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Desktop\Excel\"/>
    </mc:Choice>
  </mc:AlternateContent>
  <bookViews>
    <workbookView xWindow="0" yWindow="0" windowWidth="19860" windowHeight="10245" tabRatio="850" activeTab="3"/>
  </bookViews>
  <sheets>
    <sheet name="INFO Luz del Sur" sheetId="15" r:id="rId1"/>
    <sheet name="RESUMEN" sheetId="12" r:id="rId2"/>
    <sheet name="SICODI" sheetId="16" r:id="rId3"/>
    <sheet name="Renta Mensual" sheetId="11" r:id="rId4"/>
    <sheet name="Cantidades" sheetId="1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__f" hidden="1">{"vista 1",#N/A,FALSE,"CMP";"vista 2",#N/A,FALSE,"CMP"}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4" hidden="1">{"vista 1",#N/A,FALSE,"CMP";"vista 2",#N/A,FALSE,"CMP"}</definedName>
    <definedName name="_____f" hidden="1">{"vista 1",#N/A,FALSE,"CMP";"vista 2",#N/A,FALSE,"CMP"}</definedName>
    <definedName name="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4" hidden="1">{"vista 1",#N/A,FALSE,"CMP";"vista 2",#N/A,FALSE,"CMP"}</definedName>
    <definedName name="____f" hidden="1">{"vista 1",#N/A,FALSE,"CMP";"vista 2",#N/A,FALSE,"CMP"}</definedName>
    <definedName name="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4" hidden="1">{"vista 1",#N/A,FALSE,"CMP";"vista 2",#N/A,FALSE,"CMP"}</definedName>
    <definedName name="___f" hidden="1">{"vista 1",#N/A,FALSE,"CMP";"vista 2",#N/A,FALSE,"CMP"}</definedName>
    <definedName name="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4" hidden="1">'[1]Tipo de Cambio'!#REF!</definedName>
    <definedName name="__123Graph_ASISTEMAS" localSheetId="1" hidden="1">'[1]Tipo de Cambio'!#REF!</definedName>
    <definedName name="__123Graph_ASISTEMAS" hidden="1">'[1]Tipo de Cambio'!#REF!</definedName>
    <definedName name="__f" localSheetId="4" hidden="1">{"vista 1",#N/A,FALSE,"CMP";"vista 2",#N/A,FALSE,"CMP"}</definedName>
    <definedName name="__f" hidden="1">{"vista 1",#N/A,FALSE,"CMP";"vista 2",#N/A,FALSE,"CMP"}</definedName>
    <definedName name="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4" hidden="1">{"vista 1",#N/A,FALSE,"CMP";"vista 2",#N/A,FALSE,"CMP"}</definedName>
    <definedName name="_f" hidden="1">{"vista 1",#N/A,FALSE,"CMP";"vista 2",#N/A,FALSE,"CMP"}</definedName>
    <definedName name="_xlnm._FilterDatabase" localSheetId="0" hidden="1">'INFO Luz del Sur'!$A$5:$N$1771</definedName>
    <definedName name="_xlnm._FilterDatabase" localSheetId="3" hidden="1">'Renta Mensual'!$B$9:$W$1824</definedName>
    <definedName name="_xlnm._FilterDatabase" localSheetId="1" hidden="1">RESUMEN!$G$1:$G$3071</definedName>
    <definedName name="_Key1" localSheetId="4" hidden="1">'[1]Tipo de Cambio'!#REF!</definedName>
    <definedName name="_Key1" localSheetId="1" hidden="1">'[1]Tipo de Cambio'!#REF!</definedName>
    <definedName name="_Key1" hidden="1">'[1]Tipo de Cambio'!#REF!</definedName>
    <definedName name="_Key2" localSheetId="4" hidden="1">'[1]Tipo de Cambio'!#REF!</definedName>
    <definedName name="_Key2" localSheetId="1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4" hidden="1">{"vista 1",#N/A,FALSE,"CMP";"vista 2",#N/A,FALSE,"CMP"}</definedName>
    <definedName name="aa" localSheetId="1" hidden="1">{"vista 1",#N/A,FALSE,"CMP";"vista 2",#N/A,FALSE,"CMP"}</definedName>
    <definedName name="aa" hidden="1">{"vista 1",#N/A,FALSE,"CMP";"vista 2",#N/A,FALSE,"CMP"}</definedName>
    <definedName name="aaa" localSheetId="4" hidden="1">{"vista 1",#N/A,FALSE,"CMP";"vista 2",#N/A,FALSE,"CMP"}</definedName>
    <definedName name="aaa" localSheetId="1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>RESUMEN!$B$3032</definedName>
    <definedName name="ACCCABLESUB">RESUMEN!$B$2866</definedName>
    <definedName name="ACCCOND">RESUMEN!$B$2896</definedName>
    <definedName name="ACEROCONC">RESUMEN!$B$2022</definedName>
    <definedName name="Altura">[3]Hoja1!$C$2:$C$7</definedName>
    <definedName name="ALTURAS">[4]Hoja1!$G$3:$G$12</definedName>
    <definedName name="_xlnm.Print_Area" localSheetId="3">'Renta Mensual'!$L$8:$W$17</definedName>
    <definedName name="_xlnm.Print_Area" localSheetId="1">RESUMEN!$B$1:$G$5481</definedName>
    <definedName name="AZTECA" localSheetId="4">#REF!</definedName>
    <definedName name="AZTECA">#REF!</definedName>
    <definedName name="_xlnm.Database">'[5]sb-01 BASE2010-13 OCT AL 26 NOV'!$B$6:$CR$6</definedName>
    <definedName name="CABGUARDA">RESUMEN!$B$3024</definedName>
    <definedName name="CADAISL">RESUMEN!$B$2748</definedName>
    <definedName name="CEM">[2]Nombres!$T$38:$T$42</definedName>
    <definedName name="CODPAYPC" localSheetId="4">#REF!</definedName>
    <definedName name="CODPAYPC">#REF!</definedName>
    <definedName name="CODPM" localSheetId="4">#REF!</definedName>
    <definedName name="CODPM">#REF!</definedName>
    <definedName name="CONDUCTORES">RESUMEN!$B$2801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>RESUMEN!$B$2599</definedName>
    <definedName name="MOD_INV_16" localSheetId="4">#REF!</definedName>
    <definedName name="MOD_INV_16">#REF!</definedName>
    <definedName name="MODTA">'[6]Módulos LL.TT.'!$B$5:$B$147</definedName>
    <definedName name="MPOSTE">[2]Nombres!$R$5:$R$9</definedName>
    <definedName name="PARRILLA">RESUMEN!$B$2731</definedName>
    <definedName name="PE">[2]Nombres!$B$38:$B$133</definedName>
    <definedName name="PESO_PAYPC" localSheetId="4">#REF!</definedName>
    <definedName name="PESO_PAYPC">#REF!</definedName>
    <definedName name="PESO_PM" localSheetId="4">#REF!</definedName>
    <definedName name="PESO_PM">#REF!</definedName>
    <definedName name="PRECIOPAYPC" localSheetId="4">#REF!</definedName>
    <definedName name="PRECIOPAYPC">#REF!</definedName>
    <definedName name="PRECIOPM" localSheetId="4">#REF!</definedName>
    <definedName name="PRECIOPM">#REF!</definedName>
    <definedName name="PUESTAATIERRA">RESUMEN!$B$3054</definedName>
    <definedName name="RETENIDA">RESUMEN!$B$2742</definedName>
    <definedName name="SP">[2]Nombres!$N$38:$N$39</definedName>
    <definedName name="SRVGART04_DDE_CAL_SICODI_Reporte_Material_Total" localSheetId="2" hidden="1">SICODI!$B$2:$J$2404</definedName>
    <definedName name="TE">[2]Nombres!$P$38:$P$39</definedName>
    <definedName name="TIPOCABLE">[2]Nombres!$F$5:$F$18</definedName>
    <definedName name="TIPOELEMENTO">[2]Nombres!$B$6:$B$33</definedName>
    <definedName name="_xlnm.Print_Titles" localSheetId="1">RESUMEN!$1:$1</definedName>
    <definedName name="TORRE">RESUMEN!$B$11</definedName>
    <definedName name="VAL">[2]Nombres!$P$5:$P$8</definedName>
    <definedName name="via">[4]Hoja1!$F$3:$F$4</definedName>
    <definedName name="wrn.Esquema._.Unifilar._.de._.CMP." localSheetId="4" hidden="1">{"vista 1",#N/A,FALSE,"CMP";"vista 2",#N/A,FALSE,"CMP"}</definedName>
    <definedName name="wrn.Esquema._.Unifilar._.de._.CMP." localSheetId="1" hidden="1">{"vista 1",#N/A,FALSE,"CMP";"vista 2",#N/A,FALSE,"CMP"}</definedName>
    <definedName name="wrn.Esquema._.Unifilar._.de._.CMP." hidden="1">{"vista 1",#N/A,FALSE,"CMP";"vista 2",#N/A,FALSE,"CMP"}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4" hidden="1">{"vista 1",#N/A,FALSE,"CMP";"vista 2",#N/A,FALSE,"CMP"}</definedName>
    <definedName name="xxxx" localSheetId="1" hidden="1">{"vista 1",#N/A,FALSE,"CMP";"vista 2",#N/A,FALSE,"CMP"}</definedName>
    <definedName name="xxxx" hidden="1">{"vista 1",#N/A,FALSE,"CMP";"vista 2",#N/A,FALSE,"CMP"}</definedName>
    <definedName name="yy" localSheetId="4" hidden="1">{"vista 1",#N/A,FALSE,"CMP";"vista 2",#N/A,FALSE,"CMP"}</definedName>
    <definedName name="yy" localSheetId="1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1" i="11" l="1"/>
  <c r="AC57" i="11" s="1"/>
  <c r="AC55" i="11"/>
  <c r="AC12" i="11"/>
  <c r="AC13" i="11"/>
  <c r="AC14" i="11"/>
  <c r="AC15" i="11"/>
  <c r="AC16" i="11"/>
  <c r="AC17" i="11"/>
  <c r="AC18" i="11"/>
  <c r="AC19" i="11"/>
  <c r="AC20" i="11"/>
  <c r="AC22" i="11"/>
  <c r="AC23" i="11"/>
  <c r="AC25" i="11"/>
  <c r="AC27" i="11"/>
  <c r="AC28" i="11"/>
  <c r="AC30" i="11"/>
  <c r="AC32" i="11"/>
  <c r="AC33" i="11"/>
  <c r="AC35" i="11"/>
  <c r="AC37" i="11"/>
  <c r="AC38" i="11"/>
  <c r="AC40" i="11"/>
  <c r="AC41" i="11"/>
  <c r="AC42" i="11"/>
  <c r="AC43" i="11"/>
  <c r="AC44" i="11"/>
  <c r="AC45" i="11"/>
  <c r="AC47" i="11"/>
  <c r="AC48" i="11"/>
  <c r="AC49" i="11"/>
  <c r="AC50" i="11"/>
  <c r="AC51" i="11"/>
  <c r="AC52" i="11"/>
  <c r="AC53" i="11"/>
  <c r="AC56" i="11"/>
  <c r="N11" i="11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2" i="17" s="1"/>
  <c r="K6" i="17"/>
  <c r="K5" i="17"/>
  <c r="K4" i="17"/>
  <c r="J2" i="17"/>
  <c r="I2" i="17"/>
  <c r="I60" i="11" l="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H1306" i="11"/>
  <c r="H1307" i="11"/>
  <c r="H1308" i="11"/>
  <c r="H1309" i="11"/>
  <c r="H1310" i="11"/>
  <c r="H1311" i="11"/>
  <c r="H1312" i="11"/>
  <c r="H1313" i="11"/>
  <c r="H1314" i="11"/>
  <c r="H1315" i="11"/>
  <c r="H1316" i="11"/>
  <c r="H1317" i="11"/>
  <c r="H1318" i="11"/>
  <c r="H1319" i="11"/>
  <c r="H1320" i="11"/>
  <c r="H1321" i="11"/>
  <c r="H1322" i="11"/>
  <c r="H1323" i="11"/>
  <c r="H1324" i="11"/>
  <c r="H1325" i="11"/>
  <c r="H1326" i="11"/>
  <c r="H1327" i="11"/>
  <c r="H1328" i="11"/>
  <c r="H1329" i="11"/>
  <c r="H1330" i="11"/>
  <c r="H1331" i="11"/>
  <c r="H1332" i="11"/>
  <c r="H1333" i="11"/>
  <c r="H1334" i="11"/>
  <c r="H1335" i="11"/>
  <c r="H1336" i="11"/>
  <c r="H1337" i="11"/>
  <c r="H1338" i="11"/>
  <c r="H1339" i="11"/>
  <c r="H1340" i="11"/>
  <c r="H1341" i="11"/>
  <c r="H1342" i="11"/>
  <c r="H1343" i="11"/>
  <c r="H1344" i="11"/>
  <c r="H1345" i="11"/>
  <c r="H1346" i="11"/>
  <c r="H1347" i="11"/>
  <c r="H1348" i="11"/>
  <c r="H1349" i="11"/>
  <c r="H1350" i="11"/>
  <c r="H1351" i="11"/>
  <c r="H1352" i="11"/>
  <c r="H1353" i="11"/>
  <c r="H1354" i="11"/>
  <c r="H1355" i="11"/>
  <c r="H1356" i="11"/>
  <c r="H1357" i="11"/>
  <c r="H1358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59" i="11"/>
  <c r="M49" i="11" l="1"/>
  <c r="M47" i="11"/>
  <c r="G47" i="11"/>
  <c r="O47" i="11" s="1"/>
  <c r="M15" i="11"/>
  <c r="N5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M13" i="11"/>
  <c r="M12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8" i="11"/>
  <c r="M50" i="11"/>
  <c r="M51" i="11"/>
  <c r="M52" i="11"/>
  <c r="M53" i="11"/>
  <c r="M54" i="11"/>
  <c r="M55" i="11"/>
  <c r="M56" i="11"/>
  <c r="Z8" i="11"/>
  <c r="G56" i="11"/>
  <c r="T56" i="11" s="1"/>
  <c r="D307" i="11"/>
  <c r="G55" i="11"/>
  <c r="T55" i="11" s="1"/>
  <c r="G54" i="11"/>
  <c r="T54" i="11" s="1"/>
  <c r="G53" i="11"/>
  <c r="T53" i="11" s="1"/>
  <c r="G52" i="11"/>
  <c r="T52" i="11" s="1"/>
  <c r="G51" i="11"/>
  <c r="G50" i="11"/>
  <c r="G49" i="11"/>
  <c r="T49" i="11" s="1"/>
  <c r="G48" i="11"/>
  <c r="T48" i="11" s="1"/>
  <c r="G46" i="11"/>
  <c r="G45" i="11"/>
  <c r="T45" i="11" s="1"/>
  <c r="G44" i="11"/>
  <c r="T44" i="11" s="1"/>
  <c r="G43" i="11"/>
  <c r="G42" i="11"/>
  <c r="G41" i="11"/>
  <c r="T41" i="11" s="1"/>
  <c r="G40" i="11"/>
  <c r="T40" i="11" s="1"/>
  <c r="G39" i="11"/>
  <c r="T39" i="11" s="1"/>
  <c r="G38" i="11"/>
  <c r="G36" i="11"/>
  <c r="T36" i="11" s="1"/>
  <c r="G37" i="11"/>
  <c r="T37" i="11" s="1"/>
  <c r="G35" i="11"/>
  <c r="G34" i="11"/>
  <c r="G33" i="11"/>
  <c r="G32" i="11"/>
  <c r="G30" i="11"/>
  <c r="G31" i="11"/>
  <c r="T31" i="11" s="1"/>
  <c r="G29" i="11"/>
  <c r="G28" i="11"/>
  <c r="T28" i="11" s="1"/>
  <c r="G26" i="11"/>
  <c r="G27" i="11"/>
  <c r="O27" i="11" s="1"/>
  <c r="G21" i="11"/>
  <c r="G25" i="11"/>
  <c r="G24" i="11"/>
  <c r="G23" i="11"/>
  <c r="T23" i="11" s="1"/>
  <c r="G22" i="11"/>
  <c r="G20" i="11"/>
  <c r="T20" i="11" s="1"/>
  <c r="G19" i="11"/>
  <c r="G18" i="11"/>
  <c r="G17" i="11"/>
  <c r="G16" i="11"/>
  <c r="G15" i="11"/>
  <c r="T15" i="11" s="1"/>
  <c r="G14" i="11"/>
  <c r="G13" i="11"/>
  <c r="G12" i="11"/>
  <c r="T12" i="11" s="1"/>
  <c r="D661" i="11"/>
  <c r="G11" i="11"/>
  <c r="T11" i="11" s="1"/>
  <c r="L661" i="11"/>
  <c r="AA18" i="11" l="1"/>
  <c r="AA26" i="11"/>
  <c r="AA34" i="11"/>
  <c r="AA42" i="11"/>
  <c r="AA50" i="11"/>
  <c r="AA38" i="11"/>
  <c r="AA39" i="11"/>
  <c r="AA32" i="11"/>
  <c r="AA48" i="11"/>
  <c r="AA56" i="11"/>
  <c r="AA19" i="11"/>
  <c r="AA27" i="11"/>
  <c r="AA35" i="11"/>
  <c r="AA43" i="11"/>
  <c r="AA51" i="11"/>
  <c r="AA21" i="11"/>
  <c r="AA37" i="11"/>
  <c r="AA53" i="11"/>
  <c r="AA30" i="11"/>
  <c r="AA46" i="11"/>
  <c r="AA54" i="11"/>
  <c r="AA31" i="11"/>
  <c r="AA12" i="11"/>
  <c r="AA20" i="11"/>
  <c r="AA28" i="11"/>
  <c r="AA36" i="11"/>
  <c r="AA44" i="11"/>
  <c r="AA52" i="11"/>
  <c r="AA13" i="11"/>
  <c r="AA29" i="11"/>
  <c r="AA45" i="11"/>
  <c r="AA22" i="11"/>
  <c r="AA47" i="11"/>
  <c r="AA55" i="11"/>
  <c r="AA40" i="11"/>
  <c r="AA14" i="11"/>
  <c r="AA15" i="11"/>
  <c r="AA16" i="11"/>
  <c r="AA24" i="11"/>
  <c r="AA17" i="11"/>
  <c r="AA25" i="11"/>
  <c r="AA33" i="11"/>
  <c r="AA41" i="11"/>
  <c r="AA49" i="11"/>
  <c r="AA11" i="11"/>
  <c r="AA23" i="11"/>
  <c r="T47" i="11"/>
  <c r="T14" i="11"/>
  <c r="O30" i="11"/>
  <c r="O46" i="11"/>
  <c r="P46" i="11" s="1"/>
  <c r="T46" i="11"/>
  <c r="O38" i="11"/>
  <c r="P38" i="11" s="1"/>
  <c r="T30" i="11"/>
  <c r="O19" i="11"/>
  <c r="P19" i="11" s="1"/>
  <c r="T27" i="11"/>
  <c r="O43" i="11"/>
  <c r="P43" i="11" s="1"/>
  <c r="O18" i="11"/>
  <c r="P18" i="11" s="1"/>
  <c r="T19" i="11"/>
  <c r="O51" i="11"/>
  <c r="P51" i="11" s="1"/>
  <c r="T34" i="11"/>
  <c r="P47" i="11"/>
  <c r="O42" i="11"/>
  <c r="P42" i="11" s="1"/>
  <c r="O14" i="11"/>
  <c r="T43" i="11"/>
  <c r="T18" i="11"/>
  <c r="T42" i="11"/>
  <c r="O35" i="11"/>
  <c r="P35" i="11" s="1"/>
  <c r="T38" i="11"/>
  <c r="T51" i="11"/>
  <c r="O34" i="11"/>
  <c r="P34" i="11" s="1"/>
  <c r="T35" i="11"/>
  <c r="O50" i="11"/>
  <c r="P50" i="11" s="1"/>
  <c r="O26" i="11"/>
  <c r="P26" i="11" s="1"/>
  <c r="T50" i="11"/>
  <c r="T26" i="11"/>
  <c r="P27" i="11"/>
  <c r="O11" i="11"/>
  <c r="O49" i="11"/>
  <c r="P49" i="11" s="1"/>
  <c r="O41" i="11"/>
  <c r="P41" i="11" s="1"/>
  <c r="O33" i="11"/>
  <c r="P33" i="11" s="1"/>
  <c r="O25" i="11"/>
  <c r="P25" i="11" s="1"/>
  <c r="O17" i="11"/>
  <c r="P17" i="11" s="1"/>
  <c r="T33" i="11"/>
  <c r="T25" i="11"/>
  <c r="T17" i="11"/>
  <c r="O56" i="11"/>
  <c r="P56" i="11" s="1"/>
  <c r="O48" i="11"/>
  <c r="P48" i="11" s="1"/>
  <c r="O40" i="11"/>
  <c r="P40" i="11" s="1"/>
  <c r="O32" i="11"/>
  <c r="P32" i="11" s="1"/>
  <c r="O24" i="11"/>
  <c r="P24" i="11" s="1"/>
  <c r="O16" i="11"/>
  <c r="T32" i="11"/>
  <c r="T24" i="11"/>
  <c r="T16" i="11"/>
  <c r="O55" i="11"/>
  <c r="P55" i="11" s="1"/>
  <c r="O39" i="11"/>
  <c r="P39" i="11" s="1"/>
  <c r="O31" i="11"/>
  <c r="P31" i="11" s="1"/>
  <c r="O23" i="11"/>
  <c r="P23" i="11" s="1"/>
  <c r="O15" i="11"/>
  <c r="O54" i="11"/>
  <c r="P54" i="11" s="1"/>
  <c r="O22" i="11"/>
  <c r="P22" i="11" s="1"/>
  <c r="T22" i="11"/>
  <c r="O53" i="11"/>
  <c r="P53" i="11" s="1"/>
  <c r="O45" i="11"/>
  <c r="P45" i="11" s="1"/>
  <c r="O37" i="11"/>
  <c r="P37" i="11" s="1"/>
  <c r="O29" i="11"/>
  <c r="P29" i="11" s="1"/>
  <c r="O21" i="11"/>
  <c r="P21" i="11" s="1"/>
  <c r="O13" i="11"/>
  <c r="T29" i="11"/>
  <c r="T21" i="11"/>
  <c r="T13" i="11"/>
  <c r="P30" i="11"/>
  <c r="O52" i="11"/>
  <c r="P52" i="11" s="1"/>
  <c r="O44" i="11"/>
  <c r="P44" i="11" s="1"/>
  <c r="O36" i="11"/>
  <c r="P36" i="11" s="1"/>
  <c r="O28" i="11"/>
  <c r="P28" i="11" s="1"/>
  <c r="O20" i="11"/>
  <c r="P20" i="11" s="1"/>
  <c r="O12" i="11"/>
  <c r="X60" i="11"/>
  <c r="X61" i="11"/>
  <c r="X62" i="11"/>
  <c r="X63" i="11"/>
  <c r="X64" i="11"/>
  <c r="AA57" i="11" l="1"/>
  <c r="F60" i="11"/>
  <c r="G60" i="11" s="1"/>
  <c r="F61" i="11"/>
  <c r="G61" i="11" s="1"/>
  <c r="T61" i="11" s="1"/>
  <c r="F62" i="11"/>
  <c r="G62" i="11" s="1"/>
  <c r="T62" i="11" s="1"/>
  <c r="F63" i="11"/>
  <c r="G63" i="11" s="1"/>
  <c r="F64" i="11"/>
  <c r="G64" i="11" s="1"/>
  <c r="F65" i="11"/>
  <c r="G65" i="11" s="1"/>
  <c r="F66" i="11"/>
  <c r="G66" i="11" s="1"/>
  <c r="F67" i="11"/>
  <c r="G67" i="11" s="1"/>
  <c r="O67" i="11" s="1"/>
  <c r="F68" i="11"/>
  <c r="G68" i="11" s="1"/>
  <c r="F69" i="11"/>
  <c r="G69" i="11" s="1"/>
  <c r="O69" i="11" s="1"/>
  <c r="F70" i="11"/>
  <c r="G70" i="11" s="1"/>
  <c r="F71" i="11"/>
  <c r="G71" i="11" s="1"/>
  <c r="T71" i="11" s="1"/>
  <c r="F72" i="11"/>
  <c r="G72" i="11" s="1"/>
  <c r="F73" i="11"/>
  <c r="G73" i="11" s="1"/>
  <c r="F74" i="11"/>
  <c r="G74" i="11" s="1"/>
  <c r="O74" i="11" s="1"/>
  <c r="F75" i="11"/>
  <c r="G75" i="11" s="1"/>
  <c r="F76" i="11"/>
  <c r="G76" i="11" s="1"/>
  <c r="O76" i="11" s="1"/>
  <c r="F77" i="11"/>
  <c r="G77" i="11" s="1"/>
  <c r="T77" i="11" s="1"/>
  <c r="F78" i="11"/>
  <c r="G78" i="11" s="1"/>
  <c r="F79" i="11"/>
  <c r="G79" i="11" s="1"/>
  <c r="F80" i="11"/>
  <c r="G80" i="11" s="1"/>
  <c r="T80" i="11" s="1"/>
  <c r="F81" i="11"/>
  <c r="G81" i="11" s="1"/>
  <c r="F82" i="11"/>
  <c r="G82" i="11" s="1"/>
  <c r="T82" i="11" s="1"/>
  <c r="F83" i="11"/>
  <c r="G83" i="11" s="1"/>
  <c r="T83" i="11" s="1"/>
  <c r="F84" i="11"/>
  <c r="G84" i="11" s="1"/>
  <c r="F85" i="11"/>
  <c r="G85" i="11" s="1"/>
  <c r="T85" i="11" s="1"/>
  <c r="F86" i="11"/>
  <c r="G86" i="11" s="1"/>
  <c r="F87" i="11"/>
  <c r="G87" i="11" s="1"/>
  <c r="F88" i="11"/>
  <c r="G88" i="11" s="1"/>
  <c r="T88" i="11" s="1"/>
  <c r="F89" i="11"/>
  <c r="G89" i="11" s="1"/>
  <c r="F90" i="11"/>
  <c r="G90" i="11" s="1"/>
  <c r="F91" i="11"/>
  <c r="G91" i="11" s="1"/>
  <c r="F92" i="11"/>
  <c r="G92" i="11" s="1"/>
  <c r="T92" i="11" s="1"/>
  <c r="F93" i="11"/>
  <c r="G93" i="11" s="1"/>
  <c r="T93" i="11" s="1"/>
  <c r="F94" i="11"/>
  <c r="G94" i="11" s="1"/>
  <c r="T94" i="11" s="1"/>
  <c r="F95" i="11"/>
  <c r="G95" i="11" s="1"/>
  <c r="O95" i="11" s="1"/>
  <c r="F96" i="11"/>
  <c r="G96" i="11" s="1"/>
  <c r="F97" i="11"/>
  <c r="G97" i="11" s="1"/>
  <c r="F98" i="11"/>
  <c r="G98" i="11" s="1"/>
  <c r="O98" i="11" s="1"/>
  <c r="F99" i="11"/>
  <c r="G99" i="11" s="1"/>
  <c r="F100" i="11"/>
  <c r="G100" i="11" s="1"/>
  <c r="F101" i="11"/>
  <c r="G101" i="11" s="1"/>
  <c r="T101" i="11" s="1"/>
  <c r="F102" i="11"/>
  <c r="G102" i="11" s="1"/>
  <c r="F103" i="11"/>
  <c r="G103" i="11" s="1"/>
  <c r="T103" i="11" s="1"/>
  <c r="F104" i="11"/>
  <c r="G104" i="11" s="1"/>
  <c r="T104" i="11" s="1"/>
  <c r="F105" i="11"/>
  <c r="G105" i="11" s="1"/>
  <c r="O105" i="11" s="1"/>
  <c r="F106" i="11"/>
  <c r="G106" i="11" s="1"/>
  <c r="F107" i="11"/>
  <c r="G107" i="11" s="1"/>
  <c r="F108" i="11"/>
  <c r="G108" i="11" s="1"/>
  <c r="T108" i="11" s="1"/>
  <c r="F109" i="11"/>
  <c r="G109" i="11" s="1"/>
  <c r="O109" i="11" s="1"/>
  <c r="F110" i="11"/>
  <c r="G110" i="11" s="1"/>
  <c r="O110" i="11" s="1"/>
  <c r="F111" i="11"/>
  <c r="G111" i="11" s="1"/>
  <c r="O111" i="11" s="1"/>
  <c r="F112" i="11"/>
  <c r="G112" i="11" s="1"/>
  <c r="F113" i="11"/>
  <c r="G113" i="11" s="1"/>
  <c r="T113" i="11" s="1"/>
  <c r="F114" i="11"/>
  <c r="G114" i="11" s="1"/>
  <c r="T114" i="11" s="1"/>
  <c r="F115" i="11"/>
  <c r="G115" i="11" s="1"/>
  <c r="F116" i="11"/>
  <c r="G116" i="11" s="1"/>
  <c r="O116" i="11" s="1"/>
  <c r="F117" i="11"/>
  <c r="G117" i="11" s="1"/>
  <c r="T117" i="11" s="1"/>
  <c r="F118" i="11"/>
  <c r="G118" i="11" s="1"/>
  <c r="F119" i="11"/>
  <c r="G119" i="11" s="1"/>
  <c r="F120" i="11"/>
  <c r="G120" i="11" s="1"/>
  <c r="F121" i="11"/>
  <c r="G121" i="11" s="1"/>
  <c r="F122" i="11"/>
  <c r="G122" i="11" s="1"/>
  <c r="T122" i="11" s="1"/>
  <c r="F123" i="11"/>
  <c r="G123" i="11" s="1"/>
  <c r="F124" i="11"/>
  <c r="G124" i="11" s="1"/>
  <c r="T124" i="11" s="1"/>
  <c r="F125" i="11"/>
  <c r="G125" i="11" s="1"/>
  <c r="T125" i="11" s="1"/>
  <c r="F126" i="11"/>
  <c r="G126" i="11" s="1"/>
  <c r="F127" i="11"/>
  <c r="G127" i="11" s="1"/>
  <c r="O127" i="11" s="1"/>
  <c r="F128" i="11"/>
  <c r="G128" i="11" s="1"/>
  <c r="T128" i="11" s="1"/>
  <c r="F129" i="11"/>
  <c r="G129" i="11" s="1"/>
  <c r="O129" i="11" s="1"/>
  <c r="F130" i="11"/>
  <c r="G130" i="11" s="1"/>
  <c r="T130" i="11" s="1"/>
  <c r="F131" i="11"/>
  <c r="G131" i="11" s="1"/>
  <c r="F132" i="11"/>
  <c r="G132" i="11" s="1"/>
  <c r="O132" i="11" s="1"/>
  <c r="F133" i="11"/>
  <c r="G133" i="11" s="1"/>
  <c r="T133" i="11" s="1"/>
  <c r="F134" i="11"/>
  <c r="G134" i="11" s="1"/>
  <c r="F135" i="11"/>
  <c r="G135" i="11" s="1"/>
  <c r="F136" i="11"/>
  <c r="G136" i="11" s="1"/>
  <c r="O136" i="11" s="1"/>
  <c r="F137" i="11"/>
  <c r="G137" i="11" s="1"/>
  <c r="O137" i="11" s="1"/>
  <c r="F138" i="11"/>
  <c r="G138" i="11" s="1"/>
  <c r="O138" i="11" s="1"/>
  <c r="F139" i="11"/>
  <c r="G139" i="11" s="1"/>
  <c r="F140" i="11"/>
  <c r="G140" i="11" s="1"/>
  <c r="O140" i="11" s="1"/>
  <c r="F141" i="11"/>
  <c r="G141" i="11" s="1"/>
  <c r="T141" i="11" s="1"/>
  <c r="F142" i="11"/>
  <c r="G142" i="11" s="1"/>
  <c r="F143" i="11"/>
  <c r="G143" i="11" s="1"/>
  <c r="O143" i="11" s="1"/>
  <c r="F144" i="11"/>
  <c r="G144" i="11" s="1"/>
  <c r="T144" i="11" s="1"/>
  <c r="F145" i="11"/>
  <c r="G145" i="11" s="1"/>
  <c r="F146" i="11"/>
  <c r="G146" i="11" s="1"/>
  <c r="O146" i="11" s="1"/>
  <c r="F147" i="11"/>
  <c r="G147" i="11" s="1"/>
  <c r="F148" i="11"/>
  <c r="G148" i="11" s="1"/>
  <c r="O148" i="11" s="1"/>
  <c r="F149" i="11"/>
  <c r="G149" i="11" s="1"/>
  <c r="O149" i="11" s="1"/>
  <c r="F150" i="11"/>
  <c r="G150" i="11" s="1"/>
  <c r="T150" i="11" s="1"/>
  <c r="F151" i="11"/>
  <c r="G151" i="11" s="1"/>
  <c r="F152" i="11"/>
  <c r="G152" i="11" s="1"/>
  <c r="F153" i="11"/>
  <c r="G153" i="11" s="1"/>
  <c r="T153" i="11" s="1"/>
  <c r="F154" i="11"/>
  <c r="G154" i="11" s="1"/>
  <c r="O154" i="11" s="1"/>
  <c r="F155" i="11"/>
  <c r="G155" i="11" s="1"/>
  <c r="F156" i="11"/>
  <c r="G156" i="11" s="1"/>
  <c r="F157" i="11"/>
  <c r="G157" i="11" s="1"/>
  <c r="T157" i="11" s="1"/>
  <c r="F158" i="11"/>
  <c r="G158" i="11" s="1"/>
  <c r="F159" i="11"/>
  <c r="G159" i="11" s="1"/>
  <c r="F160" i="11"/>
  <c r="G160" i="11" s="1"/>
  <c r="O160" i="11" s="1"/>
  <c r="F161" i="11"/>
  <c r="G161" i="11" s="1"/>
  <c r="O161" i="11" s="1"/>
  <c r="F162" i="11"/>
  <c r="G162" i="11" s="1"/>
  <c r="T162" i="11" s="1"/>
  <c r="F163" i="11"/>
  <c r="G163" i="11" s="1"/>
  <c r="F164" i="11"/>
  <c r="G164" i="11" s="1"/>
  <c r="O164" i="11" s="1"/>
  <c r="F165" i="11"/>
  <c r="G165" i="11" s="1"/>
  <c r="T165" i="11" s="1"/>
  <c r="F166" i="11"/>
  <c r="G166" i="11" s="1"/>
  <c r="F167" i="11"/>
  <c r="G167" i="11" s="1"/>
  <c r="O167" i="11" s="1"/>
  <c r="F168" i="11"/>
  <c r="G168" i="11" s="1"/>
  <c r="O168" i="11" s="1"/>
  <c r="F169" i="11"/>
  <c r="G169" i="11" s="1"/>
  <c r="O169" i="11" s="1"/>
  <c r="F170" i="11"/>
  <c r="G170" i="11" s="1"/>
  <c r="T170" i="11" s="1"/>
  <c r="F171" i="11"/>
  <c r="G171" i="11" s="1"/>
  <c r="O171" i="11" s="1"/>
  <c r="F172" i="11"/>
  <c r="G172" i="11" s="1"/>
  <c r="O172" i="11" s="1"/>
  <c r="F173" i="11"/>
  <c r="G173" i="11" s="1"/>
  <c r="T173" i="11" s="1"/>
  <c r="F174" i="11"/>
  <c r="G174" i="11" s="1"/>
  <c r="F175" i="11"/>
  <c r="G175" i="11" s="1"/>
  <c r="O175" i="11" s="1"/>
  <c r="F176" i="11"/>
  <c r="G176" i="11" s="1"/>
  <c r="F177" i="11"/>
  <c r="G177" i="11" s="1"/>
  <c r="F178" i="11"/>
  <c r="G178" i="11" s="1"/>
  <c r="T178" i="11" s="1"/>
  <c r="F179" i="11"/>
  <c r="G179" i="11" s="1"/>
  <c r="F180" i="11"/>
  <c r="G180" i="11" s="1"/>
  <c r="F181" i="11"/>
  <c r="G181" i="11" s="1"/>
  <c r="T181" i="11" s="1"/>
  <c r="F182" i="11"/>
  <c r="G182" i="11" s="1"/>
  <c r="F183" i="11"/>
  <c r="G183" i="11" s="1"/>
  <c r="F184" i="11"/>
  <c r="G184" i="11" s="1"/>
  <c r="T184" i="11" s="1"/>
  <c r="F185" i="11"/>
  <c r="G185" i="11" s="1"/>
  <c r="O185" i="11" s="1"/>
  <c r="F186" i="11"/>
  <c r="G186" i="11" s="1"/>
  <c r="O186" i="11" s="1"/>
  <c r="F187" i="11"/>
  <c r="G187" i="11" s="1"/>
  <c r="F188" i="11"/>
  <c r="G188" i="11" s="1"/>
  <c r="T188" i="11" s="1"/>
  <c r="F189" i="11"/>
  <c r="G189" i="11" s="1"/>
  <c r="T189" i="11" s="1"/>
  <c r="F190" i="11"/>
  <c r="G190" i="11" s="1"/>
  <c r="F191" i="11"/>
  <c r="G191" i="11" s="1"/>
  <c r="F192" i="11"/>
  <c r="G192" i="11" s="1"/>
  <c r="T192" i="11" s="1"/>
  <c r="F193" i="11"/>
  <c r="G193" i="11" s="1"/>
  <c r="T193" i="11" s="1"/>
  <c r="F194" i="11"/>
  <c r="G194" i="11" s="1"/>
  <c r="T194" i="11" s="1"/>
  <c r="F195" i="11"/>
  <c r="G195" i="11" s="1"/>
  <c r="F196" i="11"/>
  <c r="G196" i="11" s="1"/>
  <c r="O196" i="11" s="1"/>
  <c r="F197" i="11"/>
  <c r="G197" i="11" s="1"/>
  <c r="F198" i="11"/>
  <c r="G198" i="11" s="1"/>
  <c r="F199" i="11"/>
  <c r="G199" i="11" s="1"/>
  <c r="O199" i="11" s="1"/>
  <c r="F200" i="11"/>
  <c r="G200" i="11" s="1"/>
  <c r="F201" i="11"/>
  <c r="G201" i="11" s="1"/>
  <c r="F202" i="11"/>
  <c r="G202" i="11" s="1"/>
  <c r="T202" i="11" s="1"/>
  <c r="F203" i="11"/>
  <c r="G203" i="11" s="1"/>
  <c r="F204" i="11"/>
  <c r="G204" i="11" s="1"/>
  <c r="O204" i="11" s="1"/>
  <c r="F205" i="11"/>
  <c r="G205" i="11" s="1"/>
  <c r="O205" i="11" s="1"/>
  <c r="F206" i="11"/>
  <c r="G206" i="11" s="1"/>
  <c r="T206" i="11" s="1"/>
  <c r="F207" i="11"/>
  <c r="G207" i="11" s="1"/>
  <c r="F208" i="11"/>
  <c r="G208" i="11" s="1"/>
  <c r="F209" i="11"/>
  <c r="G209" i="11" s="1"/>
  <c r="T209" i="11" s="1"/>
  <c r="F210" i="11"/>
  <c r="G210" i="11" s="1"/>
  <c r="T210" i="11" s="1"/>
  <c r="F211" i="11"/>
  <c r="G211" i="11" s="1"/>
  <c r="T211" i="11" s="1"/>
  <c r="F212" i="11"/>
  <c r="G212" i="11" s="1"/>
  <c r="F213" i="11"/>
  <c r="G213" i="11" s="1"/>
  <c r="F214" i="11"/>
  <c r="G214" i="11" s="1"/>
  <c r="F215" i="11"/>
  <c r="G215" i="11" s="1"/>
  <c r="F216" i="11"/>
  <c r="G216" i="11" s="1"/>
  <c r="T216" i="11" s="1"/>
  <c r="F217" i="11"/>
  <c r="G217" i="11" s="1"/>
  <c r="F218" i="11"/>
  <c r="G218" i="11" s="1"/>
  <c r="F219" i="11"/>
  <c r="G219" i="11" s="1"/>
  <c r="F220" i="11"/>
  <c r="G220" i="11" s="1"/>
  <c r="T220" i="11" s="1"/>
  <c r="F221" i="11"/>
  <c r="G221" i="11" s="1"/>
  <c r="T221" i="11" s="1"/>
  <c r="F222" i="11"/>
  <c r="G222" i="11" s="1"/>
  <c r="F223" i="11"/>
  <c r="G223" i="11" s="1"/>
  <c r="T223" i="11" s="1"/>
  <c r="F224" i="11"/>
  <c r="G224" i="11" s="1"/>
  <c r="F225" i="11"/>
  <c r="G225" i="11" s="1"/>
  <c r="O225" i="11" s="1"/>
  <c r="F226" i="11"/>
  <c r="G226" i="11" s="1"/>
  <c r="T226" i="11" s="1"/>
  <c r="F227" i="11"/>
  <c r="G227" i="11" s="1"/>
  <c r="F228" i="11"/>
  <c r="G228" i="11" s="1"/>
  <c r="T228" i="11" s="1"/>
  <c r="F229" i="11"/>
  <c r="G229" i="11" s="1"/>
  <c r="F230" i="11"/>
  <c r="G230" i="11" s="1"/>
  <c r="F231" i="11"/>
  <c r="G231" i="11" s="1"/>
  <c r="T231" i="11" s="1"/>
  <c r="F232" i="11"/>
  <c r="G232" i="11" s="1"/>
  <c r="F233" i="11"/>
  <c r="G233" i="11" s="1"/>
  <c r="O233" i="11" s="1"/>
  <c r="F234" i="11"/>
  <c r="G234" i="11" s="1"/>
  <c r="F235" i="11"/>
  <c r="G235" i="11" s="1"/>
  <c r="F236" i="11"/>
  <c r="G236" i="11" s="1"/>
  <c r="T236" i="11" s="1"/>
  <c r="F237" i="11"/>
  <c r="G237" i="11" s="1"/>
  <c r="O237" i="11" s="1"/>
  <c r="F238" i="11"/>
  <c r="G238" i="11" s="1"/>
  <c r="F239" i="11"/>
  <c r="G239" i="11" s="1"/>
  <c r="F240" i="11"/>
  <c r="G240" i="11" s="1"/>
  <c r="F241" i="11"/>
  <c r="G241" i="11" s="1"/>
  <c r="T241" i="11" s="1"/>
  <c r="F242" i="11"/>
  <c r="G242" i="11" s="1"/>
  <c r="T242" i="11" s="1"/>
  <c r="F243" i="11"/>
  <c r="G243" i="11" s="1"/>
  <c r="T243" i="11" s="1"/>
  <c r="F244" i="11"/>
  <c r="G244" i="11" s="1"/>
  <c r="O244" i="11" s="1"/>
  <c r="F245" i="11"/>
  <c r="G245" i="11" s="1"/>
  <c r="F246" i="11"/>
  <c r="G246" i="11" s="1"/>
  <c r="F247" i="11"/>
  <c r="G247" i="11" s="1"/>
  <c r="F248" i="11"/>
  <c r="G248" i="11" s="1"/>
  <c r="T248" i="11" s="1"/>
  <c r="F249" i="11"/>
  <c r="G249" i="11" s="1"/>
  <c r="T249" i="11" s="1"/>
  <c r="F250" i="11"/>
  <c r="G250" i="11" s="1"/>
  <c r="T250" i="11" s="1"/>
  <c r="F251" i="11"/>
  <c r="G251" i="11" s="1"/>
  <c r="F252" i="11"/>
  <c r="G252" i="11" s="1"/>
  <c r="T252" i="11" s="1"/>
  <c r="F253" i="11"/>
  <c r="G253" i="11" s="1"/>
  <c r="F254" i="11"/>
  <c r="G254" i="11" s="1"/>
  <c r="F255" i="11"/>
  <c r="G255" i="11" s="1"/>
  <c r="F256" i="11"/>
  <c r="G256" i="11" s="1"/>
  <c r="F257" i="11"/>
  <c r="G257" i="11" s="1"/>
  <c r="O257" i="11" s="1"/>
  <c r="F258" i="11"/>
  <c r="G258" i="11" s="1"/>
  <c r="T258" i="11" s="1"/>
  <c r="F259" i="11"/>
  <c r="G259" i="11" s="1"/>
  <c r="F260" i="11"/>
  <c r="G260" i="11" s="1"/>
  <c r="T260" i="11" s="1"/>
  <c r="F261" i="11"/>
  <c r="G261" i="11" s="1"/>
  <c r="O261" i="11" s="1"/>
  <c r="F262" i="11"/>
  <c r="G262" i="11" s="1"/>
  <c r="F263" i="11"/>
  <c r="G263" i="11" s="1"/>
  <c r="F264" i="11"/>
  <c r="G264" i="11" s="1"/>
  <c r="F265" i="11"/>
  <c r="G265" i="11" s="1"/>
  <c r="O265" i="11" s="1"/>
  <c r="F266" i="11"/>
  <c r="G266" i="11" s="1"/>
  <c r="T266" i="11" s="1"/>
  <c r="F267" i="11"/>
  <c r="G267" i="11" s="1"/>
  <c r="T267" i="11" s="1"/>
  <c r="F268" i="11"/>
  <c r="G268" i="11" s="1"/>
  <c r="O268" i="11" s="1"/>
  <c r="F269" i="11"/>
  <c r="G269" i="11" s="1"/>
  <c r="F270" i="11"/>
  <c r="G270" i="11" s="1"/>
  <c r="F271" i="11"/>
  <c r="G271" i="11" s="1"/>
  <c r="F272" i="11"/>
  <c r="G272" i="11" s="1"/>
  <c r="F273" i="11"/>
  <c r="G273" i="11" s="1"/>
  <c r="F274" i="11"/>
  <c r="G274" i="11" s="1"/>
  <c r="F275" i="11"/>
  <c r="G275" i="11" s="1"/>
  <c r="F276" i="11"/>
  <c r="G276" i="11" s="1"/>
  <c r="O276" i="11" s="1"/>
  <c r="F277" i="11"/>
  <c r="G277" i="11" s="1"/>
  <c r="O277" i="11" s="1"/>
  <c r="F278" i="11"/>
  <c r="G278" i="11" s="1"/>
  <c r="F279" i="11"/>
  <c r="G279" i="11" s="1"/>
  <c r="T279" i="11" s="1"/>
  <c r="F280" i="11"/>
  <c r="G280" i="11" s="1"/>
  <c r="T280" i="11" s="1"/>
  <c r="F281" i="11"/>
  <c r="G281" i="11" s="1"/>
  <c r="T281" i="11" s="1"/>
  <c r="F282" i="11"/>
  <c r="G282" i="11" s="1"/>
  <c r="T282" i="11" s="1"/>
  <c r="F283" i="11"/>
  <c r="G283" i="11" s="1"/>
  <c r="F284" i="11"/>
  <c r="G284" i="11" s="1"/>
  <c r="F285" i="11"/>
  <c r="G285" i="11" s="1"/>
  <c r="F286" i="11"/>
  <c r="G286" i="11" s="1"/>
  <c r="F287" i="11"/>
  <c r="G287" i="11" s="1"/>
  <c r="T287" i="11" s="1"/>
  <c r="F288" i="11"/>
  <c r="G288" i="11" s="1"/>
  <c r="T288" i="11" s="1"/>
  <c r="F289" i="11"/>
  <c r="G289" i="11" s="1"/>
  <c r="O289" i="11" s="1"/>
  <c r="F290" i="11"/>
  <c r="G290" i="11" s="1"/>
  <c r="F291" i="11"/>
  <c r="G291" i="11" s="1"/>
  <c r="F292" i="11"/>
  <c r="G292" i="11" s="1"/>
  <c r="F293" i="11"/>
  <c r="G293" i="11" s="1"/>
  <c r="F294" i="11"/>
  <c r="G294" i="11" s="1"/>
  <c r="F295" i="11"/>
  <c r="G295" i="11" s="1"/>
  <c r="O295" i="11" s="1"/>
  <c r="F296" i="11"/>
  <c r="G296" i="11" s="1"/>
  <c r="O296" i="11" s="1"/>
  <c r="F297" i="11"/>
  <c r="G297" i="11" s="1"/>
  <c r="O297" i="11" s="1"/>
  <c r="F298" i="11"/>
  <c r="G298" i="11" s="1"/>
  <c r="O298" i="11" s="1"/>
  <c r="F299" i="11"/>
  <c r="G299" i="11" s="1"/>
  <c r="F300" i="11"/>
  <c r="G300" i="11" s="1"/>
  <c r="O300" i="11" s="1"/>
  <c r="F301" i="11"/>
  <c r="G301" i="11" s="1"/>
  <c r="F302" i="11"/>
  <c r="G302" i="11" s="1"/>
  <c r="F303" i="11"/>
  <c r="G303" i="11" s="1"/>
  <c r="O303" i="11" s="1"/>
  <c r="F304" i="11"/>
  <c r="G304" i="11" s="1"/>
  <c r="T304" i="11" s="1"/>
  <c r="F305" i="11"/>
  <c r="G305" i="11" s="1"/>
  <c r="F306" i="11"/>
  <c r="G306" i="11" s="1"/>
  <c r="T306" i="11" s="1"/>
  <c r="F307" i="11"/>
  <c r="G307" i="11" s="1"/>
  <c r="F308" i="11"/>
  <c r="G308" i="11" s="1"/>
  <c r="F309" i="11"/>
  <c r="G309" i="11" s="1"/>
  <c r="F310" i="11"/>
  <c r="G310" i="11" s="1"/>
  <c r="F311" i="11"/>
  <c r="G311" i="11" s="1"/>
  <c r="T311" i="11" s="1"/>
  <c r="F312" i="11"/>
  <c r="G312" i="11" s="1"/>
  <c r="F313" i="11"/>
  <c r="G313" i="11" s="1"/>
  <c r="O313" i="11" s="1"/>
  <c r="F314" i="11"/>
  <c r="G314" i="11" s="1"/>
  <c r="O314" i="11" s="1"/>
  <c r="F315" i="11"/>
  <c r="G315" i="11" s="1"/>
  <c r="F316" i="11"/>
  <c r="G316" i="11" s="1"/>
  <c r="F317" i="11"/>
  <c r="G317" i="11" s="1"/>
  <c r="T317" i="11" s="1"/>
  <c r="F318" i="11"/>
  <c r="G318" i="11" s="1"/>
  <c r="F319" i="11"/>
  <c r="G319" i="11" s="1"/>
  <c r="F320" i="11"/>
  <c r="G320" i="11" s="1"/>
  <c r="T320" i="11" s="1"/>
  <c r="F321" i="11"/>
  <c r="G321" i="11" s="1"/>
  <c r="O321" i="11" s="1"/>
  <c r="F322" i="11"/>
  <c r="G322" i="11" s="1"/>
  <c r="O322" i="11" s="1"/>
  <c r="F323" i="11"/>
  <c r="G323" i="11" s="1"/>
  <c r="T323" i="11" s="1"/>
  <c r="F324" i="11"/>
  <c r="G324" i="11" s="1"/>
  <c r="O324" i="11" s="1"/>
  <c r="F325" i="11"/>
  <c r="G325" i="11" s="1"/>
  <c r="F326" i="11"/>
  <c r="G326" i="11" s="1"/>
  <c r="F327" i="11"/>
  <c r="G327" i="11" s="1"/>
  <c r="O327" i="11" s="1"/>
  <c r="F328" i="11"/>
  <c r="G328" i="11" s="1"/>
  <c r="F329" i="11"/>
  <c r="G329" i="11" s="1"/>
  <c r="F330" i="11"/>
  <c r="G330" i="11" s="1"/>
  <c r="O330" i="11" s="1"/>
  <c r="F331" i="11"/>
  <c r="G331" i="11" s="1"/>
  <c r="F332" i="11"/>
  <c r="G332" i="11" s="1"/>
  <c r="T332" i="11" s="1"/>
  <c r="F333" i="11"/>
  <c r="G333" i="11" s="1"/>
  <c r="O333" i="11" s="1"/>
  <c r="F334" i="11"/>
  <c r="G334" i="11" s="1"/>
  <c r="F335" i="11"/>
  <c r="G335" i="11" s="1"/>
  <c r="F336" i="11"/>
  <c r="G336" i="11" s="1"/>
  <c r="F337" i="11"/>
  <c r="G337" i="11" s="1"/>
  <c r="T337" i="11" s="1"/>
  <c r="F338" i="11"/>
  <c r="G338" i="11" s="1"/>
  <c r="F339" i="11"/>
  <c r="G339" i="11" s="1"/>
  <c r="F340" i="11"/>
  <c r="G340" i="11" s="1"/>
  <c r="F341" i="11"/>
  <c r="G341" i="11" s="1"/>
  <c r="F342" i="11"/>
  <c r="G342" i="11" s="1"/>
  <c r="O342" i="11" s="1"/>
  <c r="F343" i="11"/>
  <c r="G343" i="11" s="1"/>
  <c r="T343" i="11" s="1"/>
  <c r="F344" i="11"/>
  <c r="G344" i="11" s="1"/>
  <c r="T344" i="11" s="1"/>
  <c r="F345" i="11"/>
  <c r="G345" i="11" s="1"/>
  <c r="F346" i="11"/>
  <c r="G346" i="11" s="1"/>
  <c r="T346" i="11" s="1"/>
  <c r="F347" i="11"/>
  <c r="G347" i="11" s="1"/>
  <c r="F348" i="11"/>
  <c r="G348" i="11" s="1"/>
  <c r="T348" i="11" s="1"/>
  <c r="F349" i="11"/>
  <c r="G349" i="11" s="1"/>
  <c r="F350" i="11"/>
  <c r="G350" i="11" s="1"/>
  <c r="F351" i="11"/>
  <c r="G351" i="11" s="1"/>
  <c r="T351" i="11" s="1"/>
  <c r="F352" i="11"/>
  <c r="G352" i="11" s="1"/>
  <c r="F353" i="11"/>
  <c r="G353" i="11" s="1"/>
  <c r="T353" i="11" s="1"/>
  <c r="F354" i="11"/>
  <c r="G354" i="11" s="1"/>
  <c r="F355" i="11"/>
  <c r="G355" i="11" s="1"/>
  <c r="T355" i="11" s="1"/>
  <c r="F356" i="11"/>
  <c r="G356" i="11" s="1"/>
  <c r="T356" i="11" s="1"/>
  <c r="F357" i="11"/>
  <c r="G357" i="11" s="1"/>
  <c r="F358" i="11"/>
  <c r="G358" i="11" s="1"/>
  <c r="F359" i="11"/>
  <c r="G359" i="11" s="1"/>
  <c r="F360" i="11"/>
  <c r="G360" i="11" s="1"/>
  <c r="F361" i="11"/>
  <c r="G361" i="11" s="1"/>
  <c r="O361" i="11" s="1"/>
  <c r="F362" i="11"/>
  <c r="G362" i="11" s="1"/>
  <c r="O362" i="11" s="1"/>
  <c r="F363" i="11"/>
  <c r="G363" i="11" s="1"/>
  <c r="F364" i="11"/>
  <c r="G364" i="11" s="1"/>
  <c r="T364" i="11" s="1"/>
  <c r="F365" i="11"/>
  <c r="G365" i="11" s="1"/>
  <c r="F366" i="11"/>
  <c r="G366" i="11" s="1"/>
  <c r="O366" i="11" s="1"/>
  <c r="F367" i="11"/>
  <c r="G367" i="11" s="1"/>
  <c r="T367" i="11" s="1"/>
  <c r="F368" i="11"/>
  <c r="G368" i="11" s="1"/>
  <c r="F369" i="11"/>
  <c r="G369" i="11" s="1"/>
  <c r="F370" i="11"/>
  <c r="G370" i="11" s="1"/>
  <c r="F371" i="11"/>
  <c r="G371" i="11" s="1"/>
  <c r="F372" i="11"/>
  <c r="G372" i="11" s="1"/>
  <c r="O372" i="11" s="1"/>
  <c r="F373" i="11"/>
  <c r="G373" i="11" s="1"/>
  <c r="F374" i="11"/>
  <c r="G374" i="11" s="1"/>
  <c r="F375" i="11"/>
  <c r="G375" i="11" s="1"/>
  <c r="F376" i="11"/>
  <c r="G376" i="11" s="1"/>
  <c r="T376" i="11" s="1"/>
  <c r="F377" i="11"/>
  <c r="G377" i="11" s="1"/>
  <c r="T377" i="11" s="1"/>
  <c r="F378" i="11"/>
  <c r="G378" i="11" s="1"/>
  <c r="T378" i="11" s="1"/>
  <c r="F379" i="11"/>
  <c r="G379" i="11" s="1"/>
  <c r="O379" i="11" s="1"/>
  <c r="F380" i="11"/>
  <c r="G380" i="11" s="1"/>
  <c r="T380" i="11" s="1"/>
  <c r="F381" i="11"/>
  <c r="G381" i="11" s="1"/>
  <c r="F382" i="11"/>
  <c r="G382" i="11" s="1"/>
  <c r="F383" i="11"/>
  <c r="G383" i="11" s="1"/>
  <c r="F384" i="11"/>
  <c r="G384" i="11" s="1"/>
  <c r="F385" i="11"/>
  <c r="G385" i="11" s="1"/>
  <c r="O385" i="11" s="1"/>
  <c r="F386" i="11"/>
  <c r="G386" i="11" s="1"/>
  <c r="O386" i="11" s="1"/>
  <c r="F387" i="11"/>
  <c r="G387" i="11" s="1"/>
  <c r="F388" i="11"/>
  <c r="G388" i="11" s="1"/>
  <c r="O388" i="11" s="1"/>
  <c r="F389" i="11"/>
  <c r="G389" i="11" s="1"/>
  <c r="F390" i="11"/>
  <c r="G390" i="11" s="1"/>
  <c r="F391" i="11"/>
  <c r="G391" i="11" s="1"/>
  <c r="T391" i="11" s="1"/>
  <c r="F392" i="11"/>
  <c r="G392" i="11" s="1"/>
  <c r="F393" i="11"/>
  <c r="G393" i="11" s="1"/>
  <c r="O393" i="11" s="1"/>
  <c r="F394" i="11"/>
  <c r="G394" i="11" s="1"/>
  <c r="O394" i="11" s="1"/>
  <c r="F395" i="11"/>
  <c r="G395" i="11" s="1"/>
  <c r="O395" i="11" s="1"/>
  <c r="F396" i="11"/>
  <c r="G396" i="11" s="1"/>
  <c r="F397" i="11"/>
  <c r="G397" i="11" s="1"/>
  <c r="F398" i="11"/>
  <c r="G398" i="11" s="1"/>
  <c r="F399" i="11"/>
  <c r="G399" i="11" s="1"/>
  <c r="O399" i="11" s="1"/>
  <c r="F400" i="11"/>
  <c r="G400" i="11" s="1"/>
  <c r="T400" i="11" s="1"/>
  <c r="F401" i="11"/>
  <c r="G401" i="11" s="1"/>
  <c r="F402" i="11"/>
  <c r="G402" i="11" s="1"/>
  <c r="F403" i="11"/>
  <c r="G403" i="11" s="1"/>
  <c r="F404" i="11"/>
  <c r="G404" i="11" s="1"/>
  <c r="F405" i="11"/>
  <c r="G405" i="11" s="1"/>
  <c r="F406" i="11"/>
  <c r="G406" i="11" s="1"/>
  <c r="F407" i="11"/>
  <c r="G407" i="11" s="1"/>
  <c r="O407" i="11" s="1"/>
  <c r="F408" i="11"/>
  <c r="G408" i="11" s="1"/>
  <c r="T408" i="11" s="1"/>
  <c r="F409" i="11"/>
  <c r="G409" i="11" s="1"/>
  <c r="T409" i="11" s="1"/>
  <c r="F410" i="11"/>
  <c r="G410" i="11" s="1"/>
  <c r="T410" i="11" s="1"/>
  <c r="F411" i="11"/>
  <c r="G411" i="11" s="1"/>
  <c r="F412" i="11"/>
  <c r="G412" i="11" s="1"/>
  <c r="F413" i="11"/>
  <c r="G413" i="11" s="1"/>
  <c r="F414" i="11"/>
  <c r="G414" i="11" s="1"/>
  <c r="F415" i="11"/>
  <c r="G415" i="11" s="1"/>
  <c r="F416" i="11"/>
  <c r="G416" i="11" s="1"/>
  <c r="F417" i="11"/>
  <c r="G417" i="11" s="1"/>
  <c r="O417" i="11" s="1"/>
  <c r="F418" i="11"/>
  <c r="G418" i="11" s="1"/>
  <c r="O418" i="11" s="1"/>
  <c r="F419" i="11"/>
  <c r="G419" i="11" s="1"/>
  <c r="F420" i="11"/>
  <c r="G420" i="11" s="1"/>
  <c r="O420" i="11" s="1"/>
  <c r="F421" i="11"/>
  <c r="G421" i="11" s="1"/>
  <c r="F422" i="11"/>
  <c r="G422" i="11" s="1"/>
  <c r="F423" i="11"/>
  <c r="G423" i="11" s="1"/>
  <c r="F424" i="11"/>
  <c r="G424" i="11" s="1"/>
  <c r="O424" i="11" s="1"/>
  <c r="F425" i="11"/>
  <c r="G425" i="11" s="1"/>
  <c r="O425" i="11" s="1"/>
  <c r="F426" i="11"/>
  <c r="G426" i="11" s="1"/>
  <c r="O426" i="11" s="1"/>
  <c r="F427" i="11"/>
  <c r="G427" i="11" s="1"/>
  <c r="O427" i="11" s="1"/>
  <c r="F428" i="11"/>
  <c r="G428" i="11" s="1"/>
  <c r="F429" i="11"/>
  <c r="G429" i="11" s="1"/>
  <c r="F430" i="11"/>
  <c r="G430" i="11" s="1"/>
  <c r="F431" i="11"/>
  <c r="G431" i="11" s="1"/>
  <c r="F432" i="11"/>
  <c r="G432" i="11" s="1"/>
  <c r="T432" i="11" s="1"/>
  <c r="F433" i="11"/>
  <c r="G433" i="11" s="1"/>
  <c r="T433" i="11" s="1"/>
  <c r="F434" i="11"/>
  <c r="G434" i="11" s="1"/>
  <c r="O434" i="11" s="1"/>
  <c r="F435" i="11"/>
  <c r="G435" i="11" s="1"/>
  <c r="F436" i="11"/>
  <c r="G436" i="11" s="1"/>
  <c r="F437" i="11"/>
  <c r="G437" i="11" s="1"/>
  <c r="F438" i="11"/>
  <c r="G438" i="11" s="1"/>
  <c r="F439" i="11"/>
  <c r="G439" i="11" s="1"/>
  <c r="O439" i="11" s="1"/>
  <c r="F440" i="11"/>
  <c r="G440" i="11" s="1"/>
  <c r="F441" i="11"/>
  <c r="G441" i="11" s="1"/>
  <c r="O441" i="11" s="1"/>
  <c r="F442" i="11"/>
  <c r="G442" i="11" s="1"/>
  <c r="T442" i="11" s="1"/>
  <c r="F443" i="11"/>
  <c r="G443" i="11" s="1"/>
  <c r="F444" i="11"/>
  <c r="G444" i="11" s="1"/>
  <c r="F445" i="11"/>
  <c r="G445" i="11" s="1"/>
  <c r="F446" i="11"/>
  <c r="G446" i="11" s="1"/>
  <c r="F447" i="11"/>
  <c r="G447" i="11" s="1"/>
  <c r="F448" i="11"/>
  <c r="G448" i="11" s="1"/>
  <c r="F449" i="11"/>
  <c r="G449" i="11" s="1"/>
  <c r="T449" i="11" s="1"/>
  <c r="F450" i="11"/>
  <c r="G450" i="11" s="1"/>
  <c r="T450" i="11" s="1"/>
  <c r="F451" i="11"/>
  <c r="G451" i="11" s="1"/>
  <c r="F452" i="11"/>
  <c r="G452" i="11" s="1"/>
  <c r="F453" i="11"/>
  <c r="G453" i="11" s="1"/>
  <c r="F454" i="11"/>
  <c r="G454" i="11" s="1"/>
  <c r="F455" i="11"/>
  <c r="G455" i="11" s="1"/>
  <c r="F456" i="11"/>
  <c r="G456" i="11" s="1"/>
  <c r="F457" i="11"/>
  <c r="G457" i="11" s="1"/>
  <c r="F458" i="11"/>
  <c r="G458" i="11" s="1"/>
  <c r="F459" i="11"/>
  <c r="G459" i="11" s="1"/>
  <c r="F460" i="11"/>
  <c r="G460" i="11" s="1"/>
  <c r="T460" i="11" s="1"/>
  <c r="F461" i="11"/>
  <c r="G461" i="11" s="1"/>
  <c r="F462" i="11"/>
  <c r="G462" i="11" s="1"/>
  <c r="F463" i="11"/>
  <c r="G463" i="11" s="1"/>
  <c r="F464" i="11"/>
  <c r="G464" i="11" s="1"/>
  <c r="F465" i="11"/>
  <c r="G465" i="11" s="1"/>
  <c r="T465" i="11" s="1"/>
  <c r="F466" i="11"/>
  <c r="G466" i="11" s="1"/>
  <c r="F467" i="11"/>
  <c r="G467" i="11" s="1"/>
  <c r="O467" i="11" s="1"/>
  <c r="F468" i="11"/>
  <c r="G468" i="11" s="1"/>
  <c r="F469" i="11"/>
  <c r="G469" i="11" s="1"/>
  <c r="F470" i="11"/>
  <c r="G470" i="11" s="1"/>
  <c r="F471" i="11"/>
  <c r="G471" i="11" s="1"/>
  <c r="F472" i="11"/>
  <c r="G472" i="11" s="1"/>
  <c r="O472" i="11" s="1"/>
  <c r="F473" i="11"/>
  <c r="G473" i="11" s="1"/>
  <c r="T473" i="11" s="1"/>
  <c r="F474" i="11"/>
  <c r="G474" i="11" s="1"/>
  <c r="F475" i="11"/>
  <c r="G475" i="11" s="1"/>
  <c r="F476" i="11"/>
  <c r="G476" i="11" s="1"/>
  <c r="F477" i="11"/>
  <c r="G477" i="11" s="1"/>
  <c r="F478" i="11"/>
  <c r="G478" i="11" s="1"/>
  <c r="F479" i="11"/>
  <c r="G479" i="11" s="1"/>
  <c r="F480" i="11"/>
  <c r="G480" i="11" s="1"/>
  <c r="T480" i="11" s="1"/>
  <c r="F481" i="11"/>
  <c r="G481" i="11" s="1"/>
  <c r="T481" i="11" s="1"/>
  <c r="F482" i="11"/>
  <c r="G482" i="11" s="1"/>
  <c r="O482" i="11" s="1"/>
  <c r="F483" i="11"/>
  <c r="G483" i="11" s="1"/>
  <c r="F484" i="11"/>
  <c r="G484" i="11" s="1"/>
  <c r="F485" i="11"/>
  <c r="G485" i="11" s="1"/>
  <c r="F486" i="11"/>
  <c r="G486" i="11" s="1"/>
  <c r="F487" i="11"/>
  <c r="G487" i="11" s="1"/>
  <c r="F488" i="11"/>
  <c r="G488" i="11" s="1"/>
  <c r="T488" i="11" s="1"/>
  <c r="F489" i="11"/>
  <c r="G489" i="11" s="1"/>
  <c r="O489" i="11" s="1"/>
  <c r="F490" i="11"/>
  <c r="G490" i="11" s="1"/>
  <c r="F491" i="11"/>
  <c r="G491" i="11" s="1"/>
  <c r="F492" i="11"/>
  <c r="G492" i="11" s="1"/>
  <c r="O492" i="11" s="1"/>
  <c r="F493" i="11"/>
  <c r="G493" i="11" s="1"/>
  <c r="F494" i="11"/>
  <c r="G494" i="11" s="1"/>
  <c r="F495" i="11"/>
  <c r="G495" i="11" s="1"/>
  <c r="T495" i="11" s="1"/>
  <c r="F496" i="11"/>
  <c r="G496" i="11" s="1"/>
  <c r="F497" i="11"/>
  <c r="G497" i="11" s="1"/>
  <c r="F498" i="11"/>
  <c r="G498" i="11" s="1"/>
  <c r="F499" i="11"/>
  <c r="G499" i="11" s="1"/>
  <c r="F500" i="11"/>
  <c r="G500" i="11" s="1"/>
  <c r="F501" i="11"/>
  <c r="G501" i="11" s="1"/>
  <c r="F502" i="11"/>
  <c r="G502" i="11" s="1"/>
  <c r="F503" i="11"/>
  <c r="G503" i="11" s="1"/>
  <c r="F504" i="11"/>
  <c r="G504" i="11" s="1"/>
  <c r="O504" i="11" s="1"/>
  <c r="F505" i="11"/>
  <c r="G505" i="11" s="1"/>
  <c r="T505" i="11" s="1"/>
  <c r="F506" i="11"/>
  <c r="G506" i="11" s="1"/>
  <c r="F507" i="11"/>
  <c r="G507" i="11" s="1"/>
  <c r="O507" i="11" s="1"/>
  <c r="F508" i="11"/>
  <c r="G508" i="11" s="1"/>
  <c r="F509" i="11"/>
  <c r="G509" i="11" s="1"/>
  <c r="F510" i="11"/>
  <c r="G510" i="11" s="1"/>
  <c r="F511" i="11"/>
  <c r="G511" i="11" s="1"/>
  <c r="T511" i="11" s="1"/>
  <c r="F512" i="11"/>
  <c r="G512" i="11" s="1"/>
  <c r="F513" i="11"/>
  <c r="G513" i="11" s="1"/>
  <c r="O513" i="11" s="1"/>
  <c r="F514" i="11"/>
  <c r="G514" i="11" s="1"/>
  <c r="T514" i="11" s="1"/>
  <c r="F515" i="11"/>
  <c r="G515" i="11" s="1"/>
  <c r="F516" i="11"/>
  <c r="G516" i="11" s="1"/>
  <c r="F517" i="11"/>
  <c r="G517" i="11" s="1"/>
  <c r="F518" i="11"/>
  <c r="G518" i="11" s="1"/>
  <c r="F519" i="11"/>
  <c r="G519" i="11" s="1"/>
  <c r="F520" i="11"/>
  <c r="G520" i="11" s="1"/>
  <c r="F521" i="11"/>
  <c r="G521" i="11" s="1"/>
  <c r="O521" i="11" s="1"/>
  <c r="F522" i="11"/>
  <c r="G522" i="11" s="1"/>
  <c r="T522" i="11" s="1"/>
  <c r="F523" i="11"/>
  <c r="G523" i="11" s="1"/>
  <c r="F524" i="11"/>
  <c r="G524" i="11" s="1"/>
  <c r="F525" i="11"/>
  <c r="G525" i="11" s="1"/>
  <c r="F526" i="11"/>
  <c r="G526" i="11" s="1"/>
  <c r="T526" i="11" s="1"/>
  <c r="F527" i="11"/>
  <c r="G527" i="11" s="1"/>
  <c r="O527" i="11" s="1"/>
  <c r="F528" i="11"/>
  <c r="G528" i="11" s="1"/>
  <c r="F529" i="11"/>
  <c r="G529" i="11" s="1"/>
  <c r="F530" i="11"/>
  <c r="G530" i="11" s="1"/>
  <c r="O530" i="11" s="1"/>
  <c r="F531" i="11"/>
  <c r="G531" i="11" s="1"/>
  <c r="F532" i="11"/>
  <c r="G532" i="11" s="1"/>
  <c r="O532" i="11" s="1"/>
  <c r="F533" i="11"/>
  <c r="G533" i="11" s="1"/>
  <c r="F534" i="11"/>
  <c r="G534" i="11" s="1"/>
  <c r="F535" i="11"/>
  <c r="G535" i="11" s="1"/>
  <c r="F536" i="11"/>
  <c r="G536" i="11" s="1"/>
  <c r="T536" i="11" s="1"/>
  <c r="F537" i="11"/>
  <c r="G537" i="11" s="1"/>
  <c r="F538" i="11"/>
  <c r="G538" i="11" s="1"/>
  <c r="F539" i="11"/>
  <c r="G539" i="11" s="1"/>
  <c r="O539" i="11" s="1"/>
  <c r="F540" i="11"/>
  <c r="G540" i="11" s="1"/>
  <c r="F541" i="11"/>
  <c r="G541" i="11" s="1"/>
  <c r="O541" i="11" s="1"/>
  <c r="F542" i="11"/>
  <c r="G542" i="11" s="1"/>
  <c r="F543" i="11"/>
  <c r="G543" i="11" s="1"/>
  <c r="F544" i="11"/>
  <c r="G544" i="11" s="1"/>
  <c r="F545" i="11"/>
  <c r="G545" i="11" s="1"/>
  <c r="O545" i="11" s="1"/>
  <c r="F546" i="11"/>
  <c r="G546" i="11" s="1"/>
  <c r="O546" i="11" s="1"/>
  <c r="F547" i="11"/>
  <c r="G547" i="11" s="1"/>
  <c r="F548" i="11"/>
  <c r="G548" i="11" s="1"/>
  <c r="F549" i="11"/>
  <c r="G549" i="11" s="1"/>
  <c r="F550" i="11"/>
  <c r="G550" i="11" s="1"/>
  <c r="F551" i="11"/>
  <c r="G551" i="11" s="1"/>
  <c r="O551" i="11" s="1"/>
  <c r="F552" i="11"/>
  <c r="G552" i="11" s="1"/>
  <c r="F553" i="11"/>
  <c r="G553" i="11" s="1"/>
  <c r="O553" i="11" s="1"/>
  <c r="F554" i="11"/>
  <c r="G554" i="11" s="1"/>
  <c r="O554" i="11" s="1"/>
  <c r="F555" i="11"/>
  <c r="G555" i="11" s="1"/>
  <c r="F556" i="11"/>
  <c r="G556" i="11" s="1"/>
  <c r="F557" i="11"/>
  <c r="G557" i="11" s="1"/>
  <c r="F558" i="11"/>
  <c r="G558" i="11" s="1"/>
  <c r="F559" i="11"/>
  <c r="G559" i="11" s="1"/>
  <c r="O559" i="11" s="1"/>
  <c r="F560" i="11"/>
  <c r="G560" i="11" s="1"/>
  <c r="F561" i="11"/>
  <c r="G561" i="11" s="1"/>
  <c r="T561" i="11" s="1"/>
  <c r="F562" i="11"/>
  <c r="G562" i="11" s="1"/>
  <c r="O562" i="11" s="1"/>
  <c r="F563" i="11"/>
  <c r="G563" i="11" s="1"/>
  <c r="O563" i="11" s="1"/>
  <c r="F564" i="11"/>
  <c r="G564" i="11" s="1"/>
  <c r="F565" i="11"/>
  <c r="G565" i="11" s="1"/>
  <c r="F566" i="11"/>
  <c r="G566" i="11" s="1"/>
  <c r="F567" i="11"/>
  <c r="G567" i="11" s="1"/>
  <c r="F568" i="11"/>
  <c r="G568" i="11" s="1"/>
  <c r="F569" i="11"/>
  <c r="G569" i="11" s="1"/>
  <c r="O569" i="11" s="1"/>
  <c r="F570" i="11"/>
  <c r="G570" i="11" s="1"/>
  <c r="T570" i="11" s="1"/>
  <c r="F571" i="11"/>
  <c r="G571" i="11" s="1"/>
  <c r="F572" i="11"/>
  <c r="G572" i="11" s="1"/>
  <c r="T572" i="11" s="1"/>
  <c r="F573" i="11"/>
  <c r="G573" i="11" s="1"/>
  <c r="F574" i="11"/>
  <c r="G574" i="11" s="1"/>
  <c r="F575" i="11"/>
  <c r="G575" i="11" s="1"/>
  <c r="F576" i="11"/>
  <c r="G576" i="11" s="1"/>
  <c r="T576" i="11" s="1"/>
  <c r="F577" i="11"/>
  <c r="G577" i="11" s="1"/>
  <c r="T577" i="11" s="1"/>
  <c r="F578" i="11"/>
  <c r="G578" i="11" s="1"/>
  <c r="O578" i="11" s="1"/>
  <c r="F579" i="11"/>
  <c r="G579" i="11" s="1"/>
  <c r="F580" i="11"/>
  <c r="G580" i="11" s="1"/>
  <c r="F581" i="11"/>
  <c r="G581" i="11" s="1"/>
  <c r="O581" i="11" s="1"/>
  <c r="F582" i="11"/>
  <c r="G582" i="11" s="1"/>
  <c r="F583" i="11"/>
  <c r="G583" i="11" s="1"/>
  <c r="F584" i="11"/>
  <c r="G584" i="11" s="1"/>
  <c r="F585" i="11"/>
  <c r="G585" i="11" s="1"/>
  <c r="F586" i="11"/>
  <c r="G586" i="11" s="1"/>
  <c r="O586" i="11" s="1"/>
  <c r="F587" i="11"/>
  <c r="G587" i="11" s="1"/>
  <c r="F588" i="11"/>
  <c r="G588" i="11" s="1"/>
  <c r="F589" i="11"/>
  <c r="G589" i="11" s="1"/>
  <c r="F590" i="11"/>
  <c r="G590" i="11" s="1"/>
  <c r="F591" i="11"/>
  <c r="G591" i="11" s="1"/>
  <c r="F592" i="11"/>
  <c r="G592" i="11" s="1"/>
  <c r="F593" i="11"/>
  <c r="G593" i="11" s="1"/>
  <c r="T593" i="11" s="1"/>
  <c r="F594" i="11"/>
  <c r="G594" i="11" s="1"/>
  <c r="F595" i="11"/>
  <c r="G595" i="11" s="1"/>
  <c r="O595" i="11" s="1"/>
  <c r="F596" i="11"/>
  <c r="G596" i="11" s="1"/>
  <c r="F597" i="11"/>
  <c r="G597" i="11" s="1"/>
  <c r="T597" i="11" s="1"/>
  <c r="F598" i="11"/>
  <c r="G598" i="11" s="1"/>
  <c r="F599" i="11"/>
  <c r="G599" i="11" s="1"/>
  <c r="F600" i="11"/>
  <c r="G600" i="11" s="1"/>
  <c r="O600" i="11" s="1"/>
  <c r="F601" i="11"/>
  <c r="G601" i="11" s="1"/>
  <c r="F602" i="11"/>
  <c r="G602" i="11" s="1"/>
  <c r="T602" i="11" s="1"/>
  <c r="F603" i="11"/>
  <c r="G603" i="11" s="1"/>
  <c r="F604" i="11"/>
  <c r="G604" i="11" s="1"/>
  <c r="F605" i="11"/>
  <c r="G605" i="11" s="1"/>
  <c r="F606" i="11"/>
  <c r="G606" i="11" s="1"/>
  <c r="F607" i="11"/>
  <c r="G607" i="11" s="1"/>
  <c r="F608" i="11"/>
  <c r="G608" i="11" s="1"/>
  <c r="F609" i="11"/>
  <c r="G609" i="11" s="1"/>
  <c r="F610" i="11"/>
  <c r="G610" i="11" s="1"/>
  <c r="F611" i="11"/>
  <c r="G611" i="11" s="1"/>
  <c r="F612" i="11"/>
  <c r="G612" i="11" s="1"/>
  <c r="F613" i="11"/>
  <c r="G613" i="11" s="1"/>
  <c r="F614" i="11"/>
  <c r="G614" i="11" s="1"/>
  <c r="T614" i="11" s="1"/>
  <c r="F615" i="11"/>
  <c r="G615" i="11" s="1"/>
  <c r="F616" i="11"/>
  <c r="G616" i="11" s="1"/>
  <c r="T616" i="11" s="1"/>
  <c r="F617" i="11"/>
  <c r="G617" i="11" s="1"/>
  <c r="O617" i="11" s="1"/>
  <c r="F618" i="11"/>
  <c r="G618" i="11" s="1"/>
  <c r="O618" i="11" s="1"/>
  <c r="F619" i="11"/>
  <c r="G619" i="11" s="1"/>
  <c r="T619" i="11" s="1"/>
  <c r="F620" i="11"/>
  <c r="G620" i="11" s="1"/>
  <c r="F621" i="11"/>
  <c r="G621" i="11" s="1"/>
  <c r="O621" i="11" s="1"/>
  <c r="F622" i="11"/>
  <c r="G622" i="11" s="1"/>
  <c r="F623" i="11"/>
  <c r="G623" i="11" s="1"/>
  <c r="O623" i="11" s="1"/>
  <c r="F624" i="11"/>
  <c r="G624" i="11" s="1"/>
  <c r="F625" i="11"/>
  <c r="G625" i="11" s="1"/>
  <c r="T625" i="11" s="1"/>
  <c r="F626" i="11"/>
  <c r="G626" i="11" s="1"/>
  <c r="F627" i="11"/>
  <c r="G627" i="11" s="1"/>
  <c r="T627" i="11" s="1"/>
  <c r="F628" i="11"/>
  <c r="G628" i="11" s="1"/>
  <c r="F629" i="11"/>
  <c r="G629" i="11" s="1"/>
  <c r="F630" i="11"/>
  <c r="G630" i="11" s="1"/>
  <c r="F631" i="11"/>
  <c r="G631" i="11" s="1"/>
  <c r="F632" i="11"/>
  <c r="G632" i="11" s="1"/>
  <c r="F633" i="11"/>
  <c r="G633" i="11" s="1"/>
  <c r="T633" i="11" s="1"/>
  <c r="F634" i="11"/>
  <c r="G634" i="11" s="1"/>
  <c r="T634" i="11" s="1"/>
  <c r="F635" i="11"/>
  <c r="G635" i="11" s="1"/>
  <c r="F636" i="11"/>
  <c r="G636" i="11" s="1"/>
  <c r="F637" i="11"/>
  <c r="G637" i="11" s="1"/>
  <c r="F638" i="11"/>
  <c r="G638" i="11" s="1"/>
  <c r="F639" i="11"/>
  <c r="G639" i="11" s="1"/>
  <c r="F640" i="11"/>
  <c r="G640" i="11" s="1"/>
  <c r="F641" i="11"/>
  <c r="G641" i="11" s="1"/>
  <c r="O641" i="11" s="1"/>
  <c r="F642" i="11"/>
  <c r="G642" i="11" s="1"/>
  <c r="O642" i="11" s="1"/>
  <c r="F643" i="11"/>
  <c r="G643" i="11" s="1"/>
  <c r="F644" i="11"/>
  <c r="G644" i="11" s="1"/>
  <c r="T644" i="11" s="1"/>
  <c r="F645" i="11"/>
  <c r="G645" i="11" s="1"/>
  <c r="F646" i="11"/>
  <c r="G646" i="11" s="1"/>
  <c r="F647" i="11"/>
  <c r="G647" i="11" s="1"/>
  <c r="F648" i="11"/>
  <c r="G648" i="11" s="1"/>
  <c r="O648" i="11" s="1"/>
  <c r="F649" i="11"/>
  <c r="G649" i="11" s="1"/>
  <c r="O649" i="11" s="1"/>
  <c r="F650" i="11"/>
  <c r="G650" i="11" s="1"/>
  <c r="O650" i="11" s="1"/>
  <c r="F651" i="11"/>
  <c r="G651" i="11" s="1"/>
  <c r="O651" i="11" s="1"/>
  <c r="F652" i="11"/>
  <c r="G652" i="11" s="1"/>
  <c r="F653" i="11"/>
  <c r="G653" i="11" s="1"/>
  <c r="T653" i="11" s="1"/>
  <c r="F654" i="11"/>
  <c r="G654" i="11" s="1"/>
  <c r="F655" i="11"/>
  <c r="G655" i="11" s="1"/>
  <c r="O655" i="11" s="1"/>
  <c r="F656" i="11"/>
  <c r="G656" i="11" s="1"/>
  <c r="F657" i="11"/>
  <c r="G657" i="11" s="1"/>
  <c r="F658" i="11"/>
  <c r="G658" i="11" s="1"/>
  <c r="O658" i="11" s="1"/>
  <c r="F659" i="11"/>
  <c r="G659" i="11" s="1"/>
  <c r="F660" i="11"/>
  <c r="G660" i="11" s="1"/>
  <c r="F661" i="11"/>
  <c r="G661" i="11" s="1"/>
  <c r="O661" i="11" s="1"/>
  <c r="F662" i="11"/>
  <c r="G662" i="11" s="1"/>
  <c r="F663" i="11"/>
  <c r="G663" i="11" s="1"/>
  <c r="T663" i="11" s="1"/>
  <c r="F664" i="11"/>
  <c r="G664" i="11" s="1"/>
  <c r="F665" i="11"/>
  <c r="G665" i="11" s="1"/>
  <c r="T665" i="11" s="1"/>
  <c r="F666" i="11"/>
  <c r="G666" i="11" s="1"/>
  <c r="T666" i="11" s="1"/>
  <c r="F667" i="11"/>
  <c r="G667" i="11" s="1"/>
  <c r="F668" i="11"/>
  <c r="G668" i="11" s="1"/>
  <c r="F669" i="11"/>
  <c r="G669" i="11" s="1"/>
  <c r="F670" i="11"/>
  <c r="G670" i="11" s="1"/>
  <c r="F671" i="11"/>
  <c r="G671" i="11" s="1"/>
  <c r="F672" i="11"/>
  <c r="G672" i="11" s="1"/>
  <c r="T672" i="11" s="1"/>
  <c r="F673" i="11"/>
  <c r="G673" i="11" s="1"/>
  <c r="O673" i="11" s="1"/>
  <c r="F674" i="11"/>
  <c r="G674" i="11" s="1"/>
  <c r="O674" i="11" s="1"/>
  <c r="F675" i="11"/>
  <c r="G675" i="11" s="1"/>
  <c r="F676" i="11"/>
  <c r="G676" i="11" s="1"/>
  <c r="F677" i="11"/>
  <c r="G677" i="11" s="1"/>
  <c r="F678" i="11"/>
  <c r="G678" i="11" s="1"/>
  <c r="F679" i="11"/>
  <c r="G679" i="11" s="1"/>
  <c r="T679" i="11" s="1"/>
  <c r="F680" i="11"/>
  <c r="G680" i="11" s="1"/>
  <c r="F681" i="11"/>
  <c r="G681" i="11" s="1"/>
  <c r="O681" i="11" s="1"/>
  <c r="F682" i="11"/>
  <c r="G682" i="11" s="1"/>
  <c r="O682" i="11" s="1"/>
  <c r="F683" i="11"/>
  <c r="G683" i="11" s="1"/>
  <c r="F684" i="11"/>
  <c r="G684" i="11" s="1"/>
  <c r="F685" i="11"/>
  <c r="G685" i="11" s="1"/>
  <c r="F686" i="11"/>
  <c r="G686" i="11" s="1"/>
  <c r="F687" i="11"/>
  <c r="G687" i="11" s="1"/>
  <c r="O687" i="11" s="1"/>
  <c r="F688" i="11"/>
  <c r="G688" i="11" s="1"/>
  <c r="T688" i="11" s="1"/>
  <c r="F689" i="11"/>
  <c r="G689" i="11" s="1"/>
  <c r="F690" i="11"/>
  <c r="G690" i="11" s="1"/>
  <c r="O690" i="11" s="1"/>
  <c r="F691" i="11"/>
  <c r="G691" i="11" s="1"/>
  <c r="T691" i="11" s="1"/>
  <c r="F692" i="11"/>
  <c r="G692" i="11" s="1"/>
  <c r="F693" i="11"/>
  <c r="G693" i="11" s="1"/>
  <c r="O693" i="11" s="1"/>
  <c r="F694" i="11"/>
  <c r="G694" i="11" s="1"/>
  <c r="F695" i="11"/>
  <c r="G695" i="11" s="1"/>
  <c r="F696" i="11"/>
  <c r="G696" i="11" s="1"/>
  <c r="T696" i="11" s="1"/>
  <c r="F697" i="11"/>
  <c r="G697" i="11" s="1"/>
  <c r="O697" i="11" s="1"/>
  <c r="F698" i="11"/>
  <c r="G698" i="11" s="1"/>
  <c r="O698" i="11" s="1"/>
  <c r="F699" i="11"/>
  <c r="G699" i="11" s="1"/>
  <c r="F700" i="11"/>
  <c r="G700" i="11" s="1"/>
  <c r="F701" i="11"/>
  <c r="G701" i="11" s="1"/>
  <c r="F702" i="11"/>
  <c r="G702" i="11" s="1"/>
  <c r="F703" i="11"/>
  <c r="G703" i="11" s="1"/>
  <c r="F704" i="11"/>
  <c r="G704" i="11" s="1"/>
  <c r="F705" i="11"/>
  <c r="G705" i="11" s="1"/>
  <c r="T705" i="11" s="1"/>
  <c r="F706" i="11"/>
  <c r="G706" i="11" s="1"/>
  <c r="O706" i="11" s="1"/>
  <c r="F707" i="11"/>
  <c r="G707" i="11" s="1"/>
  <c r="F708" i="11"/>
  <c r="G708" i="11" s="1"/>
  <c r="F709" i="11"/>
  <c r="G709" i="11" s="1"/>
  <c r="T709" i="11" s="1"/>
  <c r="F710" i="11"/>
  <c r="G710" i="11" s="1"/>
  <c r="F711" i="11"/>
  <c r="G711" i="11" s="1"/>
  <c r="O711" i="11" s="1"/>
  <c r="F712" i="11"/>
  <c r="G712" i="11" s="1"/>
  <c r="F713" i="11"/>
  <c r="G713" i="11" s="1"/>
  <c r="F714" i="11"/>
  <c r="G714" i="11" s="1"/>
  <c r="T714" i="11" s="1"/>
  <c r="F715" i="11"/>
  <c r="G715" i="11" s="1"/>
  <c r="F716" i="11"/>
  <c r="G716" i="11" s="1"/>
  <c r="T716" i="11" s="1"/>
  <c r="F717" i="11"/>
  <c r="G717" i="11" s="1"/>
  <c r="O717" i="11" s="1"/>
  <c r="F718" i="11"/>
  <c r="G718" i="11" s="1"/>
  <c r="F719" i="11"/>
  <c r="G719" i="11" s="1"/>
  <c r="T719" i="11" s="1"/>
  <c r="F720" i="11"/>
  <c r="G720" i="11" s="1"/>
  <c r="F721" i="11"/>
  <c r="G721" i="11" s="1"/>
  <c r="T721" i="11" s="1"/>
  <c r="F722" i="11"/>
  <c r="G722" i="11" s="1"/>
  <c r="F723" i="11"/>
  <c r="G723" i="11" s="1"/>
  <c r="T723" i="11" s="1"/>
  <c r="F724" i="11"/>
  <c r="G724" i="11" s="1"/>
  <c r="F725" i="11"/>
  <c r="G725" i="11" s="1"/>
  <c r="F726" i="11"/>
  <c r="G726" i="11" s="1"/>
  <c r="F727" i="11"/>
  <c r="G727" i="11" s="1"/>
  <c r="F728" i="11"/>
  <c r="G728" i="11" s="1"/>
  <c r="O728" i="11" s="1"/>
  <c r="F729" i="11"/>
  <c r="G729" i="11" s="1"/>
  <c r="F730" i="11"/>
  <c r="G730" i="11" s="1"/>
  <c r="T730" i="11" s="1"/>
  <c r="F731" i="11"/>
  <c r="G731" i="11" s="1"/>
  <c r="F732" i="11"/>
  <c r="G732" i="11" s="1"/>
  <c r="F733" i="11"/>
  <c r="G733" i="11" s="1"/>
  <c r="T733" i="11" s="1"/>
  <c r="F734" i="11"/>
  <c r="G734" i="11" s="1"/>
  <c r="F735" i="11"/>
  <c r="G735" i="11" s="1"/>
  <c r="F736" i="11"/>
  <c r="G736" i="11" s="1"/>
  <c r="F737" i="11"/>
  <c r="G737" i="11" s="1"/>
  <c r="T737" i="11" s="1"/>
  <c r="F738" i="11"/>
  <c r="G738" i="11" s="1"/>
  <c r="T738" i="11" s="1"/>
  <c r="F739" i="11"/>
  <c r="G739" i="11" s="1"/>
  <c r="F740" i="11"/>
  <c r="G740" i="11" s="1"/>
  <c r="F741" i="11"/>
  <c r="G741" i="11" s="1"/>
  <c r="F742" i="11"/>
  <c r="G742" i="11" s="1"/>
  <c r="F743" i="11"/>
  <c r="G743" i="11" s="1"/>
  <c r="F744" i="11"/>
  <c r="G744" i="11" s="1"/>
  <c r="F745" i="11"/>
  <c r="G745" i="11" s="1"/>
  <c r="O745" i="11" s="1"/>
  <c r="F746" i="11"/>
  <c r="G746" i="11" s="1"/>
  <c r="F747" i="11"/>
  <c r="G747" i="11" s="1"/>
  <c r="F748" i="11"/>
  <c r="G748" i="11" s="1"/>
  <c r="T748" i="11" s="1"/>
  <c r="F749" i="11"/>
  <c r="G749" i="11" s="1"/>
  <c r="O749" i="11" s="1"/>
  <c r="F750" i="11"/>
  <c r="G750" i="11" s="1"/>
  <c r="T750" i="11" s="1"/>
  <c r="F751" i="11"/>
  <c r="G751" i="11" s="1"/>
  <c r="F752" i="11"/>
  <c r="G752" i="11" s="1"/>
  <c r="F753" i="11"/>
  <c r="G753" i="11" s="1"/>
  <c r="T753" i="11" s="1"/>
  <c r="F754" i="11"/>
  <c r="G754" i="11" s="1"/>
  <c r="O754" i="11" s="1"/>
  <c r="F755" i="11"/>
  <c r="G755" i="11" s="1"/>
  <c r="T755" i="11" s="1"/>
  <c r="F756" i="11"/>
  <c r="G756" i="11" s="1"/>
  <c r="T756" i="11" s="1"/>
  <c r="F757" i="11"/>
  <c r="G757" i="11" s="1"/>
  <c r="F758" i="11"/>
  <c r="G758" i="11" s="1"/>
  <c r="F759" i="11"/>
  <c r="G759" i="11" s="1"/>
  <c r="F760" i="11"/>
  <c r="G760" i="11" s="1"/>
  <c r="T760" i="11" s="1"/>
  <c r="F761" i="11"/>
  <c r="G761" i="11" s="1"/>
  <c r="O761" i="11" s="1"/>
  <c r="F762" i="11"/>
  <c r="G762" i="11" s="1"/>
  <c r="F763" i="11"/>
  <c r="G763" i="11" s="1"/>
  <c r="T763" i="11" s="1"/>
  <c r="F764" i="11"/>
  <c r="G764" i="11" s="1"/>
  <c r="F765" i="11"/>
  <c r="G765" i="11" s="1"/>
  <c r="F766" i="11"/>
  <c r="G766" i="11" s="1"/>
  <c r="F767" i="11"/>
  <c r="G767" i="11" s="1"/>
  <c r="F768" i="11"/>
  <c r="G768" i="11" s="1"/>
  <c r="F769" i="11"/>
  <c r="G769" i="11" s="1"/>
  <c r="O769" i="11" s="1"/>
  <c r="F770" i="11"/>
  <c r="G770" i="11" s="1"/>
  <c r="T770" i="11" s="1"/>
  <c r="F771" i="11"/>
  <c r="G771" i="11" s="1"/>
  <c r="F772" i="11"/>
  <c r="G772" i="11" s="1"/>
  <c r="F773" i="11"/>
  <c r="G773" i="11" s="1"/>
  <c r="O773" i="11" s="1"/>
  <c r="F774" i="11"/>
  <c r="G774" i="11" s="1"/>
  <c r="T774" i="11" s="1"/>
  <c r="F775" i="11"/>
  <c r="G775" i="11" s="1"/>
  <c r="F776" i="11"/>
  <c r="G776" i="11" s="1"/>
  <c r="F777" i="11"/>
  <c r="G777" i="11" s="1"/>
  <c r="O777" i="11" s="1"/>
  <c r="F778" i="11"/>
  <c r="G778" i="11" s="1"/>
  <c r="T778" i="11" s="1"/>
  <c r="F779" i="11"/>
  <c r="G779" i="11" s="1"/>
  <c r="F780" i="11"/>
  <c r="G780" i="11" s="1"/>
  <c r="F781" i="11"/>
  <c r="G781" i="11" s="1"/>
  <c r="F782" i="11"/>
  <c r="G782" i="11" s="1"/>
  <c r="F783" i="11"/>
  <c r="G783" i="11" s="1"/>
  <c r="F784" i="11"/>
  <c r="G784" i="11" s="1"/>
  <c r="T784" i="11" s="1"/>
  <c r="F785" i="11"/>
  <c r="G785" i="11" s="1"/>
  <c r="F786" i="11"/>
  <c r="G786" i="11" s="1"/>
  <c r="F787" i="11"/>
  <c r="G787" i="11" s="1"/>
  <c r="F788" i="11"/>
  <c r="G788" i="11" s="1"/>
  <c r="F789" i="11"/>
  <c r="G789" i="11" s="1"/>
  <c r="O789" i="11" s="1"/>
  <c r="F790" i="11"/>
  <c r="G790" i="11" s="1"/>
  <c r="F791" i="11"/>
  <c r="G791" i="11" s="1"/>
  <c r="F792" i="11"/>
  <c r="G792" i="11" s="1"/>
  <c r="F793" i="11"/>
  <c r="G793" i="11" s="1"/>
  <c r="T793" i="11" s="1"/>
  <c r="F794" i="11"/>
  <c r="G794" i="11" s="1"/>
  <c r="O794" i="11" s="1"/>
  <c r="F795" i="11"/>
  <c r="G795" i="11" s="1"/>
  <c r="F796" i="11"/>
  <c r="G796" i="11" s="1"/>
  <c r="F797" i="11"/>
  <c r="G797" i="11" s="1"/>
  <c r="F798" i="11"/>
  <c r="G798" i="11" s="1"/>
  <c r="F799" i="11"/>
  <c r="G799" i="11" s="1"/>
  <c r="T799" i="11" s="1"/>
  <c r="F800" i="11"/>
  <c r="G800" i="11" s="1"/>
  <c r="O800" i="11" s="1"/>
  <c r="F801" i="11"/>
  <c r="G801" i="11" s="1"/>
  <c r="O801" i="11" s="1"/>
  <c r="F802" i="11"/>
  <c r="G802" i="11" s="1"/>
  <c r="T802" i="11" s="1"/>
  <c r="F803" i="11"/>
  <c r="G803" i="11" s="1"/>
  <c r="F804" i="11"/>
  <c r="G804" i="11" s="1"/>
  <c r="F805" i="11"/>
  <c r="G805" i="11" s="1"/>
  <c r="T805" i="11" s="1"/>
  <c r="F806" i="11"/>
  <c r="G806" i="11" s="1"/>
  <c r="F807" i="11"/>
  <c r="G807" i="11" s="1"/>
  <c r="F808" i="11"/>
  <c r="G808" i="11" s="1"/>
  <c r="O808" i="11" s="1"/>
  <c r="F809" i="11"/>
  <c r="G809" i="11" s="1"/>
  <c r="O809" i="11" s="1"/>
  <c r="F810" i="11"/>
  <c r="G810" i="11" s="1"/>
  <c r="O810" i="11" s="1"/>
  <c r="F811" i="11"/>
  <c r="G811" i="11" s="1"/>
  <c r="F812" i="11"/>
  <c r="G812" i="11" s="1"/>
  <c r="F813" i="11"/>
  <c r="G813" i="11" s="1"/>
  <c r="F814" i="11"/>
  <c r="G814" i="11" s="1"/>
  <c r="F815" i="11"/>
  <c r="G815" i="11" s="1"/>
  <c r="O815" i="11" s="1"/>
  <c r="F816" i="11"/>
  <c r="G816" i="11" s="1"/>
  <c r="F817" i="11"/>
  <c r="G817" i="11" s="1"/>
  <c r="T817" i="11" s="1"/>
  <c r="F818" i="11"/>
  <c r="G818" i="11" s="1"/>
  <c r="F819" i="11"/>
  <c r="G819" i="11" s="1"/>
  <c r="F820" i="11"/>
  <c r="G820" i="11" s="1"/>
  <c r="F821" i="11"/>
  <c r="G821" i="11" s="1"/>
  <c r="F822" i="11"/>
  <c r="G822" i="11" s="1"/>
  <c r="T822" i="11" s="1"/>
  <c r="F823" i="11"/>
  <c r="G823" i="11" s="1"/>
  <c r="T823" i="11" s="1"/>
  <c r="F824" i="11"/>
  <c r="G824" i="11" s="1"/>
  <c r="F825" i="11"/>
  <c r="G825" i="11" s="1"/>
  <c r="O825" i="11" s="1"/>
  <c r="F826" i="11"/>
  <c r="G826" i="11" s="1"/>
  <c r="T826" i="11" s="1"/>
  <c r="F827" i="11"/>
  <c r="G827" i="11" s="1"/>
  <c r="F828" i="11"/>
  <c r="G828" i="11" s="1"/>
  <c r="F829" i="11"/>
  <c r="G829" i="11" s="1"/>
  <c r="F830" i="11"/>
  <c r="G830" i="11" s="1"/>
  <c r="F831" i="11"/>
  <c r="G831" i="11" s="1"/>
  <c r="F832" i="11"/>
  <c r="G832" i="11" s="1"/>
  <c r="T832" i="11" s="1"/>
  <c r="F833" i="11"/>
  <c r="G833" i="11" s="1"/>
  <c r="T833" i="11" s="1"/>
  <c r="F834" i="11"/>
  <c r="G834" i="11" s="1"/>
  <c r="O834" i="11" s="1"/>
  <c r="F835" i="11"/>
  <c r="G835" i="11" s="1"/>
  <c r="F836" i="11"/>
  <c r="G836" i="11" s="1"/>
  <c r="F837" i="11"/>
  <c r="G837" i="11" s="1"/>
  <c r="F838" i="11"/>
  <c r="G838" i="11" s="1"/>
  <c r="F839" i="11"/>
  <c r="G839" i="11" s="1"/>
  <c r="O839" i="11" s="1"/>
  <c r="F840" i="11"/>
  <c r="G840" i="11" s="1"/>
  <c r="F841" i="11"/>
  <c r="G841" i="11" s="1"/>
  <c r="F842" i="11"/>
  <c r="G842" i="11" s="1"/>
  <c r="O842" i="11" s="1"/>
  <c r="F843" i="11"/>
  <c r="G843" i="11" s="1"/>
  <c r="F844" i="11"/>
  <c r="G844" i="11" s="1"/>
  <c r="F845" i="11"/>
  <c r="G845" i="11" s="1"/>
  <c r="O845" i="11" s="1"/>
  <c r="F846" i="11"/>
  <c r="G846" i="11" s="1"/>
  <c r="F847" i="11"/>
  <c r="G847" i="11" s="1"/>
  <c r="F848" i="11"/>
  <c r="G848" i="11" s="1"/>
  <c r="T848" i="11" s="1"/>
  <c r="F849" i="11"/>
  <c r="G849" i="11" s="1"/>
  <c r="F850" i="11"/>
  <c r="G850" i="11" s="1"/>
  <c r="F851" i="11"/>
  <c r="G851" i="11" s="1"/>
  <c r="F852" i="11"/>
  <c r="G852" i="11" s="1"/>
  <c r="F853" i="11"/>
  <c r="G853" i="11" s="1"/>
  <c r="F854" i="11"/>
  <c r="G854" i="11" s="1"/>
  <c r="F855" i="11"/>
  <c r="G855" i="11" s="1"/>
  <c r="F856" i="11"/>
  <c r="G856" i="11" s="1"/>
  <c r="F857" i="11"/>
  <c r="G857" i="11" s="1"/>
  <c r="F858" i="11"/>
  <c r="G858" i="11" s="1"/>
  <c r="T858" i="11" s="1"/>
  <c r="F859" i="11"/>
  <c r="G859" i="11" s="1"/>
  <c r="F860" i="11"/>
  <c r="G860" i="11" s="1"/>
  <c r="F861" i="11"/>
  <c r="G861" i="11" s="1"/>
  <c r="F862" i="11"/>
  <c r="G862" i="11" s="1"/>
  <c r="F863" i="11"/>
  <c r="G863" i="11" s="1"/>
  <c r="O863" i="11" s="1"/>
  <c r="F864" i="11"/>
  <c r="G864" i="11" s="1"/>
  <c r="F865" i="11"/>
  <c r="G865" i="11" s="1"/>
  <c r="T865" i="11" s="1"/>
  <c r="F866" i="11"/>
  <c r="G866" i="11" s="1"/>
  <c r="F867" i="11"/>
  <c r="G867" i="11" s="1"/>
  <c r="F868" i="11"/>
  <c r="G868" i="11" s="1"/>
  <c r="F869" i="11"/>
  <c r="G869" i="11" s="1"/>
  <c r="F870" i="11"/>
  <c r="G870" i="11" s="1"/>
  <c r="F871" i="11"/>
  <c r="G871" i="11" s="1"/>
  <c r="T871" i="11" s="1"/>
  <c r="F872" i="11"/>
  <c r="G872" i="11" s="1"/>
  <c r="F873" i="11"/>
  <c r="G873" i="11" s="1"/>
  <c r="O873" i="11" s="1"/>
  <c r="F874" i="11"/>
  <c r="G874" i="11" s="1"/>
  <c r="O874" i="11" s="1"/>
  <c r="F875" i="11"/>
  <c r="G875" i="11" s="1"/>
  <c r="F876" i="11"/>
  <c r="G876" i="11" s="1"/>
  <c r="F877" i="11"/>
  <c r="G877" i="11" s="1"/>
  <c r="F878" i="11"/>
  <c r="G878" i="11" s="1"/>
  <c r="F879" i="11"/>
  <c r="G879" i="11" s="1"/>
  <c r="F880" i="11"/>
  <c r="G880" i="11" s="1"/>
  <c r="T880" i="11" s="1"/>
  <c r="F881" i="11"/>
  <c r="G881" i="11" s="1"/>
  <c r="T881" i="11" s="1"/>
  <c r="F882" i="11"/>
  <c r="G882" i="11" s="1"/>
  <c r="F883" i="11"/>
  <c r="G883" i="11" s="1"/>
  <c r="F884" i="11"/>
  <c r="G884" i="11" s="1"/>
  <c r="F885" i="11"/>
  <c r="G885" i="11" s="1"/>
  <c r="T885" i="11" s="1"/>
  <c r="F886" i="11"/>
  <c r="G886" i="11" s="1"/>
  <c r="F887" i="11"/>
  <c r="G887" i="11" s="1"/>
  <c r="F888" i="11"/>
  <c r="G888" i="11" s="1"/>
  <c r="T888" i="11" s="1"/>
  <c r="F889" i="11"/>
  <c r="G889" i="11" s="1"/>
  <c r="T889" i="11" s="1"/>
  <c r="F890" i="11"/>
  <c r="G890" i="11" s="1"/>
  <c r="T890" i="11" s="1"/>
  <c r="F891" i="11"/>
  <c r="G891" i="11" s="1"/>
  <c r="F892" i="11"/>
  <c r="G892" i="11" s="1"/>
  <c r="F893" i="11"/>
  <c r="G893" i="11" s="1"/>
  <c r="F894" i="11"/>
  <c r="G894" i="11" s="1"/>
  <c r="F895" i="11"/>
  <c r="G895" i="11" s="1"/>
  <c r="F896" i="11"/>
  <c r="G896" i="11" s="1"/>
  <c r="F897" i="11"/>
  <c r="G897" i="11" s="1"/>
  <c r="O897" i="11" s="1"/>
  <c r="F898" i="11"/>
  <c r="G898" i="11" s="1"/>
  <c r="F899" i="11"/>
  <c r="G899" i="11" s="1"/>
  <c r="T899" i="11" s="1"/>
  <c r="F900" i="11"/>
  <c r="G900" i="11" s="1"/>
  <c r="F901" i="11"/>
  <c r="G901" i="11" s="1"/>
  <c r="F902" i="11"/>
  <c r="G902" i="11" s="1"/>
  <c r="F903" i="11"/>
  <c r="G903" i="11" s="1"/>
  <c r="F904" i="11"/>
  <c r="G904" i="11" s="1"/>
  <c r="F905" i="11"/>
  <c r="G905" i="11" s="1"/>
  <c r="O905" i="11" s="1"/>
  <c r="F906" i="11"/>
  <c r="G906" i="11" s="1"/>
  <c r="O906" i="11" s="1"/>
  <c r="F907" i="11"/>
  <c r="G907" i="11" s="1"/>
  <c r="O907" i="11" s="1"/>
  <c r="F908" i="11"/>
  <c r="G908" i="11" s="1"/>
  <c r="O908" i="11" s="1"/>
  <c r="F909" i="11"/>
  <c r="G909" i="11" s="1"/>
  <c r="F910" i="11"/>
  <c r="G910" i="11" s="1"/>
  <c r="T910" i="11" s="1"/>
  <c r="F911" i="11"/>
  <c r="G911" i="11" s="1"/>
  <c r="F912" i="11"/>
  <c r="G912" i="11" s="1"/>
  <c r="F913" i="11"/>
  <c r="G913" i="11" s="1"/>
  <c r="F914" i="11"/>
  <c r="G914" i="11" s="1"/>
  <c r="O914" i="11" s="1"/>
  <c r="F915" i="11"/>
  <c r="G915" i="11" s="1"/>
  <c r="F916" i="11"/>
  <c r="G916" i="11" s="1"/>
  <c r="F917" i="11"/>
  <c r="G917" i="11" s="1"/>
  <c r="F918" i="11"/>
  <c r="G918" i="11" s="1"/>
  <c r="F919" i="11"/>
  <c r="G919" i="11" s="1"/>
  <c r="O919" i="11" s="1"/>
  <c r="F920" i="11"/>
  <c r="G920" i="11" s="1"/>
  <c r="T920" i="11" s="1"/>
  <c r="F921" i="11"/>
  <c r="G921" i="11" s="1"/>
  <c r="O921" i="11" s="1"/>
  <c r="F922" i="11"/>
  <c r="G922" i="11" s="1"/>
  <c r="T922" i="11" s="1"/>
  <c r="F923" i="11"/>
  <c r="G923" i="11" s="1"/>
  <c r="O923" i="11" s="1"/>
  <c r="F924" i="11"/>
  <c r="G924" i="11" s="1"/>
  <c r="F925" i="11"/>
  <c r="G925" i="11" s="1"/>
  <c r="F926" i="11"/>
  <c r="G926" i="11" s="1"/>
  <c r="F927" i="11"/>
  <c r="G927" i="11" s="1"/>
  <c r="F928" i="11"/>
  <c r="G928" i="11" s="1"/>
  <c r="F929" i="11"/>
  <c r="G929" i="11" s="1"/>
  <c r="O929" i="11" s="1"/>
  <c r="F930" i="11"/>
  <c r="G930" i="11" s="1"/>
  <c r="T930" i="11" s="1"/>
  <c r="F931" i="11"/>
  <c r="G931" i="11" s="1"/>
  <c r="F932" i="11"/>
  <c r="G932" i="11" s="1"/>
  <c r="F933" i="11"/>
  <c r="G933" i="11" s="1"/>
  <c r="F934" i="11"/>
  <c r="G934" i="11" s="1"/>
  <c r="F935" i="11"/>
  <c r="G935" i="11" s="1"/>
  <c r="F936" i="11"/>
  <c r="G936" i="11" s="1"/>
  <c r="O936" i="11" s="1"/>
  <c r="F937" i="11"/>
  <c r="G937" i="11" s="1"/>
  <c r="O937" i="11" s="1"/>
  <c r="F938" i="11"/>
  <c r="G938" i="11" s="1"/>
  <c r="O938" i="11" s="1"/>
  <c r="F939" i="11"/>
  <c r="G939" i="11" s="1"/>
  <c r="O939" i="11" s="1"/>
  <c r="F940" i="11"/>
  <c r="G940" i="11" s="1"/>
  <c r="F941" i="11"/>
  <c r="G941" i="11" s="1"/>
  <c r="T941" i="11" s="1"/>
  <c r="F942" i="11"/>
  <c r="G942" i="11" s="1"/>
  <c r="F943" i="11"/>
  <c r="G943" i="11" s="1"/>
  <c r="F944" i="11"/>
  <c r="G944" i="11" s="1"/>
  <c r="F945" i="11"/>
  <c r="G945" i="11" s="1"/>
  <c r="T945" i="11" s="1"/>
  <c r="F946" i="11"/>
  <c r="G946" i="11" s="1"/>
  <c r="O946" i="11" s="1"/>
  <c r="F947" i="11"/>
  <c r="G947" i="11" s="1"/>
  <c r="O947" i="11" s="1"/>
  <c r="F948" i="11"/>
  <c r="G948" i="11" s="1"/>
  <c r="F949" i="11"/>
  <c r="G949" i="11" s="1"/>
  <c r="F950" i="11"/>
  <c r="G950" i="11" s="1"/>
  <c r="F951" i="11"/>
  <c r="G951" i="11" s="1"/>
  <c r="O951" i="11" s="1"/>
  <c r="F952" i="11"/>
  <c r="G952" i="11" s="1"/>
  <c r="F953" i="11"/>
  <c r="G953" i="11" s="1"/>
  <c r="F954" i="11"/>
  <c r="G954" i="11" s="1"/>
  <c r="T954" i="11" s="1"/>
  <c r="F955" i="11"/>
  <c r="G955" i="11" s="1"/>
  <c r="F956" i="11"/>
  <c r="G956" i="11" s="1"/>
  <c r="T956" i="11" s="1"/>
  <c r="F957" i="11"/>
  <c r="G957" i="11" s="1"/>
  <c r="F958" i="11"/>
  <c r="G958" i="11" s="1"/>
  <c r="T958" i="11" s="1"/>
  <c r="F959" i="11"/>
  <c r="G959" i="11" s="1"/>
  <c r="F960" i="11"/>
  <c r="G960" i="11" s="1"/>
  <c r="F961" i="11"/>
  <c r="G961" i="11" s="1"/>
  <c r="T961" i="11" s="1"/>
  <c r="F962" i="11"/>
  <c r="G962" i="11" s="1"/>
  <c r="O962" i="11" s="1"/>
  <c r="F963" i="11"/>
  <c r="G963" i="11" s="1"/>
  <c r="F964" i="11"/>
  <c r="G964" i="11" s="1"/>
  <c r="F965" i="11"/>
  <c r="G965" i="11" s="1"/>
  <c r="F966" i="11"/>
  <c r="G966" i="11" s="1"/>
  <c r="F967" i="11"/>
  <c r="G967" i="11" s="1"/>
  <c r="F968" i="11"/>
  <c r="G968" i="11" s="1"/>
  <c r="F969" i="11"/>
  <c r="G969" i="11" s="1"/>
  <c r="F970" i="11"/>
  <c r="G970" i="11" s="1"/>
  <c r="T970" i="11" s="1"/>
  <c r="F971" i="11"/>
  <c r="G971" i="11" s="1"/>
  <c r="O971" i="11" s="1"/>
  <c r="F972" i="11"/>
  <c r="G972" i="11" s="1"/>
  <c r="F973" i="11"/>
  <c r="G973" i="11" s="1"/>
  <c r="F974" i="11"/>
  <c r="G974" i="11" s="1"/>
  <c r="F975" i="11"/>
  <c r="G975" i="11" s="1"/>
  <c r="T975" i="11" s="1"/>
  <c r="F976" i="11"/>
  <c r="G976" i="11" s="1"/>
  <c r="F977" i="11"/>
  <c r="G977" i="11" s="1"/>
  <c r="T977" i="11" s="1"/>
  <c r="F978" i="11"/>
  <c r="G978" i="11" s="1"/>
  <c r="O978" i="11" s="1"/>
  <c r="F979" i="11"/>
  <c r="G979" i="11" s="1"/>
  <c r="F980" i="11"/>
  <c r="G980" i="11" s="1"/>
  <c r="F981" i="11"/>
  <c r="G981" i="11" s="1"/>
  <c r="F982" i="11"/>
  <c r="G982" i="11" s="1"/>
  <c r="O982" i="11" s="1"/>
  <c r="F983" i="11"/>
  <c r="G983" i="11" s="1"/>
  <c r="T983" i="11" s="1"/>
  <c r="F984" i="11"/>
  <c r="G984" i="11" s="1"/>
  <c r="F985" i="11"/>
  <c r="G985" i="11" s="1"/>
  <c r="T985" i="11" s="1"/>
  <c r="F986" i="11"/>
  <c r="G986" i="11" s="1"/>
  <c r="F987" i="11"/>
  <c r="G987" i="11" s="1"/>
  <c r="F988" i="11"/>
  <c r="G988" i="11" s="1"/>
  <c r="F989" i="11"/>
  <c r="G989" i="11" s="1"/>
  <c r="F990" i="11"/>
  <c r="G990" i="11" s="1"/>
  <c r="F991" i="11"/>
  <c r="G991" i="11" s="1"/>
  <c r="O991" i="11" s="1"/>
  <c r="F992" i="11"/>
  <c r="G992" i="11" s="1"/>
  <c r="F993" i="11"/>
  <c r="G993" i="11" s="1"/>
  <c r="T993" i="11" s="1"/>
  <c r="F994" i="11"/>
  <c r="G994" i="11" s="1"/>
  <c r="O994" i="11" s="1"/>
  <c r="F995" i="11"/>
  <c r="G995" i="11" s="1"/>
  <c r="F996" i="11"/>
  <c r="G996" i="11" s="1"/>
  <c r="F997" i="11"/>
  <c r="G997" i="11" s="1"/>
  <c r="F998" i="11"/>
  <c r="G998" i="11" s="1"/>
  <c r="T998" i="11" s="1"/>
  <c r="F999" i="11"/>
  <c r="G999" i="11" s="1"/>
  <c r="F1000" i="11"/>
  <c r="G1000" i="11" s="1"/>
  <c r="F1001" i="11"/>
  <c r="G1001" i="11" s="1"/>
  <c r="O1001" i="11" s="1"/>
  <c r="F1002" i="11"/>
  <c r="G1002" i="11" s="1"/>
  <c r="F1003" i="11"/>
  <c r="G1003" i="11" s="1"/>
  <c r="F1004" i="11"/>
  <c r="G1004" i="11" s="1"/>
  <c r="F1005" i="11"/>
  <c r="G1005" i="11" s="1"/>
  <c r="F1006" i="11"/>
  <c r="G1006" i="11" s="1"/>
  <c r="O1006" i="11" s="1"/>
  <c r="F1007" i="11"/>
  <c r="G1007" i="11" s="1"/>
  <c r="T1007" i="11" s="1"/>
  <c r="F1008" i="11"/>
  <c r="G1008" i="11" s="1"/>
  <c r="F1009" i="11"/>
  <c r="G1009" i="11" s="1"/>
  <c r="F1010" i="11"/>
  <c r="G1010" i="11" s="1"/>
  <c r="O1010" i="11" s="1"/>
  <c r="F1011" i="11"/>
  <c r="G1011" i="11" s="1"/>
  <c r="T1011" i="11" s="1"/>
  <c r="F1012" i="11"/>
  <c r="G1012" i="11" s="1"/>
  <c r="F1013" i="11"/>
  <c r="G1013" i="11" s="1"/>
  <c r="F1014" i="11"/>
  <c r="G1014" i="11" s="1"/>
  <c r="F1015" i="11"/>
  <c r="G1015" i="11" s="1"/>
  <c r="F1016" i="11"/>
  <c r="G1016" i="11" s="1"/>
  <c r="T1016" i="11" s="1"/>
  <c r="F1017" i="11"/>
  <c r="G1017" i="11" s="1"/>
  <c r="T1017" i="11" s="1"/>
  <c r="F1018" i="11"/>
  <c r="G1018" i="11" s="1"/>
  <c r="F1019" i="11"/>
  <c r="G1019" i="11" s="1"/>
  <c r="O1019" i="11" s="1"/>
  <c r="F1020" i="11"/>
  <c r="G1020" i="11" s="1"/>
  <c r="F1021" i="11"/>
  <c r="G1021" i="11" s="1"/>
  <c r="F1022" i="11"/>
  <c r="G1022" i="11" s="1"/>
  <c r="F1023" i="11"/>
  <c r="G1023" i="11" s="1"/>
  <c r="F1024" i="11"/>
  <c r="G1024" i="11" s="1"/>
  <c r="O1024" i="11" s="1"/>
  <c r="F1025" i="11"/>
  <c r="G1025" i="11" s="1"/>
  <c r="O1025" i="11" s="1"/>
  <c r="F1026" i="11"/>
  <c r="G1026" i="11" s="1"/>
  <c r="T1026" i="11" s="1"/>
  <c r="F1027" i="11"/>
  <c r="G1027" i="11" s="1"/>
  <c r="F1028" i="11"/>
  <c r="G1028" i="11" s="1"/>
  <c r="F1029" i="11"/>
  <c r="G1029" i="11" s="1"/>
  <c r="F1030" i="11"/>
  <c r="G1030" i="11" s="1"/>
  <c r="F1031" i="11"/>
  <c r="G1031" i="11" s="1"/>
  <c r="T1031" i="11" s="1"/>
  <c r="F1032" i="11"/>
  <c r="G1032" i="11" s="1"/>
  <c r="F1033" i="11"/>
  <c r="G1033" i="11" s="1"/>
  <c r="O1033" i="11" s="1"/>
  <c r="F1034" i="11"/>
  <c r="G1034" i="11" s="1"/>
  <c r="F1035" i="11"/>
  <c r="G1035" i="11" s="1"/>
  <c r="F1036" i="11"/>
  <c r="G1036" i="11" s="1"/>
  <c r="F1037" i="11"/>
  <c r="G1037" i="11" s="1"/>
  <c r="F1038" i="11"/>
  <c r="G1038" i="11" s="1"/>
  <c r="F1039" i="11"/>
  <c r="G1039" i="11" s="1"/>
  <c r="F1040" i="11"/>
  <c r="G1040" i="11" s="1"/>
  <c r="T1040" i="11" s="1"/>
  <c r="F1041" i="11"/>
  <c r="G1041" i="11" s="1"/>
  <c r="F1042" i="11"/>
  <c r="G1042" i="11" s="1"/>
  <c r="F1043" i="11"/>
  <c r="G1043" i="11" s="1"/>
  <c r="O1043" i="11" s="1"/>
  <c r="F1044" i="11"/>
  <c r="G1044" i="11" s="1"/>
  <c r="F1045" i="11"/>
  <c r="G1045" i="11" s="1"/>
  <c r="F1046" i="11"/>
  <c r="G1046" i="11" s="1"/>
  <c r="F1047" i="11"/>
  <c r="G1047" i="11" s="1"/>
  <c r="F1048" i="11"/>
  <c r="G1048" i="11" s="1"/>
  <c r="F1049" i="11"/>
  <c r="G1049" i="11" s="1"/>
  <c r="T1049" i="11" s="1"/>
  <c r="F1050" i="11"/>
  <c r="G1050" i="11" s="1"/>
  <c r="O1050" i="11" s="1"/>
  <c r="F1051" i="11"/>
  <c r="G1051" i="11" s="1"/>
  <c r="O1051" i="11" s="1"/>
  <c r="F1052" i="11"/>
  <c r="G1052" i="11" s="1"/>
  <c r="T1052" i="11" s="1"/>
  <c r="F1053" i="11"/>
  <c r="G1053" i="11" s="1"/>
  <c r="F1054" i="11"/>
  <c r="G1054" i="11" s="1"/>
  <c r="F1055" i="11"/>
  <c r="G1055" i="11" s="1"/>
  <c r="F1056" i="11"/>
  <c r="G1056" i="11" s="1"/>
  <c r="O1056" i="11" s="1"/>
  <c r="F1057" i="11"/>
  <c r="G1057" i="11" s="1"/>
  <c r="O1057" i="11" s="1"/>
  <c r="F1058" i="11"/>
  <c r="G1058" i="11" s="1"/>
  <c r="T1058" i="11" s="1"/>
  <c r="F1059" i="11"/>
  <c r="G1059" i="11" s="1"/>
  <c r="F1060" i="11"/>
  <c r="G1060" i="11" s="1"/>
  <c r="F1061" i="11"/>
  <c r="G1061" i="11" s="1"/>
  <c r="F1062" i="11"/>
  <c r="G1062" i="11" s="1"/>
  <c r="F1063" i="11"/>
  <c r="G1063" i="11" s="1"/>
  <c r="F1064" i="11"/>
  <c r="G1064" i="11" s="1"/>
  <c r="F1065" i="11"/>
  <c r="G1065" i="11" s="1"/>
  <c r="O1065" i="11" s="1"/>
  <c r="F1066" i="11"/>
  <c r="G1066" i="11" s="1"/>
  <c r="O1066" i="11" s="1"/>
  <c r="F1067" i="11"/>
  <c r="G1067" i="11" s="1"/>
  <c r="F1068" i="11"/>
  <c r="G1068" i="11" s="1"/>
  <c r="F1069" i="11"/>
  <c r="G1069" i="11" s="1"/>
  <c r="F1070" i="11"/>
  <c r="G1070" i="11" s="1"/>
  <c r="F1071" i="11"/>
  <c r="G1071" i="11" s="1"/>
  <c r="F1072" i="11"/>
  <c r="G1072" i="11" s="1"/>
  <c r="F1073" i="11"/>
  <c r="G1073" i="11" s="1"/>
  <c r="T1073" i="11" s="1"/>
  <c r="F1074" i="11"/>
  <c r="G1074" i="11" s="1"/>
  <c r="F1075" i="11"/>
  <c r="G1075" i="11" s="1"/>
  <c r="O1075" i="11" s="1"/>
  <c r="F1076" i="11"/>
  <c r="G1076" i="11" s="1"/>
  <c r="F1077" i="11"/>
  <c r="G1077" i="11" s="1"/>
  <c r="O1077" i="11" s="1"/>
  <c r="F1078" i="11"/>
  <c r="G1078" i="11" s="1"/>
  <c r="T1078" i="11" s="1"/>
  <c r="F1079" i="11"/>
  <c r="G1079" i="11" s="1"/>
  <c r="T1079" i="11" s="1"/>
  <c r="F1080" i="11"/>
  <c r="G1080" i="11" s="1"/>
  <c r="F1081" i="11"/>
  <c r="G1081" i="11" s="1"/>
  <c r="O1081" i="11" s="1"/>
  <c r="F1082" i="11"/>
  <c r="G1082" i="11" s="1"/>
  <c r="T1082" i="11" s="1"/>
  <c r="F1083" i="11"/>
  <c r="G1083" i="11" s="1"/>
  <c r="F1084" i="11"/>
  <c r="G1084" i="11" s="1"/>
  <c r="F1085" i="11"/>
  <c r="G1085" i="11" s="1"/>
  <c r="F1086" i="11"/>
  <c r="G1086" i="11" s="1"/>
  <c r="F1087" i="11"/>
  <c r="G1087" i="11" s="1"/>
  <c r="F1088" i="11"/>
  <c r="G1088" i="11" s="1"/>
  <c r="F1089" i="11"/>
  <c r="G1089" i="11" s="1"/>
  <c r="T1089" i="11" s="1"/>
  <c r="F1090" i="11"/>
  <c r="G1090" i="11" s="1"/>
  <c r="O1090" i="11" s="1"/>
  <c r="F1091" i="11"/>
  <c r="G1091" i="11" s="1"/>
  <c r="F1092" i="11"/>
  <c r="G1092" i="11" s="1"/>
  <c r="F1093" i="11"/>
  <c r="G1093" i="11" s="1"/>
  <c r="O1093" i="11" s="1"/>
  <c r="F1094" i="11"/>
  <c r="G1094" i="11" s="1"/>
  <c r="F1095" i="11"/>
  <c r="G1095" i="11" s="1"/>
  <c r="T1095" i="11" s="1"/>
  <c r="F1096" i="11"/>
  <c r="G1096" i="11" s="1"/>
  <c r="F1097" i="11"/>
  <c r="G1097" i="11" s="1"/>
  <c r="F1098" i="11"/>
  <c r="G1098" i="11" s="1"/>
  <c r="O1098" i="11" s="1"/>
  <c r="F1099" i="11"/>
  <c r="G1099" i="11" s="1"/>
  <c r="F1100" i="11"/>
  <c r="G1100" i="11" s="1"/>
  <c r="F1101" i="11"/>
  <c r="G1101" i="11" s="1"/>
  <c r="F1102" i="11"/>
  <c r="G1102" i="11" s="1"/>
  <c r="O1102" i="11" s="1"/>
  <c r="F1103" i="11"/>
  <c r="G1103" i="11" s="1"/>
  <c r="F1104" i="11"/>
  <c r="G1104" i="11" s="1"/>
  <c r="T1104" i="11" s="1"/>
  <c r="F1105" i="11"/>
  <c r="G1105" i="11" s="1"/>
  <c r="F1106" i="11"/>
  <c r="G1106" i="11" s="1"/>
  <c r="F1107" i="11"/>
  <c r="G1107" i="11" s="1"/>
  <c r="F1108" i="11"/>
  <c r="G1108" i="11" s="1"/>
  <c r="F1109" i="11"/>
  <c r="G1109" i="11" s="1"/>
  <c r="T1109" i="11" s="1"/>
  <c r="F1110" i="11"/>
  <c r="G1110" i="11" s="1"/>
  <c r="O1110" i="11" s="1"/>
  <c r="F1111" i="11"/>
  <c r="G1111" i="11" s="1"/>
  <c r="F1112" i="11"/>
  <c r="G1112" i="11" s="1"/>
  <c r="O1112" i="11" s="1"/>
  <c r="F1113" i="11"/>
  <c r="G1113" i="11" s="1"/>
  <c r="T1113" i="11" s="1"/>
  <c r="F1114" i="11"/>
  <c r="G1114" i="11" s="1"/>
  <c r="T1114" i="11" s="1"/>
  <c r="F1115" i="11"/>
  <c r="G1115" i="11" s="1"/>
  <c r="F1116" i="11"/>
  <c r="G1116" i="11" s="1"/>
  <c r="F1117" i="11"/>
  <c r="G1117" i="11" s="1"/>
  <c r="F1118" i="11"/>
  <c r="G1118" i="11" s="1"/>
  <c r="F1119" i="11"/>
  <c r="G1119" i="11" s="1"/>
  <c r="F1120" i="11"/>
  <c r="G1120" i="11" s="1"/>
  <c r="F1121" i="11"/>
  <c r="G1121" i="11" s="1"/>
  <c r="T1121" i="11" s="1"/>
  <c r="F1122" i="11"/>
  <c r="G1122" i="11" s="1"/>
  <c r="F1123" i="11"/>
  <c r="G1123" i="11" s="1"/>
  <c r="F1124" i="11"/>
  <c r="G1124" i="11" s="1"/>
  <c r="F1125" i="11"/>
  <c r="G1125" i="11" s="1"/>
  <c r="F1126" i="11"/>
  <c r="G1126" i="11" s="1"/>
  <c r="F1127" i="11"/>
  <c r="G1127" i="11" s="1"/>
  <c r="T1127" i="11" s="1"/>
  <c r="F1128" i="11"/>
  <c r="G1128" i="11" s="1"/>
  <c r="F1129" i="11"/>
  <c r="G1129" i="11" s="1"/>
  <c r="O1129" i="11" s="1"/>
  <c r="F1130" i="11"/>
  <c r="G1130" i="11" s="1"/>
  <c r="F1131" i="11"/>
  <c r="G1131" i="11" s="1"/>
  <c r="F1132" i="11"/>
  <c r="G1132" i="11" s="1"/>
  <c r="F1133" i="11"/>
  <c r="G1133" i="11" s="1"/>
  <c r="F1134" i="11"/>
  <c r="G1134" i="11" s="1"/>
  <c r="O1134" i="11" s="1"/>
  <c r="F1135" i="11"/>
  <c r="G1135" i="11" s="1"/>
  <c r="O1135" i="11" s="1"/>
  <c r="F1136" i="11"/>
  <c r="G1136" i="11" s="1"/>
  <c r="F1137" i="11"/>
  <c r="G1137" i="11" s="1"/>
  <c r="F1138" i="11"/>
  <c r="G1138" i="11" s="1"/>
  <c r="F1139" i="11"/>
  <c r="G1139" i="11" s="1"/>
  <c r="F1140" i="11"/>
  <c r="G1140" i="11" s="1"/>
  <c r="F1141" i="11"/>
  <c r="G1141" i="11" s="1"/>
  <c r="F1142" i="11"/>
  <c r="G1142" i="11" s="1"/>
  <c r="F1143" i="11"/>
  <c r="G1143" i="11" s="1"/>
  <c r="F1144" i="11"/>
  <c r="G1144" i="11" s="1"/>
  <c r="F1145" i="11"/>
  <c r="G1145" i="11" s="1"/>
  <c r="O1145" i="11" s="1"/>
  <c r="F1146" i="11"/>
  <c r="G1146" i="11" s="1"/>
  <c r="T1146" i="11" s="1"/>
  <c r="F1147" i="11"/>
  <c r="G1147" i="11" s="1"/>
  <c r="F1148" i="11"/>
  <c r="G1148" i="11" s="1"/>
  <c r="F1149" i="11"/>
  <c r="G1149" i="11" s="1"/>
  <c r="T1149" i="11" s="1"/>
  <c r="F1150" i="11"/>
  <c r="G1150" i="11" s="1"/>
  <c r="F1151" i="11"/>
  <c r="G1151" i="11" s="1"/>
  <c r="T1151" i="11" s="1"/>
  <c r="F1152" i="11"/>
  <c r="G1152" i="11" s="1"/>
  <c r="F1153" i="11"/>
  <c r="G1153" i="11" s="1"/>
  <c r="O1153" i="11" s="1"/>
  <c r="F1154" i="11"/>
  <c r="G1154" i="11" s="1"/>
  <c r="F1155" i="11"/>
  <c r="G1155" i="11" s="1"/>
  <c r="F1156" i="11"/>
  <c r="G1156" i="11" s="1"/>
  <c r="F1157" i="11"/>
  <c r="G1157" i="11" s="1"/>
  <c r="F1158" i="11"/>
  <c r="G1158" i="11" s="1"/>
  <c r="F1159" i="11"/>
  <c r="G1159" i="11" s="1"/>
  <c r="F1160" i="11"/>
  <c r="G1160" i="11" s="1"/>
  <c r="F1161" i="11"/>
  <c r="G1161" i="11" s="1"/>
  <c r="O1161" i="11" s="1"/>
  <c r="F1162" i="11"/>
  <c r="G1162" i="11" s="1"/>
  <c r="F1163" i="11"/>
  <c r="G1163" i="11" s="1"/>
  <c r="T1163" i="11" s="1"/>
  <c r="F1164" i="11"/>
  <c r="G1164" i="11" s="1"/>
  <c r="F1165" i="11"/>
  <c r="G1165" i="11" s="1"/>
  <c r="T1165" i="11" s="1"/>
  <c r="F1166" i="11"/>
  <c r="G1166" i="11" s="1"/>
  <c r="F1167" i="11"/>
  <c r="G1167" i="11" s="1"/>
  <c r="O1167" i="11" s="1"/>
  <c r="F1168" i="11"/>
  <c r="G1168" i="11" s="1"/>
  <c r="F1169" i="11"/>
  <c r="G1169" i="11" s="1"/>
  <c r="F1170" i="11"/>
  <c r="G1170" i="11" s="1"/>
  <c r="F1171" i="11"/>
  <c r="G1171" i="11" s="1"/>
  <c r="F1172" i="11"/>
  <c r="G1172" i="11" s="1"/>
  <c r="F1173" i="11"/>
  <c r="G1173" i="11" s="1"/>
  <c r="O1173" i="11" s="1"/>
  <c r="F1174" i="11"/>
  <c r="G1174" i="11" s="1"/>
  <c r="F1175" i="11"/>
  <c r="G1175" i="11" s="1"/>
  <c r="T1175" i="11" s="1"/>
  <c r="F1176" i="11"/>
  <c r="G1176" i="11" s="1"/>
  <c r="O1176" i="11" s="1"/>
  <c r="F1177" i="11"/>
  <c r="G1177" i="11" s="1"/>
  <c r="O1177" i="11" s="1"/>
  <c r="F1178" i="11"/>
  <c r="G1178" i="11" s="1"/>
  <c r="F1179" i="11"/>
  <c r="G1179" i="11" s="1"/>
  <c r="F1180" i="11"/>
  <c r="G1180" i="11" s="1"/>
  <c r="F1181" i="11"/>
  <c r="G1181" i="11" s="1"/>
  <c r="F1182" i="11"/>
  <c r="G1182" i="11" s="1"/>
  <c r="F1183" i="11"/>
  <c r="G1183" i="11" s="1"/>
  <c r="F1184" i="11"/>
  <c r="G1184" i="11" s="1"/>
  <c r="T1184" i="11" s="1"/>
  <c r="F1185" i="11"/>
  <c r="G1185" i="11" s="1"/>
  <c r="O1185" i="11" s="1"/>
  <c r="F1186" i="11"/>
  <c r="G1186" i="11" s="1"/>
  <c r="T1186" i="11" s="1"/>
  <c r="F1187" i="11"/>
  <c r="G1187" i="11" s="1"/>
  <c r="F1188" i="11"/>
  <c r="G1188" i="11" s="1"/>
  <c r="F1189" i="11"/>
  <c r="G1189" i="11" s="1"/>
  <c r="O1189" i="11" s="1"/>
  <c r="F1190" i="11"/>
  <c r="G1190" i="11" s="1"/>
  <c r="F1191" i="11"/>
  <c r="G1191" i="11" s="1"/>
  <c r="T1191" i="11" s="1"/>
  <c r="F1192" i="11"/>
  <c r="G1192" i="11" s="1"/>
  <c r="F1193" i="11"/>
  <c r="G1193" i="11" s="1"/>
  <c r="O1193" i="11" s="1"/>
  <c r="F1194" i="11"/>
  <c r="G1194" i="11" s="1"/>
  <c r="O1194" i="11" s="1"/>
  <c r="F1195" i="11"/>
  <c r="G1195" i="11" s="1"/>
  <c r="O1195" i="11" s="1"/>
  <c r="F1196" i="11"/>
  <c r="G1196" i="11" s="1"/>
  <c r="F1197" i="11"/>
  <c r="G1197" i="11" s="1"/>
  <c r="F1198" i="11"/>
  <c r="G1198" i="11" s="1"/>
  <c r="F1199" i="11"/>
  <c r="G1199" i="11" s="1"/>
  <c r="O1199" i="11" s="1"/>
  <c r="F1200" i="11"/>
  <c r="G1200" i="11" s="1"/>
  <c r="T1200" i="11" s="1"/>
  <c r="F1201" i="11"/>
  <c r="G1201" i="11" s="1"/>
  <c r="F1202" i="11"/>
  <c r="G1202" i="11" s="1"/>
  <c r="O1202" i="11" s="1"/>
  <c r="F1203" i="11"/>
  <c r="G1203" i="11" s="1"/>
  <c r="F1204" i="11"/>
  <c r="G1204" i="11" s="1"/>
  <c r="F1205" i="11"/>
  <c r="G1205" i="11" s="1"/>
  <c r="O1205" i="11" s="1"/>
  <c r="F1206" i="11"/>
  <c r="G1206" i="11" s="1"/>
  <c r="F1207" i="11"/>
  <c r="G1207" i="11" s="1"/>
  <c r="F1208" i="11"/>
  <c r="G1208" i="11" s="1"/>
  <c r="F1209" i="11"/>
  <c r="G1209" i="11" s="1"/>
  <c r="O1209" i="11" s="1"/>
  <c r="F1210" i="11"/>
  <c r="G1210" i="11" s="1"/>
  <c r="T1210" i="11" s="1"/>
  <c r="F1211" i="11"/>
  <c r="G1211" i="11" s="1"/>
  <c r="F1212" i="11"/>
  <c r="G1212" i="11" s="1"/>
  <c r="F1213" i="11"/>
  <c r="G1213" i="11" s="1"/>
  <c r="F1214" i="11"/>
  <c r="G1214" i="11" s="1"/>
  <c r="F1215" i="11"/>
  <c r="G1215" i="11" s="1"/>
  <c r="F1216" i="11"/>
  <c r="G1216" i="11" s="1"/>
  <c r="F1217" i="11"/>
  <c r="G1217" i="11" s="1"/>
  <c r="T1217" i="11" s="1"/>
  <c r="F1218" i="11"/>
  <c r="G1218" i="11" s="1"/>
  <c r="T1218" i="11" s="1"/>
  <c r="F1219" i="11"/>
  <c r="G1219" i="11" s="1"/>
  <c r="F1220" i="11"/>
  <c r="G1220" i="11" s="1"/>
  <c r="F1221" i="11"/>
  <c r="G1221" i="11" s="1"/>
  <c r="F1222" i="11"/>
  <c r="G1222" i="11" s="1"/>
  <c r="F1223" i="11"/>
  <c r="G1223" i="11" s="1"/>
  <c r="T1223" i="11" s="1"/>
  <c r="F1224" i="11"/>
  <c r="G1224" i="11" s="1"/>
  <c r="F1225" i="11"/>
  <c r="G1225" i="11" s="1"/>
  <c r="F1226" i="11"/>
  <c r="G1226" i="11" s="1"/>
  <c r="F1227" i="11"/>
  <c r="G1227" i="11" s="1"/>
  <c r="F1228" i="11"/>
  <c r="G1228" i="11" s="1"/>
  <c r="F1229" i="11"/>
  <c r="G1229" i="11" s="1"/>
  <c r="F1230" i="11"/>
  <c r="G1230" i="11" s="1"/>
  <c r="F1231" i="11"/>
  <c r="G1231" i="11" s="1"/>
  <c r="F1232" i="11"/>
  <c r="G1232" i="11" s="1"/>
  <c r="F1233" i="11"/>
  <c r="G1233" i="11" s="1"/>
  <c r="F1234" i="11"/>
  <c r="G1234" i="11" s="1"/>
  <c r="F1235" i="11"/>
  <c r="G1235" i="11" s="1"/>
  <c r="T1235" i="11" s="1"/>
  <c r="F1236" i="11"/>
  <c r="G1236" i="11" s="1"/>
  <c r="F1237" i="11"/>
  <c r="G1237" i="11" s="1"/>
  <c r="F1238" i="11"/>
  <c r="G1238" i="11" s="1"/>
  <c r="F1239" i="11"/>
  <c r="G1239" i="11" s="1"/>
  <c r="F1240" i="11"/>
  <c r="G1240" i="11" s="1"/>
  <c r="F1241" i="11"/>
  <c r="G1241" i="11" s="1"/>
  <c r="F1242" i="11"/>
  <c r="G1242" i="11" s="1"/>
  <c r="T1242" i="11" s="1"/>
  <c r="F1243" i="11"/>
  <c r="G1243" i="11" s="1"/>
  <c r="F1244" i="11"/>
  <c r="G1244" i="11" s="1"/>
  <c r="F1245" i="11"/>
  <c r="G1245" i="11" s="1"/>
  <c r="T1245" i="11" s="1"/>
  <c r="F1246" i="11"/>
  <c r="G1246" i="11" s="1"/>
  <c r="F1247" i="11"/>
  <c r="G1247" i="11" s="1"/>
  <c r="F1248" i="11"/>
  <c r="G1248" i="11" s="1"/>
  <c r="F1249" i="11"/>
  <c r="G1249" i="11" s="1"/>
  <c r="O1249" i="11" s="1"/>
  <c r="F1250" i="11"/>
  <c r="G1250" i="11" s="1"/>
  <c r="O1250" i="11" s="1"/>
  <c r="F1251" i="11"/>
  <c r="G1251" i="11" s="1"/>
  <c r="F1252" i="11"/>
  <c r="G1252" i="11" s="1"/>
  <c r="F1253" i="11"/>
  <c r="G1253" i="11" s="1"/>
  <c r="F1254" i="11"/>
  <c r="G1254" i="11" s="1"/>
  <c r="F1255" i="11"/>
  <c r="G1255" i="11" s="1"/>
  <c r="T1255" i="11" s="1"/>
  <c r="F1256" i="11"/>
  <c r="G1256" i="11" s="1"/>
  <c r="F1257" i="11"/>
  <c r="G1257" i="11" s="1"/>
  <c r="O1257" i="11" s="1"/>
  <c r="F1258" i="11"/>
  <c r="G1258" i="11" s="1"/>
  <c r="F1259" i="11"/>
  <c r="G1259" i="11" s="1"/>
  <c r="F1260" i="11"/>
  <c r="G1260" i="11" s="1"/>
  <c r="F1261" i="11"/>
  <c r="G1261" i="11" s="1"/>
  <c r="O1261" i="11" s="1"/>
  <c r="F1262" i="11"/>
  <c r="G1262" i="11" s="1"/>
  <c r="F1263" i="11"/>
  <c r="G1263" i="11" s="1"/>
  <c r="F1264" i="11"/>
  <c r="G1264" i="11" s="1"/>
  <c r="T1264" i="11" s="1"/>
  <c r="F1265" i="11"/>
  <c r="G1265" i="11" s="1"/>
  <c r="T1265" i="11" s="1"/>
  <c r="F1266" i="11"/>
  <c r="G1266" i="11" s="1"/>
  <c r="F1267" i="11"/>
  <c r="G1267" i="11" s="1"/>
  <c r="T1267" i="11" s="1"/>
  <c r="F1268" i="11"/>
  <c r="G1268" i="11" s="1"/>
  <c r="F1269" i="11"/>
  <c r="G1269" i="11" s="1"/>
  <c r="F1270" i="11"/>
  <c r="G1270" i="11" s="1"/>
  <c r="O1270" i="11" s="1"/>
  <c r="F1271" i="11"/>
  <c r="G1271" i="11" s="1"/>
  <c r="F1272" i="11"/>
  <c r="G1272" i="11" s="1"/>
  <c r="F1273" i="11"/>
  <c r="G1273" i="11" s="1"/>
  <c r="T1273" i="11" s="1"/>
  <c r="F1274" i="11"/>
  <c r="G1274" i="11" s="1"/>
  <c r="F1275" i="11"/>
  <c r="G1275" i="11" s="1"/>
  <c r="F1276" i="11"/>
  <c r="G1276" i="11" s="1"/>
  <c r="F1277" i="11"/>
  <c r="G1277" i="11" s="1"/>
  <c r="F1278" i="11"/>
  <c r="G1278" i="11" s="1"/>
  <c r="F1279" i="11"/>
  <c r="G1279" i="11" s="1"/>
  <c r="F1280" i="11"/>
  <c r="G1280" i="11" s="1"/>
  <c r="F1281" i="11"/>
  <c r="G1281" i="11" s="1"/>
  <c r="O1281" i="11" s="1"/>
  <c r="F1282" i="11"/>
  <c r="G1282" i="11" s="1"/>
  <c r="T1282" i="11" s="1"/>
  <c r="F1283" i="11"/>
  <c r="G1283" i="11" s="1"/>
  <c r="F1284" i="11"/>
  <c r="G1284" i="11" s="1"/>
  <c r="F1285" i="11"/>
  <c r="G1285" i="11" s="1"/>
  <c r="F1286" i="11"/>
  <c r="G1286" i="11" s="1"/>
  <c r="F1287" i="11"/>
  <c r="G1287" i="11" s="1"/>
  <c r="F1288" i="11"/>
  <c r="G1288" i="11" s="1"/>
  <c r="F1289" i="11"/>
  <c r="G1289" i="11" s="1"/>
  <c r="O1289" i="11" s="1"/>
  <c r="F1290" i="11"/>
  <c r="G1290" i="11" s="1"/>
  <c r="F1291" i="11"/>
  <c r="G1291" i="11" s="1"/>
  <c r="T1291" i="11" s="1"/>
  <c r="F1292" i="11"/>
  <c r="G1292" i="11" s="1"/>
  <c r="F1293" i="11"/>
  <c r="G1293" i="11" s="1"/>
  <c r="F1294" i="11"/>
  <c r="G1294" i="11" s="1"/>
  <c r="F1295" i="11"/>
  <c r="G1295" i="11" s="1"/>
  <c r="F1296" i="11"/>
  <c r="G1296" i="11" s="1"/>
  <c r="F1297" i="11"/>
  <c r="G1297" i="11" s="1"/>
  <c r="F1298" i="11"/>
  <c r="G1298" i="11" s="1"/>
  <c r="O1298" i="11" s="1"/>
  <c r="F1299" i="11"/>
  <c r="G1299" i="11" s="1"/>
  <c r="F1300" i="11"/>
  <c r="G1300" i="11" s="1"/>
  <c r="F1301" i="11"/>
  <c r="G1301" i="11" s="1"/>
  <c r="O1301" i="11" s="1"/>
  <c r="F1302" i="11"/>
  <c r="G1302" i="11" s="1"/>
  <c r="F1303" i="11"/>
  <c r="G1303" i="11" s="1"/>
  <c r="F1304" i="11"/>
  <c r="G1304" i="11" s="1"/>
  <c r="F1305" i="11"/>
  <c r="G1305" i="11" s="1"/>
  <c r="T1305" i="11" s="1"/>
  <c r="F1306" i="11"/>
  <c r="G1306" i="11" s="1"/>
  <c r="F1307" i="11"/>
  <c r="G1307" i="11" s="1"/>
  <c r="T1307" i="11" s="1"/>
  <c r="F1308" i="11"/>
  <c r="G1308" i="11" s="1"/>
  <c r="F1309" i="11"/>
  <c r="G1309" i="11" s="1"/>
  <c r="F1310" i="11"/>
  <c r="G1310" i="11" s="1"/>
  <c r="F1311" i="11"/>
  <c r="G1311" i="11" s="1"/>
  <c r="T1311" i="11" s="1"/>
  <c r="F1312" i="11"/>
  <c r="G1312" i="11" s="1"/>
  <c r="T1312" i="11" s="1"/>
  <c r="F1313" i="11"/>
  <c r="G1313" i="11" s="1"/>
  <c r="O1313" i="11" s="1"/>
  <c r="F1314" i="11"/>
  <c r="G1314" i="11" s="1"/>
  <c r="T1314" i="11" s="1"/>
  <c r="F1315" i="11"/>
  <c r="G1315" i="11" s="1"/>
  <c r="F1316" i="11"/>
  <c r="G1316" i="11" s="1"/>
  <c r="F1317" i="11"/>
  <c r="G1317" i="11" s="1"/>
  <c r="F1318" i="11"/>
  <c r="G1318" i="11" s="1"/>
  <c r="F1319" i="11"/>
  <c r="G1319" i="11" s="1"/>
  <c r="O1319" i="11" s="1"/>
  <c r="F1320" i="11"/>
  <c r="G1320" i="11" s="1"/>
  <c r="O1320" i="11" s="1"/>
  <c r="F1321" i="11"/>
  <c r="G1321" i="11" s="1"/>
  <c r="O1321" i="11" s="1"/>
  <c r="F1322" i="11"/>
  <c r="G1322" i="11" s="1"/>
  <c r="O1322" i="11" s="1"/>
  <c r="F1323" i="11"/>
  <c r="G1323" i="11" s="1"/>
  <c r="F1324" i="11"/>
  <c r="G1324" i="11" s="1"/>
  <c r="F1325" i="11"/>
  <c r="G1325" i="11" s="1"/>
  <c r="F1326" i="11"/>
  <c r="G1326" i="11" s="1"/>
  <c r="F1327" i="11"/>
  <c r="G1327" i="11" s="1"/>
  <c r="O1327" i="11" s="1"/>
  <c r="F1328" i="11"/>
  <c r="G1328" i="11" s="1"/>
  <c r="F1329" i="11"/>
  <c r="G1329" i="11" s="1"/>
  <c r="T1329" i="11" s="1"/>
  <c r="F1330" i="11"/>
  <c r="G1330" i="11" s="1"/>
  <c r="O1330" i="11" s="1"/>
  <c r="F1331" i="11"/>
  <c r="G1331" i="11" s="1"/>
  <c r="F1332" i="11"/>
  <c r="G1332" i="11" s="1"/>
  <c r="F1333" i="11"/>
  <c r="G1333" i="11" s="1"/>
  <c r="F1334" i="11"/>
  <c r="G1334" i="11" s="1"/>
  <c r="F1335" i="11"/>
  <c r="G1335" i="11" s="1"/>
  <c r="F1336" i="11"/>
  <c r="G1336" i="11" s="1"/>
  <c r="T1336" i="11" s="1"/>
  <c r="F1337" i="11"/>
  <c r="G1337" i="11" s="1"/>
  <c r="O1337" i="11" s="1"/>
  <c r="F1338" i="11"/>
  <c r="G1338" i="11" s="1"/>
  <c r="T1338" i="11" s="1"/>
  <c r="F1339" i="11"/>
  <c r="G1339" i="11" s="1"/>
  <c r="F1340" i="11"/>
  <c r="G1340" i="11" s="1"/>
  <c r="F1341" i="11"/>
  <c r="G1341" i="11" s="1"/>
  <c r="F1342" i="11"/>
  <c r="G1342" i="11" s="1"/>
  <c r="F1343" i="11"/>
  <c r="G1343" i="11" s="1"/>
  <c r="F1344" i="11"/>
  <c r="G1344" i="11" s="1"/>
  <c r="F1345" i="11"/>
  <c r="G1345" i="11" s="1"/>
  <c r="O1345" i="11" s="1"/>
  <c r="F1346" i="11"/>
  <c r="G1346" i="11" s="1"/>
  <c r="O1346" i="11" s="1"/>
  <c r="F1347" i="11"/>
  <c r="G1347" i="11" s="1"/>
  <c r="T1347" i="11" s="1"/>
  <c r="F1348" i="11"/>
  <c r="G1348" i="11" s="1"/>
  <c r="F1349" i="11"/>
  <c r="G1349" i="11" s="1"/>
  <c r="F1350" i="11"/>
  <c r="G1350" i="11" s="1"/>
  <c r="F1351" i="11"/>
  <c r="G1351" i="11" s="1"/>
  <c r="O1351" i="11" s="1"/>
  <c r="F1352" i="11"/>
  <c r="G1352" i="11" s="1"/>
  <c r="F1353" i="11"/>
  <c r="G1353" i="11" s="1"/>
  <c r="F1354" i="11"/>
  <c r="G1354" i="11" s="1"/>
  <c r="O1354" i="11" s="1"/>
  <c r="F1355" i="11"/>
  <c r="G1355" i="11" s="1"/>
  <c r="F1356" i="11"/>
  <c r="G1356" i="11" s="1"/>
  <c r="F1357" i="11"/>
  <c r="G1357" i="11" s="1"/>
  <c r="O1357" i="11" s="1"/>
  <c r="F1358" i="11"/>
  <c r="G1358" i="11" s="1"/>
  <c r="F1359" i="11"/>
  <c r="G1359" i="11" s="1"/>
  <c r="F1360" i="11"/>
  <c r="G1360" i="11" s="1"/>
  <c r="F1361" i="11"/>
  <c r="G1361" i="11" s="1"/>
  <c r="T1361" i="11" s="1"/>
  <c r="F1362" i="11"/>
  <c r="G1362" i="11" s="1"/>
  <c r="F1363" i="11"/>
  <c r="G1363" i="11" s="1"/>
  <c r="F1364" i="11"/>
  <c r="G1364" i="11" s="1"/>
  <c r="F1365" i="11"/>
  <c r="G1365" i="11" s="1"/>
  <c r="F1366" i="11"/>
  <c r="G1366" i="11" s="1"/>
  <c r="F1367" i="11"/>
  <c r="G1367" i="11" s="1"/>
  <c r="F1368" i="11"/>
  <c r="G1368" i="11" s="1"/>
  <c r="F1369" i="11"/>
  <c r="G1369" i="11" s="1"/>
  <c r="F1370" i="11"/>
  <c r="G1370" i="11" s="1"/>
  <c r="T1370" i="11" s="1"/>
  <c r="F1371" i="11"/>
  <c r="G1371" i="11" s="1"/>
  <c r="F1372" i="11"/>
  <c r="G1372" i="11" s="1"/>
  <c r="F1373" i="11"/>
  <c r="G1373" i="11" s="1"/>
  <c r="F1374" i="11"/>
  <c r="G1374" i="11" s="1"/>
  <c r="F1375" i="11"/>
  <c r="G1375" i="11" s="1"/>
  <c r="F1376" i="11"/>
  <c r="G1376" i="11" s="1"/>
  <c r="F1377" i="11"/>
  <c r="G1377" i="11" s="1"/>
  <c r="T1377" i="11" s="1"/>
  <c r="F1378" i="11"/>
  <c r="G1378" i="11" s="1"/>
  <c r="T1378" i="11" s="1"/>
  <c r="F1379" i="11"/>
  <c r="G1379" i="11" s="1"/>
  <c r="T1379" i="11" s="1"/>
  <c r="F1380" i="11"/>
  <c r="G1380" i="11" s="1"/>
  <c r="T1380" i="11" s="1"/>
  <c r="F1381" i="11"/>
  <c r="G1381" i="11" s="1"/>
  <c r="F1382" i="11"/>
  <c r="G1382" i="11" s="1"/>
  <c r="F1383" i="11"/>
  <c r="G1383" i="11" s="1"/>
  <c r="T1383" i="11" s="1"/>
  <c r="F1384" i="11"/>
  <c r="G1384" i="11" s="1"/>
  <c r="F1385" i="11"/>
  <c r="G1385" i="11" s="1"/>
  <c r="O1385" i="11" s="1"/>
  <c r="F1386" i="11"/>
  <c r="G1386" i="11" s="1"/>
  <c r="F1387" i="11"/>
  <c r="G1387" i="11" s="1"/>
  <c r="F1388" i="11"/>
  <c r="G1388" i="11" s="1"/>
  <c r="F1389" i="11"/>
  <c r="G1389" i="11" s="1"/>
  <c r="F1390" i="11"/>
  <c r="G1390" i="11" s="1"/>
  <c r="F1391" i="11"/>
  <c r="G1391" i="11" s="1"/>
  <c r="F1392" i="11"/>
  <c r="G1392" i="11" s="1"/>
  <c r="F1393" i="11"/>
  <c r="G1393" i="11" s="1"/>
  <c r="T1393" i="11" s="1"/>
  <c r="F1394" i="11"/>
  <c r="G1394" i="11" s="1"/>
  <c r="F1395" i="11"/>
  <c r="G1395" i="11" s="1"/>
  <c r="F1396" i="11"/>
  <c r="G1396" i="11" s="1"/>
  <c r="F1397" i="11"/>
  <c r="G1397" i="11" s="1"/>
  <c r="F1398" i="11"/>
  <c r="G1398" i="11" s="1"/>
  <c r="F1399" i="11"/>
  <c r="G1399" i="11" s="1"/>
  <c r="F1400" i="11"/>
  <c r="G1400" i="11" s="1"/>
  <c r="T1400" i="11" s="1"/>
  <c r="F1401" i="11"/>
  <c r="G1401" i="11" s="1"/>
  <c r="T1401" i="11" s="1"/>
  <c r="F1402" i="11"/>
  <c r="G1402" i="11" s="1"/>
  <c r="T1402" i="11" s="1"/>
  <c r="F1403" i="11"/>
  <c r="G1403" i="11" s="1"/>
  <c r="O1403" i="11" s="1"/>
  <c r="F1404" i="11"/>
  <c r="G1404" i="11" s="1"/>
  <c r="F1405" i="11"/>
  <c r="G1405" i="11" s="1"/>
  <c r="F1406" i="11"/>
  <c r="G1406" i="11" s="1"/>
  <c r="F1407" i="11"/>
  <c r="G1407" i="11" s="1"/>
  <c r="O1407" i="11" s="1"/>
  <c r="F1408" i="11"/>
  <c r="G1408" i="11" s="1"/>
  <c r="F1409" i="11"/>
  <c r="G1409" i="11" s="1"/>
  <c r="F1410" i="11"/>
  <c r="G1410" i="11" s="1"/>
  <c r="F1411" i="11"/>
  <c r="G1411" i="11" s="1"/>
  <c r="F1412" i="11"/>
  <c r="G1412" i="11" s="1"/>
  <c r="F1413" i="11"/>
  <c r="G1413" i="11" s="1"/>
  <c r="F1414" i="11"/>
  <c r="G1414" i="11" s="1"/>
  <c r="F1415" i="11"/>
  <c r="G1415" i="11" s="1"/>
  <c r="F1416" i="11"/>
  <c r="G1416" i="11" s="1"/>
  <c r="F1417" i="11"/>
  <c r="G1417" i="11" s="1"/>
  <c r="O1417" i="11" s="1"/>
  <c r="F1418" i="11"/>
  <c r="G1418" i="11" s="1"/>
  <c r="F1419" i="11"/>
  <c r="G1419" i="11" s="1"/>
  <c r="O1419" i="11" s="1"/>
  <c r="F1420" i="11"/>
  <c r="G1420" i="11" s="1"/>
  <c r="F1421" i="11"/>
  <c r="G1421" i="11" s="1"/>
  <c r="F1422" i="11"/>
  <c r="G1422" i="11" s="1"/>
  <c r="F1423" i="11"/>
  <c r="G1423" i="11" s="1"/>
  <c r="O1423" i="11" s="1"/>
  <c r="F1424" i="11"/>
  <c r="G1424" i="11" s="1"/>
  <c r="F1425" i="11"/>
  <c r="G1425" i="11" s="1"/>
  <c r="F1426" i="11"/>
  <c r="G1426" i="11" s="1"/>
  <c r="F1427" i="11"/>
  <c r="G1427" i="11" s="1"/>
  <c r="F1428" i="11"/>
  <c r="G1428" i="11" s="1"/>
  <c r="F1429" i="11"/>
  <c r="G1429" i="11" s="1"/>
  <c r="F1430" i="11"/>
  <c r="G1430" i="11" s="1"/>
  <c r="F1431" i="11"/>
  <c r="G1431" i="11" s="1"/>
  <c r="O1431" i="11" s="1"/>
  <c r="F1432" i="11"/>
  <c r="G1432" i="11" s="1"/>
  <c r="O1432" i="11" s="1"/>
  <c r="F1433" i="11"/>
  <c r="G1433" i="11" s="1"/>
  <c r="O1433" i="11" s="1"/>
  <c r="F1434" i="11"/>
  <c r="G1434" i="11" s="1"/>
  <c r="F1435" i="11"/>
  <c r="G1435" i="11" s="1"/>
  <c r="F1436" i="11"/>
  <c r="G1436" i="11" s="1"/>
  <c r="F1437" i="11"/>
  <c r="G1437" i="11" s="1"/>
  <c r="F1438" i="11"/>
  <c r="G1438" i="11" s="1"/>
  <c r="F1439" i="11"/>
  <c r="G1439" i="11" s="1"/>
  <c r="F1440" i="11"/>
  <c r="G1440" i="11" s="1"/>
  <c r="F1441" i="11"/>
  <c r="G1441" i="11" s="1"/>
  <c r="O1441" i="11" s="1"/>
  <c r="F1442" i="11"/>
  <c r="G1442" i="11" s="1"/>
  <c r="F1443" i="11"/>
  <c r="G1443" i="11" s="1"/>
  <c r="F1444" i="11"/>
  <c r="G1444" i="11" s="1"/>
  <c r="F1445" i="11"/>
  <c r="G1445" i="11" s="1"/>
  <c r="F1446" i="11"/>
  <c r="G1446" i="11" s="1"/>
  <c r="O1446" i="11" s="1"/>
  <c r="F1447" i="11"/>
  <c r="G1447" i="11" s="1"/>
  <c r="F1448" i="11"/>
  <c r="G1448" i="11" s="1"/>
  <c r="O1448" i="11" s="1"/>
  <c r="F1449" i="11"/>
  <c r="G1449" i="11" s="1"/>
  <c r="O1449" i="11" s="1"/>
  <c r="F1450" i="11"/>
  <c r="G1450" i="11" s="1"/>
  <c r="F1451" i="11"/>
  <c r="G1451" i="11" s="1"/>
  <c r="O1451" i="11" s="1"/>
  <c r="F1452" i="11"/>
  <c r="G1452" i="11" s="1"/>
  <c r="F1453" i="11"/>
  <c r="G1453" i="11" s="1"/>
  <c r="T1453" i="11" s="1"/>
  <c r="F1454" i="11"/>
  <c r="G1454" i="11" s="1"/>
  <c r="F1455" i="11"/>
  <c r="G1455" i="11" s="1"/>
  <c r="F1456" i="11"/>
  <c r="G1456" i="11" s="1"/>
  <c r="F1457" i="11"/>
  <c r="G1457" i="11" s="1"/>
  <c r="T1457" i="11" s="1"/>
  <c r="F1458" i="11"/>
  <c r="G1458" i="11" s="1"/>
  <c r="T1458" i="11" s="1"/>
  <c r="F1459" i="11"/>
  <c r="G1459" i="11" s="1"/>
  <c r="F1460" i="11"/>
  <c r="G1460" i="11" s="1"/>
  <c r="F1461" i="11"/>
  <c r="G1461" i="11" s="1"/>
  <c r="F1462" i="11"/>
  <c r="G1462" i="11" s="1"/>
  <c r="F1463" i="11"/>
  <c r="G1463" i="11" s="1"/>
  <c r="O1463" i="11" s="1"/>
  <c r="F1464" i="11"/>
  <c r="G1464" i="11" s="1"/>
  <c r="T1464" i="11" s="1"/>
  <c r="F1465" i="11"/>
  <c r="G1465" i="11" s="1"/>
  <c r="F1466" i="11"/>
  <c r="G1466" i="11" s="1"/>
  <c r="F1467" i="11"/>
  <c r="G1467" i="11" s="1"/>
  <c r="F1468" i="11"/>
  <c r="G1468" i="11" s="1"/>
  <c r="F1469" i="11"/>
  <c r="G1469" i="11" s="1"/>
  <c r="F1470" i="11"/>
  <c r="G1470" i="11" s="1"/>
  <c r="F1471" i="11"/>
  <c r="G1471" i="11" s="1"/>
  <c r="F1472" i="11"/>
  <c r="G1472" i="11" s="1"/>
  <c r="F1473" i="11"/>
  <c r="G1473" i="11" s="1"/>
  <c r="T1473" i="11" s="1"/>
  <c r="F1474" i="11"/>
  <c r="G1474" i="11" s="1"/>
  <c r="F1475" i="11"/>
  <c r="G1475" i="11" s="1"/>
  <c r="F1476" i="11"/>
  <c r="G1476" i="11" s="1"/>
  <c r="F1477" i="11"/>
  <c r="G1477" i="11" s="1"/>
  <c r="F1478" i="11"/>
  <c r="G1478" i="11" s="1"/>
  <c r="F1479" i="11"/>
  <c r="G1479" i="11" s="1"/>
  <c r="F1480" i="11"/>
  <c r="G1480" i="11" s="1"/>
  <c r="F1481" i="11"/>
  <c r="G1481" i="11" s="1"/>
  <c r="F1482" i="11"/>
  <c r="G1482" i="11" s="1"/>
  <c r="F1483" i="11"/>
  <c r="G1483" i="11" s="1"/>
  <c r="O1483" i="11" s="1"/>
  <c r="F1484" i="11"/>
  <c r="G1484" i="11" s="1"/>
  <c r="F1485" i="11"/>
  <c r="G1485" i="11" s="1"/>
  <c r="F1486" i="11"/>
  <c r="G1486" i="11" s="1"/>
  <c r="F1487" i="11"/>
  <c r="G1487" i="11" s="1"/>
  <c r="F1488" i="11"/>
  <c r="G1488" i="11" s="1"/>
  <c r="F1489" i="11"/>
  <c r="G1489" i="11" s="1"/>
  <c r="T1489" i="11" s="1"/>
  <c r="F1490" i="11"/>
  <c r="G1490" i="11" s="1"/>
  <c r="F1491" i="11"/>
  <c r="G1491" i="11" s="1"/>
  <c r="F1492" i="11"/>
  <c r="G1492" i="11" s="1"/>
  <c r="F1493" i="11"/>
  <c r="G1493" i="11" s="1"/>
  <c r="F1494" i="11"/>
  <c r="G1494" i="11" s="1"/>
  <c r="F1495" i="11"/>
  <c r="G1495" i="11" s="1"/>
  <c r="F1496" i="11"/>
  <c r="G1496" i="11" s="1"/>
  <c r="F1497" i="11"/>
  <c r="G1497" i="11" s="1"/>
  <c r="F1498" i="11"/>
  <c r="G1498" i="11" s="1"/>
  <c r="O1498" i="11" s="1"/>
  <c r="F1499" i="11"/>
  <c r="G1499" i="11" s="1"/>
  <c r="F1500" i="11"/>
  <c r="G1500" i="11" s="1"/>
  <c r="F1501" i="11"/>
  <c r="G1501" i="11" s="1"/>
  <c r="F1502" i="11"/>
  <c r="G1502" i="11" s="1"/>
  <c r="F1503" i="11"/>
  <c r="G1503" i="11" s="1"/>
  <c r="F1504" i="11"/>
  <c r="G1504" i="11" s="1"/>
  <c r="F1505" i="11"/>
  <c r="G1505" i="11" s="1"/>
  <c r="F1506" i="11"/>
  <c r="G1506" i="11" s="1"/>
  <c r="F1507" i="11"/>
  <c r="G1507" i="11" s="1"/>
  <c r="F1508" i="11"/>
  <c r="G1508" i="11" s="1"/>
  <c r="F1509" i="11"/>
  <c r="G1509" i="11" s="1"/>
  <c r="F1510" i="11"/>
  <c r="G1510" i="11" s="1"/>
  <c r="F1511" i="11"/>
  <c r="G1511" i="11" s="1"/>
  <c r="O1511" i="11" s="1"/>
  <c r="F1512" i="11"/>
  <c r="G1512" i="11" s="1"/>
  <c r="F1513" i="11"/>
  <c r="G1513" i="11" s="1"/>
  <c r="F1514" i="11"/>
  <c r="G1514" i="11" s="1"/>
  <c r="F1515" i="11"/>
  <c r="G1515" i="11" s="1"/>
  <c r="F1516" i="11"/>
  <c r="G1516" i="11" s="1"/>
  <c r="F1517" i="11"/>
  <c r="G1517" i="11" s="1"/>
  <c r="F1518" i="11"/>
  <c r="G1518" i="11" s="1"/>
  <c r="F1519" i="11"/>
  <c r="G1519" i="11" s="1"/>
  <c r="F1520" i="11"/>
  <c r="G1520" i="11" s="1"/>
  <c r="F1521" i="11"/>
  <c r="G1521" i="11" s="1"/>
  <c r="O1521" i="11" s="1"/>
  <c r="F1522" i="11"/>
  <c r="G1522" i="11" s="1"/>
  <c r="F1523" i="11"/>
  <c r="G1523" i="11" s="1"/>
  <c r="F1524" i="11"/>
  <c r="G1524" i="11" s="1"/>
  <c r="F1525" i="11"/>
  <c r="G1525" i="11" s="1"/>
  <c r="F1526" i="11"/>
  <c r="G1526" i="11" s="1"/>
  <c r="F1527" i="11"/>
  <c r="G1527" i="11" s="1"/>
  <c r="F1528" i="11"/>
  <c r="G1528" i="11" s="1"/>
  <c r="F1529" i="11"/>
  <c r="G1529" i="11" s="1"/>
  <c r="F1530" i="11"/>
  <c r="G1530" i="11" s="1"/>
  <c r="F1531" i="11"/>
  <c r="G1531" i="11" s="1"/>
  <c r="F1532" i="11"/>
  <c r="G1532" i="11" s="1"/>
  <c r="F1533" i="11"/>
  <c r="G1533" i="11" s="1"/>
  <c r="F1534" i="11"/>
  <c r="G1534" i="11" s="1"/>
  <c r="F1535" i="11"/>
  <c r="G1535" i="11" s="1"/>
  <c r="F1536" i="11"/>
  <c r="G1536" i="11" s="1"/>
  <c r="O1536" i="11" s="1"/>
  <c r="F1537" i="11"/>
  <c r="G1537" i="11" s="1"/>
  <c r="O1537" i="11" s="1"/>
  <c r="F1538" i="11"/>
  <c r="G1538" i="11" s="1"/>
  <c r="F1539" i="11"/>
  <c r="G1539" i="11" s="1"/>
  <c r="T1539" i="11" s="1"/>
  <c r="F1540" i="11"/>
  <c r="G1540" i="11" s="1"/>
  <c r="F1541" i="11"/>
  <c r="G1541" i="11" s="1"/>
  <c r="F1542" i="11"/>
  <c r="G1542" i="11" s="1"/>
  <c r="F1543" i="11"/>
  <c r="G1543" i="11" s="1"/>
  <c r="F1544" i="11"/>
  <c r="G1544" i="11" s="1"/>
  <c r="O1544" i="11" s="1"/>
  <c r="F1545" i="11"/>
  <c r="G1545" i="11" s="1"/>
  <c r="F1546" i="11"/>
  <c r="G1546" i="11" s="1"/>
  <c r="F1547" i="11"/>
  <c r="G1547" i="11" s="1"/>
  <c r="F1548" i="11"/>
  <c r="G1548" i="11" s="1"/>
  <c r="F1549" i="11"/>
  <c r="G1549" i="11" s="1"/>
  <c r="F1550" i="11"/>
  <c r="G1550" i="11" s="1"/>
  <c r="F1551" i="11"/>
  <c r="G1551" i="11" s="1"/>
  <c r="F1552" i="11"/>
  <c r="G1552" i="11" s="1"/>
  <c r="F1553" i="11"/>
  <c r="G1553" i="11" s="1"/>
  <c r="F1554" i="11"/>
  <c r="G1554" i="11" s="1"/>
  <c r="F1555" i="11"/>
  <c r="G1555" i="11" s="1"/>
  <c r="F1556" i="11"/>
  <c r="G1556" i="11" s="1"/>
  <c r="F1557" i="11"/>
  <c r="G1557" i="11" s="1"/>
  <c r="F1558" i="11"/>
  <c r="G1558" i="11" s="1"/>
  <c r="F1559" i="11"/>
  <c r="G1559" i="11" s="1"/>
  <c r="O1559" i="11" s="1"/>
  <c r="F1560" i="11"/>
  <c r="G1560" i="11" s="1"/>
  <c r="F1561" i="11"/>
  <c r="G1561" i="11" s="1"/>
  <c r="F1562" i="11"/>
  <c r="G1562" i="11" s="1"/>
  <c r="F1563" i="11"/>
  <c r="G1563" i="11" s="1"/>
  <c r="F1564" i="11"/>
  <c r="G1564" i="11" s="1"/>
  <c r="F1565" i="11"/>
  <c r="G1565" i="11" s="1"/>
  <c r="F1566" i="11"/>
  <c r="G1566" i="11" s="1"/>
  <c r="F1567" i="11"/>
  <c r="G1567" i="11" s="1"/>
  <c r="F1568" i="11"/>
  <c r="G1568" i="11" s="1"/>
  <c r="T1568" i="11" s="1"/>
  <c r="F1569" i="11"/>
  <c r="G1569" i="11" s="1"/>
  <c r="F1570" i="11"/>
  <c r="G1570" i="11" s="1"/>
  <c r="F1571" i="11"/>
  <c r="G1571" i="11" s="1"/>
  <c r="F1572" i="11"/>
  <c r="G1572" i="11" s="1"/>
  <c r="F1573" i="11"/>
  <c r="G1573" i="11" s="1"/>
  <c r="F1574" i="11"/>
  <c r="G1574" i="11" s="1"/>
  <c r="F1575" i="11"/>
  <c r="G1575" i="11" s="1"/>
  <c r="O1575" i="11" s="1"/>
  <c r="F1576" i="11"/>
  <c r="G1576" i="11" s="1"/>
  <c r="F1577" i="11"/>
  <c r="G1577" i="11" s="1"/>
  <c r="O1577" i="11" s="1"/>
  <c r="F1578" i="11"/>
  <c r="G1578" i="11" s="1"/>
  <c r="F1579" i="11"/>
  <c r="G1579" i="11" s="1"/>
  <c r="F1580" i="11"/>
  <c r="G1580" i="11" s="1"/>
  <c r="F1581" i="11"/>
  <c r="G1581" i="11" s="1"/>
  <c r="F1582" i="11"/>
  <c r="G1582" i="11" s="1"/>
  <c r="F1583" i="11"/>
  <c r="G1583" i="11" s="1"/>
  <c r="O1583" i="11" s="1"/>
  <c r="F1584" i="11"/>
  <c r="G1584" i="11" s="1"/>
  <c r="F1585" i="11"/>
  <c r="G1585" i="11" s="1"/>
  <c r="F1586" i="11"/>
  <c r="G1586" i="11" s="1"/>
  <c r="F1587" i="11"/>
  <c r="G1587" i="11" s="1"/>
  <c r="F1588" i="11"/>
  <c r="G1588" i="11" s="1"/>
  <c r="F1589" i="11"/>
  <c r="G1589" i="11" s="1"/>
  <c r="F1590" i="11"/>
  <c r="G1590" i="11" s="1"/>
  <c r="F1591" i="11"/>
  <c r="G1591" i="11" s="1"/>
  <c r="F1592" i="11"/>
  <c r="G1592" i="11" s="1"/>
  <c r="F1593" i="11"/>
  <c r="G1593" i="11" s="1"/>
  <c r="F1594" i="11"/>
  <c r="G1594" i="11" s="1"/>
  <c r="F1595" i="11"/>
  <c r="G1595" i="11" s="1"/>
  <c r="F1596" i="11"/>
  <c r="G1596" i="11" s="1"/>
  <c r="F1597" i="11"/>
  <c r="G1597" i="11" s="1"/>
  <c r="F1598" i="11"/>
  <c r="G1598" i="11" s="1"/>
  <c r="F1599" i="11"/>
  <c r="G1599" i="11" s="1"/>
  <c r="F1600" i="11"/>
  <c r="G1600" i="11" s="1"/>
  <c r="F1601" i="11"/>
  <c r="G1601" i="11" s="1"/>
  <c r="F1602" i="11"/>
  <c r="G1602" i="11" s="1"/>
  <c r="F1603" i="11"/>
  <c r="G1603" i="11" s="1"/>
  <c r="F1604" i="11"/>
  <c r="G1604" i="11" s="1"/>
  <c r="F1605" i="11"/>
  <c r="G1605" i="11" s="1"/>
  <c r="O1605" i="11" s="1"/>
  <c r="F1606" i="11"/>
  <c r="G1606" i="11" s="1"/>
  <c r="F1607" i="11"/>
  <c r="G1607" i="11" s="1"/>
  <c r="F1608" i="11"/>
  <c r="G1608" i="11" s="1"/>
  <c r="O1608" i="11" s="1"/>
  <c r="F1609" i="11"/>
  <c r="G1609" i="11" s="1"/>
  <c r="F1610" i="11"/>
  <c r="G1610" i="11" s="1"/>
  <c r="T1610" i="11" s="1"/>
  <c r="F1611" i="11"/>
  <c r="G1611" i="11" s="1"/>
  <c r="F1612" i="11"/>
  <c r="G1612" i="11" s="1"/>
  <c r="F1613" i="11"/>
  <c r="G1613" i="11" s="1"/>
  <c r="F1614" i="11"/>
  <c r="G1614" i="11" s="1"/>
  <c r="F1615" i="11"/>
  <c r="G1615" i="11" s="1"/>
  <c r="F1616" i="11"/>
  <c r="G1616" i="11" s="1"/>
  <c r="F1617" i="11"/>
  <c r="G1617" i="11" s="1"/>
  <c r="O1617" i="11" s="1"/>
  <c r="F1618" i="11"/>
  <c r="G1618" i="11" s="1"/>
  <c r="O1618" i="11" s="1"/>
  <c r="F1619" i="11"/>
  <c r="G1619" i="11" s="1"/>
  <c r="F1620" i="11"/>
  <c r="G1620" i="11" s="1"/>
  <c r="F1621" i="11"/>
  <c r="G1621" i="11" s="1"/>
  <c r="F1622" i="11"/>
  <c r="G1622" i="11" s="1"/>
  <c r="F1623" i="11"/>
  <c r="G1623" i="11" s="1"/>
  <c r="T1623" i="11" s="1"/>
  <c r="F1624" i="11"/>
  <c r="G1624" i="11" s="1"/>
  <c r="O1624" i="11" s="1"/>
  <c r="F1625" i="11"/>
  <c r="G1625" i="11" s="1"/>
  <c r="F1626" i="11"/>
  <c r="G1626" i="11" s="1"/>
  <c r="F1627" i="11"/>
  <c r="G1627" i="11" s="1"/>
  <c r="F1628" i="11"/>
  <c r="G1628" i="11" s="1"/>
  <c r="F1629" i="11"/>
  <c r="G1629" i="11" s="1"/>
  <c r="F1630" i="11"/>
  <c r="G1630" i="11" s="1"/>
  <c r="F1631" i="11"/>
  <c r="G1631" i="11" s="1"/>
  <c r="F1632" i="11"/>
  <c r="G1632" i="11" s="1"/>
  <c r="F1633" i="11"/>
  <c r="G1633" i="11" s="1"/>
  <c r="F1634" i="11"/>
  <c r="G1634" i="11" s="1"/>
  <c r="F1635" i="11"/>
  <c r="G1635" i="11" s="1"/>
  <c r="F1636" i="11"/>
  <c r="G1636" i="11" s="1"/>
  <c r="F1637" i="11"/>
  <c r="G1637" i="11" s="1"/>
  <c r="F1638" i="11"/>
  <c r="G1638" i="11" s="1"/>
  <c r="F1639" i="11"/>
  <c r="G1639" i="11" s="1"/>
  <c r="F1640" i="11"/>
  <c r="G1640" i="11" s="1"/>
  <c r="F1641" i="11"/>
  <c r="G1641" i="11" s="1"/>
  <c r="F1642" i="11"/>
  <c r="G1642" i="11" s="1"/>
  <c r="F1643" i="11"/>
  <c r="G1643" i="11" s="1"/>
  <c r="F1644" i="11"/>
  <c r="G1644" i="11" s="1"/>
  <c r="F1645" i="11"/>
  <c r="G1645" i="11" s="1"/>
  <c r="F1646" i="11"/>
  <c r="G1646" i="11" s="1"/>
  <c r="F1647" i="11"/>
  <c r="G1647" i="11" s="1"/>
  <c r="O1647" i="11" s="1"/>
  <c r="F1648" i="11"/>
  <c r="G1648" i="11" s="1"/>
  <c r="F1649" i="11"/>
  <c r="G1649" i="11" s="1"/>
  <c r="F1650" i="11"/>
  <c r="G1650" i="11" s="1"/>
  <c r="F1651" i="11"/>
  <c r="G1651" i="11" s="1"/>
  <c r="F1652" i="11"/>
  <c r="G1652" i="11" s="1"/>
  <c r="F1653" i="11"/>
  <c r="G1653" i="11" s="1"/>
  <c r="F1654" i="11"/>
  <c r="G1654" i="11" s="1"/>
  <c r="F1655" i="11"/>
  <c r="G1655" i="11" s="1"/>
  <c r="F1656" i="11"/>
  <c r="G1656" i="11" s="1"/>
  <c r="F1657" i="11"/>
  <c r="G1657" i="11" s="1"/>
  <c r="F1658" i="11"/>
  <c r="G1658" i="11" s="1"/>
  <c r="F1659" i="11"/>
  <c r="G1659" i="11" s="1"/>
  <c r="F1660" i="11"/>
  <c r="G1660" i="11" s="1"/>
  <c r="F1661" i="11"/>
  <c r="G1661" i="11" s="1"/>
  <c r="T1661" i="11" s="1"/>
  <c r="F1662" i="11"/>
  <c r="G1662" i="11" s="1"/>
  <c r="F1663" i="11"/>
  <c r="G1663" i="11" s="1"/>
  <c r="F1664" i="11"/>
  <c r="G1664" i="11" s="1"/>
  <c r="F1665" i="11"/>
  <c r="G1665" i="11" s="1"/>
  <c r="F1666" i="11"/>
  <c r="G1666" i="11" s="1"/>
  <c r="F1667" i="11"/>
  <c r="G1667" i="11" s="1"/>
  <c r="T1667" i="11" s="1"/>
  <c r="F1668" i="11"/>
  <c r="G1668" i="11" s="1"/>
  <c r="F1669" i="11"/>
  <c r="G1669" i="11" s="1"/>
  <c r="F1670" i="11"/>
  <c r="G1670" i="11" s="1"/>
  <c r="F1671" i="11"/>
  <c r="G1671" i="11" s="1"/>
  <c r="F1672" i="11"/>
  <c r="G1672" i="11" s="1"/>
  <c r="T1672" i="11" s="1"/>
  <c r="F1673" i="11"/>
  <c r="G1673" i="11" s="1"/>
  <c r="O1673" i="11" s="1"/>
  <c r="F1674" i="11"/>
  <c r="G1674" i="11" s="1"/>
  <c r="F1675" i="11"/>
  <c r="G1675" i="11" s="1"/>
  <c r="T1675" i="11" s="1"/>
  <c r="F1676" i="11"/>
  <c r="G1676" i="11" s="1"/>
  <c r="O1676" i="11" s="1"/>
  <c r="F1677" i="11"/>
  <c r="G1677" i="11" s="1"/>
  <c r="F1678" i="11"/>
  <c r="G1678" i="11" s="1"/>
  <c r="F1679" i="11"/>
  <c r="G1679" i="11" s="1"/>
  <c r="F1680" i="11"/>
  <c r="G1680" i="11" s="1"/>
  <c r="F1681" i="11"/>
  <c r="G1681" i="11" s="1"/>
  <c r="F1682" i="11"/>
  <c r="G1682" i="11" s="1"/>
  <c r="F1683" i="11"/>
  <c r="G1683" i="11" s="1"/>
  <c r="F1684" i="11"/>
  <c r="G1684" i="11" s="1"/>
  <c r="F1685" i="11"/>
  <c r="G1685" i="11" s="1"/>
  <c r="F1686" i="11"/>
  <c r="G1686" i="11" s="1"/>
  <c r="F1687" i="11"/>
  <c r="G1687" i="11" s="1"/>
  <c r="F1688" i="11"/>
  <c r="G1688" i="11" s="1"/>
  <c r="F1689" i="11"/>
  <c r="G1689" i="11" s="1"/>
  <c r="F1690" i="11"/>
  <c r="G1690" i="11" s="1"/>
  <c r="T1690" i="11" s="1"/>
  <c r="F1691" i="11"/>
  <c r="G1691" i="11" s="1"/>
  <c r="F1692" i="11"/>
  <c r="G1692" i="11" s="1"/>
  <c r="F1693" i="11"/>
  <c r="G1693" i="11" s="1"/>
  <c r="F1694" i="11"/>
  <c r="G1694" i="11" s="1"/>
  <c r="F1695" i="11"/>
  <c r="G1695" i="11" s="1"/>
  <c r="F1696" i="11"/>
  <c r="G1696" i="11" s="1"/>
  <c r="F1697" i="11"/>
  <c r="G1697" i="11" s="1"/>
  <c r="F1698" i="11"/>
  <c r="G1698" i="11" s="1"/>
  <c r="F1699" i="11"/>
  <c r="G1699" i="11" s="1"/>
  <c r="F1700" i="11"/>
  <c r="G1700" i="11" s="1"/>
  <c r="F1701" i="11"/>
  <c r="G1701" i="11" s="1"/>
  <c r="F1702" i="11"/>
  <c r="G1702" i="11" s="1"/>
  <c r="F1703" i="11"/>
  <c r="G1703" i="11" s="1"/>
  <c r="O1703" i="11" s="1"/>
  <c r="F1704" i="11"/>
  <c r="G1704" i="11" s="1"/>
  <c r="O1704" i="11" s="1"/>
  <c r="F1705" i="11"/>
  <c r="G1705" i="11" s="1"/>
  <c r="F1706" i="11"/>
  <c r="G1706" i="11" s="1"/>
  <c r="F1707" i="11"/>
  <c r="G1707" i="11" s="1"/>
  <c r="F1708" i="11"/>
  <c r="G1708" i="11" s="1"/>
  <c r="F1709" i="11"/>
  <c r="G1709" i="11" s="1"/>
  <c r="F1710" i="11"/>
  <c r="G1710" i="11" s="1"/>
  <c r="F1711" i="11"/>
  <c r="G1711" i="11" s="1"/>
  <c r="O1711" i="11" s="1"/>
  <c r="F1712" i="11"/>
  <c r="G1712" i="11" s="1"/>
  <c r="F1713" i="11"/>
  <c r="G1713" i="11" s="1"/>
  <c r="T1713" i="11" s="1"/>
  <c r="F1714" i="11"/>
  <c r="G1714" i="11" s="1"/>
  <c r="F1715" i="11"/>
  <c r="G1715" i="11" s="1"/>
  <c r="F1716" i="11"/>
  <c r="G1716" i="11" s="1"/>
  <c r="F1717" i="11"/>
  <c r="G1717" i="11" s="1"/>
  <c r="F1718" i="11"/>
  <c r="G1718" i="11" s="1"/>
  <c r="F1719" i="11"/>
  <c r="G1719" i="11" s="1"/>
  <c r="T1719" i="11" s="1"/>
  <c r="F1720" i="11"/>
  <c r="G1720" i="11" s="1"/>
  <c r="F1721" i="11"/>
  <c r="G1721" i="11" s="1"/>
  <c r="F1722" i="11"/>
  <c r="G1722" i="11" s="1"/>
  <c r="F1723" i="11"/>
  <c r="G1723" i="11" s="1"/>
  <c r="F1724" i="11"/>
  <c r="G1724" i="11" s="1"/>
  <c r="F1725" i="11"/>
  <c r="G1725" i="11" s="1"/>
  <c r="F1726" i="11"/>
  <c r="G1726" i="11" s="1"/>
  <c r="F1727" i="11"/>
  <c r="G1727" i="11" s="1"/>
  <c r="F1728" i="11"/>
  <c r="G1728" i="11" s="1"/>
  <c r="F1729" i="11"/>
  <c r="G1729" i="11" s="1"/>
  <c r="F1730" i="11"/>
  <c r="G1730" i="11" s="1"/>
  <c r="F1731" i="11"/>
  <c r="G1731" i="11" s="1"/>
  <c r="F1732" i="11"/>
  <c r="G1732" i="11" s="1"/>
  <c r="F1733" i="11"/>
  <c r="G1733" i="11" s="1"/>
  <c r="F1734" i="11"/>
  <c r="G1734" i="11" s="1"/>
  <c r="F1735" i="11"/>
  <c r="G1735" i="11" s="1"/>
  <c r="T1735" i="11" s="1"/>
  <c r="F1736" i="11"/>
  <c r="G1736" i="11" s="1"/>
  <c r="F1737" i="11"/>
  <c r="G1737" i="11" s="1"/>
  <c r="F1738" i="11"/>
  <c r="G1738" i="11" s="1"/>
  <c r="F1739" i="11"/>
  <c r="G1739" i="11" s="1"/>
  <c r="F1740" i="11"/>
  <c r="G1740" i="11" s="1"/>
  <c r="O1740" i="11" s="1"/>
  <c r="F1741" i="11"/>
  <c r="G1741" i="11" s="1"/>
  <c r="O1741" i="11" s="1"/>
  <c r="F1742" i="11"/>
  <c r="G1742" i="11" s="1"/>
  <c r="O1742" i="11" s="1"/>
  <c r="F1743" i="11"/>
  <c r="G1743" i="11" s="1"/>
  <c r="F1744" i="11"/>
  <c r="G1744" i="11" s="1"/>
  <c r="F1745" i="11"/>
  <c r="G1745" i="11" s="1"/>
  <c r="T1745" i="11" s="1"/>
  <c r="F1746" i="11"/>
  <c r="G1746" i="11" s="1"/>
  <c r="F1747" i="11"/>
  <c r="G1747" i="11" s="1"/>
  <c r="F1748" i="11"/>
  <c r="G1748" i="11" s="1"/>
  <c r="F1749" i="11"/>
  <c r="G1749" i="11" s="1"/>
  <c r="F1750" i="11"/>
  <c r="G1750" i="11" s="1"/>
  <c r="F1751" i="11"/>
  <c r="G1751" i="11" s="1"/>
  <c r="F1752" i="11"/>
  <c r="G1752" i="11" s="1"/>
  <c r="F1753" i="11"/>
  <c r="G1753" i="11" s="1"/>
  <c r="F1754" i="11"/>
  <c r="G1754" i="11" s="1"/>
  <c r="T1754" i="11" s="1"/>
  <c r="F1755" i="11"/>
  <c r="G1755" i="11" s="1"/>
  <c r="F1756" i="11"/>
  <c r="G1756" i="11" s="1"/>
  <c r="F1757" i="11"/>
  <c r="G1757" i="11" s="1"/>
  <c r="F1758" i="11"/>
  <c r="G1758" i="11" s="1"/>
  <c r="F1759" i="11"/>
  <c r="G1759" i="11" s="1"/>
  <c r="F1760" i="11"/>
  <c r="G1760" i="11" s="1"/>
  <c r="T1760" i="11" s="1"/>
  <c r="F1761" i="11"/>
  <c r="G1761" i="11" s="1"/>
  <c r="T1761" i="11" s="1"/>
  <c r="F1762" i="11"/>
  <c r="G1762" i="11" s="1"/>
  <c r="F1763" i="11"/>
  <c r="G1763" i="11" s="1"/>
  <c r="F1764" i="11"/>
  <c r="G1764" i="11" s="1"/>
  <c r="F1765" i="11"/>
  <c r="G1765" i="11" s="1"/>
  <c r="F1766" i="11"/>
  <c r="G1766" i="11" s="1"/>
  <c r="F1767" i="11"/>
  <c r="G1767" i="11" s="1"/>
  <c r="F1768" i="11"/>
  <c r="G1768" i="11" s="1"/>
  <c r="F1769" i="11"/>
  <c r="G1769" i="11" s="1"/>
  <c r="F1770" i="11"/>
  <c r="G1770" i="11" s="1"/>
  <c r="F1771" i="11"/>
  <c r="G1771" i="11" s="1"/>
  <c r="F1772" i="11"/>
  <c r="G1772" i="11" s="1"/>
  <c r="F1773" i="11"/>
  <c r="G1773" i="11" s="1"/>
  <c r="F1774" i="11"/>
  <c r="G1774" i="11" s="1"/>
  <c r="F1775" i="11"/>
  <c r="G1775" i="11" s="1"/>
  <c r="F1776" i="11"/>
  <c r="G1776" i="11" s="1"/>
  <c r="F1777" i="11"/>
  <c r="G1777" i="11" s="1"/>
  <c r="T1777" i="11" s="1"/>
  <c r="F1778" i="11"/>
  <c r="G1778" i="11" s="1"/>
  <c r="F1779" i="11"/>
  <c r="G1779" i="11" s="1"/>
  <c r="F1780" i="11"/>
  <c r="G1780" i="11" s="1"/>
  <c r="F1781" i="11"/>
  <c r="G1781" i="11" s="1"/>
  <c r="F1782" i="11"/>
  <c r="G1782" i="11" s="1"/>
  <c r="F1783" i="11"/>
  <c r="G1783" i="11" s="1"/>
  <c r="O1783" i="11" s="1"/>
  <c r="F1784" i="11"/>
  <c r="G1784" i="11" s="1"/>
  <c r="F1785" i="11"/>
  <c r="G1785" i="11" s="1"/>
  <c r="F1786" i="11"/>
  <c r="G1786" i="11" s="1"/>
  <c r="F1787" i="11"/>
  <c r="G1787" i="11" s="1"/>
  <c r="F1788" i="11"/>
  <c r="G1788" i="11" s="1"/>
  <c r="F1789" i="11"/>
  <c r="G1789" i="11" s="1"/>
  <c r="F1790" i="11"/>
  <c r="G1790" i="11" s="1"/>
  <c r="F1791" i="11"/>
  <c r="G1791" i="11" s="1"/>
  <c r="F1792" i="11"/>
  <c r="G1792" i="11" s="1"/>
  <c r="F1793" i="11"/>
  <c r="G1793" i="11" s="1"/>
  <c r="F1794" i="11"/>
  <c r="G1794" i="11" s="1"/>
  <c r="F1795" i="11"/>
  <c r="G1795" i="11" s="1"/>
  <c r="F1796" i="11"/>
  <c r="G1796" i="11" s="1"/>
  <c r="F1797" i="11"/>
  <c r="G1797" i="11" s="1"/>
  <c r="F1798" i="11"/>
  <c r="G1798" i="11" s="1"/>
  <c r="F1799" i="11"/>
  <c r="G1799" i="11" s="1"/>
  <c r="F1800" i="11"/>
  <c r="G1800" i="11" s="1"/>
  <c r="F1801" i="11"/>
  <c r="G1801" i="11" s="1"/>
  <c r="F1802" i="11"/>
  <c r="G1802" i="11" s="1"/>
  <c r="F1803" i="11"/>
  <c r="G1803" i="11" s="1"/>
  <c r="F1804" i="11"/>
  <c r="G1804" i="11" s="1"/>
  <c r="F1805" i="11"/>
  <c r="G1805" i="11" s="1"/>
  <c r="F1806" i="11"/>
  <c r="G1806" i="11" s="1"/>
  <c r="O1806" i="11" s="1"/>
  <c r="F1807" i="11"/>
  <c r="G1807" i="11" s="1"/>
  <c r="F1808" i="11"/>
  <c r="G1808" i="11" s="1"/>
  <c r="F1809" i="11"/>
  <c r="G1809" i="11" s="1"/>
  <c r="F1810" i="11"/>
  <c r="G1810" i="11" s="1"/>
  <c r="F1811" i="11"/>
  <c r="G1811" i="11" s="1"/>
  <c r="F1812" i="11"/>
  <c r="G1812" i="11" s="1"/>
  <c r="F1813" i="11"/>
  <c r="G1813" i="11" s="1"/>
  <c r="F1814" i="11"/>
  <c r="G1814" i="11" s="1"/>
  <c r="F1815" i="11"/>
  <c r="G1815" i="11" s="1"/>
  <c r="F1816" i="11"/>
  <c r="G1816" i="11" s="1"/>
  <c r="F1817" i="11"/>
  <c r="G1817" i="11" s="1"/>
  <c r="F1818" i="11"/>
  <c r="G1818" i="11" s="1"/>
  <c r="F1819" i="11"/>
  <c r="G1819" i="11" s="1"/>
  <c r="F1820" i="11"/>
  <c r="G1820" i="11" s="1"/>
  <c r="F1821" i="11"/>
  <c r="G1821" i="11" s="1"/>
  <c r="O1821" i="11" s="1"/>
  <c r="F1822" i="11"/>
  <c r="G1822" i="11" s="1"/>
  <c r="F1823" i="11"/>
  <c r="G1823" i="11" s="1"/>
  <c r="F59" i="11"/>
  <c r="G59" i="11" s="1"/>
  <c r="T105" i="11" l="1"/>
  <c r="T149" i="11"/>
  <c r="O77" i="11"/>
  <c r="T297" i="11"/>
  <c r="T1033" i="11"/>
  <c r="O1401" i="11"/>
  <c r="O141" i="11"/>
  <c r="O889" i="11"/>
  <c r="T161" i="11"/>
  <c r="T1057" i="11"/>
  <c r="O353" i="11"/>
  <c r="T482" i="11"/>
  <c r="T834" i="11"/>
  <c r="O1026" i="11"/>
  <c r="T109" i="11"/>
  <c r="O505" i="11"/>
  <c r="T1185" i="11"/>
  <c r="O737" i="11"/>
  <c r="O242" i="11"/>
  <c r="O364" i="11"/>
  <c r="O221" i="11"/>
  <c r="T809" i="11"/>
  <c r="T298" i="11"/>
  <c r="O62" i="11"/>
  <c r="O400" i="11"/>
  <c r="O192" i="11"/>
  <c r="O432" i="11"/>
  <c r="T800" i="11"/>
  <c r="O377" i="11"/>
  <c r="T1321" i="11"/>
  <c r="O888" i="11"/>
  <c r="O288" i="11"/>
  <c r="T905" i="11"/>
  <c r="T138" i="11"/>
  <c r="O236" i="11"/>
  <c r="O616" i="11"/>
  <c r="T1056" i="11"/>
  <c r="O85" i="11"/>
  <c r="T186" i="11"/>
  <c r="O378" i="11"/>
  <c r="T578" i="11"/>
  <c r="O449" i="11"/>
  <c r="O833" i="11"/>
  <c r="T1417" i="11"/>
  <c r="T962" i="11"/>
  <c r="O1186" i="11"/>
  <c r="O1539" i="11"/>
  <c r="O181" i="11"/>
  <c r="O865" i="11"/>
  <c r="T1433" i="11"/>
  <c r="O258" i="11"/>
  <c r="O410" i="11"/>
  <c r="O802" i="11"/>
  <c r="T651" i="11"/>
  <c r="O1235" i="11"/>
  <c r="T148" i="11"/>
  <c r="O320" i="11"/>
  <c r="O760" i="11"/>
  <c r="O125" i="11"/>
  <c r="T489" i="11"/>
  <c r="O1017" i="11"/>
  <c r="O1305" i="11"/>
  <c r="O170" i="11"/>
  <c r="O266" i="11"/>
  <c r="O826" i="11"/>
  <c r="O1218" i="11"/>
  <c r="O1267" i="11"/>
  <c r="T1536" i="11"/>
  <c r="O755" i="11"/>
  <c r="O194" i="11"/>
  <c r="T706" i="11"/>
  <c r="T874" i="11"/>
  <c r="T393" i="11"/>
  <c r="T921" i="11"/>
  <c r="T98" i="11"/>
  <c r="O202" i="11"/>
  <c r="T314" i="11"/>
  <c r="O890" i="11"/>
  <c r="O1058" i="11"/>
  <c r="O1338" i="11"/>
  <c r="O93" i="11"/>
  <c r="O157" i="11"/>
  <c r="O409" i="11"/>
  <c r="O793" i="11"/>
  <c r="O1149" i="11"/>
  <c r="O1377" i="11"/>
  <c r="O114" i="11"/>
  <c r="O210" i="11"/>
  <c r="T322" i="11"/>
  <c r="O570" i="11"/>
  <c r="T938" i="11"/>
  <c r="T1354" i="11"/>
  <c r="O104" i="11"/>
  <c r="O920" i="11"/>
  <c r="O1447" i="11"/>
  <c r="T1447" i="11"/>
  <c r="O1119" i="11"/>
  <c r="T1119" i="11"/>
  <c r="T879" i="11"/>
  <c r="O879" i="11"/>
  <c r="T807" i="11"/>
  <c r="O807" i="11"/>
  <c r="T791" i="11"/>
  <c r="O791" i="11"/>
  <c r="T735" i="11"/>
  <c r="O735" i="11"/>
  <c r="O607" i="11"/>
  <c r="T607" i="11"/>
  <c r="O583" i="11"/>
  <c r="T583" i="11"/>
  <c r="O423" i="11"/>
  <c r="T423" i="11"/>
  <c r="T255" i="11"/>
  <c r="O255" i="11"/>
  <c r="T151" i="11"/>
  <c r="O151" i="11"/>
  <c r="T1751" i="11"/>
  <c r="O1751" i="11"/>
  <c r="T1375" i="11"/>
  <c r="O1375" i="11"/>
  <c r="T1335" i="11"/>
  <c r="O1335" i="11"/>
  <c r="T1303" i="11"/>
  <c r="O1303" i="11"/>
  <c r="T1279" i="11"/>
  <c r="O1279" i="11"/>
  <c r="O1247" i="11"/>
  <c r="T1247" i="11"/>
  <c r="T1063" i="11"/>
  <c r="O1063" i="11"/>
  <c r="T767" i="11"/>
  <c r="O767" i="11"/>
  <c r="T695" i="11"/>
  <c r="O695" i="11"/>
  <c r="O223" i="11"/>
  <c r="T551" i="11"/>
  <c r="O122" i="11"/>
  <c r="T342" i="11"/>
  <c r="T546" i="11"/>
  <c r="O666" i="11"/>
  <c r="T1446" i="11"/>
  <c r="T507" i="11"/>
  <c r="T76" i="11"/>
  <c r="T204" i="11"/>
  <c r="O260" i="11"/>
  <c r="O332" i="11"/>
  <c r="T388" i="11"/>
  <c r="O165" i="11"/>
  <c r="T673" i="11"/>
  <c r="O961" i="11"/>
  <c r="O1473" i="11"/>
  <c r="O130" i="11"/>
  <c r="O226" i="11"/>
  <c r="O282" i="11"/>
  <c r="O346" i="11"/>
  <c r="O442" i="11"/>
  <c r="T554" i="11"/>
  <c r="O738" i="11"/>
  <c r="T810" i="11"/>
  <c r="O1082" i="11"/>
  <c r="T1194" i="11"/>
  <c r="O1314" i="11"/>
  <c r="O1458" i="11"/>
  <c r="O211" i="11"/>
  <c r="O723" i="11"/>
  <c r="O88" i="11"/>
  <c r="O216" i="11"/>
  <c r="T728" i="11"/>
  <c r="T467" i="11"/>
  <c r="T1051" i="11"/>
  <c r="O133" i="11"/>
  <c r="T333" i="11"/>
  <c r="T425" i="11"/>
  <c r="T545" i="11"/>
  <c r="T789" i="11"/>
  <c r="T362" i="11"/>
  <c r="T682" i="11"/>
  <c r="O822" i="11"/>
  <c r="T1090" i="11"/>
  <c r="T1322" i="11"/>
  <c r="T539" i="11"/>
  <c r="O281" i="11"/>
  <c r="O733" i="11"/>
  <c r="T1001" i="11"/>
  <c r="O250" i="11"/>
  <c r="T394" i="11"/>
  <c r="T618" i="11"/>
  <c r="T842" i="11"/>
  <c r="O1114" i="11"/>
  <c r="T1346" i="11"/>
  <c r="O243" i="11"/>
  <c r="T116" i="11"/>
  <c r="T172" i="11"/>
  <c r="T244" i="11"/>
  <c r="T300" i="11"/>
  <c r="T1798" i="11"/>
  <c r="O1798" i="11"/>
  <c r="T1766" i="11"/>
  <c r="O1766" i="11"/>
  <c r="O1734" i="11"/>
  <c r="T1734" i="11"/>
  <c r="T1702" i="11"/>
  <c r="O1702" i="11"/>
  <c r="T1678" i="11"/>
  <c r="O1678" i="11"/>
  <c r="T1646" i="11"/>
  <c r="O1646" i="11"/>
  <c r="O1622" i="11"/>
  <c r="T1622" i="11"/>
  <c r="T1590" i="11"/>
  <c r="O1590" i="11"/>
  <c r="O1558" i="11"/>
  <c r="T1558" i="11"/>
  <c r="T1534" i="11"/>
  <c r="O1534" i="11"/>
  <c r="T1502" i="11"/>
  <c r="O1502" i="11"/>
  <c r="O1478" i="11"/>
  <c r="T1478" i="11"/>
  <c r="O1454" i="11"/>
  <c r="T1454" i="11"/>
  <c r="O1422" i="11"/>
  <c r="T1422" i="11"/>
  <c r="O1390" i="11"/>
  <c r="T1390" i="11"/>
  <c r="T1358" i="11"/>
  <c r="O1358" i="11"/>
  <c r="T1326" i="11"/>
  <c r="O1326" i="11"/>
  <c r="O1294" i="11"/>
  <c r="T1262" i="11"/>
  <c r="O1262" i="11"/>
  <c r="O1238" i="11"/>
  <c r="T1206" i="11"/>
  <c r="O1206" i="11"/>
  <c r="T1174" i="11"/>
  <c r="O1174" i="11"/>
  <c r="T1150" i="11"/>
  <c r="O1150" i="11"/>
  <c r="T1126" i="11"/>
  <c r="O1126" i="11"/>
  <c r="T1094" i="11"/>
  <c r="O1094" i="11"/>
  <c r="O1062" i="11"/>
  <c r="T1062" i="11"/>
  <c r="O1046" i="11"/>
  <c r="T1046" i="11"/>
  <c r="T1014" i="11"/>
  <c r="O1014" i="11"/>
  <c r="T974" i="11"/>
  <c r="O974" i="11"/>
  <c r="T942" i="11"/>
  <c r="O942" i="11"/>
  <c r="T926" i="11"/>
  <c r="O926" i="11"/>
  <c r="T902" i="11"/>
  <c r="O902" i="11"/>
  <c r="T878" i="11"/>
  <c r="O878" i="11"/>
  <c r="T846" i="11"/>
  <c r="O846" i="11"/>
  <c r="T814" i="11"/>
  <c r="O814" i="11"/>
  <c r="O782" i="11"/>
  <c r="T782" i="11"/>
  <c r="O750" i="11"/>
  <c r="T718" i="11"/>
  <c r="O718" i="11"/>
  <c r="T686" i="11"/>
  <c r="T654" i="11"/>
  <c r="O654" i="11"/>
  <c r="T622" i="11"/>
  <c r="O622" i="11"/>
  <c r="T590" i="11"/>
  <c r="T558" i="11"/>
  <c r="O558" i="11"/>
  <c r="T542" i="11"/>
  <c r="O542" i="11"/>
  <c r="O518" i="11"/>
  <c r="T518" i="11"/>
  <c r="O486" i="11"/>
  <c r="T486" i="11"/>
  <c r="O454" i="11"/>
  <c r="T454" i="11"/>
  <c r="O430" i="11"/>
  <c r="O406" i="11"/>
  <c r="T406" i="11"/>
  <c r="O374" i="11"/>
  <c r="T374" i="11"/>
  <c r="T358" i="11"/>
  <c r="O358" i="11"/>
  <c r="O326" i="11"/>
  <c r="T326" i="11"/>
  <c r="O294" i="11"/>
  <c r="T294" i="11"/>
  <c r="O286" i="11"/>
  <c r="T286" i="11"/>
  <c r="O254" i="11"/>
  <c r="T254" i="11"/>
  <c r="O230" i="11"/>
  <c r="T230" i="11"/>
  <c r="T214" i="11"/>
  <c r="O214" i="11"/>
  <c r="T182" i="11"/>
  <c r="O182" i="11"/>
  <c r="O158" i="11"/>
  <c r="T158" i="11"/>
  <c r="T142" i="11"/>
  <c r="O142" i="11"/>
  <c r="T118" i="11"/>
  <c r="O118" i="11"/>
  <c r="O102" i="11"/>
  <c r="T102" i="11"/>
  <c r="T86" i="11"/>
  <c r="O86" i="11"/>
  <c r="O590" i="11"/>
  <c r="O1813" i="11"/>
  <c r="T1813" i="11"/>
  <c r="T1789" i="11"/>
  <c r="O1789" i="11"/>
  <c r="O1765" i="11"/>
  <c r="T1765" i="11"/>
  <c r="T1741" i="11"/>
  <c r="O1717" i="11"/>
  <c r="T1717" i="11"/>
  <c r="T1693" i="11"/>
  <c r="O1693" i="11"/>
  <c r="O1661" i="11"/>
  <c r="T1645" i="11"/>
  <c r="O1645" i="11"/>
  <c r="O1621" i="11"/>
  <c r="T1621" i="11"/>
  <c r="T1597" i="11"/>
  <c r="O1597" i="11"/>
  <c r="T1565" i="11"/>
  <c r="O1565" i="11"/>
  <c r="O1541" i="11"/>
  <c r="T1541" i="11"/>
  <c r="O1525" i="11"/>
  <c r="O1509" i="11"/>
  <c r="T1509" i="11"/>
  <c r="T1485" i="11"/>
  <c r="O1485" i="11"/>
  <c r="T1461" i="11"/>
  <c r="O1461" i="11"/>
  <c r="T1437" i="11"/>
  <c r="O1437" i="11"/>
  <c r="T1413" i="11"/>
  <c r="O1413" i="11"/>
  <c r="T1389" i="11"/>
  <c r="O1389" i="11"/>
  <c r="T1309" i="11"/>
  <c r="O1309" i="11"/>
  <c r="T1285" i="11"/>
  <c r="T1269" i="11"/>
  <c r="O1269" i="11"/>
  <c r="T1253" i="11"/>
  <c r="O1253" i="11"/>
  <c r="T1229" i="11"/>
  <c r="T1181" i="11"/>
  <c r="O1181" i="11"/>
  <c r="T1125" i="11"/>
  <c r="O1125" i="11"/>
  <c r="T1101" i="11"/>
  <c r="O1101" i="11"/>
  <c r="T1077" i="11"/>
  <c r="T1061" i="11"/>
  <c r="O1061" i="11"/>
  <c r="T1037" i="11"/>
  <c r="T1021" i="11"/>
  <c r="O1021" i="11"/>
  <c r="T997" i="11"/>
  <c r="O997" i="11"/>
  <c r="T973" i="11"/>
  <c r="O973" i="11"/>
  <c r="T949" i="11"/>
  <c r="O949" i="11"/>
  <c r="T925" i="11"/>
  <c r="O925" i="11"/>
  <c r="T901" i="11"/>
  <c r="O901" i="11"/>
  <c r="O885" i="11"/>
  <c r="T861" i="11"/>
  <c r="O861" i="11"/>
  <c r="T837" i="11"/>
  <c r="O837" i="11"/>
  <c r="O813" i="11"/>
  <c r="T813" i="11"/>
  <c r="T797" i="11"/>
  <c r="O797" i="11"/>
  <c r="T781" i="11"/>
  <c r="O781" i="11"/>
  <c r="T757" i="11"/>
  <c r="O757" i="11"/>
  <c r="T741" i="11"/>
  <c r="O741" i="11"/>
  <c r="T717" i="11"/>
  <c r="O701" i="11"/>
  <c r="T701" i="11"/>
  <c r="T677" i="11"/>
  <c r="O653" i="11"/>
  <c r="T613" i="11"/>
  <c r="O613" i="11"/>
  <c r="O597" i="11"/>
  <c r="T573" i="11"/>
  <c r="O573" i="11"/>
  <c r="T549" i="11"/>
  <c r="O549" i="11"/>
  <c r="T525" i="11"/>
  <c r="T509" i="11"/>
  <c r="O509" i="11"/>
  <c r="T493" i="11"/>
  <c r="O493" i="11"/>
  <c r="T469" i="11"/>
  <c r="T453" i="11"/>
  <c r="O453" i="11"/>
  <c r="T429" i="11"/>
  <c r="O429" i="11"/>
  <c r="T413" i="11"/>
  <c r="O413" i="11"/>
  <c r="T397" i="11"/>
  <c r="O397" i="11"/>
  <c r="T373" i="11"/>
  <c r="O373" i="11"/>
  <c r="T309" i="11"/>
  <c r="O309" i="11"/>
  <c r="T205" i="11"/>
  <c r="T845" i="11"/>
  <c r="T1820" i="11"/>
  <c r="O1820" i="11"/>
  <c r="O1788" i="11"/>
  <c r="T1788" i="11"/>
  <c r="O1756" i="11"/>
  <c r="T1732" i="11"/>
  <c r="O1732" i="11"/>
  <c r="T1708" i="11"/>
  <c r="O1708" i="11"/>
  <c r="T1684" i="11"/>
  <c r="O1684" i="11"/>
  <c r="T1652" i="11"/>
  <c r="O1652" i="11"/>
  <c r="O1620" i="11"/>
  <c r="T1620" i="11"/>
  <c r="O1588" i="11"/>
  <c r="T1588" i="11"/>
  <c r="T1556" i="11"/>
  <c r="O1556" i="11"/>
  <c r="O1532" i="11"/>
  <c r="T1532" i="11"/>
  <c r="O1500" i="11"/>
  <c r="T1500" i="11"/>
  <c r="T1476" i="11"/>
  <c r="O1476" i="11"/>
  <c r="T1452" i="11"/>
  <c r="O1452" i="11"/>
  <c r="T1420" i="11"/>
  <c r="O1420" i="11"/>
  <c r="O1388" i="11"/>
  <c r="T1388" i="11"/>
  <c r="O1348" i="11"/>
  <c r="T1348" i="11"/>
  <c r="T1324" i="11"/>
  <c r="O1324" i="11"/>
  <c r="O1292" i="11"/>
  <c r="T1292" i="11"/>
  <c r="T1260" i="11"/>
  <c r="O1260" i="11"/>
  <c r="T1236" i="11"/>
  <c r="O1236" i="11"/>
  <c r="T1212" i="11"/>
  <c r="O1212" i="11"/>
  <c r="T1188" i="11"/>
  <c r="O1188" i="11"/>
  <c r="T1180" i="11"/>
  <c r="O1180" i="11"/>
  <c r="T1156" i="11"/>
  <c r="O1156" i="11"/>
  <c r="O1148" i="11"/>
  <c r="T1148" i="11"/>
  <c r="T1140" i="11"/>
  <c r="O1140" i="11"/>
  <c r="O1132" i="11"/>
  <c r="T1132" i="11"/>
  <c r="T1124" i="11"/>
  <c r="O1124" i="11"/>
  <c r="T1100" i="11"/>
  <c r="O1100" i="11"/>
  <c r="T1092" i="11"/>
  <c r="O1092" i="11"/>
  <c r="T1084" i="11"/>
  <c r="O1084" i="11"/>
  <c r="T1076" i="11"/>
  <c r="O1076" i="11"/>
  <c r="T1068" i="11"/>
  <c r="O1068" i="11"/>
  <c r="T1060" i="11"/>
  <c r="O1060" i="11"/>
  <c r="O1052" i="11"/>
  <c r="O1044" i="11"/>
  <c r="T1044" i="11"/>
  <c r="O1036" i="11"/>
  <c r="T1036" i="11"/>
  <c r="T1028" i="11"/>
  <c r="O1028" i="11"/>
  <c r="O1020" i="11"/>
  <c r="T1020" i="11"/>
  <c r="O1012" i="11"/>
  <c r="T1012" i="11"/>
  <c r="T996" i="11"/>
  <c r="O996" i="11"/>
  <c r="T988" i="11"/>
  <c r="O988" i="11"/>
  <c r="T980" i="11"/>
  <c r="O980" i="11"/>
  <c r="T972" i="11"/>
  <c r="O972" i="11"/>
  <c r="T964" i="11"/>
  <c r="O964" i="11"/>
  <c r="O956" i="11"/>
  <c r="T948" i="11"/>
  <c r="O948" i="11"/>
  <c r="O940" i="11"/>
  <c r="T940" i="11"/>
  <c r="O932" i="11"/>
  <c r="T932" i="11"/>
  <c r="O924" i="11"/>
  <c r="T924" i="11"/>
  <c r="T916" i="11"/>
  <c r="O916" i="11"/>
  <c r="T908" i="11"/>
  <c r="T900" i="11"/>
  <c r="O900" i="11"/>
  <c r="O892" i="11"/>
  <c r="T892" i="11"/>
  <c r="T884" i="11"/>
  <c r="O884" i="11"/>
  <c r="O876" i="11"/>
  <c r="T868" i="11"/>
  <c r="O860" i="11"/>
  <c r="T860" i="11"/>
  <c r="T852" i="11"/>
  <c r="O852" i="11"/>
  <c r="T844" i="11"/>
  <c r="O844" i="11"/>
  <c r="T836" i="11"/>
  <c r="O836" i="11"/>
  <c r="O828" i="11"/>
  <c r="T828" i="11"/>
  <c r="T820" i="11"/>
  <c r="O820" i="11"/>
  <c r="T812" i="11"/>
  <c r="O812" i="11"/>
  <c r="T804" i="11"/>
  <c r="O804" i="11"/>
  <c r="O796" i="11"/>
  <c r="T796" i="11"/>
  <c r="O788" i="11"/>
  <c r="T788" i="11"/>
  <c r="T780" i="11"/>
  <c r="O780" i="11"/>
  <c r="O772" i="11"/>
  <c r="T772" i="11"/>
  <c r="T764" i="11"/>
  <c r="O764" i="11"/>
  <c r="O756" i="11"/>
  <c r="O748" i="11"/>
  <c r="O740" i="11"/>
  <c r="T740" i="11"/>
  <c r="T732" i="11"/>
  <c r="O732" i="11"/>
  <c r="O724" i="11"/>
  <c r="T724" i="11"/>
  <c r="T708" i="11"/>
  <c r="O708" i="11"/>
  <c r="T700" i="11"/>
  <c r="O700" i="11"/>
  <c r="O692" i="11"/>
  <c r="T692" i="11"/>
  <c r="O684" i="11"/>
  <c r="T684" i="11"/>
  <c r="T676" i="11"/>
  <c r="O676" i="11"/>
  <c r="O668" i="11"/>
  <c r="T668" i="11"/>
  <c r="O660" i="11"/>
  <c r="T660" i="11"/>
  <c r="T652" i="11"/>
  <c r="O652" i="11"/>
  <c r="O644" i="11"/>
  <c r="O636" i="11"/>
  <c r="T636" i="11"/>
  <c r="O628" i="11"/>
  <c r="T628" i="11"/>
  <c r="T620" i="11"/>
  <c r="O620" i="11"/>
  <c r="O612" i="11"/>
  <c r="T612" i="11"/>
  <c r="O604" i="11"/>
  <c r="O596" i="11"/>
  <c r="T596" i="11"/>
  <c r="T588" i="11"/>
  <c r="O588" i="11"/>
  <c r="T580" i="11"/>
  <c r="O580" i="11"/>
  <c r="O572" i="11"/>
  <c r="O564" i="11"/>
  <c r="T564" i="11"/>
  <c r="O556" i="11"/>
  <c r="T556" i="11"/>
  <c r="T548" i="11"/>
  <c r="O548" i="11"/>
  <c r="O540" i="11"/>
  <c r="T540" i="11"/>
  <c r="T524" i="11"/>
  <c r="O524" i="11"/>
  <c r="T516" i="11"/>
  <c r="O516" i="11"/>
  <c r="O508" i="11"/>
  <c r="T508" i="11"/>
  <c r="O500" i="11"/>
  <c r="T500" i="11"/>
  <c r="T492" i="11"/>
  <c r="O484" i="11"/>
  <c r="T484" i="11"/>
  <c r="O476" i="11"/>
  <c r="T476" i="11"/>
  <c r="O468" i="11"/>
  <c r="T468" i="11"/>
  <c r="T452" i="11"/>
  <c r="O452" i="11"/>
  <c r="O444" i="11"/>
  <c r="T444" i="11"/>
  <c r="O436" i="11"/>
  <c r="T436" i="11"/>
  <c r="O428" i="11"/>
  <c r="T428" i="11"/>
  <c r="T420" i="11"/>
  <c r="O412" i="11"/>
  <c r="T412" i="11"/>
  <c r="O404" i="11"/>
  <c r="T404" i="11"/>
  <c r="T396" i="11"/>
  <c r="O396" i="11"/>
  <c r="O677" i="11"/>
  <c r="O1037" i="11"/>
  <c r="O1245" i="11"/>
  <c r="T1301" i="11"/>
  <c r="T110" i="11"/>
  <c r="O1078" i="11"/>
  <c r="T604" i="11"/>
  <c r="O868" i="11"/>
  <c r="O1004" i="11"/>
  <c r="T1822" i="11"/>
  <c r="O1822" i="11"/>
  <c r="T1790" i="11"/>
  <c r="O1790" i="11"/>
  <c r="T1758" i="11"/>
  <c r="O1758" i="11"/>
  <c r="T1726" i="11"/>
  <c r="O1726" i="11"/>
  <c r="T1638" i="11"/>
  <c r="O1638" i="11"/>
  <c r="T1606" i="11"/>
  <c r="T1566" i="11"/>
  <c r="O1566" i="11"/>
  <c r="T1526" i="11"/>
  <c r="O1526" i="11"/>
  <c r="O1486" i="11"/>
  <c r="T1486" i="11"/>
  <c r="O1414" i="11"/>
  <c r="O1382" i="11"/>
  <c r="T1382" i="11"/>
  <c r="O1350" i="11"/>
  <c r="T1350" i="11"/>
  <c r="O1318" i="11"/>
  <c r="T1318" i="11"/>
  <c r="O1286" i="11"/>
  <c r="T1286" i="11"/>
  <c r="O1254" i="11"/>
  <c r="T1254" i="11"/>
  <c r="O1222" i="11"/>
  <c r="T1222" i="11"/>
  <c r="O1190" i="11"/>
  <c r="T1190" i="11"/>
  <c r="O1158" i="11"/>
  <c r="T1118" i="11"/>
  <c r="O1118" i="11"/>
  <c r="T1086" i="11"/>
  <c r="O1086" i="11"/>
  <c r="T1054" i="11"/>
  <c r="O1054" i="11"/>
  <c r="O1030" i="11"/>
  <c r="T1030" i="11"/>
  <c r="O990" i="11"/>
  <c r="T990" i="11"/>
  <c r="T950" i="11"/>
  <c r="O950" i="11"/>
  <c r="O870" i="11"/>
  <c r="T870" i="11"/>
  <c r="O838" i="11"/>
  <c r="T838" i="11"/>
  <c r="O798" i="11"/>
  <c r="T798" i="11"/>
  <c r="T766" i="11"/>
  <c r="O766" i="11"/>
  <c r="T734" i="11"/>
  <c r="O734" i="11"/>
  <c r="T702" i="11"/>
  <c r="O702" i="11"/>
  <c r="O670" i="11"/>
  <c r="T670" i="11"/>
  <c r="O630" i="11"/>
  <c r="T630" i="11"/>
  <c r="T598" i="11"/>
  <c r="T566" i="11"/>
  <c r="O566" i="11"/>
  <c r="O526" i="11"/>
  <c r="T510" i="11"/>
  <c r="O510" i="11"/>
  <c r="T478" i="11"/>
  <c r="O478" i="11"/>
  <c r="T446" i="11"/>
  <c r="O446" i="11"/>
  <c r="O414" i="11"/>
  <c r="T414" i="11"/>
  <c r="O382" i="11"/>
  <c r="T382" i="11"/>
  <c r="O350" i="11"/>
  <c r="T350" i="11"/>
  <c r="T318" i="11"/>
  <c r="O318" i="11"/>
  <c r="O278" i="11"/>
  <c r="O190" i="11"/>
  <c r="T190" i="11"/>
  <c r="O134" i="11"/>
  <c r="T134" i="11"/>
  <c r="O1685" i="11"/>
  <c r="T1685" i="11"/>
  <c r="T405" i="11"/>
  <c r="O405" i="11"/>
  <c r="T381" i="11"/>
  <c r="O381" i="11"/>
  <c r="T349" i="11"/>
  <c r="O349" i="11"/>
  <c r="O317" i="11"/>
  <c r="T293" i="11"/>
  <c r="O293" i="11"/>
  <c r="T261" i="11"/>
  <c r="T229" i="11"/>
  <c r="O229" i="11"/>
  <c r="T197" i="11"/>
  <c r="O197" i="11"/>
  <c r="O525" i="11"/>
  <c r="O1229" i="11"/>
  <c r="O598" i="11"/>
  <c r="T1294" i="11"/>
  <c r="T1525" i="11"/>
  <c r="T1812" i="11"/>
  <c r="O1812" i="11"/>
  <c r="T1780" i="11"/>
  <c r="O1780" i="11"/>
  <c r="T1748" i="11"/>
  <c r="O1748" i="11"/>
  <c r="T1700" i="11"/>
  <c r="O1700" i="11"/>
  <c r="T1668" i="11"/>
  <c r="O1668" i="11"/>
  <c r="O1628" i="11"/>
  <c r="T1628" i="11"/>
  <c r="O1604" i="11"/>
  <c r="T1604" i="11"/>
  <c r="T1580" i="11"/>
  <c r="O1580" i="11"/>
  <c r="O1548" i="11"/>
  <c r="T1548" i="11"/>
  <c r="O1516" i="11"/>
  <c r="T1516" i="11"/>
  <c r="O1484" i="11"/>
  <c r="T1484" i="11"/>
  <c r="T1436" i="11"/>
  <c r="O1436" i="11"/>
  <c r="O1396" i="11"/>
  <c r="T1396" i="11"/>
  <c r="O1364" i="11"/>
  <c r="T1364" i="11"/>
  <c r="T1268" i="11"/>
  <c r="O1268" i="11"/>
  <c r="T1357" i="11"/>
  <c r="T532" i="11"/>
  <c r="T876" i="11"/>
  <c r="T1004" i="11"/>
  <c r="T1605" i="11"/>
  <c r="O1670" i="11"/>
  <c r="T1806" i="11"/>
  <c r="T1774" i="11"/>
  <c r="O1774" i="11"/>
  <c r="T1742" i="11"/>
  <c r="O1718" i="11"/>
  <c r="T1718" i="11"/>
  <c r="T1694" i="11"/>
  <c r="O1694" i="11"/>
  <c r="T1662" i="11"/>
  <c r="O1662" i="11"/>
  <c r="T1630" i="11"/>
  <c r="O1630" i="11"/>
  <c r="T1598" i="11"/>
  <c r="O1598" i="11"/>
  <c r="O1574" i="11"/>
  <c r="T1574" i="11"/>
  <c r="T1542" i="11"/>
  <c r="O1542" i="11"/>
  <c r="T1510" i="11"/>
  <c r="O1510" i="11"/>
  <c r="O1470" i="11"/>
  <c r="T1470" i="11"/>
  <c r="T1438" i="11"/>
  <c r="O1438" i="11"/>
  <c r="T1406" i="11"/>
  <c r="O1406" i="11"/>
  <c r="T1374" i="11"/>
  <c r="O1374" i="11"/>
  <c r="T1342" i="11"/>
  <c r="O1342" i="11"/>
  <c r="T1310" i="11"/>
  <c r="O1310" i="11"/>
  <c r="T1230" i="11"/>
  <c r="O1230" i="11"/>
  <c r="O1198" i="11"/>
  <c r="T1198" i="11"/>
  <c r="T1166" i="11"/>
  <c r="O1166" i="11"/>
  <c r="T1134" i="11"/>
  <c r="T1102" i="11"/>
  <c r="T1070" i="11"/>
  <c r="O1070" i="11"/>
  <c r="O1022" i="11"/>
  <c r="T1022" i="11"/>
  <c r="O998" i="11"/>
  <c r="O958" i="11"/>
  <c r="O918" i="11"/>
  <c r="T918" i="11"/>
  <c r="O886" i="11"/>
  <c r="T886" i="11"/>
  <c r="O862" i="11"/>
  <c r="T830" i="11"/>
  <c r="O830" i="11"/>
  <c r="O806" i="11"/>
  <c r="T806" i="11"/>
  <c r="O774" i="11"/>
  <c r="T742" i="11"/>
  <c r="O742" i="11"/>
  <c r="T710" i="11"/>
  <c r="O710" i="11"/>
  <c r="O678" i="11"/>
  <c r="T678" i="11"/>
  <c r="T646" i="11"/>
  <c r="O646" i="11"/>
  <c r="O614" i="11"/>
  <c r="O582" i="11"/>
  <c r="T582" i="11"/>
  <c r="O550" i="11"/>
  <c r="T550" i="11"/>
  <c r="T470" i="11"/>
  <c r="O470" i="11"/>
  <c r="T422" i="11"/>
  <c r="O422" i="11"/>
  <c r="T390" i="11"/>
  <c r="O390" i="11"/>
  <c r="T310" i="11"/>
  <c r="O310" i="11"/>
  <c r="T270" i="11"/>
  <c r="O270" i="11"/>
  <c r="T246" i="11"/>
  <c r="O246" i="11"/>
  <c r="O222" i="11"/>
  <c r="T222" i="11"/>
  <c r="O198" i="11"/>
  <c r="T198" i="11"/>
  <c r="O166" i="11"/>
  <c r="O126" i="11"/>
  <c r="T126" i="11"/>
  <c r="O94" i="11"/>
  <c r="O78" i="11"/>
  <c r="T78" i="11"/>
  <c r="T1270" i="11"/>
  <c r="T1821" i="11"/>
  <c r="O1797" i="11"/>
  <c r="T1797" i="11"/>
  <c r="T1773" i="11"/>
  <c r="O1773" i="11"/>
  <c r="O1749" i="11"/>
  <c r="T1749" i="11"/>
  <c r="O1725" i="11"/>
  <c r="T1725" i="11"/>
  <c r="O1701" i="11"/>
  <c r="T1701" i="11"/>
  <c r="O1669" i="11"/>
  <c r="T1669" i="11"/>
  <c r="O1637" i="11"/>
  <c r="T1637" i="11"/>
  <c r="T1613" i="11"/>
  <c r="O1613" i="11"/>
  <c r="O1589" i="11"/>
  <c r="T1589" i="11"/>
  <c r="O1573" i="11"/>
  <c r="T1573" i="11"/>
  <c r="T1549" i="11"/>
  <c r="O1549" i="11"/>
  <c r="T1517" i="11"/>
  <c r="O1517" i="11"/>
  <c r="T1493" i="11"/>
  <c r="O1469" i="11"/>
  <c r="T1469" i="11"/>
  <c r="T1445" i="11"/>
  <c r="O1445" i="11"/>
  <c r="T1421" i="11"/>
  <c r="O1421" i="11"/>
  <c r="T1397" i="11"/>
  <c r="O1397" i="11"/>
  <c r="T1381" i="11"/>
  <c r="O1381" i="11"/>
  <c r="T1349" i="11"/>
  <c r="O1349" i="11"/>
  <c r="T1333" i="11"/>
  <c r="O1333" i="11"/>
  <c r="T1317" i="11"/>
  <c r="O1317" i="11"/>
  <c r="T1293" i="11"/>
  <c r="O1293" i="11"/>
  <c r="T1277" i="11"/>
  <c r="O1277" i="11"/>
  <c r="T1221" i="11"/>
  <c r="O1221" i="11"/>
  <c r="T1197" i="11"/>
  <c r="O1197" i="11"/>
  <c r="T1173" i="11"/>
  <c r="T1157" i="11"/>
  <c r="O1157" i="11"/>
  <c r="T1133" i="11"/>
  <c r="O1109" i="11"/>
  <c r="T1085" i="11"/>
  <c r="O1085" i="11"/>
  <c r="T1053" i="11"/>
  <c r="T1029" i="11"/>
  <c r="O1029" i="11"/>
  <c r="T1005" i="11"/>
  <c r="O1005" i="11"/>
  <c r="T981" i="11"/>
  <c r="T957" i="11"/>
  <c r="O957" i="11"/>
  <c r="T933" i="11"/>
  <c r="O933" i="11"/>
  <c r="T909" i="11"/>
  <c r="O909" i="11"/>
  <c r="T869" i="11"/>
  <c r="O869" i="11"/>
  <c r="T829" i="11"/>
  <c r="O829" i="11"/>
  <c r="O805" i="11"/>
  <c r="T773" i="11"/>
  <c r="T725" i="11"/>
  <c r="O725" i="11"/>
  <c r="T661" i="11"/>
  <c r="T629" i="11"/>
  <c r="O629" i="11"/>
  <c r="T605" i="11"/>
  <c r="O605" i="11"/>
  <c r="T581" i="11"/>
  <c r="T557" i="11"/>
  <c r="O557" i="11"/>
  <c r="T533" i="11"/>
  <c r="O533" i="11"/>
  <c r="T501" i="11"/>
  <c r="O501" i="11"/>
  <c r="T477" i="11"/>
  <c r="O477" i="11"/>
  <c r="T437" i="11"/>
  <c r="O437" i="11"/>
  <c r="T285" i="11"/>
  <c r="O285" i="11"/>
  <c r="T253" i="11"/>
  <c r="O253" i="11"/>
  <c r="O1285" i="11"/>
  <c r="O1804" i="11"/>
  <c r="T1804" i="11"/>
  <c r="O1772" i="11"/>
  <c r="T1772" i="11"/>
  <c r="T1740" i="11"/>
  <c r="T1716" i="11"/>
  <c r="O1716" i="11"/>
  <c r="T1676" i="11"/>
  <c r="O1644" i="11"/>
  <c r="T1644" i="11"/>
  <c r="T1596" i="11"/>
  <c r="O1596" i="11"/>
  <c r="T1564" i="11"/>
  <c r="O1564" i="11"/>
  <c r="O1524" i="11"/>
  <c r="T1524" i="11"/>
  <c r="T1492" i="11"/>
  <c r="O1492" i="11"/>
  <c r="T1468" i="11"/>
  <c r="O1468" i="11"/>
  <c r="O1444" i="11"/>
  <c r="T1444" i="11"/>
  <c r="T1412" i="11"/>
  <c r="O1412" i="11"/>
  <c r="T1372" i="11"/>
  <c r="O1372" i="11"/>
  <c r="T1340" i="11"/>
  <c r="O1340" i="11"/>
  <c r="T1316" i="11"/>
  <c r="O1316" i="11"/>
  <c r="T1300" i="11"/>
  <c r="O1300" i="11"/>
  <c r="T1276" i="11"/>
  <c r="O1276" i="11"/>
  <c r="O1244" i="11"/>
  <c r="T1220" i="11"/>
  <c r="O1220" i="11"/>
  <c r="T1196" i="11"/>
  <c r="O1196" i="11"/>
  <c r="T1164" i="11"/>
  <c r="O1164" i="11"/>
  <c r="T1108" i="11"/>
  <c r="O1108" i="11"/>
  <c r="O469" i="11"/>
  <c r="T749" i="11"/>
  <c r="O1053" i="11"/>
  <c r="T430" i="11"/>
  <c r="O502" i="11"/>
  <c r="O910" i="11"/>
  <c r="O637" i="11"/>
  <c r="O981" i="11"/>
  <c r="O1493" i="11"/>
  <c r="T502" i="11"/>
  <c r="T1158" i="11"/>
  <c r="O460" i="11"/>
  <c r="O716" i="11"/>
  <c r="T1670" i="11"/>
  <c r="T1756" i="11"/>
  <c r="O1814" i="11"/>
  <c r="T1814" i="11"/>
  <c r="T1782" i="11"/>
  <c r="O1782" i="11"/>
  <c r="T1750" i="11"/>
  <c r="O1750" i="11"/>
  <c r="T1710" i="11"/>
  <c r="O1710" i="11"/>
  <c r="T1686" i="11"/>
  <c r="O1686" i="11"/>
  <c r="T1654" i="11"/>
  <c r="O1654" i="11"/>
  <c r="T1614" i="11"/>
  <c r="O1614" i="11"/>
  <c r="T1582" i="11"/>
  <c r="O1582" i="11"/>
  <c r="T1550" i="11"/>
  <c r="O1550" i="11"/>
  <c r="T1518" i="11"/>
  <c r="O1518" i="11"/>
  <c r="T1494" i="11"/>
  <c r="O1494" i="11"/>
  <c r="T1462" i="11"/>
  <c r="O1462" i="11"/>
  <c r="O1430" i="11"/>
  <c r="T1430" i="11"/>
  <c r="O1398" i="11"/>
  <c r="T1398" i="11"/>
  <c r="T1366" i="11"/>
  <c r="O1366" i="11"/>
  <c r="T1334" i="11"/>
  <c r="O1334" i="11"/>
  <c r="O1302" i="11"/>
  <c r="T1302" i="11"/>
  <c r="T1278" i="11"/>
  <c r="O1278" i="11"/>
  <c r="T1246" i="11"/>
  <c r="O1246" i="11"/>
  <c r="T1214" i="11"/>
  <c r="O1214" i="11"/>
  <c r="T1182" i="11"/>
  <c r="O1182" i="11"/>
  <c r="O1142" i="11"/>
  <c r="T1142" i="11"/>
  <c r="T1110" i="11"/>
  <c r="T1038" i="11"/>
  <c r="O1038" i="11"/>
  <c r="T1006" i="11"/>
  <c r="T982" i="11"/>
  <c r="O966" i="11"/>
  <c r="T966" i="11"/>
  <c r="O934" i="11"/>
  <c r="T934" i="11"/>
  <c r="T894" i="11"/>
  <c r="O894" i="11"/>
  <c r="T854" i="11"/>
  <c r="O854" i="11"/>
  <c r="T790" i="11"/>
  <c r="O790" i="11"/>
  <c r="T758" i="11"/>
  <c r="O758" i="11"/>
  <c r="T726" i="11"/>
  <c r="O726" i="11"/>
  <c r="T694" i="11"/>
  <c r="O694" i="11"/>
  <c r="O662" i="11"/>
  <c r="T638" i="11"/>
  <c r="O638" i="11"/>
  <c r="T606" i="11"/>
  <c r="O606" i="11"/>
  <c r="T574" i="11"/>
  <c r="O574" i="11"/>
  <c r="T534" i="11"/>
  <c r="O534" i="11"/>
  <c r="T494" i="11"/>
  <c r="O494" i="11"/>
  <c r="T462" i="11"/>
  <c r="O462" i="11"/>
  <c r="T438" i="11"/>
  <c r="O438" i="11"/>
  <c r="T398" i="11"/>
  <c r="O398" i="11"/>
  <c r="T366" i="11"/>
  <c r="T334" i="11"/>
  <c r="O334" i="11"/>
  <c r="T302" i="11"/>
  <c r="O302" i="11"/>
  <c r="O262" i="11"/>
  <c r="T262" i="11"/>
  <c r="T238" i="11"/>
  <c r="O238" i="11"/>
  <c r="O206" i="11"/>
  <c r="T174" i="11"/>
  <c r="O174" i="11"/>
  <c r="O150" i="11"/>
  <c r="O70" i="11"/>
  <c r="T70" i="11"/>
  <c r="O1606" i="11"/>
  <c r="T1805" i="11"/>
  <c r="O1805" i="11"/>
  <c r="O1781" i="11"/>
  <c r="T1781" i="11"/>
  <c r="O1757" i="11"/>
  <c r="T1757" i="11"/>
  <c r="O1733" i="11"/>
  <c r="T1733" i="11"/>
  <c r="T1709" i="11"/>
  <c r="O1709" i="11"/>
  <c r="T1677" i="11"/>
  <c r="O1677" i="11"/>
  <c r="O1653" i="11"/>
  <c r="T1653" i="11"/>
  <c r="T1629" i="11"/>
  <c r="O1629" i="11"/>
  <c r="T1581" i="11"/>
  <c r="O1581" i="11"/>
  <c r="O1557" i="11"/>
  <c r="T1557" i="11"/>
  <c r="T1533" i="11"/>
  <c r="O1533" i="11"/>
  <c r="T1501" i="11"/>
  <c r="O1501" i="11"/>
  <c r="T1477" i="11"/>
  <c r="O1477" i="11"/>
  <c r="O1453" i="11"/>
  <c r="T1429" i="11"/>
  <c r="O1429" i="11"/>
  <c r="T1405" i="11"/>
  <c r="O1405" i="11"/>
  <c r="T1373" i="11"/>
  <c r="O1373" i="11"/>
  <c r="T1365" i="11"/>
  <c r="O1365" i="11"/>
  <c r="T1341" i="11"/>
  <c r="O1341" i="11"/>
  <c r="T1325" i="11"/>
  <c r="O1325" i="11"/>
  <c r="T1237" i="11"/>
  <c r="O1237" i="11"/>
  <c r="T1213" i="11"/>
  <c r="O1213" i="11"/>
  <c r="T1189" i="11"/>
  <c r="O1165" i="11"/>
  <c r="T1141" i="11"/>
  <c r="O1141" i="11"/>
  <c r="T1117" i="11"/>
  <c r="O1117" i="11"/>
  <c r="T1093" i="11"/>
  <c r="T1069" i="11"/>
  <c r="O1069" i="11"/>
  <c r="T1045" i="11"/>
  <c r="O1045" i="11"/>
  <c r="T1013" i="11"/>
  <c r="O1013" i="11"/>
  <c r="T989" i="11"/>
  <c r="O989" i="11"/>
  <c r="T965" i="11"/>
  <c r="O965" i="11"/>
  <c r="O941" i="11"/>
  <c r="T917" i="11"/>
  <c r="O917" i="11"/>
  <c r="T893" i="11"/>
  <c r="O893" i="11"/>
  <c r="T877" i="11"/>
  <c r="O877" i="11"/>
  <c r="T853" i="11"/>
  <c r="O853" i="11"/>
  <c r="T821" i="11"/>
  <c r="O821" i="11"/>
  <c r="T765" i="11"/>
  <c r="O765" i="11"/>
  <c r="O709" i="11"/>
  <c r="T685" i="11"/>
  <c r="O685" i="11"/>
  <c r="T669" i="11"/>
  <c r="O669" i="11"/>
  <c r="T645" i="11"/>
  <c r="O645" i="11"/>
  <c r="T621" i="11"/>
  <c r="T589" i="11"/>
  <c r="O589" i="11"/>
  <c r="T565" i="11"/>
  <c r="T541" i="11"/>
  <c r="T517" i="11"/>
  <c r="O517" i="11"/>
  <c r="T485" i="11"/>
  <c r="O485" i="11"/>
  <c r="T461" i="11"/>
  <c r="O461" i="11"/>
  <c r="T445" i="11"/>
  <c r="O445" i="11"/>
  <c r="T421" i="11"/>
  <c r="O421" i="11"/>
  <c r="T389" i="11"/>
  <c r="O389" i="11"/>
  <c r="T365" i="11"/>
  <c r="O365" i="11"/>
  <c r="T357" i="11"/>
  <c r="O357" i="11"/>
  <c r="T341" i="11"/>
  <c r="O341" i="11"/>
  <c r="T325" i="11"/>
  <c r="O325" i="11"/>
  <c r="T301" i="11"/>
  <c r="O301" i="11"/>
  <c r="T269" i="11"/>
  <c r="O269" i="11"/>
  <c r="T245" i="11"/>
  <c r="O245" i="11"/>
  <c r="T213" i="11"/>
  <c r="O213" i="11"/>
  <c r="T277" i="11"/>
  <c r="T662" i="11"/>
  <c r="T1796" i="11"/>
  <c r="O1796" i="11"/>
  <c r="T1764" i="11"/>
  <c r="O1764" i="11"/>
  <c r="T1724" i="11"/>
  <c r="O1724" i="11"/>
  <c r="T1692" i="11"/>
  <c r="O1692" i="11"/>
  <c r="T1660" i="11"/>
  <c r="O1660" i="11"/>
  <c r="O1636" i="11"/>
  <c r="T1636" i="11"/>
  <c r="T1612" i="11"/>
  <c r="O1612" i="11"/>
  <c r="O1572" i="11"/>
  <c r="T1572" i="11"/>
  <c r="O1540" i="11"/>
  <c r="T1540" i="11"/>
  <c r="O1508" i="11"/>
  <c r="T1508" i="11"/>
  <c r="O1460" i="11"/>
  <c r="T1460" i="11"/>
  <c r="O1428" i="11"/>
  <c r="T1428" i="11"/>
  <c r="O1404" i="11"/>
  <c r="T1404" i="11"/>
  <c r="O1380" i="11"/>
  <c r="T1356" i="11"/>
  <c r="O1356" i="11"/>
  <c r="T1332" i="11"/>
  <c r="O1332" i="11"/>
  <c r="O1308" i="11"/>
  <c r="T1308" i="11"/>
  <c r="T1284" i="11"/>
  <c r="O1284" i="11"/>
  <c r="T1252" i="11"/>
  <c r="O1252" i="11"/>
  <c r="O1228" i="11"/>
  <c r="T1228" i="11"/>
  <c r="T1204" i="11"/>
  <c r="O1204" i="11"/>
  <c r="T1172" i="11"/>
  <c r="O1172" i="11"/>
  <c r="T1116" i="11"/>
  <c r="O1116" i="11"/>
  <c r="T237" i="11"/>
  <c r="T693" i="11"/>
  <c r="O565" i="11"/>
  <c r="T637" i="11"/>
  <c r="O1133" i="11"/>
  <c r="T1205" i="11"/>
  <c r="T1261" i="11"/>
  <c r="T166" i="11"/>
  <c r="T278" i="11"/>
  <c r="O686" i="11"/>
  <c r="T862" i="11"/>
  <c r="T1238" i="11"/>
  <c r="T1414" i="11"/>
  <c r="T1244" i="11"/>
  <c r="O1819" i="11"/>
  <c r="T1819" i="11"/>
  <c r="T1811" i="11"/>
  <c r="O1811" i="11"/>
  <c r="O1803" i="11"/>
  <c r="T1803" i="11"/>
  <c r="T1795" i="11"/>
  <c r="O1787" i="11"/>
  <c r="T1787" i="11"/>
  <c r="T1779" i="11"/>
  <c r="O1771" i="11"/>
  <c r="T1771" i="11"/>
  <c r="O1763" i="11"/>
  <c r="T1763" i="11"/>
  <c r="O1755" i="11"/>
  <c r="T1755" i="11"/>
  <c r="T1747" i="11"/>
  <c r="O1747" i="11"/>
  <c r="O1739" i="11"/>
  <c r="T1739" i="11"/>
  <c r="T1731" i="11"/>
  <c r="O1723" i="11"/>
  <c r="T1723" i="11"/>
  <c r="T1715" i="11"/>
  <c r="O1715" i="11"/>
  <c r="O1707" i="11"/>
  <c r="T1707" i="11"/>
  <c r="T1699" i="11"/>
  <c r="O1699" i="11"/>
  <c r="O1691" i="11"/>
  <c r="T1691" i="11"/>
  <c r="T1683" i="11"/>
  <c r="O1683" i="11"/>
  <c r="O1675" i="11"/>
  <c r="O1667" i="11"/>
  <c r="O1659" i="11"/>
  <c r="T1659" i="11"/>
  <c r="T1651" i="11"/>
  <c r="O1651" i="11"/>
  <c r="O1643" i="11"/>
  <c r="T1635" i="11"/>
  <c r="O1635" i="11"/>
  <c r="O1627" i="11"/>
  <c r="T1627" i="11"/>
  <c r="T1619" i="11"/>
  <c r="O1619" i="11"/>
  <c r="O1611" i="11"/>
  <c r="T1611" i="11"/>
  <c r="T1603" i="11"/>
  <c r="O1603" i="11"/>
  <c r="O1595" i="11"/>
  <c r="T1595" i="11"/>
  <c r="T1587" i="11"/>
  <c r="O1587" i="11"/>
  <c r="O1579" i="11"/>
  <c r="T1579" i="11"/>
  <c r="O1571" i="11"/>
  <c r="T1571" i="11"/>
  <c r="O1563" i="11"/>
  <c r="T1563" i="11"/>
  <c r="T1555" i="11"/>
  <c r="O1555" i="11"/>
  <c r="O1547" i="11"/>
  <c r="T1547" i="11"/>
  <c r="O1531" i="11"/>
  <c r="T1531" i="11"/>
  <c r="T1523" i="11"/>
  <c r="O1523" i="11"/>
  <c r="O1515" i="11"/>
  <c r="T1515" i="11"/>
  <c r="T1507" i="11"/>
  <c r="O1507" i="11"/>
  <c r="O1499" i="11"/>
  <c r="T1499" i="11"/>
  <c r="T1491" i="11"/>
  <c r="T1483" i="11"/>
  <c r="O1475" i="11"/>
  <c r="O1467" i="11"/>
  <c r="O1459" i="11"/>
  <c r="T1459" i="11"/>
  <c r="T1451" i="11"/>
  <c r="O1443" i="11"/>
  <c r="T1443" i="11"/>
  <c r="O1435" i="11"/>
  <c r="T1427" i="11"/>
  <c r="T1419" i="11"/>
  <c r="O1411" i="11"/>
  <c r="T1411" i="11"/>
  <c r="T1395" i="11"/>
  <c r="T1387" i="11"/>
  <c r="O1387" i="11"/>
  <c r="O1379" i="11"/>
  <c r="O1371" i="11"/>
  <c r="T1371" i="11"/>
  <c r="T1363" i="11"/>
  <c r="T1355" i="11"/>
  <c r="O1347" i="11"/>
  <c r="O1339" i="11"/>
  <c r="T1339" i="11"/>
  <c r="O1331" i="11"/>
  <c r="T1331" i="11"/>
  <c r="T1323" i="11"/>
  <c r="O1315" i="11"/>
  <c r="T1315" i="11"/>
  <c r="O1307" i="11"/>
  <c r="T1299" i="11"/>
  <c r="O1299" i="11"/>
  <c r="O1283" i="11"/>
  <c r="T1283" i="11"/>
  <c r="O1275" i="11"/>
  <c r="T1275" i="11"/>
  <c r="O1259" i="11"/>
  <c r="O1251" i="11"/>
  <c r="T1251" i="11"/>
  <c r="O1243" i="11"/>
  <c r="T1243" i="11"/>
  <c r="T1227" i="11"/>
  <c r="O1227" i="11"/>
  <c r="T1219" i="11"/>
  <c r="O1219" i="11"/>
  <c r="O1211" i="11"/>
  <c r="T1211" i="11"/>
  <c r="O1203" i="11"/>
  <c r="T1203" i="11"/>
  <c r="T1195" i="11"/>
  <c r="T1187" i="11"/>
  <c r="O1187" i="11"/>
  <c r="O1179" i="11"/>
  <c r="T1171" i="11"/>
  <c r="O1171" i="11"/>
  <c r="O1163" i="11"/>
  <c r="T1155" i="11"/>
  <c r="O1155" i="11"/>
  <c r="O1147" i="11"/>
  <c r="T1139" i="11"/>
  <c r="O1139" i="11"/>
  <c r="O1131" i="11"/>
  <c r="O1123" i="11"/>
  <c r="T1123" i="11"/>
  <c r="O1115" i="11"/>
  <c r="T1115" i="11"/>
  <c r="T1099" i="11"/>
  <c r="T1091" i="11"/>
  <c r="O1091" i="11"/>
  <c r="O1083" i="11"/>
  <c r="T1083" i="11"/>
  <c r="T1067" i="11"/>
  <c r="O1067" i="11"/>
  <c r="O1059" i="11"/>
  <c r="T1059" i="11"/>
  <c r="T1043" i="11"/>
  <c r="O1035" i="11"/>
  <c r="T1027" i="11"/>
  <c r="O1027" i="11"/>
  <c r="O1011" i="11"/>
  <c r="T1003" i="11"/>
  <c r="O1003" i="11"/>
  <c r="O995" i="11"/>
  <c r="O987" i="11"/>
  <c r="T987" i="11"/>
  <c r="T979" i="11"/>
  <c r="O979" i="11"/>
  <c r="T971" i="11"/>
  <c r="O963" i="11"/>
  <c r="O955" i="11"/>
  <c r="T955" i="11"/>
  <c r="T939" i="11"/>
  <c r="T931" i="11"/>
  <c r="O931" i="11"/>
  <c r="T915" i="11"/>
  <c r="T907" i="11"/>
  <c r="O899" i="11"/>
  <c r="O891" i="11"/>
  <c r="T891" i="11"/>
  <c r="T883" i="11"/>
  <c r="T875" i="11"/>
  <c r="O875" i="11"/>
  <c r="T867" i="11"/>
  <c r="O867" i="11"/>
  <c r="O859" i="11"/>
  <c r="T859" i="11"/>
  <c r="T843" i="11"/>
  <c r="O843" i="11"/>
  <c r="T835" i="11"/>
  <c r="O835" i="11"/>
  <c r="O827" i="11"/>
  <c r="T827" i="11"/>
  <c r="O819" i="11"/>
  <c r="T819" i="11"/>
  <c r="T811" i="11"/>
  <c r="T803" i="11"/>
  <c r="O803" i="11"/>
  <c r="O795" i="11"/>
  <c r="T795" i="11"/>
  <c r="T787" i="11"/>
  <c r="T771" i="11"/>
  <c r="O771" i="11"/>
  <c r="O763" i="11"/>
  <c r="O747" i="11"/>
  <c r="O739" i="11"/>
  <c r="O731" i="11"/>
  <c r="T731" i="11"/>
  <c r="T715" i="11"/>
  <c r="O715" i="11"/>
  <c r="O707" i="11"/>
  <c r="T707" i="11"/>
  <c r="O699" i="11"/>
  <c r="O691" i="11"/>
  <c r="T683" i="11"/>
  <c r="O683" i="11"/>
  <c r="O675" i="11"/>
  <c r="T675" i="11"/>
  <c r="O667" i="11"/>
  <c r="T659" i="11"/>
  <c r="O659" i="11"/>
  <c r="T643" i="11"/>
  <c r="O643" i="11"/>
  <c r="O635" i="11"/>
  <c r="T635" i="11"/>
  <c r="O619" i="11"/>
  <c r="O611" i="11"/>
  <c r="T611" i="11"/>
  <c r="O603" i="11"/>
  <c r="T603" i="11"/>
  <c r="T587" i="11"/>
  <c r="O579" i="11"/>
  <c r="T579" i="11"/>
  <c r="O571" i="11"/>
  <c r="T571" i="11"/>
  <c r="T555" i="11"/>
  <c r="O555" i="11"/>
  <c r="O547" i="11"/>
  <c r="T547" i="11"/>
  <c r="T531" i="11"/>
  <c r="T523" i="11"/>
  <c r="O523" i="11"/>
  <c r="O515" i="11"/>
  <c r="T499" i="11"/>
  <c r="O499" i="11"/>
  <c r="O491" i="11"/>
  <c r="O483" i="11"/>
  <c r="O475" i="11"/>
  <c r="T475" i="11"/>
  <c r="T459" i="11"/>
  <c r="O451" i="11"/>
  <c r="O443" i="11"/>
  <c r="T443" i="11"/>
  <c r="O435" i="11"/>
  <c r="T435" i="11"/>
  <c r="T427" i="11"/>
  <c r="O419" i="11"/>
  <c r="T419" i="11"/>
  <c r="O411" i="11"/>
  <c r="T403" i="11"/>
  <c r="T395" i="11"/>
  <c r="O387" i="11"/>
  <c r="T387" i="11"/>
  <c r="T371" i="11"/>
  <c r="O363" i="11"/>
  <c r="T363" i="11"/>
  <c r="O355" i="11"/>
  <c r="O347" i="11"/>
  <c r="T347" i="11"/>
  <c r="T339" i="11"/>
  <c r="T331" i="11"/>
  <c r="O323" i="11"/>
  <c r="O315" i="11"/>
  <c r="T315" i="11"/>
  <c r="O307" i="11"/>
  <c r="T307" i="11"/>
  <c r="T299" i="11"/>
  <c r="O291" i="11"/>
  <c r="T291" i="11"/>
  <c r="O283" i="11"/>
  <c r="T283" i="11"/>
  <c r="T275" i="11"/>
  <c r="O275" i="11"/>
  <c r="O259" i="11"/>
  <c r="T259" i="11"/>
  <c r="O251" i="11"/>
  <c r="T251" i="11"/>
  <c r="T235" i="11"/>
  <c r="O235" i="11"/>
  <c r="O227" i="11"/>
  <c r="T227" i="11"/>
  <c r="O219" i="11"/>
  <c r="T219" i="11"/>
  <c r="T203" i="11"/>
  <c r="O203" i="11"/>
  <c r="T195" i="11"/>
  <c r="O195" i="11"/>
  <c r="O187" i="11"/>
  <c r="O179" i="11"/>
  <c r="T179" i="11"/>
  <c r="T171" i="11"/>
  <c r="T163" i="11"/>
  <c r="O163" i="11"/>
  <c r="O155" i="11"/>
  <c r="T155" i="11"/>
  <c r="T147" i="11"/>
  <c r="O147" i="11"/>
  <c r="T139" i="11"/>
  <c r="O139" i="11"/>
  <c r="T131" i="11"/>
  <c r="O131" i="11"/>
  <c r="O123" i="11"/>
  <c r="T115" i="11"/>
  <c r="O115" i="11"/>
  <c r="T107" i="11"/>
  <c r="O107" i="11"/>
  <c r="O99" i="11"/>
  <c r="T99" i="11"/>
  <c r="O91" i="11"/>
  <c r="T91" i="11"/>
  <c r="T75" i="11"/>
  <c r="T67" i="11"/>
  <c r="T225" i="11"/>
  <c r="T265" i="11"/>
  <c r="T321" i="11"/>
  <c r="T417" i="11"/>
  <c r="T681" i="11"/>
  <c r="T929" i="11"/>
  <c r="T1193" i="11"/>
  <c r="T1249" i="11"/>
  <c r="T1289" i="11"/>
  <c r="T1345" i="11"/>
  <c r="T1385" i="11"/>
  <c r="T1441" i="11"/>
  <c r="O75" i="11"/>
  <c r="O331" i="11"/>
  <c r="O403" i="11"/>
  <c r="O915" i="11"/>
  <c r="T947" i="11"/>
  <c r="T1019" i="11"/>
  <c r="T1131" i="11"/>
  <c r="T1559" i="11"/>
  <c r="O1818" i="11"/>
  <c r="T1818" i="11"/>
  <c r="T1810" i="11"/>
  <c r="O1810" i="11"/>
  <c r="O1802" i="11"/>
  <c r="T1802" i="11"/>
  <c r="T1794" i="11"/>
  <c r="O1794" i="11"/>
  <c r="O1786" i="11"/>
  <c r="T1786" i="11"/>
  <c r="T1778" i="11"/>
  <c r="O1778" i="11"/>
  <c r="O1770" i="11"/>
  <c r="T1770" i="11"/>
  <c r="O1762" i="11"/>
  <c r="T1762" i="11"/>
  <c r="O1754" i="11"/>
  <c r="T1746" i="11"/>
  <c r="O1746" i="11"/>
  <c r="O1738" i="11"/>
  <c r="T1738" i="11"/>
  <c r="T1730" i="11"/>
  <c r="O1730" i="11"/>
  <c r="O1722" i="11"/>
  <c r="T1722" i="11"/>
  <c r="T1714" i="11"/>
  <c r="O1714" i="11"/>
  <c r="O1706" i="11"/>
  <c r="T1698" i="11"/>
  <c r="O1698" i="11"/>
  <c r="O1690" i="11"/>
  <c r="T1682" i="11"/>
  <c r="O1682" i="11"/>
  <c r="O1674" i="11"/>
  <c r="T1674" i="11"/>
  <c r="O1666" i="11"/>
  <c r="O1658" i="11"/>
  <c r="T1658" i="11"/>
  <c r="T1650" i="11"/>
  <c r="O1650" i="11"/>
  <c r="O1642" i="11"/>
  <c r="T1642" i="11"/>
  <c r="T1634" i="11"/>
  <c r="O1634" i="11"/>
  <c r="O1626" i="11"/>
  <c r="T1626" i="11"/>
  <c r="T1618" i="11"/>
  <c r="O1610" i="11"/>
  <c r="T1602" i="11"/>
  <c r="O1602" i="11"/>
  <c r="O1594" i="11"/>
  <c r="T1594" i="11"/>
  <c r="T1586" i="11"/>
  <c r="O1578" i="11"/>
  <c r="T1578" i="11"/>
  <c r="T1570" i="11"/>
  <c r="O1570" i="11"/>
  <c r="O1562" i="11"/>
  <c r="T1562" i="11"/>
  <c r="T1554" i="11"/>
  <c r="O1554" i="11"/>
  <c r="O1546" i="11"/>
  <c r="T1546" i="11"/>
  <c r="T1538" i="11"/>
  <c r="O1538" i="11"/>
  <c r="O1530" i="11"/>
  <c r="T1530" i="11"/>
  <c r="T1522" i="11"/>
  <c r="O1522" i="11"/>
  <c r="O1514" i="11"/>
  <c r="T1514" i="11"/>
  <c r="T1506" i="11"/>
  <c r="O1506" i="11"/>
  <c r="T1490" i="11"/>
  <c r="O1490" i="11"/>
  <c r="T1482" i="11"/>
  <c r="O1482" i="11"/>
  <c r="O1474" i="11"/>
  <c r="T1466" i="11"/>
  <c r="O1466" i="11"/>
  <c r="O1450" i="11"/>
  <c r="T1450" i="11"/>
  <c r="T1442" i="11"/>
  <c r="O1442" i="11"/>
  <c r="T1434" i="11"/>
  <c r="O1426" i="11"/>
  <c r="T1418" i="11"/>
  <c r="O1418" i="11"/>
  <c r="T1410" i="11"/>
  <c r="O1410" i="11"/>
  <c r="T1394" i="11"/>
  <c r="O1394" i="11"/>
  <c r="O1386" i="11"/>
  <c r="T1386" i="11"/>
  <c r="O1378" i="11"/>
  <c r="T1362" i="11"/>
  <c r="O1362" i="11"/>
  <c r="T1330" i="11"/>
  <c r="T1306" i="11"/>
  <c r="T1298" i="11"/>
  <c r="O1290" i="11"/>
  <c r="T1274" i="11"/>
  <c r="O1274" i="11"/>
  <c r="T1266" i="11"/>
  <c r="O1266" i="11"/>
  <c r="O1258" i="11"/>
  <c r="T1258" i="11"/>
  <c r="O1242" i="11"/>
  <c r="T1234" i="11"/>
  <c r="O1226" i="11"/>
  <c r="T1202" i="11"/>
  <c r="T1178" i="11"/>
  <c r="T1170" i="11"/>
  <c r="O1162" i="11"/>
  <c r="T1162" i="11"/>
  <c r="T1154" i="11"/>
  <c r="O1146" i="11"/>
  <c r="T1138" i="11"/>
  <c r="O1138" i="11"/>
  <c r="O1130" i="11"/>
  <c r="T1130" i="11"/>
  <c r="T1122" i="11"/>
  <c r="O1122" i="11"/>
  <c r="T1106" i="11"/>
  <c r="O1106" i="11"/>
  <c r="T1074" i="11"/>
  <c r="T1050" i="11"/>
  <c r="T1042" i="11"/>
  <c r="O1034" i="11"/>
  <c r="T1034" i="11"/>
  <c r="T1018" i="11"/>
  <c r="O1018" i="11"/>
  <c r="T1010" i="11"/>
  <c r="O1002" i="11"/>
  <c r="T1002" i="11"/>
  <c r="T986" i="11"/>
  <c r="O986" i="11"/>
  <c r="T978" i="11"/>
  <c r="O970" i="11"/>
  <c r="T946" i="11"/>
  <c r="T914" i="11"/>
  <c r="T898" i="11"/>
  <c r="T882" i="11"/>
  <c r="O882" i="11"/>
  <c r="T866" i="11"/>
  <c r="O866" i="11"/>
  <c r="T850" i="11"/>
  <c r="O850" i="11"/>
  <c r="T818" i="11"/>
  <c r="T794" i="11"/>
  <c r="T786" i="11"/>
  <c r="O778" i="11"/>
  <c r="T762" i="11"/>
  <c r="O762" i="11"/>
  <c r="T754" i="11"/>
  <c r="O746" i="11"/>
  <c r="T746" i="11"/>
  <c r="O730" i="11"/>
  <c r="T722" i="11"/>
  <c r="O714" i="11"/>
  <c r="T690" i="11"/>
  <c r="T658" i="11"/>
  <c r="T642" i="11"/>
  <c r="T626" i="11"/>
  <c r="O626" i="11"/>
  <c r="T610" i="11"/>
  <c r="O610" i="11"/>
  <c r="T594" i="11"/>
  <c r="O594" i="11"/>
  <c r="T562" i="11"/>
  <c r="T538" i="11"/>
  <c r="T530" i="11"/>
  <c r="O522" i="11"/>
  <c r="T506" i="11"/>
  <c r="O506" i="11"/>
  <c r="T498" i="11"/>
  <c r="O490" i="11"/>
  <c r="T490" i="11"/>
  <c r="T474" i="11"/>
  <c r="O474" i="11"/>
  <c r="T466" i="11"/>
  <c r="O458" i="11"/>
  <c r="T458" i="11"/>
  <c r="T434" i="11"/>
  <c r="T402" i="11"/>
  <c r="T386" i="11"/>
  <c r="T370" i="11"/>
  <c r="O370" i="11"/>
  <c r="T354" i="11"/>
  <c r="O354" i="11"/>
  <c r="T338" i="11"/>
  <c r="O338" i="11"/>
  <c r="O306" i="11"/>
  <c r="T290" i="11"/>
  <c r="O290" i="11"/>
  <c r="T274" i="11"/>
  <c r="T234" i="11"/>
  <c r="O234" i="11"/>
  <c r="T218" i="11"/>
  <c r="O218" i="11"/>
  <c r="O178" i="11"/>
  <c r="O162" i="11"/>
  <c r="T146" i="11"/>
  <c r="T106" i="11"/>
  <c r="O106" i="11"/>
  <c r="T90" i="11"/>
  <c r="O90" i="11"/>
  <c r="T74" i="11"/>
  <c r="O66" i="11"/>
  <c r="T66" i="11"/>
  <c r="O97" i="11"/>
  <c r="O153" i="11"/>
  <c r="T169" i="11"/>
  <c r="O193" i="11"/>
  <c r="O249" i="11"/>
  <c r="T361" i="11"/>
  <c r="O609" i="11"/>
  <c r="O665" i="11"/>
  <c r="O705" i="11"/>
  <c r="T777" i="11"/>
  <c r="T873" i="11"/>
  <c r="O1121" i="11"/>
  <c r="O1217" i="11"/>
  <c r="O1273" i="11"/>
  <c r="O82" i="11"/>
  <c r="T154" i="11"/>
  <c r="T330" i="11"/>
  <c r="T418" i="11"/>
  <c r="O466" i="11"/>
  <c r="O514" i="11"/>
  <c r="O602" i="11"/>
  <c r="T650" i="11"/>
  <c r="O786" i="11"/>
  <c r="O898" i="11"/>
  <c r="O922" i="11"/>
  <c r="O1170" i="11"/>
  <c r="T1226" i="11"/>
  <c r="T1250" i="11"/>
  <c r="O1282" i="11"/>
  <c r="O1306" i="11"/>
  <c r="T1426" i="11"/>
  <c r="O83" i="11"/>
  <c r="T187" i="11"/>
  <c r="O299" i="11"/>
  <c r="O371" i="11"/>
  <c r="T515" i="11"/>
  <c r="O587" i="11"/>
  <c r="O627" i="11"/>
  <c r="T991" i="11"/>
  <c r="O1099" i="11"/>
  <c r="O1175" i="11"/>
  <c r="O1355" i="11"/>
  <c r="O1427" i="11"/>
  <c r="T1024" i="11"/>
  <c r="O1777" i="11"/>
  <c r="T1498" i="11"/>
  <c r="T1706" i="11"/>
  <c r="O1491" i="11"/>
  <c r="O1779" i="11"/>
  <c r="O1809" i="11"/>
  <c r="T1809" i="11"/>
  <c r="O1793" i="11"/>
  <c r="O1761" i="11"/>
  <c r="O1745" i="11"/>
  <c r="T1737" i="11"/>
  <c r="O1737" i="11"/>
  <c r="T1721" i="11"/>
  <c r="O1721" i="11"/>
  <c r="T1705" i="11"/>
  <c r="O1705" i="11"/>
  <c r="T1689" i="11"/>
  <c r="O1689" i="11"/>
  <c r="T1673" i="11"/>
  <c r="T1657" i="11"/>
  <c r="O1657" i="11"/>
  <c r="T1641" i="11"/>
  <c r="O1641" i="11"/>
  <c r="T1625" i="11"/>
  <c r="O1625" i="11"/>
  <c r="T1609" i="11"/>
  <c r="O1609" i="11"/>
  <c r="T1593" i="11"/>
  <c r="O1593" i="11"/>
  <c r="O1569" i="11"/>
  <c r="T1569" i="11"/>
  <c r="O1553" i="11"/>
  <c r="T1553" i="11"/>
  <c r="T1537" i="11"/>
  <c r="T1529" i="11"/>
  <c r="O1529" i="11"/>
  <c r="T1513" i="11"/>
  <c r="O1513" i="11"/>
  <c r="T1497" i="11"/>
  <c r="O1497" i="11"/>
  <c r="O1481" i="11"/>
  <c r="T1481" i="11"/>
  <c r="T1465" i="11"/>
  <c r="T1409" i="11"/>
  <c r="O1393" i="11"/>
  <c r="O1369" i="11"/>
  <c r="O1353" i="11"/>
  <c r="T1353" i="11"/>
  <c r="T1337" i="11"/>
  <c r="O1297" i="11"/>
  <c r="T1297" i="11"/>
  <c r="T1281" i="11"/>
  <c r="O1265" i="11"/>
  <c r="T1233" i="11"/>
  <c r="O1233" i="11"/>
  <c r="O1225" i="11"/>
  <c r="T1225" i="11"/>
  <c r="T1209" i="11"/>
  <c r="T1153" i="11"/>
  <c r="T1137" i="11"/>
  <c r="O1137" i="11"/>
  <c r="O1105" i="11"/>
  <c r="O1097" i="11"/>
  <c r="T1097" i="11"/>
  <c r="T1081" i="11"/>
  <c r="O1073" i="11"/>
  <c r="O985" i="11"/>
  <c r="O969" i="11"/>
  <c r="T969" i="11"/>
  <c r="T953" i="11"/>
  <c r="O945" i="11"/>
  <c r="T913" i="11"/>
  <c r="O913" i="11"/>
  <c r="O881" i="11"/>
  <c r="T857" i="11"/>
  <c r="O857" i="11"/>
  <c r="T849" i="11"/>
  <c r="O849" i="11"/>
  <c r="O841" i="11"/>
  <c r="T841" i="11"/>
  <c r="T825" i="11"/>
  <c r="O817" i="11"/>
  <c r="O785" i="11"/>
  <c r="T785" i="11"/>
  <c r="T769" i="11"/>
  <c r="O753" i="11"/>
  <c r="T729" i="11"/>
  <c r="O729" i="11"/>
  <c r="O721" i="11"/>
  <c r="O713" i="11"/>
  <c r="T713" i="11"/>
  <c r="T697" i="11"/>
  <c r="T689" i="11"/>
  <c r="O689" i="11"/>
  <c r="T657" i="11"/>
  <c r="O657" i="11"/>
  <c r="T641" i="11"/>
  <c r="O625" i="11"/>
  <c r="O529" i="11"/>
  <c r="T529" i="11"/>
  <c r="T513" i="11"/>
  <c r="O497" i="11"/>
  <c r="O465" i="11"/>
  <c r="T401" i="11"/>
  <c r="O401" i="11"/>
  <c r="T345" i="11"/>
  <c r="O345" i="11"/>
  <c r="O329" i="11"/>
  <c r="T329" i="11"/>
  <c r="T313" i="11"/>
  <c r="T217" i="11"/>
  <c r="O217" i="11"/>
  <c r="O201" i="11"/>
  <c r="T201" i="11"/>
  <c r="T185" i="11"/>
  <c r="O113" i="11"/>
  <c r="O81" i="11"/>
  <c r="T73" i="11"/>
  <c r="O73" i="11"/>
  <c r="O65" i="11"/>
  <c r="T65" i="11"/>
  <c r="T97" i="11"/>
  <c r="T289" i="11"/>
  <c r="T553" i="11"/>
  <c r="T609" i="11"/>
  <c r="T745" i="11"/>
  <c r="T761" i="11"/>
  <c r="T1065" i="11"/>
  <c r="T1161" i="11"/>
  <c r="T1177" i="11"/>
  <c r="T1257" i="11"/>
  <c r="T1313" i="11"/>
  <c r="T1369" i="11"/>
  <c r="T123" i="11"/>
  <c r="O267" i="11"/>
  <c r="O339" i="11"/>
  <c r="T379" i="11"/>
  <c r="T411" i="11"/>
  <c r="T483" i="11"/>
  <c r="T595" i="11"/>
  <c r="T667" i="11"/>
  <c r="T699" i="11"/>
  <c r="T739" i="11"/>
  <c r="O779" i="11"/>
  <c r="O811" i="11"/>
  <c r="O851" i="11"/>
  <c r="O883" i="11"/>
  <c r="O1107" i="11"/>
  <c r="O1323" i="11"/>
  <c r="O1395" i="11"/>
  <c r="T1467" i="11"/>
  <c r="O1713" i="11"/>
  <c r="T1643" i="11"/>
  <c r="O59" i="11"/>
  <c r="T59" i="11"/>
  <c r="T1816" i="11"/>
  <c r="O1816" i="11"/>
  <c r="O1808" i="11"/>
  <c r="T1808" i="11"/>
  <c r="T1800" i="11"/>
  <c r="O1800" i="11"/>
  <c r="O1792" i="11"/>
  <c r="T1792" i="11"/>
  <c r="T1784" i="11"/>
  <c r="O1784" i="11"/>
  <c r="O1776" i="11"/>
  <c r="T1776" i="11"/>
  <c r="T1768" i="11"/>
  <c r="O1768" i="11"/>
  <c r="O1760" i="11"/>
  <c r="T1752" i="11"/>
  <c r="O1752" i="11"/>
  <c r="O1744" i="11"/>
  <c r="T1744" i="11"/>
  <c r="O1736" i="11"/>
  <c r="O1728" i="11"/>
  <c r="T1728" i="11"/>
  <c r="T1720" i="11"/>
  <c r="O1712" i="11"/>
  <c r="T1712" i="11"/>
  <c r="T1704" i="11"/>
  <c r="O1696" i="11"/>
  <c r="T1696" i="11"/>
  <c r="T1688" i="11"/>
  <c r="O1688" i="11"/>
  <c r="O1680" i="11"/>
  <c r="T1680" i="11"/>
  <c r="O1672" i="11"/>
  <c r="O1664" i="11"/>
  <c r="T1664" i="11"/>
  <c r="T1656" i="11"/>
  <c r="O1656" i="11"/>
  <c r="O1648" i="11"/>
  <c r="T1648" i="11"/>
  <c r="T1640" i="11"/>
  <c r="O1640" i="11"/>
  <c r="O1632" i="11"/>
  <c r="T1632" i="11"/>
  <c r="T1624" i="11"/>
  <c r="O1616" i="11"/>
  <c r="T1616" i="11"/>
  <c r="T1608" i="11"/>
  <c r="O1600" i="11"/>
  <c r="T1600" i="11"/>
  <c r="T1592" i="11"/>
  <c r="O1592" i="11"/>
  <c r="O1584" i="11"/>
  <c r="O1576" i="11"/>
  <c r="T1576" i="11"/>
  <c r="O1568" i="11"/>
  <c r="T1560" i="11"/>
  <c r="O1560" i="11"/>
  <c r="O1552" i="11"/>
  <c r="T1552" i="11"/>
  <c r="T1544" i="11"/>
  <c r="T1528" i="11"/>
  <c r="O1528" i="11"/>
  <c r="O1520" i="11"/>
  <c r="T1512" i="11"/>
  <c r="O1512" i="11"/>
  <c r="O1504" i="11"/>
  <c r="T1504" i="11"/>
  <c r="T1496" i="11"/>
  <c r="O1496" i="11"/>
  <c r="O1488" i="11"/>
  <c r="T1488" i="11"/>
  <c r="T1480" i="11"/>
  <c r="O1480" i="11"/>
  <c r="O1472" i="11"/>
  <c r="T1472" i="11"/>
  <c r="O1464" i="11"/>
  <c r="O1456" i="11"/>
  <c r="T1456" i="11"/>
  <c r="T1448" i="11"/>
  <c r="O1440" i="11"/>
  <c r="T1432" i="11"/>
  <c r="O1424" i="11"/>
  <c r="T1424" i="11"/>
  <c r="T1416" i="11"/>
  <c r="O1416" i="11"/>
  <c r="O1408" i="11"/>
  <c r="T1408" i="11"/>
  <c r="O1400" i="11"/>
  <c r="O1392" i="11"/>
  <c r="T1392" i="11"/>
  <c r="T1384" i="11"/>
  <c r="O1384" i="11"/>
  <c r="O1376" i="11"/>
  <c r="T1376" i="11"/>
  <c r="T1368" i="11"/>
  <c r="O1368" i="11"/>
  <c r="O1360" i="11"/>
  <c r="T1352" i="11"/>
  <c r="O1352" i="11"/>
  <c r="O1344" i="11"/>
  <c r="T1344" i="11"/>
  <c r="O1336" i="11"/>
  <c r="O1328" i="11"/>
  <c r="T1328" i="11"/>
  <c r="T1320" i="11"/>
  <c r="O1312" i="11"/>
  <c r="T1304" i="11"/>
  <c r="O1296" i="11"/>
  <c r="T1288" i="11"/>
  <c r="O1288" i="11"/>
  <c r="O1280" i="11"/>
  <c r="T1280" i="11"/>
  <c r="T1272" i="11"/>
  <c r="O1272" i="11"/>
  <c r="O1264" i="11"/>
  <c r="T1256" i="11"/>
  <c r="O1256" i="11"/>
  <c r="O1248" i="11"/>
  <c r="T1248" i="11"/>
  <c r="T1240" i="11"/>
  <c r="O1240" i="11"/>
  <c r="O1232" i="11"/>
  <c r="T1232" i="11"/>
  <c r="T1224" i="11"/>
  <c r="O1216" i="11"/>
  <c r="T1216" i="11"/>
  <c r="T1208" i="11"/>
  <c r="O1208" i="11"/>
  <c r="O1200" i="11"/>
  <c r="T1192" i="11"/>
  <c r="O1192" i="11"/>
  <c r="O1184" i="11"/>
  <c r="T1176" i="11"/>
  <c r="O1168" i="11"/>
  <c r="T1168" i="11"/>
  <c r="T1160" i="11"/>
  <c r="O1152" i="11"/>
  <c r="T1152" i="11"/>
  <c r="T1144" i="11"/>
  <c r="O1144" i="11"/>
  <c r="O1136" i="11"/>
  <c r="T1136" i="11"/>
  <c r="T1128" i="11"/>
  <c r="O1128" i="11"/>
  <c r="O1120" i="11"/>
  <c r="T1120" i="11"/>
  <c r="T1112" i="11"/>
  <c r="O1104" i="11"/>
  <c r="T1096" i="11"/>
  <c r="O1096" i="11"/>
  <c r="O1088" i="11"/>
  <c r="T1088" i="11"/>
  <c r="O1080" i="11"/>
  <c r="T1080" i="11"/>
  <c r="O1072" i="11"/>
  <c r="T1072" i="11"/>
  <c r="T1064" i="11"/>
  <c r="O1064" i="11"/>
  <c r="T1048" i="11"/>
  <c r="O1048" i="11"/>
  <c r="T1032" i="11"/>
  <c r="O1032" i="11"/>
  <c r="O1016" i="11"/>
  <c r="T1008" i="11"/>
  <c r="O1008" i="11"/>
  <c r="T1000" i="11"/>
  <c r="O1000" i="11"/>
  <c r="O992" i="11"/>
  <c r="T992" i="11"/>
  <c r="O984" i="11"/>
  <c r="T984" i="11"/>
  <c r="T976" i="11"/>
  <c r="O976" i="11"/>
  <c r="T968" i="11"/>
  <c r="O968" i="11"/>
  <c r="O960" i="11"/>
  <c r="T960" i="11"/>
  <c r="T952" i="11"/>
  <c r="T944" i="11"/>
  <c r="T936" i="11"/>
  <c r="O928" i="11"/>
  <c r="T928" i="11"/>
  <c r="T912" i="11"/>
  <c r="O912" i="11"/>
  <c r="T904" i="11"/>
  <c r="O896" i="11"/>
  <c r="T896" i="11"/>
  <c r="O880" i="11"/>
  <c r="T872" i="11"/>
  <c r="O872" i="11"/>
  <c r="O864" i="11"/>
  <c r="T864" i="11"/>
  <c r="O856" i="11"/>
  <c r="O848" i="11"/>
  <c r="T840" i="11"/>
  <c r="O840" i="11"/>
  <c r="O832" i="11"/>
  <c r="T824" i="11"/>
  <c r="O824" i="11"/>
  <c r="T816" i="11"/>
  <c r="O816" i="11"/>
  <c r="T808" i="11"/>
  <c r="O792" i="11"/>
  <c r="T792" i="11"/>
  <c r="T776" i="11"/>
  <c r="T768" i="11"/>
  <c r="O768" i="11"/>
  <c r="T752" i="11"/>
  <c r="O752" i="11"/>
  <c r="T744" i="11"/>
  <c r="T736" i="11"/>
  <c r="O736" i="11"/>
  <c r="O720" i="11"/>
  <c r="T720" i="11"/>
  <c r="T712" i="11"/>
  <c r="O712" i="11"/>
  <c r="T704" i="11"/>
  <c r="O704" i="11"/>
  <c r="O696" i="11"/>
  <c r="O688" i="11"/>
  <c r="T680" i="11"/>
  <c r="O680" i="11"/>
  <c r="O664" i="11"/>
  <c r="T664" i="11"/>
  <c r="T656" i="11"/>
  <c r="O656" i="11"/>
  <c r="T648" i="11"/>
  <c r="T640" i="11"/>
  <c r="O640" i="11"/>
  <c r="T632" i="11"/>
  <c r="O632" i="11"/>
  <c r="T624" i="11"/>
  <c r="O624" i="11"/>
  <c r="O608" i="11"/>
  <c r="T608" i="11"/>
  <c r="T592" i="11"/>
  <c r="O592" i="11"/>
  <c r="T584" i="11"/>
  <c r="O584" i="11"/>
  <c r="O576" i="11"/>
  <c r="T568" i="11"/>
  <c r="O568" i="11"/>
  <c r="T560" i="11"/>
  <c r="T552" i="11"/>
  <c r="O552" i="11"/>
  <c r="T544" i="11"/>
  <c r="O544" i="11"/>
  <c r="O536" i="11"/>
  <c r="T528" i="11"/>
  <c r="T520" i="11"/>
  <c r="O520" i="11"/>
  <c r="T512" i="11"/>
  <c r="O512" i="11"/>
  <c r="T504" i="11"/>
  <c r="T496" i="11"/>
  <c r="O496" i="11"/>
  <c r="O480" i="11"/>
  <c r="T472" i="11"/>
  <c r="T464" i="11"/>
  <c r="O464" i="11"/>
  <c r="T456" i="11"/>
  <c r="O456" i="11"/>
  <c r="T448" i="11"/>
  <c r="T440" i="11"/>
  <c r="O440" i="11"/>
  <c r="T424" i="11"/>
  <c r="O408" i="11"/>
  <c r="T392" i="11"/>
  <c r="O392" i="11"/>
  <c r="O384" i="11"/>
  <c r="T384" i="11"/>
  <c r="T368" i="11"/>
  <c r="O368" i="11"/>
  <c r="T360" i="11"/>
  <c r="O360" i="11"/>
  <c r="T352" i="11"/>
  <c r="O352" i="11"/>
  <c r="T336" i="11"/>
  <c r="O336" i="11"/>
  <c r="T328" i="11"/>
  <c r="O328" i="11"/>
  <c r="T312" i="11"/>
  <c r="O312" i="11"/>
  <c r="T296" i="11"/>
  <c r="O280" i="11"/>
  <c r="T272" i="11"/>
  <c r="O272" i="11"/>
  <c r="T264" i="11"/>
  <c r="O256" i="11"/>
  <c r="T256" i="11"/>
  <c r="O248" i="11"/>
  <c r="T240" i="11"/>
  <c r="O240" i="11"/>
  <c r="T232" i="11"/>
  <c r="T224" i="11"/>
  <c r="O224" i="11"/>
  <c r="O208" i="11"/>
  <c r="T208" i="11"/>
  <c r="O200" i="11"/>
  <c r="T200" i="11"/>
  <c r="O184" i="11"/>
  <c r="T176" i="11"/>
  <c r="O176" i="11"/>
  <c r="T168" i="11"/>
  <c r="T152" i="11"/>
  <c r="O152" i="11"/>
  <c r="O144" i="11"/>
  <c r="T136" i="11"/>
  <c r="O128" i="11"/>
  <c r="T120" i="11"/>
  <c r="O120" i="11"/>
  <c r="T112" i="11"/>
  <c r="O112" i="11"/>
  <c r="O96" i="11"/>
  <c r="T96" i="11"/>
  <c r="T81" i="11"/>
  <c r="O121" i="11"/>
  <c r="T137" i="11"/>
  <c r="T233" i="11"/>
  <c r="O481" i="11"/>
  <c r="T497" i="11"/>
  <c r="O537" i="11"/>
  <c r="O577" i="11"/>
  <c r="O633" i="11"/>
  <c r="T649" i="11"/>
  <c r="T801" i="11"/>
  <c r="O953" i="11"/>
  <c r="O993" i="11"/>
  <c r="O1049" i="11"/>
  <c r="O1089" i="11"/>
  <c r="T1105" i="11"/>
  <c r="O1409" i="11"/>
  <c r="O1465" i="11"/>
  <c r="O274" i="11"/>
  <c r="O402" i="11"/>
  <c r="T426" i="11"/>
  <c r="O450" i="11"/>
  <c r="O538" i="11"/>
  <c r="T586" i="11"/>
  <c r="T674" i="11"/>
  <c r="T698" i="11"/>
  <c r="O722" i="11"/>
  <c r="O770" i="11"/>
  <c r="O858" i="11"/>
  <c r="T906" i="11"/>
  <c r="T994" i="11"/>
  <c r="O1042" i="11"/>
  <c r="T1066" i="11"/>
  <c r="T1098" i="11"/>
  <c r="O1178" i="11"/>
  <c r="O1234" i="11"/>
  <c r="O1370" i="11"/>
  <c r="O1402" i="11"/>
  <c r="O1434" i="11"/>
  <c r="T451" i="11"/>
  <c r="T491" i="11"/>
  <c r="T563" i="11"/>
  <c r="T779" i="11"/>
  <c r="T851" i="11"/>
  <c r="T923" i="11"/>
  <c r="T963" i="11"/>
  <c r="T995" i="11"/>
  <c r="T1035" i="11"/>
  <c r="T1075" i="11"/>
  <c r="T1107" i="11"/>
  <c r="T1147" i="11"/>
  <c r="T1179" i="11"/>
  <c r="O1291" i="11"/>
  <c r="O1363" i="11"/>
  <c r="T1435" i="11"/>
  <c r="O232" i="11"/>
  <c r="O264" i="11"/>
  <c r="O304" i="11"/>
  <c r="O344" i="11"/>
  <c r="O376" i="11"/>
  <c r="O416" i="11"/>
  <c r="O448" i="11"/>
  <c r="O488" i="11"/>
  <c r="O672" i="11"/>
  <c r="O776" i="11"/>
  <c r="T856" i="11"/>
  <c r="O904" i="11"/>
  <c r="O944" i="11"/>
  <c r="O1160" i="11"/>
  <c r="O1224" i="11"/>
  <c r="T1296" i="11"/>
  <c r="T1360" i="11"/>
  <c r="T1793" i="11"/>
  <c r="O1795" i="11"/>
  <c r="T1584" i="11"/>
  <c r="O1720" i="11"/>
  <c r="T1817" i="11"/>
  <c r="O1817" i="11"/>
  <c r="T1801" i="11"/>
  <c r="O1801" i="11"/>
  <c r="T1785" i="11"/>
  <c r="O1785" i="11"/>
  <c r="T1769" i="11"/>
  <c r="O1769" i="11"/>
  <c r="T1753" i="11"/>
  <c r="O1753" i="11"/>
  <c r="T1729" i="11"/>
  <c r="O1729" i="11"/>
  <c r="T1697" i="11"/>
  <c r="O1697" i="11"/>
  <c r="T1681" i="11"/>
  <c r="O1681" i="11"/>
  <c r="O1665" i="11"/>
  <c r="T1665" i="11"/>
  <c r="O1649" i="11"/>
  <c r="T1649" i="11"/>
  <c r="T1633" i="11"/>
  <c r="O1633" i="11"/>
  <c r="T1617" i="11"/>
  <c r="T1601" i="11"/>
  <c r="O1601" i="11"/>
  <c r="T1585" i="11"/>
  <c r="O1585" i="11"/>
  <c r="T1577" i="11"/>
  <c r="T1561" i="11"/>
  <c r="O1561" i="11"/>
  <c r="T1545" i="11"/>
  <c r="O1545" i="11"/>
  <c r="O1505" i="11"/>
  <c r="T1505" i="11"/>
  <c r="O1489" i="11"/>
  <c r="O1457" i="11"/>
  <c r="O1425" i="11"/>
  <c r="T1425" i="11"/>
  <c r="O1361" i="11"/>
  <c r="O1329" i="11"/>
  <c r="O1241" i="11"/>
  <c r="T1201" i="11"/>
  <c r="O1201" i="11"/>
  <c r="T1169" i="11"/>
  <c r="O1169" i="11"/>
  <c r="O1113" i="11"/>
  <c r="O1041" i="11"/>
  <c r="T1041" i="11"/>
  <c r="T1025" i="11"/>
  <c r="T1009" i="11"/>
  <c r="O1009" i="11"/>
  <c r="O977" i="11"/>
  <c r="T897" i="11"/>
  <c r="T601" i="11"/>
  <c r="O601" i="11"/>
  <c r="O593" i="11"/>
  <c r="O585" i="11"/>
  <c r="T585" i="11"/>
  <c r="T569" i="11"/>
  <c r="O561" i="11"/>
  <c r="O473" i="11"/>
  <c r="O457" i="11"/>
  <c r="T457" i="11"/>
  <c r="T441" i="11"/>
  <c r="O433" i="11"/>
  <c r="T385" i="11"/>
  <c r="T369" i="11"/>
  <c r="O369" i="11"/>
  <c r="O337" i="11"/>
  <c r="T305" i="11"/>
  <c r="O305" i="11"/>
  <c r="O273" i="11"/>
  <c r="T273" i="11"/>
  <c r="T257" i="11"/>
  <c r="O241" i="11"/>
  <c r="O209" i="11"/>
  <c r="T177" i="11"/>
  <c r="O177" i="11"/>
  <c r="T145" i="11"/>
  <c r="O145" i="11"/>
  <c r="T129" i="11"/>
  <c r="T89" i="11"/>
  <c r="O89" i="11"/>
  <c r="T1823" i="11"/>
  <c r="O1823" i="11"/>
  <c r="T1815" i="11"/>
  <c r="O1815" i="11"/>
  <c r="T1807" i="11"/>
  <c r="O1807" i="11"/>
  <c r="O1799" i="11"/>
  <c r="T1791" i="11"/>
  <c r="O1791" i="11"/>
  <c r="T1783" i="11"/>
  <c r="T1775" i="11"/>
  <c r="O1775" i="11"/>
  <c r="T1767" i="11"/>
  <c r="O1767" i="11"/>
  <c r="T1759" i="11"/>
  <c r="O1759" i="11"/>
  <c r="T1743" i="11"/>
  <c r="O1743" i="11"/>
  <c r="O1735" i="11"/>
  <c r="T1727" i="11"/>
  <c r="O1727" i="11"/>
  <c r="O1719" i="11"/>
  <c r="T1711" i="11"/>
  <c r="T1703" i="11"/>
  <c r="T1695" i="11"/>
  <c r="O1695" i="11"/>
  <c r="T1687" i="11"/>
  <c r="O1687" i="11"/>
  <c r="T1679" i="11"/>
  <c r="O1679" i="11"/>
  <c r="T1671" i="11"/>
  <c r="O1671" i="11"/>
  <c r="T1663" i="11"/>
  <c r="O1663" i="11"/>
  <c r="T1655" i="11"/>
  <c r="O1655" i="11"/>
  <c r="T1647" i="11"/>
  <c r="O1639" i="11"/>
  <c r="T1639" i="11"/>
  <c r="T1631" i="11"/>
  <c r="O1631" i="11"/>
  <c r="O1623" i="11"/>
  <c r="T1615" i="11"/>
  <c r="O1615" i="11"/>
  <c r="T1607" i="11"/>
  <c r="O1607" i="11"/>
  <c r="T1599" i="11"/>
  <c r="O1599" i="11"/>
  <c r="T1591" i="11"/>
  <c r="T1583" i="11"/>
  <c r="T1575" i="11"/>
  <c r="T1567" i="11"/>
  <c r="O1567" i="11"/>
  <c r="T1551" i="11"/>
  <c r="O1551" i="11"/>
  <c r="O1543" i="11"/>
  <c r="T1543" i="11"/>
  <c r="T1535" i="11"/>
  <c r="O1535" i="11"/>
  <c r="O1527" i="11"/>
  <c r="T1527" i="11"/>
  <c r="T1519" i="11"/>
  <c r="O1519" i="11"/>
  <c r="T1511" i="11"/>
  <c r="T1503" i="11"/>
  <c r="O1503" i="11"/>
  <c r="T1495" i="11"/>
  <c r="O1495" i="11"/>
  <c r="T1487" i="11"/>
  <c r="O1487" i="11"/>
  <c r="T1479" i="11"/>
  <c r="O1479" i="11"/>
  <c r="T1471" i="11"/>
  <c r="O1471" i="11"/>
  <c r="T1463" i="11"/>
  <c r="T1455" i="11"/>
  <c r="O1455" i="11"/>
  <c r="O1439" i="11"/>
  <c r="T1431" i="11"/>
  <c r="T1423" i="11"/>
  <c r="T1415" i="11"/>
  <c r="O1415" i="11"/>
  <c r="T1407" i="11"/>
  <c r="T1399" i="11"/>
  <c r="O1399" i="11"/>
  <c r="T1391" i="11"/>
  <c r="O1391" i="11"/>
  <c r="O1383" i="11"/>
  <c r="T1367" i="11"/>
  <c r="O1367" i="11"/>
  <c r="T1359" i="11"/>
  <c r="O1359" i="11"/>
  <c r="T1351" i="11"/>
  <c r="T1343" i="11"/>
  <c r="O1343" i="11"/>
  <c r="T1327" i="11"/>
  <c r="T1319" i="11"/>
  <c r="O1311" i="11"/>
  <c r="T1295" i="11"/>
  <c r="O1295" i="11"/>
  <c r="T1287" i="11"/>
  <c r="O1287" i="11"/>
  <c r="T1271" i="11"/>
  <c r="O1271" i="11"/>
  <c r="T1263" i="11"/>
  <c r="O1263" i="11"/>
  <c r="O1255" i="11"/>
  <c r="T1239" i="11"/>
  <c r="O1239" i="11"/>
  <c r="T1231" i="11"/>
  <c r="O1231" i="11"/>
  <c r="T1215" i="11"/>
  <c r="O1215" i="11"/>
  <c r="T1207" i="11"/>
  <c r="O1207" i="11"/>
  <c r="T1199" i="11"/>
  <c r="O1183" i="11"/>
  <c r="T1183" i="11"/>
  <c r="T1167" i="11"/>
  <c r="T1159" i="11"/>
  <c r="O1159" i="11"/>
  <c r="T1143" i="11"/>
  <c r="O1143" i="11"/>
  <c r="T1135" i="11"/>
  <c r="O1127" i="11"/>
  <c r="T1111" i="11"/>
  <c r="O1111" i="11"/>
  <c r="O1103" i="11"/>
  <c r="T1103" i="11"/>
  <c r="O1095" i="11"/>
  <c r="T1087" i="11"/>
  <c r="O1087" i="11"/>
  <c r="O1079" i="11"/>
  <c r="T1071" i="11"/>
  <c r="O1071" i="11"/>
  <c r="T1055" i="11"/>
  <c r="O1055" i="11"/>
  <c r="T1047" i="11"/>
  <c r="O1047" i="11"/>
  <c r="T1039" i="11"/>
  <c r="O1031" i="11"/>
  <c r="T1023" i="11"/>
  <c r="O1023" i="11"/>
  <c r="T1015" i="11"/>
  <c r="O1015" i="11"/>
  <c r="O999" i="11"/>
  <c r="T999" i="11"/>
  <c r="O983" i="11"/>
  <c r="O975" i="11"/>
  <c r="T967" i="11"/>
  <c r="O967" i="11"/>
  <c r="T959" i="11"/>
  <c r="O959" i="11"/>
  <c r="T951" i="11"/>
  <c r="T943" i="11"/>
  <c r="O943" i="11"/>
  <c r="T935" i="11"/>
  <c r="O935" i="11"/>
  <c r="O927" i="11"/>
  <c r="T919" i="11"/>
  <c r="T911" i="11"/>
  <c r="O911" i="11"/>
  <c r="T903" i="11"/>
  <c r="O903" i="11"/>
  <c r="T895" i="11"/>
  <c r="T887" i="11"/>
  <c r="O887" i="11"/>
  <c r="O871" i="11"/>
  <c r="T863" i="11"/>
  <c r="T855" i="11"/>
  <c r="O855" i="11"/>
  <c r="T847" i="11"/>
  <c r="O847" i="11"/>
  <c r="T839" i="11"/>
  <c r="T831" i="11"/>
  <c r="O831" i="11"/>
  <c r="T815" i="11"/>
  <c r="O799" i="11"/>
  <c r="T783" i="11"/>
  <c r="O783" i="11"/>
  <c r="T775" i="11"/>
  <c r="O775" i="11"/>
  <c r="T759" i="11"/>
  <c r="O759" i="11"/>
  <c r="T751" i="11"/>
  <c r="O751" i="11"/>
  <c r="T743" i="11"/>
  <c r="O743" i="11"/>
  <c r="T727" i="11"/>
  <c r="O727" i="11"/>
  <c r="O719" i="11"/>
  <c r="T703" i="11"/>
  <c r="O703" i="11"/>
  <c r="T687" i="11"/>
  <c r="T671" i="11"/>
  <c r="O671" i="11"/>
  <c r="O663" i="11"/>
  <c r="T655" i="11"/>
  <c r="O647" i="11"/>
  <c r="T647" i="11"/>
  <c r="O639" i="11"/>
  <c r="T631" i="11"/>
  <c r="O631" i="11"/>
  <c r="T623" i="11"/>
  <c r="O615" i="11"/>
  <c r="T615" i="11"/>
  <c r="O599" i="11"/>
  <c r="T599" i="11"/>
  <c r="T591" i="11"/>
  <c r="O591" i="11"/>
  <c r="T575" i="11"/>
  <c r="O575" i="11"/>
  <c r="T567" i="11"/>
  <c r="O567" i="11"/>
  <c r="T559" i="11"/>
  <c r="O543" i="11"/>
  <c r="T543" i="11"/>
  <c r="T535" i="11"/>
  <c r="O535" i="11"/>
  <c r="T527" i="11"/>
  <c r="T519" i="11"/>
  <c r="O519" i="11"/>
  <c r="O511" i="11"/>
  <c r="T503" i="11"/>
  <c r="O503" i="11"/>
  <c r="O487" i="11"/>
  <c r="T487" i="11"/>
  <c r="T479" i="11"/>
  <c r="O479" i="11"/>
  <c r="T471" i="11"/>
  <c r="O471" i="11"/>
  <c r="T463" i="11"/>
  <c r="O463" i="11"/>
  <c r="T455" i="11"/>
  <c r="O455" i="11"/>
  <c r="T447" i="11"/>
  <c r="O447" i="11"/>
  <c r="T439" i="11"/>
  <c r="T431" i="11"/>
  <c r="O431" i="11"/>
  <c r="T415" i="11"/>
  <c r="O415" i="11"/>
  <c r="T407" i="11"/>
  <c r="T399" i="11"/>
  <c r="O391" i="11"/>
  <c r="T383" i="11"/>
  <c r="T375" i="11"/>
  <c r="O375" i="11"/>
  <c r="O367" i="11"/>
  <c r="T359" i="11"/>
  <c r="O359" i="11"/>
  <c r="O343" i="11"/>
  <c r="T335" i="11"/>
  <c r="O335" i="11"/>
  <c r="T327" i="11"/>
  <c r="T319" i="11"/>
  <c r="O319" i="11"/>
  <c r="T303" i="11"/>
  <c r="T295" i="11"/>
  <c r="O287" i="11"/>
  <c r="T271" i="11"/>
  <c r="O271" i="11"/>
  <c r="T263" i="11"/>
  <c r="O263" i="11"/>
  <c r="T247" i="11"/>
  <c r="O247" i="11"/>
  <c r="T239" i="11"/>
  <c r="O239" i="11"/>
  <c r="O231" i="11"/>
  <c r="T215" i="11"/>
  <c r="O215" i="11"/>
  <c r="T207" i="11"/>
  <c r="O207" i="11"/>
  <c r="T191" i="11"/>
  <c r="O191" i="11"/>
  <c r="T183" i="11"/>
  <c r="O183" i="11"/>
  <c r="T175" i="11"/>
  <c r="O159" i="11"/>
  <c r="T159" i="11"/>
  <c r="T143" i="11"/>
  <c r="T135" i="11"/>
  <c r="O135" i="11"/>
  <c r="T119" i="11"/>
  <c r="O119" i="11"/>
  <c r="T111" i="11"/>
  <c r="O103" i="11"/>
  <c r="T87" i="11"/>
  <c r="O87" i="11"/>
  <c r="T79" i="11"/>
  <c r="O79" i="11"/>
  <c r="O71" i="11"/>
  <c r="O63" i="11"/>
  <c r="T63" i="11"/>
  <c r="T121" i="11"/>
  <c r="T521" i="11"/>
  <c r="T537" i="11"/>
  <c r="T617" i="11"/>
  <c r="T937" i="11"/>
  <c r="T1129" i="11"/>
  <c r="T1145" i="11"/>
  <c r="T1241" i="11"/>
  <c r="T1449" i="11"/>
  <c r="O498" i="11"/>
  <c r="O634" i="11"/>
  <c r="O818" i="11"/>
  <c r="O930" i="11"/>
  <c r="O954" i="11"/>
  <c r="O1074" i="11"/>
  <c r="O1154" i="11"/>
  <c r="O1210" i="11"/>
  <c r="T1290" i="11"/>
  <c r="T1474" i="11"/>
  <c r="T95" i="11"/>
  <c r="T127" i="11"/>
  <c r="T167" i="11"/>
  <c r="T199" i="11"/>
  <c r="O279" i="11"/>
  <c r="O311" i="11"/>
  <c r="O351" i="11"/>
  <c r="O383" i="11"/>
  <c r="O459" i="11"/>
  <c r="O495" i="11"/>
  <c r="O531" i="11"/>
  <c r="T639" i="11"/>
  <c r="O679" i="11"/>
  <c r="T711" i="11"/>
  <c r="T747" i="11"/>
  <c r="O787" i="11"/>
  <c r="O823" i="11"/>
  <c r="O895" i="11"/>
  <c r="T927" i="11"/>
  <c r="O1007" i="11"/>
  <c r="O1039" i="11"/>
  <c r="O1151" i="11"/>
  <c r="O1191" i="11"/>
  <c r="O1223" i="11"/>
  <c r="T1259" i="11"/>
  <c r="T1403" i="11"/>
  <c r="T1439" i="11"/>
  <c r="T1475" i="11"/>
  <c r="T160" i="11"/>
  <c r="T416" i="11"/>
  <c r="O528" i="11"/>
  <c r="O560" i="11"/>
  <c r="T600" i="11"/>
  <c r="O744" i="11"/>
  <c r="O784" i="11"/>
  <c r="O952" i="11"/>
  <c r="O1040" i="11"/>
  <c r="O1304" i="11"/>
  <c r="T1440" i="11"/>
  <c r="T1521" i="11"/>
  <c r="O1586" i="11"/>
  <c r="T1666" i="11"/>
  <c r="O1591" i="11"/>
  <c r="O1731" i="11"/>
  <c r="T1799" i="11"/>
  <c r="T1520" i="11"/>
  <c r="T1736" i="11"/>
  <c r="T276" i="11"/>
  <c r="T372" i="11"/>
  <c r="T69" i="11"/>
  <c r="O61" i="11"/>
  <c r="O101" i="11"/>
  <c r="O117" i="11"/>
  <c r="O173" i="11"/>
  <c r="O108" i="11"/>
  <c r="O380" i="11"/>
  <c r="O356" i="11"/>
  <c r="O348" i="11"/>
  <c r="O340" i="11"/>
  <c r="T340" i="11"/>
  <c r="T324" i="11"/>
  <c r="O316" i="11"/>
  <c r="O308" i="11"/>
  <c r="T308" i="11"/>
  <c r="T292" i="11"/>
  <c r="O284" i="11"/>
  <c r="T284" i="11"/>
  <c r="T268" i="11"/>
  <c r="O252" i="11"/>
  <c r="O228" i="11"/>
  <c r="O220" i="11"/>
  <c r="O212" i="11"/>
  <c r="T212" i="11"/>
  <c r="T196" i="11"/>
  <c r="O188" i="11"/>
  <c r="O180" i="11"/>
  <c r="T180" i="11"/>
  <c r="T164" i="11"/>
  <c r="O156" i="11"/>
  <c r="T156" i="11"/>
  <c r="T140" i="11"/>
  <c r="O124" i="11"/>
  <c r="T100" i="11"/>
  <c r="O100" i="11"/>
  <c r="O92" i="11"/>
  <c r="O84" i="11"/>
  <c r="T84" i="11"/>
  <c r="O68" i="11"/>
  <c r="T68" i="11"/>
  <c r="O60" i="11"/>
  <c r="T60" i="11"/>
  <c r="O189" i="11"/>
  <c r="T132" i="11"/>
  <c r="O292" i="11"/>
  <c r="T316" i="11"/>
  <c r="T72" i="11"/>
  <c r="O72" i="11"/>
  <c r="T64" i="11"/>
  <c r="O64" i="11"/>
  <c r="O80" i="11"/>
  <c r="L66" i="11"/>
  <c r="E3088" i="12"/>
  <c r="G3088" i="12"/>
  <c r="E3089" i="12"/>
  <c r="G3089" i="12"/>
  <c r="E3090" i="12"/>
  <c r="G3090" i="12"/>
  <c r="E3091" i="12"/>
  <c r="G3091" i="12"/>
  <c r="E3092" i="12"/>
  <c r="G3092" i="12"/>
  <c r="E3093" i="12"/>
  <c r="G3093" i="12"/>
  <c r="E3094" i="12"/>
  <c r="G3094" i="12"/>
  <c r="E3095" i="12"/>
  <c r="G3095" i="12"/>
  <c r="E3096" i="12"/>
  <c r="G3096" i="12"/>
  <c r="E3097" i="12"/>
  <c r="G3097" i="12"/>
  <c r="E3098" i="12"/>
  <c r="G3098" i="12"/>
  <c r="E3099" i="12"/>
  <c r="G3099" i="12"/>
  <c r="E3100" i="12"/>
  <c r="G3100" i="12"/>
  <c r="E3101" i="12"/>
  <c r="G3101" i="12"/>
  <c r="E3102" i="12"/>
  <c r="G3102" i="12"/>
  <c r="E3103" i="12"/>
  <c r="G3103" i="12"/>
  <c r="E3104" i="12"/>
  <c r="G3104" i="12"/>
  <c r="E3105" i="12"/>
  <c r="G3105" i="12"/>
  <c r="E3106" i="12"/>
  <c r="G3106" i="12"/>
  <c r="E3107" i="12"/>
  <c r="G3107" i="12"/>
  <c r="E3108" i="12"/>
  <c r="G3108" i="12"/>
  <c r="E3109" i="12"/>
  <c r="G3109" i="12"/>
  <c r="E3110" i="12"/>
  <c r="G3110" i="12"/>
  <c r="E3111" i="12"/>
  <c r="G3111" i="12"/>
  <c r="E3112" i="12"/>
  <c r="G3112" i="12"/>
  <c r="E3113" i="12"/>
  <c r="G3113" i="12"/>
  <c r="E3114" i="12"/>
  <c r="G3114" i="12"/>
  <c r="E3115" i="12"/>
  <c r="G3115" i="12"/>
  <c r="E3116" i="12"/>
  <c r="G3116" i="12"/>
  <c r="E3117" i="12"/>
  <c r="G3117" i="12"/>
  <c r="E3118" i="12"/>
  <c r="G3118" i="12"/>
  <c r="E3119" i="12"/>
  <c r="G3119" i="12"/>
  <c r="E3120" i="12"/>
  <c r="G3120" i="12"/>
  <c r="E3121" i="12"/>
  <c r="G3121" i="12"/>
  <c r="E3122" i="12"/>
  <c r="G3122" i="12"/>
  <c r="E3123" i="12"/>
  <c r="G3123" i="12"/>
  <c r="E3124" i="12"/>
  <c r="G3124" i="12"/>
  <c r="E3125" i="12"/>
  <c r="G3125" i="12"/>
  <c r="E3126" i="12"/>
  <c r="G3126" i="12"/>
  <c r="E3127" i="12"/>
  <c r="G3127" i="12"/>
  <c r="E3128" i="12"/>
  <c r="G3128" i="12"/>
  <c r="E3129" i="12"/>
  <c r="G3129" i="12"/>
  <c r="E3130" i="12"/>
  <c r="G3130" i="12"/>
  <c r="E3131" i="12"/>
  <c r="G3131" i="12"/>
  <c r="E3132" i="12"/>
  <c r="G3132" i="12"/>
  <c r="E3133" i="12"/>
  <c r="G3133" i="12"/>
  <c r="E3134" i="12"/>
  <c r="G3134" i="12"/>
  <c r="E3135" i="12"/>
  <c r="G3135" i="12"/>
  <c r="E3136" i="12"/>
  <c r="G3136" i="12"/>
  <c r="E3137" i="12"/>
  <c r="G3137" i="12"/>
  <c r="E3138" i="12"/>
  <c r="G3138" i="12"/>
  <c r="E3139" i="12"/>
  <c r="G3139" i="12"/>
  <c r="E3140" i="12"/>
  <c r="G3140" i="12"/>
  <c r="E3141" i="12"/>
  <c r="G3141" i="12"/>
  <c r="E3142" i="12"/>
  <c r="G3142" i="12"/>
  <c r="E3143" i="12"/>
  <c r="G3143" i="12"/>
  <c r="E3144" i="12"/>
  <c r="G3144" i="12"/>
  <c r="E3145" i="12"/>
  <c r="G3145" i="12"/>
  <c r="E3146" i="12"/>
  <c r="G3146" i="12"/>
  <c r="E3147" i="12"/>
  <c r="G3147" i="12"/>
  <c r="E3148" i="12"/>
  <c r="G3148" i="12"/>
  <c r="E3149" i="12"/>
  <c r="G3149" i="12"/>
  <c r="E3150" i="12"/>
  <c r="G3150" i="12"/>
  <c r="E3151" i="12"/>
  <c r="G3151" i="12"/>
  <c r="E3152" i="12"/>
  <c r="G3152" i="12"/>
  <c r="E3153" i="12"/>
  <c r="G3153" i="12"/>
  <c r="E3154" i="12"/>
  <c r="G3154" i="12"/>
  <c r="E3155" i="12"/>
  <c r="G3155" i="12"/>
  <c r="E3156" i="12"/>
  <c r="G3156" i="12"/>
  <c r="E3157" i="12"/>
  <c r="G3157" i="12"/>
  <c r="E3158" i="12"/>
  <c r="G3158" i="12"/>
  <c r="E3159" i="12"/>
  <c r="G3159" i="12"/>
  <c r="E3160" i="12"/>
  <c r="G3160" i="12"/>
  <c r="E3161" i="12"/>
  <c r="G3161" i="12"/>
  <c r="E3162" i="12"/>
  <c r="G3162" i="12"/>
  <c r="E3163" i="12"/>
  <c r="G3163" i="12"/>
  <c r="E3164" i="12"/>
  <c r="G3164" i="12"/>
  <c r="E3165" i="12"/>
  <c r="G3165" i="12"/>
  <c r="E3166" i="12"/>
  <c r="G3166" i="12"/>
  <c r="E3167" i="12"/>
  <c r="G3167" i="12"/>
  <c r="E3168" i="12"/>
  <c r="G3168" i="12"/>
  <c r="E3169" i="12"/>
  <c r="G3169" i="12"/>
  <c r="E3170" i="12"/>
  <c r="G3170" i="12"/>
  <c r="E3171" i="12"/>
  <c r="G3171" i="12"/>
  <c r="E3172" i="12"/>
  <c r="G3172" i="12"/>
  <c r="E3173" i="12"/>
  <c r="G3173" i="12"/>
  <c r="E3174" i="12"/>
  <c r="G3174" i="12"/>
  <c r="E3175" i="12"/>
  <c r="G3175" i="12"/>
  <c r="E3176" i="12"/>
  <c r="G3176" i="12"/>
  <c r="E3177" i="12"/>
  <c r="G3177" i="12"/>
  <c r="E3178" i="12"/>
  <c r="G3178" i="12"/>
  <c r="E3179" i="12"/>
  <c r="G3179" i="12"/>
  <c r="E3180" i="12"/>
  <c r="G3180" i="12"/>
  <c r="E3181" i="12"/>
  <c r="G3181" i="12"/>
  <c r="E3182" i="12"/>
  <c r="G3182" i="12"/>
  <c r="E3183" i="12"/>
  <c r="G3183" i="12"/>
  <c r="E3184" i="12"/>
  <c r="G3184" i="12"/>
  <c r="E3185" i="12"/>
  <c r="G3185" i="12"/>
  <c r="E3186" i="12"/>
  <c r="G3186" i="12"/>
  <c r="E3187" i="12"/>
  <c r="G3187" i="12"/>
  <c r="E3188" i="12"/>
  <c r="G3188" i="12"/>
  <c r="E3189" i="12"/>
  <c r="G3189" i="12"/>
  <c r="E3190" i="12"/>
  <c r="G3190" i="12"/>
  <c r="E3191" i="12"/>
  <c r="G3191" i="12"/>
  <c r="E3192" i="12"/>
  <c r="G3192" i="12"/>
  <c r="E3193" i="12"/>
  <c r="G3193" i="12"/>
  <c r="E3194" i="12"/>
  <c r="G3194" i="12"/>
  <c r="E3195" i="12"/>
  <c r="G3195" i="12"/>
  <c r="E3196" i="12"/>
  <c r="G3196" i="12"/>
  <c r="E3197" i="12"/>
  <c r="G3197" i="12"/>
  <c r="E3198" i="12"/>
  <c r="G3198" i="12"/>
  <c r="E3199" i="12"/>
  <c r="G3199" i="12"/>
  <c r="E3200" i="12"/>
  <c r="G3200" i="12"/>
  <c r="E3201" i="12"/>
  <c r="G3201" i="12"/>
  <c r="E3202" i="12"/>
  <c r="G3202" i="12"/>
  <c r="E3203" i="12"/>
  <c r="G3203" i="12"/>
  <c r="E3204" i="12"/>
  <c r="G3204" i="12"/>
  <c r="E3205" i="12"/>
  <c r="G3205" i="12"/>
  <c r="E3206" i="12"/>
  <c r="G3206" i="12"/>
  <c r="E3207" i="12"/>
  <c r="G3207" i="12"/>
  <c r="E3208" i="12"/>
  <c r="G3208" i="12"/>
  <c r="E3209" i="12"/>
  <c r="G3209" i="12"/>
  <c r="E3210" i="12"/>
  <c r="G3210" i="12"/>
  <c r="E3211" i="12"/>
  <c r="G3211" i="12"/>
  <c r="E3212" i="12"/>
  <c r="G3212" i="12"/>
  <c r="E3213" i="12"/>
  <c r="G3213" i="12"/>
  <c r="E3214" i="12"/>
  <c r="G3214" i="12"/>
  <c r="E3215" i="12"/>
  <c r="G3215" i="12"/>
  <c r="E3216" i="12"/>
  <c r="G3216" i="12"/>
  <c r="E3217" i="12"/>
  <c r="G3217" i="12"/>
  <c r="E3218" i="12"/>
  <c r="G3218" i="12"/>
  <c r="E3219" i="12"/>
  <c r="G3219" i="12"/>
  <c r="E3220" i="12"/>
  <c r="G3220" i="12"/>
  <c r="E3221" i="12"/>
  <c r="G3221" i="12"/>
  <c r="E3222" i="12"/>
  <c r="G3222" i="12"/>
  <c r="E3223" i="12"/>
  <c r="G3223" i="12"/>
  <c r="E3224" i="12"/>
  <c r="G3224" i="12"/>
  <c r="E3225" i="12"/>
  <c r="G3225" i="12"/>
  <c r="E3226" i="12"/>
  <c r="G3226" i="12"/>
  <c r="E3227" i="12"/>
  <c r="G3227" i="12"/>
  <c r="E3228" i="12"/>
  <c r="G3228" i="12"/>
  <c r="E3229" i="12"/>
  <c r="G3229" i="12"/>
  <c r="E3230" i="12"/>
  <c r="G3230" i="12"/>
  <c r="E3231" i="12"/>
  <c r="G3231" i="12"/>
  <c r="E3232" i="12"/>
  <c r="G3232" i="12"/>
  <c r="E3233" i="12"/>
  <c r="G3233" i="12"/>
  <c r="E3234" i="12"/>
  <c r="G3234" i="12"/>
  <c r="E3235" i="12"/>
  <c r="G3235" i="12"/>
  <c r="E3236" i="12"/>
  <c r="G3236" i="12"/>
  <c r="E3237" i="12"/>
  <c r="G3237" i="12"/>
  <c r="E3238" i="12"/>
  <c r="G3238" i="12"/>
  <c r="E3239" i="12"/>
  <c r="G3239" i="12"/>
  <c r="E3240" i="12"/>
  <c r="G3240" i="12"/>
  <c r="E3241" i="12"/>
  <c r="G3241" i="12"/>
  <c r="E3242" i="12"/>
  <c r="G3242" i="12"/>
  <c r="E3243" i="12"/>
  <c r="G3243" i="12"/>
  <c r="E3244" i="12"/>
  <c r="G3244" i="12"/>
  <c r="E3245" i="12"/>
  <c r="G3245" i="12"/>
  <c r="E3246" i="12"/>
  <c r="G3246" i="12"/>
  <c r="E3247" i="12"/>
  <c r="G3247" i="12"/>
  <c r="E3248" i="12"/>
  <c r="G3248" i="12"/>
  <c r="E3249" i="12"/>
  <c r="G3249" i="12"/>
  <c r="E3250" i="12"/>
  <c r="G3250" i="12"/>
  <c r="E3251" i="12"/>
  <c r="G3251" i="12"/>
  <c r="E3252" i="12"/>
  <c r="G3252" i="12"/>
  <c r="E3253" i="12"/>
  <c r="G3253" i="12"/>
  <c r="E3254" i="12"/>
  <c r="G3254" i="12"/>
  <c r="E3255" i="12"/>
  <c r="G3255" i="12"/>
  <c r="E3256" i="12"/>
  <c r="G3256" i="12"/>
  <c r="E3257" i="12"/>
  <c r="G3257" i="12"/>
  <c r="E3258" i="12"/>
  <c r="G3258" i="12"/>
  <c r="E3259" i="12"/>
  <c r="G3259" i="12"/>
  <c r="E3260" i="12"/>
  <c r="G3260" i="12"/>
  <c r="E3261" i="12"/>
  <c r="G3261" i="12"/>
  <c r="E3262" i="12"/>
  <c r="G3262" i="12"/>
  <c r="E3263" i="12"/>
  <c r="G3263" i="12"/>
  <c r="E3264" i="12"/>
  <c r="G3264" i="12"/>
  <c r="E3265" i="12"/>
  <c r="G3265" i="12"/>
  <c r="E3266" i="12"/>
  <c r="G3266" i="12"/>
  <c r="E3267" i="12"/>
  <c r="G3267" i="12"/>
  <c r="E3268" i="12"/>
  <c r="G3268" i="12"/>
  <c r="E3269" i="12"/>
  <c r="G3269" i="12"/>
  <c r="E3270" i="12"/>
  <c r="G3270" i="12"/>
  <c r="E3271" i="12"/>
  <c r="G3271" i="12"/>
  <c r="E3272" i="12"/>
  <c r="G3272" i="12"/>
  <c r="E3273" i="12"/>
  <c r="G3273" i="12"/>
  <c r="E3274" i="12"/>
  <c r="G3274" i="12"/>
  <c r="E3275" i="12"/>
  <c r="G3275" i="12"/>
  <c r="E3276" i="12"/>
  <c r="G3276" i="12"/>
  <c r="E3277" i="12"/>
  <c r="G3277" i="12"/>
  <c r="E3278" i="12"/>
  <c r="G3278" i="12"/>
  <c r="E3279" i="12"/>
  <c r="G3279" i="12"/>
  <c r="E3280" i="12"/>
  <c r="G3280" i="12"/>
  <c r="E3281" i="12"/>
  <c r="G3281" i="12"/>
  <c r="E3282" i="12"/>
  <c r="G3282" i="12"/>
  <c r="E3283" i="12"/>
  <c r="G3283" i="12"/>
  <c r="E3284" i="12"/>
  <c r="G3284" i="12"/>
  <c r="E3285" i="12"/>
  <c r="G3285" i="12"/>
  <c r="E3286" i="12"/>
  <c r="G3286" i="12"/>
  <c r="E3287" i="12"/>
  <c r="G3287" i="12"/>
  <c r="E3288" i="12"/>
  <c r="G3288" i="12"/>
  <c r="E3289" i="12"/>
  <c r="G3289" i="12"/>
  <c r="E3290" i="12"/>
  <c r="G3290" i="12"/>
  <c r="E3291" i="12"/>
  <c r="G3291" i="12"/>
  <c r="E3292" i="12"/>
  <c r="G3292" i="12"/>
  <c r="E3293" i="12"/>
  <c r="G3293" i="12"/>
  <c r="E3294" i="12"/>
  <c r="G3294" i="12"/>
  <c r="E3295" i="12"/>
  <c r="G3295" i="12"/>
  <c r="E3296" i="12"/>
  <c r="G3296" i="12"/>
  <c r="E3297" i="12"/>
  <c r="G3297" i="12"/>
  <c r="E3298" i="12"/>
  <c r="G3298" i="12"/>
  <c r="E3299" i="12"/>
  <c r="G3299" i="12"/>
  <c r="E3300" i="12"/>
  <c r="G3300" i="12"/>
  <c r="E3301" i="12"/>
  <c r="G3301" i="12"/>
  <c r="E3302" i="12"/>
  <c r="G3302" i="12"/>
  <c r="E3303" i="12"/>
  <c r="G3303" i="12"/>
  <c r="E3304" i="12"/>
  <c r="G3304" i="12"/>
  <c r="E3305" i="12"/>
  <c r="G3305" i="12"/>
  <c r="E3306" i="12"/>
  <c r="G3306" i="12"/>
  <c r="E3307" i="12"/>
  <c r="G3307" i="12"/>
  <c r="E3308" i="12"/>
  <c r="G3308" i="12"/>
  <c r="E3309" i="12"/>
  <c r="G3309" i="12"/>
  <c r="E3310" i="12"/>
  <c r="G3310" i="12"/>
  <c r="E3311" i="12"/>
  <c r="G3311" i="12"/>
  <c r="E3312" i="12"/>
  <c r="G3312" i="12"/>
  <c r="E3313" i="12"/>
  <c r="G3313" i="12"/>
  <c r="E3314" i="12"/>
  <c r="G3314" i="12"/>
  <c r="E3315" i="12"/>
  <c r="G3315" i="12"/>
  <c r="E3316" i="12"/>
  <c r="G3316" i="12"/>
  <c r="E3317" i="12"/>
  <c r="G3317" i="12"/>
  <c r="E3318" i="12"/>
  <c r="G3318" i="12"/>
  <c r="E3319" i="12"/>
  <c r="G3319" i="12"/>
  <c r="E3320" i="12"/>
  <c r="G3320" i="12"/>
  <c r="E3321" i="12"/>
  <c r="G3321" i="12"/>
  <c r="E3322" i="12"/>
  <c r="G3322" i="12"/>
  <c r="E3323" i="12"/>
  <c r="G3323" i="12"/>
  <c r="E3324" i="12"/>
  <c r="G3324" i="12"/>
  <c r="E3325" i="12"/>
  <c r="G3325" i="12"/>
  <c r="E3326" i="12"/>
  <c r="G3326" i="12"/>
  <c r="E3327" i="12"/>
  <c r="G3327" i="12"/>
  <c r="E3328" i="12"/>
  <c r="G3328" i="12"/>
  <c r="E3329" i="12"/>
  <c r="G3329" i="12"/>
  <c r="E3330" i="12"/>
  <c r="G3330" i="12"/>
  <c r="E3331" i="12"/>
  <c r="G3331" i="12"/>
  <c r="E3332" i="12"/>
  <c r="G3332" i="12"/>
  <c r="E3333" i="12"/>
  <c r="G3333" i="12"/>
  <c r="E3334" i="12"/>
  <c r="G3334" i="12"/>
  <c r="E3335" i="12"/>
  <c r="G3335" i="12"/>
  <c r="E3336" i="12"/>
  <c r="G3336" i="12"/>
  <c r="E3337" i="12"/>
  <c r="G3337" i="12"/>
  <c r="E3338" i="12"/>
  <c r="G3338" i="12"/>
  <c r="E3339" i="12"/>
  <c r="G3339" i="12"/>
  <c r="E3340" i="12"/>
  <c r="G3340" i="12"/>
  <c r="E3341" i="12"/>
  <c r="G3341" i="12"/>
  <c r="E3342" i="12"/>
  <c r="G3342" i="12"/>
  <c r="E3343" i="12"/>
  <c r="G3343" i="12"/>
  <c r="E3344" i="12"/>
  <c r="G3344" i="12"/>
  <c r="E3345" i="12"/>
  <c r="G3345" i="12"/>
  <c r="E3346" i="12"/>
  <c r="G3346" i="12"/>
  <c r="E3347" i="12"/>
  <c r="G3347" i="12"/>
  <c r="E3348" i="12"/>
  <c r="G3348" i="12"/>
  <c r="E3349" i="12"/>
  <c r="G3349" i="12"/>
  <c r="E3350" i="12"/>
  <c r="G3350" i="12"/>
  <c r="E3351" i="12"/>
  <c r="G3351" i="12"/>
  <c r="E3352" i="12"/>
  <c r="G3352" i="12"/>
  <c r="E3353" i="12"/>
  <c r="G3353" i="12"/>
  <c r="E3354" i="12"/>
  <c r="G3354" i="12"/>
  <c r="E3355" i="12"/>
  <c r="G3355" i="12"/>
  <c r="E3356" i="12"/>
  <c r="G3356" i="12"/>
  <c r="E3357" i="12"/>
  <c r="G3357" i="12"/>
  <c r="E3358" i="12"/>
  <c r="G3358" i="12"/>
  <c r="E3359" i="12"/>
  <c r="G3359" i="12"/>
  <c r="E3360" i="12"/>
  <c r="G3360" i="12"/>
  <c r="E3361" i="12"/>
  <c r="G3361" i="12"/>
  <c r="E3362" i="12"/>
  <c r="G3362" i="12"/>
  <c r="E3363" i="12"/>
  <c r="G3363" i="12"/>
  <c r="E3364" i="12"/>
  <c r="G3364" i="12"/>
  <c r="E3365" i="12"/>
  <c r="G3365" i="12"/>
  <c r="E3366" i="12"/>
  <c r="G3366" i="12"/>
  <c r="E3367" i="12"/>
  <c r="G3367" i="12"/>
  <c r="E3368" i="12"/>
  <c r="G3368" i="12"/>
  <c r="E3369" i="12"/>
  <c r="G3369" i="12"/>
  <c r="E3370" i="12"/>
  <c r="G3370" i="12"/>
  <c r="E3371" i="12"/>
  <c r="G3371" i="12"/>
  <c r="E3372" i="12"/>
  <c r="G3372" i="12"/>
  <c r="E3373" i="12"/>
  <c r="G3373" i="12"/>
  <c r="E3374" i="12"/>
  <c r="G3374" i="12"/>
  <c r="E3375" i="12"/>
  <c r="G3375" i="12"/>
  <c r="E3376" i="12"/>
  <c r="G3376" i="12"/>
  <c r="E3377" i="12"/>
  <c r="G3377" i="12"/>
  <c r="E3378" i="12"/>
  <c r="G3378" i="12"/>
  <c r="E3379" i="12"/>
  <c r="G3379" i="12"/>
  <c r="E3380" i="12"/>
  <c r="G3380" i="12"/>
  <c r="E3381" i="12"/>
  <c r="G3381" i="12"/>
  <c r="E3382" i="12"/>
  <c r="G3382" i="12"/>
  <c r="E3383" i="12"/>
  <c r="G3383" i="12"/>
  <c r="E3384" i="12"/>
  <c r="G3384" i="12"/>
  <c r="E3385" i="12"/>
  <c r="G3385" i="12"/>
  <c r="E3386" i="12"/>
  <c r="G3386" i="12"/>
  <c r="E3387" i="12"/>
  <c r="G3387" i="12"/>
  <c r="E3388" i="12"/>
  <c r="G3388" i="12"/>
  <c r="E3389" i="12"/>
  <c r="G3389" i="12"/>
  <c r="E3390" i="12"/>
  <c r="G3390" i="12"/>
  <c r="E3391" i="12"/>
  <c r="G3391" i="12"/>
  <c r="E3392" i="12"/>
  <c r="G3392" i="12"/>
  <c r="E3393" i="12"/>
  <c r="G3393" i="12"/>
  <c r="E3394" i="12"/>
  <c r="G3394" i="12"/>
  <c r="E3395" i="12"/>
  <c r="G3395" i="12"/>
  <c r="E3396" i="12"/>
  <c r="G3396" i="12"/>
  <c r="E3397" i="12"/>
  <c r="G3397" i="12"/>
  <c r="E3398" i="12"/>
  <c r="G3398" i="12"/>
  <c r="E3399" i="12"/>
  <c r="G3399" i="12"/>
  <c r="E3400" i="12"/>
  <c r="G3400" i="12"/>
  <c r="E3401" i="12"/>
  <c r="G3401" i="12"/>
  <c r="E3402" i="12"/>
  <c r="G3402" i="12"/>
  <c r="E3403" i="12"/>
  <c r="G3403" i="12"/>
  <c r="E3404" i="12"/>
  <c r="G3404" i="12"/>
  <c r="E3405" i="12"/>
  <c r="G3405" i="12"/>
  <c r="E3406" i="12"/>
  <c r="G3406" i="12"/>
  <c r="E3407" i="12"/>
  <c r="G3407" i="12"/>
  <c r="E3408" i="12"/>
  <c r="G3408" i="12"/>
  <c r="E3409" i="12"/>
  <c r="G3409" i="12"/>
  <c r="E3410" i="12"/>
  <c r="G3410" i="12"/>
  <c r="E3411" i="12"/>
  <c r="G3411" i="12"/>
  <c r="E3412" i="12"/>
  <c r="G3412" i="12"/>
  <c r="E3413" i="12"/>
  <c r="G3413" i="12"/>
  <c r="E3414" i="12"/>
  <c r="G3414" i="12"/>
  <c r="E3415" i="12"/>
  <c r="G3415" i="12"/>
  <c r="E3416" i="12"/>
  <c r="G3416" i="12"/>
  <c r="E3417" i="12"/>
  <c r="G3417" i="12"/>
  <c r="E3418" i="12"/>
  <c r="G3418" i="12"/>
  <c r="E3419" i="12"/>
  <c r="G3419" i="12"/>
  <c r="E3420" i="12"/>
  <c r="G3420" i="12"/>
  <c r="E3421" i="12"/>
  <c r="G3421" i="12"/>
  <c r="E3422" i="12"/>
  <c r="G3422" i="12"/>
  <c r="E3423" i="12"/>
  <c r="G3423" i="12"/>
  <c r="E3424" i="12"/>
  <c r="G3424" i="12"/>
  <c r="E3425" i="12"/>
  <c r="G3425" i="12"/>
  <c r="E3426" i="12"/>
  <c r="G3426" i="12"/>
  <c r="E3427" i="12"/>
  <c r="G3427" i="12"/>
  <c r="E3428" i="12"/>
  <c r="G3428" i="12"/>
  <c r="E3429" i="12"/>
  <c r="G3429" i="12"/>
  <c r="E3430" i="12"/>
  <c r="G3430" i="12"/>
  <c r="E3431" i="12"/>
  <c r="G3431" i="12"/>
  <c r="E3432" i="12"/>
  <c r="G3432" i="12"/>
  <c r="E3433" i="12"/>
  <c r="G3433" i="12"/>
  <c r="E3434" i="12"/>
  <c r="G3434" i="12"/>
  <c r="E3435" i="12"/>
  <c r="G3435" i="12"/>
  <c r="E3436" i="12"/>
  <c r="G3436" i="12"/>
  <c r="E3437" i="12"/>
  <c r="G3437" i="12"/>
  <c r="E3438" i="12"/>
  <c r="G3438" i="12"/>
  <c r="E3439" i="12"/>
  <c r="G3439" i="12"/>
  <c r="E3440" i="12"/>
  <c r="G3440" i="12"/>
  <c r="E3441" i="12"/>
  <c r="G3441" i="12"/>
  <c r="E3442" i="12"/>
  <c r="G3442" i="12"/>
  <c r="E3443" i="12"/>
  <c r="G3443" i="12"/>
  <c r="E3444" i="12"/>
  <c r="G3444" i="12"/>
  <c r="E3445" i="12"/>
  <c r="G3445" i="12"/>
  <c r="E3446" i="12"/>
  <c r="G3446" i="12"/>
  <c r="E3447" i="12"/>
  <c r="G3447" i="12"/>
  <c r="E3448" i="12"/>
  <c r="G3448" i="12"/>
  <c r="E3449" i="12"/>
  <c r="G3449" i="12"/>
  <c r="E3450" i="12"/>
  <c r="G3450" i="12"/>
  <c r="E3451" i="12"/>
  <c r="G3451" i="12"/>
  <c r="E3452" i="12"/>
  <c r="G3452" i="12"/>
  <c r="E3453" i="12"/>
  <c r="G3453" i="12"/>
  <c r="E3454" i="12"/>
  <c r="G3454" i="12"/>
  <c r="E3455" i="12"/>
  <c r="G3455" i="12"/>
  <c r="E3456" i="12"/>
  <c r="G3456" i="12"/>
  <c r="E3457" i="12"/>
  <c r="G3457" i="12"/>
  <c r="E3458" i="12"/>
  <c r="G3458" i="12"/>
  <c r="E3459" i="12"/>
  <c r="G3459" i="12"/>
  <c r="E3460" i="12"/>
  <c r="G3460" i="12"/>
  <c r="E3461" i="12"/>
  <c r="G3461" i="12"/>
  <c r="E3462" i="12"/>
  <c r="G3462" i="12"/>
  <c r="E3463" i="12"/>
  <c r="G3463" i="12"/>
  <c r="E3464" i="12"/>
  <c r="G3464" i="12"/>
  <c r="E3465" i="12"/>
  <c r="G3465" i="12"/>
  <c r="E3466" i="12"/>
  <c r="G3466" i="12"/>
  <c r="E3467" i="12"/>
  <c r="G3467" i="12"/>
  <c r="E3468" i="12"/>
  <c r="G3468" i="12"/>
  <c r="E3469" i="12"/>
  <c r="G3469" i="12"/>
  <c r="E3470" i="12"/>
  <c r="G3470" i="12"/>
  <c r="E3471" i="12"/>
  <c r="G3471" i="12"/>
  <c r="E3472" i="12"/>
  <c r="G3472" i="12"/>
  <c r="E3473" i="12"/>
  <c r="G3473" i="12"/>
  <c r="E3474" i="12"/>
  <c r="G3474" i="12"/>
  <c r="E3475" i="12"/>
  <c r="G3475" i="12"/>
  <c r="E3476" i="12"/>
  <c r="G3476" i="12"/>
  <c r="E3477" i="12"/>
  <c r="G3477" i="12"/>
  <c r="E3478" i="12"/>
  <c r="G3478" i="12"/>
  <c r="E3479" i="12"/>
  <c r="G3479" i="12"/>
  <c r="E3480" i="12"/>
  <c r="G3480" i="12"/>
  <c r="E3481" i="12"/>
  <c r="G3481" i="12"/>
  <c r="E3482" i="12"/>
  <c r="G3482" i="12"/>
  <c r="E3483" i="12"/>
  <c r="G3483" i="12"/>
  <c r="E3484" i="12"/>
  <c r="G3484" i="12"/>
  <c r="E3485" i="12"/>
  <c r="G3485" i="12"/>
  <c r="E3486" i="12"/>
  <c r="G3486" i="12"/>
  <c r="E3487" i="12"/>
  <c r="G3487" i="12"/>
  <c r="E3488" i="12"/>
  <c r="G3488" i="12"/>
  <c r="E3489" i="12"/>
  <c r="G3489" i="12"/>
  <c r="E3490" i="12"/>
  <c r="G3490" i="12"/>
  <c r="E3491" i="12"/>
  <c r="G3491" i="12"/>
  <c r="E3492" i="12"/>
  <c r="G3492" i="12"/>
  <c r="E3493" i="12"/>
  <c r="G3493" i="12"/>
  <c r="E3494" i="12"/>
  <c r="G3494" i="12"/>
  <c r="E3495" i="12"/>
  <c r="G3495" i="12"/>
  <c r="E3496" i="12"/>
  <c r="G3496" i="12"/>
  <c r="E3497" i="12"/>
  <c r="G3497" i="12"/>
  <c r="E3498" i="12"/>
  <c r="G3498" i="12"/>
  <c r="E3499" i="12"/>
  <c r="G3499" i="12"/>
  <c r="E3500" i="12"/>
  <c r="G3500" i="12"/>
  <c r="E3501" i="12"/>
  <c r="G3501" i="12"/>
  <c r="E3502" i="12"/>
  <c r="G3502" i="12"/>
  <c r="E3503" i="12"/>
  <c r="G3503" i="12"/>
  <c r="E3504" i="12"/>
  <c r="G3504" i="12"/>
  <c r="E3505" i="12"/>
  <c r="G3505" i="12"/>
  <c r="E3506" i="12"/>
  <c r="G3506" i="12"/>
  <c r="E3507" i="12"/>
  <c r="G3507" i="12"/>
  <c r="E3508" i="12"/>
  <c r="G3508" i="12"/>
  <c r="E3509" i="12"/>
  <c r="G3509" i="12"/>
  <c r="E3510" i="12"/>
  <c r="G3510" i="12"/>
  <c r="E3511" i="12"/>
  <c r="G3511" i="12"/>
  <c r="E3512" i="12"/>
  <c r="G3512" i="12"/>
  <c r="E3513" i="12"/>
  <c r="G3513" i="12"/>
  <c r="E3514" i="12"/>
  <c r="G3514" i="12"/>
  <c r="E3515" i="12"/>
  <c r="G3515" i="12"/>
  <c r="E3516" i="12"/>
  <c r="G3516" i="12"/>
  <c r="E3517" i="12"/>
  <c r="G3517" i="12"/>
  <c r="E3518" i="12"/>
  <c r="G3518" i="12"/>
  <c r="E3519" i="12"/>
  <c r="G3519" i="12"/>
  <c r="E3520" i="12"/>
  <c r="G3520" i="12"/>
  <c r="E3521" i="12"/>
  <c r="G3521" i="12"/>
  <c r="E3522" i="12"/>
  <c r="G3522" i="12"/>
  <c r="E3523" i="12"/>
  <c r="G3523" i="12"/>
  <c r="E3524" i="12"/>
  <c r="G3524" i="12"/>
  <c r="E3525" i="12"/>
  <c r="G3525" i="12"/>
  <c r="E3526" i="12"/>
  <c r="G3526" i="12"/>
  <c r="E3527" i="12"/>
  <c r="G3527" i="12"/>
  <c r="E3528" i="12"/>
  <c r="G3528" i="12"/>
  <c r="E3529" i="12"/>
  <c r="G3529" i="12"/>
  <c r="E3530" i="12"/>
  <c r="G3530" i="12"/>
  <c r="E3531" i="12"/>
  <c r="G3531" i="12"/>
  <c r="E3532" i="12"/>
  <c r="G3532" i="12"/>
  <c r="E3533" i="12"/>
  <c r="G3533" i="12"/>
  <c r="E3534" i="12"/>
  <c r="G3534" i="12"/>
  <c r="E3535" i="12"/>
  <c r="G3535" i="12"/>
  <c r="E3536" i="12"/>
  <c r="G3536" i="12"/>
  <c r="E3537" i="12"/>
  <c r="G3537" i="12"/>
  <c r="E3538" i="12"/>
  <c r="G3538" i="12"/>
  <c r="E3539" i="12"/>
  <c r="G3539" i="12"/>
  <c r="E3540" i="12"/>
  <c r="G3540" i="12"/>
  <c r="E3541" i="12"/>
  <c r="G3541" i="12"/>
  <c r="E3542" i="12"/>
  <c r="G3542" i="12"/>
  <c r="E3543" i="12"/>
  <c r="G3543" i="12"/>
  <c r="E3544" i="12"/>
  <c r="G3544" i="12"/>
  <c r="E3545" i="12"/>
  <c r="G3545" i="12"/>
  <c r="E3546" i="12"/>
  <c r="G3546" i="12"/>
  <c r="E3547" i="12"/>
  <c r="G3547" i="12"/>
  <c r="E3548" i="12"/>
  <c r="G3548" i="12"/>
  <c r="E3549" i="12"/>
  <c r="G3549" i="12"/>
  <c r="E3550" i="12"/>
  <c r="G3550" i="12"/>
  <c r="E3551" i="12"/>
  <c r="G3551" i="12"/>
  <c r="E3552" i="12"/>
  <c r="G3552" i="12"/>
  <c r="E3553" i="12"/>
  <c r="G3553" i="12"/>
  <c r="E3554" i="12"/>
  <c r="G3554" i="12"/>
  <c r="E3555" i="12"/>
  <c r="G3555" i="12"/>
  <c r="E3556" i="12"/>
  <c r="G3556" i="12"/>
  <c r="E3557" i="12"/>
  <c r="G3557" i="12"/>
  <c r="E3558" i="12"/>
  <c r="G3558" i="12"/>
  <c r="E3559" i="12"/>
  <c r="G3559" i="12"/>
  <c r="E3560" i="12"/>
  <c r="G3560" i="12"/>
  <c r="E3561" i="12"/>
  <c r="G3561" i="12"/>
  <c r="E3562" i="12"/>
  <c r="G3562" i="12"/>
  <c r="E3563" i="12"/>
  <c r="G3563" i="12"/>
  <c r="E3564" i="12"/>
  <c r="G3564" i="12"/>
  <c r="E3565" i="12"/>
  <c r="G3565" i="12"/>
  <c r="E3566" i="12"/>
  <c r="G3566" i="12"/>
  <c r="E3567" i="12"/>
  <c r="G3567" i="12"/>
  <c r="E3568" i="12"/>
  <c r="G3568" i="12"/>
  <c r="E3569" i="12"/>
  <c r="G3569" i="12"/>
  <c r="E3570" i="12"/>
  <c r="G3570" i="12"/>
  <c r="E3571" i="12"/>
  <c r="G3571" i="12"/>
  <c r="E3572" i="12"/>
  <c r="G3572" i="12"/>
  <c r="E3573" i="12"/>
  <c r="G3573" i="12"/>
  <c r="E3574" i="12"/>
  <c r="G3574" i="12"/>
  <c r="E3575" i="12"/>
  <c r="G3575" i="12"/>
  <c r="E3576" i="12"/>
  <c r="G3576" i="12"/>
  <c r="E3577" i="12"/>
  <c r="G3577" i="12"/>
  <c r="E3578" i="12"/>
  <c r="G3578" i="12"/>
  <c r="E3579" i="12"/>
  <c r="G3579" i="12"/>
  <c r="E3580" i="12"/>
  <c r="G3580" i="12"/>
  <c r="E3581" i="12"/>
  <c r="G3581" i="12"/>
  <c r="E3582" i="12"/>
  <c r="G3582" i="12"/>
  <c r="E3583" i="12"/>
  <c r="G3583" i="12"/>
  <c r="E3584" i="12"/>
  <c r="G3584" i="12"/>
  <c r="E3585" i="12"/>
  <c r="G3585" i="12"/>
  <c r="E3586" i="12"/>
  <c r="G3586" i="12"/>
  <c r="E3587" i="12"/>
  <c r="G3587" i="12"/>
  <c r="E3588" i="12"/>
  <c r="G3588" i="12"/>
  <c r="E3589" i="12"/>
  <c r="G3589" i="12"/>
  <c r="E3590" i="12"/>
  <c r="G3590" i="12"/>
  <c r="E3591" i="12"/>
  <c r="G3591" i="12"/>
  <c r="E3592" i="12"/>
  <c r="G3592" i="12"/>
  <c r="E3593" i="12"/>
  <c r="G3593" i="12"/>
  <c r="E3594" i="12"/>
  <c r="G3594" i="12"/>
  <c r="E3595" i="12"/>
  <c r="G3595" i="12"/>
  <c r="E3596" i="12"/>
  <c r="G3596" i="12"/>
  <c r="E3597" i="12"/>
  <c r="G3597" i="12"/>
  <c r="E3598" i="12"/>
  <c r="G3598" i="12"/>
  <c r="E3599" i="12"/>
  <c r="G3599" i="12"/>
  <c r="E3600" i="12"/>
  <c r="G3600" i="12"/>
  <c r="E3601" i="12"/>
  <c r="G3601" i="12"/>
  <c r="E3602" i="12"/>
  <c r="G3602" i="12"/>
  <c r="E3603" i="12"/>
  <c r="G3603" i="12"/>
  <c r="E3604" i="12"/>
  <c r="G3604" i="12"/>
  <c r="E3605" i="12"/>
  <c r="G3605" i="12"/>
  <c r="E3606" i="12"/>
  <c r="G3606" i="12"/>
  <c r="E3607" i="12"/>
  <c r="G3607" i="12"/>
  <c r="E3608" i="12"/>
  <c r="G3608" i="12"/>
  <c r="E3609" i="12"/>
  <c r="G3609" i="12"/>
  <c r="E3610" i="12"/>
  <c r="G3610" i="12"/>
  <c r="E3611" i="12"/>
  <c r="G3611" i="12"/>
  <c r="E3612" i="12"/>
  <c r="G3612" i="12"/>
  <c r="E3613" i="12"/>
  <c r="G3613" i="12"/>
  <c r="E3614" i="12"/>
  <c r="G3614" i="12"/>
  <c r="E3615" i="12"/>
  <c r="G3615" i="12"/>
  <c r="E3616" i="12"/>
  <c r="G3616" i="12"/>
  <c r="E3617" i="12"/>
  <c r="G3617" i="12"/>
  <c r="E3618" i="12"/>
  <c r="G3618" i="12"/>
  <c r="E3619" i="12"/>
  <c r="G3619" i="12"/>
  <c r="E3620" i="12"/>
  <c r="G3620" i="12"/>
  <c r="E3621" i="12"/>
  <c r="G3621" i="12"/>
  <c r="E3622" i="12"/>
  <c r="G3622" i="12"/>
  <c r="E3623" i="12"/>
  <c r="G3623" i="12"/>
  <c r="E3624" i="12"/>
  <c r="G3624" i="12"/>
  <c r="E3625" i="12"/>
  <c r="G3625" i="12"/>
  <c r="E3626" i="12"/>
  <c r="G3626" i="12"/>
  <c r="E3627" i="12"/>
  <c r="G3627" i="12"/>
  <c r="E3628" i="12"/>
  <c r="G3628" i="12"/>
  <c r="E3629" i="12"/>
  <c r="G3629" i="12"/>
  <c r="E3630" i="12"/>
  <c r="G3630" i="12"/>
  <c r="E3631" i="12"/>
  <c r="G3631" i="12"/>
  <c r="E3632" i="12"/>
  <c r="G3632" i="12"/>
  <c r="E3633" i="12"/>
  <c r="G3633" i="12"/>
  <c r="E3634" i="12"/>
  <c r="G3634" i="12"/>
  <c r="E3635" i="12"/>
  <c r="G3635" i="12"/>
  <c r="E3636" i="12"/>
  <c r="G3636" i="12"/>
  <c r="E3637" i="12"/>
  <c r="G3637" i="12"/>
  <c r="E3638" i="12"/>
  <c r="G3638" i="12"/>
  <c r="E3639" i="12"/>
  <c r="G3639" i="12"/>
  <c r="E3640" i="12"/>
  <c r="G3640" i="12"/>
  <c r="E3641" i="12"/>
  <c r="G3641" i="12"/>
  <c r="E3642" i="12"/>
  <c r="G3642" i="12"/>
  <c r="E3643" i="12"/>
  <c r="G3643" i="12"/>
  <c r="E3644" i="12"/>
  <c r="G3644" i="12"/>
  <c r="E3645" i="12"/>
  <c r="G3645" i="12"/>
  <c r="E3646" i="12"/>
  <c r="G3646" i="12"/>
  <c r="E3647" i="12"/>
  <c r="G3647" i="12"/>
  <c r="E3648" i="12"/>
  <c r="G3648" i="12"/>
  <c r="E3649" i="12"/>
  <c r="G3649" i="12"/>
  <c r="E3650" i="12"/>
  <c r="G3650" i="12"/>
  <c r="E3651" i="12"/>
  <c r="G3651" i="12"/>
  <c r="E3652" i="12"/>
  <c r="G3652" i="12"/>
  <c r="E3653" i="12"/>
  <c r="G3653" i="12"/>
  <c r="E3654" i="12"/>
  <c r="G3654" i="12"/>
  <c r="E3655" i="12"/>
  <c r="G3655" i="12"/>
  <c r="E3656" i="12"/>
  <c r="G3656" i="12"/>
  <c r="E3657" i="12"/>
  <c r="G3657" i="12"/>
  <c r="E3658" i="12"/>
  <c r="G3658" i="12"/>
  <c r="E3659" i="12"/>
  <c r="G3659" i="12"/>
  <c r="E3660" i="12"/>
  <c r="G3660" i="12"/>
  <c r="E3661" i="12"/>
  <c r="G3661" i="12"/>
  <c r="E3662" i="12"/>
  <c r="G3662" i="12"/>
  <c r="E3663" i="12"/>
  <c r="G3663" i="12"/>
  <c r="E3664" i="12"/>
  <c r="G3664" i="12"/>
  <c r="E3665" i="12"/>
  <c r="G3665" i="12"/>
  <c r="E3666" i="12"/>
  <c r="G3666" i="12"/>
  <c r="E3667" i="12"/>
  <c r="G3667" i="12"/>
  <c r="E3668" i="12"/>
  <c r="G3668" i="12"/>
  <c r="E3669" i="12"/>
  <c r="G3669" i="12"/>
  <c r="E3670" i="12"/>
  <c r="G3670" i="12"/>
  <c r="E3671" i="12"/>
  <c r="G3671" i="12"/>
  <c r="E3672" i="12"/>
  <c r="G3672" i="12"/>
  <c r="E3673" i="12"/>
  <c r="G3673" i="12"/>
  <c r="E3674" i="12"/>
  <c r="G3674" i="12"/>
  <c r="E3675" i="12"/>
  <c r="G3675" i="12"/>
  <c r="E3676" i="12"/>
  <c r="G3676" i="12"/>
  <c r="E3677" i="12"/>
  <c r="G3677" i="12"/>
  <c r="E3678" i="12"/>
  <c r="G3678" i="12"/>
  <c r="E3679" i="12"/>
  <c r="G3679" i="12"/>
  <c r="E3680" i="12"/>
  <c r="G3680" i="12"/>
  <c r="E3681" i="12"/>
  <c r="G3681" i="12"/>
  <c r="E3682" i="12"/>
  <c r="G3682" i="12"/>
  <c r="E3683" i="12"/>
  <c r="G3683" i="12"/>
  <c r="E3684" i="12"/>
  <c r="G3684" i="12"/>
  <c r="E3685" i="12"/>
  <c r="G3685" i="12"/>
  <c r="E3686" i="12"/>
  <c r="G3686" i="12"/>
  <c r="E3687" i="12"/>
  <c r="G3687" i="12"/>
  <c r="E3688" i="12"/>
  <c r="G3688" i="12"/>
  <c r="E3689" i="12"/>
  <c r="G3689" i="12"/>
  <c r="E3690" i="12"/>
  <c r="G3690" i="12"/>
  <c r="E3691" i="12"/>
  <c r="G3691" i="12"/>
  <c r="E3692" i="12"/>
  <c r="G3692" i="12"/>
  <c r="E3693" i="12"/>
  <c r="G3693" i="12"/>
  <c r="E3694" i="12"/>
  <c r="G3694" i="12"/>
  <c r="E3695" i="12"/>
  <c r="G3695" i="12"/>
  <c r="E3696" i="12"/>
  <c r="G3696" i="12"/>
  <c r="E3697" i="12"/>
  <c r="G3697" i="12"/>
  <c r="E3698" i="12"/>
  <c r="G3698" i="12"/>
  <c r="E3699" i="12"/>
  <c r="G3699" i="12"/>
  <c r="E3700" i="12"/>
  <c r="G3700" i="12"/>
  <c r="E3701" i="12"/>
  <c r="G3701" i="12"/>
  <c r="E3702" i="12"/>
  <c r="G3702" i="12"/>
  <c r="E3703" i="12"/>
  <c r="G3703" i="12"/>
  <c r="E3704" i="12"/>
  <c r="G3704" i="12"/>
  <c r="E3705" i="12"/>
  <c r="G3705" i="12"/>
  <c r="E3706" i="12"/>
  <c r="G3706" i="12"/>
  <c r="E3707" i="12"/>
  <c r="G3707" i="12"/>
  <c r="E3708" i="12"/>
  <c r="G3708" i="12"/>
  <c r="E3709" i="12"/>
  <c r="G3709" i="12"/>
  <c r="E3710" i="12"/>
  <c r="G3710" i="12"/>
  <c r="E3711" i="12"/>
  <c r="G3711" i="12"/>
  <c r="E3712" i="12"/>
  <c r="G3712" i="12"/>
  <c r="E3713" i="12"/>
  <c r="G3713" i="12"/>
  <c r="E3714" i="12"/>
  <c r="G3714" i="12"/>
  <c r="E3715" i="12"/>
  <c r="G3715" i="12"/>
  <c r="E3716" i="12"/>
  <c r="G3716" i="12"/>
  <c r="E3717" i="12"/>
  <c r="G3717" i="12"/>
  <c r="E3718" i="12"/>
  <c r="G3718" i="12"/>
  <c r="E3719" i="12"/>
  <c r="G3719" i="12"/>
  <c r="E3720" i="12"/>
  <c r="G3720" i="12"/>
  <c r="E3721" i="12"/>
  <c r="G3721" i="12"/>
  <c r="E3722" i="12"/>
  <c r="G3722" i="12"/>
  <c r="E3723" i="12"/>
  <c r="G3723" i="12"/>
  <c r="E3724" i="12"/>
  <c r="G3724" i="12"/>
  <c r="E3725" i="12"/>
  <c r="G3725" i="12"/>
  <c r="E3726" i="12"/>
  <c r="G3726" i="12"/>
  <c r="E3727" i="12"/>
  <c r="G3727" i="12"/>
  <c r="E3728" i="12"/>
  <c r="G3728" i="12"/>
  <c r="E3729" i="12"/>
  <c r="G3729" i="12"/>
  <c r="E3730" i="12"/>
  <c r="G3730" i="12"/>
  <c r="E3731" i="12"/>
  <c r="G3731" i="12"/>
  <c r="E3732" i="12"/>
  <c r="G3732" i="12"/>
  <c r="E3733" i="12"/>
  <c r="G3733" i="12"/>
  <c r="E3734" i="12"/>
  <c r="G3734" i="12"/>
  <c r="E3735" i="12"/>
  <c r="G3735" i="12"/>
  <c r="E3736" i="12"/>
  <c r="G3736" i="12"/>
  <c r="E3737" i="12"/>
  <c r="G3737" i="12"/>
  <c r="E3738" i="12"/>
  <c r="G3738" i="12"/>
  <c r="E3739" i="12"/>
  <c r="G3739" i="12"/>
  <c r="E3740" i="12"/>
  <c r="G3740" i="12"/>
  <c r="E3741" i="12"/>
  <c r="G3741" i="12"/>
  <c r="E3742" i="12"/>
  <c r="G3742" i="12"/>
  <c r="E3743" i="12"/>
  <c r="G3743" i="12"/>
  <c r="E3744" i="12"/>
  <c r="G3744" i="12"/>
  <c r="E3745" i="12"/>
  <c r="G3745" i="12"/>
  <c r="E3746" i="12"/>
  <c r="G3746" i="12"/>
  <c r="E3747" i="12"/>
  <c r="G3747" i="12"/>
  <c r="E3748" i="12"/>
  <c r="G3748" i="12"/>
  <c r="E3749" i="12"/>
  <c r="G3749" i="12"/>
  <c r="E3750" i="12"/>
  <c r="G3750" i="12"/>
  <c r="E3751" i="12"/>
  <c r="G3751" i="12"/>
  <c r="E3752" i="12"/>
  <c r="G3752" i="12"/>
  <c r="E3753" i="12"/>
  <c r="G3753" i="12"/>
  <c r="E3754" i="12"/>
  <c r="G3754" i="12"/>
  <c r="E3755" i="12"/>
  <c r="G3755" i="12"/>
  <c r="E3756" i="12"/>
  <c r="G3756" i="12"/>
  <c r="E3757" i="12"/>
  <c r="G3757" i="12"/>
  <c r="E3758" i="12"/>
  <c r="G3758" i="12"/>
  <c r="E3759" i="12"/>
  <c r="G3759" i="12"/>
  <c r="E3760" i="12"/>
  <c r="G3760" i="12"/>
  <c r="E3761" i="12"/>
  <c r="G3761" i="12"/>
  <c r="E3762" i="12"/>
  <c r="G3762" i="12"/>
  <c r="E3763" i="12"/>
  <c r="G3763" i="12"/>
  <c r="E3764" i="12"/>
  <c r="G3764" i="12"/>
  <c r="E3765" i="12"/>
  <c r="G3765" i="12"/>
  <c r="E3766" i="12"/>
  <c r="G3766" i="12"/>
  <c r="E3767" i="12"/>
  <c r="G3767" i="12"/>
  <c r="E3768" i="12"/>
  <c r="G3768" i="12"/>
  <c r="E3769" i="12"/>
  <c r="G3769" i="12"/>
  <c r="E3770" i="12"/>
  <c r="G3770" i="12"/>
  <c r="E3771" i="12"/>
  <c r="G3771" i="12"/>
  <c r="E3772" i="12"/>
  <c r="G3772" i="12"/>
  <c r="E3773" i="12"/>
  <c r="G3773" i="12"/>
  <c r="E3774" i="12"/>
  <c r="G3774" i="12"/>
  <c r="E3775" i="12"/>
  <c r="G3775" i="12"/>
  <c r="E3776" i="12"/>
  <c r="G3776" i="12"/>
  <c r="E3777" i="12"/>
  <c r="G3777" i="12"/>
  <c r="E3778" i="12"/>
  <c r="G3778" i="12"/>
  <c r="E3779" i="12"/>
  <c r="G3779" i="12"/>
  <c r="E3780" i="12"/>
  <c r="G3780" i="12"/>
  <c r="E3781" i="12"/>
  <c r="G3781" i="12"/>
  <c r="E3782" i="12"/>
  <c r="G3782" i="12"/>
  <c r="E3783" i="12"/>
  <c r="G3783" i="12"/>
  <c r="E3784" i="12"/>
  <c r="G3784" i="12"/>
  <c r="E3785" i="12"/>
  <c r="G3785" i="12"/>
  <c r="E3786" i="12"/>
  <c r="G3786" i="12"/>
  <c r="E3787" i="12"/>
  <c r="G3787" i="12"/>
  <c r="E3788" i="12"/>
  <c r="G3788" i="12"/>
  <c r="E3789" i="12"/>
  <c r="G3789" i="12"/>
  <c r="E3790" i="12"/>
  <c r="G3790" i="12"/>
  <c r="E3791" i="12"/>
  <c r="G3791" i="12"/>
  <c r="E3792" i="12"/>
  <c r="G3792" i="12"/>
  <c r="E3793" i="12"/>
  <c r="G3793" i="12"/>
  <c r="E3794" i="12"/>
  <c r="G3794" i="12"/>
  <c r="E3795" i="12"/>
  <c r="G3795" i="12"/>
  <c r="E3796" i="12"/>
  <c r="G3796" i="12"/>
  <c r="E3797" i="12"/>
  <c r="G3797" i="12"/>
  <c r="E3798" i="12"/>
  <c r="G3798" i="12"/>
  <c r="E3799" i="12"/>
  <c r="G3799" i="12"/>
  <c r="E3800" i="12"/>
  <c r="G3800" i="12"/>
  <c r="E3801" i="12"/>
  <c r="G3801" i="12"/>
  <c r="E3802" i="12"/>
  <c r="G3802" i="12"/>
  <c r="E3803" i="12"/>
  <c r="G3803" i="12"/>
  <c r="E3804" i="12"/>
  <c r="G3804" i="12"/>
  <c r="E3805" i="12"/>
  <c r="G3805" i="12"/>
  <c r="E3806" i="12"/>
  <c r="G3806" i="12"/>
  <c r="E3807" i="12"/>
  <c r="G3807" i="12"/>
  <c r="E3808" i="12"/>
  <c r="G3808" i="12"/>
  <c r="E3809" i="12"/>
  <c r="G3809" i="12"/>
  <c r="E3810" i="12"/>
  <c r="G3810" i="12"/>
  <c r="E3811" i="12"/>
  <c r="G3811" i="12"/>
  <c r="E3812" i="12"/>
  <c r="G3812" i="12"/>
  <c r="E3813" i="12"/>
  <c r="G3813" i="12"/>
  <c r="E3814" i="12"/>
  <c r="G3814" i="12"/>
  <c r="E3815" i="12"/>
  <c r="G3815" i="12"/>
  <c r="E3816" i="12"/>
  <c r="G3816" i="12"/>
  <c r="E3817" i="12"/>
  <c r="G3817" i="12"/>
  <c r="E3818" i="12"/>
  <c r="G3818" i="12"/>
  <c r="E3819" i="12"/>
  <c r="G3819" i="12"/>
  <c r="E3820" i="12"/>
  <c r="G3820" i="12"/>
  <c r="E3821" i="12"/>
  <c r="G3821" i="12"/>
  <c r="E3822" i="12"/>
  <c r="G3822" i="12"/>
  <c r="E3823" i="12"/>
  <c r="G3823" i="12"/>
  <c r="E3824" i="12"/>
  <c r="G3824" i="12"/>
  <c r="E3825" i="12"/>
  <c r="G3825" i="12"/>
  <c r="E3826" i="12"/>
  <c r="G3826" i="12"/>
  <c r="E3827" i="12"/>
  <c r="G3827" i="12"/>
  <c r="E3828" i="12"/>
  <c r="G3828" i="12"/>
  <c r="E3829" i="12"/>
  <c r="G3829" i="12"/>
  <c r="E3830" i="12"/>
  <c r="G3830" i="12"/>
  <c r="E3831" i="12"/>
  <c r="G3831" i="12"/>
  <c r="E3832" i="12"/>
  <c r="G3832" i="12"/>
  <c r="E3833" i="12"/>
  <c r="G3833" i="12"/>
  <c r="E3834" i="12"/>
  <c r="G3834" i="12"/>
  <c r="E3835" i="12"/>
  <c r="G3835" i="12"/>
  <c r="E3836" i="12"/>
  <c r="G3836" i="12"/>
  <c r="E3837" i="12"/>
  <c r="G3837" i="12"/>
  <c r="E3838" i="12"/>
  <c r="G3838" i="12"/>
  <c r="E3839" i="12"/>
  <c r="G3839" i="12"/>
  <c r="E3840" i="12"/>
  <c r="G3840" i="12"/>
  <c r="E3841" i="12"/>
  <c r="G3841" i="12"/>
  <c r="E3842" i="12"/>
  <c r="G3842" i="12"/>
  <c r="E3843" i="12"/>
  <c r="G3843" i="12"/>
  <c r="E3844" i="12"/>
  <c r="G3844" i="12"/>
  <c r="E3845" i="12"/>
  <c r="G3845" i="12"/>
  <c r="E3846" i="12"/>
  <c r="G3846" i="12"/>
  <c r="E3847" i="12"/>
  <c r="G3847" i="12"/>
  <c r="E3848" i="12"/>
  <c r="G3848" i="12"/>
  <c r="E3849" i="12"/>
  <c r="G3849" i="12"/>
  <c r="E3850" i="12"/>
  <c r="G3850" i="12"/>
  <c r="E3851" i="12"/>
  <c r="G3851" i="12"/>
  <c r="E3852" i="12"/>
  <c r="G3852" i="12"/>
  <c r="E3853" i="12"/>
  <c r="G3853" i="12"/>
  <c r="E3854" i="12"/>
  <c r="G3854" i="12"/>
  <c r="E3855" i="12"/>
  <c r="G3855" i="12"/>
  <c r="E3856" i="12"/>
  <c r="G3856" i="12"/>
  <c r="E3857" i="12"/>
  <c r="G3857" i="12"/>
  <c r="E3858" i="12"/>
  <c r="G3858" i="12"/>
  <c r="E3859" i="12"/>
  <c r="G3859" i="12"/>
  <c r="E3860" i="12"/>
  <c r="G3860" i="12"/>
  <c r="E3861" i="12"/>
  <c r="G3861" i="12"/>
  <c r="E3862" i="12"/>
  <c r="G3862" i="12"/>
  <c r="E3863" i="12"/>
  <c r="G3863" i="12"/>
  <c r="E3864" i="12"/>
  <c r="G3864" i="12"/>
  <c r="E3865" i="12"/>
  <c r="G3865" i="12"/>
  <c r="E3866" i="12"/>
  <c r="G3866" i="12"/>
  <c r="E3867" i="12"/>
  <c r="G3867" i="12"/>
  <c r="E3868" i="12"/>
  <c r="G3868" i="12"/>
  <c r="E3869" i="12"/>
  <c r="G3869" i="12"/>
  <c r="E3870" i="12"/>
  <c r="G3870" i="12"/>
  <c r="E3871" i="12"/>
  <c r="G3871" i="12"/>
  <c r="E3872" i="12"/>
  <c r="G3872" i="12"/>
  <c r="E3873" i="12"/>
  <c r="G3873" i="12"/>
  <c r="E3874" i="12"/>
  <c r="G3874" i="12"/>
  <c r="E3875" i="12"/>
  <c r="G3875" i="12"/>
  <c r="E3876" i="12"/>
  <c r="G3876" i="12"/>
  <c r="E3877" i="12"/>
  <c r="G3877" i="12"/>
  <c r="E3878" i="12"/>
  <c r="G3878" i="12"/>
  <c r="E3879" i="12"/>
  <c r="G3879" i="12"/>
  <c r="E3880" i="12"/>
  <c r="G3880" i="12"/>
  <c r="E3881" i="12"/>
  <c r="G3881" i="12"/>
  <c r="E3882" i="12"/>
  <c r="G3882" i="12"/>
  <c r="E3883" i="12"/>
  <c r="G3883" i="12"/>
  <c r="E3884" i="12"/>
  <c r="G3884" i="12"/>
  <c r="E3885" i="12"/>
  <c r="G3885" i="12"/>
  <c r="E3886" i="12"/>
  <c r="G3886" i="12"/>
  <c r="E3887" i="12"/>
  <c r="G3887" i="12"/>
  <c r="E3888" i="12"/>
  <c r="G3888" i="12"/>
  <c r="E3889" i="12"/>
  <c r="G3889" i="12"/>
  <c r="E3890" i="12"/>
  <c r="G3890" i="12"/>
  <c r="E3891" i="12"/>
  <c r="G3891" i="12"/>
  <c r="E3892" i="12"/>
  <c r="G3892" i="12"/>
  <c r="E3893" i="12"/>
  <c r="G3893" i="12"/>
  <c r="E3894" i="12"/>
  <c r="G3894" i="12"/>
  <c r="E3895" i="12"/>
  <c r="G3895" i="12"/>
  <c r="E3896" i="12"/>
  <c r="G3896" i="12"/>
  <c r="E3897" i="12"/>
  <c r="G3897" i="12"/>
  <c r="E3898" i="12"/>
  <c r="G3898" i="12"/>
  <c r="E3899" i="12"/>
  <c r="G3899" i="12"/>
  <c r="E3900" i="12"/>
  <c r="G3900" i="12"/>
  <c r="E3901" i="12"/>
  <c r="G3901" i="12"/>
  <c r="E3902" i="12"/>
  <c r="G3902" i="12"/>
  <c r="E3903" i="12"/>
  <c r="G3903" i="12"/>
  <c r="E3904" i="12"/>
  <c r="G3904" i="12"/>
  <c r="E3905" i="12"/>
  <c r="G3905" i="12"/>
  <c r="E3906" i="12"/>
  <c r="G3906" i="12"/>
  <c r="E3907" i="12"/>
  <c r="G3907" i="12"/>
  <c r="E3908" i="12"/>
  <c r="G3908" i="12"/>
  <c r="E3909" i="12"/>
  <c r="G3909" i="12"/>
  <c r="E3910" i="12"/>
  <c r="G3910" i="12"/>
  <c r="E3911" i="12"/>
  <c r="G3911" i="12"/>
  <c r="E3912" i="12"/>
  <c r="G3912" i="12"/>
  <c r="E3913" i="12"/>
  <c r="G3913" i="12"/>
  <c r="E3914" i="12"/>
  <c r="G3914" i="12"/>
  <c r="E3915" i="12"/>
  <c r="G3915" i="12"/>
  <c r="E3916" i="12"/>
  <c r="G3916" i="12"/>
  <c r="E3917" i="12"/>
  <c r="G3917" i="12"/>
  <c r="E3918" i="12"/>
  <c r="G3918" i="12"/>
  <c r="E3919" i="12"/>
  <c r="G3919" i="12"/>
  <c r="E3920" i="12"/>
  <c r="G3920" i="12"/>
  <c r="E3921" i="12"/>
  <c r="G3921" i="12"/>
  <c r="E3922" i="12"/>
  <c r="G3922" i="12"/>
  <c r="E3923" i="12"/>
  <c r="G3923" i="12"/>
  <c r="E3924" i="12"/>
  <c r="G3924" i="12"/>
  <c r="E3925" i="12"/>
  <c r="G3925" i="12"/>
  <c r="E3926" i="12"/>
  <c r="G3926" i="12"/>
  <c r="E3927" i="12"/>
  <c r="G3927" i="12"/>
  <c r="E3928" i="12"/>
  <c r="G3928" i="12"/>
  <c r="E3929" i="12"/>
  <c r="G3929" i="12"/>
  <c r="E3930" i="12"/>
  <c r="G3930" i="12"/>
  <c r="E3931" i="12"/>
  <c r="G3931" i="12"/>
  <c r="E3932" i="12"/>
  <c r="G3932" i="12"/>
  <c r="E3933" i="12"/>
  <c r="G3933" i="12"/>
  <c r="E3934" i="12"/>
  <c r="G3934" i="12"/>
  <c r="E3935" i="12"/>
  <c r="G3935" i="12"/>
  <c r="E3936" i="12"/>
  <c r="G3936" i="12"/>
  <c r="E3937" i="12"/>
  <c r="G3937" i="12"/>
  <c r="E3938" i="12"/>
  <c r="G3938" i="12"/>
  <c r="E3939" i="12"/>
  <c r="G3939" i="12"/>
  <c r="E3940" i="12"/>
  <c r="G3940" i="12"/>
  <c r="E3941" i="12"/>
  <c r="G3941" i="12"/>
  <c r="E3942" i="12"/>
  <c r="G3942" i="12"/>
  <c r="E3943" i="12"/>
  <c r="G3943" i="12"/>
  <c r="E3944" i="12"/>
  <c r="G3944" i="12"/>
  <c r="E3945" i="12"/>
  <c r="G3945" i="12"/>
  <c r="E3946" i="12"/>
  <c r="G3946" i="12"/>
  <c r="E3947" i="12"/>
  <c r="G3947" i="12"/>
  <c r="E3948" i="12"/>
  <c r="G3948" i="12"/>
  <c r="E3949" i="12"/>
  <c r="G3949" i="12"/>
  <c r="E3950" i="12"/>
  <c r="G3950" i="12"/>
  <c r="E3951" i="12"/>
  <c r="G3951" i="12"/>
  <c r="E3952" i="12"/>
  <c r="G3952" i="12"/>
  <c r="E3953" i="12"/>
  <c r="G3953" i="12"/>
  <c r="E3954" i="12"/>
  <c r="G3954" i="12"/>
  <c r="E3955" i="12"/>
  <c r="G3955" i="12"/>
  <c r="E3956" i="12"/>
  <c r="G3956" i="12"/>
  <c r="E3957" i="12"/>
  <c r="G3957" i="12"/>
  <c r="E3958" i="12"/>
  <c r="G3958" i="12"/>
  <c r="E3959" i="12"/>
  <c r="G3959" i="12"/>
  <c r="E3960" i="12"/>
  <c r="G3960" i="12"/>
  <c r="E3961" i="12"/>
  <c r="G3961" i="12"/>
  <c r="E3962" i="12"/>
  <c r="G3962" i="12"/>
  <c r="E3963" i="12"/>
  <c r="G3963" i="12"/>
  <c r="E3964" i="12"/>
  <c r="G3964" i="12"/>
  <c r="E3965" i="12"/>
  <c r="G3965" i="12"/>
  <c r="E3966" i="12"/>
  <c r="G3966" i="12"/>
  <c r="E3967" i="12"/>
  <c r="G3967" i="12"/>
  <c r="E3968" i="12"/>
  <c r="G3968" i="12"/>
  <c r="E3969" i="12"/>
  <c r="G3969" i="12"/>
  <c r="E3970" i="12"/>
  <c r="G3970" i="12"/>
  <c r="E3971" i="12"/>
  <c r="G3971" i="12"/>
  <c r="E3972" i="12"/>
  <c r="G3972" i="12"/>
  <c r="E3973" i="12"/>
  <c r="G3973" i="12"/>
  <c r="E3974" i="12"/>
  <c r="G3974" i="12"/>
  <c r="E3975" i="12"/>
  <c r="G3975" i="12"/>
  <c r="E3976" i="12"/>
  <c r="G3976" i="12"/>
  <c r="E3977" i="12"/>
  <c r="G3977" i="12"/>
  <c r="E3978" i="12"/>
  <c r="G3978" i="12"/>
  <c r="E3979" i="12"/>
  <c r="G3979" i="12"/>
  <c r="E3980" i="12"/>
  <c r="G3980" i="12"/>
  <c r="E3981" i="12"/>
  <c r="G3981" i="12"/>
  <c r="E3982" i="12"/>
  <c r="G3982" i="12"/>
  <c r="E3983" i="12"/>
  <c r="G3983" i="12"/>
  <c r="E3984" i="12"/>
  <c r="G3984" i="12"/>
  <c r="E3985" i="12"/>
  <c r="G3985" i="12"/>
  <c r="E3986" i="12"/>
  <c r="G3986" i="12"/>
  <c r="E3987" i="12"/>
  <c r="G3987" i="12"/>
  <c r="E3988" i="12"/>
  <c r="G3988" i="12"/>
  <c r="E3989" i="12"/>
  <c r="G3989" i="12"/>
  <c r="E3990" i="12"/>
  <c r="G3990" i="12"/>
  <c r="E3991" i="12"/>
  <c r="G3991" i="12"/>
  <c r="E3992" i="12"/>
  <c r="G3992" i="12"/>
  <c r="E3993" i="12"/>
  <c r="G3993" i="12"/>
  <c r="E3994" i="12"/>
  <c r="G3994" i="12"/>
  <c r="E3995" i="12"/>
  <c r="G3995" i="12"/>
  <c r="E3996" i="12"/>
  <c r="G3996" i="12"/>
  <c r="E3997" i="12"/>
  <c r="G3997" i="12"/>
  <c r="E3998" i="12"/>
  <c r="G3998" i="12"/>
  <c r="E3999" i="12"/>
  <c r="G3999" i="12"/>
  <c r="E4000" i="12"/>
  <c r="G4000" i="12"/>
  <c r="E4001" i="12"/>
  <c r="G4001" i="12"/>
  <c r="E4002" i="12"/>
  <c r="G4002" i="12"/>
  <c r="E4003" i="12"/>
  <c r="G4003" i="12"/>
  <c r="E4004" i="12"/>
  <c r="G4004" i="12"/>
  <c r="E4005" i="12"/>
  <c r="G4005" i="12"/>
  <c r="E4006" i="12"/>
  <c r="G4006" i="12"/>
  <c r="E4007" i="12"/>
  <c r="G4007" i="12"/>
  <c r="E4008" i="12"/>
  <c r="G4008" i="12"/>
  <c r="E4009" i="12"/>
  <c r="G4009" i="12"/>
  <c r="E4010" i="12"/>
  <c r="G4010" i="12"/>
  <c r="E4011" i="12"/>
  <c r="G4011" i="12"/>
  <c r="E4012" i="12"/>
  <c r="G4012" i="12"/>
  <c r="E4013" i="12"/>
  <c r="G4013" i="12"/>
  <c r="E4014" i="12"/>
  <c r="G4014" i="12"/>
  <c r="E4015" i="12"/>
  <c r="G4015" i="12"/>
  <c r="E4016" i="12"/>
  <c r="G4016" i="12"/>
  <c r="E4017" i="12"/>
  <c r="G4017" i="12"/>
  <c r="E4018" i="12"/>
  <c r="G4018" i="12"/>
  <c r="E4019" i="12"/>
  <c r="G4019" i="12"/>
  <c r="E4020" i="12"/>
  <c r="G4020" i="12"/>
  <c r="E4021" i="12"/>
  <c r="G4021" i="12"/>
  <c r="E4022" i="12"/>
  <c r="G4022" i="12"/>
  <c r="E4023" i="12"/>
  <c r="G4023" i="12"/>
  <c r="E4024" i="12"/>
  <c r="G4024" i="12"/>
  <c r="E4025" i="12"/>
  <c r="G4025" i="12"/>
  <c r="E4026" i="12"/>
  <c r="G4026" i="12"/>
  <c r="E4027" i="12"/>
  <c r="G4027" i="12"/>
  <c r="E4028" i="12"/>
  <c r="G4028" i="12"/>
  <c r="E4029" i="12"/>
  <c r="G4029" i="12"/>
  <c r="E4030" i="12"/>
  <c r="G4030" i="12"/>
  <c r="E4031" i="12"/>
  <c r="G4031" i="12"/>
  <c r="E4032" i="12"/>
  <c r="G4032" i="12"/>
  <c r="E4033" i="12"/>
  <c r="G4033" i="12"/>
  <c r="E4034" i="12"/>
  <c r="G4034" i="12"/>
  <c r="E4035" i="12"/>
  <c r="G4035" i="12"/>
  <c r="E4036" i="12"/>
  <c r="G4036" i="12"/>
  <c r="E4037" i="12"/>
  <c r="G4037" i="12"/>
  <c r="E4038" i="12"/>
  <c r="G4038" i="12"/>
  <c r="E4039" i="12"/>
  <c r="G4039" i="12"/>
  <c r="E4040" i="12"/>
  <c r="G4040" i="12"/>
  <c r="E4041" i="12"/>
  <c r="G4041" i="12"/>
  <c r="E4042" i="12"/>
  <c r="G4042" i="12"/>
  <c r="E4043" i="12"/>
  <c r="G4043" i="12"/>
  <c r="E4044" i="12"/>
  <c r="G4044" i="12"/>
  <c r="E4045" i="12"/>
  <c r="G4045" i="12"/>
  <c r="E4046" i="12"/>
  <c r="G4046" i="12"/>
  <c r="E4047" i="12"/>
  <c r="G4047" i="12"/>
  <c r="E4048" i="12"/>
  <c r="G4048" i="12"/>
  <c r="E4049" i="12"/>
  <c r="G4049" i="12"/>
  <c r="E4050" i="12"/>
  <c r="G4050" i="12"/>
  <c r="E4051" i="12"/>
  <c r="G4051" i="12"/>
  <c r="E4052" i="12"/>
  <c r="G4052" i="12"/>
  <c r="E4053" i="12"/>
  <c r="G4053" i="12"/>
  <c r="E4054" i="12"/>
  <c r="G4054" i="12"/>
  <c r="E4055" i="12"/>
  <c r="G4055" i="12"/>
  <c r="E4056" i="12"/>
  <c r="G4056" i="12"/>
  <c r="E4057" i="12"/>
  <c r="G4057" i="12"/>
  <c r="E4058" i="12"/>
  <c r="G4058" i="12"/>
  <c r="E4059" i="12"/>
  <c r="G4059" i="12"/>
  <c r="E4060" i="12"/>
  <c r="G4060" i="12"/>
  <c r="E4061" i="12"/>
  <c r="G4061" i="12"/>
  <c r="E4062" i="12"/>
  <c r="G4062" i="12"/>
  <c r="E4063" i="12"/>
  <c r="G4063" i="12"/>
  <c r="E4064" i="12"/>
  <c r="G4064" i="12"/>
  <c r="E4065" i="12"/>
  <c r="G4065" i="12"/>
  <c r="E4066" i="12"/>
  <c r="G4066" i="12"/>
  <c r="E4067" i="12"/>
  <c r="G4067" i="12"/>
  <c r="E4068" i="12"/>
  <c r="G4068" i="12"/>
  <c r="E4069" i="12"/>
  <c r="G4069" i="12"/>
  <c r="E4070" i="12"/>
  <c r="G4070" i="12"/>
  <c r="E4071" i="12"/>
  <c r="G4071" i="12"/>
  <c r="E4072" i="12"/>
  <c r="G4072" i="12"/>
  <c r="E4073" i="12"/>
  <c r="G4073" i="12"/>
  <c r="E4074" i="12"/>
  <c r="G4074" i="12"/>
  <c r="E4075" i="12"/>
  <c r="G4075" i="12"/>
  <c r="E4076" i="12"/>
  <c r="G4076" i="12"/>
  <c r="E4077" i="12"/>
  <c r="G4077" i="12"/>
  <c r="E4078" i="12"/>
  <c r="G4078" i="12"/>
  <c r="E4079" i="12"/>
  <c r="G4079" i="12"/>
  <c r="E4080" i="12"/>
  <c r="G4080" i="12"/>
  <c r="E4081" i="12"/>
  <c r="G4081" i="12"/>
  <c r="E4082" i="12"/>
  <c r="G4082" i="12"/>
  <c r="E4083" i="12"/>
  <c r="G4083" i="12"/>
  <c r="E4084" i="12"/>
  <c r="G4084" i="12"/>
  <c r="E4085" i="12"/>
  <c r="G4085" i="12"/>
  <c r="E4086" i="12"/>
  <c r="G4086" i="12"/>
  <c r="E4087" i="12"/>
  <c r="G4087" i="12"/>
  <c r="E4088" i="12"/>
  <c r="G4088" i="12"/>
  <c r="E4089" i="12"/>
  <c r="G4089" i="12"/>
  <c r="E4090" i="12"/>
  <c r="G4090" i="12"/>
  <c r="E4091" i="12"/>
  <c r="G4091" i="12"/>
  <c r="E4092" i="12"/>
  <c r="G4092" i="12"/>
  <c r="E4093" i="12"/>
  <c r="G4093" i="12"/>
  <c r="E4094" i="12"/>
  <c r="G4094" i="12"/>
  <c r="E4095" i="12"/>
  <c r="G4095" i="12"/>
  <c r="E4096" i="12"/>
  <c r="G4096" i="12"/>
  <c r="E4097" i="12"/>
  <c r="G4097" i="12"/>
  <c r="E4098" i="12"/>
  <c r="G4098" i="12"/>
  <c r="E4099" i="12"/>
  <c r="G4099" i="12"/>
  <c r="E4100" i="12"/>
  <c r="G4100" i="12"/>
  <c r="E4101" i="12"/>
  <c r="G4101" i="12"/>
  <c r="E4102" i="12"/>
  <c r="G4102" i="12"/>
  <c r="E4103" i="12"/>
  <c r="G4103" i="12"/>
  <c r="E4104" i="12"/>
  <c r="G4104" i="12"/>
  <c r="E4105" i="12"/>
  <c r="G4105" i="12"/>
  <c r="E4106" i="12"/>
  <c r="G4106" i="12"/>
  <c r="E4107" i="12"/>
  <c r="G4107" i="12"/>
  <c r="E4108" i="12"/>
  <c r="G4108" i="12"/>
  <c r="E4109" i="12"/>
  <c r="G4109" i="12"/>
  <c r="E4110" i="12"/>
  <c r="G4110" i="12"/>
  <c r="E4111" i="12"/>
  <c r="G4111" i="12"/>
  <c r="E4112" i="12"/>
  <c r="G4112" i="12"/>
  <c r="E4113" i="12"/>
  <c r="G4113" i="12"/>
  <c r="E4114" i="12"/>
  <c r="G4114" i="12"/>
  <c r="E4115" i="12"/>
  <c r="G4115" i="12"/>
  <c r="E4116" i="12"/>
  <c r="G4116" i="12"/>
  <c r="E4117" i="12"/>
  <c r="G4117" i="12"/>
  <c r="E4118" i="12"/>
  <c r="G4118" i="12"/>
  <c r="E4119" i="12"/>
  <c r="G4119" i="12"/>
  <c r="E4120" i="12"/>
  <c r="G4120" i="12"/>
  <c r="E4121" i="12"/>
  <c r="G4121" i="12"/>
  <c r="E4122" i="12"/>
  <c r="G4122" i="12"/>
  <c r="E4123" i="12"/>
  <c r="G4123" i="12"/>
  <c r="E4124" i="12"/>
  <c r="G4124" i="12"/>
  <c r="E4125" i="12"/>
  <c r="G4125" i="12"/>
  <c r="E4126" i="12"/>
  <c r="G4126" i="12"/>
  <c r="E4127" i="12"/>
  <c r="G4127" i="12"/>
  <c r="E4128" i="12"/>
  <c r="G4128" i="12"/>
  <c r="E4129" i="12"/>
  <c r="G4129" i="12"/>
  <c r="E4130" i="12"/>
  <c r="G4130" i="12"/>
  <c r="E4131" i="12"/>
  <c r="G4131" i="12"/>
  <c r="E4132" i="12"/>
  <c r="G4132" i="12"/>
  <c r="E4133" i="12"/>
  <c r="G4133" i="12"/>
  <c r="E4134" i="12"/>
  <c r="G4134" i="12"/>
  <c r="E4135" i="12"/>
  <c r="G4135" i="12"/>
  <c r="E4136" i="12"/>
  <c r="G4136" i="12"/>
  <c r="E4137" i="12"/>
  <c r="G4137" i="12"/>
  <c r="E4138" i="12"/>
  <c r="G4138" i="12"/>
  <c r="E4139" i="12"/>
  <c r="G4139" i="12"/>
  <c r="E4140" i="12"/>
  <c r="G4140" i="12"/>
  <c r="E4141" i="12"/>
  <c r="G4141" i="12"/>
  <c r="E4142" i="12"/>
  <c r="G4142" i="12"/>
  <c r="E4143" i="12"/>
  <c r="G4143" i="12"/>
  <c r="E4144" i="12"/>
  <c r="G4144" i="12"/>
  <c r="E4145" i="12"/>
  <c r="G4145" i="12"/>
  <c r="E4146" i="12"/>
  <c r="G4146" i="12"/>
  <c r="E4147" i="12"/>
  <c r="G4147" i="12"/>
  <c r="E4148" i="12"/>
  <c r="G4148" i="12"/>
  <c r="E4149" i="12"/>
  <c r="G4149" i="12"/>
  <c r="E4150" i="12"/>
  <c r="G4150" i="12"/>
  <c r="E4151" i="12"/>
  <c r="G4151" i="12"/>
  <c r="E4152" i="12"/>
  <c r="G4152" i="12"/>
  <c r="E4153" i="12"/>
  <c r="G4153" i="12"/>
  <c r="E4154" i="12"/>
  <c r="G4154" i="12"/>
  <c r="E4155" i="12"/>
  <c r="G4155" i="12"/>
  <c r="E4156" i="12"/>
  <c r="G4156" i="12"/>
  <c r="E4157" i="12"/>
  <c r="G4157" i="12"/>
  <c r="E4158" i="12"/>
  <c r="G4158" i="12"/>
  <c r="E4159" i="12"/>
  <c r="G4159" i="12"/>
  <c r="E4160" i="12"/>
  <c r="G4160" i="12"/>
  <c r="E4161" i="12"/>
  <c r="G4161" i="12"/>
  <c r="E4162" i="12"/>
  <c r="G4162" i="12"/>
  <c r="E4163" i="12"/>
  <c r="G4163" i="12"/>
  <c r="E4164" i="12"/>
  <c r="G4164" i="12"/>
  <c r="E4165" i="12"/>
  <c r="G4165" i="12"/>
  <c r="E4166" i="12"/>
  <c r="G4166" i="12"/>
  <c r="E4167" i="12"/>
  <c r="G4167" i="12"/>
  <c r="E4168" i="12"/>
  <c r="G4168" i="12"/>
  <c r="E4169" i="12"/>
  <c r="G4169" i="12"/>
  <c r="E4170" i="12"/>
  <c r="G4170" i="12"/>
  <c r="E4171" i="12"/>
  <c r="G4171" i="12"/>
  <c r="E4172" i="12"/>
  <c r="G4172" i="12"/>
  <c r="E4173" i="12"/>
  <c r="G4173" i="12"/>
  <c r="E4174" i="12"/>
  <c r="G4174" i="12"/>
  <c r="E4175" i="12"/>
  <c r="G4175" i="12"/>
  <c r="E4176" i="12"/>
  <c r="G4176" i="12"/>
  <c r="E4177" i="12"/>
  <c r="G4177" i="12"/>
  <c r="E4178" i="12"/>
  <c r="G4178" i="12"/>
  <c r="E4179" i="12"/>
  <c r="G4179" i="12"/>
  <c r="E4180" i="12"/>
  <c r="G4180" i="12"/>
  <c r="E4181" i="12"/>
  <c r="G4181" i="12"/>
  <c r="E4182" i="12"/>
  <c r="G4182" i="12"/>
  <c r="E4183" i="12"/>
  <c r="G4183" i="12"/>
  <c r="E4184" i="12"/>
  <c r="G4184" i="12"/>
  <c r="E4185" i="12"/>
  <c r="G4185" i="12"/>
  <c r="E4186" i="12"/>
  <c r="G4186" i="12"/>
  <c r="E4187" i="12"/>
  <c r="G4187" i="12"/>
  <c r="E4188" i="12"/>
  <c r="G4188" i="12"/>
  <c r="E4189" i="12"/>
  <c r="G4189" i="12"/>
  <c r="E4190" i="12"/>
  <c r="G4190" i="12"/>
  <c r="E4191" i="12"/>
  <c r="G4191" i="12"/>
  <c r="E4192" i="12"/>
  <c r="G4192" i="12"/>
  <c r="E4193" i="12"/>
  <c r="G4193" i="12"/>
  <c r="E4194" i="12"/>
  <c r="G4194" i="12"/>
  <c r="E4195" i="12"/>
  <c r="G4195" i="12"/>
  <c r="E4196" i="12"/>
  <c r="G4196" i="12"/>
  <c r="E4197" i="12"/>
  <c r="G4197" i="12"/>
  <c r="E4198" i="12"/>
  <c r="G4198" i="12"/>
  <c r="E4199" i="12"/>
  <c r="G4199" i="12"/>
  <c r="E4200" i="12"/>
  <c r="G4200" i="12"/>
  <c r="E4201" i="12"/>
  <c r="G4201" i="12"/>
  <c r="E4202" i="12"/>
  <c r="G4202" i="12"/>
  <c r="E4203" i="12"/>
  <c r="G4203" i="12"/>
  <c r="E4204" i="12"/>
  <c r="G4204" i="12"/>
  <c r="E4205" i="12"/>
  <c r="G4205" i="12"/>
  <c r="E4206" i="12"/>
  <c r="G4206" i="12"/>
  <c r="E4207" i="12"/>
  <c r="G4207" i="12"/>
  <c r="E4208" i="12"/>
  <c r="G4208" i="12"/>
  <c r="E4209" i="12"/>
  <c r="G4209" i="12"/>
  <c r="E4210" i="12"/>
  <c r="G4210" i="12"/>
  <c r="E4211" i="12"/>
  <c r="G4211" i="12"/>
  <c r="E4212" i="12"/>
  <c r="G4212" i="12"/>
  <c r="E4213" i="12"/>
  <c r="G4213" i="12"/>
  <c r="E4214" i="12"/>
  <c r="G4214" i="12"/>
  <c r="E4215" i="12"/>
  <c r="G4215" i="12"/>
  <c r="E4216" i="12"/>
  <c r="G4216" i="12"/>
  <c r="E4217" i="12"/>
  <c r="G4217" i="12"/>
  <c r="E4218" i="12"/>
  <c r="G4218" i="12"/>
  <c r="E4219" i="12"/>
  <c r="G4219" i="12"/>
  <c r="E4220" i="12"/>
  <c r="G4220" i="12"/>
  <c r="E4221" i="12"/>
  <c r="G4221" i="12"/>
  <c r="E4222" i="12"/>
  <c r="G4222" i="12"/>
  <c r="E4223" i="12"/>
  <c r="G4223" i="12"/>
  <c r="E4224" i="12"/>
  <c r="G4224" i="12"/>
  <c r="E4225" i="12"/>
  <c r="G4225" i="12"/>
  <c r="E4226" i="12"/>
  <c r="G4226" i="12"/>
  <c r="E4227" i="12"/>
  <c r="G4227" i="12"/>
  <c r="E4228" i="12"/>
  <c r="G4228" i="12"/>
  <c r="E4229" i="12"/>
  <c r="G4229" i="12"/>
  <c r="E4230" i="12"/>
  <c r="G4230" i="12"/>
  <c r="E4231" i="12"/>
  <c r="G4231" i="12"/>
  <c r="E4232" i="12"/>
  <c r="G4232" i="12"/>
  <c r="E4233" i="12"/>
  <c r="G4233" i="12"/>
  <c r="E4234" i="12"/>
  <c r="G4234" i="12"/>
  <c r="E4235" i="12"/>
  <c r="G4235" i="12"/>
  <c r="E4236" i="12"/>
  <c r="G4236" i="12"/>
  <c r="E4237" i="12"/>
  <c r="G4237" i="12"/>
  <c r="E4238" i="12"/>
  <c r="G4238" i="12"/>
  <c r="E4239" i="12"/>
  <c r="G4239" i="12"/>
  <c r="E4240" i="12"/>
  <c r="G4240" i="12"/>
  <c r="E4241" i="12"/>
  <c r="G4241" i="12"/>
  <c r="E4242" i="12"/>
  <c r="G4242" i="12"/>
  <c r="E4243" i="12"/>
  <c r="G4243" i="12"/>
  <c r="E4244" i="12"/>
  <c r="G4244" i="12"/>
  <c r="E4245" i="12"/>
  <c r="G4245" i="12"/>
  <c r="E4246" i="12"/>
  <c r="G4246" i="12"/>
  <c r="E4247" i="12"/>
  <c r="G4247" i="12"/>
  <c r="E4248" i="12"/>
  <c r="G4248" i="12"/>
  <c r="E4249" i="12"/>
  <c r="G4249" i="12"/>
  <c r="E4250" i="12"/>
  <c r="G4250" i="12"/>
  <c r="E4251" i="12"/>
  <c r="G4251" i="12"/>
  <c r="E4252" i="12"/>
  <c r="G4252" i="12"/>
  <c r="E4253" i="12"/>
  <c r="G4253" i="12"/>
  <c r="E4254" i="12"/>
  <c r="G4254" i="12"/>
  <c r="E4255" i="12"/>
  <c r="G4255" i="12"/>
  <c r="E4256" i="12"/>
  <c r="G4256" i="12"/>
  <c r="E4257" i="12"/>
  <c r="G4257" i="12"/>
  <c r="E4258" i="12"/>
  <c r="G4258" i="12"/>
  <c r="E4259" i="12"/>
  <c r="G4259" i="12"/>
  <c r="E4260" i="12"/>
  <c r="G4260" i="12"/>
  <c r="E4261" i="12"/>
  <c r="G4261" i="12"/>
  <c r="E4262" i="12"/>
  <c r="G4262" i="12"/>
  <c r="E4263" i="12"/>
  <c r="G4263" i="12"/>
  <c r="E4264" i="12"/>
  <c r="G4264" i="12"/>
  <c r="E4265" i="12"/>
  <c r="G4265" i="12"/>
  <c r="E4266" i="12"/>
  <c r="G4266" i="12"/>
  <c r="E4267" i="12"/>
  <c r="G4267" i="12"/>
  <c r="E4268" i="12"/>
  <c r="G4268" i="12"/>
  <c r="E4269" i="12"/>
  <c r="G4269" i="12"/>
  <c r="E4270" i="12"/>
  <c r="G4270" i="12"/>
  <c r="E4271" i="12"/>
  <c r="G4271" i="12"/>
  <c r="E4272" i="12"/>
  <c r="G4272" i="12"/>
  <c r="E4273" i="12"/>
  <c r="G4273" i="12"/>
  <c r="E4274" i="12"/>
  <c r="G4274" i="12"/>
  <c r="E4275" i="12"/>
  <c r="G4275" i="12"/>
  <c r="E4276" i="12"/>
  <c r="G4276" i="12"/>
  <c r="E4277" i="12"/>
  <c r="G4277" i="12"/>
  <c r="E4278" i="12"/>
  <c r="G4278" i="12"/>
  <c r="E4279" i="12"/>
  <c r="G4279" i="12"/>
  <c r="E4280" i="12"/>
  <c r="G4280" i="12"/>
  <c r="E4281" i="12"/>
  <c r="G4281" i="12"/>
  <c r="E4282" i="12"/>
  <c r="G4282" i="12"/>
  <c r="E4283" i="12"/>
  <c r="G4283" i="12"/>
  <c r="E4284" i="12"/>
  <c r="G4284" i="12"/>
  <c r="E4285" i="12"/>
  <c r="G4285" i="12"/>
  <c r="E4286" i="12"/>
  <c r="G4286" i="12"/>
  <c r="E4287" i="12"/>
  <c r="G4287" i="12"/>
  <c r="E4288" i="12"/>
  <c r="G4288" i="12"/>
  <c r="E4289" i="12"/>
  <c r="G4289" i="12"/>
  <c r="E4290" i="12"/>
  <c r="G4290" i="12"/>
  <c r="E4291" i="12"/>
  <c r="G4291" i="12"/>
  <c r="E4292" i="12"/>
  <c r="G4292" i="12"/>
  <c r="E4293" i="12"/>
  <c r="G4293" i="12"/>
  <c r="E4294" i="12"/>
  <c r="G4294" i="12"/>
  <c r="E4295" i="12"/>
  <c r="G4295" i="12"/>
  <c r="E4296" i="12"/>
  <c r="G4296" i="12"/>
  <c r="E4297" i="12"/>
  <c r="G4297" i="12"/>
  <c r="E4298" i="12"/>
  <c r="G4298" i="12"/>
  <c r="E4299" i="12"/>
  <c r="G4299" i="12"/>
  <c r="E4300" i="12"/>
  <c r="G4300" i="12"/>
  <c r="E4301" i="12"/>
  <c r="G4301" i="12"/>
  <c r="E4302" i="12"/>
  <c r="G4302" i="12"/>
  <c r="E4303" i="12"/>
  <c r="G4303" i="12"/>
  <c r="E4304" i="12"/>
  <c r="G4304" i="12"/>
  <c r="E4305" i="12"/>
  <c r="G4305" i="12"/>
  <c r="E4306" i="12"/>
  <c r="G4306" i="12"/>
  <c r="E4307" i="12"/>
  <c r="G4307" i="12"/>
  <c r="E4308" i="12"/>
  <c r="G4308" i="12"/>
  <c r="E4309" i="12"/>
  <c r="G4309" i="12"/>
  <c r="E4310" i="12"/>
  <c r="G4310" i="12"/>
  <c r="E4311" i="12"/>
  <c r="G4311" i="12"/>
  <c r="E4312" i="12"/>
  <c r="G4312" i="12"/>
  <c r="E4313" i="12"/>
  <c r="G4313" i="12"/>
  <c r="E4314" i="12"/>
  <c r="G4314" i="12"/>
  <c r="E4315" i="12"/>
  <c r="G4315" i="12"/>
  <c r="E4316" i="12"/>
  <c r="G4316" i="12"/>
  <c r="E4317" i="12"/>
  <c r="G4317" i="12"/>
  <c r="E4318" i="12"/>
  <c r="G4318" i="12"/>
  <c r="E4319" i="12"/>
  <c r="G4319" i="12"/>
  <c r="E4320" i="12"/>
  <c r="G4320" i="12"/>
  <c r="E4321" i="12"/>
  <c r="G4321" i="12"/>
  <c r="E4322" i="12"/>
  <c r="G4322" i="12"/>
  <c r="E4323" i="12"/>
  <c r="G4323" i="12"/>
  <c r="E4324" i="12"/>
  <c r="G4324" i="12"/>
  <c r="E4325" i="12"/>
  <c r="G4325" i="12"/>
  <c r="E4326" i="12"/>
  <c r="G4326" i="12"/>
  <c r="E4327" i="12"/>
  <c r="G4327" i="12"/>
  <c r="E4328" i="12"/>
  <c r="G4328" i="12"/>
  <c r="E4329" i="12"/>
  <c r="G4329" i="12"/>
  <c r="E4330" i="12"/>
  <c r="G4330" i="12"/>
  <c r="E4331" i="12"/>
  <c r="G4331" i="12"/>
  <c r="E4332" i="12"/>
  <c r="G4332" i="12"/>
  <c r="E4333" i="12"/>
  <c r="G4333" i="12"/>
  <c r="E4334" i="12"/>
  <c r="G4334" i="12"/>
  <c r="E4335" i="12"/>
  <c r="G4335" i="12"/>
  <c r="E4336" i="12"/>
  <c r="G4336" i="12"/>
  <c r="E4337" i="12"/>
  <c r="G4337" i="12"/>
  <c r="E4338" i="12"/>
  <c r="G4338" i="12"/>
  <c r="E4339" i="12"/>
  <c r="G4339" i="12"/>
  <c r="E4340" i="12"/>
  <c r="G4340" i="12"/>
  <c r="E4341" i="12"/>
  <c r="G4341" i="12"/>
  <c r="E4342" i="12"/>
  <c r="G4342" i="12"/>
  <c r="E4343" i="12"/>
  <c r="G4343" i="12"/>
  <c r="E4344" i="12"/>
  <c r="G4344" i="12"/>
  <c r="E4345" i="12"/>
  <c r="G4345" i="12"/>
  <c r="E4346" i="12"/>
  <c r="G4346" i="12"/>
  <c r="E4347" i="12"/>
  <c r="G4347" i="12"/>
  <c r="E4348" i="12"/>
  <c r="G4348" i="12"/>
  <c r="E4349" i="12"/>
  <c r="G4349" i="12"/>
  <c r="E4350" i="12"/>
  <c r="G4350" i="12"/>
  <c r="E4351" i="12"/>
  <c r="G4351" i="12"/>
  <c r="E4352" i="12"/>
  <c r="G4352" i="12"/>
  <c r="E4353" i="12"/>
  <c r="G4353" i="12"/>
  <c r="E4354" i="12"/>
  <c r="G4354" i="12"/>
  <c r="E4355" i="12"/>
  <c r="G4355" i="12"/>
  <c r="E4356" i="12"/>
  <c r="G4356" i="12"/>
  <c r="E4357" i="12"/>
  <c r="G4357" i="12"/>
  <c r="E4358" i="12"/>
  <c r="G4358" i="12"/>
  <c r="E4359" i="12"/>
  <c r="G4359" i="12"/>
  <c r="E4360" i="12"/>
  <c r="G4360" i="12"/>
  <c r="E4361" i="12"/>
  <c r="G4361" i="12"/>
  <c r="E4362" i="12"/>
  <c r="G4362" i="12"/>
  <c r="E4363" i="12"/>
  <c r="G4363" i="12"/>
  <c r="E4364" i="12"/>
  <c r="G4364" i="12"/>
  <c r="E4365" i="12"/>
  <c r="G4365" i="12"/>
  <c r="E4366" i="12"/>
  <c r="G4366" i="12"/>
  <c r="E4367" i="12"/>
  <c r="G4367" i="12"/>
  <c r="E4368" i="12"/>
  <c r="G4368" i="12"/>
  <c r="E4369" i="12"/>
  <c r="G4369" i="12"/>
  <c r="E4370" i="12"/>
  <c r="G4370" i="12"/>
  <c r="E4371" i="12"/>
  <c r="G4371" i="12"/>
  <c r="E4372" i="12"/>
  <c r="G4372" i="12"/>
  <c r="E4373" i="12"/>
  <c r="G4373" i="12"/>
  <c r="E4374" i="12"/>
  <c r="G4374" i="12"/>
  <c r="E4375" i="12"/>
  <c r="G4375" i="12"/>
  <c r="E4376" i="12"/>
  <c r="G4376" i="12"/>
  <c r="E4377" i="12"/>
  <c r="G4377" i="12"/>
  <c r="E4378" i="12"/>
  <c r="G4378" i="12"/>
  <c r="E4379" i="12"/>
  <c r="G4379" i="12"/>
  <c r="E4380" i="12"/>
  <c r="G4380" i="12"/>
  <c r="E4381" i="12"/>
  <c r="G4381" i="12"/>
  <c r="E4382" i="12"/>
  <c r="G4382" i="12"/>
  <c r="E4383" i="12"/>
  <c r="G4383" i="12"/>
  <c r="E4384" i="12"/>
  <c r="G4384" i="12"/>
  <c r="E4385" i="12"/>
  <c r="G4385" i="12"/>
  <c r="E4386" i="12"/>
  <c r="G4386" i="12"/>
  <c r="E4387" i="12"/>
  <c r="G4387" i="12"/>
  <c r="E4388" i="12"/>
  <c r="G4388" i="12"/>
  <c r="E4389" i="12"/>
  <c r="G4389" i="12"/>
  <c r="E4390" i="12"/>
  <c r="G4390" i="12"/>
  <c r="E4391" i="12"/>
  <c r="G4391" i="12"/>
  <c r="E4392" i="12"/>
  <c r="G4392" i="12"/>
  <c r="E4393" i="12"/>
  <c r="G4393" i="12"/>
  <c r="E4394" i="12"/>
  <c r="G4394" i="12"/>
  <c r="E4395" i="12"/>
  <c r="G4395" i="12"/>
  <c r="E4396" i="12"/>
  <c r="G4396" i="12"/>
  <c r="E4397" i="12"/>
  <c r="G4397" i="12"/>
  <c r="E4398" i="12"/>
  <c r="G4398" i="12"/>
  <c r="E4399" i="12"/>
  <c r="G4399" i="12"/>
  <c r="E4400" i="12"/>
  <c r="G4400" i="12"/>
  <c r="E4401" i="12"/>
  <c r="G4401" i="12"/>
  <c r="E4402" i="12"/>
  <c r="G4402" i="12"/>
  <c r="E4403" i="12"/>
  <c r="G4403" i="12"/>
  <c r="E4404" i="12"/>
  <c r="G4404" i="12"/>
  <c r="E4405" i="12"/>
  <c r="G4405" i="12"/>
  <c r="E4406" i="12"/>
  <c r="G4406" i="12"/>
  <c r="E4407" i="12"/>
  <c r="G4407" i="12"/>
  <c r="E4408" i="12"/>
  <c r="G4408" i="12"/>
  <c r="E4409" i="12"/>
  <c r="G4409" i="12"/>
  <c r="E4410" i="12"/>
  <c r="G4410" i="12"/>
  <c r="E4411" i="12"/>
  <c r="G4411" i="12"/>
  <c r="E4412" i="12"/>
  <c r="G4412" i="12"/>
  <c r="E4413" i="12"/>
  <c r="G4413" i="12"/>
  <c r="E4414" i="12"/>
  <c r="G4414" i="12"/>
  <c r="E4415" i="12"/>
  <c r="G4415" i="12"/>
  <c r="E4416" i="12"/>
  <c r="G4416" i="12"/>
  <c r="E4417" i="12"/>
  <c r="G4417" i="12"/>
  <c r="E4418" i="12"/>
  <c r="G4418" i="12"/>
  <c r="E4419" i="12"/>
  <c r="G4419" i="12"/>
  <c r="E4420" i="12"/>
  <c r="G4420" i="12"/>
  <c r="E4421" i="12"/>
  <c r="G4421" i="12"/>
  <c r="E4422" i="12"/>
  <c r="G4422" i="12"/>
  <c r="E4423" i="12"/>
  <c r="G4423" i="12"/>
  <c r="E4424" i="12"/>
  <c r="G4424" i="12"/>
  <c r="E4425" i="12"/>
  <c r="G4425" i="12"/>
  <c r="E4426" i="12"/>
  <c r="G4426" i="12"/>
  <c r="E4427" i="12"/>
  <c r="G4427" i="12"/>
  <c r="E4428" i="12"/>
  <c r="G4428" i="12"/>
  <c r="E4429" i="12"/>
  <c r="G4429" i="12"/>
  <c r="E4430" i="12"/>
  <c r="G4430" i="12"/>
  <c r="E4431" i="12"/>
  <c r="G4431" i="12"/>
  <c r="E4432" i="12"/>
  <c r="G4432" i="12"/>
  <c r="E4433" i="12"/>
  <c r="G4433" i="12"/>
  <c r="E4434" i="12"/>
  <c r="G4434" i="12"/>
  <c r="E4435" i="12"/>
  <c r="G4435" i="12"/>
  <c r="E4436" i="12"/>
  <c r="G4436" i="12"/>
  <c r="E4437" i="12"/>
  <c r="G4437" i="12"/>
  <c r="E4438" i="12"/>
  <c r="G4438" i="12"/>
  <c r="E4439" i="12"/>
  <c r="G4439" i="12"/>
  <c r="E4440" i="12"/>
  <c r="G4440" i="12"/>
  <c r="E4441" i="12"/>
  <c r="G4441" i="12"/>
  <c r="E4442" i="12"/>
  <c r="G4442" i="12"/>
  <c r="E4443" i="12"/>
  <c r="G4443" i="12"/>
  <c r="E4444" i="12"/>
  <c r="G4444" i="12"/>
  <c r="E4445" i="12"/>
  <c r="G4445" i="12"/>
  <c r="E4446" i="12"/>
  <c r="G4446" i="12"/>
  <c r="E4447" i="12"/>
  <c r="G4447" i="12"/>
  <c r="E4448" i="12"/>
  <c r="G4448" i="12"/>
  <c r="E4449" i="12"/>
  <c r="G4449" i="12"/>
  <c r="E4450" i="12"/>
  <c r="G4450" i="12"/>
  <c r="E4451" i="12"/>
  <c r="G4451" i="12"/>
  <c r="E4452" i="12"/>
  <c r="G4452" i="12"/>
  <c r="E4453" i="12"/>
  <c r="G4453" i="12"/>
  <c r="E4454" i="12"/>
  <c r="G4454" i="12"/>
  <c r="E4455" i="12"/>
  <c r="G4455" i="12"/>
  <c r="E4456" i="12"/>
  <c r="G4456" i="12"/>
  <c r="E4457" i="12"/>
  <c r="G4457" i="12"/>
  <c r="E4458" i="12"/>
  <c r="G4458" i="12"/>
  <c r="E4459" i="12"/>
  <c r="G4459" i="12"/>
  <c r="E4460" i="12"/>
  <c r="G4460" i="12"/>
  <c r="E4461" i="12"/>
  <c r="G4461" i="12"/>
  <c r="E4462" i="12"/>
  <c r="G4462" i="12"/>
  <c r="E4463" i="12"/>
  <c r="G4463" i="12"/>
  <c r="E4464" i="12"/>
  <c r="G4464" i="12"/>
  <c r="E4465" i="12"/>
  <c r="G4465" i="12"/>
  <c r="E4466" i="12"/>
  <c r="G4466" i="12"/>
  <c r="E4467" i="12"/>
  <c r="G4467" i="12"/>
  <c r="E4468" i="12"/>
  <c r="G4468" i="12"/>
  <c r="E4469" i="12"/>
  <c r="G4469" i="12"/>
  <c r="E4470" i="12"/>
  <c r="G4470" i="12"/>
  <c r="E4471" i="12"/>
  <c r="G4471" i="12"/>
  <c r="E4472" i="12"/>
  <c r="G4472" i="12"/>
  <c r="E4473" i="12"/>
  <c r="G4473" i="12"/>
  <c r="E4474" i="12"/>
  <c r="G4474" i="12"/>
  <c r="E4475" i="12"/>
  <c r="G4475" i="12"/>
  <c r="E4476" i="12"/>
  <c r="G4476" i="12"/>
  <c r="E4477" i="12"/>
  <c r="G4477" i="12"/>
  <c r="E4478" i="12"/>
  <c r="G4478" i="12"/>
  <c r="E4479" i="12"/>
  <c r="G4479" i="12"/>
  <c r="E4480" i="12"/>
  <c r="G4480" i="12"/>
  <c r="E4481" i="12"/>
  <c r="G4481" i="12"/>
  <c r="E4482" i="12"/>
  <c r="G4482" i="12"/>
  <c r="E4483" i="12"/>
  <c r="G4483" i="12"/>
  <c r="E4484" i="12"/>
  <c r="G4484" i="12"/>
  <c r="E4485" i="12"/>
  <c r="G4485" i="12"/>
  <c r="E4486" i="12"/>
  <c r="G4486" i="12"/>
  <c r="E4487" i="12"/>
  <c r="G4487" i="12"/>
  <c r="E4488" i="12"/>
  <c r="G4488" i="12"/>
  <c r="E4489" i="12"/>
  <c r="G4489" i="12"/>
  <c r="E4490" i="12"/>
  <c r="G4490" i="12"/>
  <c r="E4491" i="12"/>
  <c r="G4491" i="12"/>
  <c r="E4492" i="12"/>
  <c r="G4492" i="12"/>
  <c r="E4493" i="12"/>
  <c r="G4493" i="12"/>
  <c r="E4494" i="12"/>
  <c r="G4494" i="12"/>
  <c r="E4495" i="12"/>
  <c r="G4495" i="12"/>
  <c r="E4496" i="12"/>
  <c r="G4496" i="12"/>
  <c r="E4497" i="12"/>
  <c r="G4497" i="12"/>
  <c r="E4498" i="12"/>
  <c r="G4498" i="12"/>
  <c r="E4499" i="12"/>
  <c r="G4499" i="12"/>
  <c r="E4500" i="12"/>
  <c r="G4500" i="12"/>
  <c r="E4501" i="12"/>
  <c r="G4501" i="12"/>
  <c r="E4502" i="12"/>
  <c r="G4502" i="12"/>
  <c r="E4503" i="12"/>
  <c r="G4503" i="12"/>
  <c r="E4504" i="12"/>
  <c r="G4504" i="12"/>
  <c r="E4505" i="12"/>
  <c r="G4505" i="12"/>
  <c r="E4506" i="12"/>
  <c r="G4506" i="12"/>
  <c r="E4507" i="12"/>
  <c r="G4507" i="12"/>
  <c r="E4508" i="12"/>
  <c r="G4508" i="12"/>
  <c r="E4509" i="12"/>
  <c r="G4509" i="12"/>
  <c r="E4510" i="12"/>
  <c r="G4510" i="12"/>
  <c r="E4511" i="12"/>
  <c r="G4511" i="12"/>
  <c r="E4512" i="12"/>
  <c r="G4512" i="12"/>
  <c r="E4513" i="12"/>
  <c r="G4513" i="12"/>
  <c r="E4514" i="12"/>
  <c r="G4514" i="12"/>
  <c r="E4515" i="12"/>
  <c r="G4515" i="12"/>
  <c r="E4516" i="12"/>
  <c r="G4516" i="12"/>
  <c r="E4517" i="12"/>
  <c r="G4517" i="12"/>
  <c r="E4518" i="12"/>
  <c r="G4518" i="12"/>
  <c r="E4519" i="12"/>
  <c r="G4519" i="12"/>
  <c r="E4520" i="12"/>
  <c r="G4520" i="12"/>
  <c r="E4521" i="12"/>
  <c r="G4521" i="12"/>
  <c r="E4522" i="12"/>
  <c r="G4522" i="12"/>
  <c r="E4523" i="12"/>
  <c r="G4523" i="12"/>
  <c r="E4524" i="12"/>
  <c r="G4524" i="12"/>
  <c r="E4525" i="12"/>
  <c r="G4525" i="12"/>
  <c r="E4526" i="12"/>
  <c r="G4526" i="12"/>
  <c r="E4527" i="12"/>
  <c r="G4527" i="12"/>
  <c r="E4528" i="12"/>
  <c r="G4528" i="12"/>
  <c r="E4529" i="12"/>
  <c r="G4529" i="12"/>
  <c r="E4530" i="12"/>
  <c r="G4530" i="12"/>
  <c r="E4531" i="12"/>
  <c r="G4531" i="12"/>
  <c r="E4532" i="12"/>
  <c r="G4532" i="12"/>
  <c r="E4533" i="12"/>
  <c r="G4533" i="12"/>
  <c r="E4534" i="12"/>
  <c r="G4534" i="12"/>
  <c r="E4535" i="12"/>
  <c r="G4535" i="12"/>
  <c r="E4536" i="12"/>
  <c r="G4536" i="12"/>
  <c r="E4537" i="12"/>
  <c r="G4537" i="12"/>
  <c r="E4538" i="12"/>
  <c r="G4538" i="12"/>
  <c r="E4539" i="12"/>
  <c r="G4539" i="12"/>
  <c r="E4540" i="12"/>
  <c r="G4540" i="12"/>
  <c r="E4541" i="12"/>
  <c r="G4541" i="12"/>
  <c r="E4542" i="12"/>
  <c r="G4542" i="12"/>
  <c r="E4543" i="12"/>
  <c r="G4543" i="12"/>
  <c r="E4544" i="12"/>
  <c r="G4544" i="12"/>
  <c r="E4545" i="12"/>
  <c r="G4545" i="12"/>
  <c r="E4546" i="12"/>
  <c r="G4546" i="12"/>
  <c r="E4547" i="12"/>
  <c r="G4547" i="12"/>
  <c r="E4548" i="12"/>
  <c r="G4548" i="12"/>
  <c r="E4549" i="12"/>
  <c r="G4549" i="12"/>
  <c r="E4550" i="12"/>
  <c r="G4550" i="12"/>
  <c r="E4551" i="12"/>
  <c r="G4551" i="12"/>
  <c r="E4552" i="12"/>
  <c r="G4552" i="12"/>
  <c r="E4553" i="12"/>
  <c r="G4553" i="12"/>
  <c r="E4554" i="12"/>
  <c r="G4554" i="12"/>
  <c r="E4555" i="12"/>
  <c r="G4555" i="12"/>
  <c r="E4556" i="12"/>
  <c r="G4556" i="12"/>
  <c r="E4557" i="12"/>
  <c r="G4557" i="12"/>
  <c r="E4558" i="12"/>
  <c r="G4558" i="12"/>
  <c r="E4559" i="12"/>
  <c r="G4559" i="12"/>
  <c r="E4560" i="12"/>
  <c r="G4560" i="12"/>
  <c r="E4561" i="12"/>
  <c r="G4561" i="12"/>
  <c r="E4562" i="12"/>
  <c r="G4562" i="12"/>
  <c r="E4563" i="12"/>
  <c r="G4563" i="12"/>
  <c r="E4564" i="12"/>
  <c r="G4564" i="12"/>
  <c r="E4565" i="12"/>
  <c r="G4565" i="12"/>
  <c r="E4566" i="12"/>
  <c r="G4566" i="12"/>
  <c r="E4567" i="12"/>
  <c r="G4567" i="12"/>
  <c r="E4568" i="12"/>
  <c r="G4568" i="12"/>
  <c r="E4569" i="12"/>
  <c r="G4569" i="12"/>
  <c r="E4570" i="12"/>
  <c r="G4570" i="12"/>
  <c r="E4571" i="12"/>
  <c r="G4571" i="12"/>
  <c r="E4572" i="12"/>
  <c r="G4572" i="12"/>
  <c r="E4573" i="12"/>
  <c r="G4573" i="12"/>
  <c r="E4574" i="12"/>
  <c r="G4574" i="12"/>
  <c r="E4575" i="12"/>
  <c r="G4575" i="12"/>
  <c r="E4576" i="12"/>
  <c r="G4576" i="12"/>
  <c r="E4577" i="12"/>
  <c r="G4577" i="12"/>
  <c r="E4578" i="12"/>
  <c r="G4578" i="12"/>
  <c r="E4579" i="12"/>
  <c r="G4579" i="12"/>
  <c r="E4580" i="12"/>
  <c r="G4580" i="12"/>
  <c r="E4581" i="12"/>
  <c r="G4581" i="12"/>
  <c r="E4582" i="12"/>
  <c r="G4582" i="12"/>
  <c r="E4583" i="12"/>
  <c r="G4583" i="12"/>
  <c r="E4584" i="12"/>
  <c r="G4584" i="12"/>
  <c r="E4585" i="12"/>
  <c r="G4585" i="12"/>
  <c r="E4586" i="12"/>
  <c r="G4586" i="12"/>
  <c r="E4587" i="12"/>
  <c r="G4587" i="12"/>
  <c r="E4588" i="12"/>
  <c r="G4588" i="12"/>
  <c r="E4589" i="12"/>
  <c r="G4589" i="12"/>
  <c r="E4590" i="12"/>
  <c r="G4590" i="12"/>
  <c r="E4591" i="12"/>
  <c r="G4591" i="12"/>
  <c r="E4592" i="12"/>
  <c r="G4592" i="12"/>
  <c r="E4593" i="12"/>
  <c r="G4593" i="12"/>
  <c r="E4594" i="12"/>
  <c r="G4594" i="12"/>
  <c r="E4595" i="12"/>
  <c r="G4595" i="12"/>
  <c r="E4596" i="12"/>
  <c r="G4596" i="12"/>
  <c r="E4597" i="12"/>
  <c r="G4597" i="12"/>
  <c r="E4598" i="12"/>
  <c r="G4598" i="12"/>
  <c r="E4599" i="12"/>
  <c r="G4599" i="12"/>
  <c r="E4600" i="12"/>
  <c r="G4600" i="12"/>
  <c r="E4601" i="12"/>
  <c r="G4601" i="12"/>
  <c r="E4602" i="12"/>
  <c r="G4602" i="12"/>
  <c r="E4603" i="12"/>
  <c r="G4603" i="12"/>
  <c r="E4604" i="12"/>
  <c r="G4604" i="12"/>
  <c r="E4605" i="12"/>
  <c r="G4605" i="12"/>
  <c r="E4606" i="12"/>
  <c r="G4606" i="12"/>
  <c r="E4607" i="12"/>
  <c r="G4607" i="12"/>
  <c r="E4608" i="12"/>
  <c r="G4608" i="12"/>
  <c r="E4609" i="12"/>
  <c r="G4609" i="12"/>
  <c r="E4610" i="12"/>
  <c r="G4610" i="12"/>
  <c r="E4611" i="12"/>
  <c r="G4611" i="12"/>
  <c r="E4612" i="12"/>
  <c r="G4612" i="12"/>
  <c r="E4613" i="12"/>
  <c r="G4613" i="12"/>
  <c r="E4614" i="12"/>
  <c r="G4614" i="12"/>
  <c r="E4615" i="12"/>
  <c r="G4615" i="12"/>
  <c r="E4616" i="12"/>
  <c r="G4616" i="12"/>
  <c r="E4617" i="12"/>
  <c r="G4617" i="12"/>
  <c r="E4618" i="12"/>
  <c r="G4618" i="12"/>
  <c r="E4619" i="12"/>
  <c r="G4619" i="12"/>
  <c r="E4620" i="12"/>
  <c r="G4620" i="12"/>
  <c r="E4621" i="12"/>
  <c r="G4621" i="12"/>
  <c r="E4622" i="12"/>
  <c r="G4622" i="12"/>
  <c r="E4623" i="12"/>
  <c r="G4623" i="12"/>
  <c r="E4624" i="12"/>
  <c r="G4624" i="12"/>
  <c r="E4625" i="12"/>
  <c r="G4625" i="12"/>
  <c r="E4626" i="12"/>
  <c r="G4626" i="12"/>
  <c r="E4627" i="12"/>
  <c r="G4627" i="12"/>
  <c r="E4628" i="12"/>
  <c r="G4628" i="12"/>
  <c r="E4629" i="12"/>
  <c r="G4629" i="12"/>
  <c r="E4630" i="12"/>
  <c r="G4630" i="12"/>
  <c r="E4631" i="12"/>
  <c r="G4631" i="12"/>
  <c r="E4632" i="12"/>
  <c r="G4632" i="12"/>
  <c r="E4633" i="12"/>
  <c r="G4633" i="12"/>
  <c r="E4634" i="12"/>
  <c r="G4634" i="12"/>
  <c r="E4635" i="12"/>
  <c r="G4635" i="12"/>
  <c r="E4636" i="12"/>
  <c r="G4636" i="12"/>
  <c r="E4637" i="12"/>
  <c r="G4637" i="12"/>
  <c r="E4638" i="12"/>
  <c r="G4638" i="12"/>
  <c r="E4639" i="12"/>
  <c r="G4639" i="12"/>
  <c r="E4640" i="12"/>
  <c r="G4640" i="12"/>
  <c r="E4641" i="12"/>
  <c r="G4641" i="12"/>
  <c r="E4642" i="12"/>
  <c r="G4642" i="12"/>
  <c r="E4643" i="12"/>
  <c r="G4643" i="12"/>
  <c r="E4644" i="12"/>
  <c r="G4644" i="12"/>
  <c r="E4645" i="12"/>
  <c r="G4645" i="12"/>
  <c r="E4646" i="12"/>
  <c r="G4646" i="12"/>
  <c r="E4647" i="12"/>
  <c r="G4647" i="12"/>
  <c r="E4648" i="12"/>
  <c r="G4648" i="12"/>
  <c r="E4649" i="12"/>
  <c r="G4649" i="12"/>
  <c r="E4650" i="12"/>
  <c r="G4650" i="12"/>
  <c r="E4651" i="12"/>
  <c r="G4651" i="12"/>
  <c r="E4652" i="12"/>
  <c r="G4652" i="12"/>
  <c r="E4653" i="12"/>
  <c r="G4653" i="12"/>
  <c r="E4654" i="12"/>
  <c r="G4654" i="12"/>
  <c r="E4655" i="12"/>
  <c r="G4655" i="12"/>
  <c r="E4656" i="12"/>
  <c r="G4656" i="12"/>
  <c r="E4657" i="12"/>
  <c r="G4657" i="12"/>
  <c r="E4658" i="12"/>
  <c r="G4658" i="12"/>
  <c r="E4659" i="12"/>
  <c r="G4659" i="12"/>
  <c r="E4660" i="12"/>
  <c r="G4660" i="12"/>
  <c r="E4661" i="12"/>
  <c r="G4661" i="12"/>
  <c r="E4662" i="12"/>
  <c r="G4662" i="12"/>
  <c r="E4663" i="12"/>
  <c r="G4663" i="12"/>
  <c r="E4664" i="12"/>
  <c r="G4664" i="12"/>
  <c r="E4665" i="12"/>
  <c r="G4665" i="12"/>
  <c r="E4666" i="12"/>
  <c r="G4666" i="12"/>
  <c r="E4667" i="12"/>
  <c r="G4667" i="12"/>
  <c r="E4668" i="12"/>
  <c r="G4668" i="12"/>
  <c r="E4669" i="12"/>
  <c r="G4669" i="12"/>
  <c r="E4670" i="12"/>
  <c r="G4670" i="12"/>
  <c r="E4671" i="12"/>
  <c r="G4671" i="12"/>
  <c r="E4672" i="12"/>
  <c r="G4672" i="12"/>
  <c r="E4673" i="12"/>
  <c r="G4673" i="12"/>
  <c r="E4674" i="12"/>
  <c r="G4674" i="12"/>
  <c r="E4675" i="12"/>
  <c r="G4675" i="12"/>
  <c r="E4676" i="12"/>
  <c r="G4676" i="12"/>
  <c r="E4677" i="12"/>
  <c r="G4677" i="12"/>
  <c r="E4678" i="12"/>
  <c r="G4678" i="12"/>
  <c r="E4679" i="12"/>
  <c r="G4679" i="12"/>
  <c r="E4680" i="12"/>
  <c r="G4680" i="12"/>
  <c r="E4681" i="12"/>
  <c r="G4681" i="12"/>
  <c r="E4682" i="12"/>
  <c r="G4682" i="12"/>
  <c r="E4683" i="12"/>
  <c r="G4683" i="12"/>
  <c r="E4684" i="12"/>
  <c r="G4684" i="12"/>
  <c r="E4685" i="12"/>
  <c r="G4685" i="12"/>
  <c r="E4686" i="12"/>
  <c r="G4686" i="12"/>
  <c r="E4687" i="12"/>
  <c r="G4687" i="12"/>
  <c r="E4688" i="12"/>
  <c r="G4688" i="12"/>
  <c r="E4689" i="12"/>
  <c r="G4689" i="12"/>
  <c r="E4690" i="12"/>
  <c r="G4690" i="12"/>
  <c r="E4691" i="12"/>
  <c r="G4691" i="12"/>
  <c r="E4692" i="12"/>
  <c r="G4692" i="12"/>
  <c r="E4693" i="12"/>
  <c r="G4693" i="12"/>
  <c r="E4694" i="12"/>
  <c r="G4694" i="12"/>
  <c r="E4695" i="12"/>
  <c r="G4695" i="12"/>
  <c r="E4696" i="12"/>
  <c r="G4696" i="12"/>
  <c r="E4697" i="12"/>
  <c r="G4697" i="12"/>
  <c r="E4698" i="12"/>
  <c r="G4698" i="12"/>
  <c r="E4699" i="12"/>
  <c r="G4699" i="12"/>
  <c r="E4700" i="12"/>
  <c r="G4700" i="12"/>
  <c r="E4701" i="12"/>
  <c r="G4701" i="12"/>
  <c r="E4702" i="12"/>
  <c r="G4702" i="12"/>
  <c r="E4703" i="12"/>
  <c r="G4703" i="12"/>
  <c r="E4704" i="12"/>
  <c r="G4704" i="12"/>
  <c r="E4705" i="12"/>
  <c r="G4705" i="12"/>
  <c r="E4706" i="12"/>
  <c r="G4706" i="12"/>
  <c r="E4707" i="12"/>
  <c r="G4707" i="12"/>
  <c r="E4708" i="12"/>
  <c r="G4708" i="12"/>
  <c r="E4709" i="12"/>
  <c r="G4709" i="12"/>
  <c r="E4710" i="12"/>
  <c r="G4710" i="12"/>
  <c r="E4711" i="12"/>
  <c r="G4711" i="12"/>
  <c r="E4712" i="12"/>
  <c r="G4712" i="12"/>
  <c r="E4713" i="12"/>
  <c r="G4713" i="12"/>
  <c r="E4714" i="12"/>
  <c r="G4714" i="12"/>
  <c r="E4715" i="12"/>
  <c r="G4715" i="12"/>
  <c r="E4716" i="12"/>
  <c r="G4716" i="12"/>
  <c r="E4717" i="12"/>
  <c r="G4717" i="12"/>
  <c r="E4718" i="12"/>
  <c r="G4718" i="12"/>
  <c r="E4719" i="12"/>
  <c r="G4719" i="12"/>
  <c r="E4720" i="12"/>
  <c r="G4720" i="12"/>
  <c r="E4721" i="12"/>
  <c r="G4721" i="12"/>
  <c r="E4722" i="12"/>
  <c r="G4722" i="12"/>
  <c r="E4723" i="12"/>
  <c r="G4723" i="12"/>
  <c r="E4724" i="12"/>
  <c r="G4724" i="12"/>
  <c r="E4725" i="12"/>
  <c r="G4725" i="12"/>
  <c r="E4726" i="12"/>
  <c r="G4726" i="12"/>
  <c r="E4727" i="12"/>
  <c r="G4727" i="12"/>
  <c r="E4728" i="12"/>
  <c r="G4728" i="12"/>
  <c r="E4729" i="12"/>
  <c r="G4729" i="12"/>
  <c r="E4730" i="12"/>
  <c r="G4730" i="12"/>
  <c r="E4731" i="12"/>
  <c r="G4731" i="12"/>
  <c r="E4732" i="12"/>
  <c r="G4732" i="12"/>
  <c r="E4733" i="12"/>
  <c r="G4733" i="12"/>
  <c r="E4734" i="12"/>
  <c r="G4734" i="12"/>
  <c r="E4735" i="12"/>
  <c r="G4735" i="12"/>
  <c r="E4736" i="12"/>
  <c r="G4736" i="12"/>
  <c r="E4737" i="12"/>
  <c r="G4737" i="12"/>
  <c r="E4738" i="12"/>
  <c r="G4738" i="12"/>
  <c r="E4739" i="12"/>
  <c r="G4739" i="12"/>
  <c r="E4740" i="12"/>
  <c r="G4740" i="12"/>
  <c r="E4741" i="12"/>
  <c r="G4741" i="12"/>
  <c r="E4742" i="12"/>
  <c r="G4742" i="12"/>
  <c r="E4743" i="12"/>
  <c r="G4743" i="12"/>
  <c r="E4744" i="12"/>
  <c r="G4744" i="12"/>
  <c r="E4745" i="12"/>
  <c r="G4745" i="12"/>
  <c r="E4746" i="12"/>
  <c r="G4746" i="12"/>
  <c r="E4747" i="12"/>
  <c r="G4747" i="12"/>
  <c r="E4748" i="12"/>
  <c r="G4748" i="12"/>
  <c r="E4749" i="12"/>
  <c r="G4749" i="12"/>
  <c r="E4750" i="12"/>
  <c r="G4750" i="12"/>
  <c r="E4751" i="12"/>
  <c r="G4751" i="12"/>
  <c r="E4752" i="12"/>
  <c r="G4752" i="12"/>
  <c r="E4753" i="12"/>
  <c r="G4753" i="12"/>
  <c r="E4754" i="12"/>
  <c r="G4754" i="12"/>
  <c r="E4755" i="12"/>
  <c r="G4755" i="12"/>
  <c r="E4756" i="12"/>
  <c r="G4756" i="12"/>
  <c r="E4757" i="12"/>
  <c r="G4757" i="12"/>
  <c r="E4758" i="12"/>
  <c r="G4758" i="12"/>
  <c r="E4759" i="12"/>
  <c r="G4759" i="12"/>
  <c r="E4760" i="12"/>
  <c r="G4760" i="12"/>
  <c r="E4761" i="12"/>
  <c r="G4761" i="12"/>
  <c r="E4762" i="12"/>
  <c r="G4762" i="12"/>
  <c r="E4763" i="12"/>
  <c r="G4763" i="12"/>
  <c r="E4764" i="12"/>
  <c r="G4764" i="12"/>
  <c r="E4765" i="12"/>
  <c r="G4765" i="12"/>
  <c r="E4766" i="12"/>
  <c r="G4766" i="12"/>
  <c r="E4767" i="12"/>
  <c r="G4767" i="12"/>
  <c r="E4768" i="12"/>
  <c r="G4768" i="12"/>
  <c r="E4769" i="12"/>
  <c r="G4769" i="12"/>
  <c r="E4770" i="12"/>
  <c r="G4770" i="12"/>
  <c r="E4771" i="12"/>
  <c r="G4771" i="12"/>
  <c r="E4772" i="12"/>
  <c r="G4772" i="12"/>
  <c r="E4773" i="12"/>
  <c r="G4773" i="12"/>
  <c r="E4774" i="12"/>
  <c r="G4774" i="12"/>
  <c r="E4775" i="12"/>
  <c r="G4775" i="12"/>
  <c r="E4776" i="12"/>
  <c r="G4776" i="12"/>
  <c r="E4777" i="12"/>
  <c r="G4777" i="12"/>
  <c r="E4778" i="12"/>
  <c r="G4778" i="12"/>
  <c r="E4779" i="12"/>
  <c r="G4779" i="12"/>
  <c r="E4780" i="12"/>
  <c r="G4780" i="12"/>
  <c r="E4781" i="12"/>
  <c r="G4781" i="12"/>
  <c r="E4782" i="12"/>
  <c r="G4782" i="12"/>
  <c r="E4783" i="12"/>
  <c r="G4783" i="12"/>
  <c r="E4784" i="12"/>
  <c r="G4784" i="12"/>
  <c r="E4785" i="12"/>
  <c r="G4785" i="12"/>
  <c r="E4786" i="12"/>
  <c r="G4786" i="12"/>
  <c r="E4787" i="12"/>
  <c r="G4787" i="12"/>
  <c r="E4788" i="12"/>
  <c r="G4788" i="12"/>
  <c r="E4789" i="12"/>
  <c r="G4789" i="12"/>
  <c r="E4790" i="12"/>
  <c r="G4790" i="12"/>
  <c r="E4791" i="12"/>
  <c r="G4791" i="12"/>
  <c r="E4792" i="12"/>
  <c r="G4792" i="12"/>
  <c r="E4793" i="12"/>
  <c r="G4793" i="12"/>
  <c r="E4794" i="12"/>
  <c r="G4794" i="12"/>
  <c r="E4795" i="12"/>
  <c r="G4795" i="12"/>
  <c r="E4796" i="12"/>
  <c r="G4796" i="12"/>
  <c r="E4797" i="12"/>
  <c r="G4797" i="12"/>
  <c r="E4798" i="12"/>
  <c r="G4798" i="12"/>
  <c r="E4799" i="12"/>
  <c r="G4799" i="12"/>
  <c r="E4800" i="12"/>
  <c r="G4800" i="12"/>
  <c r="E4801" i="12"/>
  <c r="G4801" i="12"/>
  <c r="E4802" i="12"/>
  <c r="G4802" i="12"/>
  <c r="E4803" i="12"/>
  <c r="G4803" i="12"/>
  <c r="E4804" i="12"/>
  <c r="G4804" i="12"/>
  <c r="E4805" i="12"/>
  <c r="G4805" i="12"/>
  <c r="E4806" i="12"/>
  <c r="G4806" i="12"/>
  <c r="E4807" i="12"/>
  <c r="G4807" i="12"/>
  <c r="E4808" i="12"/>
  <c r="G4808" i="12"/>
  <c r="E4809" i="12"/>
  <c r="G4809" i="12"/>
  <c r="E4810" i="12"/>
  <c r="G4810" i="12"/>
  <c r="E4811" i="12"/>
  <c r="G4811" i="12"/>
  <c r="E4812" i="12"/>
  <c r="G4812" i="12"/>
  <c r="E4813" i="12"/>
  <c r="G4813" i="12"/>
  <c r="E4814" i="12"/>
  <c r="G4814" i="12"/>
  <c r="E4815" i="12"/>
  <c r="G4815" i="12"/>
  <c r="E4816" i="12"/>
  <c r="G4816" i="12"/>
  <c r="E4817" i="12"/>
  <c r="G4817" i="12"/>
  <c r="E4818" i="12"/>
  <c r="G4818" i="12"/>
  <c r="E4819" i="12"/>
  <c r="G4819" i="12"/>
  <c r="E4820" i="12"/>
  <c r="G4820" i="12"/>
  <c r="E4821" i="12"/>
  <c r="G4821" i="12"/>
  <c r="E4822" i="12"/>
  <c r="G4822" i="12"/>
  <c r="E4823" i="12"/>
  <c r="G4823" i="12"/>
  <c r="E4824" i="12"/>
  <c r="G4824" i="12"/>
  <c r="E4825" i="12"/>
  <c r="G4825" i="12"/>
  <c r="E4826" i="12"/>
  <c r="G4826" i="12"/>
  <c r="E4827" i="12"/>
  <c r="G4827" i="12"/>
  <c r="E4828" i="12"/>
  <c r="G4828" i="12"/>
  <c r="E4829" i="12"/>
  <c r="G4829" i="12"/>
  <c r="E4830" i="12"/>
  <c r="G4830" i="12"/>
  <c r="E4831" i="12"/>
  <c r="G4831" i="12"/>
  <c r="E4832" i="12"/>
  <c r="G4832" i="12"/>
  <c r="E4833" i="12"/>
  <c r="G4833" i="12"/>
  <c r="E4834" i="12"/>
  <c r="G4834" i="12"/>
  <c r="E4835" i="12"/>
  <c r="G4835" i="12"/>
  <c r="E4836" i="12"/>
  <c r="G4836" i="12"/>
  <c r="E4837" i="12"/>
  <c r="G4837" i="12"/>
  <c r="E4838" i="12"/>
  <c r="G4838" i="12"/>
  <c r="E4839" i="12"/>
  <c r="G4839" i="12"/>
  <c r="E4840" i="12"/>
  <c r="G4840" i="12"/>
  <c r="E4841" i="12"/>
  <c r="G4841" i="12"/>
  <c r="E4842" i="12"/>
  <c r="G4842" i="12"/>
  <c r="E4843" i="12"/>
  <c r="G4843" i="12"/>
  <c r="E4844" i="12"/>
  <c r="G4844" i="12"/>
  <c r="E4845" i="12"/>
  <c r="G4845" i="12"/>
  <c r="E4846" i="12"/>
  <c r="G4846" i="12"/>
  <c r="E4847" i="12"/>
  <c r="G4847" i="12"/>
  <c r="E4848" i="12"/>
  <c r="G4848" i="12"/>
  <c r="E4849" i="12"/>
  <c r="G4849" i="12"/>
  <c r="E4850" i="12"/>
  <c r="G4850" i="12"/>
  <c r="E4851" i="12"/>
  <c r="G4851" i="12"/>
  <c r="E4852" i="12"/>
  <c r="G4852" i="12"/>
  <c r="E4853" i="12"/>
  <c r="G4853" i="12"/>
  <c r="E4854" i="12"/>
  <c r="G4854" i="12"/>
  <c r="E4855" i="12"/>
  <c r="G4855" i="12"/>
  <c r="E4856" i="12"/>
  <c r="G4856" i="12"/>
  <c r="E4857" i="12"/>
  <c r="G4857" i="12"/>
  <c r="E4858" i="12"/>
  <c r="G4858" i="12"/>
  <c r="E4859" i="12"/>
  <c r="G4859" i="12"/>
  <c r="E4860" i="12"/>
  <c r="G4860" i="12"/>
  <c r="E4861" i="12"/>
  <c r="G4861" i="12"/>
  <c r="E4862" i="12"/>
  <c r="G4862" i="12"/>
  <c r="E4863" i="12"/>
  <c r="G4863" i="12"/>
  <c r="E4864" i="12"/>
  <c r="G4864" i="12"/>
  <c r="E4865" i="12"/>
  <c r="G4865" i="12"/>
  <c r="E4866" i="12"/>
  <c r="G4866" i="12"/>
  <c r="E4867" i="12"/>
  <c r="G4867" i="12"/>
  <c r="E4868" i="12"/>
  <c r="G4868" i="12"/>
  <c r="E4869" i="12"/>
  <c r="G4869" i="12"/>
  <c r="E4870" i="12"/>
  <c r="G4870" i="12"/>
  <c r="E4871" i="12"/>
  <c r="G4871" i="12"/>
  <c r="E4872" i="12"/>
  <c r="G4872" i="12"/>
  <c r="E4873" i="12"/>
  <c r="G4873" i="12"/>
  <c r="E4874" i="12"/>
  <c r="G4874" i="12"/>
  <c r="E4875" i="12"/>
  <c r="G4875" i="12"/>
  <c r="E4876" i="12"/>
  <c r="G4876" i="12"/>
  <c r="E4877" i="12"/>
  <c r="G4877" i="12"/>
  <c r="E4878" i="12"/>
  <c r="G4878" i="12"/>
  <c r="E4879" i="12"/>
  <c r="G4879" i="12"/>
  <c r="E4880" i="12"/>
  <c r="G4880" i="12"/>
  <c r="E4881" i="12"/>
  <c r="G4881" i="12"/>
  <c r="E4882" i="12"/>
  <c r="G4882" i="12"/>
  <c r="E4883" i="12"/>
  <c r="G4883" i="12"/>
  <c r="E4884" i="12"/>
  <c r="G4884" i="12"/>
  <c r="E4885" i="12"/>
  <c r="G4885" i="12"/>
  <c r="E4886" i="12"/>
  <c r="G4886" i="12"/>
  <c r="E4887" i="12"/>
  <c r="G4887" i="12"/>
  <c r="E4888" i="12"/>
  <c r="G4888" i="12"/>
  <c r="E4889" i="12"/>
  <c r="G4889" i="12"/>
  <c r="E4890" i="12"/>
  <c r="G4890" i="12"/>
  <c r="E4891" i="12"/>
  <c r="G4891" i="12"/>
  <c r="E4892" i="12"/>
  <c r="G4892" i="12"/>
  <c r="E4893" i="12"/>
  <c r="G4893" i="12"/>
  <c r="E4894" i="12"/>
  <c r="G4894" i="12"/>
  <c r="E4895" i="12"/>
  <c r="G4895" i="12"/>
  <c r="E4896" i="12"/>
  <c r="G4896" i="12"/>
  <c r="E4897" i="12"/>
  <c r="G4897" i="12"/>
  <c r="E4898" i="12"/>
  <c r="G4898" i="12"/>
  <c r="E4899" i="12"/>
  <c r="G4899" i="12"/>
  <c r="E4900" i="12"/>
  <c r="G4900" i="12"/>
  <c r="E4901" i="12"/>
  <c r="G4901" i="12"/>
  <c r="E4902" i="12"/>
  <c r="G4902" i="12"/>
  <c r="E4903" i="12"/>
  <c r="G4903" i="12"/>
  <c r="E4904" i="12"/>
  <c r="G4904" i="12"/>
  <c r="E4905" i="12"/>
  <c r="G4905" i="12"/>
  <c r="E4906" i="12"/>
  <c r="G4906" i="12"/>
  <c r="E4907" i="12"/>
  <c r="G4907" i="12"/>
  <c r="E4908" i="12"/>
  <c r="G4908" i="12"/>
  <c r="E4909" i="12"/>
  <c r="G4909" i="12"/>
  <c r="E4910" i="12"/>
  <c r="G4910" i="12"/>
  <c r="E4911" i="12"/>
  <c r="G4911" i="12"/>
  <c r="E4912" i="12"/>
  <c r="G4912" i="12"/>
  <c r="E4913" i="12"/>
  <c r="G4913" i="12"/>
  <c r="E4914" i="12"/>
  <c r="G4914" i="12"/>
  <c r="E4915" i="12"/>
  <c r="G4915" i="12"/>
  <c r="E4916" i="12"/>
  <c r="G4916" i="12"/>
  <c r="E4917" i="12"/>
  <c r="G4917" i="12"/>
  <c r="E4918" i="12"/>
  <c r="G4918" i="12"/>
  <c r="E4919" i="12"/>
  <c r="G4919" i="12"/>
  <c r="E4920" i="12"/>
  <c r="G4920" i="12"/>
  <c r="E4921" i="12"/>
  <c r="G4921" i="12"/>
  <c r="E4922" i="12"/>
  <c r="G4922" i="12"/>
  <c r="E4923" i="12"/>
  <c r="G4923" i="12"/>
  <c r="E4924" i="12"/>
  <c r="G4924" i="12"/>
  <c r="E4925" i="12"/>
  <c r="G4925" i="12"/>
  <c r="E4926" i="12"/>
  <c r="G4926" i="12"/>
  <c r="E4927" i="12"/>
  <c r="G4927" i="12"/>
  <c r="E4928" i="12"/>
  <c r="G4928" i="12"/>
  <c r="E4929" i="12"/>
  <c r="G4929" i="12"/>
  <c r="E4930" i="12"/>
  <c r="G4930" i="12"/>
  <c r="E4931" i="12"/>
  <c r="G4931" i="12"/>
  <c r="E4932" i="12"/>
  <c r="G4932" i="12"/>
  <c r="E4933" i="12"/>
  <c r="G4933" i="12"/>
  <c r="E4934" i="12"/>
  <c r="G4934" i="12"/>
  <c r="E4935" i="12"/>
  <c r="G4935" i="12"/>
  <c r="E4936" i="12"/>
  <c r="G4936" i="12"/>
  <c r="E4937" i="12"/>
  <c r="G4937" i="12"/>
  <c r="E4938" i="12"/>
  <c r="G4938" i="12"/>
  <c r="E4939" i="12"/>
  <c r="G4939" i="12"/>
  <c r="E4940" i="12"/>
  <c r="G4940" i="12"/>
  <c r="E4941" i="12"/>
  <c r="G4941" i="12"/>
  <c r="E4942" i="12"/>
  <c r="G4942" i="12"/>
  <c r="E4943" i="12"/>
  <c r="G4943" i="12"/>
  <c r="E4944" i="12"/>
  <c r="G4944" i="12"/>
  <c r="E4945" i="12"/>
  <c r="G4945" i="12"/>
  <c r="E4946" i="12"/>
  <c r="G4946" i="12"/>
  <c r="E4947" i="12"/>
  <c r="G4947" i="12"/>
  <c r="E4948" i="12"/>
  <c r="G4948" i="12"/>
  <c r="E4949" i="12"/>
  <c r="G4949" i="12"/>
  <c r="E4950" i="12"/>
  <c r="G4950" i="12"/>
  <c r="E4951" i="12"/>
  <c r="G4951" i="12"/>
  <c r="E4952" i="12"/>
  <c r="G4952" i="12"/>
  <c r="E4953" i="12"/>
  <c r="G4953" i="12"/>
  <c r="E4954" i="12"/>
  <c r="G4954" i="12"/>
  <c r="E4955" i="12"/>
  <c r="G4955" i="12"/>
  <c r="E4956" i="12"/>
  <c r="G4956" i="12"/>
  <c r="E4957" i="12"/>
  <c r="G4957" i="12"/>
  <c r="E4958" i="12"/>
  <c r="G4958" i="12"/>
  <c r="E4959" i="12"/>
  <c r="G4959" i="12"/>
  <c r="E4960" i="12"/>
  <c r="G4960" i="12"/>
  <c r="E4961" i="12"/>
  <c r="G4961" i="12"/>
  <c r="E4962" i="12"/>
  <c r="G4962" i="12"/>
  <c r="E4963" i="12"/>
  <c r="G4963" i="12"/>
  <c r="E4964" i="12"/>
  <c r="G4964" i="12"/>
  <c r="E4965" i="12"/>
  <c r="G4965" i="12"/>
  <c r="E4966" i="12"/>
  <c r="G4966" i="12"/>
  <c r="E4967" i="12"/>
  <c r="G4967" i="12"/>
  <c r="E4968" i="12"/>
  <c r="G4968" i="12"/>
  <c r="E4969" i="12"/>
  <c r="G4969" i="12"/>
  <c r="E4970" i="12"/>
  <c r="G4970" i="12"/>
  <c r="E4971" i="12"/>
  <c r="G4971" i="12"/>
  <c r="E4972" i="12"/>
  <c r="G4972" i="12"/>
  <c r="E4973" i="12"/>
  <c r="G4973" i="12"/>
  <c r="E4974" i="12"/>
  <c r="G4974" i="12"/>
  <c r="E4975" i="12"/>
  <c r="G4975" i="12"/>
  <c r="E4976" i="12"/>
  <c r="G4976" i="12"/>
  <c r="E4977" i="12"/>
  <c r="G4977" i="12"/>
  <c r="E4978" i="12"/>
  <c r="G4978" i="12"/>
  <c r="E4979" i="12"/>
  <c r="G4979" i="12"/>
  <c r="E4980" i="12"/>
  <c r="G4980" i="12"/>
  <c r="E4981" i="12"/>
  <c r="G4981" i="12"/>
  <c r="E4982" i="12"/>
  <c r="G4982" i="12"/>
  <c r="E4983" i="12"/>
  <c r="G4983" i="12"/>
  <c r="E4984" i="12"/>
  <c r="G4984" i="12"/>
  <c r="E4985" i="12"/>
  <c r="G4985" i="12"/>
  <c r="E4986" i="12"/>
  <c r="G4986" i="12"/>
  <c r="E4987" i="12"/>
  <c r="G4987" i="12"/>
  <c r="E4988" i="12"/>
  <c r="G4988" i="12"/>
  <c r="E4989" i="12"/>
  <c r="G4989" i="12"/>
  <c r="E4990" i="12"/>
  <c r="G4990" i="12"/>
  <c r="E4991" i="12"/>
  <c r="G4991" i="12"/>
  <c r="E4992" i="12"/>
  <c r="G4992" i="12"/>
  <c r="E4993" i="12"/>
  <c r="G4993" i="12"/>
  <c r="E4994" i="12"/>
  <c r="G4994" i="12"/>
  <c r="E4995" i="12"/>
  <c r="G4995" i="12"/>
  <c r="E4996" i="12"/>
  <c r="G4996" i="12"/>
  <c r="E4997" i="12"/>
  <c r="G4997" i="12"/>
  <c r="E4998" i="12"/>
  <c r="G4998" i="12"/>
  <c r="E4999" i="12"/>
  <c r="G4999" i="12"/>
  <c r="E5000" i="12"/>
  <c r="G5000" i="12"/>
  <c r="E5001" i="12"/>
  <c r="G5001" i="12"/>
  <c r="E5002" i="12"/>
  <c r="G5002" i="12"/>
  <c r="E5003" i="12"/>
  <c r="G5003" i="12"/>
  <c r="E5004" i="12"/>
  <c r="G5004" i="12"/>
  <c r="E5005" i="12"/>
  <c r="G5005" i="12"/>
  <c r="E5006" i="12"/>
  <c r="G5006" i="12"/>
  <c r="E5007" i="12"/>
  <c r="G5007" i="12"/>
  <c r="E5008" i="12"/>
  <c r="G5008" i="12"/>
  <c r="E5009" i="12"/>
  <c r="G5009" i="12"/>
  <c r="E5010" i="12"/>
  <c r="G5010" i="12"/>
  <c r="E5011" i="12"/>
  <c r="G5011" i="12"/>
  <c r="E5012" i="12"/>
  <c r="G5012" i="12"/>
  <c r="E5013" i="12"/>
  <c r="G5013" i="12"/>
  <c r="E5014" i="12"/>
  <c r="G5014" i="12"/>
  <c r="E5015" i="12"/>
  <c r="G5015" i="12"/>
  <c r="E5016" i="12"/>
  <c r="G5016" i="12"/>
  <c r="E5017" i="12"/>
  <c r="G5017" i="12"/>
  <c r="E5018" i="12"/>
  <c r="G5018" i="12"/>
  <c r="E5019" i="12"/>
  <c r="G5019" i="12"/>
  <c r="E5020" i="12"/>
  <c r="G5020" i="12"/>
  <c r="E5021" i="12"/>
  <c r="G5021" i="12"/>
  <c r="E5022" i="12"/>
  <c r="G5022" i="12"/>
  <c r="E5023" i="12"/>
  <c r="G5023" i="12"/>
  <c r="E5024" i="12"/>
  <c r="G5024" i="12"/>
  <c r="E5025" i="12"/>
  <c r="G5025" i="12"/>
  <c r="E5026" i="12"/>
  <c r="G5026" i="12"/>
  <c r="E5027" i="12"/>
  <c r="G5027" i="12"/>
  <c r="E5028" i="12"/>
  <c r="G5028" i="12"/>
  <c r="E5029" i="12"/>
  <c r="G5029" i="12"/>
  <c r="E5030" i="12"/>
  <c r="G5030" i="12"/>
  <c r="E5031" i="12"/>
  <c r="G5031" i="12"/>
  <c r="E5032" i="12"/>
  <c r="G5032" i="12"/>
  <c r="E5033" i="12"/>
  <c r="G5033" i="12"/>
  <c r="E5034" i="12"/>
  <c r="G5034" i="12"/>
  <c r="E5035" i="12"/>
  <c r="G5035" i="12"/>
  <c r="E5036" i="12"/>
  <c r="G5036" i="12"/>
  <c r="E5037" i="12"/>
  <c r="G5037" i="12"/>
  <c r="E5038" i="12"/>
  <c r="G5038" i="12"/>
  <c r="E5039" i="12"/>
  <c r="G5039" i="12"/>
  <c r="E5040" i="12"/>
  <c r="G5040" i="12"/>
  <c r="E5041" i="12"/>
  <c r="G5041" i="12"/>
  <c r="E5042" i="12"/>
  <c r="G5042" i="12"/>
  <c r="E5043" i="12"/>
  <c r="G5043" i="12"/>
  <c r="E5044" i="12"/>
  <c r="G5044" i="12"/>
  <c r="E5045" i="12"/>
  <c r="G5045" i="12"/>
  <c r="E5046" i="12"/>
  <c r="G5046" i="12"/>
  <c r="E5047" i="12"/>
  <c r="G5047" i="12"/>
  <c r="E5048" i="12"/>
  <c r="G5048" i="12"/>
  <c r="E5049" i="12"/>
  <c r="G5049" i="12"/>
  <c r="E5050" i="12"/>
  <c r="G5050" i="12"/>
  <c r="E5051" i="12"/>
  <c r="G5051" i="12"/>
  <c r="E5052" i="12"/>
  <c r="G5052" i="12"/>
  <c r="E5053" i="12"/>
  <c r="G5053" i="12"/>
  <c r="E5054" i="12"/>
  <c r="G5054" i="12"/>
  <c r="E5055" i="12"/>
  <c r="G5055" i="12"/>
  <c r="E5056" i="12"/>
  <c r="G5056" i="12"/>
  <c r="E5057" i="12"/>
  <c r="G5057" i="12"/>
  <c r="E5058" i="12"/>
  <c r="G5058" i="12"/>
  <c r="E5059" i="12"/>
  <c r="G5059" i="12"/>
  <c r="E5060" i="12"/>
  <c r="G5060" i="12"/>
  <c r="E5061" i="12"/>
  <c r="G5061" i="12"/>
  <c r="E5062" i="12"/>
  <c r="G5062" i="12"/>
  <c r="E5063" i="12"/>
  <c r="G5063" i="12"/>
  <c r="E5064" i="12"/>
  <c r="G5064" i="12"/>
  <c r="E5065" i="12"/>
  <c r="G5065" i="12"/>
  <c r="E5066" i="12"/>
  <c r="G5066" i="12"/>
  <c r="E5067" i="12"/>
  <c r="G5067" i="12"/>
  <c r="E5068" i="12"/>
  <c r="G5068" i="12"/>
  <c r="E5069" i="12"/>
  <c r="G5069" i="12"/>
  <c r="E5070" i="12"/>
  <c r="G5070" i="12"/>
  <c r="E5071" i="12"/>
  <c r="G5071" i="12"/>
  <c r="E5072" i="12"/>
  <c r="G5072" i="12"/>
  <c r="E5073" i="12"/>
  <c r="G5073" i="12"/>
  <c r="E5074" i="12"/>
  <c r="G5074" i="12"/>
  <c r="E5075" i="12"/>
  <c r="G5075" i="12"/>
  <c r="E5076" i="12"/>
  <c r="G5076" i="12"/>
  <c r="E5077" i="12"/>
  <c r="G5077" i="12"/>
  <c r="E5078" i="12"/>
  <c r="G5078" i="12"/>
  <c r="E5079" i="12"/>
  <c r="G5079" i="12"/>
  <c r="E5080" i="12"/>
  <c r="G5080" i="12"/>
  <c r="E5081" i="12"/>
  <c r="G5081" i="12"/>
  <c r="E5082" i="12"/>
  <c r="G5082" i="12"/>
  <c r="E5083" i="12"/>
  <c r="G5083" i="12"/>
  <c r="E5084" i="12"/>
  <c r="G5084" i="12"/>
  <c r="E5085" i="12"/>
  <c r="G5085" i="12"/>
  <c r="E5086" i="12"/>
  <c r="G5086" i="12"/>
  <c r="E5087" i="12"/>
  <c r="G5087" i="12"/>
  <c r="E5088" i="12"/>
  <c r="G5088" i="12"/>
  <c r="E5089" i="12"/>
  <c r="G5089" i="12"/>
  <c r="E5090" i="12"/>
  <c r="G5090" i="12"/>
  <c r="E5091" i="12"/>
  <c r="G5091" i="12"/>
  <c r="E5092" i="12"/>
  <c r="G5092" i="12"/>
  <c r="E5093" i="12"/>
  <c r="G5093" i="12"/>
  <c r="E5094" i="12"/>
  <c r="G5094" i="12"/>
  <c r="E5095" i="12"/>
  <c r="G5095" i="12"/>
  <c r="E5096" i="12"/>
  <c r="G5096" i="12"/>
  <c r="E5097" i="12"/>
  <c r="G5097" i="12"/>
  <c r="E5098" i="12"/>
  <c r="G5098" i="12"/>
  <c r="E5099" i="12"/>
  <c r="G5099" i="12"/>
  <c r="E5100" i="12"/>
  <c r="G5100" i="12"/>
  <c r="E5101" i="12"/>
  <c r="G5101" i="12"/>
  <c r="E5102" i="12"/>
  <c r="G5102" i="12"/>
  <c r="E5103" i="12"/>
  <c r="G5103" i="12"/>
  <c r="E5104" i="12"/>
  <c r="G5104" i="12"/>
  <c r="E5105" i="12"/>
  <c r="G5105" i="12"/>
  <c r="E5106" i="12"/>
  <c r="G5106" i="12"/>
  <c r="E5107" i="12"/>
  <c r="G5107" i="12"/>
  <c r="E5108" i="12"/>
  <c r="G5108" i="12"/>
  <c r="E5109" i="12"/>
  <c r="G5109" i="12"/>
  <c r="E5110" i="12"/>
  <c r="G5110" i="12"/>
  <c r="E5111" i="12"/>
  <c r="G5111" i="12"/>
  <c r="E5112" i="12"/>
  <c r="G5112" i="12"/>
  <c r="E5113" i="12"/>
  <c r="G5113" i="12"/>
  <c r="E5114" i="12"/>
  <c r="G5114" i="12"/>
  <c r="E5115" i="12"/>
  <c r="G5115" i="12"/>
  <c r="E5116" i="12"/>
  <c r="G5116" i="12"/>
  <c r="E5117" i="12"/>
  <c r="G5117" i="12"/>
  <c r="E5118" i="12"/>
  <c r="G5118" i="12"/>
  <c r="E5119" i="12"/>
  <c r="G5119" i="12"/>
  <c r="E5120" i="12"/>
  <c r="G5120" i="12"/>
  <c r="E5121" i="12"/>
  <c r="G5121" i="12"/>
  <c r="E5122" i="12"/>
  <c r="G5122" i="12"/>
  <c r="E5123" i="12"/>
  <c r="G5123" i="12"/>
  <c r="E5124" i="12"/>
  <c r="G5124" i="12"/>
  <c r="E5125" i="12"/>
  <c r="G5125" i="12"/>
  <c r="E5126" i="12"/>
  <c r="G5126" i="12"/>
  <c r="E5127" i="12"/>
  <c r="G5127" i="12"/>
  <c r="E5128" i="12"/>
  <c r="G5128" i="12"/>
  <c r="E5129" i="12"/>
  <c r="G5129" i="12"/>
  <c r="E5130" i="12"/>
  <c r="G5130" i="12"/>
  <c r="E5131" i="12"/>
  <c r="G5131" i="12"/>
  <c r="E5132" i="12"/>
  <c r="G5132" i="12"/>
  <c r="E5133" i="12"/>
  <c r="G5133" i="12"/>
  <c r="E5134" i="12"/>
  <c r="G5134" i="12"/>
  <c r="E5135" i="12"/>
  <c r="G5135" i="12"/>
  <c r="E5136" i="12"/>
  <c r="G5136" i="12"/>
  <c r="E5137" i="12"/>
  <c r="G5137" i="12"/>
  <c r="E5138" i="12"/>
  <c r="G5138" i="12"/>
  <c r="E5139" i="12"/>
  <c r="G5139" i="12"/>
  <c r="E5140" i="12"/>
  <c r="G5140" i="12"/>
  <c r="E5141" i="12"/>
  <c r="G5141" i="12"/>
  <c r="E5142" i="12"/>
  <c r="G5142" i="12"/>
  <c r="E5143" i="12"/>
  <c r="G5143" i="12"/>
  <c r="E5144" i="12"/>
  <c r="G5144" i="12"/>
  <c r="E5145" i="12"/>
  <c r="G5145" i="12"/>
  <c r="E5146" i="12"/>
  <c r="G5146" i="12"/>
  <c r="E5147" i="12"/>
  <c r="G5147" i="12"/>
  <c r="E5148" i="12"/>
  <c r="G5148" i="12"/>
  <c r="E5149" i="12"/>
  <c r="G5149" i="12"/>
  <c r="E5150" i="12"/>
  <c r="G5150" i="12"/>
  <c r="E5151" i="12"/>
  <c r="G5151" i="12"/>
  <c r="E5152" i="12"/>
  <c r="G5152" i="12"/>
  <c r="E5153" i="12"/>
  <c r="G5153" i="12"/>
  <c r="E5154" i="12"/>
  <c r="G5154" i="12"/>
  <c r="E5155" i="12"/>
  <c r="G5155" i="12"/>
  <c r="E5156" i="12"/>
  <c r="G5156" i="12"/>
  <c r="E5157" i="12"/>
  <c r="G5157" i="12"/>
  <c r="E5158" i="12"/>
  <c r="G5158" i="12"/>
  <c r="E5159" i="12"/>
  <c r="G5159" i="12"/>
  <c r="E5160" i="12"/>
  <c r="G5160" i="12"/>
  <c r="E5161" i="12"/>
  <c r="G5161" i="12"/>
  <c r="E5162" i="12"/>
  <c r="G5162" i="12"/>
  <c r="E5163" i="12"/>
  <c r="G5163" i="12"/>
  <c r="E5164" i="12"/>
  <c r="G5164" i="12"/>
  <c r="E5165" i="12"/>
  <c r="G5165" i="12"/>
  <c r="E5166" i="12"/>
  <c r="G5166" i="12"/>
  <c r="E5167" i="12"/>
  <c r="G5167" i="12"/>
  <c r="E5168" i="12"/>
  <c r="G5168" i="12"/>
  <c r="E5169" i="12"/>
  <c r="G5169" i="12"/>
  <c r="E5170" i="12"/>
  <c r="G5170" i="12"/>
  <c r="E5171" i="12"/>
  <c r="G5171" i="12"/>
  <c r="E5172" i="12"/>
  <c r="G5172" i="12"/>
  <c r="E5173" i="12"/>
  <c r="G5173" i="12"/>
  <c r="E5174" i="12"/>
  <c r="G5174" i="12"/>
  <c r="E5175" i="12"/>
  <c r="G5175" i="12"/>
  <c r="E5176" i="12"/>
  <c r="G5176" i="12"/>
  <c r="E5177" i="12"/>
  <c r="G5177" i="12"/>
  <c r="E5178" i="12"/>
  <c r="G5178" i="12"/>
  <c r="E5179" i="12"/>
  <c r="G5179" i="12"/>
  <c r="E5180" i="12"/>
  <c r="G5180" i="12"/>
  <c r="E5181" i="12"/>
  <c r="G5181" i="12"/>
  <c r="E5182" i="12"/>
  <c r="G5182" i="12"/>
  <c r="E5183" i="12"/>
  <c r="G5183" i="12"/>
  <c r="E5184" i="12"/>
  <c r="G5184" i="12"/>
  <c r="E5185" i="12"/>
  <c r="G5185" i="12"/>
  <c r="E5186" i="12"/>
  <c r="G5186" i="12"/>
  <c r="E5187" i="12"/>
  <c r="G5187" i="12"/>
  <c r="E5188" i="12"/>
  <c r="G5188" i="12"/>
  <c r="E5189" i="12"/>
  <c r="G5189" i="12"/>
  <c r="E5190" i="12"/>
  <c r="G5190" i="12"/>
  <c r="E5191" i="12"/>
  <c r="G5191" i="12"/>
  <c r="E5192" i="12"/>
  <c r="G5192" i="12"/>
  <c r="E5193" i="12"/>
  <c r="G5193" i="12"/>
  <c r="E5194" i="12"/>
  <c r="G5194" i="12"/>
  <c r="E5195" i="12"/>
  <c r="G5195" i="12"/>
  <c r="E5196" i="12"/>
  <c r="G5196" i="12"/>
  <c r="E5197" i="12"/>
  <c r="G5197" i="12"/>
  <c r="E5198" i="12"/>
  <c r="G5198" i="12"/>
  <c r="E5199" i="12"/>
  <c r="G5199" i="12"/>
  <c r="E5200" i="12"/>
  <c r="G5200" i="12"/>
  <c r="E5201" i="12"/>
  <c r="G5201" i="12"/>
  <c r="E5202" i="12"/>
  <c r="G5202" i="12"/>
  <c r="E5203" i="12"/>
  <c r="G5203" i="12"/>
  <c r="E5204" i="12"/>
  <c r="G5204" i="12"/>
  <c r="E5205" i="12"/>
  <c r="G5205" i="12"/>
  <c r="E5206" i="12"/>
  <c r="G5206" i="12"/>
  <c r="E5207" i="12"/>
  <c r="G5207" i="12"/>
  <c r="E5208" i="12"/>
  <c r="G5208" i="12"/>
  <c r="E5209" i="12"/>
  <c r="G5209" i="12"/>
  <c r="E5210" i="12"/>
  <c r="G5210" i="12"/>
  <c r="E5211" i="12"/>
  <c r="G5211" i="12"/>
  <c r="E5212" i="12"/>
  <c r="G5212" i="12"/>
  <c r="E5213" i="12"/>
  <c r="G5213" i="12"/>
  <c r="E5214" i="12"/>
  <c r="G5214" i="12"/>
  <c r="E5215" i="12"/>
  <c r="G5215" i="12"/>
  <c r="E5216" i="12"/>
  <c r="G5216" i="12"/>
  <c r="E5217" i="12"/>
  <c r="G5217" i="12"/>
  <c r="E5218" i="12"/>
  <c r="G5218" i="12"/>
  <c r="E5219" i="12"/>
  <c r="G5219" i="12"/>
  <c r="E5220" i="12"/>
  <c r="G5220" i="12"/>
  <c r="E5221" i="12"/>
  <c r="G5221" i="12"/>
  <c r="E5222" i="12"/>
  <c r="G5222" i="12"/>
  <c r="E5223" i="12"/>
  <c r="G5223" i="12"/>
  <c r="E5224" i="12"/>
  <c r="G5224" i="12"/>
  <c r="E5225" i="12"/>
  <c r="G5225" i="12"/>
  <c r="E5226" i="12"/>
  <c r="G5226" i="12"/>
  <c r="E5227" i="12"/>
  <c r="G5227" i="12"/>
  <c r="E5228" i="12"/>
  <c r="G5228" i="12"/>
  <c r="E5229" i="12"/>
  <c r="G5229" i="12"/>
  <c r="E5230" i="12"/>
  <c r="G5230" i="12"/>
  <c r="E5231" i="12"/>
  <c r="G5231" i="12"/>
  <c r="E5232" i="12"/>
  <c r="G5232" i="12"/>
  <c r="E5233" i="12"/>
  <c r="G5233" i="12"/>
  <c r="E5234" i="12"/>
  <c r="G5234" i="12"/>
  <c r="E5235" i="12"/>
  <c r="G5235" i="12"/>
  <c r="E5236" i="12"/>
  <c r="G5236" i="12"/>
  <c r="E5237" i="12"/>
  <c r="G5237" i="12"/>
  <c r="E5238" i="12"/>
  <c r="G5238" i="12"/>
  <c r="E5239" i="12"/>
  <c r="G5239" i="12"/>
  <c r="E5240" i="12"/>
  <c r="G5240" i="12"/>
  <c r="E5241" i="12"/>
  <c r="G5241" i="12"/>
  <c r="E5242" i="12"/>
  <c r="G5242" i="12"/>
  <c r="E5243" i="12"/>
  <c r="G5243" i="12"/>
  <c r="E5244" i="12"/>
  <c r="G5244" i="12"/>
  <c r="E5245" i="12"/>
  <c r="G5245" i="12"/>
  <c r="E5246" i="12"/>
  <c r="G5246" i="12"/>
  <c r="E5247" i="12"/>
  <c r="G5247" i="12"/>
  <c r="E5248" i="12"/>
  <c r="G5248" i="12"/>
  <c r="E5249" i="12"/>
  <c r="G5249" i="12"/>
  <c r="E5250" i="12"/>
  <c r="G5250" i="12"/>
  <c r="E5251" i="12"/>
  <c r="G5251" i="12"/>
  <c r="E5252" i="12"/>
  <c r="G5252" i="12"/>
  <c r="E5253" i="12"/>
  <c r="G5253" i="12"/>
  <c r="E5254" i="12"/>
  <c r="G5254" i="12"/>
  <c r="E5255" i="12"/>
  <c r="G5255" i="12"/>
  <c r="E5256" i="12"/>
  <c r="G5256" i="12"/>
  <c r="E5257" i="12"/>
  <c r="G5257" i="12"/>
  <c r="E5258" i="12"/>
  <c r="G5258" i="12"/>
  <c r="E5259" i="12"/>
  <c r="G5259" i="12"/>
  <c r="E5260" i="12"/>
  <c r="G5260" i="12"/>
  <c r="E5261" i="12"/>
  <c r="G5261" i="12"/>
  <c r="E5262" i="12"/>
  <c r="G5262" i="12"/>
  <c r="E5263" i="12"/>
  <c r="G5263" i="12"/>
  <c r="E5264" i="12"/>
  <c r="G5264" i="12"/>
  <c r="E5265" i="12"/>
  <c r="G5265" i="12"/>
  <c r="E5266" i="12"/>
  <c r="G5266" i="12"/>
  <c r="E5267" i="12"/>
  <c r="G5267" i="12"/>
  <c r="E5268" i="12"/>
  <c r="G5268" i="12"/>
  <c r="E5269" i="12"/>
  <c r="G5269" i="12"/>
  <c r="E5270" i="12"/>
  <c r="G5270" i="12"/>
  <c r="E5271" i="12"/>
  <c r="G5271" i="12"/>
  <c r="E5272" i="12"/>
  <c r="G5272" i="12"/>
  <c r="E5273" i="12"/>
  <c r="G5273" i="12"/>
  <c r="E5274" i="12"/>
  <c r="G5274" i="12"/>
  <c r="E5275" i="12"/>
  <c r="G5275" i="12"/>
  <c r="E5276" i="12"/>
  <c r="G5276" i="12"/>
  <c r="E5277" i="12"/>
  <c r="G5277" i="12"/>
  <c r="E5278" i="12"/>
  <c r="G5278" i="12"/>
  <c r="E5279" i="12"/>
  <c r="G5279" i="12"/>
  <c r="E5280" i="12"/>
  <c r="G5280" i="12"/>
  <c r="E5281" i="12"/>
  <c r="G5281" i="12"/>
  <c r="E5282" i="12"/>
  <c r="G5282" i="12"/>
  <c r="E5283" i="12"/>
  <c r="G5283" i="12"/>
  <c r="E5284" i="12"/>
  <c r="G5284" i="12"/>
  <c r="E5285" i="12"/>
  <c r="G5285" i="12"/>
  <c r="E5286" i="12"/>
  <c r="G5286" i="12"/>
  <c r="E5287" i="12"/>
  <c r="G5287" i="12"/>
  <c r="E5288" i="12"/>
  <c r="G5288" i="12"/>
  <c r="E5289" i="12"/>
  <c r="G5289" i="12"/>
  <c r="E5290" i="12"/>
  <c r="G5290" i="12"/>
  <c r="E5291" i="12"/>
  <c r="G5291" i="12"/>
  <c r="E5292" i="12"/>
  <c r="G5292" i="12"/>
  <c r="E5293" i="12"/>
  <c r="G5293" i="12"/>
  <c r="E5294" i="12"/>
  <c r="G5294" i="12"/>
  <c r="E5295" i="12"/>
  <c r="G5295" i="12"/>
  <c r="E5296" i="12"/>
  <c r="G5296" i="12"/>
  <c r="E5297" i="12"/>
  <c r="G5297" i="12"/>
  <c r="E5298" i="12"/>
  <c r="G5298" i="12"/>
  <c r="E5299" i="12"/>
  <c r="G5299" i="12"/>
  <c r="E5300" i="12"/>
  <c r="G5300" i="12"/>
  <c r="E5301" i="12"/>
  <c r="G5301" i="12"/>
  <c r="E5302" i="12"/>
  <c r="G5302" i="12"/>
  <c r="E5303" i="12"/>
  <c r="G5303" i="12"/>
  <c r="E5304" i="12"/>
  <c r="G5304" i="12"/>
  <c r="E5305" i="12"/>
  <c r="G5305" i="12"/>
  <c r="E5306" i="12"/>
  <c r="G5306" i="12"/>
  <c r="E5307" i="12"/>
  <c r="G5307" i="12"/>
  <c r="E5308" i="12"/>
  <c r="G5308" i="12"/>
  <c r="E5309" i="12"/>
  <c r="G5309" i="12"/>
  <c r="E5310" i="12"/>
  <c r="G5310" i="12"/>
  <c r="E5311" i="12"/>
  <c r="G5311" i="12"/>
  <c r="E5312" i="12"/>
  <c r="G5312" i="12"/>
  <c r="E5313" i="12"/>
  <c r="G5313" i="12"/>
  <c r="E5314" i="12"/>
  <c r="G5314" i="12"/>
  <c r="E5315" i="12"/>
  <c r="G5315" i="12"/>
  <c r="E5316" i="12"/>
  <c r="G5316" i="12"/>
  <c r="E5317" i="12"/>
  <c r="G5317" i="12"/>
  <c r="E5318" i="12"/>
  <c r="G5318" i="12"/>
  <c r="E5319" i="12"/>
  <c r="G5319" i="12"/>
  <c r="E5320" i="12"/>
  <c r="G5320" i="12"/>
  <c r="E5321" i="12"/>
  <c r="G5321" i="12"/>
  <c r="E5322" i="12"/>
  <c r="G5322" i="12"/>
  <c r="E5323" i="12"/>
  <c r="G5323" i="12"/>
  <c r="E5324" i="12"/>
  <c r="G5324" i="12"/>
  <c r="E5325" i="12"/>
  <c r="G5325" i="12"/>
  <c r="E5326" i="12"/>
  <c r="G5326" i="12"/>
  <c r="E5327" i="12"/>
  <c r="G5327" i="12"/>
  <c r="E5328" i="12"/>
  <c r="G5328" i="12"/>
  <c r="E5329" i="12"/>
  <c r="G5329" i="12"/>
  <c r="E5330" i="12"/>
  <c r="G5330" i="12"/>
  <c r="E5331" i="12"/>
  <c r="G5331" i="12"/>
  <c r="E5332" i="12"/>
  <c r="G5332" i="12"/>
  <c r="E5333" i="12"/>
  <c r="G5333" i="12"/>
  <c r="E5334" i="12"/>
  <c r="G5334" i="12"/>
  <c r="E5335" i="12"/>
  <c r="G5335" i="12"/>
  <c r="E5336" i="12"/>
  <c r="G5336" i="12"/>
  <c r="E5337" i="12"/>
  <c r="G5337" i="12"/>
  <c r="E5338" i="12"/>
  <c r="G5338" i="12"/>
  <c r="E5339" i="12"/>
  <c r="G5339" i="12"/>
  <c r="E5340" i="12"/>
  <c r="G5340" i="12"/>
  <c r="E5341" i="12"/>
  <c r="G5341" i="12"/>
  <c r="E5342" i="12"/>
  <c r="G5342" i="12"/>
  <c r="E5343" i="12"/>
  <c r="G5343" i="12"/>
  <c r="E5344" i="12"/>
  <c r="G5344" i="12"/>
  <c r="E5345" i="12"/>
  <c r="G5345" i="12"/>
  <c r="E5346" i="12"/>
  <c r="G5346" i="12"/>
  <c r="E5347" i="12"/>
  <c r="G5347" i="12"/>
  <c r="E5348" i="12"/>
  <c r="G5348" i="12"/>
  <c r="E5349" i="12"/>
  <c r="G5349" i="12"/>
  <c r="E5350" i="12"/>
  <c r="G5350" i="12"/>
  <c r="E5351" i="12"/>
  <c r="G5351" i="12"/>
  <c r="E5352" i="12"/>
  <c r="G5352" i="12"/>
  <c r="E5353" i="12"/>
  <c r="G5353" i="12"/>
  <c r="E5354" i="12"/>
  <c r="G5354" i="12"/>
  <c r="E5355" i="12"/>
  <c r="G5355" i="12"/>
  <c r="E5356" i="12"/>
  <c r="G5356" i="12"/>
  <c r="E5357" i="12"/>
  <c r="G5357" i="12"/>
  <c r="E5358" i="12"/>
  <c r="G5358" i="12"/>
  <c r="E5359" i="12"/>
  <c r="G5359" i="12"/>
  <c r="E5360" i="12"/>
  <c r="G5360" i="12"/>
  <c r="E5361" i="12"/>
  <c r="G5361" i="12"/>
  <c r="E5362" i="12"/>
  <c r="G5362" i="12"/>
  <c r="E5363" i="12"/>
  <c r="G5363" i="12"/>
  <c r="E5364" i="12"/>
  <c r="G5364" i="12"/>
  <c r="E5365" i="12"/>
  <c r="G5365" i="12"/>
  <c r="E5366" i="12"/>
  <c r="G5366" i="12"/>
  <c r="E5367" i="12"/>
  <c r="G5367" i="12"/>
  <c r="E5368" i="12"/>
  <c r="G5368" i="12"/>
  <c r="E5369" i="12"/>
  <c r="G5369" i="12"/>
  <c r="E5370" i="12"/>
  <c r="G5370" i="12"/>
  <c r="E5371" i="12"/>
  <c r="G5371" i="12"/>
  <c r="E5372" i="12"/>
  <c r="G5372" i="12"/>
  <c r="E5373" i="12"/>
  <c r="G5373" i="12"/>
  <c r="E5374" i="12"/>
  <c r="G5374" i="12"/>
  <c r="E5375" i="12"/>
  <c r="G5375" i="12"/>
  <c r="E5376" i="12"/>
  <c r="G5376" i="12"/>
  <c r="E5377" i="12"/>
  <c r="G5377" i="12"/>
  <c r="E5378" i="12"/>
  <c r="G5378" i="12"/>
  <c r="E5379" i="12"/>
  <c r="G5379" i="12"/>
  <c r="E5380" i="12"/>
  <c r="G5380" i="12"/>
  <c r="E5381" i="12"/>
  <c r="G5381" i="12"/>
  <c r="E5382" i="12"/>
  <c r="G5382" i="12"/>
  <c r="E5383" i="12"/>
  <c r="G5383" i="12"/>
  <c r="E5384" i="12"/>
  <c r="G5384" i="12"/>
  <c r="E5385" i="12"/>
  <c r="G5385" i="12"/>
  <c r="E5386" i="12"/>
  <c r="G5386" i="12"/>
  <c r="E5387" i="12"/>
  <c r="G5387" i="12"/>
  <c r="E5388" i="12"/>
  <c r="G5388" i="12"/>
  <c r="E5389" i="12"/>
  <c r="G5389" i="12"/>
  <c r="E5390" i="12"/>
  <c r="G5390" i="12"/>
  <c r="E5391" i="12"/>
  <c r="G5391" i="12"/>
  <c r="E5392" i="12"/>
  <c r="G5392" i="12"/>
  <c r="E5393" i="12"/>
  <c r="G5393" i="12"/>
  <c r="E5394" i="12"/>
  <c r="G5394" i="12"/>
  <c r="E5395" i="12"/>
  <c r="G5395" i="12"/>
  <c r="E5396" i="12"/>
  <c r="G5396" i="12"/>
  <c r="E5397" i="12"/>
  <c r="G5397" i="12"/>
  <c r="E5398" i="12"/>
  <c r="G5398" i="12"/>
  <c r="E5399" i="12"/>
  <c r="G5399" i="12"/>
  <c r="E5400" i="12"/>
  <c r="G5400" i="12"/>
  <c r="E5401" i="12"/>
  <c r="G5401" i="12"/>
  <c r="E5402" i="12"/>
  <c r="G5402" i="12"/>
  <c r="E5403" i="12"/>
  <c r="G5403" i="12"/>
  <c r="E5404" i="12"/>
  <c r="G5404" i="12"/>
  <c r="E5405" i="12"/>
  <c r="G5405" i="12"/>
  <c r="E5406" i="12"/>
  <c r="G5406" i="12"/>
  <c r="E5407" i="12"/>
  <c r="G5407" i="12"/>
  <c r="E5408" i="12"/>
  <c r="G5408" i="12"/>
  <c r="E5409" i="12"/>
  <c r="G5409" i="12"/>
  <c r="E5410" i="12"/>
  <c r="G5410" i="12"/>
  <c r="E5411" i="12"/>
  <c r="G5411" i="12"/>
  <c r="E5412" i="12"/>
  <c r="G5412" i="12"/>
  <c r="E5413" i="12"/>
  <c r="G5413" i="12"/>
  <c r="E5414" i="12"/>
  <c r="G5414" i="12"/>
  <c r="E5415" i="12"/>
  <c r="G5415" i="12"/>
  <c r="E5416" i="12"/>
  <c r="G5416" i="12"/>
  <c r="E5417" i="12"/>
  <c r="G5417" i="12"/>
  <c r="E5418" i="12"/>
  <c r="G5418" i="12"/>
  <c r="E5419" i="12"/>
  <c r="G5419" i="12"/>
  <c r="E5420" i="12"/>
  <c r="G5420" i="12"/>
  <c r="E5421" i="12"/>
  <c r="G5421" i="12"/>
  <c r="E5422" i="12"/>
  <c r="G5422" i="12"/>
  <c r="E5423" i="12"/>
  <c r="G5423" i="12"/>
  <c r="E5424" i="12"/>
  <c r="G5424" i="12"/>
  <c r="E5425" i="12"/>
  <c r="G5425" i="12"/>
  <c r="E5426" i="12"/>
  <c r="G5426" i="12"/>
  <c r="E5427" i="12"/>
  <c r="G5427" i="12"/>
  <c r="E5428" i="12"/>
  <c r="G5428" i="12"/>
  <c r="E5429" i="12"/>
  <c r="G5429" i="12"/>
  <c r="E5430" i="12"/>
  <c r="G5430" i="12"/>
  <c r="E5431" i="12"/>
  <c r="G5431" i="12"/>
  <c r="E5432" i="12"/>
  <c r="G5432" i="12"/>
  <c r="E5433" i="12"/>
  <c r="G5433" i="12"/>
  <c r="E5434" i="12"/>
  <c r="G5434" i="12"/>
  <c r="E5435" i="12"/>
  <c r="G5435" i="12"/>
  <c r="E5436" i="12"/>
  <c r="G5436" i="12"/>
  <c r="E5437" i="12"/>
  <c r="G5437" i="12"/>
  <c r="E5438" i="12"/>
  <c r="G5438" i="12"/>
  <c r="E5439" i="12"/>
  <c r="G5439" i="12"/>
  <c r="E5440" i="12"/>
  <c r="G5440" i="12"/>
  <c r="E5441" i="12"/>
  <c r="G5441" i="12"/>
  <c r="E5442" i="12"/>
  <c r="G5442" i="12"/>
  <c r="E5443" i="12"/>
  <c r="G5443" i="12"/>
  <c r="E5444" i="12"/>
  <c r="G5444" i="12"/>
  <c r="E5445" i="12"/>
  <c r="G5445" i="12"/>
  <c r="E5446" i="12"/>
  <c r="G5446" i="12"/>
  <c r="E5447" i="12"/>
  <c r="G5447" i="12"/>
  <c r="E5448" i="12"/>
  <c r="G5448" i="12"/>
  <c r="E5449" i="12"/>
  <c r="G5449" i="12"/>
  <c r="E5450" i="12"/>
  <c r="G5450" i="12"/>
  <c r="E5451" i="12"/>
  <c r="G5451" i="12"/>
  <c r="E5452" i="12"/>
  <c r="G5452" i="12"/>
  <c r="E5453" i="12"/>
  <c r="G5453" i="12"/>
  <c r="E5454" i="12"/>
  <c r="G5454" i="12"/>
  <c r="E5455" i="12"/>
  <c r="G5455" i="12"/>
  <c r="E5456" i="12"/>
  <c r="G5456" i="12"/>
  <c r="E5457" i="12"/>
  <c r="G5457" i="12"/>
  <c r="E5458" i="12"/>
  <c r="G5458" i="12"/>
  <c r="E5459" i="12"/>
  <c r="G5459" i="12"/>
  <c r="E5460" i="12"/>
  <c r="G5460" i="12"/>
  <c r="E5461" i="12"/>
  <c r="G5461" i="12"/>
  <c r="E5462" i="12"/>
  <c r="G5462" i="12"/>
  <c r="E5463" i="12"/>
  <c r="G5463" i="12"/>
  <c r="E5464" i="12"/>
  <c r="G5464" i="12"/>
  <c r="E5465" i="12"/>
  <c r="G5465" i="12"/>
  <c r="E5466" i="12"/>
  <c r="G5466" i="12"/>
  <c r="E5467" i="12"/>
  <c r="G5467" i="12"/>
  <c r="E5468" i="12"/>
  <c r="G5468" i="12"/>
  <c r="E5469" i="12"/>
  <c r="G5469" i="12"/>
  <c r="E5470" i="12"/>
  <c r="G5470" i="12"/>
  <c r="E5471" i="12"/>
  <c r="G5471" i="12"/>
  <c r="E5472" i="12"/>
  <c r="G5472" i="12"/>
  <c r="E5473" i="12"/>
  <c r="G5473" i="12"/>
  <c r="E5474" i="12"/>
  <c r="G5474" i="12"/>
  <c r="E5475" i="12"/>
  <c r="G5475" i="12"/>
  <c r="E3083" i="12"/>
  <c r="G3083" i="12"/>
  <c r="E3084" i="12"/>
  <c r="G3084" i="12"/>
  <c r="E3085" i="12"/>
  <c r="G3085" i="12"/>
  <c r="E3086" i="12"/>
  <c r="G3086" i="12"/>
  <c r="E3087" i="12"/>
  <c r="G3087" i="12"/>
  <c r="E3075" i="12"/>
  <c r="G3075" i="12"/>
  <c r="E3076" i="12"/>
  <c r="G3076" i="12"/>
  <c r="E3077" i="12"/>
  <c r="G3077" i="12"/>
  <c r="E3078" i="12"/>
  <c r="G3078" i="12"/>
  <c r="E3079" i="12"/>
  <c r="G3079" i="12"/>
  <c r="E3080" i="12"/>
  <c r="G3080" i="12"/>
  <c r="E3081" i="12"/>
  <c r="G3081" i="12"/>
  <c r="E3082" i="12"/>
  <c r="G3082" i="12"/>
  <c r="G3074" i="12"/>
  <c r="E3074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3075" i="12"/>
  <c r="D3076" i="12"/>
  <c r="D3077" i="12"/>
  <c r="D3078" i="12"/>
  <c r="D3079" i="12"/>
  <c r="D3080" i="12"/>
  <c r="D3081" i="12"/>
  <c r="D3082" i="12"/>
  <c r="D3083" i="12"/>
  <c r="D3074" i="12"/>
  <c r="C5475" i="12"/>
  <c r="C5474" i="12"/>
  <c r="C5473" i="12"/>
  <c r="C5472" i="12"/>
  <c r="C5471" i="12"/>
  <c r="C5470" i="12"/>
  <c r="C5469" i="12"/>
  <c r="C5468" i="12"/>
  <c r="C5467" i="12"/>
  <c r="C5466" i="12"/>
  <c r="C5465" i="12"/>
  <c r="C5464" i="12"/>
  <c r="C5463" i="12"/>
  <c r="C5462" i="12"/>
  <c r="C5461" i="12"/>
  <c r="C5460" i="12"/>
  <c r="C5459" i="12"/>
  <c r="C5458" i="12"/>
  <c r="C5457" i="12"/>
  <c r="C5456" i="12"/>
  <c r="C5455" i="12"/>
  <c r="C5454" i="12"/>
  <c r="C5453" i="12"/>
  <c r="C5452" i="12"/>
  <c r="C5451" i="12"/>
  <c r="C5450" i="12"/>
  <c r="C5449" i="12"/>
  <c r="C5448" i="12"/>
  <c r="C5447" i="12"/>
  <c r="C5446" i="12"/>
  <c r="C5445" i="12"/>
  <c r="C5444" i="12"/>
  <c r="C5443" i="12"/>
  <c r="C5442" i="12"/>
  <c r="C5441" i="12"/>
  <c r="C5440" i="12"/>
  <c r="C5439" i="12"/>
  <c r="C5438" i="12"/>
  <c r="C5437" i="12"/>
  <c r="C5436" i="12"/>
  <c r="C5435" i="12"/>
  <c r="C5434" i="12"/>
  <c r="C5433" i="12"/>
  <c r="C5432" i="12"/>
  <c r="C5431" i="12"/>
  <c r="C5430" i="12"/>
  <c r="C5429" i="12"/>
  <c r="C5428" i="12"/>
  <c r="C5427" i="12"/>
  <c r="C5426" i="12"/>
  <c r="C5425" i="12"/>
  <c r="C5424" i="12"/>
  <c r="C5423" i="12"/>
  <c r="C5422" i="12"/>
  <c r="C5421" i="12"/>
  <c r="C5420" i="12"/>
  <c r="C5419" i="12"/>
  <c r="C5418" i="12"/>
  <c r="C5417" i="12"/>
  <c r="C5416" i="12"/>
  <c r="C5415" i="12"/>
  <c r="C5414" i="12"/>
  <c r="C5413" i="12"/>
  <c r="C5412" i="12"/>
  <c r="C5411" i="12"/>
  <c r="C5410" i="12"/>
  <c r="C5409" i="12"/>
  <c r="C5408" i="12"/>
  <c r="C5407" i="12"/>
  <c r="C5406" i="12"/>
  <c r="C5405" i="12"/>
  <c r="C5404" i="12"/>
  <c r="C5403" i="12"/>
  <c r="C5402" i="12"/>
  <c r="C5401" i="12"/>
  <c r="C5400" i="12"/>
  <c r="C5399" i="12"/>
  <c r="C5398" i="12"/>
  <c r="C5397" i="12"/>
  <c r="C5396" i="12"/>
  <c r="C5395" i="12"/>
  <c r="C5394" i="12"/>
  <c r="C5393" i="12"/>
  <c r="C5392" i="12"/>
  <c r="C5391" i="12"/>
  <c r="C5390" i="12"/>
  <c r="C5389" i="12"/>
  <c r="C5388" i="12"/>
  <c r="C5387" i="12"/>
  <c r="C5386" i="12"/>
  <c r="C5385" i="12"/>
  <c r="C5384" i="12"/>
  <c r="C5383" i="12"/>
  <c r="C5382" i="12"/>
  <c r="C5381" i="12"/>
  <c r="C5380" i="12"/>
  <c r="C5379" i="12"/>
  <c r="C5378" i="12"/>
  <c r="C5377" i="12"/>
  <c r="C5376" i="12"/>
  <c r="C5375" i="12"/>
  <c r="C5374" i="12"/>
  <c r="C5373" i="12"/>
  <c r="C5372" i="12"/>
  <c r="C5371" i="12"/>
  <c r="C5370" i="12"/>
  <c r="C5369" i="12"/>
  <c r="C5368" i="12"/>
  <c r="C5367" i="12"/>
  <c r="C5366" i="12"/>
  <c r="C5365" i="12"/>
  <c r="C5364" i="12"/>
  <c r="C5363" i="12"/>
  <c r="C5362" i="12"/>
  <c r="C5361" i="12"/>
  <c r="C5360" i="12"/>
  <c r="C5359" i="12"/>
  <c r="C5358" i="12"/>
  <c r="C5357" i="12"/>
  <c r="C5356" i="12"/>
  <c r="C5355" i="12"/>
  <c r="C5354" i="12"/>
  <c r="C5353" i="12"/>
  <c r="C5352" i="12"/>
  <c r="C5351" i="12"/>
  <c r="C5350" i="12"/>
  <c r="C5349" i="12"/>
  <c r="C5348" i="12"/>
  <c r="C5347" i="12"/>
  <c r="C5346" i="12"/>
  <c r="C5345" i="12"/>
  <c r="C5344" i="12"/>
  <c r="C5343" i="12"/>
  <c r="C5342" i="12"/>
  <c r="C5341" i="12"/>
  <c r="C5340" i="12"/>
  <c r="C5339" i="12"/>
  <c r="C5338" i="12"/>
  <c r="C5337" i="12"/>
  <c r="C5336" i="12"/>
  <c r="C5335" i="12"/>
  <c r="C5334" i="12"/>
  <c r="C5333" i="12"/>
  <c r="C5332" i="12"/>
  <c r="C5331" i="12"/>
  <c r="C5330" i="12"/>
  <c r="C5329" i="12"/>
  <c r="C5328" i="12"/>
  <c r="C5327" i="12"/>
  <c r="C5326" i="12"/>
  <c r="C5325" i="12"/>
  <c r="C5324" i="12"/>
  <c r="C5323" i="12"/>
  <c r="C5322" i="12"/>
  <c r="C5321" i="12"/>
  <c r="C5320" i="12"/>
  <c r="C5319" i="12"/>
  <c r="C5318" i="12"/>
  <c r="C5317" i="12"/>
  <c r="C5316" i="12"/>
  <c r="C5315" i="12"/>
  <c r="C5314" i="12"/>
  <c r="C5313" i="12"/>
  <c r="C5312" i="12"/>
  <c r="C5311" i="12"/>
  <c r="C5310" i="12"/>
  <c r="C5309" i="12"/>
  <c r="C5308" i="12"/>
  <c r="C5307" i="12"/>
  <c r="C5306" i="12"/>
  <c r="C5305" i="12"/>
  <c r="C5304" i="12"/>
  <c r="C5303" i="12"/>
  <c r="C5302" i="12"/>
  <c r="C5301" i="12"/>
  <c r="C5300" i="12"/>
  <c r="C5299" i="12"/>
  <c r="C5298" i="12"/>
  <c r="C5297" i="12"/>
  <c r="C5296" i="12"/>
  <c r="C5295" i="12"/>
  <c r="C5294" i="12"/>
  <c r="C5293" i="12"/>
  <c r="C5292" i="12"/>
  <c r="C5291" i="12"/>
  <c r="C5290" i="12"/>
  <c r="C5289" i="12"/>
  <c r="C5288" i="12"/>
  <c r="C5287" i="12"/>
  <c r="C5286" i="12"/>
  <c r="C5285" i="12"/>
  <c r="C5284" i="12"/>
  <c r="C5283" i="12"/>
  <c r="C5282" i="12"/>
  <c r="C5281" i="12"/>
  <c r="C5280" i="12"/>
  <c r="C5279" i="12"/>
  <c r="C5278" i="12"/>
  <c r="C5277" i="12"/>
  <c r="C5276" i="12"/>
  <c r="C5275" i="12"/>
  <c r="C5274" i="12"/>
  <c r="C5273" i="12"/>
  <c r="C5272" i="12"/>
  <c r="C5271" i="12"/>
  <c r="C5270" i="12"/>
  <c r="C5269" i="12"/>
  <c r="C5268" i="12"/>
  <c r="C5267" i="12"/>
  <c r="C5266" i="12"/>
  <c r="C5265" i="12"/>
  <c r="C5264" i="12"/>
  <c r="C5263" i="12"/>
  <c r="C5262" i="12"/>
  <c r="C5261" i="12"/>
  <c r="C5260" i="12"/>
  <c r="C5259" i="12"/>
  <c r="C5258" i="12"/>
  <c r="C5257" i="12"/>
  <c r="C5256" i="12"/>
  <c r="C5255" i="12"/>
  <c r="C5254" i="12"/>
  <c r="C5253" i="12"/>
  <c r="C5252" i="12"/>
  <c r="C5251" i="12"/>
  <c r="C5250" i="12"/>
  <c r="C5249" i="12"/>
  <c r="C5248" i="12"/>
  <c r="C5247" i="12"/>
  <c r="C5246" i="12"/>
  <c r="C5245" i="12"/>
  <c r="C5244" i="12"/>
  <c r="C5243" i="12"/>
  <c r="C5242" i="12"/>
  <c r="C5241" i="12"/>
  <c r="C5240" i="12"/>
  <c r="C5239" i="12"/>
  <c r="C5238" i="12"/>
  <c r="C5237" i="12"/>
  <c r="C5236" i="12"/>
  <c r="C5235" i="12"/>
  <c r="C5234" i="12"/>
  <c r="C5233" i="12"/>
  <c r="C5232" i="12"/>
  <c r="C5231" i="12"/>
  <c r="C5230" i="12"/>
  <c r="C5229" i="12"/>
  <c r="C5228" i="12"/>
  <c r="C5227" i="12"/>
  <c r="C5226" i="12"/>
  <c r="C5225" i="12"/>
  <c r="C5224" i="12"/>
  <c r="C5223" i="12"/>
  <c r="C5222" i="12"/>
  <c r="C5221" i="12"/>
  <c r="C5220" i="12"/>
  <c r="C5219" i="12"/>
  <c r="C5218" i="12"/>
  <c r="C5217" i="12"/>
  <c r="C5216" i="12"/>
  <c r="C5215" i="12"/>
  <c r="C5214" i="12"/>
  <c r="C5213" i="12"/>
  <c r="C5212" i="12"/>
  <c r="C5211" i="12"/>
  <c r="C5210" i="12"/>
  <c r="C5209" i="12"/>
  <c r="C5208" i="12"/>
  <c r="C5207" i="12"/>
  <c r="C5206" i="12"/>
  <c r="C5205" i="12"/>
  <c r="C5204" i="12"/>
  <c r="C5203" i="12"/>
  <c r="C5202" i="12"/>
  <c r="C5201" i="12"/>
  <c r="C5200" i="12"/>
  <c r="C5199" i="12"/>
  <c r="C5198" i="12"/>
  <c r="C5197" i="12"/>
  <c r="C5196" i="12"/>
  <c r="C5195" i="12"/>
  <c r="C5194" i="12"/>
  <c r="C5193" i="12"/>
  <c r="C5192" i="12"/>
  <c r="C5191" i="12"/>
  <c r="C5190" i="12"/>
  <c r="C5189" i="12"/>
  <c r="C5188" i="12"/>
  <c r="C5187" i="12"/>
  <c r="C5186" i="12"/>
  <c r="C5185" i="12"/>
  <c r="C5184" i="12"/>
  <c r="C5183" i="12"/>
  <c r="C5182" i="12"/>
  <c r="C5181" i="12"/>
  <c r="C5180" i="12"/>
  <c r="C5179" i="12"/>
  <c r="C5178" i="12"/>
  <c r="C5177" i="12"/>
  <c r="C5176" i="12"/>
  <c r="C5175" i="12"/>
  <c r="C5174" i="12"/>
  <c r="C5173" i="12"/>
  <c r="C5172" i="12"/>
  <c r="C5171" i="12"/>
  <c r="C5170" i="12"/>
  <c r="C5169" i="12"/>
  <c r="C5168" i="12"/>
  <c r="C5167" i="12"/>
  <c r="C5166" i="12"/>
  <c r="C5165" i="12"/>
  <c r="C5164" i="12"/>
  <c r="C5163" i="12"/>
  <c r="C5162" i="12"/>
  <c r="C5161" i="12"/>
  <c r="C5160" i="12"/>
  <c r="C5159" i="12"/>
  <c r="C5158" i="12"/>
  <c r="C5157" i="12"/>
  <c r="C5156" i="12"/>
  <c r="C5155" i="12"/>
  <c r="C5154" i="12"/>
  <c r="C5153" i="12"/>
  <c r="C5152" i="12"/>
  <c r="C5151" i="12"/>
  <c r="C5150" i="12"/>
  <c r="C5149" i="12"/>
  <c r="C5148" i="12"/>
  <c r="C5147" i="12"/>
  <c r="C5146" i="12"/>
  <c r="C5145" i="12"/>
  <c r="C5144" i="12"/>
  <c r="C5143" i="12"/>
  <c r="C5142" i="12"/>
  <c r="C5141" i="12"/>
  <c r="C5140" i="12"/>
  <c r="C5139" i="12"/>
  <c r="C5138" i="12"/>
  <c r="C5137" i="12"/>
  <c r="C5136" i="12"/>
  <c r="C5135" i="12"/>
  <c r="C5134" i="12"/>
  <c r="C5133" i="12"/>
  <c r="C5132" i="12"/>
  <c r="C5131" i="12"/>
  <c r="C5130" i="12"/>
  <c r="C5129" i="12"/>
  <c r="C5128" i="12"/>
  <c r="C5127" i="12"/>
  <c r="C5126" i="12"/>
  <c r="C5125" i="12"/>
  <c r="C5124" i="12"/>
  <c r="C5123" i="12"/>
  <c r="C5122" i="12"/>
  <c r="C5121" i="12"/>
  <c r="C5120" i="12"/>
  <c r="C5119" i="12"/>
  <c r="C5118" i="12"/>
  <c r="C5117" i="12"/>
  <c r="C5116" i="12"/>
  <c r="C5115" i="12"/>
  <c r="C5114" i="12"/>
  <c r="C5113" i="12"/>
  <c r="C5112" i="12"/>
  <c r="C5111" i="12"/>
  <c r="C5110" i="12"/>
  <c r="C5109" i="12"/>
  <c r="C5108" i="12"/>
  <c r="C5107" i="12"/>
  <c r="C5106" i="12"/>
  <c r="C5105" i="12"/>
  <c r="C5104" i="12"/>
  <c r="C5103" i="12"/>
  <c r="C5102" i="12"/>
  <c r="C5101" i="12"/>
  <c r="C5100" i="12"/>
  <c r="C5099" i="12"/>
  <c r="C5098" i="12"/>
  <c r="C5097" i="12"/>
  <c r="C5096" i="12"/>
  <c r="C5095" i="12"/>
  <c r="C5094" i="12"/>
  <c r="C5093" i="12"/>
  <c r="C5092" i="12"/>
  <c r="C5091" i="12"/>
  <c r="C5090" i="12"/>
  <c r="C5089" i="12"/>
  <c r="C5088" i="12"/>
  <c r="C5087" i="12"/>
  <c r="C5086" i="12"/>
  <c r="C5085" i="12"/>
  <c r="C5084" i="12"/>
  <c r="C5083" i="12"/>
  <c r="C5082" i="12"/>
  <c r="C5081" i="12"/>
  <c r="C5080" i="12"/>
  <c r="C5079" i="12"/>
  <c r="C5078" i="12"/>
  <c r="C5077" i="12"/>
  <c r="C5076" i="12"/>
  <c r="C5075" i="12"/>
  <c r="C5074" i="12"/>
  <c r="C5073" i="12"/>
  <c r="C5072" i="12"/>
  <c r="C5071" i="12"/>
  <c r="C5070" i="12"/>
  <c r="C5069" i="12"/>
  <c r="C5068" i="12"/>
  <c r="C5067" i="12"/>
  <c r="C5066" i="12"/>
  <c r="C5065" i="12"/>
  <c r="C5064" i="12"/>
  <c r="C5063" i="12"/>
  <c r="C5062" i="12"/>
  <c r="C5061" i="12"/>
  <c r="C5060" i="12"/>
  <c r="C5059" i="12"/>
  <c r="C5058" i="12"/>
  <c r="C5057" i="12"/>
  <c r="C5056" i="12"/>
  <c r="C5055" i="12"/>
  <c r="C5054" i="12"/>
  <c r="C5053" i="12"/>
  <c r="C5052" i="12"/>
  <c r="C5051" i="12"/>
  <c r="C5050" i="12"/>
  <c r="C5049" i="12"/>
  <c r="C5048" i="12"/>
  <c r="C5047" i="12"/>
  <c r="C5046" i="12"/>
  <c r="C5045" i="12"/>
  <c r="C5044" i="12"/>
  <c r="C5043" i="12"/>
  <c r="C5042" i="12"/>
  <c r="C5041" i="12"/>
  <c r="C5040" i="12"/>
  <c r="C5039" i="12"/>
  <c r="C5038" i="12"/>
  <c r="C5037" i="12"/>
  <c r="C5036" i="12"/>
  <c r="C5035" i="12"/>
  <c r="C5034" i="12"/>
  <c r="C5033" i="12"/>
  <c r="C5032" i="12"/>
  <c r="C5031" i="12"/>
  <c r="C5030" i="12"/>
  <c r="C5029" i="12"/>
  <c r="C5028" i="12"/>
  <c r="C5027" i="12"/>
  <c r="C5026" i="12"/>
  <c r="C5025" i="12"/>
  <c r="C5024" i="12"/>
  <c r="C5023" i="12"/>
  <c r="C5022" i="12"/>
  <c r="C5021" i="12"/>
  <c r="C5020" i="12"/>
  <c r="C5019" i="12"/>
  <c r="C5018" i="12"/>
  <c r="C5017" i="12"/>
  <c r="C5016" i="12"/>
  <c r="C5015" i="12"/>
  <c r="C5014" i="12"/>
  <c r="C5013" i="12"/>
  <c r="C5012" i="12"/>
  <c r="C5011" i="12"/>
  <c r="C5010" i="12"/>
  <c r="C5009" i="12"/>
  <c r="C5008" i="12"/>
  <c r="C5007" i="12"/>
  <c r="C5006" i="12"/>
  <c r="C5005" i="12"/>
  <c r="C5004" i="12"/>
  <c r="C5003" i="12"/>
  <c r="C5002" i="12"/>
  <c r="C5001" i="12"/>
  <c r="C5000" i="12"/>
  <c r="C4999" i="12"/>
  <c r="C4998" i="12"/>
  <c r="C4997" i="12"/>
  <c r="C4996" i="12"/>
  <c r="C4995" i="12"/>
  <c r="C4994" i="12"/>
  <c r="C4993" i="12"/>
  <c r="C4992" i="12"/>
  <c r="C4991" i="12"/>
  <c r="C4990" i="12"/>
  <c r="C4989" i="12"/>
  <c r="C4988" i="12"/>
  <c r="C4987" i="12"/>
  <c r="C4986" i="12"/>
  <c r="C4985" i="12"/>
  <c r="C4984" i="12"/>
  <c r="C4983" i="12"/>
  <c r="C4982" i="12"/>
  <c r="C4981" i="12"/>
  <c r="C4980" i="12"/>
  <c r="C4979" i="12"/>
  <c r="C4978" i="12"/>
  <c r="C4977" i="12"/>
  <c r="C4976" i="12"/>
  <c r="C4975" i="12"/>
  <c r="C4974" i="12"/>
  <c r="C4973" i="12"/>
  <c r="C4972" i="12"/>
  <c r="C4971" i="12"/>
  <c r="C4970" i="12"/>
  <c r="C4969" i="12"/>
  <c r="C4968" i="12"/>
  <c r="C4967" i="12"/>
  <c r="C4966" i="12"/>
  <c r="C4965" i="12"/>
  <c r="C4964" i="12"/>
  <c r="C4963" i="12"/>
  <c r="C4962" i="12"/>
  <c r="C4961" i="12"/>
  <c r="C4960" i="12"/>
  <c r="C4959" i="12"/>
  <c r="C4958" i="12"/>
  <c r="C4957" i="12"/>
  <c r="C4956" i="12"/>
  <c r="C4955" i="12"/>
  <c r="C4954" i="12"/>
  <c r="C4953" i="12"/>
  <c r="C4952" i="12"/>
  <c r="C4951" i="12"/>
  <c r="C4950" i="12"/>
  <c r="C4949" i="12"/>
  <c r="C4948" i="12"/>
  <c r="C4947" i="12"/>
  <c r="C4946" i="12"/>
  <c r="C4945" i="12"/>
  <c r="C4944" i="12"/>
  <c r="C4943" i="12"/>
  <c r="C4942" i="12"/>
  <c r="C4941" i="12"/>
  <c r="C4940" i="12"/>
  <c r="C4939" i="12"/>
  <c r="C4938" i="12"/>
  <c r="C4937" i="12"/>
  <c r="C4936" i="12"/>
  <c r="C4935" i="12"/>
  <c r="C4934" i="12"/>
  <c r="C4933" i="12"/>
  <c r="C4932" i="12"/>
  <c r="C4931" i="12"/>
  <c r="C4930" i="12"/>
  <c r="C4929" i="12"/>
  <c r="C4928" i="12"/>
  <c r="C4927" i="12"/>
  <c r="C4926" i="12"/>
  <c r="C4925" i="12"/>
  <c r="C4924" i="12"/>
  <c r="C4923" i="12"/>
  <c r="C4922" i="12"/>
  <c r="C4921" i="12"/>
  <c r="C4920" i="12"/>
  <c r="C4919" i="12"/>
  <c r="C4918" i="12"/>
  <c r="C4917" i="12"/>
  <c r="C4916" i="12"/>
  <c r="C4915" i="12"/>
  <c r="C4914" i="12"/>
  <c r="C4913" i="12"/>
  <c r="C4912" i="12"/>
  <c r="C4911" i="12"/>
  <c r="C4910" i="12"/>
  <c r="C4909" i="12"/>
  <c r="C4908" i="12"/>
  <c r="C4907" i="12"/>
  <c r="C4906" i="12"/>
  <c r="C4905" i="12"/>
  <c r="C4904" i="12"/>
  <c r="C4903" i="12"/>
  <c r="C4902" i="12"/>
  <c r="C4901" i="12"/>
  <c r="C4900" i="12"/>
  <c r="C4899" i="12"/>
  <c r="C4898" i="12"/>
  <c r="C4897" i="12"/>
  <c r="C4896" i="12"/>
  <c r="C4895" i="12"/>
  <c r="C4894" i="12"/>
  <c r="C4893" i="12"/>
  <c r="C4892" i="12"/>
  <c r="C4891" i="12"/>
  <c r="C4890" i="12"/>
  <c r="C4889" i="12"/>
  <c r="C4888" i="12"/>
  <c r="C4887" i="12"/>
  <c r="C4886" i="12"/>
  <c r="C4885" i="12"/>
  <c r="C4884" i="12"/>
  <c r="C4883" i="12"/>
  <c r="C4882" i="12"/>
  <c r="C4881" i="12"/>
  <c r="C4880" i="12"/>
  <c r="C4879" i="12"/>
  <c r="C4878" i="12"/>
  <c r="C4877" i="12"/>
  <c r="C4876" i="12"/>
  <c r="C4875" i="12"/>
  <c r="C4874" i="12"/>
  <c r="C4873" i="12"/>
  <c r="C4872" i="12"/>
  <c r="C4871" i="12"/>
  <c r="C4870" i="12"/>
  <c r="C4869" i="12"/>
  <c r="C4868" i="12"/>
  <c r="C4867" i="12"/>
  <c r="C4866" i="12"/>
  <c r="C4865" i="12"/>
  <c r="C4864" i="12"/>
  <c r="C4863" i="12"/>
  <c r="C4862" i="12"/>
  <c r="C4861" i="12"/>
  <c r="C4860" i="12"/>
  <c r="C4859" i="12"/>
  <c r="C4858" i="12"/>
  <c r="C4857" i="12"/>
  <c r="C4856" i="12"/>
  <c r="C4855" i="12"/>
  <c r="C4854" i="12"/>
  <c r="C4853" i="12"/>
  <c r="C4852" i="12"/>
  <c r="C4851" i="12"/>
  <c r="C4850" i="12"/>
  <c r="C4849" i="12"/>
  <c r="C4848" i="12"/>
  <c r="C4847" i="12"/>
  <c r="C4846" i="12"/>
  <c r="C4845" i="12"/>
  <c r="C4844" i="12"/>
  <c r="C4843" i="12"/>
  <c r="C4842" i="12"/>
  <c r="C4841" i="12"/>
  <c r="C4840" i="12"/>
  <c r="C4839" i="12"/>
  <c r="C4838" i="12"/>
  <c r="C4837" i="12"/>
  <c r="C4836" i="12"/>
  <c r="C4835" i="12"/>
  <c r="C4834" i="12"/>
  <c r="C4833" i="12"/>
  <c r="C4832" i="12"/>
  <c r="C4831" i="12"/>
  <c r="C4830" i="12"/>
  <c r="C4829" i="12"/>
  <c r="C4828" i="12"/>
  <c r="C4827" i="12"/>
  <c r="C4826" i="12"/>
  <c r="C4825" i="12"/>
  <c r="C4824" i="12"/>
  <c r="C4823" i="12"/>
  <c r="C4822" i="12"/>
  <c r="C4821" i="12"/>
  <c r="C4820" i="12"/>
  <c r="C4819" i="12"/>
  <c r="C4818" i="12"/>
  <c r="C4817" i="12"/>
  <c r="C4816" i="12"/>
  <c r="C4815" i="12"/>
  <c r="C4814" i="12"/>
  <c r="C4813" i="12"/>
  <c r="C4812" i="12"/>
  <c r="C4811" i="12"/>
  <c r="C4810" i="12"/>
  <c r="C4809" i="12"/>
  <c r="C4808" i="12"/>
  <c r="C4807" i="12"/>
  <c r="C4806" i="12"/>
  <c r="C4805" i="12"/>
  <c r="C4804" i="12"/>
  <c r="C4803" i="12"/>
  <c r="C4802" i="12"/>
  <c r="C4801" i="12"/>
  <c r="C4800" i="12"/>
  <c r="C4799" i="12"/>
  <c r="C4798" i="12"/>
  <c r="C4797" i="12"/>
  <c r="C4796" i="12"/>
  <c r="C4795" i="12"/>
  <c r="C4794" i="12"/>
  <c r="C4793" i="12"/>
  <c r="C4792" i="12"/>
  <c r="C4791" i="12"/>
  <c r="C4790" i="12"/>
  <c r="C4789" i="12"/>
  <c r="C4788" i="12"/>
  <c r="C4787" i="12"/>
  <c r="C4786" i="12"/>
  <c r="C4785" i="12"/>
  <c r="C4784" i="12"/>
  <c r="C4783" i="12"/>
  <c r="C4782" i="12"/>
  <c r="C4781" i="12"/>
  <c r="C4780" i="12"/>
  <c r="C4779" i="12"/>
  <c r="C4778" i="12"/>
  <c r="C4777" i="12"/>
  <c r="C4776" i="12"/>
  <c r="C4775" i="12"/>
  <c r="C4774" i="12"/>
  <c r="C4773" i="12"/>
  <c r="C4772" i="12"/>
  <c r="C4771" i="12"/>
  <c r="C4770" i="12"/>
  <c r="C4769" i="12"/>
  <c r="C4768" i="12"/>
  <c r="C4767" i="12"/>
  <c r="C4766" i="12"/>
  <c r="C4765" i="12"/>
  <c r="C4764" i="12"/>
  <c r="C4763" i="12"/>
  <c r="C4762" i="12"/>
  <c r="C4761" i="12"/>
  <c r="C4760" i="12"/>
  <c r="C4759" i="12"/>
  <c r="C4758" i="12"/>
  <c r="C4757" i="12"/>
  <c r="C4756" i="12"/>
  <c r="C4755" i="12"/>
  <c r="C4754" i="12"/>
  <c r="C4753" i="12"/>
  <c r="C4752" i="12"/>
  <c r="C4751" i="12"/>
  <c r="C4750" i="12"/>
  <c r="C4749" i="12"/>
  <c r="C4748" i="12"/>
  <c r="C4747" i="12"/>
  <c r="C4746" i="12"/>
  <c r="C4745" i="12"/>
  <c r="C4744" i="12"/>
  <c r="C4743" i="12"/>
  <c r="C4742" i="12"/>
  <c r="C4741" i="12"/>
  <c r="C4740" i="12"/>
  <c r="C4739" i="12"/>
  <c r="C4738" i="12"/>
  <c r="C4737" i="12"/>
  <c r="C4736" i="12"/>
  <c r="C4735" i="12"/>
  <c r="C4734" i="12"/>
  <c r="C4733" i="12"/>
  <c r="C4732" i="12"/>
  <c r="C4731" i="12"/>
  <c r="C4730" i="12"/>
  <c r="C4729" i="12"/>
  <c r="C4728" i="12"/>
  <c r="C4727" i="12"/>
  <c r="C4726" i="12"/>
  <c r="C4725" i="12"/>
  <c r="C4724" i="12"/>
  <c r="C4723" i="12"/>
  <c r="C4722" i="12"/>
  <c r="C4721" i="12"/>
  <c r="C4720" i="12"/>
  <c r="C4719" i="12"/>
  <c r="C4718" i="12"/>
  <c r="C4717" i="12"/>
  <c r="C4716" i="12"/>
  <c r="C4715" i="12"/>
  <c r="C4714" i="12"/>
  <c r="C4713" i="12"/>
  <c r="C4712" i="12"/>
  <c r="C4711" i="12"/>
  <c r="C4710" i="12"/>
  <c r="C4709" i="12"/>
  <c r="C4708" i="12"/>
  <c r="C4707" i="12"/>
  <c r="C4706" i="12"/>
  <c r="C4705" i="12"/>
  <c r="C4704" i="12"/>
  <c r="C4703" i="12"/>
  <c r="C4702" i="12"/>
  <c r="C4701" i="12"/>
  <c r="C4700" i="12"/>
  <c r="C4699" i="12"/>
  <c r="C4698" i="12"/>
  <c r="C4697" i="12"/>
  <c r="C4696" i="12"/>
  <c r="C4695" i="12"/>
  <c r="C4694" i="12"/>
  <c r="C4693" i="12"/>
  <c r="C4692" i="12"/>
  <c r="C4691" i="12"/>
  <c r="C4690" i="12"/>
  <c r="C4689" i="12"/>
  <c r="C4688" i="12"/>
  <c r="C4687" i="12"/>
  <c r="C4686" i="12"/>
  <c r="C4685" i="12"/>
  <c r="C4684" i="12"/>
  <c r="C4683" i="12"/>
  <c r="C4682" i="12"/>
  <c r="C4681" i="12"/>
  <c r="C4680" i="12"/>
  <c r="C4679" i="12"/>
  <c r="C4678" i="12"/>
  <c r="C4677" i="12"/>
  <c r="C4676" i="12"/>
  <c r="C4675" i="12"/>
  <c r="C4674" i="12"/>
  <c r="C4673" i="12"/>
  <c r="C4672" i="12"/>
  <c r="C4671" i="12"/>
  <c r="C4670" i="12"/>
  <c r="C4669" i="12"/>
  <c r="C4668" i="12"/>
  <c r="C4667" i="12"/>
  <c r="C4666" i="12"/>
  <c r="C4665" i="12"/>
  <c r="C4664" i="12"/>
  <c r="C4663" i="12"/>
  <c r="C4662" i="12"/>
  <c r="C4661" i="12"/>
  <c r="C4660" i="12"/>
  <c r="C4659" i="12"/>
  <c r="C4658" i="12"/>
  <c r="C4657" i="12"/>
  <c r="C4656" i="12"/>
  <c r="C4655" i="12"/>
  <c r="C4654" i="12"/>
  <c r="C4653" i="12"/>
  <c r="C4652" i="12"/>
  <c r="C4651" i="12"/>
  <c r="C4650" i="12"/>
  <c r="C4649" i="12"/>
  <c r="C4648" i="12"/>
  <c r="C4647" i="12"/>
  <c r="C4646" i="12"/>
  <c r="C4645" i="12"/>
  <c r="C4644" i="12"/>
  <c r="C4643" i="12"/>
  <c r="C4642" i="12"/>
  <c r="C4641" i="12"/>
  <c r="C4640" i="12"/>
  <c r="C4639" i="12"/>
  <c r="C4638" i="12"/>
  <c r="C4637" i="12"/>
  <c r="C4636" i="12"/>
  <c r="C4635" i="12"/>
  <c r="C4634" i="12"/>
  <c r="C4633" i="12"/>
  <c r="C4632" i="12"/>
  <c r="C4631" i="12"/>
  <c r="C4630" i="12"/>
  <c r="C4629" i="12"/>
  <c r="C4628" i="12"/>
  <c r="C4627" i="12"/>
  <c r="C4626" i="12"/>
  <c r="C4625" i="12"/>
  <c r="C4624" i="12"/>
  <c r="C4623" i="12"/>
  <c r="C4622" i="12"/>
  <c r="C4621" i="12"/>
  <c r="C4620" i="12"/>
  <c r="C4619" i="12"/>
  <c r="C4618" i="12"/>
  <c r="C4617" i="12"/>
  <c r="C4616" i="12"/>
  <c r="C4615" i="12"/>
  <c r="C4614" i="12"/>
  <c r="C4613" i="12"/>
  <c r="C4612" i="12"/>
  <c r="C4611" i="12"/>
  <c r="C4610" i="12"/>
  <c r="C4609" i="12"/>
  <c r="C4608" i="12"/>
  <c r="C4607" i="12"/>
  <c r="C4606" i="12"/>
  <c r="C4605" i="12"/>
  <c r="C4604" i="12"/>
  <c r="C4603" i="12"/>
  <c r="C4602" i="12"/>
  <c r="C4601" i="12"/>
  <c r="C4600" i="12"/>
  <c r="C4599" i="12"/>
  <c r="C4598" i="12"/>
  <c r="C4597" i="12"/>
  <c r="C4596" i="12"/>
  <c r="C4595" i="12"/>
  <c r="C4594" i="12"/>
  <c r="C4593" i="12"/>
  <c r="C4592" i="12"/>
  <c r="C4591" i="12"/>
  <c r="C4590" i="12"/>
  <c r="C4589" i="12"/>
  <c r="C4588" i="12"/>
  <c r="C4587" i="12"/>
  <c r="C4586" i="12"/>
  <c r="C4585" i="12"/>
  <c r="C4584" i="12"/>
  <c r="C4583" i="12"/>
  <c r="C4582" i="12"/>
  <c r="C4581" i="12"/>
  <c r="C4580" i="12"/>
  <c r="C4579" i="12"/>
  <c r="C4578" i="12"/>
  <c r="C4577" i="12"/>
  <c r="C4576" i="12"/>
  <c r="C4575" i="12"/>
  <c r="C4574" i="12"/>
  <c r="C4573" i="12"/>
  <c r="C4572" i="12"/>
  <c r="C4571" i="12"/>
  <c r="C4570" i="12"/>
  <c r="C4569" i="12"/>
  <c r="C4568" i="12"/>
  <c r="C4567" i="12"/>
  <c r="C4566" i="12"/>
  <c r="C4565" i="12"/>
  <c r="C4564" i="12"/>
  <c r="C4563" i="12"/>
  <c r="C4562" i="12"/>
  <c r="C4561" i="12"/>
  <c r="C4560" i="12"/>
  <c r="C4559" i="12"/>
  <c r="C4558" i="12"/>
  <c r="C4557" i="12"/>
  <c r="C4556" i="12"/>
  <c r="C4555" i="12"/>
  <c r="C4554" i="12"/>
  <c r="C4553" i="12"/>
  <c r="C4552" i="12"/>
  <c r="C4551" i="12"/>
  <c r="C4550" i="12"/>
  <c r="C4549" i="12"/>
  <c r="C4548" i="12"/>
  <c r="C4547" i="12"/>
  <c r="C4546" i="12"/>
  <c r="C4545" i="12"/>
  <c r="C4544" i="12"/>
  <c r="C4543" i="12"/>
  <c r="C4542" i="12"/>
  <c r="C4541" i="12"/>
  <c r="C4540" i="12"/>
  <c r="C4539" i="12"/>
  <c r="C4538" i="12"/>
  <c r="C4537" i="12"/>
  <c r="C4536" i="12"/>
  <c r="C4535" i="12"/>
  <c r="C4534" i="12"/>
  <c r="C4533" i="12"/>
  <c r="C4532" i="12"/>
  <c r="C4531" i="12"/>
  <c r="C4530" i="12"/>
  <c r="C4529" i="12"/>
  <c r="C4528" i="12"/>
  <c r="C4527" i="12"/>
  <c r="C4526" i="12"/>
  <c r="C4525" i="12"/>
  <c r="C4524" i="12"/>
  <c r="C4523" i="12"/>
  <c r="C4522" i="12"/>
  <c r="C4521" i="12"/>
  <c r="C4520" i="12"/>
  <c r="C4519" i="12"/>
  <c r="C4518" i="12"/>
  <c r="C4517" i="12"/>
  <c r="C4516" i="12"/>
  <c r="C4515" i="12"/>
  <c r="C4514" i="12"/>
  <c r="C4513" i="12"/>
  <c r="C4512" i="12"/>
  <c r="C4511" i="12"/>
  <c r="C4510" i="12"/>
  <c r="C4509" i="12"/>
  <c r="C4508" i="12"/>
  <c r="C4507" i="12"/>
  <c r="C4506" i="12"/>
  <c r="C4505" i="12"/>
  <c r="C4504" i="12"/>
  <c r="C4503" i="12"/>
  <c r="C4502" i="12"/>
  <c r="C4501" i="12"/>
  <c r="C4500" i="12"/>
  <c r="C4499" i="12"/>
  <c r="C4498" i="12"/>
  <c r="C4497" i="12"/>
  <c r="C4496" i="12"/>
  <c r="C4495" i="12"/>
  <c r="C4494" i="12"/>
  <c r="C4493" i="12"/>
  <c r="C4492" i="12"/>
  <c r="C4491" i="12"/>
  <c r="C4490" i="12"/>
  <c r="C4489" i="12"/>
  <c r="C4488" i="12"/>
  <c r="C4487" i="12"/>
  <c r="C4486" i="12"/>
  <c r="C4485" i="12"/>
  <c r="C4484" i="12"/>
  <c r="C4483" i="12"/>
  <c r="C4482" i="12"/>
  <c r="C4481" i="12"/>
  <c r="C4480" i="12"/>
  <c r="C4479" i="12"/>
  <c r="C4478" i="12"/>
  <c r="C4477" i="12"/>
  <c r="C4476" i="12"/>
  <c r="C4475" i="12"/>
  <c r="C4474" i="12"/>
  <c r="C4473" i="12"/>
  <c r="C4472" i="12"/>
  <c r="C4471" i="12"/>
  <c r="C4470" i="12"/>
  <c r="C4469" i="12"/>
  <c r="C4468" i="12"/>
  <c r="C4467" i="12"/>
  <c r="C4466" i="12"/>
  <c r="C4465" i="12"/>
  <c r="C4464" i="12"/>
  <c r="C4463" i="12"/>
  <c r="C4462" i="12"/>
  <c r="C4461" i="12"/>
  <c r="C4460" i="12"/>
  <c r="C4459" i="12"/>
  <c r="C4458" i="12"/>
  <c r="C4457" i="12"/>
  <c r="C4456" i="12"/>
  <c r="C4455" i="12"/>
  <c r="C4454" i="12"/>
  <c r="C4453" i="12"/>
  <c r="C4452" i="12"/>
  <c r="C4451" i="12"/>
  <c r="C4450" i="12"/>
  <c r="C4449" i="12"/>
  <c r="C4448" i="12"/>
  <c r="C4447" i="12"/>
  <c r="C4446" i="12"/>
  <c r="C4445" i="12"/>
  <c r="C4444" i="12"/>
  <c r="C4443" i="12"/>
  <c r="C4442" i="12"/>
  <c r="C4441" i="12"/>
  <c r="C4440" i="12"/>
  <c r="C4439" i="12"/>
  <c r="C4438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1" i="12"/>
  <c r="C4410" i="12"/>
  <c r="C4409" i="12"/>
  <c r="C4408" i="12"/>
  <c r="C4407" i="12"/>
  <c r="C4406" i="12"/>
  <c r="C4405" i="12"/>
  <c r="C4404" i="12"/>
  <c r="C4403" i="12"/>
  <c r="C4402" i="12"/>
  <c r="C4401" i="12"/>
  <c r="C4400" i="12"/>
  <c r="C4399" i="12"/>
  <c r="C4398" i="12"/>
  <c r="C4397" i="12"/>
  <c r="C4396" i="12"/>
  <c r="C4395" i="12"/>
  <c r="C4394" i="12"/>
  <c r="C4393" i="12"/>
  <c r="C4392" i="12"/>
  <c r="C4391" i="12"/>
  <c r="C4390" i="12"/>
  <c r="C4389" i="12"/>
  <c r="C4388" i="12"/>
  <c r="C4387" i="12"/>
  <c r="C4386" i="12"/>
  <c r="C4385" i="12"/>
  <c r="C4384" i="12"/>
  <c r="C4383" i="12"/>
  <c r="C4382" i="12"/>
  <c r="C4381" i="12"/>
  <c r="C4380" i="12"/>
  <c r="C4379" i="12"/>
  <c r="C4378" i="12"/>
  <c r="C4377" i="12"/>
  <c r="C4376" i="12"/>
  <c r="C4375" i="12"/>
  <c r="C4374" i="12"/>
  <c r="C4373" i="12"/>
  <c r="C4372" i="12"/>
  <c r="C4371" i="12"/>
  <c r="C4370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58" i="12"/>
  <c r="C4357" i="12"/>
  <c r="C4356" i="12"/>
  <c r="C4355" i="12"/>
  <c r="C4354" i="12"/>
  <c r="C4353" i="12"/>
  <c r="C4352" i="12"/>
  <c r="C4351" i="12"/>
  <c r="C4350" i="12"/>
  <c r="C4349" i="12"/>
  <c r="C4348" i="12"/>
  <c r="C4347" i="12"/>
  <c r="C4346" i="12"/>
  <c r="C4345" i="12"/>
  <c r="C4344" i="12"/>
  <c r="C4343" i="12"/>
  <c r="C4342" i="12"/>
  <c r="C4341" i="12"/>
  <c r="C4340" i="12"/>
  <c r="C4339" i="12"/>
  <c r="C4338" i="12"/>
  <c r="C4337" i="12"/>
  <c r="C4336" i="12"/>
  <c r="C4335" i="12"/>
  <c r="C4334" i="12"/>
  <c r="C4333" i="12"/>
  <c r="C4332" i="12"/>
  <c r="C4331" i="12"/>
  <c r="C4330" i="12"/>
  <c r="C4329" i="12"/>
  <c r="C4328" i="12"/>
  <c r="C4327" i="12"/>
  <c r="C4326" i="12"/>
  <c r="C4325" i="12"/>
  <c r="C4324" i="12"/>
  <c r="C4323" i="12"/>
  <c r="C4322" i="12"/>
  <c r="C4321" i="12"/>
  <c r="C4320" i="12"/>
  <c r="C4319" i="12"/>
  <c r="C4318" i="12"/>
  <c r="C4317" i="12"/>
  <c r="C4316" i="12"/>
  <c r="C4315" i="12"/>
  <c r="C4314" i="12"/>
  <c r="C4313" i="12"/>
  <c r="C4312" i="12"/>
  <c r="C4311" i="12"/>
  <c r="C4310" i="12"/>
  <c r="C4309" i="12"/>
  <c r="C4308" i="12"/>
  <c r="C4307" i="12"/>
  <c r="C4306" i="12"/>
  <c r="C4305" i="12"/>
  <c r="C4304" i="12"/>
  <c r="C4303" i="12"/>
  <c r="C4302" i="12"/>
  <c r="C4301" i="12"/>
  <c r="C4300" i="12"/>
  <c r="C4299" i="12"/>
  <c r="C4298" i="12"/>
  <c r="C4297" i="12"/>
  <c r="C4296" i="12"/>
  <c r="C4295" i="12"/>
  <c r="C4294" i="12"/>
  <c r="C4293" i="12"/>
  <c r="C4292" i="12"/>
  <c r="C4291" i="12"/>
  <c r="C4290" i="12"/>
  <c r="C4289" i="12"/>
  <c r="C4288" i="12"/>
  <c r="C4287" i="12"/>
  <c r="C4286" i="12"/>
  <c r="C4285" i="12"/>
  <c r="C4284" i="12"/>
  <c r="C4283" i="12"/>
  <c r="C4282" i="12"/>
  <c r="C4281" i="12"/>
  <c r="C4280" i="12"/>
  <c r="C4279" i="12"/>
  <c r="C4278" i="12"/>
  <c r="C4277" i="12"/>
  <c r="C4276" i="12"/>
  <c r="C4275" i="12"/>
  <c r="C4274" i="12"/>
  <c r="C4273" i="12"/>
  <c r="C4272" i="12"/>
  <c r="C4271" i="12"/>
  <c r="C4270" i="12"/>
  <c r="C4269" i="12"/>
  <c r="C4268" i="12"/>
  <c r="C4267" i="12"/>
  <c r="C4266" i="12"/>
  <c r="C4265" i="12"/>
  <c r="C4264" i="12"/>
  <c r="C4263" i="12"/>
  <c r="C4262" i="12"/>
  <c r="C4261" i="12"/>
  <c r="C4260" i="12"/>
  <c r="C4259" i="12"/>
  <c r="C4258" i="12"/>
  <c r="C4257" i="12"/>
  <c r="C4256" i="12"/>
  <c r="C4255" i="12"/>
  <c r="C4254" i="12"/>
  <c r="C4253" i="12"/>
  <c r="C4252" i="12"/>
  <c r="C4251" i="12"/>
  <c r="C4250" i="12"/>
  <c r="C4249" i="12"/>
  <c r="C4248" i="12"/>
  <c r="C4247" i="12"/>
  <c r="C4246" i="12"/>
  <c r="C4245" i="12"/>
  <c r="C4244" i="12"/>
  <c r="C4243" i="12"/>
  <c r="C4242" i="12"/>
  <c r="C4241" i="12"/>
  <c r="C4240" i="12"/>
  <c r="C4239" i="12"/>
  <c r="C4238" i="12"/>
  <c r="C4237" i="12"/>
  <c r="C4236" i="12"/>
  <c r="C4235" i="12"/>
  <c r="C4234" i="12"/>
  <c r="C4233" i="12"/>
  <c r="C4232" i="12"/>
  <c r="C4231" i="12"/>
  <c r="C4230" i="12"/>
  <c r="C4229" i="12"/>
  <c r="C4228" i="12"/>
  <c r="C4227" i="12"/>
  <c r="C4226" i="12"/>
  <c r="C4225" i="12"/>
  <c r="C4224" i="12"/>
  <c r="C4223" i="12"/>
  <c r="C4222" i="12"/>
  <c r="C4221" i="12"/>
  <c r="C4220" i="12"/>
  <c r="C4219" i="12"/>
  <c r="C4218" i="12"/>
  <c r="C4217" i="12"/>
  <c r="C4216" i="12"/>
  <c r="C4215" i="12"/>
  <c r="C4214" i="12"/>
  <c r="C4213" i="12"/>
  <c r="C4212" i="12"/>
  <c r="C4211" i="12"/>
  <c r="C4210" i="12"/>
  <c r="C4209" i="12"/>
  <c r="C4208" i="12"/>
  <c r="C4207" i="12"/>
  <c r="C4206" i="12"/>
  <c r="C4205" i="12"/>
  <c r="C4204" i="12"/>
  <c r="C4203" i="12"/>
  <c r="C4202" i="12"/>
  <c r="C4201" i="12"/>
  <c r="C4200" i="12"/>
  <c r="C4199" i="12"/>
  <c r="C4198" i="12"/>
  <c r="C4197" i="12"/>
  <c r="C4196" i="12"/>
  <c r="C4195" i="12"/>
  <c r="C4194" i="12"/>
  <c r="C4193" i="12"/>
  <c r="C4192" i="12"/>
  <c r="C4191" i="12"/>
  <c r="C4190" i="12"/>
  <c r="C4189" i="12"/>
  <c r="C4188" i="12"/>
  <c r="C4187" i="12"/>
  <c r="C4186" i="12"/>
  <c r="C4185" i="12"/>
  <c r="C4184" i="12"/>
  <c r="C4183" i="12"/>
  <c r="C4182" i="12"/>
  <c r="C4181" i="12"/>
  <c r="C4180" i="12"/>
  <c r="C4179" i="12"/>
  <c r="C4178" i="12"/>
  <c r="C4177" i="12"/>
  <c r="C4176" i="12"/>
  <c r="C4175" i="12"/>
  <c r="C4174" i="12"/>
  <c r="C4173" i="12"/>
  <c r="C4172" i="12"/>
  <c r="C4171" i="12"/>
  <c r="C4170" i="12"/>
  <c r="C4169" i="12"/>
  <c r="C4168" i="12"/>
  <c r="C4167" i="12"/>
  <c r="C4166" i="12"/>
  <c r="C4165" i="12"/>
  <c r="C4164" i="12"/>
  <c r="C4163" i="12"/>
  <c r="C4162" i="12"/>
  <c r="C4161" i="12"/>
  <c r="C4160" i="12"/>
  <c r="C4159" i="12"/>
  <c r="C4158" i="12"/>
  <c r="C4157" i="12"/>
  <c r="C4156" i="12"/>
  <c r="C4155" i="12"/>
  <c r="C4154" i="12"/>
  <c r="C4153" i="12"/>
  <c r="C4152" i="12"/>
  <c r="C4151" i="12"/>
  <c r="C4150" i="12"/>
  <c r="C4149" i="12"/>
  <c r="C4148" i="12"/>
  <c r="C4147" i="12"/>
  <c r="C4146" i="12"/>
  <c r="C4145" i="12"/>
  <c r="C4144" i="12"/>
  <c r="C4143" i="12"/>
  <c r="C4142" i="12"/>
  <c r="C4141" i="12"/>
  <c r="C4140" i="12"/>
  <c r="C4139" i="12"/>
  <c r="C4138" i="12"/>
  <c r="C4137" i="12"/>
  <c r="C4136" i="12"/>
  <c r="C4135" i="12"/>
  <c r="C4134" i="12"/>
  <c r="C4133" i="12"/>
  <c r="C4132" i="12"/>
  <c r="C4131" i="12"/>
  <c r="C4130" i="12"/>
  <c r="C4129" i="12"/>
  <c r="C4128" i="12"/>
  <c r="C4127" i="12"/>
  <c r="C4126" i="12"/>
  <c r="C4125" i="12"/>
  <c r="C4124" i="12"/>
  <c r="C4123" i="12"/>
  <c r="C4122" i="12"/>
  <c r="C4121" i="12"/>
  <c r="C4120" i="12"/>
  <c r="C4119" i="12"/>
  <c r="C4118" i="12"/>
  <c r="C4117" i="12"/>
  <c r="C4116" i="12"/>
  <c r="C4115" i="12"/>
  <c r="C4114" i="12"/>
  <c r="C4113" i="12"/>
  <c r="C4112" i="12"/>
  <c r="C4111" i="12"/>
  <c r="C4110" i="12"/>
  <c r="C4109" i="12"/>
  <c r="C4108" i="12"/>
  <c r="C4107" i="12"/>
  <c r="C4106" i="12"/>
  <c r="C4105" i="12"/>
  <c r="C4104" i="12"/>
  <c r="C4103" i="12"/>
  <c r="C4102" i="12"/>
  <c r="C4101" i="12"/>
  <c r="C4100" i="12"/>
  <c r="C4099" i="12"/>
  <c r="C4098" i="12"/>
  <c r="C4097" i="12"/>
  <c r="C4096" i="12"/>
  <c r="C4095" i="12"/>
  <c r="C4094" i="12"/>
  <c r="C4093" i="12"/>
  <c r="C4092" i="12"/>
  <c r="C4091" i="12"/>
  <c r="C4090" i="12"/>
  <c r="C4089" i="12"/>
  <c r="C4088" i="12"/>
  <c r="C4087" i="12"/>
  <c r="C4086" i="12"/>
  <c r="C4085" i="12"/>
  <c r="C4084" i="12"/>
  <c r="C4083" i="12"/>
  <c r="C4082" i="12"/>
  <c r="C4081" i="12"/>
  <c r="C4080" i="12"/>
  <c r="C4079" i="12"/>
  <c r="C4078" i="12"/>
  <c r="C4077" i="12"/>
  <c r="C4076" i="12"/>
  <c r="C4075" i="12"/>
  <c r="C4074" i="12"/>
  <c r="C4073" i="12"/>
  <c r="C4072" i="12"/>
  <c r="C4071" i="12"/>
  <c r="C4070" i="12"/>
  <c r="C4069" i="12"/>
  <c r="C4068" i="12"/>
  <c r="C4067" i="12"/>
  <c r="C4066" i="12"/>
  <c r="C4065" i="12"/>
  <c r="C4064" i="12"/>
  <c r="C4063" i="12"/>
  <c r="C4062" i="12"/>
  <c r="C4061" i="12"/>
  <c r="C4060" i="12"/>
  <c r="C4059" i="12"/>
  <c r="C4058" i="12"/>
  <c r="C4057" i="12"/>
  <c r="C4056" i="12"/>
  <c r="C4055" i="12"/>
  <c r="C4054" i="12"/>
  <c r="C4053" i="12"/>
  <c r="C4052" i="12"/>
  <c r="C4051" i="12"/>
  <c r="C4050" i="12"/>
  <c r="C4049" i="12"/>
  <c r="C4048" i="12"/>
  <c r="C4047" i="12"/>
  <c r="C4046" i="12"/>
  <c r="C4045" i="12"/>
  <c r="C4044" i="12"/>
  <c r="C4043" i="12"/>
  <c r="C4042" i="12"/>
  <c r="C4041" i="12"/>
  <c r="C4040" i="12"/>
  <c r="C4039" i="12"/>
  <c r="C4038" i="12"/>
  <c r="C4037" i="12"/>
  <c r="C4036" i="12"/>
  <c r="C4035" i="12"/>
  <c r="C4034" i="12"/>
  <c r="C4033" i="12"/>
  <c r="C4032" i="12"/>
  <c r="C4031" i="12"/>
  <c r="C4030" i="12"/>
  <c r="C4029" i="12"/>
  <c r="C4028" i="12"/>
  <c r="C4027" i="12"/>
  <c r="C4026" i="12"/>
  <c r="C4025" i="12"/>
  <c r="C4024" i="12"/>
  <c r="C4023" i="12"/>
  <c r="C4022" i="12"/>
  <c r="C4021" i="12"/>
  <c r="C4020" i="12"/>
  <c r="C4019" i="12"/>
  <c r="C4018" i="12"/>
  <c r="C4017" i="12"/>
  <c r="C4016" i="12"/>
  <c r="C4015" i="12"/>
  <c r="C4014" i="12"/>
  <c r="C4013" i="12"/>
  <c r="C4012" i="12"/>
  <c r="C4011" i="12"/>
  <c r="C4010" i="12"/>
  <c r="C4009" i="12"/>
  <c r="C4008" i="12"/>
  <c r="C4007" i="12"/>
  <c r="C4006" i="12"/>
  <c r="C4005" i="12"/>
  <c r="C4004" i="12"/>
  <c r="C4003" i="12"/>
  <c r="C4002" i="12"/>
  <c r="C4001" i="12"/>
  <c r="C4000" i="12"/>
  <c r="C3999" i="12"/>
  <c r="C3998" i="12"/>
  <c r="C3997" i="12"/>
  <c r="C3996" i="12"/>
  <c r="C3995" i="12"/>
  <c r="C3994" i="12"/>
  <c r="C3993" i="12"/>
  <c r="C3992" i="12"/>
  <c r="C3991" i="12"/>
  <c r="C3990" i="12"/>
  <c r="C3989" i="12"/>
  <c r="C3988" i="12"/>
  <c r="C3987" i="12"/>
  <c r="C3986" i="12"/>
  <c r="C3985" i="12"/>
  <c r="C3984" i="12"/>
  <c r="C3983" i="12"/>
  <c r="C3982" i="12"/>
  <c r="C3981" i="12"/>
  <c r="C3980" i="12"/>
  <c r="C3979" i="12"/>
  <c r="C3978" i="12"/>
  <c r="C3977" i="12"/>
  <c r="C3976" i="12"/>
  <c r="C3975" i="12"/>
  <c r="C3974" i="12"/>
  <c r="C3973" i="12"/>
  <c r="C3972" i="12"/>
  <c r="C3971" i="12"/>
  <c r="C3970" i="12"/>
  <c r="C3969" i="12"/>
  <c r="C3968" i="12"/>
  <c r="C3967" i="12"/>
  <c r="C3966" i="12"/>
  <c r="C3965" i="12"/>
  <c r="C3964" i="12"/>
  <c r="C3963" i="12"/>
  <c r="C3962" i="12"/>
  <c r="C3961" i="12"/>
  <c r="C3960" i="12"/>
  <c r="C3959" i="12"/>
  <c r="C3958" i="12"/>
  <c r="C3957" i="12"/>
  <c r="C3956" i="12"/>
  <c r="C3955" i="12"/>
  <c r="C3954" i="12"/>
  <c r="C3953" i="12"/>
  <c r="C3952" i="12"/>
  <c r="C3951" i="12"/>
  <c r="C3950" i="12"/>
  <c r="C3949" i="12"/>
  <c r="C3948" i="12"/>
  <c r="C3947" i="12"/>
  <c r="C3946" i="12"/>
  <c r="C3945" i="12"/>
  <c r="C3944" i="12"/>
  <c r="C3943" i="12"/>
  <c r="C3942" i="12"/>
  <c r="C3941" i="12"/>
  <c r="C3940" i="12"/>
  <c r="C3939" i="12"/>
  <c r="C3938" i="12"/>
  <c r="C3937" i="12"/>
  <c r="C3936" i="12"/>
  <c r="C3935" i="12"/>
  <c r="C3934" i="12"/>
  <c r="C3933" i="12"/>
  <c r="C3932" i="12"/>
  <c r="C3931" i="12"/>
  <c r="C3148" i="12"/>
  <c r="C3149" i="12"/>
  <c r="C3150" i="12"/>
  <c r="C3151" i="12"/>
  <c r="C3152" i="12"/>
  <c r="C3153" i="12"/>
  <c r="C3154" i="12"/>
  <c r="C3155" i="12"/>
  <c r="C3156" i="12"/>
  <c r="C3157" i="12"/>
  <c r="C3158" i="12"/>
  <c r="C3159" i="12"/>
  <c r="C3160" i="12"/>
  <c r="C3161" i="12"/>
  <c r="C3162" i="12"/>
  <c r="C3163" i="12"/>
  <c r="C3164" i="12"/>
  <c r="C3165" i="12"/>
  <c r="C3166" i="12"/>
  <c r="C3167" i="12"/>
  <c r="C3168" i="12"/>
  <c r="C3169" i="12"/>
  <c r="C3170" i="12"/>
  <c r="C3171" i="12"/>
  <c r="C3172" i="12"/>
  <c r="C3173" i="12"/>
  <c r="C3174" i="12"/>
  <c r="C3175" i="12"/>
  <c r="C3176" i="12"/>
  <c r="C3177" i="12"/>
  <c r="C3178" i="12"/>
  <c r="C3179" i="12"/>
  <c r="C3180" i="12"/>
  <c r="C3181" i="12"/>
  <c r="C3182" i="12"/>
  <c r="C3183" i="12"/>
  <c r="C3184" i="12"/>
  <c r="C3185" i="12"/>
  <c r="C3186" i="12"/>
  <c r="C3187" i="12"/>
  <c r="C3188" i="12"/>
  <c r="C3189" i="12"/>
  <c r="C3190" i="12"/>
  <c r="C3191" i="12"/>
  <c r="C3192" i="12"/>
  <c r="C3193" i="12"/>
  <c r="C3194" i="12"/>
  <c r="C3195" i="12"/>
  <c r="C3196" i="12"/>
  <c r="C3197" i="12"/>
  <c r="C3198" i="12"/>
  <c r="C3199" i="12"/>
  <c r="C3200" i="12"/>
  <c r="C3201" i="12"/>
  <c r="C3202" i="12"/>
  <c r="C3203" i="12"/>
  <c r="C3204" i="12"/>
  <c r="C3205" i="12"/>
  <c r="C3206" i="12"/>
  <c r="C3207" i="12"/>
  <c r="C3208" i="12"/>
  <c r="C3209" i="12"/>
  <c r="C3210" i="12"/>
  <c r="C3211" i="12"/>
  <c r="C3212" i="12"/>
  <c r="C3213" i="12"/>
  <c r="C3214" i="12"/>
  <c r="C3215" i="12"/>
  <c r="C3216" i="12"/>
  <c r="C3217" i="12"/>
  <c r="C3218" i="12"/>
  <c r="C3219" i="12"/>
  <c r="C3220" i="12"/>
  <c r="C3221" i="12"/>
  <c r="C3222" i="12"/>
  <c r="C3223" i="12"/>
  <c r="C3224" i="12"/>
  <c r="C3225" i="12"/>
  <c r="C3226" i="12"/>
  <c r="C3227" i="12"/>
  <c r="C3228" i="12"/>
  <c r="C3229" i="12"/>
  <c r="C3230" i="12"/>
  <c r="C3231" i="12"/>
  <c r="C3232" i="12"/>
  <c r="C3233" i="12"/>
  <c r="C3234" i="12"/>
  <c r="C3235" i="12"/>
  <c r="C3236" i="12"/>
  <c r="C3237" i="12"/>
  <c r="C3238" i="12"/>
  <c r="C3239" i="12"/>
  <c r="C3240" i="12"/>
  <c r="C3241" i="12"/>
  <c r="C3242" i="12"/>
  <c r="C3243" i="12"/>
  <c r="C3244" i="12"/>
  <c r="C3245" i="12"/>
  <c r="C3246" i="12"/>
  <c r="C3247" i="12"/>
  <c r="C3248" i="12"/>
  <c r="C3249" i="12"/>
  <c r="C3250" i="12"/>
  <c r="C3251" i="12"/>
  <c r="C3252" i="12"/>
  <c r="C3253" i="12"/>
  <c r="C3254" i="12"/>
  <c r="C3255" i="12"/>
  <c r="C3256" i="12"/>
  <c r="C3257" i="12"/>
  <c r="C3258" i="12"/>
  <c r="C3259" i="12"/>
  <c r="C3260" i="12"/>
  <c r="C3261" i="12"/>
  <c r="C3262" i="12"/>
  <c r="C3263" i="12"/>
  <c r="C3264" i="12"/>
  <c r="C3265" i="12"/>
  <c r="C3266" i="12"/>
  <c r="C3267" i="12"/>
  <c r="C3268" i="12"/>
  <c r="C3269" i="12"/>
  <c r="C3270" i="12"/>
  <c r="C3271" i="12"/>
  <c r="C3272" i="12"/>
  <c r="C3273" i="12"/>
  <c r="C3274" i="12"/>
  <c r="C3275" i="12"/>
  <c r="C3276" i="12"/>
  <c r="C3277" i="12"/>
  <c r="C3278" i="12"/>
  <c r="C3279" i="12"/>
  <c r="C3280" i="12"/>
  <c r="C3281" i="12"/>
  <c r="C3282" i="12"/>
  <c r="C3283" i="12"/>
  <c r="C3284" i="12"/>
  <c r="C3285" i="12"/>
  <c r="C3286" i="12"/>
  <c r="C3287" i="12"/>
  <c r="C3288" i="12"/>
  <c r="C3289" i="12"/>
  <c r="C3290" i="12"/>
  <c r="C3291" i="12"/>
  <c r="C3292" i="12"/>
  <c r="C3293" i="12"/>
  <c r="C3294" i="12"/>
  <c r="C3295" i="12"/>
  <c r="C3296" i="12"/>
  <c r="C3297" i="12"/>
  <c r="C3298" i="12"/>
  <c r="C3299" i="12"/>
  <c r="C3300" i="12"/>
  <c r="C3301" i="12"/>
  <c r="C3302" i="12"/>
  <c r="C3303" i="12"/>
  <c r="C3304" i="12"/>
  <c r="C3305" i="12"/>
  <c r="C3306" i="12"/>
  <c r="C3307" i="12"/>
  <c r="C3308" i="12"/>
  <c r="C3309" i="12"/>
  <c r="C3310" i="12"/>
  <c r="C3311" i="12"/>
  <c r="C3312" i="12"/>
  <c r="C3313" i="12"/>
  <c r="C3314" i="12"/>
  <c r="C3315" i="12"/>
  <c r="C3316" i="12"/>
  <c r="C3317" i="12"/>
  <c r="C3318" i="12"/>
  <c r="C3319" i="12"/>
  <c r="C3320" i="12"/>
  <c r="C3321" i="12"/>
  <c r="C3322" i="12"/>
  <c r="C3323" i="12"/>
  <c r="C3324" i="12"/>
  <c r="C3325" i="12"/>
  <c r="C3326" i="12"/>
  <c r="C3327" i="12"/>
  <c r="C3328" i="12"/>
  <c r="C3329" i="12"/>
  <c r="C3330" i="12"/>
  <c r="C3331" i="12"/>
  <c r="C3332" i="12"/>
  <c r="C3333" i="12"/>
  <c r="C3334" i="12"/>
  <c r="C3335" i="12"/>
  <c r="C3336" i="12"/>
  <c r="C3337" i="12"/>
  <c r="C3338" i="12"/>
  <c r="C3339" i="12"/>
  <c r="C3340" i="12"/>
  <c r="C3341" i="12"/>
  <c r="C3342" i="12"/>
  <c r="C3343" i="12"/>
  <c r="C3344" i="12"/>
  <c r="C3345" i="12"/>
  <c r="C3346" i="12"/>
  <c r="C3347" i="12"/>
  <c r="C3348" i="12"/>
  <c r="C3349" i="12"/>
  <c r="C3350" i="12"/>
  <c r="C3351" i="12"/>
  <c r="C3352" i="12"/>
  <c r="C3353" i="12"/>
  <c r="C3354" i="12"/>
  <c r="C3355" i="12"/>
  <c r="C3356" i="12"/>
  <c r="C3357" i="12"/>
  <c r="C3358" i="12"/>
  <c r="C3359" i="12"/>
  <c r="C3360" i="12"/>
  <c r="C3361" i="12"/>
  <c r="C3362" i="12"/>
  <c r="C3363" i="12"/>
  <c r="C3364" i="12"/>
  <c r="C3365" i="12"/>
  <c r="C3366" i="12"/>
  <c r="C3367" i="12"/>
  <c r="C3368" i="12"/>
  <c r="C3369" i="12"/>
  <c r="C3370" i="12"/>
  <c r="C3371" i="12"/>
  <c r="C3372" i="12"/>
  <c r="C3373" i="12"/>
  <c r="C3374" i="12"/>
  <c r="C3375" i="12"/>
  <c r="C3376" i="12"/>
  <c r="C3377" i="12"/>
  <c r="C3378" i="12"/>
  <c r="C3379" i="12"/>
  <c r="C3380" i="12"/>
  <c r="C3381" i="12"/>
  <c r="C3382" i="12"/>
  <c r="C3383" i="12"/>
  <c r="C3384" i="12"/>
  <c r="C3385" i="12"/>
  <c r="C3386" i="12"/>
  <c r="C3387" i="12"/>
  <c r="C3388" i="12"/>
  <c r="C3389" i="12"/>
  <c r="C3390" i="12"/>
  <c r="C3391" i="12"/>
  <c r="C3392" i="12"/>
  <c r="C3393" i="12"/>
  <c r="C3394" i="12"/>
  <c r="C3395" i="12"/>
  <c r="C3396" i="12"/>
  <c r="C3397" i="12"/>
  <c r="C3398" i="12"/>
  <c r="C3399" i="12"/>
  <c r="C3400" i="12"/>
  <c r="C3401" i="12"/>
  <c r="C3402" i="12"/>
  <c r="C3403" i="12"/>
  <c r="C3404" i="12"/>
  <c r="C3405" i="12"/>
  <c r="C3406" i="12"/>
  <c r="C3407" i="12"/>
  <c r="C3408" i="12"/>
  <c r="C3409" i="12"/>
  <c r="C3410" i="12"/>
  <c r="C3411" i="12"/>
  <c r="C3412" i="12"/>
  <c r="C3413" i="12"/>
  <c r="C3414" i="12"/>
  <c r="C3415" i="12"/>
  <c r="C3416" i="12"/>
  <c r="C3417" i="12"/>
  <c r="C3418" i="12"/>
  <c r="C3419" i="12"/>
  <c r="C3420" i="12"/>
  <c r="C3421" i="12"/>
  <c r="C3422" i="12"/>
  <c r="C3423" i="12"/>
  <c r="C3424" i="12"/>
  <c r="C3425" i="12"/>
  <c r="C3426" i="12"/>
  <c r="C3427" i="12"/>
  <c r="C3428" i="12"/>
  <c r="C3429" i="12"/>
  <c r="C3430" i="12"/>
  <c r="C3431" i="12"/>
  <c r="C3432" i="12"/>
  <c r="C3433" i="12"/>
  <c r="C3434" i="12"/>
  <c r="C3435" i="12"/>
  <c r="C3436" i="12"/>
  <c r="C3437" i="12"/>
  <c r="C3438" i="12"/>
  <c r="C3439" i="12"/>
  <c r="C3440" i="12"/>
  <c r="C3441" i="12"/>
  <c r="C3442" i="12"/>
  <c r="C3443" i="12"/>
  <c r="C3444" i="12"/>
  <c r="C3445" i="12"/>
  <c r="C3446" i="12"/>
  <c r="C3447" i="12"/>
  <c r="C3448" i="12"/>
  <c r="C3449" i="12"/>
  <c r="C3450" i="12"/>
  <c r="C3451" i="12"/>
  <c r="C3452" i="12"/>
  <c r="C3453" i="12"/>
  <c r="C3454" i="12"/>
  <c r="C3455" i="12"/>
  <c r="C3456" i="12"/>
  <c r="C3457" i="12"/>
  <c r="C3458" i="12"/>
  <c r="C3459" i="12"/>
  <c r="C3460" i="12"/>
  <c r="C3461" i="12"/>
  <c r="C3462" i="12"/>
  <c r="C3463" i="12"/>
  <c r="C3464" i="12"/>
  <c r="C3465" i="12"/>
  <c r="C3466" i="12"/>
  <c r="C3467" i="12"/>
  <c r="C3468" i="12"/>
  <c r="C3469" i="12"/>
  <c r="C3470" i="12"/>
  <c r="C3471" i="12"/>
  <c r="C3472" i="12"/>
  <c r="C3473" i="12"/>
  <c r="C3474" i="12"/>
  <c r="C3475" i="12"/>
  <c r="C3476" i="12"/>
  <c r="C3477" i="12"/>
  <c r="C3478" i="12"/>
  <c r="C3479" i="12"/>
  <c r="C3480" i="12"/>
  <c r="C3481" i="12"/>
  <c r="C3482" i="12"/>
  <c r="C3483" i="12"/>
  <c r="C3484" i="12"/>
  <c r="C3485" i="12"/>
  <c r="C3486" i="12"/>
  <c r="C3487" i="12"/>
  <c r="C3488" i="12"/>
  <c r="C3489" i="12"/>
  <c r="C3490" i="12"/>
  <c r="C3491" i="12"/>
  <c r="C3492" i="12"/>
  <c r="C3493" i="12"/>
  <c r="C3494" i="12"/>
  <c r="C3495" i="12"/>
  <c r="C3496" i="12"/>
  <c r="C3497" i="12"/>
  <c r="C3498" i="12"/>
  <c r="C3499" i="12"/>
  <c r="C3500" i="12"/>
  <c r="C3501" i="12"/>
  <c r="C3502" i="12"/>
  <c r="C3503" i="12"/>
  <c r="C3504" i="12"/>
  <c r="C3505" i="12"/>
  <c r="C3506" i="12"/>
  <c r="C3507" i="12"/>
  <c r="C3508" i="12"/>
  <c r="C3509" i="12"/>
  <c r="C3510" i="12"/>
  <c r="C3511" i="12"/>
  <c r="C3512" i="12"/>
  <c r="C3513" i="12"/>
  <c r="C3514" i="12"/>
  <c r="C3515" i="12"/>
  <c r="C3516" i="12"/>
  <c r="C3517" i="12"/>
  <c r="C3518" i="12"/>
  <c r="C3519" i="12"/>
  <c r="C3520" i="12"/>
  <c r="C3521" i="12"/>
  <c r="C3522" i="12"/>
  <c r="C3523" i="12"/>
  <c r="C3524" i="12"/>
  <c r="C3525" i="12"/>
  <c r="C3526" i="12"/>
  <c r="C3527" i="12"/>
  <c r="C3528" i="12"/>
  <c r="C3529" i="12"/>
  <c r="C3530" i="12"/>
  <c r="C3531" i="12"/>
  <c r="C3532" i="12"/>
  <c r="C3533" i="12"/>
  <c r="C3534" i="12"/>
  <c r="C3535" i="12"/>
  <c r="C3536" i="12"/>
  <c r="C3537" i="12"/>
  <c r="C3538" i="12"/>
  <c r="C3539" i="12"/>
  <c r="C3540" i="12"/>
  <c r="C3541" i="12"/>
  <c r="C3542" i="12"/>
  <c r="C3543" i="12"/>
  <c r="C3544" i="12"/>
  <c r="C3545" i="12"/>
  <c r="C3546" i="12"/>
  <c r="C3547" i="12"/>
  <c r="C3548" i="12"/>
  <c r="C3549" i="12"/>
  <c r="C3550" i="12"/>
  <c r="C3551" i="12"/>
  <c r="C3552" i="12"/>
  <c r="C3553" i="12"/>
  <c r="C3554" i="12"/>
  <c r="C3555" i="12"/>
  <c r="C3556" i="12"/>
  <c r="C3557" i="12"/>
  <c r="C3558" i="12"/>
  <c r="C3559" i="12"/>
  <c r="C3560" i="12"/>
  <c r="C3561" i="12"/>
  <c r="C3562" i="12"/>
  <c r="C3563" i="12"/>
  <c r="C3564" i="12"/>
  <c r="C3565" i="12"/>
  <c r="C3566" i="12"/>
  <c r="C3567" i="12"/>
  <c r="C3568" i="12"/>
  <c r="C3569" i="12"/>
  <c r="C3570" i="12"/>
  <c r="C3571" i="12"/>
  <c r="C3572" i="12"/>
  <c r="C3573" i="12"/>
  <c r="C3574" i="12"/>
  <c r="C3575" i="12"/>
  <c r="C3576" i="12"/>
  <c r="C3577" i="12"/>
  <c r="C3578" i="12"/>
  <c r="C3579" i="12"/>
  <c r="C3580" i="12"/>
  <c r="C3581" i="12"/>
  <c r="C3582" i="12"/>
  <c r="C3583" i="12"/>
  <c r="C3584" i="12"/>
  <c r="C3585" i="12"/>
  <c r="C3586" i="12"/>
  <c r="C3587" i="12"/>
  <c r="C3588" i="12"/>
  <c r="C3589" i="12"/>
  <c r="C3590" i="12"/>
  <c r="C3591" i="12"/>
  <c r="C3592" i="12"/>
  <c r="C3593" i="12"/>
  <c r="C3594" i="12"/>
  <c r="C3595" i="12"/>
  <c r="C3596" i="12"/>
  <c r="C3597" i="12"/>
  <c r="C3598" i="12"/>
  <c r="C3599" i="12"/>
  <c r="C3600" i="12"/>
  <c r="C3601" i="12"/>
  <c r="C3602" i="12"/>
  <c r="C3603" i="12"/>
  <c r="C3604" i="12"/>
  <c r="C3605" i="12"/>
  <c r="C3606" i="12"/>
  <c r="C3607" i="12"/>
  <c r="C3608" i="12"/>
  <c r="C3609" i="12"/>
  <c r="C3610" i="12"/>
  <c r="C3611" i="12"/>
  <c r="C3612" i="12"/>
  <c r="C3613" i="12"/>
  <c r="C3614" i="12"/>
  <c r="C3615" i="12"/>
  <c r="C3616" i="12"/>
  <c r="C3617" i="12"/>
  <c r="C3618" i="12"/>
  <c r="C3619" i="12"/>
  <c r="C3620" i="12"/>
  <c r="C3621" i="12"/>
  <c r="C3622" i="12"/>
  <c r="C3623" i="12"/>
  <c r="C3624" i="12"/>
  <c r="C3625" i="12"/>
  <c r="C3626" i="12"/>
  <c r="C3627" i="12"/>
  <c r="C3628" i="12"/>
  <c r="C3629" i="12"/>
  <c r="C3630" i="12"/>
  <c r="C3631" i="12"/>
  <c r="C3632" i="12"/>
  <c r="C3633" i="12"/>
  <c r="C3634" i="12"/>
  <c r="C3635" i="12"/>
  <c r="C3636" i="12"/>
  <c r="C3637" i="12"/>
  <c r="C3638" i="12"/>
  <c r="C3639" i="12"/>
  <c r="C3640" i="12"/>
  <c r="C3641" i="12"/>
  <c r="C3642" i="12"/>
  <c r="C3643" i="12"/>
  <c r="C3644" i="12"/>
  <c r="C3645" i="12"/>
  <c r="C3646" i="12"/>
  <c r="C3647" i="12"/>
  <c r="C3648" i="12"/>
  <c r="C3649" i="12"/>
  <c r="C3650" i="12"/>
  <c r="C3651" i="12"/>
  <c r="C3652" i="12"/>
  <c r="C3653" i="12"/>
  <c r="C3654" i="12"/>
  <c r="C3655" i="12"/>
  <c r="C3656" i="12"/>
  <c r="C3657" i="12"/>
  <c r="C3658" i="12"/>
  <c r="C3659" i="12"/>
  <c r="C3660" i="12"/>
  <c r="C3661" i="12"/>
  <c r="C3662" i="12"/>
  <c r="C3663" i="12"/>
  <c r="C3664" i="12"/>
  <c r="C3665" i="12"/>
  <c r="C3666" i="12"/>
  <c r="C3667" i="12"/>
  <c r="C3668" i="12"/>
  <c r="C3669" i="12"/>
  <c r="C3670" i="12"/>
  <c r="C3671" i="12"/>
  <c r="C3672" i="12"/>
  <c r="C3673" i="12"/>
  <c r="C3674" i="12"/>
  <c r="C3675" i="12"/>
  <c r="C3676" i="12"/>
  <c r="C3677" i="12"/>
  <c r="C3678" i="12"/>
  <c r="C3679" i="12"/>
  <c r="C3680" i="12"/>
  <c r="C3681" i="12"/>
  <c r="C3682" i="12"/>
  <c r="C3683" i="12"/>
  <c r="C3684" i="12"/>
  <c r="C3685" i="12"/>
  <c r="C3686" i="12"/>
  <c r="C3687" i="12"/>
  <c r="C3688" i="12"/>
  <c r="C3689" i="12"/>
  <c r="C3690" i="12"/>
  <c r="C3691" i="12"/>
  <c r="C3692" i="12"/>
  <c r="C3693" i="12"/>
  <c r="C3694" i="12"/>
  <c r="C3695" i="12"/>
  <c r="C3696" i="12"/>
  <c r="C3697" i="12"/>
  <c r="C3698" i="12"/>
  <c r="C3699" i="12"/>
  <c r="C3700" i="12"/>
  <c r="C3701" i="12"/>
  <c r="C3702" i="12"/>
  <c r="C3703" i="12"/>
  <c r="C3704" i="12"/>
  <c r="C3705" i="12"/>
  <c r="C3706" i="12"/>
  <c r="C3707" i="12"/>
  <c r="C3708" i="12"/>
  <c r="C3709" i="12"/>
  <c r="C3710" i="12"/>
  <c r="C3711" i="12"/>
  <c r="C3712" i="12"/>
  <c r="C3713" i="12"/>
  <c r="C3714" i="12"/>
  <c r="C3715" i="12"/>
  <c r="C3716" i="12"/>
  <c r="C3717" i="12"/>
  <c r="C3718" i="12"/>
  <c r="C3719" i="12"/>
  <c r="C3720" i="12"/>
  <c r="C3721" i="12"/>
  <c r="C3722" i="12"/>
  <c r="C3723" i="12"/>
  <c r="C3724" i="12"/>
  <c r="C3725" i="12"/>
  <c r="C3726" i="12"/>
  <c r="C3727" i="12"/>
  <c r="C3728" i="12"/>
  <c r="C3729" i="12"/>
  <c r="C3730" i="12"/>
  <c r="C3731" i="12"/>
  <c r="C3732" i="12"/>
  <c r="C3733" i="12"/>
  <c r="C3734" i="12"/>
  <c r="C3735" i="12"/>
  <c r="C3736" i="12"/>
  <c r="C3737" i="12"/>
  <c r="C3738" i="12"/>
  <c r="C3739" i="12"/>
  <c r="C3740" i="12"/>
  <c r="C3741" i="12"/>
  <c r="C3742" i="12"/>
  <c r="C3743" i="12"/>
  <c r="C3744" i="12"/>
  <c r="C3745" i="12"/>
  <c r="C3746" i="12"/>
  <c r="C3747" i="12"/>
  <c r="C3748" i="12"/>
  <c r="C3749" i="12"/>
  <c r="C3750" i="12"/>
  <c r="C3751" i="12"/>
  <c r="C3752" i="12"/>
  <c r="C3753" i="12"/>
  <c r="C3754" i="12"/>
  <c r="C3755" i="12"/>
  <c r="C3756" i="12"/>
  <c r="C3757" i="12"/>
  <c r="C3758" i="12"/>
  <c r="C3759" i="12"/>
  <c r="C3760" i="12"/>
  <c r="C3761" i="12"/>
  <c r="C3762" i="12"/>
  <c r="C3763" i="12"/>
  <c r="C3764" i="12"/>
  <c r="C3765" i="12"/>
  <c r="C3766" i="12"/>
  <c r="C3767" i="12"/>
  <c r="C3768" i="12"/>
  <c r="C3769" i="12"/>
  <c r="C3770" i="12"/>
  <c r="C3771" i="12"/>
  <c r="C3772" i="12"/>
  <c r="C3773" i="12"/>
  <c r="C3774" i="12"/>
  <c r="C3775" i="12"/>
  <c r="C3776" i="12"/>
  <c r="C3777" i="12"/>
  <c r="C3778" i="12"/>
  <c r="C3779" i="12"/>
  <c r="C3780" i="12"/>
  <c r="C3781" i="12"/>
  <c r="C3782" i="12"/>
  <c r="C3783" i="12"/>
  <c r="C3784" i="12"/>
  <c r="C3785" i="12"/>
  <c r="C3786" i="12"/>
  <c r="C3787" i="12"/>
  <c r="C3788" i="12"/>
  <c r="C3789" i="12"/>
  <c r="C3790" i="12"/>
  <c r="C3791" i="12"/>
  <c r="C3792" i="12"/>
  <c r="C3793" i="12"/>
  <c r="C3794" i="12"/>
  <c r="C3795" i="12"/>
  <c r="C3796" i="12"/>
  <c r="C3797" i="12"/>
  <c r="C3798" i="12"/>
  <c r="C3799" i="12"/>
  <c r="C3800" i="12"/>
  <c r="C3801" i="12"/>
  <c r="C3802" i="12"/>
  <c r="C3803" i="12"/>
  <c r="C3804" i="12"/>
  <c r="C3805" i="12"/>
  <c r="C3806" i="12"/>
  <c r="C3807" i="12"/>
  <c r="C3808" i="12"/>
  <c r="C3809" i="12"/>
  <c r="C3810" i="12"/>
  <c r="C3811" i="12"/>
  <c r="C3812" i="12"/>
  <c r="C3813" i="12"/>
  <c r="C3814" i="12"/>
  <c r="C3815" i="12"/>
  <c r="C3816" i="12"/>
  <c r="C3817" i="12"/>
  <c r="C3818" i="12"/>
  <c r="C3819" i="12"/>
  <c r="C3820" i="12"/>
  <c r="C3821" i="12"/>
  <c r="C3822" i="12"/>
  <c r="C3823" i="12"/>
  <c r="C3824" i="12"/>
  <c r="C3825" i="12"/>
  <c r="C3826" i="12"/>
  <c r="C3827" i="12"/>
  <c r="C3828" i="12"/>
  <c r="C3829" i="12"/>
  <c r="C3830" i="12"/>
  <c r="C3831" i="12"/>
  <c r="C3832" i="12"/>
  <c r="C3833" i="12"/>
  <c r="C3834" i="12"/>
  <c r="C3835" i="12"/>
  <c r="C3836" i="12"/>
  <c r="C3837" i="12"/>
  <c r="C3838" i="12"/>
  <c r="C3839" i="12"/>
  <c r="C3840" i="12"/>
  <c r="C3841" i="12"/>
  <c r="C3842" i="12"/>
  <c r="C3843" i="12"/>
  <c r="C3844" i="12"/>
  <c r="C3845" i="12"/>
  <c r="C3846" i="12"/>
  <c r="C3847" i="12"/>
  <c r="C3848" i="12"/>
  <c r="C3849" i="12"/>
  <c r="C3850" i="12"/>
  <c r="C3851" i="12"/>
  <c r="C3852" i="12"/>
  <c r="C3853" i="12"/>
  <c r="C3854" i="12"/>
  <c r="C3855" i="12"/>
  <c r="C3856" i="12"/>
  <c r="C3857" i="12"/>
  <c r="C3858" i="12"/>
  <c r="C3859" i="12"/>
  <c r="C3860" i="12"/>
  <c r="C3861" i="12"/>
  <c r="C3862" i="12"/>
  <c r="C3863" i="12"/>
  <c r="C3864" i="12"/>
  <c r="C3865" i="12"/>
  <c r="C3866" i="12"/>
  <c r="C3867" i="12"/>
  <c r="C3868" i="12"/>
  <c r="C3869" i="12"/>
  <c r="C3870" i="12"/>
  <c r="C3871" i="12"/>
  <c r="C3872" i="12"/>
  <c r="C3873" i="12"/>
  <c r="C3874" i="12"/>
  <c r="C3875" i="12"/>
  <c r="C3876" i="12"/>
  <c r="C3877" i="12"/>
  <c r="C3878" i="12"/>
  <c r="C3879" i="12"/>
  <c r="C3880" i="12"/>
  <c r="C3881" i="12"/>
  <c r="C3882" i="12"/>
  <c r="C3883" i="12"/>
  <c r="C3884" i="12"/>
  <c r="C3885" i="12"/>
  <c r="C3886" i="12"/>
  <c r="C3887" i="12"/>
  <c r="C3888" i="12"/>
  <c r="C3889" i="12"/>
  <c r="C3890" i="12"/>
  <c r="C3891" i="12"/>
  <c r="C3892" i="12"/>
  <c r="C3893" i="12"/>
  <c r="C3894" i="12"/>
  <c r="C3895" i="12"/>
  <c r="C3896" i="12"/>
  <c r="C3897" i="12"/>
  <c r="C3898" i="12"/>
  <c r="C3899" i="12"/>
  <c r="C3900" i="12"/>
  <c r="C3901" i="12"/>
  <c r="C3902" i="12"/>
  <c r="C3903" i="12"/>
  <c r="C3904" i="12"/>
  <c r="C3905" i="12"/>
  <c r="C3906" i="12"/>
  <c r="C3907" i="12"/>
  <c r="C3908" i="12"/>
  <c r="C3909" i="12"/>
  <c r="C3910" i="12"/>
  <c r="C3911" i="12"/>
  <c r="C3912" i="12"/>
  <c r="C3913" i="12"/>
  <c r="C3914" i="12"/>
  <c r="C3915" i="12"/>
  <c r="C3916" i="12"/>
  <c r="C3917" i="12"/>
  <c r="C3918" i="12"/>
  <c r="C3919" i="12"/>
  <c r="C3920" i="12"/>
  <c r="C3921" i="12"/>
  <c r="C3922" i="12"/>
  <c r="C3923" i="12"/>
  <c r="C3924" i="12"/>
  <c r="C3925" i="12"/>
  <c r="C3926" i="12"/>
  <c r="C3927" i="12"/>
  <c r="C3928" i="12"/>
  <c r="C3929" i="12"/>
  <c r="C3930" i="12"/>
  <c r="C3075" i="12"/>
  <c r="C3076" i="12"/>
  <c r="C3077" i="12"/>
  <c r="C3078" i="12"/>
  <c r="C3079" i="12"/>
  <c r="C3080" i="12"/>
  <c r="C3081" i="12"/>
  <c r="C3082" i="12"/>
  <c r="C3083" i="12"/>
  <c r="C3084" i="12"/>
  <c r="C3085" i="12"/>
  <c r="C3086" i="12"/>
  <c r="C3087" i="12"/>
  <c r="C3088" i="12"/>
  <c r="C3089" i="12"/>
  <c r="C3090" i="12"/>
  <c r="C3091" i="12"/>
  <c r="C3092" i="12"/>
  <c r="C3093" i="12"/>
  <c r="C3094" i="12"/>
  <c r="C3095" i="12"/>
  <c r="C3096" i="12"/>
  <c r="C3097" i="12"/>
  <c r="C3098" i="12"/>
  <c r="C3099" i="12"/>
  <c r="C3100" i="12"/>
  <c r="C3101" i="12"/>
  <c r="C3102" i="12"/>
  <c r="C3103" i="12"/>
  <c r="C3104" i="12"/>
  <c r="C3105" i="12"/>
  <c r="C3106" i="12"/>
  <c r="C3107" i="12"/>
  <c r="C3108" i="12"/>
  <c r="C3109" i="12"/>
  <c r="C3110" i="12"/>
  <c r="C3111" i="12"/>
  <c r="C3112" i="12"/>
  <c r="C3113" i="12"/>
  <c r="C3114" i="12"/>
  <c r="C3115" i="12"/>
  <c r="C3116" i="12"/>
  <c r="C3117" i="12"/>
  <c r="C3118" i="12"/>
  <c r="C3119" i="12"/>
  <c r="C3120" i="12"/>
  <c r="C3121" i="12"/>
  <c r="C3122" i="12"/>
  <c r="C3123" i="12"/>
  <c r="C3124" i="12"/>
  <c r="C3125" i="12"/>
  <c r="C3126" i="12"/>
  <c r="C3127" i="12"/>
  <c r="C3128" i="12"/>
  <c r="C3129" i="12"/>
  <c r="C3130" i="12"/>
  <c r="C3131" i="12"/>
  <c r="C3132" i="12"/>
  <c r="C3133" i="12"/>
  <c r="C3134" i="12"/>
  <c r="C3135" i="12"/>
  <c r="C3136" i="12"/>
  <c r="C3137" i="12"/>
  <c r="C3138" i="12"/>
  <c r="C3139" i="12"/>
  <c r="C3140" i="12"/>
  <c r="C3141" i="12"/>
  <c r="C3142" i="12"/>
  <c r="C3143" i="12"/>
  <c r="C3144" i="12"/>
  <c r="C3145" i="12"/>
  <c r="C3146" i="12"/>
  <c r="C3147" i="12"/>
  <c r="C3074" i="12"/>
  <c r="N66" i="11" l="1"/>
  <c r="P66" i="11" s="1"/>
  <c r="M66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X530" i="11"/>
  <c r="X531" i="11"/>
  <c r="X532" i="11"/>
  <c r="X533" i="11"/>
  <c r="X534" i="11"/>
  <c r="X535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X551" i="11"/>
  <c r="X552" i="11"/>
  <c r="X553" i="11"/>
  <c r="X554" i="11"/>
  <c r="X555" i="11"/>
  <c r="X556" i="11"/>
  <c r="X557" i="11"/>
  <c r="X558" i="11"/>
  <c r="X559" i="11"/>
  <c r="X560" i="11"/>
  <c r="X561" i="11"/>
  <c r="X562" i="11"/>
  <c r="X563" i="11"/>
  <c r="X564" i="11"/>
  <c r="X565" i="11"/>
  <c r="X566" i="11"/>
  <c r="X567" i="11"/>
  <c r="X568" i="11"/>
  <c r="X569" i="11"/>
  <c r="X570" i="11"/>
  <c r="X571" i="11"/>
  <c r="X572" i="11"/>
  <c r="X573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593" i="11"/>
  <c r="X594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7" i="11"/>
  <c r="X618" i="11"/>
  <c r="X619" i="11"/>
  <c r="X620" i="11"/>
  <c r="X621" i="11"/>
  <c r="X622" i="11"/>
  <c r="X623" i="11"/>
  <c r="X624" i="11"/>
  <c r="X625" i="11"/>
  <c r="X626" i="11"/>
  <c r="X627" i="11"/>
  <c r="X628" i="11"/>
  <c r="X629" i="11"/>
  <c r="X630" i="11"/>
  <c r="X631" i="11"/>
  <c r="X632" i="11"/>
  <c r="X633" i="11"/>
  <c r="X634" i="11"/>
  <c r="X635" i="11"/>
  <c r="X636" i="11"/>
  <c r="X637" i="11"/>
  <c r="X638" i="11"/>
  <c r="X639" i="11"/>
  <c r="X640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663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686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09" i="11"/>
  <c r="X710" i="11"/>
  <c r="X711" i="11"/>
  <c r="X712" i="11"/>
  <c r="X713" i="11"/>
  <c r="X714" i="11"/>
  <c r="X715" i="11"/>
  <c r="X716" i="11"/>
  <c r="X717" i="11"/>
  <c r="X718" i="11"/>
  <c r="X719" i="11"/>
  <c r="X720" i="11"/>
  <c r="X721" i="11"/>
  <c r="X722" i="11"/>
  <c r="X723" i="11"/>
  <c r="X724" i="11"/>
  <c r="X725" i="11"/>
  <c r="X726" i="11"/>
  <c r="X727" i="11"/>
  <c r="X728" i="11"/>
  <c r="X729" i="11"/>
  <c r="X730" i="11"/>
  <c r="X731" i="11"/>
  <c r="X73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5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778" i="11"/>
  <c r="X779" i="11"/>
  <c r="X780" i="11"/>
  <c r="X781" i="11"/>
  <c r="X782" i="11"/>
  <c r="X783" i="11"/>
  <c r="X784" i="11"/>
  <c r="X785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09" i="11"/>
  <c r="X810" i="11"/>
  <c r="X811" i="11"/>
  <c r="X812" i="11"/>
  <c r="X813" i="11"/>
  <c r="X814" i="11"/>
  <c r="X815" i="11"/>
  <c r="X816" i="11"/>
  <c r="X817" i="11"/>
  <c r="X818" i="11"/>
  <c r="X819" i="11"/>
  <c r="X820" i="11"/>
  <c r="X821" i="11"/>
  <c r="X822" i="11"/>
  <c r="X823" i="11"/>
  <c r="X824" i="11"/>
  <c r="X825" i="11"/>
  <c r="X826" i="11"/>
  <c r="X827" i="11"/>
  <c r="X828" i="11"/>
  <c r="X829" i="11"/>
  <c r="X830" i="11"/>
  <c r="X831" i="11"/>
  <c r="X832" i="11"/>
  <c r="X833" i="11"/>
  <c r="X834" i="11"/>
  <c r="X835" i="11"/>
  <c r="X836" i="11"/>
  <c r="X837" i="11"/>
  <c r="X838" i="11"/>
  <c r="X839" i="11"/>
  <c r="X840" i="11"/>
  <c r="X841" i="11"/>
  <c r="X842" i="11"/>
  <c r="X843" i="11"/>
  <c r="X844" i="11"/>
  <c r="X845" i="11"/>
  <c r="X846" i="11"/>
  <c r="X847" i="11"/>
  <c r="X848" i="11"/>
  <c r="X849" i="11"/>
  <c r="X850" i="11"/>
  <c r="X851" i="11"/>
  <c r="X852" i="11"/>
  <c r="X853" i="11"/>
  <c r="X854" i="11"/>
  <c r="X855" i="11"/>
  <c r="X856" i="11"/>
  <c r="X857" i="11"/>
  <c r="X858" i="11"/>
  <c r="X859" i="11"/>
  <c r="X860" i="11"/>
  <c r="X861" i="11"/>
  <c r="X862" i="11"/>
  <c r="X863" i="11"/>
  <c r="X864" i="11"/>
  <c r="X865" i="11"/>
  <c r="X866" i="11"/>
  <c r="X867" i="11"/>
  <c r="X868" i="11"/>
  <c r="X869" i="11"/>
  <c r="X870" i="11"/>
  <c r="X871" i="11"/>
  <c r="X872" i="11"/>
  <c r="X873" i="11"/>
  <c r="X874" i="11"/>
  <c r="X875" i="11"/>
  <c r="X876" i="11"/>
  <c r="X877" i="11"/>
  <c r="X878" i="11"/>
  <c r="X879" i="11"/>
  <c r="X880" i="11"/>
  <c r="X881" i="11"/>
  <c r="X882" i="11"/>
  <c r="X883" i="11"/>
  <c r="X884" i="11"/>
  <c r="X885" i="11"/>
  <c r="X886" i="11"/>
  <c r="X887" i="11"/>
  <c r="X888" i="11"/>
  <c r="X889" i="11"/>
  <c r="X890" i="11"/>
  <c r="X891" i="11"/>
  <c r="X892" i="11"/>
  <c r="X893" i="11"/>
  <c r="X894" i="11"/>
  <c r="X895" i="11"/>
  <c r="X896" i="11"/>
  <c r="X897" i="11"/>
  <c r="X898" i="11"/>
  <c r="X899" i="11"/>
  <c r="X900" i="11"/>
  <c r="X901" i="11"/>
  <c r="X902" i="11"/>
  <c r="X903" i="11"/>
  <c r="X904" i="11"/>
  <c r="X905" i="11"/>
  <c r="X906" i="11"/>
  <c r="X907" i="11"/>
  <c r="X908" i="11"/>
  <c r="X909" i="11"/>
  <c r="X910" i="11"/>
  <c r="X911" i="11"/>
  <c r="X912" i="11"/>
  <c r="X913" i="11"/>
  <c r="X914" i="11"/>
  <c r="X915" i="11"/>
  <c r="X916" i="11"/>
  <c r="X917" i="11"/>
  <c r="X918" i="11"/>
  <c r="X919" i="11"/>
  <c r="X920" i="11"/>
  <c r="X921" i="11"/>
  <c r="X922" i="11"/>
  <c r="X923" i="11"/>
  <c r="X924" i="11"/>
  <c r="X925" i="11"/>
  <c r="X926" i="11"/>
  <c r="X927" i="11"/>
  <c r="X928" i="11"/>
  <c r="X929" i="11"/>
  <c r="X930" i="11"/>
  <c r="X931" i="11"/>
  <c r="X932" i="11"/>
  <c r="X933" i="11"/>
  <c r="X934" i="11"/>
  <c r="X935" i="11"/>
  <c r="X936" i="11"/>
  <c r="X937" i="11"/>
  <c r="X938" i="11"/>
  <c r="X939" i="11"/>
  <c r="X940" i="11"/>
  <c r="X941" i="11"/>
  <c r="X942" i="11"/>
  <c r="X943" i="11"/>
  <c r="X944" i="11"/>
  <c r="X945" i="11"/>
  <c r="X946" i="11"/>
  <c r="X947" i="11"/>
  <c r="X948" i="11"/>
  <c r="X949" i="11"/>
  <c r="X950" i="11"/>
  <c r="X951" i="11"/>
  <c r="X952" i="11"/>
  <c r="X953" i="11"/>
  <c r="X954" i="11"/>
  <c r="X955" i="11"/>
  <c r="X956" i="11"/>
  <c r="X957" i="11"/>
  <c r="X958" i="11"/>
  <c r="X959" i="11"/>
  <c r="X960" i="11"/>
  <c r="X961" i="11"/>
  <c r="X962" i="11"/>
  <c r="X963" i="11"/>
  <c r="X964" i="11"/>
  <c r="X965" i="11"/>
  <c r="X966" i="11"/>
  <c r="X967" i="11"/>
  <c r="X968" i="11"/>
  <c r="X969" i="11"/>
  <c r="X970" i="11"/>
  <c r="X971" i="11"/>
  <c r="X972" i="11"/>
  <c r="X973" i="11"/>
  <c r="X974" i="11"/>
  <c r="X975" i="11"/>
  <c r="X976" i="11"/>
  <c r="X977" i="11"/>
  <c r="X978" i="11"/>
  <c r="X979" i="11"/>
  <c r="X980" i="11"/>
  <c r="X981" i="11"/>
  <c r="X982" i="11"/>
  <c r="X983" i="11"/>
  <c r="X984" i="11"/>
  <c r="X985" i="11"/>
  <c r="X986" i="11"/>
  <c r="X987" i="11"/>
  <c r="X988" i="11"/>
  <c r="X989" i="11"/>
  <c r="X990" i="11"/>
  <c r="X991" i="11"/>
  <c r="X992" i="11"/>
  <c r="X993" i="11"/>
  <c r="X994" i="11"/>
  <c r="X995" i="11"/>
  <c r="X996" i="11"/>
  <c r="X997" i="11"/>
  <c r="X998" i="11"/>
  <c r="X999" i="11"/>
  <c r="X1000" i="11"/>
  <c r="X1001" i="11"/>
  <c r="X1002" i="11"/>
  <c r="X1003" i="11"/>
  <c r="X1004" i="11"/>
  <c r="X1005" i="11"/>
  <c r="X1006" i="11"/>
  <c r="X1007" i="11"/>
  <c r="X1008" i="11"/>
  <c r="X1009" i="11"/>
  <c r="X1010" i="11"/>
  <c r="X1011" i="11"/>
  <c r="X1012" i="11"/>
  <c r="X1013" i="11"/>
  <c r="X1014" i="11"/>
  <c r="X1015" i="11"/>
  <c r="X1016" i="11"/>
  <c r="X1017" i="11"/>
  <c r="X1018" i="11"/>
  <c r="X1019" i="11"/>
  <c r="X1020" i="11"/>
  <c r="X1021" i="11"/>
  <c r="X1022" i="11"/>
  <c r="X1023" i="11"/>
  <c r="X1024" i="11"/>
  <c r="X1025" i="11"/>
  <c r="X1026" i="11"/>
  <c r="X1027" i="11"/>
  <c r="X1028" i="11"/>
  <c r="X1029" i="11"/>
  <c r="X1030" i="11"/>
  <c r="X1031" i="11"/>
  <c r="X1032" i="11"/>
  <c r="X1033" i="11"/>
  <c r="X1034" i="11"/>
  <c r="X1035" i="11"/>
  <c r="X1036" i="11"/>
  <c r="X1037" i="11"/>
  <c r="X1038" i="11"/>
  <c r="X1039" i="11"/>
  <c r="X1040" i="11"/>
  <c r="X1041" i="11"/>
  <c r="X1042" i="11"/>
  <c r="X1043" i="11"/>
  <c r="X1044" i="11"/>
  <c r="X1045" i="11"/>
  <c r="X1046" i="11"/>
  <c r="X1047" i="11"/>
  <c r="X1048" i="11"/>
  <c r="X1049" i="11"/>
  <c r="X1050" i="11"/>
  <c r="X1051" i="11"/>
  <c r="X1052" i="11"/>
  <c r="X1053" i="11"/>
  <c r="X1054" i="11"/>
  <c r="X1055" i="11"/>
  <c r="X1056" i="11"/>
  <c r="X1057" i="11"/>
  <c r="X1058" i="11"/>
  <c r="X1059" i="11"/>
  <c r="X1060" i="11"/>
  <c r="X1061" i="11"/>
  <c r="X1062" i="11"/>
  <c r="X1063" i="11"/>
  <c r="X1064" i="11"/>
  <c r="X1065" i="11"/>
  <c r="X1066" i="11"/>
  <c r="X1067" i="11"/>
  <c r="X1068" i="11"/>
  <c r="X1069" i="11"/>
  <c r="X1070" i="11"/>
  <c r="X1071" i="11"/>
  <c r="X1072" i="11"/>
  <c r="X1073" i="11"/>
  <c r="X1074" i="11"/>
  <c r="X1075" i="11"/>
  <c r="X1076" i="11"/>
  <c r="X1077" i="11"/>
  <c r="X1078" i="11"/>
  <c r="X1079" i="11"/>
  <c r="X1080" i="11"/>
  <c r="X1081" i="11"/>
  <c r="X1082" i="11"/>
  <c r="X1083" i="11"/>
  <c r="X1084" i="11"/>
  <c r="X1085" i="11"/>
  <c r="X1086" i="11"/>
  <c r="X1087" i="11"/>
  <c r="X1088" i="11"/>
  <c r="X1089" i="11"/>
  <c r="X1090" i="11"/>
  <c r="X1091" i="11"/>
  <c r="X1092" i="11"/>
  <c r="X1093" i="11"/>
  <c r="X1094" i="11"/>
  <c r="X1095" i="11"/>
  <c r="X1096" i="11"/>
  <c r="X1097" i="11"/>
  <c r="X1098" i="11"/>
  <c r="X1099" i="11"/>
  <c r="X1100" i="11"/>
  <c r="X1101" i="11"/>
  <c r="X1102" i="11"/>
  <c r="X1103" i="11"/>
  <c r="X1104" i="11"/>
  <c r="X1105" i="11"/>
  <c r="X1106" i="11"/>
  <c r="X1107" i="11"/>
  <c r="X1108" i="11"/>
  <c r="X1109" i="11"/>
  <c r="X1110" i="11"/>
  <c r="X1111" i="11"/>
  <c r="X1112" i="11"/>
  <c r="X1113" i="11"/>
  <c r="X1114" i="11"/>
  <c r="X1115" i="11"/>
  <c r="X1116" i="11"/>
  <c r="X1117" i="11"/>
  <c r="X1118" i="11"/>
  <c r="X1119" i="11"/>
  <c r="X1120" i="11"/>
  <c r="X1121" i="11"/>
  <c r="X1122" i="11"/>
  <c r="X1123" i="11"/>
  <c r="X1124" i="11"/>
  <c r="X1125" i="11"/>
  <c r="X1126" i="11"/>
  <c r="X1127" i="11"/>
  <c r="X1128" i="11"/>
  <c r="X1129" i="11"/>
  <c r="X1130" i="11"/>
  <c r="X1131" i="11"/>
  <c r="X1132" i="11"/>
  <c r="X1133" i="11"/>
  <c r="X1134" i="11"/>
  <c r="X1135" i="11"/>
  <c r="X1136" i="11"/>
  <c r="X1137" i="11"/>
  <c r="X1138" i="11"/>
  <c r="X1139" i="11"/>
  <c r="X1140" i="11"/>
  <c r="X1141" i="11"/>
  <c r="X1142" i="11"/>
  <c r="X1143" i="11"/>
  <c r="X1144" i="11"/>
  <c r="X1145" i="11"/>
  <c r="X1146" i="11"/>
  <c r="X1147" i="11"/>
  <c r="X1148" i="11"/>
  <c r="X1149" i="11"/>
  <c r="X1150" i="11"/>
  <c r="X1151" i="11"/>
  <c r="X1152" i="11"/>
  <c r="X1153" i="11"/>
  <c r="X1154" i="11"/>
  <c r="X1155" i="11"/>
  <c r="X1156" i="11"/>
  <c r="X1157" i="11"/>
  <c r="X1158" i="11"/>
  <c r="X1159" i="11"/>
  <c r="X1160" i="11"/>
  <c r="X1161" i="11"/>
  <c r="X1162" i="11"/>
  <c r="X1163" i="11"/>
  <c r="X1164" i="11"/>
  <c r="X1165" i="11"/>
  <c r="X1166" i="11"/>
  <c r="X1167" i="11"/>
  <c r="X1168" i="11"/>
  <c r="X1169" i="11"/>
  <c r="X1170" i="11"/>
  <c r="X1171" i="11"/>
  <c r="X1172" i="11"/>
  <c r="X1173" i="11"/>
  <c r="X1174" i="11"/>
  <c r="X1175" i="11"/>
  <c r="X1176" i="11"/>
  <c r="X1177" i="11"/>
  <c r="X1178" i="11"/>
  <c r="X1179" i="11"/>
  <c r="X1180" i="11"/>
  <c r="X1181" i="11"/>
  <c r="X1182" i="11"/>
  <c r="X1183" i="11"/>
  <c r="X1184" i="11"/>
  <c r="X1185" i="11"/>
  <c r="X1186" i="11"/>
  <c r="X1187" i="11"/>
  <c r="X1188" i="11"/>
  <c r="X1189" i="11"/>
  <c r="X1190" i="11"/>
  <c r="X1191" i="11"/>
  <c r="X1192" i="11"/>
  <c r="X1193" i="11"/>
  <c r="X1194" i="11"/>
  <c r="X1195" i="11"/>
  <c r="X1196" i="11"/>
  <c r="X1197" i="11"/>
  <c r="X1198" i="11"/>
  <c r="X1199" i="11"/>
  <c r="X1200" i="11"/>
  <c r="X1201" i="11"/>
  <c r="X1202" i="11"/>
  <c r="X1203" i="11"/>
  <c r="X1204" i="11"/>
  <c r="X1205" i="11"/>
  <c r="X1206" i="11"/>
  <c r="X1207" i="11"/>
  <c r="X1208" i="11"/>
  <c r="X1209" i="11"/>
  <c r="X1210" i="11"/>
  <c r="X1211" i="11"/>
  <c r="X1212" i="11"/>
  <c r="X1213" i="11"/>
  <c r="X1214" i="11"/>
  <c r="X1215" i="11"/>
  <c r="X1216" i="11"/>
  <c r="X1217" i="11"/>
  <c r="X1218" i="11"/>
  <c r="X1219" i="11"/>
  <c r="X1220" i="11"/>
  <c r="X1221" i="11"/>
  <c r="X1222" i="11"/>
  <c r="X1223" i="11"/>
  <c r="X1224" i="11"/>
  <c r="X1225" i="11"/>
  <c r="X1226" i="11"/>
  <c r="X1227" i="11"/>
  <c r="X1228" i="11"/>
  <c r="X1229" i="11"/>
  <c r="X1230" i="11"/>
  <c r="X1231" i="11"/>
  <c r="X1232" i="11"/>
  <c r="X1233" i="11"/>
  <c r="X1234" i="11"/>
  <c r="X1235" i="11"/>
  <c r="X1236" i="11"/>
  <c r="X1237" i="11"/>
  <c r="X1238" i="11"/>
  <c r="X1239" i="11"/>
  <c r="X1240" i="11"/>
  <c r="X1241" i="11"/>
  <c r="X1242" i="11"/>
  <c r="X1243" i="11"/>
  <c r="X1244" i="11"/>
  <c r="X1245" i="11"/>
  <c r="X1246" i="11"/>
  <c r="X1247" i="11"/>
  <c r="X1248" i="11"/>
  <c r="X1249" i="11"/>
  <c r="X1250" i="11"/>
  <c r="X1251" i="11"/>
  <c r="X1252" i="11"/>
  <c r="X1253" i="11"/>
  <c r="X1254" i="11"/>
  <c r="X1255" i="11"/>
  <c r="X1256" i="11"/>
  <c r="X1257" i="11"/>
  <c r="X1258" i="11"/>
  <c r="X1259" i="11"/>
  <c r="X1260" i="11"/>
  <c r="X1261" i="11"/>
  <c r="X1262" i="11"/>
  <c r="X1263" i="11"/>
  <c r="X1264" i="11"/>
  <c r="X1265" i="11"/>
  <c r="X1266" i="11"/>
  <c r="X1267" i="11"/>
  <c r="X1268" i="11"/>
  <c r="X1269" i="11"/>
  <c r="X1270" i="11"/>
  <c r="X1271" i="11"/>
  <c r="X1272" i="11"/>
  <c r="X1273" i="11"/>
  <c r="X1274" i="11"/>
  <c r="X1275" i="11"/>
  <c r="X1276" i="11"/>
  <c r="X1277" i="11"/>
  <c r="X1278" i="11"/>
  <c r="X1279" i="11"/>
  <c r="X1280" i="11"/>
  <c r="X1281" i="11"/>
  <c r="X1282" i="11"/>
  <c r="X1283" i="11"/>
  <c r="X1284" i="11"/>
  <c r="X1285" i="11"/>
  <c r="X1286" i="11"/>
  <c r="X1287" i="11"/>
  <c r="X1288" i="11"/>
  <c r="X1289" i="11"/>
  <c r="X1290" i="11"/>
  <c r="X1291" i="11"/>
  <c r="X1292" i="11"/>
  <c r="X1293" i="11"/>
  <c r="X1294" i="11"/>
  <c r="X1295" i="11"/>
  <c r="X1296" i="11"/>
  <c r="X1297" i="11"/>
  <c r="X1298" i="11"/>
  <c r="X1299" i="11"/>
  <c r="X1300" i="11"/>
  <c r="X1301" i="11"/>
  <c r="X1302" i="11"/>
  <c r="X1303" i="11"/>
  <c r="X1304" i="11"/>
  <c r="X1305" i="11"/>
  <c r="X1306" i="11"/>
  <c r="X1307" i="11"/>
  <c r="X1308" i="11"/>
  <c r="X1309" i="11"/>
  <c r="X1310" i="11"/>
  <c r="X1311" i="11"/>
  <c r="X1312" i="11"/>
  <c r="X1313" i="11"/>
  <c r="X1314" i="11"/>
  <c r="X1315" i="11"/>
  <c r="X1316" i="11"/>
  <c r="X1317" i="11"/>
  <c r="X1318" i="11"/>
  <c r="X1319" i="11"/>
  <c r="X1320" i="11"/>
  <c r="X1321" i="11"/>
  <c r="X1322" i="11"/>
  <c r="X1323" i="11"/>
  <c r="X1324" i="11"/>
  <c r="X1325" i="11"/>
  <c r="X1326" i="11"/>
  <c r="X1327" i="11"/>
  <c r="X1328" i="11"/>
  <c r="X1329" i="11"/>
  <c r="X1330" i="11"/>
  <c r="X1331" i="11"/>
  <c r="X1332" i="11"/>
  <c r="X1333" i="11"/>
  <c r="X1334" i="11"/>
  <c r="X1335" i="11"/>
  <c r="X1336" i="11"/>
  <c r="X1337" i="11"/>
  <c r="X1338" i="11"/>
  <c r="X1339" i="11"/>
  <c r="X1340" i="11"/>
  <c r="X1341" i="11"/>
  <c r="X1342" i="11"/>
  <c r="X1343" i="11"/>
  <c r="X1344" i="11"/>
  <c r="X1345" i="11"/>
  <c r="X1346" i="11"/>
  <c r="X1347" i="11"/>
  <c r="X1348" i="11"/>
  <c r="X1349" i="11"/>
  <c r="X1350" i="11"/>
  <c r="X1351" i="11"/>
  <c r="X1352" i="11"/>
  <c r="X1353" i="11"/>
  <c r="X1354" i="11"/>
  <c r="X1355" i="11"/>
  <c r="X1356" i="11"/>
  <c r="X1357" i="11"/>
  <c r="X1358" i="11"/>
  <c r="X1359" i="11"/>
  <c r="X1360" i="11"/>
  <c r="X1361" i="11"/>
  <c r="X1362" i="11"/>
  <c r="X1363" i="11"/>
  <c r="X1364" i="11"/>
  <c r="X1365" i="11"/>
  <c r="X1366" i="11"/>
  <c r="X1367" i="11"/>
  <c r="X1368" i="11"/>
  <c r="X1369" i="11"/>
  <c r="X1370" i="11"/>
  <c r="X1371" i="11"/>
  <c r="X1372" i="11"/>
  <c r="X1373" i="11"/>
  <c r="X1374" i="11"/>
  <c r="X1375" i="11"/>
  <c r="X1376" i="11"/>
  <c r="X1377" i="11"/>
  <c r="X1378" i="11"/>
  <c r="X1379" i="11"/>
  <c r="X1380" i="11"/>
  <c r="X1381" i="11"/>
  <c r="X1382" i="11"/>
  <c r="X1383" i="11"/>
  <c r="X1384" i="11"/>
  <c r="X1385" i="11"/>
  <c r="X1386" i="11"/>
  <c r="X1387" i="11"/>
  <c r="X1388" i="11"/>
  <c r="X1389" i="11"/>
  <c r="X1390" i="11"/>
  <c r="X1391" i="11"/>
  <c r="X1392" i="11"/>
  <c r="X1393" i="11"/>
  <c r="X1394" i="11"/>
  <c r="X1395" i="11"/>
  <c r="X1396" i="11"/>
  <c r="X1397" i="11"/>
  <c r="X1398" i="11"/>
  <c r="X1399" i="11"/>
  <c r="X1400" i="11"/>
  <c r="X1401" i="11"/>
  <c r="X1402" i="11"/>
  <c r="X1403" i="11"/>
  <c r="X1404" i="11"/>
  <c r="X1405" i="11"/>
  <c r="X1406" i="11"/>
  <c r="X1407" i="11"/>
  <c r="X1408" i="11"/>
  <c r="X1409" i="11"/>
  <c r="X1410" i="11"/>
  <c r="X1411" i="11"/>
  <c r="X1412" i="11"/>
  <c r="X1413" i="11"/>
  <c r="X1414" i="11"/>
  <c r="X1415" i="11"/>
  <c r="X1416" i="11"/>
  <c r="X1417" i="11"/>
  <c r="X1418" i="11"/>
  <c r="X1419" i="11"/>
  <c r="X1420" i="11"/>
  <c r="X1421" i="11"/>
  <c r="X1422" i="11"/>
  <c r="X1423" i="11"/>
  <c r="X1424" i="11"/>
  <c r="X1425" i="11"/>
  <c r="X1426" i="11"/>
  <c r="X1427" i="11"/>
  <c r="X1428" i="11"/>
  <c r="X1429" i="11"/>
  <c r="X1430" i="11"/>
  <c r="X1431" i="11"/>
  <c r="X1432" i="11"/>
  <c r="X1433" i="11"/>
  <c r="X1434" i="11"/>
  <c r="X1435" i="11"/>
  <c r="X1436" i="11"/>
  <c r="X1437" i="11"/>
  <c r="X1438" i="11"/>
  <c r="X1439" i="11"/>
  <c r="X1440" i="11"/>
  <c r="X1441" i="11"/>
  <c r="X1442" i="11"/>
  <c r="X1443" i="11"/>
  <c r="X1444" i="11"/>
  <c r="X1445" i="11"/>
  <c r="X1446" i="11"/>
  <c r="X1447" i="11"/>
  <c r="X1448" i="11"/>
  <c r="X1449" i="11"/>
  <c r="X1450" i="11"/>
  <c r="X1451" i="11"/>
  <c r="X1452" i="11"/>
  <c r="X1453" i="11"/>
  <c r="X1454" i="11"/>
  <c r="X1455" i="11"/>
  <c r="X1456" i="11"/>
  <c r="X1457" i="11"/>
  <c r="X1458" i="11"/>
  <c r="X1459" i="11"/>
  <c r="X1460" i="11"/>
  <c r="X1461" i="11"/>
  <c r="X1462" i="11"/>
  <c r="X1463" i="11"/>
  <c r="X1464" i="11"/>
  <c r="X1465" i="11"/>
  <c r="X1466" i="11"/>
  <c r="X1467" i="11"/>
  <c r="X1468" i="11"/>
  <c r="X1469" i="11"/>
  <c r="X1470" i="11"/>
  <c r="X1471" i="11"/>
  <c r="X1472" i="11"/>
  <c r="X1473" i="11"/>
  <c r="X1474" i="11"/>
  <c r="X1475" i="11"/>
  <c r="X1476" i="11"/>
  <c r="X1477" i="11"/>
  <c r="X1478" i="11"/>
  <c r="X1479" i="11"/>
  <c r="X1480" i="11"/>
  <c r="X1481" i="11"/>
  <c r="X1482" i="11"/>
  <c r="X1483" i="11"/>
  <c r="X1484" i="11"/>
  <c r="X1485" i="11"/>
  <c r="X1486" i="11"/>
  <c r="X1487" i="11"/>
  <c r="X1488" i="11"/>
  <c r="X1489" i="11"/>
  <c r="X1490" i="11"/>
  <c r="X1491" i="11"/>
  <c r="X1492" i="11"/>
  <c r="X1493" i="11"/>
  <c r="X1494" i="11"/>
  <c r="X1495" i="11"/>
  <c r="X1496" i="11"/>
  <c r="X1497" i="11"/>
  <c r="X1498" i="11"/>
  <c r="X1499" i="11"/>
  <c r="X1500" i="11"/>
  <c r="X1501" i="11"/>
  <c r="X1502" i="11"/>
  <c r="X1503" i="11"/>
  <c r="X1504" i="11"/>
  <c r="X1505" i="11"/>
  <c r="X1506" i="11"/>
  <c r="X1507" i="11"/>
  <c r="X1508" i="11"/>
  <c r="X1509" i="11"/>
  <c r="X1510" i="11"/>
  <c r="X1511" i="11"/>
  <c r="X1512" i="11"/>
  <c r="X1513" i="11"/>
  <c r="X1514" i="11"/>
  <c r="X1515" i="11"/>
  <c r="X1516" i="11"/>
  <c r="X1517" i="11"/>
  <c r="X1518" i="11"/>
  <c r="X1519" i="11"/>
  <c r="X1520" i="11"/>
  <c r="X1521" i="11"/>
  <c r="X1522" i="11"/>
  <c r="X1523" i="11"/>
  <c r="X1524" i="11"/>
  <c r="X1525" i="11"/>
  <c r="X1526" i="11"/>
  <c r="X1527" i="11"/>
  <c r="X1528" i="11"/>
  <c r="X1529" i="11"/>
  <c r="X1530" i="11"/>
  <c r="X1531" i="11"/>
  <c r="X1532" i="11"/>
  <c r="X1533" i="11"/>
  <c r="X1534" i="11"/>
  <c r="X1535" i="11"/>
  <c r="X1536" i="11"/>
  <c r="X1537" i="11"/>
  <c r="X1538" i="11"/>
  <c r="X1539" i="11"/>
  <c r="X1540" i="11"/>
  <c r="X1541" i="11"/>
  <c r="X1542" i="11"/>
  <c r="X1543" i="11"/>
  <c r="X1544" i="11"/>
  <c r="X1545" i="11"/>
  <c r="X1546" i="11"/>
  <c r="X1547" i="11"/>
  <c r="X1548" i="11"/>
  <c r="X1549" i="11"/>
  <c r="X1550" i="11"/>
  <c r="X1551" i="11"/>
  <c r="X1552" i="11"/>
  <c r="X1553" i="11"/>
  <c r="X1554" i="11"/>
  <c r="X1555" i="11"/>
  <c r="X1556" i="11"/>
  <c r="X1557" i="11"/>
  <c r="X1558" i="11"/>
  <c r="X1559" i="11"/>
  <c r="X1560" i="11"/>
  <c r="X1561" i="11"/>
  <c r="X1562" i="11"/>
  <c r="X1563" i="11"/>
  <c r="X1564" i="11"/>
  <c r="X1565" i="11"/>
  <c r="X1566" i="11"/>
  <c r="X1567" i="11"/>
  <c r="X1568" i="11"/>
  <c r="X1569" i="11"/>
  <c r="X1570" i="11"/>
  <c r="X1571" i="11"/>
  <c r="X1572" i="11"/>
  <c r="X1573" i="11"/>
  <c r="X1574" i="11"/>
  <c r="X1575" i="11"/>
  <c r="X1576" i="11"/>
  <c r="X1577" i="11"/>
  <c r="X1578" i="11"/>
  <c r="X1579" i="11"/>
  <c r="X1580" i="11"/>
  <c r="X1581" i="11"/>
  <c r="X1582" i="11"/>
  <c r="X1583" i="11"/>
  <c r="X1584" i="11"/>
  <c r="X1585" i="11"/>
  <c r="X1586" i="11"/>
  <c r="X1587" i="11"/>
  <c r="X1588" i="11"/>
  <c r="X1589" i="11"/>
  <c r="X1590" i="11"/>
  <c r="X1591" i="11"/>
  <c r="X1592" i="11"/>
  <c r="X1593" i="11"/>
  <c r="X1594" i="11"/>
  <c r="X1595" i="11"/>
  <c r="X1596" i="11"/>
  <c r="X1597" i="11"/>
  <c r="X1598" i="11"/>
  <c r="X1599" i="11"/>
  <c r="X1600" i="11"/>
  <c r="X1601" i="11"/>
  <c r="X1602" i="11"/>
  <c r="X1603" i="11"/>
  <c r="X1604" i="11"/>
  <c r="X1605" i="11"/>
  <c r="X1606" i="11"/>
  <c r="X1607" i="11"/>
  <c r="X1608" i="11"/>
  <c r="X1609" i="11"/>
  <c r="X1610" i="11"/>
  <c r="X1611" i="11"/>
  <c r="X1612" i="11"/>
  <c r="X1613" i="11"/>
  <c r="X1614" i="11"/>
  <c r="X1615" i="11"/>
  <c r="X1616" i="11"/>
  <c r="X1617" i="11"/>
  <c r="X1618" i="11"/>
  <c r="X1619" i="11"/>
  <c r="X1620" i="11"/>
  <c r="X1621" i="11"/>
  <c r="X1622" i="11"/>
  <c r="X1623" i="11"/>
  <c r="X1624" i="11"/>
  <c r="X1625" i="11"/>
  <c r="X1626" i="11"/>
  <c r="X1627" i="11"/>
  <c r="X1628" i="11"/>
  <c r="X1629" i="11"/>
  <c r="X1630" i="11"/>
  <c r="X1631" i="11"/>
  <c r="X1632" i="11"/>
  <c r="X1633" i="11"/>
  <c r="X1634" i="11"/>
  <c r="X1635" i="11"/>
  <c r="X1636" i="11"/>
  <c r="X1637" i="11"/>
  <c r="X1638" i="11"/>
  <c r="X1639" i="11"/>
  <c r="X1640" i="11"/>
  <c r="X1641" i="11"/>
  <c r="X1642" i="11"/>
  <c r="X1643" i="11"/>
  <c r="X1644" i="11"/>
  <c r="X1645" i="11"/>
  <c r="X1646" i="11"/>
  <c r="X1647" i="11"/>
  <c r="X1648" i="11"/>
  <c r="X1649" i="11"/>
  <c r="X1650" i="11"/>
  <c r="X1651" i="11"/>
  <c r="X1652" i="11"/>
  <c r="X1653" i="11"/>
  <c r="X1654" i="11"/>
  <c r="X1655" i="11"/>
  <c r="X1656" i="11"/>
  <c r="X1657" i="11"/>
  <c r="X1658" i="11"/>
  <c r="X1659" i="11"/>
  <c r="X1660" i="11"/>
  <c r="X1661" i="11"/>
  <c r="X1662" i="11"/>
  <c r="X1663" i="11"/>
  <c r="X1664" i="11"/>
  <c r="X1665" i="11"/>
  <c r="X1666" i="11"/>
  <c r="X1667" i="11"/>
  <c r="X1668" i="11"/>
  <c r="X1669" i="11"/>
  <c r="X1670" i="11"/>
  <c r="X1671" i="11"/>
  <c r="X1672" i="11"/>
  <c r="X1673" i="11"/>
  <c r="X1674" i="11"/>
  <c r="X1675" i="11"/>
  <c r="X1676" i="11"/>
  <c r="X1677" i="11"/>
  <c r="X1678" i="11"/>
  <c r="X1679" i="11"/>
  <c r="X1680" i="11"/>
  <c r="X1681" i="11"/>
  <c r="X1682" i="11"/>
  <c r="X1683" i="11"/>
  <c r="X1684" i="11"/>
  <c r="X1685" i="11"/>
  <c r="X1686" i="11"/>
  <c r="X1687" i="11"/>
  <c r="X1688" i="11"/>
  <c r="X1689" i="11"/>
  <c r="X1690" i="11"/>
  <c r="X1691" i="11"/>
  <c r="X1692" i="11"/>
  <c r="X1693" i="11"/>
  <c r="X1694" i="11"/>
  <c r="X1695" i="11"/>
  <c r="X1696" i="11"/>
  <c r="X1697" i="11"/>
  <c r="X1698" i="11"/>
  <c r="X1699" i="11"/>
  <c r="X1700" i="11"/>
  <c r="X1701" i="11"/>
  <c r="X1702" i="11"/>
  <c r="X1703" i="11"/>
  <c r="X1704" i="11"/>
  <c r="X1705" i="11"/>
  <c r="X1706" i="11"/>
  <c r="X1707" i="11"/>
  <c r="X1708" i="11"/>
  <c r="X1709" i="11"/>
  <c r="X1710" i="11"/>
  <c r="X1711" i="11"/>
  <c r="X1712" i="11"/>
  <c r="X1713" i="11"/>
  <c r="X1714" i="11"/>
  <c r="X1715" i="11"/>
  <c r="X1716" i="11"/>
  <c r="X1717" i="11"/>
  <c r="X1718" i="11"/>
  <c r="X1719" i="11"/>
  <c r="X1720" i="11"/>
  <c r="X1721" i="11"/>
  <c r="X1722" i="11"/>
  <c r="X1723" i="11"/>
  <c r="X1724" i="11"/>
  <c r="X1725" i="11"/>
  <c r="X1726" i="11"/>
  <c r="X1727" i="11"/>
  <c r="X1728" i="11"/>
  <c r="X1729" i="11"/>
  <c r="X1730" i="11"/>
  <c r="X1731" i="11"/>
  <c r="X1732" i="11"/>
  <c r="X1733" i="11"/>
  <c r="X1734" i="11"/>
  <c r="X1735" i="11"/>
  <c r="X1736" i="11"/>
  <c r="X1737" i="11"/>
  <c r="X1738" i="11"/>
  <c r="X1739" i="11"/>
  <c r="X1740" i="11"/>
  <c r="X1741" i="11"/>
  <c r="X1742" i="11"/>
  <c r="X1743" i="11"/>
  <c r="X1744" i="11"/>
  <c r="X1745" i="11"/>
  <c r="X1746" i="11"/>
  <c r="X1747" i="11"/>
  <c r="X1748" i="11"/>
  <c r="X1749" i="11"/>
  <c r="X1750" i="11"/>
  <c r="X1751" i="11"/>
  <c r="X1752" i="11"/>
  <c r="X1753" i="11"/>
  <c r="X1754" i="11"/>
  <c r="X1755" i="11"/>
  <c r="X1756" i="11"/>
  <c r="X1757" i="11"/>
  <c r="X1758" i="11"/>
  <c r="X1759" i="11"/>
  <c r="X1760" i="11"/>
  <c r="X1761" i="11"/>
  <c r="X1762" i="11"/>
  <c r="X1763" i="11"/>
  <c r="X1764" i="11"/>
  <c r="X1765" i="11"/>
  <c r="X1766" i="11"/>
  <c r="X1767" i="11"/>
  <c r="X1768" i="11"/>
  <c r="X1769" i="11"/>
  <c r="X1770" i="11"/>
  <c r="X1771" i="11"/>
  <c r="X1772" i="11"/>
  <c r="X1773" i="11"/>
  <c r="X1774" i="11"/>
  <c r="X1775" i="11"/>
  <c r="X1776" i="11"/>
  <c r="X1777" i="11"/>
  <c r="X1778" i="11"/>
  <c r="X1779" i="11"/>
  <c r="X1780" i="11"/>
  <c r="X1781" i="11"/>
  <c r="X1782" i="11"/>
  <c r="X1783" i="11"/>
  <c r="X1784" i="11"/>
  <c r="X1785" i="11"/>
  <c r="X1786" i="11"/>
  <c r="X1787" i="11"/>
  <c r="X1788" i="11"/>
  <c r="X1789" i="11"/>
  <c r="X1790" i="11"/>
  <c r="X1791" i="11"/>
  <c r="X1792" i="11"/>
  <c r="X1793" i="11"/>
  <c r="X1794" i="11"/>
  <c r="X1795" i="11"/>
  <c r="X1796" i="11"/>
  <c r="X1797" i="11"/>
  <c r="X1798" i="11"/>
  <c r="X1799" i="11"/>
  <c r="X1800" i="11"/>
  <c r="X1801" i="11"/>
  <c r="X1802" i="11"/>
  <c r="X1803" i="11"/>
  <c r="X1804" i="11"/>
  <c r="X1805" i="11"/>
  <c r="X1806" i="11"/>
  <c r="X1807" i="11"/>
  <c r="X1808" i="11"/>
  <c r="X1809" i="11"/>
  <c r="X1810" i="11"/>
  <c r="X1811" i="11"/>
  <c r="X1812" i="11"/>
  <c r="X1813" i="11"/>
  <c r="X1814" i="11"/>
  <c r="X1815" i="11"/>
  <c r="X1816" i="11"/>
  <c r="X1817" i="11"/>
  <c r="X1818" i="11"/>
  <c r="X1819" i="11"/>
  <c r="X1820" i="11"/>
  <c r="X1821" i="11"/>
  <c r="X1822" i="11"/>
  <c r="X1823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59" i="11"/>
  <c r="L60" i="11"/>
  <c r="M60" i="11" s="1"/>
  <c r="L61" i="11"/>
  <c r="L62" i="11"/>
  <c r="L63" i="11"/>
  <c r="L64" i="11"/>
  <c r="L65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L1302" i="11"/>
  <c r="L1303" i="11"/>
  <c r="L1304" i="11"/>
  <c r="L1305" i="11"/>
  <c r="L1306" i="11"/>
  <c r="L1307" i="11"/>
  <c r="L1308" i="11"/>
  <c r="L1309" i="11"/>
  <c r="L1310" i="11"/>
  <c r="L1311" i="11"/>
  <c r="L1312" i="11"/>
  <c r="L1313" i="11"/>
  <c r="L1314" i="11"/>
  <c r="L1315" i="11"/>
  <c r="L1316" i="11"/>
  <c r="L1317" i="11"/>
  <c r="L1318" i="11"/>
  <c r="L1319" i="11"/>
  <c r="L1320" i="11"/>
  <c r="L1321" i="11"/>
  <c r="L1322" i="11"/>
  <c r="L1323" i="11"/>
  <c r="L1324" i="11"/>
  <c r="L1325" i="11"/>
  <c r="L1326" i="11"/>
  <c r="L1327" i="11"/>
  <c r="L1328" i="11"/>
  <c r="L1329" i="11"/>
  <c r="L1330" i="11"/>
  <c r="L1331" i="11"/>
  <c r="L1332" i="11"/>
  <c r="L1333" i="11"/>
  <c r="L1334" i="11"/>
  <c r="L1335" i="11"/>
  <c r="L1336" i="11"/>
  <c r="L1337" i="11"/>
  <c r="L1338" i="11"/>
  <c r="L1339" i="11"/>
  <c r="L1340" i="11"/>
  <c r="L1341" i="11"/>
  <c r="L1342" i="11"/>
  <c r="L1343" i="11"/>
  <c r="L1344" i="11"/>
  <c r="L1345" i="11"/>
  <c r="L1346" i="11"/>
  <c r="L1347" i="11"/>
  <c r="L1348" i="11"/>
  <c r="L1349" i="11"/>
  <c r="L1350" i="11"/>
  <c r="L1351" i="11"/>
  <c r="L1352" i="11"/>
  <c r="L1353" i="11"/>
  <c r="L1354" i="11"/>
  <c r="L1355" i="11"/>
  <c r="L1356" i="11"/>
  <c r="L1357" i="11"/>
  <c r="L1358" i="11"/>
  <c r="L1359" i="11"/>
  <c r="L1360" i="11"/>
  <c r="L1361" i="11"/>
  <c r="L1362" i="11"/>
  <c r="L1363" i="11"/>
  <c r="L1364" i="11"/>
  <c r="L1365" i="11"/>
  <c r="L1366" i="11"/>
  <c r="L1367" i="11"/>
  <c r="L1368" i="11"/>
  <c r="L1369" i="11"/>
  <c r="L1370" i="11"/>
  <c r="L1371" i="11"/>
  <c r="L1372" i="11"/>
  <c r="L1373" i="11"/>
  <c r="L1374" i="11"/>
  <c r="L1375" i="11"/>
  <c r="L1376" i="11"/>
  <c r="L1377" i="11"/>
  <c r="L1378" i="11"/>
  <c r="L1379" i="11"/>
  <c r="L1380" i="11"/>
  <c r="L1381" i="11"/>
  <c r="L1382" i="11"/>
  <c r="L1383" i="11"/>
  <c r="L1384" i="11"/>
  <c r="L1385" i="11"/>
  <c r="L1386" i="11"/>
  <c r="L1387" i="11"/>
  <c r="L1388" i="11"/>
  <c r="L1389" i="11"/>
  <c r="L1390" i="11"/>
  <c r="L1391" i="11"/>
  <c r="L1392" i="11"/>
  <c r="L1393" i="11"/>
  <c r="L1394" i="11"/>
  <c r="L1395" i="11"/>
  <c r="L1396" i="11"/>
  <c r="L1397" i="11"/>
  <c r="L1398" i="11"/>
  <c r="L1399" i="11"/>
  <c r="L1400" i="11"/>
  <c r="L1401" i="11"/>
  <c r="L1402" i="11"/>
  <c r="L1403" i="11"/>
  <c r="L1404" i="11"/>
  <c r="L1405" i="11"/>
  <c r="L1406" i="11"/>
  <c r="L1407" i="11"/>
  <c r="L1408" i="11"/>
  <c r="L1409" i="11"/>
  <c r="L1410" i="11"/>
  <c r="L1411" i="11"/>
  <c r="L1412" i="11"/>
  <c r="L1413" i="11"/>
  <c r="L1414" i="11"/>
  <c r="L1415" i="11"/>
  <c r="L1416" i="11"/>
  <c r="L1417" i="11"/>
  <c r="L1418" i="11"/>
  <c r="L1419" i="11"/>
  <c r="L1420" i="11"/>
  <c r="L1421" i="11"/>
  <c r="L1422" i="11"/>
  <c r="L1423" i="11"/>
  <c r="L1424" i="11"/>
  <c r="L1425" i="11"/>
  <c r="L1426" i="11"/>
  <c r="L1427" i="11"/>
  <c r="L1428" i="11"/>
  <c r="L1429" i="11"/>
  <c r="L1430" i="11"/>
  <c r="L1431" i="11"/>
  <c r="L1432" i="11"/>
  <c r="L1433" i="11"/>
  <c r="L1434" i="11"/>
  <c r="L1435" i="11"/>
  <c r="L1436" i="11"/>
  <c r="L1437" i="11"/>
  <c r="L1438" i="11"/>
  <c r="L1439" i="11"/>
  <c r="L1440" i="11"/>
  <c r="L1441" i="11"/>
  <c r="L1442" i="11"/>
  <c r="L1443" i="11"/>
  <c r="L1444" i="11"/>
  <c r="L1445" i="11"/>
  <c r="L1446" i="11"/>
  <c r="L1447" i="11"/>
  <c r="L1448" i="11"/>
  <c r="L1449" i="11"/>
  <c r="L1450" i="11"/>
  <c r="L1451" i="11"/>
  <c r="L1452" i="11"/>
  <c r="L1453" i="11"/>
  <c r="L1454" i="11"/>
  <c r="L1455" i="11"/>
  <c r="L1456" i="11"/>
  <c r="L1457" i="11"/>
  <c r="L1458" i="11"/>
  <c r="L1459" i="11"/>
  <c r="L1460" i="11"/>
  <c r="L1461" i="11"/>
  <c r="L1462" i="11"/>
  <c r="L1463" i="11"/>
  <c r="L1464" i="11"/>
  <c r="L1465" i="11"/>
  <c r="L1466" i="11"/>
  <c r="L1467" i="11"/>
  <c r="L1468" i="11"/>
  <c r="L1469" i="11"/>
  <c r="L1470" i="11"/>
  <c r="L1471" i="11"/>
  <c r="L1472" i="11"/>
  <c r="L1473" i="11"/>
  <c r="L1474" i="11"/>
  <c r="L1475" i="11"/>
  <c r="L1476" i="11"/>
  <c r="L1477" i="11"/>
  <c r="L1478" i="11"/>
  <c r="L1479" i="11"/>
  <c r="L1480" i="11"/>
  <c r="L1481" i="11"/>
  <c r="L1482" i="11"/>
  <c r="L1483" i="11"/>
  <c r="L1484" i="11"/>
  <c r="L1485" i="11"/>
  <c r="L1486" i="11"/>
  <c r="L1487" i="11"/>
  <c r="L1488" i="11"/>
  <c r="L1489" i="11"/>
  <c r="L1490" i="11"/>
  <c r="L1491" i="11"/>
  <c r="L1492" i="11"/>
  <c r="L1493" i="11"/>
  <c r="L1494" i="11"/>
  <c r="L1495" i="11"/>
  <c r="L1496" i="11"/>
  <c r="L1497" i="11"/>
  <c r="L1498" i="11"/>
  <c r="L1499" i="11"/>
  <c r="L1500" i="11"/>
  <c r="L1501" i="11"/>
  <c r="L1502" i="11"/>
  <c r="L1503" i="11"/>
  <c r="L1504" i="11"/>
  <c r="L1505" i="11"/>
  <c r="L1506" i="11"/>
  <c r="L1507" i="11"/>
  <c r="L1508" i="11"/>
  <c r="L1509" i="11"/>
  <c r="L1510" i="11"/>
  <c r="L1511" i="11"/>
  <c r="L1512" i="11"/>
  <c r="L1513" i="11"/>
  <c r="L1514" i="11"/>
  <c r="L1515" i="11"/>
  <c r="L1516" i="11"/>
  <c r="L1517" i="11"/>
  <c r="L1518" i="11"/>
  <c r="L1519" i="11"/>
  <c r="L1520" i="11"/>
  <c r="L1521" i="11"/>
  <c r="L1522" i="11"/>
  <c r="L1523" i="11"/>
  <c r="L1524" i="11"/>
  <c r="L1525" i="11"/>
  <c r="L1526" i="11"/>
  <c r="L1527" i="11"/>
  <c r="L1528" i="11"/>
  <c r="L1529" i="11"/>
  <c r="L1530" i="11"/>
  <c r="L1531" i="11"/>
  <c r="L1532" i="11"/>
  <c r="L1533" i="11"/>
  <c r="L1534" i="11"/>
  <c r="L1535" i="11"/>
  <c r="L1536" i="11"/>
  <c r="L1537" i="11"/>
  <c r="L1538" i="11"/>
  <c r="L1539" i="11"/>
  <c r="L1540" i="11"/>
  <c r="L1541" i="11"/>
  <c r="L1542" i="11"/>
  <c r="L1543" i="11"/>
  <c r="L1544" i="11"/>
  <c r="L1545" i="11"/>
  <c r="L1546" i="11"/>
  <c r="L1547" i="11"/>
  <c r="L1548" i="11"/>
  <c r="L1549" i="11"/>
  <c r="L1550" i="11"/>
  <c r="L1551" i="11"/>
  <c r="L1552" i="11"/>
  <c r="L1553" i="11"/>
  <c r="L1554" i="11"/>
  <c r="L1555" i="11"/>
  <c r="L1556" i="11"/>
  <c r="L1557" i="11"/>
  <c r="L1558" i="11"/>
  <c r="L1559" i="11"/>
  <c r="L1560" i="11"/>
  <c r="L1561" i="11"/>
  <c r="L1562" i="11"/>
  <c r="L1563" i="11"/>
  <c r="L1564" i="11"/>
  <c r="L1565" i="11"/>
  <c r="L1566" i="11"/>
  <c r="L1567" i="11"/>
  <c r="L1568" i="11"/>
  <c r="L1569" i="11"/>
  <c r="L1570" i="11"/>
  <c r="L1571" i="11"/>
  <c r="L1572" i="11"/>
  <c r="L1573" i="11"/>
  <c r="L1574" i="11"/>
  <c r="L1575" i="11"/>
  <c r="L1576" i="11"/>
  <c r="L1577" i="11"/>
  <c r="L1578" i="11"/>
  <c r="L1579" i="11"/>
  <c r="L1580" i="11"/>
  <c r="L1581" i="11"/>
  <c r="L1582" i="11"/>
  <c r="L1583" i="11"/>
  <c r="L1584" i="11"/>
  <c r="L1585" i="11"/>
  <c r="L1586" i="11"/>
  <c r="L1587" i="11"/>
  <c r="L1588" i="11"/>
  <c r="L1589" i="11"/>
  <c r="L1590" i="11"/>
  <c r="L1591" i="11"/>
  <c r="L1592" i="11"/>
  <c r="L1593" i="11"/>
  <c r="L1594" i="11"/>
  <c r="L1595" i="11"/>
  <c r="L1596" i="11"/>
  <c r="L1597" i="11"/>
  <c r="L1598" i="11"/>
  <c r="L1599" i="11"/>
  <c r="L1600" i="11"/>
  <c r="L1601" i="11"/>
  <c r="L1602" i="11"/>
  <c r="L1603" i="11"/>
  <c r="L1604" i="11"/>
  <c r="L1605" i="11"/>
  <c r="L1606" i="11"/>
  <c r="L1607" i="11"/>
  <c r="L1608" i="11"/>
  <c r="L1609" i="11"/>
  <c r="L1610" i="11"/>
  <c r="L1611" i="11"/>
  <c r="L1612" i="11"/>
  <c r="L1613" i="11"/>
  <c r="L1614" i="11"/>
  <c r="L1615" i="11"/>
  <c r="L1616" i="11"/>
  <c r="L1617" i="11"/>
  <c r="L1618" i="11"/>
  <c r="L1619" i="11"/>
  <c r="L1620" i="11"/>
  <c r="L1621" i="11"/>
  <c r="L1622" i="11"/>
  <c r="L1623" i="11"/>
  <c r="L1624" i="11"/>
  <c r="L1625" i="11"/>
  <c r="L1626" i="11"/>
  <c r="L1627" i="11"/>
  <c r="L1628" i="11"/>
  <c r="L1629" i="11"/>
  <c r="L1630" i="11"/>
  <c r="L1631" i="11"/>
  <c r="L1632" i="11"/>
  <c r="L1633" i="11"/>
  <c r="L1634" i="11"/>
  <c r="L1635" i="11"/>
  <c r="L1636" i="11"/>
  <c r="L1637" i="11"/>
  <c r="L1638" i="11"/>
  <c r="L1639" i="11"/>
  <c r="L1640" i="11"/>
  <c r="L1641" i="11"/>
  <c r="L1642" i="11"/>
  <c r="L1643" i="11"/>
  <c r="L1644" i="11"/>
  <c r="L1645" i="11"/>
  <c r="L1646" i="11"/>
  <c r="L1647" i="11"/>
  <c r="L1648" i="11"/>
  <c r="L1649" i="11"/>
  <c r="L1650" i="11"/>
  <c r="L1651" i="11"/>
  <c r="L1652" i="11"/>
  <c r="L1653" i="11"/>
  <c r="L1654" i="11"/>
  <c r="L1655" i="11"/>
  <c r="L1656" i="11"/>
  <c r="L1657" i="11"/>
  <c r="L1658" i="11"/>
  <c r="L1659" i="11"/>
  <c r="L1660" i="11"/>
  <c r="L1661" i="11"/>
  <c r="L1662" i="11"/>
  <c r="L1663" i="11"/>
  <c r="L1664" i="11"/>
  <c r="L1665" i="11"/>
  <c r="L1666" i="11"/>
  <c r="L1667" i="11"/>
  <c r="L1668" i="11"/>
  <c r="L1669" i="11"/>
  <c r="L1670" i="11"/>
  <c r="L1671" i="11"/>
  <c r="L1672" i="11"/>
  <c r="L1673" i="11"/>
  <c r="L1674" i="11"/>
  <c r="L1675" i="11"/>
  <c r="L1676" i="11"/>
  <c r="L1677" i="11"/>
  <c r="L1678" i="11"/>
  <c r="L1679" i="11"/>
  <c r="L1680" i="11"/>
  <c r="L1681" i="11"/>
  <c r="L1682" i="11"/>
  <c r="L1683" i="11"/>
  <c r="L1684" i="11"/>
  <c r="L1685" i="11"/>
  <c r="L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L1698" i="11"/>
  <c r="L1699" i="11"/>
  <c r="L1700" i="11"/>
  <c r="L1701" i="11"/>
  <c r="L1702" i="11"/>
  <c r="L1703" i="11"/>
  <c r="L1704" i="11"/>
  <c r="L1705" i="11"/>
  <c r="L1706" i="11"/>
  <c r="L1707" i="11"/>
  <c r="L1708" i="11"/>
  <c r="L1709" i="11"/>
  <c r="L1710" i="11"/>
  <c r="L1711" i="11"/>
  <c r="L1712" i="11"/>
  <c r="L1713" i="11"/>
  <c r="L1714" i="11"/>
  <c r="L1715" i="11"/>
  <c r="L1716" i="11"/>
  <c r="L1717" i="11"/>
  <c r="L1718" i="11"/>
  <c r="L1719" i="11"/>
  <c r="L1720" i="11"/>
  <c r="L1721" i="11"/>
  <c r="L1722" i="11"/>
  <c r="L1723" i="11"/>
  <c r="L1724" i="11"/>
  <c r="L1725" i="11"/>
  <c r="L1726" i="11"/>
  <c r="L1727" i="11"/>
  <c r="L1728" i="11"/>
  <c r="L1729" i="11"/>
  <c r="L1730" i="11"/>
  <c r="L1731" i="11"/>
  <c r="L1732" i="11"/>
  <c r="L1733" i="11"/>
  <c r="L1734" i="11"/>
  <c r="L1735" i="11"/>
  <c r="L1736" i="11"/>
  <c r="L1737" i="11"/>
  <c r="L1738" i="11"/>
  <c r="L1739" i="11"/>
  <c r="L1740" i="11"/>
  <c r="L1741" i="11"/>
  <c r="L1742" i="11"/>
  <c r="L1743" i="11"/>
  <c r="L1744" i="11"/>
  <c r="L1745" i="11"/>
  <c r="L1746" i="11"/>
  <c r="L1747" i="11"/>
  <c r="L1748" i="11"/>
  <c r="L1749" i="11"/>
  <c r="L1750" i="11"/>
  <c r="L1751" i="11"/>
  <c r="L1752" i="11"/>
  <c r="L1753" i="11"/>
  <c r="L1754" i="11"/>
  <c r="L1755" i="11"/>
  <c r="L1756" i="11"/>
  <c r="L1757" i="11"/>
  <c r="L1758" i="11"/>
  <c r="L1759" i="11"/>
  <c r="L1760" i="11"/>
  <c r="L1761" i="11"/>
  <c r="L1762" i="11"/>
  <c r="L1763" i="11"/>
  <c r="L1764" i="11"/>
  <c r="L1765" i="11"/>
  <c r="L1766" i="11"/>
  <c r="L1767" i="11"/>
  <c r="L1768" i="11"/>
  <c r="L1769" i="11"/>
  <c r="L1770" i="11"/>
  <c r="L1771" i="11"/>
  <c r="L1772" i="11"/>
  <c r="L1773" i="11"/>
  <c r="L1774" i="11"/>
  <c r="L1775" i="11"/>
  <c r="L1776" i="11"/>
  <c r="L1777" i="11"/>
  <c r="L1778" i="11"/>
  <c r="L1779" i="11"/>
  <c r="L1780" i="11"/>
  <c r="L1781" i="11"/>
  <c r="L1782" i="11"/>
  <c r="L1783" i="11"/>
  <c r="L1784" i="11"/>
  <c r="L1785" i="11"/>
  <c r="L1786" i="11"/>
  <c r="L1787" i="11"/>
  <c r="L1788" i="11"/>
  <c r="L1789" i="11"/>
  <c r="L1790" i="11"/>
  <c r="L1791" i="11"/>
  <c r="L1792" i="11"/>
  <c r="L1793" i="11"/>
  <c r="L1794" i="11"/>
  <c r="L1795" i="11"/>
  <c r="L1796" i="11"/>
  <c r="L1797" i="11"/>
  <c r="L1798" i="11"/>
  <c r="L1799" i="11"/>
  <c r="L1800" i="11"/>
  <c r="L1801" i="11"/>
  <c r="L1802" i="11"/>
  <c r="L1803" i="11"/>
  <c r="L1804" i="11"/>
  <c r="L1805" i="11"/>
  <c r="L1806" i="11"/>
  <c r="L1807" i="11"/>
  <c r="L1808" i="11"/>
  <c r="L1809" i="11"/>
  <c r="L1810" i="11"/>
  <c r="L1811" i="11"/>
  <c r="L1812" i="11"/>
  <c r="L1813" i="11"/>
  <c r="L1814" i="11"/>
  <c r="L1815" i="11"/>
  <c r="L1816" i="11"/>
  <c r="L1817" i="11"/>
  <c r="L1818" i="11"/>
  <c r="L1819" i="11"/>
  <c r="L1820" i="11"/>
  <c r="L1821" i="11"/>
  <c r="L1822" i="11"/>
  <c r="L1823" i="11"/>
  <c r="L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59" i="11"/>
  <c r="C59" i="11"/>
  <c r="D59" i="11"/>
  <c r="C60" i="11"/>
  <c r="D60" i="11"/>
  <c r="C61" i="11"/>
  <c r="D61" i="11"/>
  <c r="C62" i="11"/>
  <c r="D62" i="11"/>
  <c r="C63" i="11"/>
  <c r="D63" i="11"/>
  <c r="C64" i="11"/>
  <c r="D64" i="11"/>
  <c r="C65" i="11"/>
  <c r="D65" i="11"/>
  <c r="C66" i="11"/>
  <c r="D66" i="11"/>
  <c r="C67" i="11"/>
  <c r="D67" i="11"/>
  <c r="C68" i="11"/>
  <c r="D68" i="11"/>
  <c r="C69" i="11"/>
  <c r="D69" i="11"/>
  <c r="C70" i="11"/>
  <c r="D70" i="11"/>
  <c r="C71" i="11"/>
  <c r="D71" i="11"/>
  <c r="C72" i="11"/>
  <c r="D72" i="11"/>
  <c r="C73" i="11"/>
  <c r="D73" i="11"/>
  <c r="C74" i="11"/>
  <c r="D74" i="11"/>
  <c r="C75" i="11"/>
  <c r="D75" i="11"/>
  <c r="C76" i="11"/>
  <c r="D76" i="11"/>
  <c r="C77" i="11"/>
  <c r="D77" i="11"/>
  <c r="C78" i="11"/>
  <c r="D78" i="11"/>
  <c r="C79" i="11"/>
  <c r="D79" i="11"/>
  <c r="C80" i="11"/>
  <c r="D80" i="11"/>
  <c r="C81" i="11"/>
  <c r="D81" i="11"/>
  <c r="C82" i="11"/>
  <c r="D82" i="11"/>
  <c r="C83" i="11"/>
  <c r="D83" i="11"/>
  <c r="C84" i="11"/>
  <c r="D84" i="11"/>
  <c r="C85" i="11"/>
  <c r="D85" i="11"/>
  <c r="C86" i="11"/>
  <c r="D86" i="11"/>
  <c r="C87" i="11"/>
  <c r="D87" i="11"/>
  <c r="C88" i="11"/>
  <c r="D88" i="11"/>
  <c r="C89" i="11"/>
  <c r="D89" i="11"/>
  <c r="C90" i="11"/>
  <c r="D90" i="11"/>
  <c r="C91" i="11"/>
  <c r="D91" i="11"/>
  <c r="C92" i="11"/>
  <c r="D92" i="11"/>
  <c r="C93" i="11"/>
  <c r="D93" i="11"/>
  <c r="C94" i="11"/>
  <c r="D94" i="11"/>
  <c r="C95" i="11"/>
  <c r="D95" i="11"/>
  <c r="C96" i="11"/>
  <c r="D96" i="11"/>
  <c r="C97" i="11"/>
  <c r="D97" i="11"/>
  <c r="C98" i="11"/>
  <c r="D98" i="11"/>
  <c r="C99" i="11"/>
  <c r="D99" i="11"/>
  <c r="C100" i="11"/>
  <c r="D100" i="11"/>
  <c r="C101" i="11"/>
  <c r="D101" i="11"/>
  <c r="C102" i="11"/>
  <c r="D102" i="11"/>
  <c r="C103" i="11"/>
  <c r="D103" i="11"/>
  <c r="C104" i="11"/>
  <c r="D104" i="11"/>
  <c r="C105" i="11"/>
  <c r="D105" i="11"/>
  <c r="C106" i="11"/>
  <c r="D106" i="11"/>
  <c r="C107" i="11"/>
  <c r="D107" i="11"/>
  <c r="C108" i="11"/>
  <c r="D108" i="11"/>
  <c r="C109" i="11"/>
  <c r="D109" i="11"/>
  <c r="C110" i="11"/>
  <c r="D110" i="11"/>
  <c r="C111" i="11"/>
  <c r="D111" i="11"/>
  <c r="C112" i="11"/>
  <c r="D112" i="11"/>
  <c r="C113" i="11"/>
  <c r="D113" i="11"/>
  <c r="C114" i="11"/>
  <c r="D114" i="11"/>
  <c r="C115" i="11"/>
  <c r="D115" i="11"/>
  <c r="C116" i="11"/>
  <c r="D116" i="11"/>
  <c r="C117" i="11"/>
  <c r="D117" i="11"/>
  <c r="C118" i="11"/>
  <c r="D118" i="11"/>
  <c r="C119" i="11"/>
  <c r="D119" i="11"/>
  <c r="C120" i="11"/>
  <c r="D120" i="11"/>
  <c r="C121" i="11"/>
  <c r="D121" i="11"/>
  <c r="C122" i="11"/>
  <c r="D122" i="11"/>
  <c r="C123" i="11"/>
  <c r="D123" i="11"/>
  <c r="C124" i="11"/>
  <c r="D124" i="11"/>
  <c r="C125" i="11"/>
  <c r="D125" i="11"/>
  <c r="C126" i="11"/>
  <c r="D126" i="11"/>
  <c r="C127" i="11"/>
  <c r="D127" i="11"/>
  <c r="C128" i="11"/>
  <c r="D128" i="11"/>
  <c r="C129" i="11"/>
  <c r="D129" i="11"/>
  <c r="C130" i="11"/>
  <c r="D130" i="11"/>
  <c r="C131" i="11"/>
  <c r="D131" i="11"/>
  <c r="C132" i="11"/>
  <c r="D132" i="11"/>
  <c r="C133" i="11"/>
  <c r="D133" i="11"/>
  <c r="C134" i="11"/>
  <c r="D134" i="11"/>
  <c r="C135" i="11"/>
  <c r="D135" i="11"/>
  <c r="C136" i="11"/>
  <c r="D136" i="11"/>
  <c r="C137" i="11"/>
  <c r="D137" i="11"/>
  <c r="C138" i="11"/>
  <c r="D138" i="11"/>
  <c r="C139" i="11"/>
  <c r="D139" i="11"/>
  <c r="C140" i="11"/>
  <c r="D140" i="11"/>
  <c r="C141" i="11"/>
  <c r="D141" i="11"/>
  <c r="C142" i="11"/>
  <c r="D142" i="11"/>
  <c r="C143" i="11"/>
  <c r="D143" i="11"/>
  <c r="C144" i="11"/>
  <c r="D144" i="11"/>
  <c r="C145" i="11"/>
  <c r="D145" i="11"/>
  <c r="C146" i="11"/>
  <c r="D146" i="11"/>
  <c r="C147" i="11"/>
  <c r="D147" i="11"/>
  <c r="C148" i="11"/>
  <c r="D148" i="11"/>
  <c r="C149" i="11"/>
  <c r="D149" i="11"/>
  <c r="C150" i="11"/>
  <c r="D150" i="11"/>
  <c r="C151" i="11"/>
  <c r="D151" i="11"/>
  <c r="C152" i="11"/>
  <c r="D152" i="11"/>
  <c r="C153" i="11"/>
  <c r="D153" i="11"/>
  <c r="C154" i="11"/>
  <c r="D154" i="11"/>
  <c r="C155" i="11"/>
  <c r="D155" i="11"/>
  <c r="C156" i="11"/>
  <c r="D156" i="11"/>
  <c r="C157" i="11"/>
  <c r="D157" i="11"/>
  <c r="C158" i="11"/>
  <c r="D158" i="11"/>
  <c r="C159" i="11"/>
  <c r="D159" i="11"/>
  <c r="C160" i="11"/>
  <c r="D160" i="11"/>
  <c r="C161" i="11"/>
  <c r="D161" i="11"/>
  <c r="C162" i="11"/>
  <c r="D162" i="11"/>
  <c r="C163" i="11"/>
  <c r="D163" i="11"/>
  <c r="C164" i="11"/>
  <c r="D164" i="11"/>
  <c r="C165" i="11"/>
  <c r="D165" i="11"/>
  <c r="C166" i="11"/>
  <c r="D166" i="11"/>
  <c r="C167" i="11"/>
  <c r="D167" i="11"/>
  <c r="C168" i="11"/>
  <c r="D168" i="11"/>
  <c r="C169" i="11"/>
  <c r="D169" i="11"/>
  <c r="C170" i="11"/>
  <c r="D170" i="11"/>
  <c r="C171" i="11"/>
  <c r="D171" i="11"/>
  <c r="C172" i="11"/>
  <c r="D172" i="11"/>
  <c r="C173" i="11"/>
  <c r="D173" i="11"/>
  <c r="C174" i="11"/>
  <c r="D174" i="11"/>
  <c r="C175" i="11"/>
  <c r="D175" i="11"/>
  <c r="C176" i="11"/>
  <c r="D176" i="11"/>
  <c r="C177" i="11"/>
  <c r="D177" i="11"/>
  <c r="C178" i="11"/>
  <c r="D178" i="11"/>
  <c r="C179" i="11"/>
  <c r="D179" i="11"/>
  <c r="C180" i="11"/>
  <c r="D180" i="11"/>
  <c r="C181" i="11"/>
  <c r="D181" i="11"/>
  <c r="C182" i="11"/>
  <c r="D182" i="11"/>
  <c r="C183" i="11"/>
  <c r="D183" i="11"/>
  <c r="C184" i="11"/>
  <c r="D184" i="11"/>
  <c r="C185" i="11"/>
  <c r="D185" i="11"/>
  <c r="C186" i="11"/>
  <c r="D186" i="11"/>
  <c r="C187" i="11"/>
  <c r="D187" i="11"/>
  <c r="C188" i="11"/>
  <c r="D188" i="11"/>
  <c r="C189" i="11"/>
  <c r="D189" i="11"/>
  <c r="C190" i="11"/>
  <c r="D190" i="11"/>
  <c r="C191" i="11"/>
  <c r="D191" i="11"/>
  <c r="C192" i="11"/>
  <c r="D192" i="11"/>
  <c r="C193" i="11"/>
  <c r="D193" i="11"/>
  <c r="C194" i="11"/>
  <c r="D194" i="11"/>
  <c r="C195" i="11"/>
  <c r="D195" i="11"/>
  <c r="C196" i="11"/>
  <c r="D196" i="11"/>
  <c r="C197" i="11"/>
  <c r="D197" i="11"/>
  <c r="C198" i="11"/>
  <c r="D198" i="11"/>
  <c r="C199" i="11"/>
  <c r="D199" i="11"/>
  <c r="C200" i="11"/>
  <c r="D200" i="11"/>
  <c r="C201" i="11"/>
  <c r="D201" i="11"/>
  <c r="C202" i="11"/>
  <c r="D202" i="11"/>
  <c r="C203" i="11"/>
  <c r="D203" i="11"/>
  <c r="C204" i="11"/>
  <c r="D204" i="11"/>
  <c r="C205" i="11"/>
  <c r="D205" i="11"/>
  <c r="C206" i="11"/>
  <c r="D206" i="11"/>
  <c r="C207" i="11"/>
  <c r="D207" i="11"/>
  <c r="C208" i="11"/>
  <c r="D208" i="11"/>
  <c r="C209" i="11"/>
  <c r="D209" i="11"/>
  <c r="C210" i="11"/>
  <c r="D210" i="11"/>
  <c r="C211" i="11"/>
  <c r="D211" i="11"/>
  <c r="C212" i="11"/>
  <c r="D212" i="11"/>
  <c r="C213" i="11"/>
  <c r="D213" i="11"/>
  <c r="C214" i="11"/>
  <c r="D214" i="11"/>
  <c r="C215" i="11"/>
  <c r="D215" i="11"/>
  <c r="C216" i="11"/>
  <c r="D216" i="11"/>
  <c r="C217" i="11"/>
  <c r="D217" i="11"/>
  <c r="C218" i="11"/>
  <c r="D218" i="11"/>
  <c r="C219" i="11"/>
  <c r="D219" i="11"/>
  <c r="C220" i="11"/>
  <c r="D220" i="11"/>
  <c r="C221" i="11"/>
  <c r="D221" i="11"/>
  <c r="C222" i="11"/>
  <c r="D222" i="11"/>
  <c r="C223" i="11"/>
  <c r="D223" i="11"/>
  <c r="C224" i="11"/>
  <c r="D224" i="11"/>
  <c r="C225" i="11"/>
  <c r="D225" i="11"/>
  <c r="C226" i="11"/>
  <c r="D226" i="11"/>
  <c r="C227" i="11"/>
  <c r="D227" i="11"/>
  <c r="C228" i="11"/>
  <c r="D228" i="11"/>
  <c r="C229" i="11"/>
  <c r="D229" i="11"/>
  <c r="C230" i="11"/>
  <c r="D230" i="11"/>
  <c r="C231" i="11"/>
  <c r="D231" i="11"/>
  <c r="C232" i="11"/>
  <c r="D232" i="11"/>
  <c r="C233" i="11"/>
  <c r="D233" i="11"/>
  <c r="C234" i="11"/>
  <c r="D234" i="11"/>
  <c r="C235" i="11"/>
  <c r="D235" i="11"/>
  <c r="C236" i="11"/>
  <c r="D236" i="11"/>
  <c r="C237" i="11"/>
  <c r="D237" i="11"/>
  <c r="C238" i="11"/>
  <c r="D238" i="11"/>
  <c r="C239" i="11"/>
  <c r="D239" i="11"/>
  <c r="C240" i="11"/>
  <c r="D240" i="11"/>
  <c r="C241" i="11"/>
  <c r="D241" i="11"/>
  <c r="C242" i="11"/>
  <c r="D242" i="11"/>
  <c r="C243" i="11"/>
  <c r="D243" i="11"/>
  <c r="C244" i="11"/>
  <c r="D244" i="11"/>
  <c r="C245" i="11"/>
  <c r="D245" i="11"/>
  <c r="C246" i="11"/>
  <c r="D246" i="11"/>
  <c r="C247" i="11"/>
  <c r="D247" i="11"/>
  <c r="C248" i="11"/>
  <c r="D248" i="11"/>
  <c r="C249" i="11"/>
  <c r="D249" i="11"/>
  <c r="C250" i="11"/>
  <c r="D250" i="11"/>
  <c r="C251" i="11"/>
  <c r="D251" i="11"/>
  <c r="C252" i="11"/>
  <c r="D252" i="11"/>
  <c r="C253" i="11"/>
  <c r="D253" i="11"/>
  <c r="C254" i="11"/>
  <c r="D254" i="11"/>
  <c r="C255" i="11"/>
  <c r="D255" i="11"/>
  <c r="C256" i="11"/>
  <c r="D256" i="11"/>
  <c r="C257" i="11"/>
  <c r="D257" i="11"/>
  <c r="C258" i="11"/>
  <c r="D258" i="11"/>
  <c r="C259" i="11"/>
  <c r="D259" i="11"/>
  <c r="C260" i="11"/>
  <c r="D260" i="11"/>
  <c r="C261" i="11"/>
  <c r="D261" i="11"/>
  <c r="C262" i="11"/>
  <c r="D262" i="11"/>
  <c r="C263" i="11"/>
  <c r="D263" i="11"/>
  <c r="C264" i="11"/>
  <c r="D264" i="11"/>
  <c r="C265" i="11"/>
  <c r="D265" i="11"/>
  <c r="C266" i="11"/>
  <c r="D266" i="11"/>
  <c r="C267" i="11"/>
  <c r="D267" i="11"/>
  <c r="C268" i="11"/>
  <c r="D268" i="11"/>
  <c r="C269" i="11"/>
  <c r="D269" i="11"/>
  <c r="C270" i="11"/>
  <c r="D270" i="11"/>
  <c r="C271" i="11"/>
  <c r="D271" i="11"/>
  <c r="C272" i="11"/>
  <c r="D272" i="11"/>
  <c r="C273" i="11"/>
  <c r="D273" i="11"/>
  <c r="C274" i="11"/>
  <c r="D274" i="11"/>
  <c r="C275" i="11"/>
  <c r="D275" i="11"/>
  <c r="C276" i="11"/>
  <c r="D276" i="11"/>
  <c r="C277" i="11"/>
  <c r="D277" i="11"/>
  <c r="C278" i="11"/>
  <c r="D278" i="11"/>
  <c r="C279" i="11"/>
  <c r="D279" i="11"/>
  <c r="C280" i="11"/>
  <c r="D280" i="11"/>
  <c r="C281" i="11"/>
  <c r="D281" i="11"/>
  <c r="C282" i="11"/>
  <c r="D282" i="11"/>
  <c r="C283" i="11"/>
  <c r="D283" i="11"/>
  <c r="C284" i="11"/>
  <c r="D284" i="11"/>
  <c r="C285" i="11"/>
  <c r="D285" i="11"/>
  <c r="C286" i="11"/>
  <c r="D286" i="11"/>
  <c r="C287" i="11"/>
  <c r="D287" i="11"/>
  <c r="C288" i="11"/>
  <c r="D288" i="11"/>
  <c r="C289" i="11"/>
  <c r="D289" i="11"/>
  <c r="C290" i="11"/>
  <c r="D290" i="11"/>
  <c r="C291" i="11"/>
  <c r="D291" i="11"/>
  <c r="C292" i="11"/>
  <c r="D292" i="11"/>
  <c r="C293" i="11"/>
  <c r="D293" i="11"/>
  <c r="C294" i="11"/>
  <c r="D294" i="11"/>
  <c r="C295" i="11"/>
  <c r="D295" i="11"/>
  <c r="C296" i="11"/>
  <c r="D296" i="11"/>
  <c r="C297" i="11"/>
  <c r="D297" i="11"/>
  <c r="C298" i="11"/>
  <c r="D298" i="11"/>
  <c r="C299" i="11"/>
  <c r="D299" i="11"/>
  <c r="C300" i="11"/>
  <c r="D300" i="11"/>
  <c r="C301" i="11"/>
  <c r="D301" i="11"/>
  <c r="C302" i="11"/>
  <c r="D302" i="11"/>
  <c r="C303" i="11"/>
  <c r="D303" i="11"/>
  <c r="C304" i="11"/>
  <c r="D304" i="11"/>
  <c r="C305" i="11"/>
  <c r="D305" i="11"/>
  <c r="C306" i="11"/>
  <c r="D306" i="11"/>
  <c r="C307" i="11"/>
  <c r="C308" i="11"/>
  <c r="D308" i="11"/>
  <c r="C309" i="11"/>
  <c r="D309" i="11"/>
  <c r="C310" i="11"/>
  <c r="D310" i="11"/>
  <c r="C311" i="11"/>
  <c r="D311" i="11"/>
  <c r="C312" i="11"/>
  <c r="D312" i="11"/>
  <c r="C313" i="11"/>
  <c r="D313" i="11"/>
  <c r="C314" i="11"/>
  <c r="D314" i="11"/>
  <c r="C315" i="11"/>
  <c r="D315" i="11"/>
  <c r="C316" i="11"/>
  <c r="D316" i="11"/>
  <c r="C317" i="11"/>
  <c r="D317" i="11"/>
  <c r="C318" i="11"/>
  <c r="D318" i="11"/>
  <c r="C319" i="11"/>
  <c r="D319" i="11"/>
  <c r="C320" i="11"/>
  <c r="D320" i="11"/>
  <c r="C321" i="11"/>
  <c r="D321" i="11"/>
  <c r="C322" i="11"/>
  <c r="D322" i="11"/>
  <c r="C323" i="11"/>
  <c r="D323" i="11"/>
  <c r="C324" i="11"/>
  <c r="D324" i="11"/>
  <c r="C325" i="11"/>
  <c r="D325" i="11"/>
  <c r="C326" i="11"/>
  <c r="D326" i="11"/>
  <c r="C327" i="11"/>
  <c r="D327" i="11"/>
  <c r="C328" i="11"/>
  <c r="D328" i="11"/>
  <c r="C329" i="11"/>
  <c r="D329" i="11"/>
  <c r="C330" i="11"/>
  <c r="D330" i="11"/>
  <c r="C331" i="11"/>
  <c r="D331" i="11"/>
  <c r="C332" i="11"/>
  <c r="D332" i="11"/>
  <c r="C333" i="11"/>
  <c r="D333" i="11"/>
  <c r="C334" i="11"/>
  <c r="D334" i="11"/>
  <c r="C335" i="11"/>
  <c r="D335" i="11"/>
  <c r="C336" i="11"/>
  <c r="D336" i="11"/>
  <c r="C337" i="11"/>
  <c r="D337" i="11"/>
  <c r="C338" i="11"/>
  <c r="D338" i="11"/>
  <c r="C339" i="11"/>
  <c r="D339" i="11"/>
  <c r="C340" i="11"/>
  <c r="D340" i="11"/>
  <c r="C341" i="11"/>
  <c r="D341" i="11"/>
  <c r="C342" i="11"/>
  <c r="D342" i="11"/>
  <c r="C343" i="11"/>
  <c r="D343" i="11"/>
  <c r="C344" i="11"/>
  <c r="D344" i="11"/>
  <c r="C345" i="11"/>
  <c r="D345" i="11"/>
  <c r="C346" i="11"/>
  <c r="D346" i="11"/>
  <c r="C347" i="11"/>
  <c r="D347" i="11"/>
  <c r="C348" i="11"/>
  <c r="D348" i="11"/>
  <c r="C349" i="11"/>
  <c r="D349" i="11"/>
  <c r="C350" i="11"/>
  <c r="D350" i="11"/>
  <c r="C351" i="11"/>
  <c r="D351" i="11"/>
  <c r="C352" i="11"/>
  <c r="D352" i="11"/>
  <c r="C353" i="11"/>
  <c r="D353" i="11"/>
  <c r="C354" i="11"/>
  <c r="D354" i="11"/>
  <c r="C355" i="11"/>
  <c r="D355" i="11"/>
  <c r="C356" i="11"/>
  <c r="D356" i="11"/>
  <c r="C357" i="11"/>
  <c r="D357" i="11"/>
  <c r="C358" i="11"/>
  <c r="D358" i="11"/>
  <c r="C359" i="11"/>
  <c r="D359" i="11"/>
  <c r="C360" i="11"/>
  <c r="D360" i="11"/>
  <c r="C361" i="11"/>
  <c r="D361" i="11"/>
  <c r="C362" i="11"/>
  <c r="D362" i="11"/>
  <c r="C363" i="11"/>
  <c r="D363" i="11"/>
  <c r="C364" i="11"/>
  <c r="D364" i="11"/>
  <c r="C365" i="11"/>
  <c r="D365" i="11"/>
  <c r="C366" i="11"/>
  <c r="D366" i="11"/>
  <c r="C367" i="11"/>
  <c r="D367" i="11"/>
  <c r="C368" i="11"/>
  <c r="D368" i="11"/>
  <c r="C369" i="11"/>
  <c r="D369" i="11"/>
  <c r="C370" i="11"/>
  <c r="D370" i="11"/>
  <c r="C371" i="11"/>
  <c r="D371" i="11"/>
  <c r="C372" i="11"/>
  <c r="D372" i="11"/>
  <c r="C373" i="11"/>
  <c r="D373" i="11"/>
  <c r="C374" i="11"/>
  <c r="D374" i="11"/>
  <c r="C375" i="11"/>
  <c r="D375" i="11"/>
  <c r="C376" i="11"/>
  <c r="D376" i="11"/>
  <c r="C377" i="11"/>
  <c r="D377" i="11"/>
  <c r="C378" i="11"/>
  <c r="D378" i="11"/>
  <c r="C379" i="11"/>
  <c r="D379" i="11"/>
  <c r="C380" i="11"/>
  <c r="D380" i="11"/>
  <c r="C381" i="11"/>
  <c r="D381" i="11"/>
  <c r="C382" i="11"/>
  <c r="D382" i="11"/>
  <c r="C383" i="11"/>
  <c r="D383" i="11"/>
  <c r="C384" i="11"/>
  <c r="D384" i="11"/>
  <c r="C385" i="11"/>
  <c r="D385" i="11"/>
  <c r="C386" i="11"/>
  <c r="D386" i="11"/>
  <c r="C387" i="11"/>
  <c r="D387" i="11"/>
  <c r="C388" i="11"/>
  <c r="D388" i="11"/>
  <c r="C389" i="11"/>
  <c r="D389" i="11"/>
  <c r="C390" i="11"/>
  <c r="D390" i="11"/>
  <c r="C391" i="11"/>
  <c r="D391" i="11"/>
  <c r="C392" i="11"/>
  <c r="D392" i="11"/>
  <c r="C393" i="11"/>
  <c r="D393" i="11"/>
  <c r="C394" i="11"/>
  <c r="D394" i="11"/>
  <c r="C395" i="11"/>
  <c r="D395" i="11"/>
  <c r="C396" i="11"/>
  <c r="D396" i="11"/>
  <c r="C397" i="11"/>
  <c r="D397" i="11"/>
  <c r="C398" i="11"/>
  <c r="D398" i="11"/>
  <c r="C399" i="11"/>
  <c r="D399" i="11"/>
  <c r="C400" i="11"/>
  <c r="D400" i="11"/>
  <c r="C401" i="11"/>
  <c r="D401" i="11"/>
  <c r="C402" i="11"/>
  <c r="D402" i="11"/>
  <c r="C403" i="11"/>
  <c r="D403" i="11"/>
  <c r="C404" i="11"/>
  <c r="D404" i="11"/>
  <c r="C405" i="11"/>
  <c r="D405" i="11"/>
  <c r="C406" i="11"/>
  <c r="D406" i="11"/>
  <c r="C407" i="11"/>
  <c r="D407" i="11"/>
  <c r="C408" i="11"/>
  <c r="D408" i="11"/>
  <c r="C409" i="11"/>
  <c r="D409" i="11"/>
  <c r="C410" i="11"/>
  <c r="D410" i="11"/>
  <c r="C411" i="11"/>
  <c r="D411" i="11"/>
  <c r="C412" i="11"/>
  <c r="D412" i="11"/>
  <c r="C413" i="11"/>
  <c r="D413" i="11"/>
  <c r="C414" i="11"/>
  <c r="D414" i="11"/>
  <c r="C415" i="11"/>
  <c r="D415" i="11"/>
  <c r="C416" i="11"/>
  <c r="D416" i="11"/>
  <c r="C417" i="11"/>
  <c r="D417" i="11"/>
  <c r="C418" i="11"/>
  <c r="D418" i="11"/>
  <c r="C419" i="11"/>
  <c r="D419" i="11"/>
  <c r="C420" i="11"/>
  <c r="D420" i="11"/>
  <c r="C421" i="11"/>
  <c r="D421" i="11"/>
  <c r="C422" i="11"/>
  <c r="D422" i="11"/>
  <c r="C423" i="11"/>
  <c r="D423" i="11"/>
  <c r="C424" i="11"/>
  <c r="D424" i="11"/>
  <c r="C425" i="11"/>
  <c r="D425" i="11"/>
  <c r="C426" i="11"/>
  <c r="D426" i="11"/>
  <c r="C427" i="11"/>
  <c r="D427" i="11"/>
  <c r="C428" i="11"/>
  <c r="D428" i="11"/>
  <c r="C429" i="11"/>
  <c r="D429" i="11"/>
  <c r="C430" i="11"/>
  <c r="D430" i="11"/>
  <c r="C431" i="11"/>
  <c r="D431" i="11"/>
  <c r="C432" i="11"/>
  <c r="D432" i="11"/>
  <c r="C433" i="11"/>
  <c r="D433" i="11"/>
  <c r="C434" i="11"/>
  <c r="D434" i="11"/>
  <c r="C435" i="11"/>
  <c r="D435" i="11"/>
  <c r="C436" i="11"/>
  <c r="D436" i="11"/>
  <c r="C437" i="11"/>
  <c r="D437" i="11"/>
  <c r="C438" i="11"/>
  <c r="D438" i="11"/>
  <c r="C439" i="11"/>
  <c r="D439" i="11"/>
  <c r="C440" i="11"/>
  <c r="D440" i="11"/>
  <c r="C441" i="11"/>
  <c r="D441" i="11"/>
  <c r="C442" i="11"/>
  <c r="D442" i="11"/>
  <c r="C443" i="11"/>
  <c r="D443" i="11"/>
  <c r="C444" i="11"/>
  <c r="D444" i="11"/>
  <c r="C445" i="11"/>
  <c r="D445" i="11"/>
  <c r="C446" i="11"/>
  <c r="D446" i="11"/>
  <c r="C447" i="11"/>
  <c r="D447" i="11"/>
  <c r="C448" i="11"/>
  <c r="D448" i="11"/>
  <c r="C449" i="11"/>
  <c r="D449" i="11"/>
  <c r="C450" i="11"/>
  <c r="D450" i="11"/>
  <c r="C451" i="11"/>
  <c r="D451" i="11"/>
  <c r="C452" i="11"/>
  <c r="D452" i="11"/>
  <c r="C453" i="11"/>
  <c r="D453" i="11"/>
  <c r="C454" i="11"/>
  <c r="D454" i="11"/>
  <c r="C455" i="11"/>
  <c r="D455" i="11"/>
  <c r="C456" i="11"/>
  <c r="D456" i="11"/>
  <c r="C457" i="11"/>
  <c r="D457" i="11"/>
  <c r="C458" i="11"/>
  <c r="D458" i="11"/>
  <c r="C459" i="11"/>
  <c r="D459" i="11"/>
  <c r="C460" i="11"/>
  <c r="D460" i="11"/>
  <c r="C461" i="11"/>
  <c r="D461" i="11"/>
  <c r="C462" i="11"/>
  <c r="D462" i="11"/>
  <c r="C463" i="11"/>
  <c r="D463" i="11"/>
  <c r="C464" i="11"/>
  <c r="D464" i="11"/>
  <c r="C465" i="11"/>
  <c r="D465" i="11"/>
  <c r="C466" i="11"/>
  <c r="D466" i="11"/>
  <c r="C467" i="11"/>
  <c r="D467" i="11"/>
  <c r="C468" i="11"/>
  <c r="D468" i="11"/>
  <c r="C469" i="11"/>
  <c r="D469" i="11"/>
  <c r="C470" i="11"/>
  <c r="D470" i="11"/>
  <c r="C471" i="11"/>
  <c r="D471" i="11"/>
  <c r="C472" i="11"/>
  <c r="D472" i="11"/>
  <c r="C473" i="11"/>
  <c r="D473" i="11"/>
  <c r="C474" i="11"/>
  <c r="D474" i="11"/>
  <c r="C475" i="11"/>
  <c r="D475" i="11"/>
  <c r="C476" i="11"/>
  <c r="D476" i="11"/>
  <c r="C477" i="11"/>
  <c r="D477" i="11"/>
  <c r="C478" i="11"/>
  <c r="D478" i="11"/>
  <c r="C479" i="11"/>
  <c r="D479" i="11"/>
  <c r="C480" i="11"/>
  <c r="D480" i="11"/>
  <c r="C481" i="11"/>
  <c r="D481" i="11"/>
  <c r="C482" i="11"/>
  <c r="D482" i="11"/>
  <c r="C483" i="11"/>
  <c r="D483" i="11"/>
  <c r="C484" i="11"/>
  <c r="D484" i="11"/>
  <c r="C485" i="11"/>
  <c r="D485" i="11"/>
  <c r="C486" i="11"/>
  <c r="D486" i="11"/>
  <c r="C487" i="11"/>
  <c r="D487" i="11"/>
  <c r="C488" i="11"/>
  <c r="D488" i="11"/>
  <c r="C489" i="11"/>
  <c r="D489" i="11"/>
  <c r="C490" i="11"/>
  <c r="D490" i="11"/>
  <c r="C491" i="11"/>
  <c r="D491" i="11"/>
  <c r="C492" i="11"/>
  <c r="D492" i="11"/>
  <c r="C493" i="11"/>
  <c r="D493" i="11"/>
  <c r="C494" i="11"/>
  <c r="D494" i="11"/>
  <c r="C495" i="11"/>
  <c r="D495" i="11"/>
  <c r="C496" i="11"/>
  <c r="D496" i="11"/>
  <c r="C497" i="11"/>
  <c r="D497" i="11"/>
  <c r="C498" i="11"/>
  <c r="D498" i="11"/>
  <c r="C499" i="11"/>
  <c r="D499" i="11"/>
  <c r="C500" i="11"/>
  <c r="D500" i="11"/>
  <c r="C501" i="11"/>
  <c r="D501" i="11"/>
  <c r="C502" i="11"/>
  <c r="D502" i="11"/>
  <c r="C503" i="11"/>
  <c r="D503" i="11"/>
  <c r="C504" i="11"/>
  <c r="D504" i="11"/>
  <c r="C505" i="11"/>
  <c r="D505" i="11"/>
  <c r="C506" i="11"/>
  <c r="D506" i="11"/>
  <c r="C507" i="11"/>
  <c r="D507" i="11"/>
  <c r="C508" i="11"/>
  <c r="D508" i="11"/>
  <c r="C509" i="11"/>
  <c r="D509" i="11"/>
  <c r="C510" i="11"/>
  <c r="D510" i="11"/>
  <c r="C511" i="11"/>
  <c r="D511" i="11"/>
  <c r="C512" i="11"/>
  <c r="D512" i="11"/>
  <c r="C513" i="11"/>
  <c r="D513" i="11"/>
  <c r="C514" i="11"/>
  <c r="D514" i="11"/>
  <c r="C515" i="11"/>
  <c r="D515" i="11"/>
  <c r="C516" i="11"/>
  <c r="D516" i="11"/>
  <c r="C517" i="11"/>
  <c r="D517" i="11"/>
  <c r="C518" i="11"/>
  <c r="D518" i="11"/>
  <c r="C519" i="11"/>
  <c r="D519" i="11"/>
  <c r="C520" i="11"/>
  <c r="D520" i="11"/>
  <c r="C521" i="11"/>
  <c r="D521" i="11"/>
  <c r="C522" i="11"/>
  <c r="D522" i="11"/>
  <c r="C523" i="11"/>
  <c r="D523" i="11"/>
  <c r="C524" i="11"/>
  <c r="D524" i="11"/>
  <c r="C525" i="11"/>
  <c r="D525" i="11"/>
  <c r="C526" i="11"/>
  <c r="D526" i="11"/>
  <c r="C527" i="11"/>
  <c r="D527" i="11"/>
  <c r="C528" i="11"/>
  <c r="D528" i="11"/>
  <c r="C529" i="11"/>
  <c r="D529" i="11"/>
  <c r="C530" i="11"/>
  <c r="D530" i="11"/>
  <c r="C531" i="11"/>
  <c r="D531" i="11"/>
  <c r="C532" i="11"/>
  <c r="D532" i="11"/>
  <c r="C533" i="11"/>
  <c r="D533" i="11"/>
  <c r="C534" i="11"/>
  <c r="D534" i="11"/>
  <c r="C535" i="11"/>
  <c r="D535" i="11"/>
  <c r="C536" i="11"/>
  <c r="D536" i="11"/>
  <c r="C537" i="11"/>
  <c r="D537" i="11"/>
  <c r="C538" i="11"/>
  <c r="D538" i="11"/>
  <c r="C539" i="11"/>
  <c r="D539" i="11"/>
  <c r="C540" i="11"/>
  <c r="D540" i="11"/>
  <c r="C541" i="11"/>
  <c r="D541" i="11"/>
  <c r="C542" i="11"/>
  <c r="D542" i="11"/>
  <c r="C543" i="11"/>
  <c r="D543" i="11"/>
  <c r="C544" i="11"/>
  <c r="D544" i="11"/>
  <c r="C545" i="11"/>
  <c r="D545" i="11"/>
  <c r="C546" i="11"/>
  <c r="D546" i="11"/>
  <c r="C547" i="11"/>
  <c r="D547" i="11"/>
  <c r="C548" i="11"/>
  <c r="D548" i="11"/>
  <c r="C549" i="11"/>
  <c r="D549" i="11"/>
  <c r="C550" i="11"/>
  <c r="D550" i="11"/>
  <c r="C551" i="11"/>
  <c r="D551" i="11"/>
  <c r="C552" i="11"/>
  <c r="D552" i="11"/>
  <c r="C553" i="11"/>
  <c r="D553" i="11"/>
  <c r="C554" i="11"/>
  <c r="D554" i="11"/>
  <c r="C555" i="11"/>
  <c r="D555" i="11"/>
  <c r="C556" i="11"/>
  <c r="D556" i="11"/>
  <c r="C557" i="11"/>
  <c r="D557" i="11"/>
  <c r="C558" i="11"/>
  <c r="D558" i="11"/>
  <c r="C559" i="11"/>
  <c r="D559" i="11"/>
  <c r="C560" i="11"/>
  <c r="D560" i="11"/>
  <c r="C561" i="11"/>
  <c r="D561" i="11"/>
  <c r="C562" i="11"/>
  <c r="D562" i="11"/>
  <c r="C563" i="11"/>
  <c r="D563" i="11"/>
  <c r="C564" i="11"/>
  <c r="D564" i="11"/>
  <c r="C565" i="11"/>
  <c r="D565" i="11"/>
  <c r="C566" i="11"/>
  <c r="D566" i="11"/>
  <c r="C567" i="11"/>
  <c r="D567" i="11"/>
  <c r="C568" i="11"/>
  <c r="D568" i="11"/>
  <c r="C569" i="11"/>
  <c r="D569" i="11"/>
  <c r="C570" i="11"/>
  <c r="D570" i="11"/>
  <c r="C571" i="11"/>
  <c r="D571" i="11"/>
  <c r="C572" i="11"/>
  <c r="D572" i="11"/>
  <c r="C573" i="11"/>
  <c r="D573" i="11"/>
  <c r="C574" i="11"/>
  <c r="D574" i="11"/>
  <c r="C575" i="11"/>
  <c r="D575" i="11"/>
  <c r="C576" i="11"/>
  <c r="D576" i="11"/>
  <c r="C577" i="11"/>
  <c r="D577" i="11"/>
  <c r="C578" i="11"/>
  <c r="D578" i="11"/>
  <c r="C579" i="11"/>
  <c r="D579" i="11"/>
  <c r="C580" i="11"/>
  <c r="D580" i="11"/>
  <c r="C581" i="11"/>
  <c r="D581" i="11"/>
  <c r="C582" i="11"/>
  <c r="D582" i="11"/>
  <c r="C583" i="11"/>
  <c r="D583" i="11"/>
  <c r="C584" i="11"/>
  <c r="D584" i="11"/>
  <c r="C585" i="11"/>
  <c r="D585" i="11"/>
  <c r="C586" i="11"/>
  <c r="D586" i="11"/>
  <c r="C587" i="11"/>
  <c r="D587" i="11"/>
  <c r="C588" i="11"/>
  <c r="D588" i="11"/>
  <c r="C589" i="11"/>
  <c r="D589" i="11"/>
  <c r="C590" i="11"/>
  <c r="D590" i="11"/>
  <c r="C591" i="11"/>
  <c r="D591" i="11"/>
  <c r="C592" i="11"/>
  <c r="D592" i="11"/>
  <c r="C593" i="11"/>
  <c r="D593" i="11"/>
  <c r="C594" i="11"/>
  <c r="D594" i="11"/>
  <c r="C595" i="11"/>
  <c r="D595" i="11"/>
  <c r="C596" i="11"/>
  <c r="D596" i="11"/>
  <c r="C597" i="11"/>
  <c r="D597" i="11"/>
  <c r="C598" i="11"/>
  <c r="D598" i="11"/>
  <c r="C599" i="11"/>
  <c r="D599" i="11"/>
  <c r="C600" i="11"/>
  <c r="D600" i="11"/>
  <c r="C601" i="11"/>
  <c r="D601" i="11"/>
  <c r="C602" i="11"/>
  <c r="D602" i="11"/>
  <c r="C603" i="11"/>
  <c r="D603" i="11"/>
  <c r="C604" i="11"/>
  <c r="D604" i="11"/>
  <c r="C605" i="11"/>
  <c r="D605" i="11"/>
  <c r="C606" i="11"/>
  <c r="D606" i="11"/>
  <c r="C607" i="11"/>
  <c r="D607" i="11"/>
  <c r="C608" i="11"/>
  <c r="D608" i="11"/>
  <c r="C609" i="11"/>
  <c r="D609" i="11"/>
  <c r="C610" i="11"/>
  <c r="D610" i="11"/>
  <c r="C611" i="11"/>
  <c r="D611" i="11"/>
  <c r="C612" i="11"/>
  <c r="D612" i="11"/>
  <c r="C613" i="11"/>
  <c r="D613" i="11"/>
  <c r="C614" i="11"/>
  <c r="D614" i="11"/>
  <c r="C615" i="11"/>
  <c r="D615" i="11"/>
  <c r="C616" i="11"/>
  <c r="D616" i="11"/>
  <c r="C617" i="11"/>
  <c r="D617" i="11"/>
  <c r="C618" i="11"/>
  <c r="D618" i="11"/>
  <c r="C619" i="11"/>
  <c r="D619" i="11"/>
  <c r="C620" i="11"/>
  <c r="D620" i="11"/>
  <c r="C621" i="11"/>
  <c r="D621" i="11"/>
  <c r="C622" i="11"/>
  <c r="D622" i="11"/>
  <c r="C623" i="11"/>
  <c r="D623" i="11"/>
  <c r="C624" i="11"/>
  <c r="D624" i="11"/>
  <c r="C625" i="11"/>
  <c r="D625" i="11"/>
  <c r="C626" i="11"/>
  <c r="D626" i="11"/>
  <c r="C627" i="11"/>
  <c r="D627" i="11"/>
  <c r="C628" i="11"/>
  <c r="D628" i="11"/>
  <c r="C629" i="11"/>
  <c r="D629" i="11"/>
  <c r="C630" i="11"/>
  <c r="D630" i="11"/>
  <c r="C631" i="11"/>
  <c r="D631" i="11"/>
  <c r="C632" i="11"/>
  <c r="D632" i="11"/>
  <c r="C633" i="11"/>
  <c r="D633" i="11"/>
  <c r="C634" i="11"/>
  <c r="D634" i="11"/>
  <c r="C635" i="11"/>
  <c r="D635" i="11"/>
  <c r="C636" i="11"/>
  <c r="D636" i="11"/>
  <c r="C637" i="11"/>
  <c r="D637" i="11"/>
  <c r="C638" i="11"/>
  <c r="D638" i="11"/>
  <c r="C639" i="11"/>
  <c r="D639" i="11"/>
  <c r="C640" i="11"/>
  <c r="D640" i="11"/>
  <c r="C641" i="11"/>
  <c r="D641" i="11"/>
  <c r="C642" i="11"/>
  <c r="D642" i="11"/>
  <c r="C643" i="11"/>
  <c r="D643" i="11"/>
  <c r="C644" i="11"/>
  <c r="D644" i="11"/>
  <c r="C645" i="11"/>
  <c r="D645" i="11"/>
  <c r="C646" i="11"/>
  <c r="D646" i="11"/>
  <c r="C647" i="11"/>
  <c r="D647" i="11"/>
  <c r="C648" i="11"/>
  <c r="D648" i="11"/>
  <c r="C649" i="11"/>
  <c r="D649" i="11"/>
  <c r="C650" i="11"/>
  <c r="D650" i="11"/>
  <c r="C651" i="11"/>
  <c r="D651" i="11"/>
  <c r="C652" i="11"/>
  <c r="D652" i="11"/>
  <c r="C653" i="11"/>
  <c r="D653" i="11"/>
  <c r="C654" i="11"/>
  <c r="D654" i="11"/>
  <c r="C655" i="11"/>
  <c r="D655" i="11"/>
  <c r="C656" i="11"/>
  <c r="D656" i="11"/>
  <c r="C657" i="11"/>
  <c r="D657" i="11"/>
  <c r="C658" i="11"/>
  <c r="D658" i="11"/>
  <c r="C659" i="11"/>
  <c r="D659" i="11"/>
  <c r="C660" i="11"/>
  <c r="D660" i="11"/>
  <c r="C661" i="11"/>
  <c r="C662" i="11"/>
  <c r="D662" i="11"/>
  <c r="C663" i="11"/>
  <c r="D663" i="11"/>
  <c r="C664" i="11"/>
  <c r="D664" i="11"/>
  <c r="C665" i="11"/>
  <c r="D665" i="11"/>
  <c r="C666" i="11"/>
  <c r="D666" i="11"/>
  <c r="C667" i="11"/>
  <c r="D667" i="11"/>
  <c r="C668" i="11"/>
  <c r="D668" i="11"/>
  <c r="C669" i="11"/>
  <c r="D669" i="11"/>
  <c r="C670" i="11"/>
  <c r="D670" i="11"/>
  <c r="C671" i="11"/>
  <c r="D671" i="11"/>
  <c r="C672" i="11"/>
  <c r="D672" i="11"/>
  <c r="C673" i="11"/>
  <c r="D673" i="11"/>
  <c r="C674" i="11"/>
  <c r="D674" i="11"/>
  <c r="C675" i="11"/>
  <c r="D675" i="11"/>
  <c r="C676" i="11"/>
  <c r="D676" i="11"/>
  <c r="C677" i="11"/>
  <c r="D677" i="11"/>
  <c r="C678" i="11"/>
  <c r="D678" i="11"/>
  <c r="C679" i="11"/>
  <c r="D679" i="11"/>
  <c r="C680" i="11"/>
  <c r="D680" i="11"/>
  <c r="C681" i="11"/>
  <c r="D681" i="11"/>
  <c r="C682" i="11"/>
  <c r="D682" i="11"/>
  <c r="C683" i="11"/>
  <c r="D683" i="11"/>
  <c r="C684" i="11"/>
  <c r="D684" i="11"/>
  <c r="C685" i="11"/>
  <c r="D685" i="11"/>
  <c r="C686" i="11"/>
  <c r="D686" i="11"/>
  <c r="C687" i="11"/>
  <c r="D687" i="11"/>
  <c r="C688" i="11"/>
  <c r="D688" i="11"/>
  <c r="C689" i="11"/>
  <c r="D689" i="11"/>
  <c r="C690" i="11"/>
  <c r="D690" i="11"/>
  <c r="C691" i="11"/>
  <c r="D691" i="11"/>
  <c r="C692" i="11"/>
  <c r="D692" i="11"/>
  <c r="C693" i="11"/>
  <c r="D693" i="11"/>
  <c r="C694" i="11"/>
  <c r="D694" i="11"/>
  <c r="C695" i="11"/>
  <c r="D695" i="11"/>
  <c r="C696" i="11"/>
  <c r="D696" i="11"/>
  <c r="C697" i="11"/>
  <c r="D697" i="11"/>
  <c r="C698" i="11"/>
  <c r="D698" i="11"/>
  <c r="C699" i="11"/>
  <c r="D699" i="11"/>
  <c r="C700" i="11"/>
  <c r="D700" i="11"/>
  <c r="C701" i="11"/>
  <c r="D701" i="11"/>
  <c r="C702" i="11"/>
  <c r="D702" i="11"/>
  <c r="C703" i="11"/>
  <c r="D703" i="11"/>
  <c r="C704" i="11"/>
  <c r="D704" i="11"/>
  <c r="C705" i="11"/>
  <c r="D705" i="11"/>
  <c r="C706" i="11"/>
  <c r="D706" i="11"/>
  <c r="C707" i="11"/>
  <c r="D707" i="11"/>
  <c r="C708" i="11"/>
  <c r="D708" i="11"/>
  <c r="C709" i="11"/>
  <c r="D709" i="11"/>
  <c r="C710" i="11"/>
  <c r="D710" i="11"/>
  <c r="C711" i="11"/>
  <c r="D711" i="11"/>
  <c r="C712" i="11"/>
  <c r="D712" i="11"/>
  <c r="C713" i="11"/>
  <c r="D713" i="11"/>
  <c r="C714" i="11"/>
  <c r="D714" i="11"/>
  <c r="C715" i="11"/>
  <c r="D715" i="11"/>
  <c r="C716" i="11"/>
  <c r="D716" i="11"/>
  <c r="C717" i="11"/>
  <c r="D717" i="11"/>
  <c r="C718" i="11"/>
  <c r="D718" i="11"/>
  <c r="C719" i="11"/>
  <c r="D719" i="11"/>
  <c r="C720" i="11"/>
  <c r="D720" i="11"/>
  <c r="C721" i="11"/>
  <c r="D721" i="11"/>
  <c r="C722" i="11"/>
  <c r="D722" i="11"/>
  <c r="C723" i="11"/>
  <c r="D723" i="11"/>
  <c r="C724" i="11"/>
  <c r="D724" i="11"/>
  <c r="C725" i="11"/>
  <c r="D725" i="11"/>
  <c r="C726" i="11"/>
  <c r="D726" i="11"/>
  <c r="C727" i="11"/>
  <c r="D727" i="11"/>
  <c r="C728" i="11"/>
  <c r="D728" i="11"/>
  <c r="C729" i="11"/>
  <c r="D729" i="11"/>
  <c r="C730" i="11"/>
  <c r="D730" i="11"/>
  <c r="C731" i="11"/>
  <c r="D731" i="11"/>
  <c r="C732" i="11"/>
  <c r="D732" i="11"/>
  <c r="C733" i="11"/>
  <c r="D733" i="11"/>
  <c r="C734" i="11"/>
  <c r="D734" i="11"/>
  <c r="C735" i="11"/>
  <c r="D735" i="11"/>
  <c r="C736" i="11"/>
  <c r="D736" i="11"/>
  <c r="C737" i="11"/>
  <c r="D737" i="11"/>
  <c r="C738" i="11"/>
  <c r="D738" i="11"/>
  <c r="C739" i="11"/>
  <c r="D739" i="11"/>
  <c r="C740" i="11"/>
  <c r="D740" i="11"/>
  <c r="C741" i="11"/>
  <c r="D741" i="11"/>
  <c r="C742" i="11"/>
  <c r="D742" i="11"/>
  <c r="C743" i="11"/>
  <c r="D743" i="11"/>
  <c r="C744" i="11"/>
  <c r="D744" i="11"/>
  <c r="C745" i="11"/>
  <c r="D745" i="11"/>
  <c r="C746" i="11"/>
  <c r="D746" i="11"/>
  <c r="C747" i="11"/>
  <c r="D747" i="11"/>
  <c r="C748" i="11"/>
  <c r="D748" i="11"/>
  <c r="C749" i="11"/>
  <c r="D749" i="11"/>
  <c r="C750" i="11"/>
  <c r="D750" i="11"/>
  <c r="C751" i="11"/>
  <c r="D751" i="11"/>
  <c r="C752" i="11"/>
  <c r="D752" i="11"/>
  <c r="C753" i="11"/>
  <c r="D753" i="11"/>
  <c r="C754" i="11"/>
  <c r="D754" i="11"/>
  <c r="C755" i="11"/>
  <c r="D755" i="11"/>
  <c r="C756" i="11"/>
  <c r="D756" i="11"/>
  <c r="C757" i="11"/>
  <c r="D757" i="11"/>
  <c r="C758" i="11"/>
  <c r="D758" i="11"/>
  <c r="C759" i="11"/>
  <c r="D759" i="11"/>
  <c r="C760" i="11"/>
  <c r="D760" i="11"/>
  <c r="C761" i="11"/>
  <c r="D761" i="11"/>
  <c r="C762" i="11"/>
  <c r="D762" i="11"/>
  <c r="C763" i="11"/>
  <c r="D763" i="11"/>
  <c r="C764" i="11"/>
  <c r="D764" i="11"/>
  <c r="C765" i="11"/>
  <c r="D765" i="11"/>
  <c r="C766" i="11"/>
  <c r="D766" i="11"/>
  <c r="C767" i="11"/>
  <c r="D767" i="11"/>
  <c r="C768" i="11"/>
  <c r="D768" i="11"/>
  <c r="C769" i="11"/>
  <c r="D769" i="11"/>
  <c r="C770" i="11"/>
  <c r="D770" i="11"/>
  <c r="C771" i="11"/>
  <c r="D771" i="11"/>
  <c r="C772" i="11"/>
  <c r="D772" i="11"/>
  <c r="C773" i="11"/>
  <c r="D773" i="11"/>
  <c r="C774" i="11"/>
  <c r="D774" i="11"/>
  <c r="C775" i="11"/>
  <c r="D775" i="11"/>
  <c r="C776" i="11"/>
  <c r="D776" i="11"/>
  <c r="C777" i="11"/>
  <c r="D777" i="11"/>
  <c r="C778" i="11"/>
  <c r="D778" i="11"/>
  <c r="C779" i="11"/>
  <c r="D779" i="11"/>
  <c r="C780" i="11"/>
  <c r="D780" i="11"/>
  <c r="C781" i="11"/>
  <c r="D781" i="11"/>
  <c r="C782" i="11"/>
  <c r="D782" i="11"/>
  <c r="C783" i="11"/>
  <c r="D783" i="11"/>
  <c r="C784" i="11"/>
  <c r="D784" i="11"/>
  <c r="C785" i="11"/>
  <c r="D785" i="11"/>
  <c r="C786" i="11"/>
  <c r="D786" i="11"/>
  <c r="C787" i="11"/>
  <c r="D787" i="11"/>
  <c r="C788" i="11"/>
  <c r="D788" i="11"/>
  <c r="C789" i="11"/>
  <c r="D789" i="11"/>
  <c r="C790" i="11"/>
  <c r="D790" i="11"/>
  <c r="C791" i="11"/>
  <c r="D791" i="11"/>
  <c r="C792" i="11"/>
  <c r="D792" i="11"/>
  <c r="C793" i="11"/>
  <c r="D793" i="11"/>
  <c r="C794" i="11"/>
  <c r="D794" i="11"/>
  <c r="C795" i="11"/>
  <c r="D795" i="11"/>
  <c r="C796" i="11"/>
  <c r="D796" i="11"/>
  <c r="C797" i="11"/>
  <c r="D797" i="11"/>
  <c r="C798" i="11"/>
  <c r="D798" i="11"/>
  <c r="C799" i="11"/>
  <c r="D799" i="11"/>
  <c r="C800" i="11"/>
  <c r="D800" i="11"/>
  <c r="C801" i="11"/>
  <c r="D801" i="11"/>
  <c r="C802" i="11"/>
  <c r="D802" i="11"/>
  <c r="C803" i="11"/>
  <c r="D803" i="11"/>
  <c r="C804" i="11"/>
  <c r="D804" i="11"/>
  <c r="C805" i="11"/>
  <c r="D805" i="11"/>
  <c r="C806" i="11"/>
  <c r="D806" i="11"/>
  <c r="C807" i="11"/>
  <c r="D807" i="11"/>
  <c r="C808" i="11"/>
  <c r="D808" i="11"/>
  <c r="C809" i="11"/>
  <c r="D809" i="11"/>
  <c r="C810" i="11"/>
  <c r="D810" i="11"/>
  <c r="C811" i="11"/>
  <c r="D811" i="11"/>
  <c r="C812" i="11"/>
  <c r="D812" i="11"/>
  <c r="C813" i="11"/>
  <c r="D813" i="11"/>
  <c r="C814" i="11"/>
  <c r="D814" i="11"/>
  <c r="C815" i="11"/>
  <c r="D815" i="11"/>
  <c r="C816" i="11"/>
  <c r="D816" i="11"/>
  <c r="C817" i="11"/>
  <c r="D817" i="11"/>
  <c r="C818" i="11"/>
  <c r="D818" i="11"/>
  <c r="C819" i="11"/>
  <c r="D819" i="11"/>
  <c r="C820" i="11"/>
  <c r="D820" i="11"/>
  <c r="C821" i="11"/>
  <c r="D821" i="11"/>
  <c r="C822" i="11"/>
  <c r="D822" i="11"/>
  <c r="C823" i="11"/>
  <c r="D823" i="11"/>
  <c r="C824" i="11"/>
  <c r="D824" i="11"/>
  <c r="C825" i="11"/>
  <c r="D825" i="11"/>
  <c r="C826" i="11"/>
  <c r="D826" i="11"/>
  <c r="C827" i="11"/>
  <c r="D827" i="11"/>
  <c r="C828" i="11"/>
  <c r="D828" i="11"/>
  <c r="C829" i="11"/>
  <c r="D829" i="11"/>
  <c r="C830" i="11"/>
  <c r="D830" i="11"/>
  <c r="C831" i="11"/>
  <c r="D831" i="11"/>
  <c r="C832" i="11"/>
  <c r="D832" i="11"/>
  <c r="C833" i="11"/>
  <c r="D833" i="11"/>
  <c r="C834" i="11"/>
  <c r="D834" i="11"/>
  <c r="C835" i="11"/>
  <c r="D835" i="11"/>
  <c r="C836" i="11"/>
  <c r="D836" i="11"/>
  <c r="C837" i="11"/>
  <c r="D837" i="11"/>
  <c r="C838" i="11"/>
  <c r="D838" i="11"/>
  <c r="C839" i="11"/>
  <c r="D839" i="11"/>
  <c r="C840" i="11"/>
  <c r="D840" i="11"/>
  <c r="C841" i="11"/>
  <c r="D841" i="11"/>
  <c r="C842" i="11"/>
  <c r="D842" i="11"/>
  <c r="C843" i="11"/>
  <c r="D843" i="11"/>
  <c r="C844" i="11"/>
  <c r="D844" i="11"/>
  <c r="C845" i="11"/>
  <c r="D845" i="11"/>
  <c r="C846" i="11"/>
  <c r="D846" i="11"/>
  <c r="C847" i="11"/>
  <c r="D847" i="11"/>
  <c r="C848" i="11"/>
  <c r="D848" i="11"/>
  <c r="C849" i="11"/>
  <c r="D849" i="11"/>
  <c r="C850" i="11"/>
  <c r="D850" i="11"/>
  <c r="C851" i="11"/>
  <c r="D851" i="11"/>
  <c r="C852" i="11"/>
  <c r="D852" i="11"/>
  <c r="C853" i="11"/>
  <c r="D853" i="11"/>
  <c r="C854" i="11"/>
  <c r="D854" i="11"/>
  <c r="C855" i="11"/>
  <c r="D855" i="11"/>
  <c r="C856" i="11"/>
  <c r="D856" i="11"/>
  <c r="C857" i="11"/>
  <c r="D857" i="11"/>
  <c r="C858" i="11"/>
  <c r="D858" i="11"/>
  <c r="C859" i="11"/>
  <c r="D859" i="11"/>
  <c r="C860" i="11"/>
  <c r="D860" i="11"/>
  <c r="C861" i="11"/>
  <c r="D861" i="11"/>
  <c r="C862" i="11"/>
  <c r="D862" i="11"/>
  <c r="C863" i="11"/>
  <c r="D863" i="11"/>
  <c r="C864" i="11"/>
  <c r="D864" i="11"/>
  <c r="C865" i="11"/>
  <c r="D865" i="11"/>
  <c r="C866" i="11"/>
  <c r="D866" i="11"/>
  <c r="C867" i="11"/>
  <c r="D867" i="11"/>
  <c r="C868" i="11"/>
  <c r="D868" i="11"/>
  <c r="C869" i="11"/>
  <c r="D869" i="11"/>
  <c r="C870" i="11"/>
  <c r="D870" i="11"/>
  <c r="C871" i="11"/>
  <c r="D871" i="11"/>
  <c r="C872" i="11"/>
  <c r="D872" i="11"/>
  <c r="C873" i="11"/>
  <c r="D873" i="11"/>
  <c r="C874" i="11"/>
  <c r="D874" i="11"/>
  <c r="C875" i="11"/>
  <c r="D875" i="11"/>
  <c r="C876" i="11"/>
  <c r="D876" i="11"/>
  <c r="C877" i="11"/>
  <c r="D877" i="11"/>
  <c r="C878" i="11"/>
  <c r="D878" i="11"/>
  <c r="C879" i="11"/>
  <c r="D879" i="11"/>
  <c r="C880" i="11"/>
  <c r="D880" i="11"/>
  <c r="C881" i="11"/>
  <c r="D881" i="11"/>
  <c r="C882" i="11"/>
  <c r="D882" i="11"/>
  <c r="C883" i="11"/>
  <c r="D883" i="11"/>
  <c r="C884" i="11"/>
  <c r="D884" i="11"/>
  <c r="C885" i="11"/>
  <c r="D885" i="11"/>
  <c r="C886" i="11"/>
  <c r="D886" i="11"/>
  <c r="C887" i="11"/>
  <c r="D887" i="11"/>
  <c r="C888" i="11"/>
  <c r="D888" i="11"/>
  <c r="C889" i="11"/>
  <c r="D889" i="11"/>
  <c r="C890" i="11"/>
  <c r="D890" i="11"/>
  <c r="C891" i="11"/>
  <c r="D891" i="11"/>
  <c r="C892" i="11"/>
  <c r="D892" i="11"/>
  <c r="C893" i="11"/>
  <c r="D893" i="11"/>
  <c r="C894" i="11"/>
  <c r="D894" i="11"/>
  <c r="C895" i="11"/>
  <c r="D895" i="11"/>
  <c r="C896" i="11"/>
  <c r="D896" i="11"/>
  <c r="C897" i="11"/>
  <c r="D897" i="11"/>
  <c r="C898" i="11"/>
  <c r="D898" i="11"/>
  <c r="C899" i="11"/>
  <c r="D899" i="11"/>
  <c r="C900" i="11"/>
  <c r="D900" i="11"/>
  <c r="C901" i="11"/>
  <c r="D901" i="11"/>
  <c r="C902" i="11"/>
  <c r="D902" i="11"/>
  <c r="C903" i="11"/>
  <c r="D903" i="11"/>
  <c r="C904" i="11"/>
  <c r="D904" i="11"/>
  <c r="C905" i="11"/>
  <c r="D905" i="11"/>
  <c r="C906" i="11"/>
  <c r="D906" i="11"/>
  <c r="C907" i="11"/>
  <c r="D907" i="11"/>
  <c r="C908" i="11"/>
  <c r="D908" i="11"/>
  <c r="C909" i="11"/>
  <c r="D909" i="11"/>
  <c r="C910" i="11"/>
  <c r="D910" i="11"/>
  <c r="C911" i="11"/>
  <c r="D911" i="11"/>
  <c r="C912" i="11"/>
  <c r="D912" i="11"/>
  <c r="C913" i="11"/>
  <c r="D913" i="11"/>
  <c r="C914" i="11"/>
  <c r="D914" i="11"/>
  <c r="C915" i="11"/>
  <c r="D915" i="11"/>
  <c r="C916" i="11"/>
  <c r="D916" i="11"/>
  <c r="C917" i="11"/>
  <c r="D917" i="11"/>
  <c r="C918" i="11"/>
  <c r="D918" i="11"/>
  <c r="C919" i="11"/>
  <c r="D919" i="11"/>
  <c r="C920" i="11"/>
  <c r="D920" i="11"/>
  <c r="C921" i="11"/>
  <c r="D921" i="11"/>
  <c r="C922" i="11"/>
  <c r="D922" i="11"/>
  <c r="C923" i="11"/>
  <c r="D923" i="11"/>
  <c r="C924" i="11"/>
  <c r="D924" i="11"/>
  <c r="C925" i="11"/>
  <c r="D925" i="11"/>
  <c r="C926" i="11"/>
  <c r="D926" i="11"/>
  <c r="C927" i="11"/>
  <c r="D927" i="11"/>
  <c r="C928" i="11"/>
  <c r="D928" i="11"/>
  <c r="C929" i="11"/>
  <c r="D929" i="11"/>
  <c r="C930" i="11"/>
  <c r="D930" i="11"/>
  <c r="C931" i="11"/>
  <c r="D931" i="11"/>
  <c r="C932" i="11"/>
  <c r="D932" i="11"/>
  <c r="C933" i="11"/>
  <c r="D933" i="11"/>
  <c r="C934" i="11"/>
  <c r="D934" i="11"/>
  <c r="C935" i="11"/>
  <c r="D935" i="11"/>
  <c r="C936" i="11"/>
  <c r="D936" i="11"/>
  <c r="C937" i="11"/>
  <c r="D937" i="11"/>
  <c r="C938" i="11"/>
  <c r="D938" i="11"/>
  <c r="C939" i="11"/>
  <c r="D939" i="11"/>
  <c r="C940" i="11"/>
  <c r="D940" i="11"/>
  <c r="C941" i="11"/>
  <c r="D941" i="11"/>
  <c r="C942" i="11"/>
  <c r="D942" i="11"/>
  <c r="C943" i="11"/>
  <c r="D943" i="11"/>
  <c r="C944" i="11"/>
  <c r="D944" i="11"/>
  <c r="C945" i="11"/>
  <c r="D945" i="11"/>
  <c r="C946" i="11"/>
  <c r="D946" i="11"/>
  <c r="C947" i="11"/>
  <c r="D947" i="11"/>
  <c r="C948" i="11"/>
  <c r="D948" i="11"/>
  <c r="C949" i="11"/>
  <c r="D949" i="11"/>
  <c r="C950" i="11"/>
  <c r="D950" i="11"/>
  <c r="C951" i="11"/>
  <c r="D951" i="11"/>
  <c r="C952" i="11"/>
  <c r="D952" i="11"/>
  <c r="C953" i="11"/>
  <c r="D953" i="11"/>
  <c r="C954" i="11"/>
  <c r="D954" i="11"/>
  <c r="C955" i="11"/>
  <c r="D955" i="11"/>
  <c r="C956" i="11"/>
  <c r="D956" i="11"/>
  <c r="C957" i="11"/>
  <c r="D957" i="11"/>
  <c r="C958" i="11"/>
  <c r="D958" i="11"/>
  <c r="C959" i="11"/>
  <c r="D959" i="11"/>
  <c r="C960" i="11"/>
  <c r="D960" i="11"/>
  <c r="C961" i="11"/>
  <c r="D961" i="11"/>
  <c r="C962" i="11"/>
  <c r="D962" i="11"/>
  <c r="C963" i="11"/>
  <c r="D963" i="11"/>
  <c r="C964" i="11"/>
  <c r="D964" i="11"/>
  <c r="C965" i="11"/>
  <c r="D965" i="11"/>
  <c r="C966" i="11"/>
  <c r="D966" i="11"/>
  <c r="C967" i="11"/>
  <c r="D967" i="11"/>
  <c r="C968" i="11"/>
  <c r="D968" i="11"/>
  <c r="C969" i="11"/>
  <c r="D969" i="11"/>
  <c r="C970" i="11"/>
  <c r="D970" i="11"/>
  <c r="C971" i="11"/>
  <c r="D971" i="11"/>
  <c r="C972" i="11"/>
  <c r="D972" i="11"/>
  <c r="C973" i="11"/>
  <c r="D973" i="11"/>
  <c r="C974" i="11"/>
  <c r="D974" i="11"/>
  <c r="C975" i="11"/>
  <c r="D975" i="11"/>
  <c r="C976" i="11"/>
  <c r="D976" i="11"/>
  <c r="C977" i="11"/>
  <c r="D977" i="11"/>
  <c r="C978" i="11"/>
  <c r="D978" i="11"/>
  <c r="C979" i="11"/>
  <c r="D979" i="11"/>
  <c r="C980" i="11"/>
  <c r="D980" i="11"/>
  <c r="C981" i="11"/>
  <c r="D981" i="11"/>
  <c r="C982" i="11"/>
  <c r="D982" i="11"/>
  <c r="C983" i="11"/>
  <c r="D983" i="11"/>
  <c r="C984" i="11"/>
  <c r="D984" i="11"/>
  <c r="C985" i="11"/>
  <c r="D985" i="11"/>
  <c r="C986" i="11"/>
  <c r="D986" i="11"/>
  <c r="C987" i="11"/>
  <c r="D987" i="11"/>
  <c r="C988" i="11"/>
  <c r="D988" i="11"/>
  <c r="C989" i="11"/>
  <c r="D989" i="11"/>
  <c r="C990" i="11"/>
  <c r="D990" i="11"/>
  <c r="C991" i="11"/>
  <c r="D991" i="11"/>
  <c r="C992" i="11"/>
  <c r="D992" i="11"/>
  <c r="C993" i="11"/>
  <c r="D993" i="11"/>
  <c r="C994" i="11"/>
  <c r="D994" i="11"/>
  <c r="C995" i="11"/>
  <c r="D995" i="11"/>
  <c r="C996" i="11"/>
  <c r="D996" i="11"/>
  <c r="C997" i="11"/>
  <c r="D997" i="11"/>
  <c r="C998" i="11"/>
  <c r="D998" i="11"/>
  <c r="C999" i="11"/>
  <c r="D999" i="11"/>
  <c r="C1000" i="11"/>
  <c r="D1000" i="11"/>
  <c r="C1001" i="11"/>
  <c r="D1001" i="11"/>
  <c r="C1002" i="11"/>
  <c r="D1002" i="11"/>
  <c r="C1003" i="11"/>
  <c r="D1003" i="11"/>
  <c r="C1004" i="11"/>
  <c r="D1004" i="11"/>
  <c r="C1005" i="11"/>
  <c r="D1005" i="11"/>
  <c r="C1006" i="11"/>
  <c r="D1006" i="11"/>
  <c r="C1007" i="11"/>
  <c r="D1007" i="11"/>
  <c r="C1008" i="11"/>
  <c r="D1008" i="11"/>
  <c r="C1009" i="11"/>
  <c r="D1009" i="11"/>
  <c r="C1010" i="11"/>
  <c r="D1010" i="11"/>
  <c r="C1011" i="11"/>
  <c r="D1011" i="11"/>
  <c r="C1012" i="11"/>
  <c r="D1012" i="11"/>
  <c r="C1013" i="11"/>
  <c r="D1013" i="11"/>
  <c r="C1014" i="11"/>
  <c r="D1014" i="11"/>
  <c r="C1015" i="11"/>
  <c r="D1015" i="11"/>
  <c r="C1016" i="11"/>
  <c r="D1016" i="11"/>
  <c r="C1017" i="11"/>
  <c r="D1017" i="11"/>
  <c r="C1018" i="11"/>
  <c r="D1018" i="11"/>
  <c r="C1019" i="11"/>
  <c r="D1019" i="11"/>
  <c r="C1020" i="11"/>
  <c r="D1020" i="11"/>
  <c r="C1021" i="11"/>
  <c r="D1021" i="11"/>
  <c r="C1022" i="11"/>
  <c r="D1022" i="11"/>
  <c r="C1023" i="11"/>
  <c r="D1023" i="11"/>
  <c r="C1024" i="11"/>
  <c r="D1024" i="11"/>
  <c r="C1025" i="11"/>
  <c r="D1025" i="11"/>
  <c r="C1026" i="11"/>
  <c r="D1026" i="11"/>
  <c r="C1027" i="11"/>
  <c r="D1027" i="11"/>
  <c r="C1028" i="11"/>
  <c r="D1028" i="11"/>
  <c r="C1029" i="11"/>
  <c r="D1029" i="11"/>
  <c r="C1030" i="11"/>
  <c r="D1030" i="11"/>
  <c r="C1031" i="11"/>
  <c r="D1031" i="11"/>
  <c r="C1032" i="11"/>
  <c r="D1032" i="11"/>
  <c r="C1033" i="11"/>
  <c r="D1033" i="11"/>
  <c r="C1034" i="11"/>
  <c r="D1034" i="11"/>
  <c r="C1035" i="11"/>
  <c r="D1035" i="11"/>
  <c r="C1036" i="11"/>
  <c r="D1036" i="11"/>
  <c r="C1037" i="11"/>
  <c r="D1037" i="11"/>
  <c r="C1038" i="11"/>
  <c r="D1038" i="11"/>
  <c r="C1039" i="11"/>
  <c r="D1039" i="11"/>
  <c r="C1040" i="11"/>
  <c r="D1040" i="11"/>
  <c r="C1041" i="11"/>
  <c r="D1041" i="11"/>
  <c r="C1042" i="11"/>
  <c r="D1042" i="11"/>
  <c r="C1043" i="11"/>
  <c r="D1043" i="11"/>
  <c r="C1044" i="11"/>
  <c r="D1044" i="11"/>
  <c r="C1045" i="11"/>
  <c r="D1045" i="11"/>
  <c r="C1046" i="11"/>
  <c r="D1046" i="11"/>
  <c r="C1047" i="11"/>
  <c r="D1047" i="11"/>
  <c r="C1048" i="11"/>
  <c r="D1048" i="11"/>
  <c r="C1049" i="11"/>
  <c r="D1049" i="11"/>
  <c r="C1050" i="11"/>
  <c r="D1050" i="11"/>
  <c r="C1051" i="11"/>
  <c r="D1051" i="11"/>
  <c r="C1052" i="11"/>
  <c r="D1052" i="11"/>
  <c r="C1053" i="11"/>
  <c r="D1053" i="11"/>
  <c r="C1054" i="11"/>
  <c r="D1054" i="11"/>
  <c r="C1055" i="11"/>
  <c r="D1055" i="11"/>
  <c r="C1056" i="11"/>
  <c r="D1056" i="11"/>
  <c r="C1057" i="11"/>
  <c r="D1057" i="11"/>
  <c r="C1058" i="11"/>
  <c r="D1058" i="11"/>
  <c r="C1059" i="11"/>
  <c r="D1059" i="11"/>
  <c r="C1060" i="11"/>
  <c r="D1060" i="11"/>
  <c r="C1061" i="11"/>
  <c r="D1061" i="11"/>
  <c r="C1062" i="11"/>
  <c r="D1062" i="11"/>
  <c r="C1063" i="11"/>
  <c r="D1063" i="11"/>
  <c r="C1064" i="11"/>
  <c r="D1064" i="11"/>
  <c r="C1065" i="11"/>
  <c r="D1065" i="11"/>
  <c r="C1066" i="11"/>
  <c r="D1066" i="11"/>
  <c r="C1067" i="11"/>
  <c r="D1067" i="11"/>
  <c r="C1068" i="11"/>
  <c r="D1068" i="11"/>
  <c r="C1069" i="11"/>
  <c r="D1069" i="11"/>
  <c r="C1070" i="11"/>
  <c r="D1070" i="11"/>
  <c r="C1071" i="11"/>
  <c r="D1071" i="11"/>
  <c r="C1072" i="11"/>
  <c r="D1072" i="11"/>
  <c r="C1073" i="11"/>
  <c r="D1073" i="11"/>
  <c r="C1074" i="11"/>
  <c r="D1074" i="11"/>
  <c r="C1075" i="11"/>
  <c r="D1075" i="11"/>
  <c r="C1076" i="11"/>
  <c r="D1076" i="11"/>
  <c r="C1077" i="11"/>
  <c r="D1077" i="11"/>
  <c r="C1078" i="11"/>
  <c r="D1078" i="11"/>
  <c r="C1079" i="11"/>
  <c r="D1079" i="11"/>
  <c r="C1080" i="11"/>
  <c r="D1080" i="11"/>
  <c r="C1081" i="11"/>
  <c r="D1081" i="11"/>
  <c r="C1082" i="11"/>
  <c r="D1082" i="11"/>
  <c r="C1083" i="11"/>
  <c r="D1083" i="11"/>
  <c r="C1084" i="11"/>
  <c r="D1084" i="11"/>
  <c r="C1085" i="11"/>
  <c r="D1085" i="11"/>
  <c r="C1086" i="11"/>
  <c r="D1086" i="11"/>
  <c r="C1087" i="11"/>
  <c r="D1087" i="11"/>
  <c r="C1088" i="11"/>
  <c r="D1088" i="11"/>
  <c r="C1089" i="11"/>
  <c r="D1089" i="11"/>
  <c r="C1090" i="11"/>
  <c r="D1090" i="11"/>
  <c r="C1091" i="11"/>
  <c r="D1091" i="11"/>
  <c r="C1092" i="11"/>
  <c r="D1092" i="11"/>
  <c r="C1093" i="11"/>
  <c r="D1093" i="11"/>
  <c r="C1094" i="11"/>
  <c r="D1094" i="11"/>
  <c r="C1095" i="11"/>
  <c r="D1095" i="11"/>
  <c r="C1096" i="11"/>
  <c r="D1096" i="11"/>
  <c r="C1097" i="11"/>
  <c r="D1097" i="11"/>
  <c r="C1098" i="11"/>
  <c r="D1098" i="11"/>
  <c r="C1099" i="11"/>
  <c r="D1099" i="11"/>
  <c r="C1100" i="11"/>
  <c r="D1100" i="11"/>
  <c r="C1101" i="11"/>
  <c r="D1101" i="11"/>
  <c r="C1102" i="11"/>
  <c r="D1102" i="11"/>
  <c r="C1103" i="11"/>
  <c r="D1103" i="11"/>
  <c r="C1104" i="11"/>
  <c r="D1104" i="11"/>
  <c r="C1105" i="11"/>
  <c r="D1105" i="11"/>
  <c r="C1106" i="11"/>
  <c r="D1106" i="11"/>
  <c r="C1107" i="11"/>
  <c r="D1107" i="11"/>
  <c r="C1108" i="11"/>
  <c r="D1108" i="11"/>
  <c r="C1109" i="11"/>
  <c r="D1109" i="11"/>
  <c r="C1110" i="11"/>
  <c r="D1110" i="11"/>
  <c r="C1111" i="11"/>
  <c r="D1111" i="11"/>
  <c r="C1112" i="11"/>
  <c r="D1112" i="11"/>
  <c r="C1113" i="11"/>
  <c r="D1113" i="11"/>
  <c r="C1114" i="11"/>
  <c r="D1114" i="11"/>
  <c r="C1115" i="11"/>
  <c r="D1115" i="11"/>
  <c r="C1116" i="11"/>
  <c r="D1116" i="11"/>
  <c r="C1117" i="11"/>
  <c r="D1117" i="11"/>
  <c r="C1118" i="11"/>
  <c r="D1118" i="11"/>
  <c r="C1119" i="11"/>
  <c r="D1119" i="11"/>
  <c r="C1120" i="11"/>
  <c r="D1120" i="11"/>
  <c r="C1121" i="11"/>
  <c r="D1121" i="11"/>
  <c r="C1122" i="11"/>
  <c r="D1122" i="11"/>
  <c r="C1123" i="11"/>
  <c r="D1123" i="11"/>
  <c r="C1124" i="11"/>
  <c r="D1124" i="11"/>
  <c r="C1125" i="11"/>
  <c r="D1125" i="11"/>
  <c r="C1126" i="11"/>
  <c r="D1126" i="11"/>
  <c r="C1127" i="11"/>
  <c r="D1127" i="11"/>
  <c r="C1128" i="11"/>
  <c r="D1128" i="11"/>
  <c r="C1129" i="11"/>
  <c r="D1129" i="11"/>
  <c r="C1130" i="11"/>
  <c r="D1130" i="11"/>
  <c r="C1131" i="11"/>
  <c r="D1131" i="11"/>
  <c r="C1132" i="11"/>
  <c r="D1132" i="11"/>
  <c r="C1133" i="11"/>
  <c r="D1133" i="11"/>
  <c r="C1134" i="11"/>
  <c r="D1134" i="11"/>
  <c r="C1135" i="11"/>
  <c r="D1135" i="11"/>
  <c r="C1136" i="11"/>
  <c r="D1136" i="11"/>
  <c r="C1137" i="11"/>
  <c r="D1137" i="11"/>
  <c r="C1138" i="11"/>
  <c r="D1138" i="11"/>
  <c r="C1139" i="11"/>
  <c r="D1139" i="11"/>
  <c r="C1140" i="11"/>
  <c r="D1140" i="11"/>
  <c r="C1141" i="11"/>
  <c r="D1141" i="11"/>
  <c r="C1142" i="11"/>
  <c r="D1142" i="11"/>
  <c r="C1143" i="11"/>
  <c r="D1143" i="11"/>
  <c r="C1144" i="11"/>
  <c r="D1144" i="11"/>
  <c r="C1145" i="11"/>
  <c r="D1145" i="11"/>
  <c r="C1146" i="11"/>
  <c r="D1146" i="11"/>
  <c r="C1147" i="11"/>
  <c r="D1147" i="11"/>
  <c r="C1148" i="11"/>
  <c r="D1148" i="11"/>
  <c r="C1149" i="11"/>
  <c r="D1149" i="11"/>
  <c r="C1150" i="11"/>
  <c r="D1150" i="11"/>
  <c r="C1151" i="11"/>
  <c r="D1151" i="11"/>
  <c r="C1152" i="11"/>
  <c r="D1152" i="11"/>
  <c r="C1153" i="11"/>
  <c r="D1153" i="11"/>
  <c r="C1154" i="11"/>
  <c r="D1154" i="11"/>
  <c r="C1155" i="11"/>
  <c r="D1155" i="11"/>
  <c r="C1156" i="11"/>
  <c r="D1156" i="11"/>
  <c r="C1157" i="11"/>
  <c r="D1157" i="11"/>
  <c r="C1158" i="11"/>
  <c r="D1158" i="11"/>
  <c r="C1159" i="11"/>
  <c r="D1159" i="11"/>
  <c r="C1160" i="11"/>
  <c r="D1160" i="11"/>
  <c r="C1161" i="11"/>
  <c r="D1161" i="11"/>
  <c r="C1162" i="11"/>
  <c r="D1162" i="11"/>
  <c r="C1163" i="11"/>
  <c r="D1163" i="11"/>
  <c r="C1164" i="11"/>
  <c r="D1164" i="11"/>
  <c r="C1165" i="11"/>
  <c r="D1165" i="11"/>
  <c r="C1166" i="11"/>
  <c r="D1166" i="11"/>
  <c r="C1167" i="11"/>
  <c r="D1167" i="11"/>
  <c r="C1168" i="11"/>
  <c r="D1168" i="11"/>
  <c r="C1169" i="11"/>
  <c r="D1169" i="11"/>
  <c r="C1170" i="11"/>
  <c r="D1170" i="11"/>
  <c r="C1171" i="11"/>
  <c r="D1171" i="11"/>
  <c r="C1172" i="11"/>
  <c r="D1172" i="11"/>
  <c r="C1173" i="11"/>
  <c r="D1173" i="11"/>
  <c r="C1174" i="11"/>
  <c r="D1174" i="11"/>
  <c r="C1175" i="11"/>
  <c r="D1175" i="11"/>
  <c r="C1176" i="11"/>
  <c r="D1176" i="11"/>
  <c r="C1177" i="11"/>
  <c r="D1177" i="11"/>
  <c r="C1178" i="11"/>
  <c r="D1178" i="11"/>
  <c r="C1179" i="11"/>
  <c r="D1179" i="11"/>
  <c r="C1180" i="11"/>
  <c r="D1180" i="11"/>
  <c r="C1181" i="11"/>
  <c r="D1181" i="11"/>
  <c r="C1182" i="11"/>
  <c r="D1182" i="11"/>
  <c r="C1183" i="11"/>
  <c r="D1183" i="11"/>
  <c r="C1184" i="11"/>
  <c r="D1184" i="11"/>
  <c r="C1185" i="11"/>
  <c r="D1185" i="11"/>
  <c r="C1186" i="11"/>
  <c r="D1186" i="11"/>
  <c r="C1187" i="11"/>
  <c r="D1187" i="11"/>
  <c r="C1188" i="11"/>
  <c r="D1188" i="11"/>
  <c r="C1189" i="11"/>
  <c r="D1189" i="11"/>
  <c r="C1190" i="11"/>
  <c r="D1190" i="11"/>
  <c r="C1191" i="11"/>
  <c r="D1191" i="11"/>
  <c r="C1192" i="11"/>
  <c r="D1192" i="11"/>
  <c r="C1193" i="11"/>
  <c r="D1193" i="11"/>
  <c r="C1194" i="11"/>
  <c r="D1194" i="11"/>
  <c r="C1195" i="11"/>
  <c r="D1195" i="11"/>
  <c r="C1196" i="11"/>
  <c r="D1196" i="11"/>
  <c r="C1197" i="11"/>
  <c r="D1197" i="11"/>
  <c r="C1198" i="11"/>
  <c r="D1198" i="11"/>
  <c r="C1199" i="11"/>
  <c r="D1199" i="11"/>
  <c r="C1200" i="11"/>
  <c r="D1200" i="11"/>
  <c r="C1201" i="11"/>
  <c r="D1201" i="11"/>
  <c r="C1202" i="11"/>
  <c r="D1202" i="11"/>
  <c r="C1203" i="11"/>
  <c r="D1203" i="11"/>
  <c r="C1204" i="11"/>
  <c r="D1204" i="11"/>
  <c r="C1205" i="11"/>
  <c r="D1205" i="11"/>
  <c r="C1206" i="11"/>
  <c r="D1206" i="11"/>
  <c r="C1207" i="11"/>
  <c r="D1207" i="11"/>
  <c r="C1208" i="11"/>
  <c r="D1208" i="11"/>
  <c r="C1209" i="11"/>
  <c r="D1209" i="11"/>
  <c r="C1210" i="11"/>
  <c r="D1210" i="11"/>
  <c r="C1211" i="11"/>
  <c r="D1211" i="11"/>
  <c r="C1212" i="11"/>
  <c r="D1212" i="11"/>
  <c r="C1213" i="11"/>
  <c r="D1213" i="11"/>
  <c r="C1214" i="11"/>
  <c r="D1214" i="11"/>
  <c r="C1215" i="11"/>
  <c r="D1215" i="11"/>
  <c r="C1216" i="11"/>
  <c r="D1216" i="11"/>
  <c r="C1217" i="11"/>
  <c r="D1217" i="11"/>
  <c r="C1218" i="11"/>
  <c r="D1218" i="11"/>
  <c r="C1219" i="11"/>
  <c r="D1219" i="11"/>
  <c r="C1220" i="11"/>
  <c r="D1220" i="11"/>
  <c r="C1221" i="11"/>
  <c r="D1221" i="11"/>
  <c r="C1222" i="11"/>
  <c r="D1222" i="11"/>
  <c r="C1223" i="11"/>
  <c r="D1223" i="11"/>
  <c r="C1224" i="11"/>
  <c r="D1224" i="11"/>
  <c r="C1225" i="11"/>
  <c r="D1225" i="11"/>
  <c r="C1226" i="11"/>
  <c r="D1226" i="11"/>
  <c r="C1227" i="11"/>
  <c r="D1227" i="11"/>
  <c r="C1228" i="11"/>
  <c r="D1228" i="11"/>
  <c r="C1229" i="11"/>
  <c r="D1229" i="11"/>
  <c r="C1230" i="11"/>
  <c r="D1230" i="11"/>
  <c r="C1231" i="11"/>
  <c r="D1231" i="11"/>
  <c r="C1232" i="11"/>
  <c r="D1232" i="11"/>
  <c r="C1233" i="11"/>
  <c r="D1233" i="11"/>
  <c r="C1234" i="11"/>
  <c r="D1234" i="11"/>
  <c r="C1235" i="11"/>
  <c r="D1235" i="11"/>
  <c r="C1236" i="11"/>
  <c r="D1236" i="11"/>
  <c r="C1237" i="11"/>
  <c r="D1237" i="11"/>
  <c r="C1238" i="11"/>
  <c r="D1238" i="11"/>
  <c r="C1239" i="11"/>
  <c r="D1239" i="11"/>
  <c r="C1240" i="11"/>
  <c r="D1240" i="11"/>
  <c r="C1241" i="11"/>
  <c r="D1241" i="11"/>
  <c r="C1242" i="11"/>
  <c r="D1242" i="11"/>
  <c r="C1243" i="11"/>
  <c r="D1243" i="11"/>
  <c r="C1244" i="11"/>
  <c r="D1244" i="11"/>
  <c r="C1245" i="11"/>
  <c r="D1245" i="11"/>
  <c r="C1246" i="11"/>
  <c r="D1246" i="11"/>
  <c r="C1247" i="11"/>
  <c r="D1247" i="11"/>
  <c r="C1248" i="11"/>
  <c r="D1248" i="11"/>
  <c r="C1249" i="11"/>
  <c r="D1249" i="11"/>
  <c r="C1250" i="11"/>
  <c r="D1250" i="11"/>
  <c r="C1251" i="11"/>
  <c r="D1251" i="11"/>
  <c r="C1252" i="11"/>
  <c r="D1252" i="11"/>
  <c r="C1253" i="11"/>
  <c r="D1253" i="11"/>
  <c r="C1254" i="11"/>
  <c r="D1254" i="11"/>
  <c r="C1255" i="11"/>
  <c r="D1255" i="11"/>
  <c r="C1256" i="11"/>
  <c r="D1256" i="11"/>
  <c r="C1257" i="11"/>
  <c r="D1257" i="11"/>
  <c r="C1258" i="11"/>
  <c r="D1258" i="11"/>
  <c r="C1259" i="11"/>
  <c r="D1259" i="11"/>
  <c r="C1260" i="11"/>
  <c r="D1260" i="11"/>
  <c r="C1261" i="11"/>
  <c r="D1261" i="11"/>
  <c r="C1262" i="11"/>
  <c r="D1262" i="11"/>
  <c r="C1263" i="11"/>
  <c r="D1263" i="11"/>
  <c r="C1264" i="11"/>
  <c r="D1264" i="11"/>
  <c r="C1265" i="11"/>
  <c r="D1265" i="11"/>
  <c r="C1266" i="11"/>
  <c r="D1266" i="11"/>
  <c r="C1267" i="11"/>
  <c r="D1267" i="11"/>
  <c r="C1268" i="11"/>
  <c r="D1268" i="11"/>
  <c r="C1269" i="11"/>
  <c r="D1269" i="11"/>
  <c r="C1270" i="11"/>
  <c r="D1270" i="11"/>
  <c r="C1271" i="11"/>
  <c r="D1271" i="11"/>
  <c r="C1272" i="11"/>
  <c r="D1272" i="11"/>
  <c r="C1273" i="11"/>
  <c r="D1273" i="11"/>
  <c r="C1274" i="11"/>
  <c r="D1274" i="11"/>
  <c r="C1275" i="11"/>
  <c r="D1275" i="11"/>
  <c r="C1276" i="11"/>
  <c r="D1276" i="11"/>
  <c r="C1277" i="11"/>
  <c r="D1277" i="11"/>
  <c r="C1278" i="11"/>
  <c r="D1278" i="11"/>
  <c r="C1279" i="11"/>
  <c r="D1279" i="11"/>
  <c r="C1280" i="11"/>
  <c r="D1280" i="11"/>
  <c r="C1281" i="11"/>
  <c r="D1281" i="11"/>
  <c r="C1282" i="11"/>
  <c r="D1282" i="11"/>
  <c r="C1283" i="11"/>
  <c r="D1283" i="11"/>
  <c r="C1284" i="11"/>
  <c r="D1284" i="11"/>
  <c r="C1285" i="11"/>
  <c r="D1285" i="11"/>
  <c r="C1286" i="11"/>
  <c r="D1286" i="11"/>
  <c r="C1287" i="11"/>
  <c r="D1287" i="11"/>
  <c r="C1288" i="11"/>
  <c r="D1288" i="11"/>
  <c r="C1289" i="11"/>
  <c r="D1289" i="11"/>
  <c r="C1290" i="11"/>
  <c r="D1290" i="11"/>
  <c r="C1291" i="11"/>
  <c r="D1291" i="11"/>
  <c r="C1292" i="11"/>
  <c r="D1292" i="11"/>
  <c r="C1293" i="11"/>
  <c r="D1293" i="11"/>
  <c r="C1294" i="11"/>
  <c r="D1294" i="11"/>
  <c r="C1295" i="11"/>
  <c r="D1295" i="11"/>
  <c r="C1296" i="11"/>
  <c r="D1296" i="11"/>
  <c r="C1297" i="11"/>
  <c r="D1297" i="11"/>
  <c r="C1298" i="11"/>
  <c r="D1298" i="11"/>
  <c r="C1299" i="11"/>
  <c r="D1299" i="11"/>
  <c r="C1300" i="11"/>
  <c r="D1300" i="11"/>
  <c r="C1301" i="11"/>
  <c r="D1301" i="11"/>
  <c r="C1302" i="11"/>
  <c r="D1302" i="11"/>
  <c r="C1303" i="11"/>
  <c r="D1303" i="11"/>
  <c r="C1304" i="11"/>
  <c r="D1304" i="11"/>
  <c r="C1305" i="11"/>
  <c r="D1305" i="11"/>
  <c r="C1306" i="11"/>
  <c r="D1306" i="11"/>
  <c r="C1307" i="11"/>
  <c r="D1307" i="11"/>
  <c r="C1308" i="11"/>
  <c r="D1308" i="11"/>
  <c r="C1309" i="11"/>
  <c r="D1309" i="11"/>
  <c r="C1310" i="11"/>
  <c r="D1310" i="11"/>
  <c r="C1311" i="11"/>
  <c r="D1311" i="11"/>
  <c r="C1312" i="11"/>
  <c r="D1312" i="11"/>
  <c r="C1313" i="11"/>
  <c r="D1313" i="11"/>
  <c r="C1314" i="11"/>
  <c r="D1314" i="11"/>
  <c r="C1315" i="11"/>
  <c r="D1315" i="11"/>
  <c r="C1316" i="11"/>
  <c r="D1316" i="11"/>
  <c r="C1317" i="11"/>
  <c r="D1317" i="11"/>
  <c r="C1318" i="11"/>
  <c r="D1318" i="11"/>
  <c r="C1319" i="11"/>
  <c r="D1319" i="11"/>
  <c r="C1320" i="11"/>
  <c r="D1320" i="11"/>
  <c r="C1321" i="11"/>
  <c r="D1321" i="11"/>
  <c r="C1322" i="11"/>
  <c r="D1322" i="11"/>
  <c r="C1323" i="11"/>
  <c r="D1323" i="11"/>
  <c r="C1324" i="11"/>
  <c r="D1324" i="11"/>
  <c r="C1325" i="11"/>
  <c r="D1325" i="11"/>
  <c r="C1326" i="11"/>
  <c r="D1326" i="11"/>
  <c r="C1327" i="11"/>
  <c r="D1327" i="11"/>
  <c r="C1328" i="11"/>
  <c r="D1328" i="11"/>
  <c r="C1329" i="11"/>
  <c r="D1329" i="11"/>
  <c r="C1330" i="11"/>
  <c r="D1330" i="11"/>
  <c r="C1331" i="11"/>
  <c r="D1331" i="11"/>
  <c r="C1332" i="11"/>
  <c r="D1332" i="11"/>
  <c r="C1333" i="11"/>
  <c r="D1333" i="11"/>
  <c r="C1334" i="11"/>
  <c r="D1334" i="11"/>
  <c r="C1335" i="11"/>
  <c r="D1335" i="11"/>
  <c r="C1336" i="11"/>
  <c r="D1336" i="11"/>
  <c r="C1337" i="11"/>
  <c r="D1337" i="11"/>
  <c r="C1338" i="11"/>
  <c r="D1338" i="11"/>
  <c r="C1339" i="11"/>
  <c r="D1339" i="11"/>
  <c r="C1340" i="11"/>
  <c r="D1340" i="11"/>
  <c r="C1341" i="11"/>
  <c r="D1341" i="11"/>
  <c r="C1342" i="11"/>
  <c r="D1342" i="11"/>
  <c r="C1343" i="11"/>
  <c r="D1343" i="11"/>
  <c r="C1344" i="11"/>
  <c r="D1344" i="11"/>
  <c r="C1345" i="11"/>
  <c r="D1345" i="11"/>
  <c r="C1346" i="11"/>
  <c r="D1346" i="11"/>
  <c r="C1347" i="11"/>
  <c r="D1347" i="11"/>
  <c r="C1348" i="11"/>
  <c r="D1348" i="11"/>
  <c r="C1349" i="11"/>
  <c r="D1349" i="11"/>
  <c r="C1350" i="11"/>
  <c r="D1350" i="11"/>
  <c r="C1351" i="11"/>
  <c r="D1351" i="11"/>
  <c r="C1352" i="11"/>
  <c r="D1352" i="11"/>
  <c r="C1353" i="11"/>
  <c r="D1353" i="11"/>
  <c r="C1354" i="11"/>
  <c r="D1354" i="11"/>
  <c r="C1355" i="11"/>
  <c r="D1355" i="11"/>
  <c r="C1356" i="11"/>
  <c r="D1356" i="11"/>
  <c r="C1357" i="11"/>
  <c r="D1357" i="11"/>
  <c r="C1358" i="11"/>
  <c r="D1358" i="11"/>
  <c r="C1359" i="11"/>
  <c r="D1359" i="11"/>
  <c r="C1360" i="11"/>
  <c r="D1360" i="11"/>
  <c r="C1361" i="11"/>
  <c r="D1361" i="11"/>
  <c r="C1362" i="11"/>
  <c r="D1362" i="11"/>
  <c r="C1363" i="11"/>
  <c r="D1363" i="11"/>
  <c r="C1364" i="11"/>
  <c r="D1364" i="11"/>
  <c r="C1365" i="11"/>
  <c r="D1365" i="11"/>
  <c r="C1366" i="11"/>
  <c r="D1366" i="11"/>
  <c r="C1367" i="11"/>
  <c r="D1367" i="11"/>
  <c r="C1368" i="11"/>
  <c r="D1368" i="11"/>
  <c r="C1369" i="11"/>
  <c r="D1369" i="11"/>
  <c r="C1370" i="11"/>
  <c r="D1370" i="11"/>
  <c r="C1371" i="11"/>
  <c r="D1371" i="11"/>
  <c r="C1372" i="11"/>
  <c r="D1372" i="11"/>
  <c r="C1373" i="11"/>
  <c r="D1373" i="11"/>
  <c r="C1374" i="11"/>
  <c r="D1374" i="11"/>
  <c r="C1375" i="11"/>
  <c r="D1375" i="11"/>
  <c r="C1376" i="11"/>
  <c r="D1376" i="11"/>
  <c r="C1377" i="11"/>
  <c r="D1377" i="11"/>
  <c r="C1378" i="11"/>
  <c r="D1378" i="11"/>
  <c r="C1379" i="11"/>
  <c r="D1379" i="11"/>
  <c r="C1380" i="11"/>
  <c r="D1380" i="11"/>
  <c r="C1381" i="11"/>
  <c r="D1381" i="11"/>
  <c r="C1382" i="11"/>
  <c r="D1382" i="11"/>
  <c r="C1383" i="11"/>
  <c r="D1383" i="11"/>
  <c r="C1384" i="11"/>
  <c r="D1384" i="11"/>
  <c r="C1385" i="11"/>
  <c r="D1385" i="11"/>
  <c r="C1386" i="11"/>
  <c r="D1386" i="11"/>
  <c r="C1387" i="11"/>
  <c r="D1387" i="11"/>
  <c r="C1388" i="11"/>
  <c r="D1388" i="11"/>
  <c r="C1389" i="11"/>
  <c r="D1389" i="11"/>
  <c r="C1390" i="11"/>
  <c r="D1390" i="11"/>
  <c r="C1391" i="11"/>
  <c r="D1391" i="11"/>
  <c r="C1392" i="11"/>
  <c r="D1392" i="11"/>
  <c r="C1393" i="11"/>
  <c r="D1393" i="11"/>
  <c r="C1394" i="11"/>
  <c r="D1394" i="11"/>
  <c r="C1395" i="11"/>
  <c r="D1395" i="11"/>
  <c r="C1396" i="11"/>
  <c r="D1396" i="11"/>
  <c r="C1397" i="11"/>
  <c r="D1397" i="11"/>
  <c r="C1398" i="11"/>
  <c r="D1398" i="11"/>
  <c r="C1399" i="11"/>
  <c r="D1399" i="11"/>
  <c r="C1400" i="11"/>
  <c r="D1400" i="11"/>
  <c r="C1401" i="11"/>
  <c r="D1401" i="11"/>
  <c r="C1402" i="11"/>
  <c r="D1402" i="11"/>
  <c r="C1403" i="11"/>
  <c r="D1403" i="11"/>
  <c r="C1404" i="11"/>
  <c r="D1404" i="11"/>
  <c r="C1405" i="11"/>
  <c r="D1405" i="11"/>
  <c r="C1406" i="11"/>
  <c r="D1406" i="11"/>
  <c r="C1407" i="11"/>
  <c r="D1407" i="11"/>
  <c r="C1408" i="11"/>
  <c r="D1408" i="11"/>
  <c r="C1409" i="11"/>
  <c r="D1409" i="11"/>
  <c r="C1410" i="11"/>
  <c r="D1410" i="11"/>
  <c r="C1411" i="11"/>
  <c r="D1411" i="11"/>
  <c r="C1412" i="11"/>
  <c r="D1412" i="11"/>
  <c r="C1413" i="11"/>
  <c r="D1413" i="11"/>
  <c r="C1414" i="11"/>
  <c r="D1414" i="11"/>
  <c r="C1415" i="11"/>
  <c r="D1415" i="11"/>
  <c r="C1416" i="11"/>
  <c r="D1416" i="11"/>
  <c r="C1417" i="11"/>
  <c r="D1417" i="11"/>
  <c r="C1418" i="11"/>
  <c r="D1418" i="11"/>
  <c r="C1419" i="11"/>
  <c r="D1419" i="11"/>
  <c r="C1420" i="11"/>
  <c r="D1420" i="11"/>
  <c r="C1421" i="11"/>
  <c r="D1421" i="11"/>
  <c r="C1422" i="11"/>
  <c r="D1422" i="11"/>
  <c r="C1423" i="11"/>
  <c r="D1423" i="11"/>
  <c r="C1424" i="11"/>
  <c r="D1424" i="11"/>
  <c r="C1425" i="11"/>
  <c r="D1425" i="11"/>
  <c r="C1426" i="11"/>
  <c r="D1426" i="11"/>
  <c r="C1427" i="11"/>
  <c r="D1427" i="11"/>
  <c r="C1428" i="11"/>
  <c r="D1428" i="11"/>
  <c r="C1429" i="11"/>
  <c r="D1429" i="11"/>
  <c r="C1430" i="11"/>
  <c r="D1430" i="11"/>
  <c r="C1431" i="11"/>
  <c r="D1431" i="11"/>
  <c r="C1432" i="11"/>
  <c r="D1432" i="11"/>
  <c r="C1433" i="11"/>
  <c r="D1433" i="11"/>
  <c r="C1434" i="11"/>
  <c r="D1434" i="11"/>
  <c r="C1435" i="11"/>
  <c r="D1435" i="11"/>
  <c r="C1436" i="11"/>
  <c r="D1436" i="11"/>
  <c r="C1437" i="11"/>
  <c r="D1437" i="11"/>
  <c r="C1438" i="11"/>
  <c r="D1438" i="11"/>
  <c r="C1439" i="11"/>
  <c r="D1439" i="11"/>
  <c r="C1440" i="11"/>
  <c r="D1440" i="11"/>
  <c r="C1441" i="11"/>
  <c r="D1441" i="11"/>
  <c r="C1442" i="11"/>
  <c r="D1442" i="11"/>
  <c r="C1443" i="11"/>
  <c r="D1443" i="11"/>
  <c r="C1444" i="11"/>
  <c r="D1444" i="11"/>
  <c r="C1445" i="11"/>
  <c r="D1445" i="11"/>
  <c r="C1446" i="11"/>
  <c r="D1446" i="11"/>
  <c r="C1447" i="11"/>
  <c r="D1447" i="11"/>
  <c r="C1448" i="11"/>
  <c r="D1448" i="11"/>
  <c r="C1449" i="11"/>
  <c r="D1449" i="11"/>
  <c r="C1450" i="11"/>
  <c r="D1450" i="11"/>
  <c r="C1451" i="11"/>
  <c r="D1451" i="11"/>
  <c r="C1452" i="11"/>
  <c r="D1452" i="11"/>
  <c r="C1453" i="11"/>
  <c r="D1453" i="11"/>
  <c r="C1454" i="11"/>
  <c r="D1454" i="11"/>
  <c r="C1455" i="11"/>
  <c r="D1455" i="11"/>
  <c r="C1456" i="11"/>
  <c r="D1456" i="11"/>
  <c r="C1457" i="11"/>
  <c r="D1457" i="11"/>
  <c r="C1458" i="11"/>
  <c r="D1458" i="11"/>
  <c r="C1459" i="11"/>
  <c r="D1459" i="11"/>
  <c r="C1460" i="11"/>
  <c r="D1460" i="11"/>
  <c r="C1461" i="11"/>
  <c r="D1461" i="11"/>
  <c r="C1462" i="11"/>
  <c r="D1462" i="11"/>
  <c r="C1463" i="11"/>
  <c r="D1463" i="11"/>
  <c r="C1464" i="11"/>
  <c r="D1464" i="11"/>
  <c r="C1465" i="11"/>
  <c r="D1465" i="11"/>
  <c r="C1466" i="11"/>
  <c r="D1466" i="11"/>
  <c r="C1467" i="11"/>
  <c r="D1467" i="11"/>
  <c r="C1468" i="11"/>
  <c r="D1468" i="11"/>
  <c r="C1469" i="11"/>
  <c r="D1469" i="11"/>
  <c r="C1470" i="11"/>
  <c r="D1470" i="11"/>
  <c r="C1471" i="11"/>
  <c r="D1471" i="11"/>
  <c r="C1472" i="11"/>
  <c r="D1472" i="11"/>
  <c r="C1473" i="11"/>
  <c r="D1473" i="11"/>
  <c r="C1474" i="11"/>
  <c r="D1474" i="11"/>
  <c r="C1475" i="11"/>
  <c r="D1475" i="11"/>
  <c r="C1476" i="11"/>
  <c r="D1476" i="11"/>
  <c r="C1477" i="11"/>
  <c r="D1477" i="11"/>
  <c r="C1478" i="11"/>
  <c r="D1478" i="11"/>
  <c r="C1479" i="11"/>
  <c r="D1479" i="11"/>
  <c r="C1480" i="11"/>
  <c r="D1480" i="11"/>
  <c r="C1481" i="11"/>
  <c r="D1481" i="11"/>
  <c r="C1482" i="11"/>
  <c r="D1482" i="11"/>
  <c r="C1483" i="11"/>
  <c r="D1483" i="11"/>
  <c r="C1484" i="11"/>
  <c r="D1484" i="11"/>
  <c r="C1485" i="11"/>
  <c r="D1485" i="11"/>
  <c r="C1486" i="11"/>
  <c r="D1486" i="11"/>
  <c r="C1487" i="11"/>
  <c r="D1487" i="11"/>
  <c r="C1488" i="11"/>
  <c r="D1488" i="11"/>
  <c r="C1489" i="11"/>
  <c r="D1489" i="11"/>
  <c r="C1490" i="11"/>
  <c r="D1490" i="11"/>
  <c r="C1491" i="11"/>
  <c r="D1491" i="11"/>
  <c r="C1492" i="11"/>
  <c r="D1492" i="11"/>
  <c r="C1493" i="11"/>
  <c r="D1493" i="11"/>
  <c r="C1494" i="11"/>
  <c r="D1494" i="11"/>
  <c r="C1495" i="11"/>
  <c r="D1495" i="11"/>
  <c r="C1496" i="11"/>
  <c r="D1496" i="11"/>
  <c r="C1497" i="11"/>
  <c r="D1497" i="11"/>
  <c r="C1498" i="11"/>
  <c r="D1498" i="11"/>
  <c r="C1499" i="11"/>
  <c r="D1499" i="11"/>
  <c r="C1500" i="11"/>
  <c r="D1500" i="11"/>
  <c r="C1501" i="11"/>
  <c r="D1501" i="11"/>
  <c r="C1502" i="11"/>
  <c r="D1502" i="11"/>
  <c r="C1503" i="11"/>
  <c r="D1503" i="11"/>
  <c r="C1504" i="11"/>
  <c r="D1504" i="11"/>
  <c r="C1505" i="11"/>
  <c r="D1505" i="11"/>
  <c r="C1506" i="11"/>
  <c r="D1506" i="11"/>
  <c r="C1507" i="11"/>
  <c r="D1507" i="11"/>
  <c r="C1508" i="11"/>
  <c r="D1508" i="11"/>
  <c r="C1509" i="11"/>
  <c r="D1509" i="11"/>
  <c r="C1510" i="11"/>
  <c r="D1510" i="11"/>
  <c r="C1511" i="11"/>
  <c r="D1511" i="11"/>
  <c r="C1512" i="11"/>
  <c r="D1512" i="11"/>
  <c r="C1513" i="11"/>
  <c r="D1513" i="11"/>
  <c r="C1514" i="11"/>
  <c r="D1514" i="11"/>
  <c r="C1515" i="11"/>
  <c r="D1515" i="11"/>
  <c r="C1516" i="11"/>
  <c r="D1516" i="11"/>
  <c r="C1517" i="11"/>
  <c r="D1517" i="11"/>
  <c r="C1518" i="11"/>
  <c r="D1518" i="11"/>
  <c r="C1519" i="11"/>
  <c r="D1519" i="11"/>
  <c r="C1520" i="11"/>
  <c r="D1520" i="11"/>
  <c r="C1521" i="11"/>
  <c r="D1521" i="11"/>
  <c r="C1522" i="11"/>
  <c r="D1522" i="11"/>
  <c r="C1523" i="11"/>
  <c r="D1523" i="11"/>
  <c r="C1524" i="11"/>
  <c r="D1524" i="11"/>
  <c r="C1525" i="11"/>
  <c r="D1525" i="11"/>
  <c r="C1526" i="11"/>
  <c r="D1526" i="11"/>
  <c r="C1527" i="11"/>
  <c r="D1527" i="11"/>
  <c r="C1528" i="11"/>
  <c r="D1528" i="11"/>
  <c r="C1529" i="11"/>
  <c r="D1529" i="11"/>
  <c r="C1530" i="11"/>
  <c r="D1530" i="11"/>
  <c r="C1531" i="11"/>
  <c r="D1531" i="11"/>
  <c r="C1532" i="11"/>
  <c r="D1532" i="11"/>
  <c r="C1533" i="11"/>
  <c r="D1533" i="11"/>
  <c r="C1534" i="11"/>
  <c r="D1534" i="11"/>
  <c r="C1535" i="11"/>
  <c r="D1535" i="11"/>
  <c r="C1536" i="11"/>
  <c r="D1536" i="11"/>
  <c r="C1537" i="11"/>
  <c r="D1537" i="11"/>
  <c r="C1538" i="11"/>
  <c r="D1538" i="11"/>
  <c r="C1539" i="11"/>
  <c r="D1539" i="11"/>
  <c r="C1540" i="11"/>
  <c r="D1540" i="11"/>
  <c r="C1541" i="11"/>
  <c r="D1541" i="11"/>
  <c r="C1542" i="11"/>
  <c r="D1542" i="11"/>
  <c r="C1543" i="11"/>
  <c r="D1543" i="11"/>
  <c r="C1544" i="11"/>
  <c r="D1544" i="11"/>
  <c r="C1545" i="11"/>
  <c r="D1545" i="11"/>
  <c r="C1546" i="11"/>
  <c r="D1546" i="11"/>
  <c r="C1547" i="11"/>
  <c r="D1547" i="11"/>
  <c r="C1548" i="11"/>
  <c r="D1548" i="11"/>
  <c r="C1549" i="11"/>
  <c r="D1549" i="11"/>
  <c r="C1550" i="11"/>
  <c r="D1550" i="11"/>
  <c r="C1551" i="11"/>
  <c r="D1551" i="11"/>
  <c r="C1552" i="11"/>
  <c r="D1552" i="11"/>
  <c r="C1553" i="11"/>
  <c r="D1553" i="11"/>
  <c r="C1554" i="11"/>
  <c r="D1554" i="11"/>
  <c r="C1555" i="11"/>
  <c r="D1555" i="11"/>
  <c r="C1556" i="11"/>
  <c r="D1556" i="11"/>
  <c r="C1557" i="11"/>
  <c r="D1557" i="11"/>
  <c r="C1558" i="11"/>
  <c r="D1558" i="11"/>
  <c r="C1559" i="11"/>
  <c r="D1559" i="11"/>
  <c r="C1560" i="11"/>
  <c r="D1560" i="11"/>
  <c r="C1561" i="11"/>
  <c r="D1561" i="11"/>
  <c r="C1562" i="11"/>
  <c r="D1562" i="11"/>
  <c r="C1563" i="11"/>
  <c r="D1563" i="11"/>
  <c r="C1564" i="11"/>
  <c r="D1564" i="11"/>
  <c r="C1565" i="11"/>
  <c r="D1565" i="11"/>
  <c r="C1566" i="11"/>
  <c r="D1566" i="11"/>
  <c r="C1567" i="11"/>
  <c r="D1567" i="11"/>
  <c r="C1568" i="11"/>
  <c r="D1568" i="11"/>
  <c r="C1569" i="11"/>
  <c r="D1569" i="11"/>
  <c r="C1570" i="11"/>
  <c r="D1570" i="11"/>
  <c r="C1571" i="11"/>
  <c r="D1571" i="11"/>
  <c r="C1572" i="11"/>
  <c r="D1572" i="11"/>
  <c r="C1573" i="11"/>
  <c r="D1573" i="11"/>
  <c r="C1574" i="11"/>
  <c r="D1574" i="11"/>
  <c r="C1575" i="11"/>
  <c r="D1575" i="11"/>
  <c r="C1576" i="11"/>
  <c r="D1576" i="11"/>
  <c r="C1577" i="11"/>
  <c r="D1577" i="11"/>
  <c r="C1578" i="11"/>
  <c r="D1578" i="11"/>
  <c r="C1579" i="11"/>
  <c r="D1579" i="11"/>
  <c r="C1580" i="11"/>
  <c r="D1580" i="11"/>
  <c r="C1581" i="11"/>
  <c r="D1581" i="11"/>
  <c r="C1582" i="11"/>
  <c r="D1582" i="11"/>
  <c r="C1583" i="11"/>
  <c r="D1583" i="11"/>
  <c r="C1584" i="11"/>
  <c r="D1584" i="11"/>
  <c r="C1585" i="11"/>
  <c r="D1585" i="11"/>
  <c r="C1586" i="11"/>
  <c r="D1586" i="11"/>
  <c r="C1587" i="11"/>
  <c r="D1587" i="11"/>
  <c r="C1588" i="11"/>
  <c r="D1588" i="11"/>
  <c r="C1589" i="11"/>
  <c r="D1589" i="11"/>
  <c r="C1590" i="11"/>
  <c r="D1590" i="11"/>
  <c r="C1591" i="11"/>
  <c r="D1591" i="11"/>
  <c r="C1592" i="11"/>
  <c r="D1592" i="11"/>
  <c r="C1593" i="11"/>
  <c r="D1593" i="11"/>
  <c r="C1594" i="11"/>
  <c r="D1594" i="11"/>
  <c r="C1595" i="11"/>
  <c r="D1595" i="11"/>
  <c r="C1596" i="11"/>
  <c r="D1596" i="11"/>
  <c r="C1597" i="11"/>
  <c r="D1597" i="11"/>
  <c r="C1598" i="11"/>
  <c r="D1598" i="11"/>
  <c r="C1599" i="11"/>
  <c r="D1599" i="11"/>
  <c r="C1600" i="11"/>
  <c r="D1600" i="11"/>
  <c r="C1601" i="11"/>
  <c r="D1601" i="11"/>
  <c r="C1602" i="11"/>
  <c r="D1602" i="11"/>
  <c r="C1603" i="11"/>
  <c r="D1603" i="11"/>
  <c r="C1604" i="11"/>
  <c r="D1604" i="11"/>
  <c r="C1605" i="11"/>
  <c r="D1605" i="11"/>
  <c r="C1606" i="11"/>
  <c r="D1606" i="11"/>
  <c r="C1607" i="11"/>
  <c r="D1607" i="11"/>
  <c r="C1608" i="11"/>
  <c r="D1608" i="11"/>
  <c r="C1609" i="11"/>
  <c r="D1609" i="11"/>
  <c r="C1610" i="11"/>
  <c r="D1610" i="11"/>
  <c r="C1611" i="11"/>
  <c r="D1611" i="11"/>
  <c r="C1612" i="11"/>
  <c r="D1612" i="11"/>
  <c r="C1613" i="11"/>
  <c r="D1613" i="11"/>
  <c r="C1614" i="11"/>
  <c r="D1614" i="11"/>
  <c r="C1615" i="11"/>
  <c r="D1615" i="11"/>
  <c r="C1616" i="11"/>
  <c r="D1616" i="11"/>
  <c r="C1617" i="11"/>
  <c r="D1617" i="11"/>
  <c r="C1618" i="11"/>
  <c r="D1618" i="11"/>
  <c r="C1619" i="11"/>
  <c r="D1619" i="11"/>
  <c r="C1620" i="11"/>
  <c r="D1620" i="11"/>
  <c r="C1621" i="11"/>
  <c r="D1621" i="11"/>
  <c r="C1622" i="11"/>
  <c r="D1622" i="11"/>
  <c r="C1623" i="11"/>
  <c r="D1623" i="11"/>
  <c r="C1624" i="11"/>
  <c r="D1624" i="11"/>
  <c r="C1625" i="11"/>
  <c r="D1625" i="11"/>
  <c r="C1626" i="11"/>
  <c r="D1626" i="11"/>
  <c r="C1627" i="11"/>
  <c r="D1627" i="11"/>
  <c r="C1628" i="11"/>
  <c r="D1628" i="11"/>
  <c r="C1629" i="11"/>
  <c r="D1629" i="11"/>
  <c r="C1630" i="11"/>
  <c r="D1630" i="11"/>
  <c r="C1631" i="11"/>
  <c r="D1631" i="11"/>
  <c r="C1632" i="11"/>
  <c r="D1632" i="11"/>
  <c r="C1633" i="11"/>
  <c r="D1633" i="11"/>
  <c r="C1634" i="11"/>
  <c r="D1634" i="11"/>
  <c r="C1635" i="11"/>
  <c r="D1635" i="11"/>
  <c r="C1636" i="11"/>
  <c r="D1636" i="11"/>
  <c r="C1637" i="11"/>
  <c r="D1637" i="11"/>
  <c r="C1638" i="11"/>
  <c r="D1638" i="11"/>
  <c r="C1639" i="11"/>
  <c r="D1639" i="11"/>
  <c r="C1640" i="11"/>
  <c r="D1640" i="11"/>
  <c r="C1641" i="11"/>
  <c r="D1641" i="11"/>
  <c r="C1642" i="11"/>
  <c r="D1642" i="11"/>
  <c r="C1643" i="11"/>
  <c r="D1643" i="11"/>
  <c r="C1644" i="11"/>
  <c r="D1644" i="11"/>
  <c r="C1645" i="11"/>
  <c r="D1645" i="11"/>
  <c r="C1646" i="11"/>
  <c r="D1646" i="11"/>
  <c r="C1647" i="11"/>
  <c r="D1647" i="11"/>
  <c r="C1648" i="11"/>
  <c r="D1648" i="11"/>
  <c r="C1649" i="11"/>
  <c r="D1649" i="11"/>
  <c r="C1650" i="11"/>
  <c r="D1650" i="11"/>
  <c r="C1651" i="11"/>
  <c r="D1651" i="11"/>
  <c r="C1652" i="11"/>
  <c r="D1652" i="11"/>
  <c r="C1653" i="11"/>
  <c r="D1653" i="11"/>
  <c r="C1654" i="11"/>
  <c r="D1654" i="11"/>
  <c r="C1655" i="11"/>
  <c r="D1655" i="11"/>
  <c r="C1656" i="11"/>
  <c r="D1656" i="11"/>
  <c r="C1657" i="11"/>
  <c r="D1657" i="11"/>
  <c r="C1658" i="11"/>
  <c r="D1658" i="11"/>
  <c r="C1659" i="11"/>
  <c r="D1659" i="11"/>
  <c r="C1660" i="11"/>
  <c r="D1660" i="11"/>
  <c r="C1661" i="11"/>
  <c r="D1661" i="11"/>
  <c r="C1662" i="11"/>
  <c r="D1662" i="11"/>
  <c r="C1663" i="11"/>
  <c r="D1663" i="11"/>
  <c r="C1664" i="11"/>
  <c r="D1664" i="11"/>
  <c r="C1665" i="11"/>
  <c r="D1665" i="11"/>
  <c r="C1666" i="11"/>
  <c r="D1666" i="11"/>
  <c r="C1667" i="11"/>
  <c r="D1667" i="11"/>
  <c r="C1668" i="11"/>
  <c r="D1668" i="11"/>
  <c r="C1669" i="11"/>
  <c r="D1669" i="11"/>
  <c r="C1670" i="11"/>
  <c r="D1670" i="11"/>
  <c r="C1671" i="11"/>
  <c r="D1671" i="11"/>
  <c r="C1672" i="11"/>
  <c r="D1672" i="11"/>
  <c r="C1673" i="11"/>
  <c r="D1673" i="11"/>
  <c r="C1674" i="11"/>
  <c r="D1674" i="11"/>
  <c r="C1675" i="11"/>
  <c r="D1675" i="11"/>
  <c r="C1676" i="11"/>
  <c r="D1676" i="11"/>
  <c r="C1677" i="11"/>
  <c r="D1677" i="11"/>
  <c r="C1678" i="11"/>
  <c r="D1678" i="11"/>
  <c r="C1679" i="11"/>
  <c r="D1679" i="11"/>
  <c r="C1680" i="11"/>
  <c r="D1680" i="11"/>
  <c r="C1681" i="11"/>
  <c r="D1681" i="11"/>
  <c r="C1682" i="11"/>
  <c r="D1682" i="11"/>
  <c r="C1683" i="11"/>
  <c r="D1683" i="11"/>
  <c r="C1684" i="11"/>
  <c r="D1684" i="11"/>
  <c r="C1685" i="11"/>
  <c r="D1685" i="11"/>
  <c r="C1686" i="11"/>
  <c r="D1686" i="11"/>
  <c r="C1687" i="11"/>
  <c r="D1687" i="11"/>
  <c r="C1688" i="11"/>
  <c r="D1688" i="11"/>
  <c r="C1689" i="11"/>
  <c r="D1689" i="11"/>
  <c r="C1690" i="11"/>
  <c r="D1690" i="11"/>
  <c r="C1691" i="11"/>
  <c r="D1691" i="11"/>
  <c r="C1692" i="11"/>
  <c r="D1692" i="11"/>
  <c r="C1693" i="11"/>
  <c r="D1693" i="11"/>
  <c r="C1694" i="11"/>
  <c r="D1694" i="11"/>
  <c r="C1695" i="11"/>
  <c r="D1695" i="11"/>
  <c r="C1696" i="11"/>
  <c r="D1696" i="11"/>
  <c r="C1697" i="11"/>
  <c r="D1697" i="11"/>
  <c r="C1698" i="11"/>
  <c r="D1698" i="11"/>
  <c r="C1699" i="11"/>
  <c r="D1699" i="11"/>
  <c r="C1700" i="11"/>
  <c r="D1700" i="11"/>
  <c r="C1701" i="11"/>
  <c r="D1701" i="11"/>
  <c r="C1702" i="11"/>
  <c r="D1702" i="11"/>
  <c r="C1703" i="11"/>
  <c r="D1703" i="11"/>
  <c r="C1704" i="11"/>
  <c r="D1704" i="11"/>
  <c r="C1705" i="11"/>
  <c r="D1705" i="11"/>
  <c r="C1706" i="11"/>
  <c r="D1706" i="11"/>
  <c r="C1707" i="11"/>
  <c r="D1707" i="11"/>
  <c r="C1708" i="11"/>
  <c r="D1708" i="11"/>
  <c r="C1709" i="11"/>
  <c r="D1709" i="11"/>
  <c r="C1710" i="11"/>
  <c r="D1710" i="11"/>
  <c r="C1711" i="11"/>
  <c r="D1711" i="11"/>
  <c r="C1712" i="11"/>
  <c r="D1712" i="11"/>
  <c r="C1713" i="11"/>
  <c r="D1713" i="11"/>
  <c r="C1714" i="11"/>
  <c r="D1714" i="11"/>
  <c r="C1715" i="11"/>
  <c r="D1715" i="11"/>
  <c r="C1716" i="11"/>
  <c r="D1716" i="11"/>
  <c r="C1717" i="11"/>
  <c r="D1717" i="11"/>
  <c r="C1718" i="11"/>
  <c r="D1718" i="11"/>
  <c r="C1719" i="11"/>
  <c r="D1719" i="11"/>
  <c r="C1720" i="11"/>
  <c r="D1720" i="11"/>
  <c r="C1721" i="11"/>
  <c r="D1721" i="11"/>
  <c r="C1722" i="11"/>
  <c r="D1722" i="11"/>
  <c r="C1723" i="11"/>
  <c r="D1723" i="11"/>
  <c r="C1724" i="11"/>
  <c r="D1724" i="11"/>
  <c r="C1725" i="11"/>
  <c r="D1725" i="11"/>
  <c r="C1726" i="11"/>
  <c r="D1726" i="11"/>
  <c r="C1727" i="11"/>
  <c r="D1727" i="11"/>
  <c r="C1728" i="11"/>
  <c r="D1728" i="11"/>
  <c r="C1729" i="11"/>
  <c r="D1729" i="11"/>
  <c r="C1730" i="11"/>
  <c r="D1730" i="11"/>
  <c r="C1731" i="11"/>
  <c r="D1731" i="11"/>
  <c r="C1732" i="11"/>
  <c r="D1732" i="11"/>
  <c r="C1733" i="11"/>
  <c r="D1733" i="11"/>
  <c r="C1734" i="11"/>
  <c r="D1734" i="11"/>
  <c r="C1735" i="11"/>
  <c r="D1735" i="11"/>
  <c r="C1736" i="11"/>
  <c r="D1736" i="11"/>
  <c r="C1737" i="11"/>
  <c r="D1737" i="11"/>
  <c r="C1738" i="11"/>
  <c r="D1738" i="11"/>
  <c r="C1739" i="11"/>
  <c r="D1739" i="11"/>
  <c r="C1740" i="11"/>
  <c r="D1740" i="11"/>
  <c r="C1741" i="11"/>
  <c r="D1741" i="11"/>
  <c r="C1742" i="11"/>
  <c r="D1742" i="11"/>
  <c r="C1743" i="11"/>
  <c r="D1743" i="11"/>
  <c r="C1744" i="11"/>
  <c r="D1744" i="11"/>
  <c r="C1745" i="11"/>
  <c r="D1745" i="11"/>
  <c r="C1746" i="11"/>
  <c r="D1746" i="11"/>
  <c r="C1747" i="11"/>
  <c r="D1747" i="11"/>
  <c r="C1748" i="11"/>
  <c r="D1748" i="11"/>
  <c r="C1749" i="11"/>
  <c r="D1749" i="11"/>
  <c r="C1750" i="11"/>
  <c r="D1750" i="11"/>
  <c r="C1751" i="11"/>
  <c r="D1751" i="11"/>
  <c r="C1752" i="11"/>
  <c r="D1752" i="11"/>
  <c r="C1753" i="11"/>
  <c r="D1753" i="11"/>
  <c r="C1754" i="11"/>
  <c r="D1754" i="11"/>
  <c r="C1755" i="11"/>
  <c r="D1755" i="11"/>
  <c r="C1756" i="11"/>
  <c r="D1756" i="11"/>
  <c r="C1757" i="11"/>
  <c r="D1757" i="11"/>
  <c r="C1758" i="11"/>
  <c r="D1758" i="11"/>
  <c r="C1759" i="11"/>
  <c r="D1759" i="11"/>
  <c r="C1760" i="11"/>
  <c r="D1760" i="11"/>
  <c r="C1761" i="11"/>
  <c r="D1761" i="11"/>
  <c r="C1762" i="11"/>
  <c r="D1762" i="11"/>
  <c r="C1763" i="11"/>
  <c r="D1763" i="11"/>
  <c r="C1764" i="11"/>
  <c r="D1764" i="11"/>
  <c r="C1765" i="11"/>
  <c r="D1765" i="11"/>
  <c r="C1766" i="11"/>
  <c r="D1766" i="11"/>
  <c r="C1767" i="11"/>
  <c r="D1767" i="11"/>
  <c r="C1768" i="11"/>
  <c r="D1768" i="11"/>
  <c r="C1769" i="11"/>
  <c r="D1769" i="11"/>
  <c r="C1770" i="11"/>
  <c r="D1770" i="11"/>
  <c r="C1771" i="11"/>
  <c r="D1771" i="11"/>
  <c r="C1772" i="11"/>
  <c r="D1772" i="11"/>
  <c r="C1773" i="11"/>
  <c r="D1773" i="11"/>
  <c r="C1774" i="11"/>
  <c r="D1774" i="11"/>
  <c r="C1775" i="11"/>
  <c r="D1775" i="11"/>
  <c r="C1776" i="11"/>
  <c r="D1776" i="11"/>
  <c r="C1777" i="11"/>
  <c r="D1777" i="11"/>
  <c r="C1778" i="11"/>
  <c r="D1778" i="11"/>
  <c r="C1779" i="11"/>
  <c r="D1779" i="11"/>
  <c r="C1780" i="11"/>
  <c r="D1780" i="11"/>
  <c r="C1781" i="11"/>
  <c r="D1781" i="11"/>
  <c r="C1782" i="11"/>
  <c r="D1782" i="11"/>
  <c r="C1783" i="11"/>
  <c r="D1783" i="11"/>
  <c r="C1784" i="11"/>
  <c r="D1784" i="11"/>
  <c r="C1785" i="11"/>
  <c r="D1785" i="11"/>
  <c r="C1786" i="11"/>
  <c r="D1786" i="11"/>
  <c r="C1787" i="11"/>
  <c r="D1787" i="11"/>
  <c r="C1788" i="11"/>
  <c r="D1788" i="11"/>
  <c r="C1789" i="11"/>
  <c r="D1789" i="11"/>
  <c r="C1790" i="11"/>
  <c r="D1790" i="11"/>
  <c r="C1791" i="11"/>
  <c r="D1791" i="11"/>
  <c r="C1792" i="11"/>
  <c r="D1792" i="11"/>
  <c r="C1793" i="11"/>
  <c r="D1793" i="11"/>
  <c r="C1794" i="11"/>
  <c r="D1794" i="11"/>
  <c r="C1795" i="11"/>
  <c r="D1795" i="11"/>
  <c r="C1796" i="11"/>
  <c r="D1796" i="11"/>
  <c r="C1797" i="11"/>
  <c r="D1797" i="11"/>
  <c r="C1798" i="11"/>
  <c r="D1798" i="11"/>
  <c r="C1799" i="11"/>
  <c r="D1799" i="11"/>
  <c r="C1800" i="11"/>
  <c r="D1800" i="11"/>
  <c r="C1801" i="11"/>
  <c r="D1801" i="11"/>
  <c r="C1802" i="11"/>
  <c r="D1802" i="11"/>
  <c r="C1803" i="11"/>
  <c r="D1803" i="11"/>
  <c r="C1804" i="11"/>
  <c r="D1804" i="11"/>
  <c r="C1805" i="11"/>
  <c r="D1805" i="11"/>
  <c r="C1806" i="11"/>
  <c r="D1806" i="11"/>
  <c r="C1807" i="11"/>
  <c r="D1807" i="11"/>
  <c r="C1808" i="11"/>
  <c r="D1808" i="11"/>
  <c r="C1809" i="11"/>
  <c r="D1809" i="11"/>
  <c r="C1810" i="11"/>
  <c r="D1810" i="11"/>
  <c r="C1811" i="11"/>
  <c r="D1811" i="11"/>
  <c r="C1812" i="11"/>
  <c r="D1812" i="11"/>
  <c r="C1813" i="11"/>
  <c r="D1813" i="11"/>
  <c r="C1814" i="11"/>
  <c r="D1814" i="11"/>
  <c r="C1815" i="11"/>
  <c r="D1815" i="11"/>
  <c r="C1816" i="11"/>
  <c r="D1816" i="11"/>
  <c r="C1817" i="11"/>
  <c r="D1817" i="11"/>
  <c r="C1818" i="11"/>
  <c r="D1818" i="11"/>
  <c r="C1819" i="11"/>
  <c r="D1819" i="11"/>
  <c r="C1820" i="11"/>
  <c r="D1820" i="11"/>
  <c r="C1821" i="11"/>
  <c r="D1821" i="11"/>
  <c r="C1822" i="11"/>
  <c r="D1822" i="11"/>
  <c r="C1823" i="11"/>
  <c r="D1823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59" i="11"/>
  <c r="M59" i="11" l="1"/>
  <c r="M1514" i="11"/>
  <c r="M345" i="11"/>
  <c r="M1809" i="11"/>
  <c r="M608" i="11"/>
  <c r="M530" i="11"/>
  <c r="M92" i="11"/>
  <c r="M1812" i="11"/>
  <c r="M64" i="11"/>
  <c r="M140" i="11"/>
  <c r="M155" i="11"/>
  <c r="N1822" i="11"/>
  <c r="P1822" i="11" s="1"/>
  <c r="M1822" i="11"/>
  <c r="N1782" i="11"/>
  <c r="P1782" i="11" s="1"/>
  <c r="M1782" i="11"/>
  <c r="N1758" i="11"/>
  <c r="P1758" i="11" s="1"/>
  <c r="M1758" i="11"/>
  <c r="N1726" i="11"/>
  <c r="P1726" i="11" s="1"/>
  <c r="M1726" i="11"/>
  <c r="N1694" i="11"/>
  <c r="P1694" i="11" s="1"/>
  <c r="M1694" i="11"/>
  <c r="N1670" i="11"/>
  <c r="P1670" i="11" s="1"/>
  <c r="M1670" i="11"/>
  <c r="M1638" i="11"/>
  <c r="N1638" i="11"/>
  <c r="P1638" i="11" s="1"/>
  <c r="N1606" i="11"/>
  <c r="P1606" i="11" s="1"/>
  <c r="M1606" i="11"/>
  <c r="M1574" i="11"/>
  <c r="N1574" i="11"/>
  <c r="P1574" i="11" s="1"/>
  <c r="N1550" i="11"/>
  <c r="P1550" i="11" s="1"/>
  <c r="M1550" i="11"/>
  <c r="N1518" i="11"/>
  <c r="P1518" i="11" s="1"/>
  <c r="M1518" i="11"/>
  <c r="N1494" i="11"/>
  <c r="P1494" i="11" s="1"/>
  <c r="M1494" i="11"/>
  <c r="N1470" i="11"/>
  <c r="P1470" i="11" s="1"/>
  <c r="M1470" i="11"/>
  <c r="M1446" i="11"/>
  <c r="N1446" i="11"/>
  <c r="P1446" i="11" s="1"/>
  <c r="N1422" i="11"/>
  <c r="P1422" i="11" s="1"/>
  <c r="M1422" i="11"/>
  <c r="N1398" i="11"/>
  <c r="P1398" i="11" s="1"/>
  <c r="M1398" i="11"/>
  <c r="N1366" i="11"/>
  <c r="P1366" i="11" s="1"/>
  <c r="M1366" i="11"/>
  <c r="N1334" i="11"/>
  <c r="P1334" i="11" s="1"/>
  <c r="M1334" i="11"/>
  <c r="N1310" i="11"/>
  <c r="P1310" i="11" s="1"/>
  <c r="M1310" i="11"/>
  <c r="M1286" i="11"/>
  <c r="N1286" i="11"/>
  <c r="P1286" i="11" s="1"/>
  <c r="N1254" i="11"/>
  <c r="P1254" i="11" s="1"/>
  <c r="M1254" i="11"/>
  <c r="M1222" i="11"/>
  <c r="N1222" i="11"/>
  <c r="P1222" i="11" s="1"/>
  <c r="N1198" i="11"/>
  <c r="P1198" i="11" s="1"/>
  <c r="M1198" i="11"/>
  <c r="N1134" i="11"/>
  <c r="P1134" i="11" s="1"/>
  <c r="M1134" i="11"/>
  <c r="N1102" i="11"/>
  <c r="P1102" i="11" s="1"/>
  <c r="M1102" i="11"/>
  <c r="N990" i="11"/>
  <c r="P990" i="11" s="1"/>
  <c r="M990" i="11"/>
  <c r="N814" i="11"/>
  <c r="P814" i="11" s="1"/>
  <c r="M814" i="11"/>
  <c r="N758" i="11"/>
  <c r="P758" i="11" s="1"/>
  <c r="M758" i="11"/>
  <c r="N686" i="11"/>
  <c r="P686" i="11" s="1"/>
  <c r="M686" i="11"/>
  <c r="N654" i="11"/>
  <c r="P654" i="11" s="1"/>
  <c r="M654" i="11"/>
  <c r="N630" i="11"/>
  <c r="P630" i="11" s="1"/>
  <c r="M630" i="11"/>
  <c r="N574" i="11"/>
  <c r="P574" i="11" s="1"/>
  <c r="M574" i="11"/>
  <c r="N550" i="11"/>
  <c r="P550" i="11" s="1"/>
  <c r="M550" i="11"/>
  <c r="N518" i="11"/>
  <c r="P518" i="11" s="1"/>
  <c r="M518" i="11"/>
  <c r="N502" i="11"/>
  <c r="P502" i="11" s="1"/>
  <c r="M502" i="11"/>
  <c r="N478" i="11"/>
  <c r="P478" i="11" s="1"/>
  <c r="M478" i="11"/>
  <c r="N446" i="11"/>
  <c r="P446" i="11" s="1"/>
  <c r="M446" i="11"/>
  <c r="N414" i="11"/>
  <c r="P414" i="11" s="1"/>
  <c r="M414" i="11"/>
  <c r="N390" i="11"/>
  <c r="P390" i="11" s="1"/>
  <c r="M390" i="11"/>
  <c r="M358" i="11"/>
  <c r="N358" i="11"/>
  <c r="P358" i="11" s="1"/>
  <c r="N326" i="11"/>
  <c r="P326" i="11" s="1"/>
  <c r="M326" i="11"/>
  <c r="N294" i="11"/>
  <c r="P294" i="11" s="1"/>
  <c r="M294" i="11"/>
  <c r="N262" i="11"/>
  <c r="P262" i="11" s="1"/>
  <c r="M262" i="11"/>
  <c r="N238" i="11"/>
  <c r="P238" i="11" s="1"/>
  <c r="M238" i="11"/>
  <c r="N78" i="11"/>
  <c r="P78" i="11" s="1"/>
  <c r="M78" i="11"/>
  <c r="N1773" i="11"/>
  <c r="P1773" i="11" s="1"/>
  <c r="M1773" i="11"/>
  <c r="N1765" i="11"/>
  <c r="P1765" i="11" s="1"/>
  <c r="M1765" i="11"/>
  <c r="N1733" i="11"/>
  <c r="P1733" i="11" s="1"/>
  <c r="M1733" i="11"/>
  <c r="N1701" i="11"/>
  <c r="P1701" i="11" s="1"/>
  <c r="M1701" i="11"/>
  <c r="N1669" i="11"/>
  <c r="P1669" i="11" s="1"/>
  <c r="M1669" i="11"/>
  <c r="N1637" i="11"/>
  <c r="P1637" i="11" s="1"/>
  <c r="M1637" i="11"/>
  <c r="N1613" i="11"/>
  <c r="P1613" i="11" s="1"/>
  <c r="M1613" i="11"/>
  <c r="M1597" i="11"/>
  <c r="N1597" i="11"/>
  <c r="P1597" i="11" s="1"/>
  <c r="N1565" i="11"/>
  <c r="P1565" i="11" s="1"/>
  <c r="M1565" i="11"/>
  <c r="N1533" i="11"/>
  <c r="P1533" i="11" s="1"/>
  <c r="M1533" i="11"/>
  <c r="N1469" i="11"/>
  <c r="P1469" i="11" s="1"/>
  <c r="M1469" i="11"/>
  <c r="N1445" i="11"/>
  <c r="P1445" i="11" s="1"/>
  <c r="M1445" i="11"/>
  <c r="N1421" i="11"/>
  <c r="P1421" i="11" s="1"/>
  <c r="M1421" i="11"/>
  <c r="N1397" i="11"/>
  <c r="P1397" i="11" s="1"/>
  <c r="M1397" i="11"/>
  <c r="N1373" i="11"/>
  <c r="P1373" i="11" s="1"/>
  <c r="M1373" i="11"/>
  <c r="N1349" i="11"/>
  <c r="P1349" i="11" s="1"/>
  <c r="M1349" i="11"/>
  <c r="N1317" i="11"/>
  <c r="P1317" i="11" s="1"/>
  <c r="M1317" i="11"/>
  <c r="N1293" i="11"/>
  <c r="P1293" i="11" s="1"/>
  <c r="M1293" i="11"/>
  <c r="N1261" i="11"/>
  <c r="P1261" i="11" s="1"/>
  <c r="M1261" i="11"/>
  <c r="N1229" i="11"/>
  <c r="P1229" i="11" s="1"/>
  <c r="M1229" i="11"/>
  <c r="N1189" i="11"/>
  <c r="P1189" i="11" s="1"/>
  <c r="M1189" i="11"/>
  <c r="N1149" i="11"/>
  <c r="P1149" i="11" s="1"/>
  <c r="M1149" i="11"/>
  <c r="N1101" i="11"/>
  <c r="P1101" i="11" s="1"/>
  <c r="M1101" i="11"/>
  <c r="N997" i="11"/>
  <c r="P997" i="11" s="1"/>
  <c r="M997" i="11"/>
  <c r="N917" i="11"/>
  <c r="P917" i="11" s="1"/>
  <c r="M917" i="11"/>
  <c r="N821" i="11"/>
  <c r="P821" i="11" s="1"/>
  <c r="M821" i="11"/>
  <c r="N797" i="11"/>
  <c r="P797" i="11" s="1"/>
  <c r="M797" i="11"/>
  <c r="N765" i="11"/>
  <c r="P765" i="11" s="1"/>
  <c r="M765" i="11"/>
  <c r="N645" i="11"/>
  <c r="P645" i="11" s="1"/>
  <c r="M645" i="11"/>
  <c r="N613" i="11"/>
  <c r="P613" i="11" s="1"/>
  <c r="M613" i="11"/>
  <c r="N581" i="11"/>
  <c r="P581" i="11" s="1"/>
  <c r="M581" i="11"/>
  <c r="N549" i="11"/>
  <c r="P549" i="11" s="1"/>
  <c r="M549" i="11"/>
  <c r="N525" i="11"/>
  <c r="P525" i="11" s="1"/>
  <c r="M525" i="11"/>
  <c r="N493" i="11"/>
  <c r="P493" i="11" s="1"/>
  <c r="M493" i="11"/>
  <c r="N469" i="11"/>
  <c r="P469" i="11" s="1"/>
  <c r="M469" i="11"/>
  <c r="N445" i="11"/>
  <c r="P445" i="11" s="1"/>
  <c r="M445" i="11"/>
  <c r="N421" i="11"/>
  <c r="P421" i="11" s="1"/>
  <c r="M421" i="11"/>
  <c r="N389" i="11"/>
  <c r="P389" i="11" s="1"/>
  <c r="M389" i="11"/>
  <c r="N357" i="11"/>
  <c r="P357" i="11" s="1"/>
  <c r="M357" i="11"/>
  <c r="N333" i="11"/>
  <c r="P333" i="11" s="1"/>
  <c r="M333" i="11"/>
  <c r="N301" i="11"/>
  <c r="P301" i="11" s="1"/>
  <c r="M301" i="11"/>
  <c r="N277" i="11"/>
  <c r="P277" i="11" s="1"/>
  <c r="M277" i="11"/>
  <c r="N253" i="11"/>
  <c r="P253" i="11" s="1"/>
  <c r="M253" i="11"/>
  <c r="N221" i="11"/>
  <c r="P221" i="11" s="1"/>
  <c r="M221" i="11"/>
  <c r="N85" i="11"/>
  <c r="P85" i="11" s="1"/>
  <c r="M85" i="11"/>
  <c r="N1818" i="11"/>
  <c r="P1818" i="11" s="1"/>
  <c r="M1818" i="11"/>
  <c r="N1810" i="11"/>
  <c r="P1810" i="11" s="1"/>
  <c r="M1810" i="11"/>
  <c r="N1786" i="11"/>
  <c r="P1786" i="11" s="1"/>
  <c r="M1786" i="11"/>
  <c r="N1770" i="11"/>
  <c r="P1770" i="11" s="1"/>
  <c r="M1770" i="11"/>
  <c r="N1762" i="11"/>
  <c r="P1762" i="11" s="1"/>
  <c r="M1762" i="11"/>
  <c r="N1754" i="11"/>
  <c r="P1754" i="11" s="1"/>
  <c r="M1754" i="11"/>
  <c r="N1746" i="11"/>
  <c r="P1746" i="11" s="1"/>
  <c r="M1746" i="11"/>
  <c r="N1738" i="11"/>
  <c r="P1738" i="11" s="1"/>
  <c r="M1738" i="11"/>
  <c r="N1730" i="11"/>
  <c r="P1730" i="11" s="1"/>
  <c r="M1730" i="11"/>
  <c r="N1722" i="11"/>
  <c r="P1722" i="11" s="1"/>
  <c r="M1722" i="11"/>
  <c r="N1714" i="11"/>
  <c r="P1714" i="11" s="1"/>
  <c r="M1714" i="11"/>
  <c r="N1706" i="11"/>
  <c r="P1706" i="11" s="1"/>
  <c r="M1706" i="11"/>
  <c r="N1698" i="11"/>
  <c r="P1698" i="11" s="1"/>
  <c r="M1698" i="11"/>
  <c r="N1690" i="11"/>
  <c r="P1690" i="11" s="1"/>
  <c r="M1690" i="11"/>
  <c r="N1682" i="11"/>
  <c r="P1682" i="11" s="1"/>
  <c r="M1682" i="11"/>
  <c r="N1674" i="11"/>
  <c r="P1674" i="11" s="1"/>
  <c r="M1674" i="11"/>
  <c r="N1666" i="11"/>
  <c r="P1666" i="11" s="1"/>
  <c r="M1666" i="11"/>
  <c r="N1658" i="11"/>
  <c r="P1658" i="11" s="1"/>
  <c r="M1658" i="11"/>
  <c r="N1650" i="11"/>
  <c r="P1650" i="11" s="1"/>
  <c r="M1650" i="11"/>
  <c r="N1642" i="11"/>
  <c r="P1642" i="11" s="1"/>
  <c r="M1642" i="11"/>
  <c r="N1634" i="11"/>
  <c r="P1634" i="11" s="1"/>
  <c r="M1634" i="11"/>
  <c r="N1626" i="11"/>
  <c r="P1626" i="11" s="1"/>
  <c r="M1626" i="11"/>
  <c r="N1618" i="11"/>
  <c r="P1618" i="11" s="1"/>
  <c r="M1618" i="11"/>
  <c r="N1610" i="11"/>
  <c r="P1610" i="11" s="1"/>
  <c r="M1610" i="11"/>
  <c r="N1602" i="11"/>
  <c r="P1602" i="11" s="1"/>
  <c r="M1602" i="11"/>
  <c r="N1594" i="11"/>
  <c r="P1594" i="11" s="1"/>
  <c r="M1594" i="11"/>
  <c r="N1586" i="11"/>
  <c r="P1586" i="11" s="1"/>
  <c r="M1586" i="11"/>
  <c r="N1578" i="11"/>
  <c r="P1578" i="11" s="1"/>
  <c r="M1578" i="11"/>
  <c r="N1570" i="11"/>
  <c r="P1570" i="11" s="1"/>
  <c r="M1570" i="11"/>
  <c r="N1562" i="11"/>
  <c r="P1562" i="11" s="1"/>
  <c r="M1562" i="11"/>
  <c r="N1554" i="11"/>
  <c r="P1554" i="11" s="1"/>
  <c r="M1554" i="11"/>
  <c r="N1546" i="11"/>
  <c r="P1546" i="11" s="1"/>
  <c r="M1546" i="11"/>
  <c r="N1538" i="11"/>
  <c r="P1538" i="11" s="1"/>
  <c r="M1538" i="11"/>
  <c r="N1530" i="11"/>
  <c r="P1530" i="11" s="1"/>
  <c r="M1530" i="11"/>
  <c r="N1522" i="11"/>
  <c r="P1522" i="11" s="1"/>
  <c r="M1522" i="11"/>
  <c r="N1514" i="11"/>
  <c r="P1514" i="11" s="1"/>
  <c r="N1498" i="11"/>
  <c r="P1498" i="11" s="1"/>
  <c r="M1498" i="11"/>
  <c r="N1490" i="11"/>
  <c r="P1490" i="11" s="1"/>
  <c r="M1490" i="11"/>
  <c r="N1482" i="11"/>
  <c r="P1482" i="11" s="1"/>
  <c r="M1482" i="11"/>
  <c r="N1474" i="11"/>
  <c r="P1474" i="11" s="1"/>
  <c r="M1474" i="11"/>
  <c r="N1466" i="11"/>
  <c r="P1466" i="11" s="1"/>
  <c r="M1466" i="11"/>
  <c r="N1458" i="11"/>
  <c r="P1458" i="11" s="1"/>
  <c r="M1458" i="11"/>
  <c r="N1450" i="11"/>
  <c r="P1450" i="11" s="1"/>
  <c r="M1450" i="11"/>
  <c r="N1442" i="11"/>
  <c r="P1442" i="11" s="1"/>
  <c r="M1442" i="11"/>
  <c r="N1434" i="11"/>
  <c r="P1434" i="11" s="1"/>
  <c r="M1434" i="11"/>
  <c r="N1426" i="11"/>
  <c r="P1426" i="11" s="1"/>
  <c r="M1426" i="11"/>
  <c r="N1418" i="11"/>
  <c r="P1418" i="11" s="1"/>
  <c r="M1418" i="11"/>
  <c r="N1410" i="11"/>
  <c r="P1410" i="11" s="1"/>
  <c r="M1410" i="11"/>
  <c r="N1402" i="11"/>
  <c r="P1402" i="11" s="1"/>
  <c r="M1402" i="11"/>
  <c r="N1394" i="11"/>
  <c r="P1394" i="11" s="1"/>
  <c r="M1394" i="11"/>
  <c r="N1386" i="11"/>
  <c r="P1386" i="11" s="1"/>
  <c r="M1386" i="11"/>
  <c r="N1378" i="11"/>
  <c r="P1378" i="11" s="1"/>
  <c r="M1378" i="11"/>
  <c r="N1370" i="11"/>
  <c r="P1370" i="11" s="1"/>
  <c r="M1370" i="11"/>
  <c r="N1362" i="11"/>
  <c r="P1362" i="11" s="1"/>
  <c r="M1362" i="11"/>
  <c r="N1354" i="11"/>
  <c r="P1354" i="11" s="1"/>
  <c r="M1354" i="11"/>
  <c r="N1346" i="11"/>
  <c r="P1346" i="11" s="1"/>
  <c r="M1346" i="11"/>
  <c r="N1338" i="11"/>
  <c r="P1338" i="11" s="1"/>
  <c r="M1338" i="11"/>
  <c r="N1330" i="11"/>
  <c r="P1330" i="11" s="1"/>
  <c r="M1330" i="11"/>
  <c r="N1322" i="11"/>
  <c r="P1322" i="11" s="1"/>
  <c r="M1322" i="11"/>
  <c r="N1314" i="11"/>
  <c r="P1314" i="11" s="1"/>
  <c r="M1314" i="11"/>
  <c r="N1306" i="11"/>
  <c r="P1306" i="11" s="1"/>
  <c r="M1306" i="11"/>
  <c r="N1298" i="11"/>
  <c r="P1298" i="11" s="1"/>
  <c r="M1298" i="11"/>
  <c r="N1290" i="11"/>
  <c r="P1290" i="11" s="1"/>
  <c r="M1290" i="11"/>
  <c r="N1282" i="11"/>
  <c r="P1282" i="11" s="1"/>
  <c r="M1282" i="11"/>
  <c r="M1274" i="11"/>
  <c r="N1274" i="11"/>
  <c r="P1274" i="11" s="1"/>
  <c r="N1266" i="11"/>
  <c r="P1266" i="11" s="1"/>
  <c r="M1266" i="11"/>
  <c r="N1258" i="11"/>
  <c r="P1258" i="11" s="1"/>
  <c r="M1258" i="11"/>
  <c r="N1250" i="11"/>
  <c r="P1250" i="11" s="1"/>
  <c r="M1250" i="11"/>
  <c r="N1242" i="11"/>
  <c r="P1242" i="11" s="1"/>
  <c r="M1242" i="11"/>
  <c r="N1234" i="11"/>
  <c r="P1234" i="11" s="1"/>
  <c r="M1234" i="11"/>
  <c r="N1226" i="11"/>
  <c r="P1226" i="11" s="1"/>
  <c r="M1226" i="11"/>
  <c r="N1218" i="11"/>
  <c r="P1218" i="11" s="1"/>
  <c r="M1218" i="11"/>
  <c r="N1210" i="11"/>
  <c r="P1210" i="11" s="1"/>
  <c r="M1210" i="11"/>
  <c r="N1202" i="11"/>
  <c r="P1202" i="11" s="1"/>
  <c r="M1202" i="11"/>
  <c r="N1194" i="11"/>
  <c r="P1194" i="11" s="1"/>
  <c r="M1194" i="11"/>
  <c r="N1186" i="11"/>
  <c r="P1186" i="11" s="1"/>
  <c r="M1186" i="11"/>
  <c r="N1178" i="11"/>
  <c r="P1178" i="11" s="1"/>
  <c r="M1178" i="11"/>
  <c r="N1162" i="11"/>
  <c r="P1162" i="11" s="1"/>
  <c r="M1162" i="11"/>
  <c r="N1154" i="11"/>
  <c r="P1154" i="11" s="1"/>
  <c r="M1154" i="11"/>
  <c r="N1146" i="11"/>
  <c r="P1146" i="11" s="1"/>
  <c r="M1146" i="11"/>
  <c r="N1138" i="11"/>
  <c r="P1138" i="11" s="1"/>
  <c r="M1138" i="11"/>
  <c r="M1130" i="11"/>
  <c r="N1130" i="11"/>
  <c r="P1130" i="11" s="1"/>
  <c r="N1106" i="11"/>
  <c r="P1106" i="11" s="1"/>
  <c r="M1106" i="11"/>
  <c r="N1098" i="11"/>
  <c r="P1098" i="11" s="1"/>
  <c r="M1098" i="11"/>
  <c r="N1090" i="11"/>
  <c r="P1090" i="11" s="1"/>
  <c r="M1090" i="11"/>
  <c r="N1082" i="11"/>
  <c r="P1082" i="11" s="1"/>
  <c r="M1082" i="11"/>
  <c r="N1050" i="11"/>
  <c r="P1050" i="11" s="1"/>
  <c r="M1050" i="11"/>
  <c r="N1042" i="11"/>
  <c r="P1042" i="11" s="1"/>
  <c r="M1042" i="11"/>
  <c r="N994" i="11"/>
  <c r="P994" i="11" s="1"/>
  <c r="M994" i="11"/>
  <c r="N986" i="11"/>
  <c r="P986" i="11" s="1"/>
  <c r="M986" i="11"/>
  <c r="N978" i="11"/>
  <c r="P978" i="11" s="1"/>
  <c r="M978" i="11"/>
  <c r="N946" i="11"/>
  <c r="P946" i="11" s="1"/>
  <c r="M946" i="11"/>
  <c r="N938" i="11"/>
  <c r="P938" i="11" s="1"/>
  <c r="M938" i="11"/>
  <c r="N922" i="11"/>
  <c r="P922" i="11" s="1"/>
  <c r="M922" i="11"/>
  <c r="N858" i="11"/>
  <c r="P858" i="11" s="1"/>
  <c r="M858" i="11"/>
  <c r="N850" i="11"/>
  <c r="P850" i="11" s="1"/>
  <c r="M850" i="11"/>
  <c r="N818" i="11"/>
  <c r="P818" i="11" s="1"/>
  <c r="M818" i="11"/>
  <c r="M810" i="11"/>
  <c r="N810" i="11"/>
  <c r="P810" i="11" s="1"/>
  <c r="N794" i="11"/>
  <c r="P794" i="11" s="1"/>
  <c r="M794" i="11"/>
  <c r="N762" i="11"/>
  <c r="P762" i="11" s="1"/>
  <c r="M762" i="11"/>
  <c r="N754" i="11"/>
  <c r="P754" i="11" s="1"/>
  <c r="M754" i="11"/>
  <c r="N698" i="11"/>
  <c r="P698" i="11" s="1"/>
  <c r="M698" i="11"/>
  <c r="N682" i="11"/>
  <c r="P682" i="11" s="1"/>
  <c r="M682" i="11"/>
  <c r="N658" i="11"/>
  <c r="P658" i="11" s="1"/>
  <c r="M658" i="11"/>
  <c r="N650" i="11"/>
  <c r="P650" i="11" s="1"/>
  <c r="M650" i="11"/>
  <c r="N642" i="11"/>
  <c r="P642" i="11" s="1"/>
  <c r="M642" i="11"/>
  <c r="N634" i="11"/>
  <c r="P634" i="11" s="1"/>
  <c r="M634" i="11"/>
  <c r="N626" i="11"/>
  <c r="P626" i="11" s="1"/>
  <c r="M626" i="11"/>
  <c r="N618" i="11"/>
  <c r="P618" i="11" s="1"/>
  <c r="M618" i="11"/>
  <c r="N610" i="11"/>
  <c r="P610" i="11" s="1"/>
  <c r="M610" i="11"/>
  <c r="N594" i="11"/>
  <c r="P594" i="11" s="1"/>
  <c r="M594" i="11"/>
  <c r="N586" i="11"/>
  <c r="P586" i="11" s="1"/>
  <c r="M586" i="11"/>
  <c r="N578" i="11"/>
  <c r="P578" i="11" s="1"/>
  <c r="M578" i="11"/>
  <c r="N570" i="11"/>
  <c r="P570" i="11" s="1"/>
  <c r="M570" i="11"/>
  <c r="N562" i="11"/>
  <c r="P562" i="11" s="1"/>
  <c r="M562" i="11"/>
  <c r="N554" i="11"/>
  <c r="P554" i="11" s="1"/>
  <c r="M554" i="11"/>
  <c r="N546" i="11"/>
  <c r="P546" i="11" s="1"/>
  <c r="M546" i="11"/>
  <c r="N538" i="11"/>
  <c r="P538" i="11" s="1"/>
  <c r="M538" i="11"/>
  <c r="N530" i="11"/>
  <c r="P530" i="11" s="1"/>
  <c r="N522" i="11"/>
  <c r="P522" i="11" s="1"/>
  <c r="M522" i="11"/>
  <c r="N514" i="11"/>
  <c r="P514" i="11" s="1"/>
  <c r="M514" i="11"/>
  <c r="N506" i="11"/>
  <c r="P506" i="11" s="1"/>
  <c r="M506" i="11"/>
  <c r="N498" i="11"/>
  <c r="P498" i="11" s="1"/>
  <c r="M498" i="11"/>
  <c r="N490" i="11"/>
  <c r="P490" i="11" s="1"/>
  <c r="M490" i="11"/>
  <c r="N482" i="11"/>
  <c r="P482" i="11" s="1"/>
  <c r="M482" i="11"/>
  <c r="N474" i="11"/>
  <c r="P474" i="11" s="1"/>
  <c r="M474" i="11"/>
  <c r="N466" i="11"/>
  <c r="P466" i="11" s="1"/>
  <c r="M466" i="11"/>
  <c r="N458" i="11"/>
  <c r="P458" i="11" s="1"/>
  <c r="M458" i="11"/>
  <c r="N450" i="11"/>
  <c r="P450" i="11" s="1"/>
  <c r="M450" i="11"/>
  <c r="N442" i="11"/>
  <c r="P442" i="11" s="1"/>
  <c r="M442" i="11"/>
  <c r="N434" i="11"/>
  <c r="P434" i="11" s="1"/>
  <c r="M434" i="11"/>
  <c r="N426" i="11"/>
  <c r="P426" i="11" s="1"/>
  <c r="M426" i="11"/>
  <c r="N418" i="11"/>
  <c r="P418" i="11" s="1"/>
  <c r="M418" i="11"/>
  <c r="N410" i="11"/>
  <c r="P410" i="11" s="1"/>
  <c r="M410" i="11"/>
  <c r="N402" i="11"/>
  <c r="P402" i="11" s="1"/>
  <c r="M402" i="11"/>
  <c r="N394" i="11"/>
  <c r="P394" i="11" s="1"/>
  <c r="M394" i="11"/>
  <c r="N386" i="11"/>
  <c r="P386" i="11" s="1"/>
  <c r="M386" i="11"/>
  <c r="N378" i="11"/>
  <c r="P378" i="11" s="1"/>
  <c r="M378" i="11"/>
  <c r="N370" i="11"/>
  <c r="P370" i="11" s="1"/>
  <c r="M370" i="11"/>
  <c r="N362" i="11"/>
  <c r="P362" i="11" s="1"/>
  <c r="M362" i="11"/>
  <c r="N354" i="11"/>
  <c r="P354" i="11" s="1"/>
  <c r="M354" i="11"/>
  <c r="N346" i="11"/>
  <c r="P346" i="11" s="1"/>
  <c r="M346" i="11"/>
  <c r="N338" i="11"/>
  <c r="P338" i="11" s="1"/>
  <c r="M338" i="11"/>
  <c r="N330" i="11"/>
  <c r="P330" i="11" s="1"/>
  <c r="M330" i="11"/>
  <c r="N322" i="11"/>
  <c r="P322" i="11" s="1"/>
  <c r="M322" i="11"/>
  <c r="N314" i="11"/>
  <c r="P314" i="11" s="1"/>
  <c r="M314" i="11"/>
  <c r="N306" i="11"/>
  <c r="P306" i="11" s="1"/>
  <c r="M306" i="11"/>
  <c r="N298" i="11"/>
  <c r="P298" i="11" s="1"/>
  <c r="M298" i="11"/>
  <c r="N290" i="11"/>
  <c r="P290" i="11" s="1"/>
  <c r="M290" i="11"/>
  <c r="N282" i="11"/>
  <c r="P282" i="11" s="1"/>
  <c r="M282" i="11"/>
  <c r="N274" i="11"/>
  <c r="P274" i="11" s="1"/>
  <c r="M274" i="11"/>
  <c r="N266" i="11"/>
  <c r="P266" i="11" s="1"/>
  <c r="M266" i="11"/>
  <c r="N258" i="11"/>
  <c r="P258" i="11" s="1"/>
  <c r="M258" i="11"/>
  <c r="N250" i="11"/>
  <c r="P250" i="11" s="1"/>
  <c r="M250" i="11"/>
  <c r="N242" i="11"/>
  <c r="P242" i="11" s="1"/>
  <c r="M242" i="11"/>
  <c r="N234" i="11"/>
  <c r="P234" i="11" s="1"/>
  <c r="M234" i="11"/>
  <c r="N226" i="11"/>
  <c r="P226" i="11" s="1"/>
  <c r="M226" i="11"/>
  <c r="N218" i="11"/>
  <c r="P218" i="11" s="1"/>
  <c r="M218" i="11"/>
  <c r="N210" i="11"/>
  <c r="P210" i="11" s="1"/>
  <c r="M210" i="11"/>
  <c r="N194" i="11"/>
  <c r="P194" i="11" s="1"/>
  <c r="M194" i="11"/>
  <c r="N98" i="11"/>
  <c r="P98" i="11" s="1"/>
  <c r="M98" i="11"/>
  <c r="N82" i="11"/>
  <c r="P82" i="11" s="1"/>
  <c r="M82" i="11"/>
  <c r="N74" i="11"/>
  <c r="P74" i="11" s="1"/>
  <c r="M74" i="11"/>
  <c r="N1814" i="11"/>
  <c r="P1814" i="11" s="1"/>
  <c r="M1814" i="11"/>
  <c r="N1766" i="11"/>
  <c r="P1766" i="11" s="1"/>
  <c r="M1766" i="11"/>
  <c r="N1734" i="11"/>
  <c r="P1734" i="11" s="1"/>
  <c r="M1734" i="11"/>
  <c r="N1702" i="11"/>
  <c r="P1702" i="11" s="1"/>
  <c r="M1702" i="11"/>
  <c r="N1662" i="11"/>
  <c r="P1662" i="11" s="1"/>
  <c r="M1662" i="11"/>
  <c r="N1622" i="11"/>
  <c r="P1622" i="11" s="1"/>
  <c r="M1622" i="11"/>
  <c r="N1590" i="11"/>
  <c r="P1590" i="11" s="1"/>
  <c r="M1590" i="11"/>
  <c r="N1558" i="11"/>
  <c r="P1558" i="11" s="1"/>
  <c r="M1558" i="11"/>
  <c r="N1526" i="11"/>
  <c r="P1526" i="11" s="1"/>
  <c r="M1526" i="11"/>
  <c r="N1486" i="11"/>
  <c r="P1486" i="11" s="1"/>
  <c r="M1486" i="11"/>
  <c r="N1454" i="11"/>
  <c r="P1454" i="11" s="1"/>
  <c r="M1454" i="11"/>
  <c r="M1414" i="11"/>
  <c r="N1414" i="11"/>
  <c r="P1414" i="11" s="1"/>
  <c r="N1382" i="11"/>
  <c r="P1382" i="11" s="1"/>
  <c r="M1382" i="11"/>
  <c r="N1342" i="11"/>
  <c r="P1342" i="11" s="1"/>
  <c r="M1342" i="11"/>
  <c r="N1302" i="11"/>
  <c r="P1302" i="11" s="1"/>
  <c r="M1302" i="11"/>
  <c r="N1270" i="11"/>
  <c r="P1270" i="11" s="1"/>
  <c r="M1270" i="11"/>
  <c r="N1230" i="11"/>
  <c r="P1230" i="11" s="1"/>
  <c r="M1230" i="11"/>
  <c r="N1190" i="11"/>
  <c r="P1190" i="11" s="1"/>
  <c r="M1190" i="11"/>
  <c r="N1150" i="11"/>
  <c r="P1150" i="11" s="1"/>
  <c r="M1150" i="11"/>
  <c r="N1086" i="11"/>
  <c r="P1086" i="11" s="1"/>
  <c r="M1086" i="11"/>
  <c r="N1054" i="11"/>
  <c r="P1054" i="11" s="1"/>
  <c r="M1054" i="11"/>
  <c r="N982" i="11"/>
  <c r="P982" i="11" s="1"/>
  <c r="M982" i="11"/>
  <c r="N926" i="11"/>
  <c r="P926" i="11" s="1"/>
  <c r="M926" i="11"/>
  <c r="N854" i="11"/>
  <c r="P854" i="11" s="1"/>
  <c r="M854" i="11"/>
  <c r="N638" i="11"/>
  <c r="P638" i="11" s="1"/>
  <c r="M638" i="11"/>
  <c r="N590" i="11"/>
  <c r="P590" i="11" s="1"/>
  <c r="M590" i="11"/>
  <c r="N558" i="11"/>
  <c r="P558" i="11" s="1"/>
  <c r="M558" i="11"/>
  <c r="N526" i="11"/>
  <c r="P526" i="11" s="1"/>
  <c r="M526" i="11"/>
  <c r="N486" i="11"/>
  <c r="P486" i="11" s="1"/>
  <c r="M486" i="11"/>
  <c r="N454" i="11"/>
  <c r="P454" i="11" s="1"/>
  <c r="M454" i="11"/>
  <c r="N422" i="11"/>
  <c r="P422" i="11" s="1"/>
  <c r="M422" i="11"/>
  <c r="N382" i="11"/>
  <c r="P382" i="11" s="1"/>
  <c r="M382" i="11"/>
  <c r="N350" i="11"/>
  <c r="P350" i="11" s="1"/>
  <c r="M350" i="11"/>
  <c r="N318" i="11"/>
  <c r="P318" i="11" s="1"/>
  <c r="M318" i="11"/>
  <c r="N286" i="11"/>
  <c r="P286" i="11" s="1"/>
  <c r="M286" i="11"/>
  <c r="N254" i="11"/>
  <c r="P254" i="11" s="1"/>
  <c r="M254" i="11"/>
  <c r="N222" i="11"/>
  <c r="P222" i="11" s="1"/>
  <c r="M222" i="11"/>
  <c r="N190" i="11"/>
  <c r="P190" i="11" s="1"/>
  <c r="M190" i="11"/>
  <c r="N102" i="11"/>
  <c r="P102" i="11" s="1"/>
  <c r="M102" i="11"/>
  <c r="N70" i="11"/>
  <c r="P70" i="11" s="1"/>
  <c r="M70" i="11"/>
  <c r="M1821" i="11"/>
  <c r="N1821" i="11"/>
  <c r="P1821" i="11" s="1"/>
  <c r="N1741" i="11"/>
  <c r="P1741" i="11" s="1"/>
  <c r="M1741" i="11"/>
  <c r="N1709" i="11"/>
  <c r="P1709" i="11" s="1"/>
  <c r="M1709" i="11"/>
  <c r="N1677" i="11"/>
  <c r="P1677" i="11" s="1"/>
  <c r="M1677" i="11"/>
  <c r="N1645" i="11"/>
  <c r="P1645" i="11" s="1"/>
  <c r="M1645" i="11"/>
  <c r="N1605" i="11"/>
  <c r="P1605" i="11" s="1"/>
  <c r="M1605" i="11"/>
  <c r="N1573" i="11"/>
  <c r="P1573" i="11" s="1"/>
  <c r="M1573" i="11"/>
  <c r="N1549" i="11"/>
  <c r="P1549" i="11" s="1"/>
  <c r="M1549" i="11"/>
  <c r="N1525" i="11"/>
  <c r="P1525" i="11" s="1"/>
  <c r="M1525" i="11"/>
  <c r="N1493" i="11"/>
  <c r="P1493" i="11" s="1"/>
  <c r="M1493" i="11"/>
  <c r="N1453" i="11"/>
  <c r="P1453" i="11" s="1"/>
  <c r="M1453" i="11"/>
  <c r="N1413" i="11"/>
  <c r="P1413" i="11" s="1"/>
  <c r="M1413" i="11"/>
  <c r="N1381" i="11"/>
  <c r="P1381" i="11" s="1"/>
  <c r="M1381" i="11"/>
  <c r="N1341" i="11"/>
  <c r="P1341" i="11" s="1"/>
  <c r="M1341" i="11"/>
  <c r="N1301" i="11"/>
  <c r="P1301" i="11" s="1"/>
  <c r="M1301" i="11"/>
  <c r="N1269" i="11"/>
  <c r="P1269" i="11" s="1"/>
  <c r="M1269" i="11"/>
  <c r="N1237" i="11"/>
  <c r="P1237" i="11" s="1"/>
  <c r="M1237" i="11"/>
  <c r="N1213" i="11"/>
  <c r="P1213" i="11" s="1"/>
  <c r="M1213" i="11"/>
  <c r="N1181" i="11"/>
  <c r="P1181" i="11" s="1"/>
  <c r="M1181" i="11"/>
  <c r="M1157" i="11"/>
  <c r="N1157" i="11"/>
  <c r="P1157" i="11" s="1"/>
  <c r="N1093" i="11"/>
  <c r="P1093" i="11" s="1"/>
  <c r="M1093" i="11"/>
  <c r="N1037" i="11"/>
  <c r="P1037" i="11" s="1"/>
  <c r="M1037" i="11"/>
  <c r="N757" i="11"/>
  <c r="P757" i="11" s="1"/>
  <c r="M757" i="11"/>
  <c r="N693" i="11"/>
  <c r="P693" i="11" s="1"/>
  <c r="M693" i="11"/>
  <c r="N629" i="11"/>
  <c r="P629" i="11" s="1"/>
  <c r="M629" i="11"/>
  <c r="N597" i="11"/>
  <c r="P597" i="11" s="1"/>
  <c r="M597" i="11"/>
  <c r="N557" i="11"/>
  <c r="P557" i="11" s="1"/>
  <c r="M557" i="11"/>
  <c r="N509" i="11"/>
  <c r="P509" i="11" s="1"/>
  <c r="M509" i="11"/>
  <c r="N485" i="11"/>
  <c r="P485" i="11" s="1"/>
  <c r="M485" i="11"/>
  <c r="N453" i="11"/>
  <c r="P453" i="11" s="1"/>
  <c r="M453" i="11"/>
  <c r="N413" i="11"/>
  <c r="P413" i="11" s="1"/>
  <c r="M413" i="11"/>
  <c r="N381" i="11"/>
  <c r="P381" i="11" s="1"/>
  <c r="M381" i="11"/>
  <c r="N349" i="11"/>
  <c r="P349" i="11" s="1"/>
  <c r="M349" i="11"/>
  <c r="N317" i="11"/>
  <c r="P317" i="11" s="1"/>
  <c r="M317" i="11"/>
  <c r="N293" i="11"/>
  <c r="P293" i="11" s="1"/>
  <c r="M293" i="11"/>
  <c r="N269" i="11"/>
  <c r="P269" i="11" s="1"/>
  <c r="M269" i="11"/>
  <c r="N245" i="11"/>
  <c r="P245" i="11" s="1"/>
  <c r="M245" i="11"/>
  <c r="N213" i="11"/>
  <c r="P213" i="11" s="1"/>
  <c r="M213" i="11"/>
  <c r="N189" i="11"/>
  <c r="P189" i="11" s="1"/>
  <c r="M189" i="11"/>
  <c r="N101" i="11"/>
  <c r="P101" i="11" s="1"/>
  <c r="M101" i="11"/>
  <c r="N69" i="11"/>
  <c r="P69" i="11" s="1"/>
  <c r="M69" i="11"/>
  <c r="N1756" i="11"/>
  <c r="P1756" i="11" s="1"/>
  <c r="M1756" i="11"/>
  <c r="N1732" i="11"/>
  <c r="P1732" i="11" s="1"/>
  <c r="M1732" i="11"/>
  <c r="N1708" i="11"/>
  <c r="P1708" i="11" s="1"/>
  <c r="M1708" i="11"/>
  <c r="N1684" i="11"/>
  <c r="P1684" i="11" s="1"/>
  <c r="M1684" i="11"/>
  <c r="N1660" i="11"/>
  <c r="P1660" i="11" s="1"/>
  <c r="M1660" i="11"/>
  <c r="N1636" i="11"/>
  <c r="P1636" i="11" s="1"/>
  <c r="M1636" i="11"/>
  <c r="N1612" i="11"/>
  <c r="P1612" i="11" s="1"/>
  <c r="M1612" i="11"/>
  <c r="N1588" i="11"/>
  <c r="P1588" i="11" s="1"/>
  <c r="M1588" i="11"/>
  <c r="N1564" i="11"/>
  <c r="P1564" i="11" s="1"/>
  <c r="M1564" i="11"/>
  <c r="N1532" i="11"/>
  <c r="P1532" i="11" s="1"/>
  <c r="M1532" i="11"/>
  <c r="N1484" i="11"/>
  <c r="P1484" i="11" s="1"/>
  <c r="M1484" i="11"/>
  <c r="N1460" i="11"/>
  <c r="P1460" i="11" s="1"/>
  <c r="M1460" i="11"/>
  <c r="N1436" i="11"/>
  <c r="P1436" i="11" s="1"/>
  <c r="M1436" i="11"/>
  <c r="N1412" i="11"/>
  <c r="P1412" i="11" s="1"/>
  <c r="M1412" i="11"/>
  <c r="N1396" i="11"/>
  <c r="P1396" i="11" s="1"/>
  <c r="M1396" i="11"/>
  <c r="N1372" i="11"/>
  <c r="P1372" i="11" s="1"/>
  <c r="M1372" i="11"/>
  <c r="N1348" i="11"/>
  <c r="P1348" i="11" s="1"/>
  <c r="M1348" i="11"/>
  <c r="N1332" i="11"/>
  <c r="P1332" i="11" s="1"/>
  <c r="M1332" i="11"/>
  <c r="N1308" i="11"/>
  <c r="P1308" i="11" s="1"/>
  <c r="M1308" i="11"/>
  <c r="N1284" i="11"/>
  <c r="P1284" i="11" s="1"/>
  <c r="M1284" i="11"/>
  <c r="N1260" i="11"/>
  <c r="P1260" i="11" s="1"/>
  <c r="M1260" i="11"/>
  <c r="N1236" i="11"/>
  <c r="P1236" i="11" s="1"/>
  <c r="M1236" i="11"/>
  <c r="N1212" i="11"/>
  <c r="P1212" i="11" s="1"/>
  <c r="M1212" i="11"/>
  <c r="N1188" i="11"/>
  <c r="P1188" i="11" s="1"/>
  <c r="M1188" i="11"/>
  <c r="N1148" i="11"/>
  <c r="P1148" i="11" s="1"/>
  <c r="M1148" i="11"/>
  <c r="N1124" i="11"/>
  <c r="P1124" i="11" s="1"/>
  <c r="M1124" i="11"/>
  <c r="N1092" i="11"/>
  <c r="P1092" i="11" s="1"/>
  <c r="M1092" i="11"/>
  <c r="N1052" i="11"/>
  <c r="P1052" i="11" s="1"/>
  <c r="M1052" i="11"/>
  <c r="N1036" i="11"/>
  <c r="P1036" i="11" s="1"/>
  <c r="M1036" i="11"/>
  <c r="N996" i="11"/>
  <c r="P996" i="11" s="1"/>
  <c r="M996" i="11"/>
  <c r="N948" i="11"/>
  <c r="P948" i="11" s="1"/>
  <c r="M948" i="11"/>
  <c r="N860" i="11"/>
  <c r="P860" i="11" s="1"/>
  <c r="M860" i="11"/>
  <c r="N812" i="11"/>
  <c r="P812" i="11" s="1"/>
  <c r="M812" i="11"/>
  <c r="N764" i="11"/>
  <c r="P764" i="11" s="1"/>
  <c r="M764" i="11"/>
  <c r="N660" i="11"/>
  <c r="P660" i="11" s="1"/>
  <c r="M660" i="11"/>
  <c r="N636" i="11"/>
  <c r="P636" i="11" s="1"/>
  <c r="M636" i="11"/>
  <c r="N612" i="11"/>
  <c r="P612" i="11" s="1"/>
  <c r="M612" i="11"/>
  <c r="N588" i="11"/>
  <c r="P588" i="11" s="1"/>
  <c r="M588" i="11"/>
  <c r="N564" i="11"/>
  <c r="P564" i="11" s="1"/>
  <c r="M564" i="11"/>
  <c r="N540" i="11"/>
  <c r="P540" i="11" s="1"/>
  <c r="M540" i="11"/>
  <c r="N516" i="11"/>
  <c r="P516" i="11" s="1"/>
  <c r="M516" i="11"/>
  <c r="N492" i="11"/>
  <c r="P492" i="11" s="1"/>
  <c r="M492" i="11"/>
  <c r="N468" i="11"/>
  <c r="P468" i="11" s="1"/>
  <c r="M468" i="11"/>
  <c r="N444" i="11"/>
  <c r="P444" i="11" s="1"/>
  <c r="M444" i="11"/>
  <c r="N420" i="11"/>
  <c r="P420" i="11" s="1"/>
  <c r="M420" i="11"/>
  <c r="N396" i="11"/>
  <c r="P396" i="11" s="1"/>
  <c r="M396" i="11"/>
  <c r="N364" i="11"/>
  <c r="P364" i="11" s="1"/>
  <c r="M364" i="11"/>
  <c r="N340" i="11"/>
  <c r="P340" i="11" s="1"/>
  <c r="M340" i="11"/>
  <c r="N316" i="11"/>
  <c r="P316" i="11" s="1"/>
  <c r="M316" i="11"/>
  <c r="N292" i="11"/>
  <c r="P292" i="11" s="1"/>
  <c r="M292" i="11"/>
  <c r="N268" i="11"/>
  <c r="P268" i="11" s="1"/>
  <c r="M268" i="11"/>
  <c r="N236" i="11"/>
  <c r="P236" i="11" s="1"/>
  <c r="M236" i="11"/>
  <c r="N220" i="11"/>
  <c r="P220" i="11" s="1"/>
  <c r="M220" i="11"/>
  <c r="N196" i="11"/>
  <c r="P196" i="11" s="1"/>
  <c r="M196" i="11"/>
  <c r="N92" i="11"/>
  <c r="P92" i="11" s="1"/>
  <c r="M68" i="11"/>
  <c r="N68" i="11"/>
  <c r="P68" i="11" s="1"/>
  <c r="N1811" i="11"/>
  <c r="P1811" i="11" s="1"/>
  <c r="M1811" i="11"/>
  <c r="N1763" i="11"/>
  <c r="P1763" i="11" s="1"/>
  <c r="M1763" i="11"/>
  <c r="M1739" i="11"/>
  <c r="N1739" i="11"/>
  <c r="P1739" i="11" s="1"/>
  <c r="M1715" i="11"/>
  <c r="N1715" i="11"/>
  <c r="P1715" i="11" s="1"/>
  <c r="N1699" i="11"/>
  <c r="P1699" i="11" s="1"/>
  <c r="M1699" i="11"/>
  <c r="M1675" i="11"/>
  <c r="N1675" i="11"/>
  <c r="P1675" i="11" s="1"/>
  <c r="M1651" i="11"/>
  <c r="N1651" i="11"/>
  <c r="P1651" i="11" s="1"/>
  <c r="N1627" i="11"/>
  <c r="P1627" i="11" s="1"/>
  <c r="M1627" i="11"/>
  <c r="N1603" i="11"/>
  <c r="P1603" i="11" s="1"/>
  <c r="M1603" i="11"/>
  <c r="N1579" i="11"/>
  <c r="P1579" i="11" s="1"/>
  <c r="M1579" i="11"/>
  <c r="N1555" i="11"/>
  <c r="P1555" i="11" s="1"/>
  <c r="M1555" i="11"/>
  <c r="N1531" i="11"/>
  <c r="P1531" i="11" s="1"/>
  <c r="M1531" i="11"/>
  <c r="N1499" i="11"/>
  <c r="P1499" i="11" s="1"/>
  <c r="M1499" i="11"/>
  <c r="N1467" i="11"/>
  <c r="P1467" i="11" s="1"/>
  <c r="M1467" i="11"/>
  <c r="N1451" i="11"/>
  <c r="P1451" i="11" s="1"/>
  <c r="M1451" i="11"/>
  <c r="N1435" i="11"/>
  <c r="P1435" i="11" s="1"/>
  <c r="M1435" i="11"/>
  <c r="N1411" i="11"/>
  <c r="P1411" i="11" s="1"/>
  <c r="M1411" i="11"/>
  <c r="N1387" i="11"/>
  <c r="P1387" i="11" s="1"/>
  <c r="M1387" i="11"/>
  <c r="N1363" i="11"/>
  <c r="P1363" i="11" s="1"/>
  <c r="M1363" i="11"/>
  <c r="N1339" i="11"/>
  <c r="P1339" i="11" s="1"/>
  <c r="M1339" i="11"/>
  <c r="N1307" i="11"/>
  <c r="P1307" i="11" s="1"/>
  <c r="M1307" i="11"/>
  <c r="N1283" i="11"/>
  <c r="P1283" i="11" s="1"/>
  <c r="M1283" i="11"/>
  <c r="N1259" i="11"/>
  <c r="P1259" i="11" s="1"/>
  <c r="M1259" i="11"/>
  <c r="N1235" i="11"/>
  <c r="P1235" i="11" s="1"/>
  <c r="M1235" i="11"/>
  <c r="N1211" i="11"/>
  <c r="P1211" i="11" s="1"/>
  <c r="M1211" i="11"/>
  <c r="N1187" i="11"/>
  <c r="P1187" i="11" s="1"/>
  <c r="M1187" i="11"/>
  <c r="M1139" i="11"/>
  <c r="N1139" i="11"/>
  <c r="P1139" i="11" s="1"/>
  <c r="N1123" i="11"/>
  <c r="P1123" i="11" s="1"/>
  <c r="M1123" i="11"/>
  <c r="N1099" i="11"/>
  <c r="P1099" i="11" s="1"/>
  <c r="M1099" i="11"/>
  <c r="N1043" i="11"/>
  <c r="P1043" i="11" s="1"/>
  <c r="M1043" i="11"/>
  <c r="N987" i="11"/>
  <c r="P987" i="11" s="1"/>
  <c r="M987" i="11"/>
  <c r="N851" i="11"/>
  <c r="P851" i="11" s="1"/>
  <c r="M851" i="11"/>
  <c r="N755" i="11"/>
  <c r="P755" i="11" s="1"/>
  <c r="M755" i="11"/>
  <c r="N651" i="11"/>
  <c r="P651" i="11" s="1"/>
  <c r="M651" i="11"/>
  <c r="N627" i="11"/>
  <c r="P627" i="11" s="1"/>
  <c r="M627" i="11"/>
  <c r="N579" i="11"/>
  <c r="P579" i="11" s="1"/>
  <c r="M579" i="11"/>
  <c r="N563" i="11"/>
  <c r="P563" i="11" s="1"/>
  <c r="M563" i="11"/>
  <c r="N539" i="11"/>
  <c r="P539" i="11" s="1"/>
  <c r="M539" i="11"/>
  <c r="N515" i="11"/>
  <c r="P515" i="11" s="1"/>
  <c r="M515" i="11"/>
  <c r="N491" i="11"/>
  <c r="P491" i="11" s="1"/>
  <c r="M491" i="11"/>
  <c r="N467" i="11"/>
  <c r="P467" i="11" s="1"/>
  <c r="M467" i="11"/>
  <c r="N443" i="11"/>
  <c r="P443" i="11" s="1"/>
  <c r="M443" i="11"/>
  <c r="N411" i="11"/>
  <c r="P411" i="11" s="1"/>
  <c r="M411" i="11"/>
  <c r="N387" i="11"/>
  <c r="P387" i="11" s="1"/>
  <c r="M387" i="11"/>
  <c r="N363" i="11"/>
  <c r="P363" i="11" s="1"/>
  <c r="M363" i="11"/>
  <c r="N339" i="11"/>
  <c r="P339" i="11" s="1"/>
  <c r="M339" i="11"/>
  <c r="N315" i="11"/>
  <c r="P315" i="11" s="1"/>
  <c r="M315" i="11"/>
  <c r="N283" i="11"/>
  <c r="P283" i="11" s="1"/>
  <c r="M283" i="11"/>
  <c r="N259" i="11"/>
  <c r="P259" i="11" s="1"/>
  <c r="M259" i="11"/>
  <c r="N235" i="11"/>
  <c r="P235" i="11" s="1"/>
  <c r="M235" i="11"/>
  <c r="N211" i="11"/>
  <c r="P211" i="11" s="1"/>
  <c r="M211" i="11"/>
  <c r="N187" i="11"/>
  <c r="P187" i="11" s="1"/>
  <c r="M187" i="11"/>
  <c r="N83" i="11"/>
  <c r="P83" i="11" s="1"/>
  <c r="M83" i="11"/>
  <c r="M1817" i="11"/>
  <c r="N1817" i="11"/>
  <c r="P1817" i="11" s="1"/>
  <c r="N1809" i="11"/>
  <c r="P1809" i="11" s="1"/>
  <c r="M1785" i="11"/>
  <c r="N1785" i="11"/>
  <c r="P1785" i="11" s="1"/>
  <c r="M1777" i="11"/>
  <c r="N1777" i="11"/>
  <c r="P1777" i="11" s="1"/>
  <c r="N1769" i="11"/>
  <c r="P1769" i="11" s="1"/>
  <c r="M1769" i="11"/>
  <c r="M1761" i="11"/>
  <c r="N1761" i="11"/>
  <c r="P1761" i="11" s="1"/>
  <c r="M1753" i="11"/>
  <c r="N1753" i="11"/>
  <c r="P1753" i="11" s="1"/>
  <c r="N1745" i="11"/>
  <c r="P1745" i="11" s="1"/>
  <c r="M1745" i="11"/>
  <c r="M1737" i="11"/>
  <c r="N1737" i="11"/>
  <c r="P1737" i="11" s="1"/>
  <c r="N1729" i="11"/>
  <c r="P1729" i="11" s="1"/>
  <c r="M1729" i="11"/>
  <c r="N1721" i="11"/>
  <c r="P1721" i="11" s="1"/>
  <c r="M1721" i="11"/>
  <c r="N1713" i="11"/>
  <c r="P1713" i="11" s="1"/>
  <c r="M1713" i="11"/>
  <c r="N1705" i="11"/>
  <c r="P1705" i="11" s="1"/>
  <c r="M1705" i="11"/>
  <c r="N1697" i="11"/>
  <c r="P1697" i="11" s="1"/>
  <c r="M1697" i="11"/>
  <c r="M1689" i="11"/>
  <c r="N1689" i="11"/>
  <c r="P1689" i="11" s="1"/>
  <c r="N1681" i="11"/>
  <c r="P1681" i="11" s="1"/>
  <c r="M1681" i="11"/>
  <c r="N1673" i="11"/>
  <c r="P1673" i="11" s="1"/>
  <c r="M1673" i="11"/>
  <c r="N1665" i="11"/>
  <c r="P1665" i="11" s="1"/>
  <c r="M1665" i="11"/>
  <c r="N1657" i="11"/>
  <c r="P1657" i="11" s="1"/>
  <c r="M1657" i="11"/>
  <c r="N1649" i="11"/>
  <c r="P1649" i="11" s="1"/>
  <c r="M1649" i="11"/>
  <c r="M1641" i="11"/>
  <c r="N1641" i="11"/>
  <c r="P1641" i="11" s="1"/>
  <c r="N1633" i="11"/>
  <c r="P1633" i="11" s="1"/>
  <c r="M1633" i="11"/>
  <c r="N1625" i="11"/>
  <c r="P1625" i="11" s="1"/>
  <c r="M1625" i="11"/>
  <c r="N1617" i="11"/>
  <c r="P1617" i="11" s="1"/>
  <c r="M1617" i="11"/>
  <c r="N1609" i="11"/>
  <c r="P1609" i="11" s="1"/>
  <c r="M1609" i="11"/>
  <c r="N1601" i="11"/>
  <c r="P1601" i="11" s="1"/>
  <c r="M1601" i="11"/>
  <c r="N1593" i="11"/>
  <c r="P1593" i="11" s="1"/>
  <c r="M1593" i="11"/>
  <c r="N1585" i="11"/>
  <c r="P1585" i="11" s="1"/>
  <c r="M1585" i="11"/>
  <c r="N1577" i="11"/>
  <c r="P1577" i="11" s="1"/>
  <c r="M1577" i="11"/>
  <c r="M1569" i="11"/>
  <c r="N1569" i="11"/>
  <c r="P1569" i="11" s="1"/>
  <c r="N1561" i="11"/>
  <c r="P1561" i="11" s="1"/>
  <c r="M1561" i="11"/>
  <c r="N1553" i="11"/>
  <c r="P1553" i="11" s="1"/>
  <c r="M1553" i="11"/>
  <c r="N1545" i="11"/>
  <c r="P1545" i="11" s="1"/>
  <c r="M1545" i="11"/>
  <c r="N1537" i="11"/>
  <c r="P1537" i="11" s="1"/>
  <c r="M1537" i="11"/>
  <c r="M1529" i="11"/>
  <c r="N1529" i="11"/>
  <c r="P1529" i="11" s="1"/>
  <c r="N1521" i="11"/>
  <c r="P1521" i="11" s="1"/>
  <c r="M1521" i="11"/>
  <c r="N1513" i="11"/>
  <c r="P1513" i="11" s="1"/>
  <c r="M1513" i="11"/>
  <c r="N1497" i="11"/>
  <c r="P1497" i="11" s="1"/>
  <c r="M1497" i="11"/>
  <c r="N1489" i="11"/>
  <c r="P1489" i="11" s="1"/>
  <c r="M1489" i="11"/>
  <c r="N1481" i="11"/>
  <c r="P1481" i="11" s="1"/>
  <c r="M1481" i="11"/>
  <c r="M1473" i="11"/>
  <c r="N1473" i="11"/>
  <c r="P1473" i="11" s="1"/>
  <c r="N1465" i="11"/>
  <c r="P1465" i="11" s="1"/>
  <c r="M1465" i="11"/>
  <c r="N1457" i="11"/>
  <c r="P1457" i="11" s="1"/>
  <c r="M1457" i="11"/>
  <c r="N1449" i="11"/>
  <c r="P1449" i="11" s="1"/>
  <c r="M1449" i="11"/>
  <c r="N1441" i="11"/>
  <c r="P1441" i="11" s="1"/>
  <c r="M1441" i="11"/>
  <c r="M1433" i="11"/>
  <c r="N1433" i="11"/>
  <c r="P1433" i="11" s="1"/>
  <c r="N1425" i="11"/>
  <c r="P1425" i="11" s="1"/>
  <c r="M1425" i="11"/>
  <c r="N1417" i="11"/>
  <c r="P1417" i="11" s="1"/>
  <c r="M1417" i="11"/>
  <c r="M1409" i="11"/>
  <c r="N1409" i="11"/>
  <c r="P1409" i="11" s="1"/>
  <c r="N1401" i="11"/>
  <c r="P1401" i="11" s="1"/>
  <c r="M1401" i="11"/>
  <c r="M1393" i="11"/>
  <c r="N1393" i="11"/>
  <c r="P1393" i="11" s="1"/>
  <c r="N1385" i="11"/>
  <c r="P1385" i="11" s="1"/>
  <c r="M1385" i="11"/>
  <c r="M1377" i="11"/>
  <c r="N1377" i="11"/>
  <c r="P1377" i="11" s="1"/>
  <c r="M1369" i="11"/>
  <c r="N1369" i="11"/>
  <c r="P1369" i="11" s="1"/>
  <c r="N1361" i="11"/>
  <c r="P1361" i="11" s="1"/>
  <c r="M1361" i="11"/>
  <c r="N1353" i="11"/>
  <c r="P1353" i="11" s="1"/>
  <c r="M1353" i="11"/>
  <c r="M1345" i="11"/>
  <c r="N1345" i="11"/>
  <c r="P1345" i="11" s="1"/>
  <c r="M1337" i="11"/>
  <c r="N1337" i="11"/>
  <c r="P1337" i="11" s="1"/>
  <c r="M1329" i="11"/>
  <c r="N1329" i="11"/>
  <c r="P1329" i="11" s="1"/>
  <c r="N1321" i="11"/>
  <c r="P1321" i="11" s="1"/>
  <c r="M1321" i="11"/>
  <c r="N1313" i="11"/>
  <c r="P1313" i="11" s="1"/>
  <c r="M1313" i="11"/>
  <c r="M1305" i="11"/>
  <c r="N1305" i="11"/>
  <c r="P1305" i="11" s="1"/>
  <c r="N1297" i="11"/>
  <c r="P1297" i="11" s="1"/>
  <c r="M1297" i="11"/>
  <c r="N1289" i="11"/>
  <c r="P1289" i="11" s="1"/>
  <c r="M1289" i="11"/>
  <c r="M1281" i="11"/>
  <c r="N1281" i="11"/>
  <c r="P1281" i="11" s="1"/>
  <c r="N1273" i="11"/>
  <c r="P1273" i="11" s="1"/>
  <c r="M1273" i="11"/>
  <c r="M1265" i="11"/>
  <c r="N1265" i="11"/>
  <c r="P1265" i="11" s="1"/>
  <c r="N1257" i="11"/>
  <c r="P1257" i="11" s="1"/>
  <c r="M1257" i="11"/>
  <c r="M1249" i="11"/>
  <c r="N1249" i="11"/>
  <c r="P1249" i="11" s="1"/>
  <c r="M1241" i="11"/>
  <c r="N1241" i="11"/>
  <c r="P1241" i="11" s="1"/>
  <c r="N1233" i="11"/>
  <c r="P1233" i="11" s="1"/>
  <c r="M1233" i="11"/>
  <c r="N1225" i="11"/>
  <c r="P1225" i="11" s="1"/>
  <c r="M1225" i="11"/>
  <c r="N1217" i="11"/>
  <c r="P1217" i="11" s="1"/>
  <c r="M1217" i="11"/>
  <c r="M1209" i="11"/>
  <c r="N1209" i="11"/>
  <c r="P1209" i="11" s="1"/>
  <c r="M1201" i="11"/>
  <c r="N1201" i="11"/>
  <c r="P1201" i="11" s="1"/>
  <c r="N1193" i="11"/>
  <c r="P1193" i="11" s="1"/>
  <c r="M1193" i="11"/>
  <c r="N1185" i="11"/>
  <c r="P1185" i="11" s="1"/>
  <c r="M1185" i="11"/>
  <c r="N1177" i="11"/>
  <c r="P1177" i="11" s="1"/>
  <c r="M1177" i="11"/>
  <c r="N1161" i="11"/>
  <c r="P1161" i="11" s="1"/>
  <c r="M1161" i="11"/>
  <c r="M1153" i="11"/>
  <c r="N1153" i="11"/>
  <c r="P1153" i="11" s="1"/>
  <c r="N1145" i="11"/>
  <c r="P1145" i="11" s="1"/>
  <c r="M1145" i="11"/>
  <c r="N1137" i="11"/>
  <c r="P1137" i="11" s="1"/>
  <c r="M1137" i="11"/>
  <c r="N1129" i="11"/>
  <c r="P1129" i="11" s="1"/>
  <c r="M1129" i="11"/>
  <c r="M1105" i="11"/>
  <c r="N1105" i="11"/>
  <c r="P1105" i="11" s="1"/>
  <c r="M1097" i="11"/>
  <c r="N1097" i="11"/>
  <c r="P1097" i="11" s="1"/>
  <c r="N1089" i="11"/>
  <c r="P1089" i="11" s="1"/>
  <c r="M1089" i="11"/>
  <c r="N1049" i="11"/>
  <c r="P1049" i="11" s="1"/>
  <c r="M1049" i="11"/>
  <c r="M1041" i="11"/>
  <c r="N1041" i="11"/>
  <c r="P1041" i="11" s="1"/>
  <c r="N993" i="11"/>
  <c r="P993" i="11" s="1"/>
  <c r="M993" i="11"/>
  <c r="M985" i="11"/>
  <c r="N985" i="11"/>
  <c r="P985" i="11" s="1"/>
  <c r="N977" i="11"/>
  <c r="P977" i="11" s="1"/>
  <c r="M977" i="11"/>
  <c r="N945" i="11"/>
  <c r="P945" i="11" s="1"/>
  <c r="M945" i="11"/>
  <c r="M937" i="11"/>
  <c r="N937" i="11"/>
  <c r="P937" i="11" s="1"/>
  <c r="N921" i="11"/>
  <c r="P921" i="11" s="1"/>
  <c r="M921" i="11"/>
  <c r="M857" i="11"/>
  <c r="N857" i="11"/>
  <c r="P857" i="11" s="1"/>
  <c r="N849" i="11"/>
  <c r="P849" i="11" s="1"/>
  <c r="M849" i="11"/>
  <c r="N817" i="11"/>
  <c r="P817" i="11" s="1"/>
  <c r="M817" i="11"/>
  <c r="N793" i="11"/>
  <c r="P793" i="11" s="1"/>
  <c r="M793" i="11"/>
  <c r="N761" i="11"/>
  <c r="P761" i="11" s="1"/>
  <c r="M761" i="11"/>
  <c r="N753" i="11"/>
  <c r="P753" i="11" s="1"/>
  <c r="M753" i="11"/>
  <c r="N697" i="11"/>
  <c r="P697" i="11" s="1"/>
  <c r="M697" i="11"/>
  <c r="N689" i="11"/>
  <c r="P689" i="11" s="1"/>
  <c r="M689" i="11"/>
  <c r="N681" i="11"/>
  <c r="P681" i="11" s="1"/>
  <c r="M681" i="11"/>
  <c r="N657" i="11"/>
  <c r="P657" i="11" s="1"/>
  <c r="M657" i="11"/>
  <c r="N649" i="11"/>
  <c r="P649" i="11" s="1"/>
  <c r="M649" i="11"/>
  <c r="N641" i="11"/>
  <c r="P641" i="11" s="1"/>
  <c r="M641" i="11"/>
  <c r="N633" i="11"/>
  <c r="P633" i="11" s="1"/>
  <c r="M633" i="11"/>
  <c r="N625" i="11"/>
  <c r="P625" i="11" s="1"/>
  <c r="M625" i="11"/>
  <c r="N617" i="11"/>
  <c r="P617" i="11" s="1"/>
  <c r="M617" i="11"/>
  <c r="N609" i="11"/>
  <c r="P609" i="11" s="1"/>
  <c r="M609" i="11"/>
  <c r="N593" i="11"/>
  <c r="P593" i="11" s="1"/>
  <c r="M593" i="11"/>
  <c r="N585" i="11"/>
  <c r="P585" i="11" s="1"/>
  <c r="M585" i="11"/>
  <c r="N577" i="11"/>
  <c r="P577" i="11" s="1"/>
  <c r="M577" i="11"/>
  <c r="N569" i="11"/>
  <c r="P569" i="11" s="1"/>
  <c r="M569" i="11"/>
  <c r="M561" i="11"/>
  <c r="N561" i="11"/>
  <c r="P561" i="11" s="1"/>
  <c r="N553" i="11"/>
  <c r="P553" i="11" s="1"/>
  <c r="M553" i="11"/>
  <c r="N545" i="11"/>
  <c r="P545" i="11" s="1"/>
  <c r="M545" i="11"/>
  <c r="N537" i="11"/>
  <c r="P537" i="11" s="1"/>
  <c r="M537" i="11"/>
  <c r="N529" i="11"/>
  <c r="P529" i="11" s="1"/>
  <c r="M529" i="11"/>
  <c r="N521" i="11"/>
  <c r="P521" i="11" s="1"/>
  <c r="M521" i="11"/>
  <c r="N513" i="11"/>
  <c r="P513" i="11" s="1"/>
  <c r="M513" i="11"/>
  <c r="N505" i="11"/>
  <c r="P505" i="11" s="1"/>
  <c r="M505" i="11"/>
  <c r="N497" i="11"/>
  <c r="P497" i="11" s="1"/>
  <c r="M497" i="11"/>
  <c r="M489" i="11"/>
  <c r="N489" i="11"/>
  <c r="P489" i="11" s="1"/>
  <c r="N481" i="11"/>
  <c r="P481" i="11" s="1"/>
  <c r="M481" i="11"/>
  <c r="N473" i="11"/>
  <c r="P473" i="11" s="1"/>
  <c r="M473" i="11"/>
  <c r="N465" i="11"/>
  <c r="P465" i="11" s="1"/>
  <c r="M465" i="11"/>
  <c r="N457" i="11"/>
  <c r="P457" i="11" s="1"/>
  <c r="M457" i="11"/>
  <c r="N449" i="11"/>
  <c r="P449" i="11" s="1"/>
  <c r="M449" i="11"/>
  <c r="N441" i="11"/>
  <c r="P441" i="11" s="1"/>
  <c r="M441" i="11"/>
  <c r="M433" i="11"/>
  <c r="N433" i="11"/>
  <c r="P433" i="11" s="1"/>
  <c r="N425" i="11"/>
  <c r="P425" i="11" s="1"/>
  <c r="M425" i="11"/>
  <c r="M417" i="11"/>
  <c r="N417" i="11"/>
  <c r="P417" i="11" s="1"/>
  <c r="N409" i="11"/>
  <c r="P409" i="11" s="1"/>
  <c r="M409" i="11"/>
  <c r="N401" i="11"/>
  <c r="P401" i="11" s="1"/>
  <c r="M401" i="11"/>
  <c r="N393" i="11"/>
  <c r="P393" i="11" s="1"/>
  <c r="M393" i="11"/>
  <c r="N385" i="11"/>
  <c r="P385" i="11" s="1"/>
  <c r="M385" i="11"/>
  <c r="N377" i="11"/>
  <c r="P377" i="11" s="1"/>
  <c r="M377" i="11"/>
  <c r="N369" i="11"/>
  <c r="P369" i="11" s="1"/>
  <c r="M369" i="11"/>
  <c r="N361" i="11"/>
  <c r="P361" i="11" s="1"/>
  <c r="M361" i="11"/>
  <c r="N353" i="11"/>
  <c r="P353" i="11" s="1"/>
  <c r="M353" i="11"/>
  <c r="N345" i="11"/>
  <c r="P345" i="11" s="1"/>
  <c r="N337" i="11"/>
  <c r="P337" i="11" s="1"/>
  <c r="M337" i="11"/>
  <c r="N329" i="11"/>
  <c r="P329" i="11" s="1"/>
  <c r="M329" i="11"/>
  <c r="N321" i="11"/>
  <c r="P321" i="11" s="1"/>
  <c r="M321" i="11"/>
  <c r="N313" i="11"/>
  <c r="P313" i="11" s="1"/>
  <c r="M313" i="11"/>
  <c r="M305" i="11"/>
  <c r="N305" i="11"/>
  <c r="P305" i="11" s="1"/>
  <c r="N297" i="11"/>
  <c r="P297" i="11" s="1"/>
  <c r="M297" i="11"/>
  <c r="N289" i="11"/>
  <c r="P289" i="11" s="1"/>
  <c r="M289" i="11"/>
  <c r="N281" i="11"/>
  <c r="P281" i="11" s="1"/>
  <c r="M281" i="11"/>
  <c r="N273" i="11"/>
  <c r="P273" i="11" s="1"/>
  <c r="M273" i="11"/>
  <c r="N265" i="11"/>
  <c r="P265" i="11" s="1"/>
  <c r="M265" i="11"/>
  <c r="N257" i="11"/>
  <c r="P257" i="11" s="1"/>
  <c r="M257" i="11"/>
  <c r="N249" i="11"/>
  <c r="P249" i="11" s="1"/>
  <c r="M249" i="11"/>
  <c r="N241" i="11"/>
  <c r="P241" i="11" s="1"/>
  <c r="M241" i="11"/>
  <c r="N233" i="11"/>
  <c r="P233" i="11" s="1"/>
  <c r="M233" i="11"/>
  <c r="M225" i="11"/>
  <c r="N225" i="11"/>
  <c r="P225" i="11" s="1"/>
  <c r="N217" i="11"/>
  <c r="P217" i="11" s="1"/>
  <c r="M217" i="11"/>
  <c r="N193" i="11"/>
  <c r="P193" i="11" s="1"/>
  <c r="M193" i="11"/>
  <c r="N97" i="11"/>
  <c r="P97" i="11" s="1"/>
  <c r="M97" i="11"/>
  <c r="N89" i="11"/>
  <c r="P89" i="11" s="1"/>
  <c r="M89" i="11"/>
  <c r="N81" i="11"/>
  <c r="P81" i="11" s="1"/>
  <c r="M81" i="11"/>
  <c r="N73" i="11"/>
  <c r="P73" i="11" s="1"/>
  <c r="M73" i="11"/>
  <c r="N1774" i="11"/>
  <c r="P1774" i="11" s="1"/>
  <c r="M1774" i="11"/>
  <c r="N1750" i="11"/>
  <c r="P1750" i="11" s="1"/>
  <c r="M1750" i="11"/>
  <c r="N1718" i="11"/>
  <c r="P1718" i="11" s="1"/>
  <c r="M1718" i="11"/>
  <c r="N1686" i="11"/>
  <c r="P1686" i="11" s="1"/>
  <c r="M1686" i="11"/>
  <c r="N1654" i="11"/>
  <c r="P1654" i="11" s="1"/>
  <c r="M1654" i="11"/>
  <c r="N1630" i="11"/>
  <c r="P1630" i="11" s="1"/>
  <c r="M1630" i="11"/>
  <c r="N1598" i="11"/>
  <c r="P1598" i="11" s="1"/>
  <c r="M1598" i="11"/>
  <c r="N1566" i="11"/>
  <c r="P1566" i="11" s="1"/>
  <c r="M1566" i="11"/>
  <c r="N1534" i="11"/>
  <c r="P1534" i="11" s="1"/>
  <c r="M1534" i="11"/>
  <c r="N1478" i="11"/>
  <c r="P1478" i="11" s="1"/>
  <c r="M1478" i="11"/>
  <c r="N1438" i="11"/>
  <c r="P1438" i="11" s="1"/>
  <c r="M1438" i="11"/>
  <c r="N1406" i="11"/>
  <c r="P1406" i="11" s="1"/>
  <c r="M1406" i="11"/>
  <c r="N1374" i="11"/>
  <c r="P1374" i="11" s="1"/>
  <c r="M1374" i="11"/>
  <c r="M1350" i="11"/>
  <c r="N1350" i="11"/>
  <c r="P1350" i="11" s="1"/>
  <c r="M1326" i="11"/>
  <c r="N1326" i="11"/>
  <c r="P1326" i="11" s="1"/>
  <c r="M1294" i="11"/>
  <c r="N1294" i="11"/>
  <c r="P1294" i="11" s="1"/>
  <c r="M1262" i="11"/>
  <c r="N1262" i="11"/>
  <c r="P1262" i="11" s="1"/>
  <c r="N1238" i="11"/>
  <c r="P1238" i="11" s="1"/>
  <c r="M1238" i="11"/>
  <c r="N1206" i="11"/>
  <c r="P1206" i="11" s="1"/>
  <c r="M1206" i="11"/>
  <c r="N1174" i="11"/>
  <c r="P1174" i="11" s="1"/>
  <c r="M1174" i="11"/>
  <c r="N1142" i="11"/>
  <c r="P1142" i="11" s="1"/>
  <c r="M1142" i="11"/>
  <c r="N1038" i="11"/>
  <c r="P1038" i="11" s="1"/>
  <c r="M1038" i="11"/>
  <c r="N998" i="11"/>
  <c r="P998" i="11" s="1"/>
  <c r="M998" i="11"/>
  <c r="N918" i="11"/>
  <c r="P918" i="11" s="1"/>
  <c r="M918" i="11"/>
  <c r="N694" i="11"/>
  <c r="P694" i="11" s="1"/>
  <c r="M694" i="11"/>
  <c r="N622" i="11"/>
  <c r="P622" i="11" s="1"/>
  <c r="M622" i="11"/>
  <c r="M598" i="11"/>
  <c r="N598" i="11"/>
  <c r="P598" i="11" s="1"/>
  <c r="N566" i="11"/>
  <c r="P566" i="11" s="1"/>
  <c r="M566" i="11"/>
  <c r="N534" i="11"/>
  <c r="P534" i="11" s="1"/>
  <c r="M534" i="11"/>
  <c r="N494" i="11"/>
  <c r="P494" i="11" s="1"/>
  <c r="M494" i="11"/>
  <c r="N462" i="11"/>
  <c r="P462" i="11" s="1"/>
  <c r="M462" i="11"/>
  <c r="N430" i="11"/>
  <c r="P430" i="11" s="1"/>
  <c r="M430" i="11"/>
  <c r="N398" i="11"/>
  <c r="P398" i="11" s="1"/>
  <c r="M398" i="11"/>
  <c r="N374" i="11"/>
  <c r="P374" i="11" s="1"/>
  <c r="M374" i="11"/>
  <c r="N342" i="11"/>
  <c r="P342" i="11" s="1"/>
  <c r="M342" i="11"/>
  <c r="N310" i="11"/>
  <c r="P310" i="11" s="1"/>
  <c r="M310" i="11"/>
  <c r="N278" i="11"/>
  <c r="P278" i="11" s="1"/>
  <c r="M278" i="11"/>
  <c r="N246" i="11"/>
  <c r="P246" i="11" s="1"/>
  <c r="M246" i="11"/>
  <c r="N214" i="11"/>
  <c r="P214" i="11" s="1"/>
  <c r="M214" i="11"/>
  <c r="N86" i="11"/>
  <c r="P86" i="11" s="1"/>
  <c r="M86" i="11"/>
  <c r="N1813" i="11"/>
  <c r="P1813" i="11" s="1"/>
  <c r="M1813" i="11"/>
  <c r="N1789" i="11"/>
  <c r="P1789" i="11" s="1"/>
  <c r="M1789" i="11"/>
  <c r="N1749" i="11"/>
  <c r="P1749" i="11" s="1"/>
  <c r="M1749" i="11"/>
  <c r="N1717" i="11"/>
  <c r="P1717" i="11" s="1"/>
  <c r="M1717" i="11"/>
  <c r="N1685" i="11"/>
  <c r="P1685" i="11" s="1"/>
  <c r="M1685" i="11"/>
  <c r="N1653" i="11"/>
  <c r="P1653" i="11" s="1"/>
  <c r="M1653" i="11"/>
  <c r="N1621" i="11"/>
  <c r="P1621" i="11" s="1"/>
  <c r="M1621" i="11"/>
  <c r="N1581" i="11"/>
  <c r="P1581" i="11" s="1"/>
  <c r="M1581" i="11"/>
  <c r="N1541" i="11"/>
  <c r="P1541" i="11" s="1"/>
  <c r="M1541" i="11"/>
  <c r="N1485" i="11"/>
  <c r="P1485" i="11" s="1"/>
  <c r="M1485" i="11"/>
  <c r="N1461" i="11"/>
  <c r="P1461" i="11" s="1"/>
  <c r="M1461" i="11"/>
  <c r="N1429" i="11"/>
  <c r="P1429" i="11" s="1"/>
  <c r="M1429" i="11"/>
  <c r="N1389" i="11"/>
  <c r="P1389" i="11" s="1"/>
  <c r="M1389" i="11"/>
  <c r="N1357" i="11"/>
  <c r="P1357" i="11" s="1"/>
  <c r="M1357" i="11"/>
  <c r="N1325" i="11"/>
  <c r="P1325" i="11" s="1"/>
  <c r="M1325" i="11"/>
  <c r="N1285" i="11"/>
  <c r="P1285" i="11" s="1"/>
  <c r="M1285" i="11"/>
  <c r="N1245" i="11"/>
  <c r="P1245" i="11" s="1"/>
  <c r="M1245" i="11"/>
  <c r="N1205" i="11"/>
  <c r="P1205" i="11" s="1"/>
  <c r="M1205" i="11"/>
  <c r="N1053" i="11"/>
  <c r="P1053" i="11" s="1"/>
  <c r="M1053" i="11"/>
  <c r="N989" i="11"/>
  <c r="P989" i="11" s="1"/>
  <c r="M989" i="11"/>
  <c r="N925" i="11"/>
  <c r="P925" i="11" s="1"/>
  <c r="M925" i="11"/>
  <c r="N861" i="11"/>
  <c r="P861" i="11" s="1"/>
  <c r="M861" i="11"/>
  <c r="N701" i="11"/>
  <c r="P701" i="11" s="1"/>
  <c r="M701" i="11"/>
  <c r="N637" i="11"/>
  <c r="P637" i="11" s="1"/>
  <c r="M637" i="11"/>
  <c r="N573" i="11"/>
  <c r="P573" i="11" s="1"/>
  <c r="M573" i="11"/>
  <c r="N541" i="11"/>
  <c r="P541" i="11" s="1"/>
  <c r="M541" i="11"/>
  <c r="N517" i="11"/>
  <c r="P517" i="11" s="1"/>
  <c r="M517" i="11"/>
  <c r="N477" i="11"/>
  <c r="P477" i="11" s="1"/>
  <c r="M477" i="11"/>
  <c r="N437" i="11"/>
  <c r="P437" i="11" s="1"/>
  <c r="M437" i="11"/>
  <c r="N397" i="11"/>
  <c r="P397" i="11" s="1"/>
  <c r="M397" i="11"/>
  <c r="N365" i="11"/>
  <c r="P365" i="11" s="1"/>
  <c r="M365" i="11"/>
  <c r="N325" i="11"/>
  <c r="P325" i="11" s="1"/>
  <c r="M325" i="11"/>
  <c r="N285" i="11"/>
  <c r="P285" i="11" s="1"/>
  <c r="M285" i="11"/>
  <c r="N237" i="11"/>
  <c r="P237" i="11" s="1"/>
  <c r="M237" i="11"/>
  <c r="N77" i="11"/>
  <c r="P77" i="11" s="1"/>
  <c r="M77" i="11"/>
  <c r="N1812" i="11"/>
  <c r="P1812" i="11" s="1"/>
  <c r="N1788" i="11"/>
  <c r="P1788" i="11" s="1"/>
  <c r="M1788" i="11"/>
  <c r="N1764" i="11"/>
  <c r="P1764" i="11" s="1"/>
  <c r="M1764" i="11"/>
  <c r="N1740" i="11"/>
  <c r="P1740" i="11" s="1"/>
  <c r="M1740" i="11"/>
  <c r="M1716" i="11"/>
  <c r="N1716" i="11"/>
  <c r="P1716" i="11" s="1"/>
  <c r="N1692" i="11"/>
  <c r="P1692" i="11" s="1"/>
  <c r="M1692" i="11"/>
  <c r="N1668" i="11"/>
  <c r="P1668" i="11" s="1"/>
  <c r="M1668" i="11"/>
  <c r="N1644" i="11"/>
  <c r="P1644" i="11" s="1"/>
  <c r="M1644" i="11"/>
  <c r="N1620" i="11"/>
  <c r="P1620" i="11" s="1"/>
  <c r="M1620" i="11"/>
  <c r="N1596" i="11"/>
  <c r="P1596" i="11" s="1"/>
  <c r="M1596" i="11"/>
  <c r="N1572" i="11"/>
  <c r="P1572" i="11" s="1"/>
  <c r="M1572" i="11"/>
  <c r="N1548" i="11"/>
  <c r="P1548" i="11" s="1"/>
  <c r="M1548" i="11"/>
  <c r="N1516" i="11"/>
  <c r="P1516" i="11" s="1"/>
  <c r="M1516" i="11"/>
  <c r="N1492" i="11"/>
  <c r="P1492" i="11" s="1"/>
  <c r="M1492" i="11"/>
  <c r="N1468" i="11"/>
  <c r="P1468" i="11" s="1"/>
  <c r="M1468" i="11"/>
  <c r="N1444" i="11"/>
  <c r="P1444" i="11" s="1"/>
  <c r="M1444" i="11"/>
  <c r="N1420" i="11"/>
  <c r="P1420" i="11" s="1"/>
  <c r="M1420" i="11"/>
  <c r="N1404" i="11"/>
  <c r="P1404" i="11" s="1"/>
  <c r="M1404" i="11"/>
  <c r="N1380" i="11"/>
  <c r="P1380" i="11" s="1"/>
  <c r="M1380" i="11"/>
  <c r="N1356" i="11"/>
  <c r="P1356" i="11" s="1"/>
  <c r="M1356" i="11"/>
  <c r="N1324" i="11"/>
  <c r="P1324" i="11" s="1"/>
  <c r="M1324" i="11"/>
  <c r="N1292" i="11"/>
  <c r="P1292" i="11" s="1"/>
  <c r="M1292" i="11"/>
  <c r="N1268" i="11"/>
  <c r="P1268" i="11" s="1"/>
  <c r="M1268" i="11"/>
  <c r="N1244" i="11"/>
  <c r="P1244" i="11" s="1"/>
  <c r="M1244" i="11"/>
  <c r="N1220" i="11"/>
  <c r="P1220" i="11" s="1"/>
  <c r="M1220" i="11"/>
  <c r="N1196" i="11"/>
  <c r="P1196" i="11" s="1"/>
  <c r="M1196" i="11"/>
  <c r="N1140" i="11"/>
  <c r="P1140" i="11" s="1"/>
  <c r="M1140" i="11"/>
  <c r="N1044" i="11"/>
  <c r="P1044" i="11" s="1"/>
  <c r="M1044" i="11"/>
  <c r="N988" i="11"/>
  <c r="P988" i="11" s="1"/>
  <c r="M988" i="11"/>
  <c r="N940" i="11"/>
  <c r="P940" i="11" s="1"/>
  <c r="M940" i="11"/>
  <c r="N924" i="11"/>
  <c r="P924" i="11" s="1"/>
  <c r="M924" i="11"/>
  <c r="N852" i="11"/>
  <c r="P852" i="11" s="1"/>
  <c r="M852" i="11"/>
  <c r="N756" i="11"/>
  <c r="P756" i="11" s="1"/>
  <c r="M756" i="11"/>
  <c r="N700" i="11"/>
  <c r="P700" i="11" s="1"/>
  <c r="M700" i="11"/>
  <c r="N644" i="11"/>
  <c r="P644" i="11" s="1"/>
  <c r="M644" i="11"/>
  <c r="N620" i="11"/>
  <c r="P620" i="11" s="1"/>
  <c r="M620" i="11"/>
  <c r="N596" i="11"/>
  <c r="P596" i="11" s="1"/>
  <c r="M596" i="11"/>
  <c r="N572" i="11"/>
  <c r="P572" i="11" s="1"/>
  <c r="M572" i="11"/>
  <c r="N548" i="11"/>
  <c r="P548" i="11" s="1"/>
  <c r="M548" i="11"/>
  <c r="N524" i="11"/>
  <c r="P524" i="11" s="1"/>
  <c r="M524" i="11"/>
  <c r="N500" i="11"/>
  <c r="P500" i="11" s="1"/>
  <c r="M500" i="11"/>
  <c r="N476" i="11"/>
  <c r="P476" i="11" s="1"/>
  <c r="M476" i="11"/>
  <c r="N452" i="11"/>
  <c r="P452" i="11" s="1"/>
  <c r="M452" i="11"/>
  <c r="N428" i="11"/>
  <c r="P428" i="11" s="1"/>
  <c r="M428" i="11"/>
  <c r="N404" i="11"/>
  <c r="P404" i="11" s="1"/>
  <c r="M404" i="11"/>
  <c r="N380" i="11"/>
  <c r="P380" i="11" s="1"/>
  <c r="M380" i="11"/>
  <c r="N356" i="11"/>
  <c r="P356" i="11" s="1"/>
  <c r="M356" i="11"/>
  <c r="M332" i="11"/>
  <c r="N332" i="11"/>
  <c r="P332" i="11" s="1"/>
  <c r="N308" i="11"/>
  <c r="P308" i="11" s="1"/>
  <c r="M308" i="11"/>
  <c r="N284" i="11"/>
  <c r="P284" i="11" s="1"/>
  <c r="M284" i="11"/>
  <c r="N260" i="11"/>
  <c r="P260" i="11" s="1"/>
  <c r="M260" i="11"/>
  <c r="N252" i="11"/>
  <c r="P252" i="11" s="1"/>
  <c r="M252" i="11"/>
  <c r="N228" i="11"/>
  <c r="P228" i="11" s="1"/>
  <c r="M228" i="11"/>
  <c r="N100" i="11"/>
  <c r="P100" i="11" s="1"/>
  <c r="M100" i="11"/>
  <c r="N76" i="11"/>
  <c r="P76" i="11" s="1"/>
  <c r="M76" i="11"/>
  <c r="N1819" i="11"/>
  <c r="P1819" i="11" s="1"/>
  <c r="M1819" i="11"/>
  <c r="N1787" i="11"/>
  <c r="P1787" i="11" s="1"/>
  <c r="M1787" i="11"/>
  <c r="N1771" i="11"/>
  <c r="P1771" i="11" s="1"/>
  <c r="M1771" i="11"/>
  <c r="N1755" i="11"/>
  <c r="P1755" i="11" s="1"/>
  <c r="M1755" i="11"/>
  <c r="N1731" i="11"/>
  <c r="P1731" i="11" s="1"/>
  <c r="M1731" i="11"/>
  <c r="N1707" i="11"/>
  <c r="P1707" i="11" s="1"/>
  <c r="M1707" i="11"/>
  <c r="N1683" i="11"/>
  <c r="P1683" i="11" s="1"/>
  <c r="M1683" i="11"/>
  <c r="N1667" i="11"/>
  <c r="P1667" i="11" s="1"/>
  <c r="M1667" i="11"/>
  <c r="N1643" i="11"/>
  <c r="P1643" i="11" s="1"/>
  <c r="M1643" i="11"/>
  <c r="N1619" i="11"/>
  <c r="P1619" i="11" s="1"/>
  <c r="M1619" i="11"/>
  <c r="M1595" i="11"/>
  <c r="N1595" i="11"/>
  <c r="P1595" i="11" s="1"/>
  <c r="N1571" i="11"/>
  <c r="P1571" i="11" s="1"/>
  <c r="M1571" i="11"/>
  <c r="M1547" i="11"/>
  <c r="N1547" i="11"/>
  <c r="P1547" i="11" s="1"/>
  <c r="N1523" i="11"/>
  <c r="P1523" i="11" s="1"/>
  <c r="M1523" i="11"/>
  <c r="N1483" i="11"/>
  <c r="P1483" i="11" s="1"/>
  <c r="M1483" i="11"/>
  <c r="N1459" i="11"/>
  <c r="P1459" i="11" s="1"/>
  <c r="M1459" i="11"/>
  <c r="N1427" i="11"/>
  <c r="P1427" i="11" s="1"/>
  <c r="M1427" i="11"/>
  <c r="N1403" i="11"/>
  <c r="P1403" i="11" s="1"/>
  <c r="M1403" i="11"/>
  <c r="N1379" i="11"/>
  <c r="P1379" i="11" s="1"/>
  <c r="M1379" i="11"/>
  <c r="N1355" i="11"/>
  <c r="P1355" i="11" s="1"/>
  <c r="M1355" i="11"/>
  <c r="N1331" i="11"/>
  <c r="P1331" i="11" s="1"/>
  <c r="M1331" i="11"/>
  <c r="M1315" i="11"/>
  <c r="N1315" i="11"/>
  <c r="P1315" i="11" s="1"/>
  <c r="N1299" i="11"/>
  <c r="P1299" i="11" s="1"/>
  <c r="M1299" i="11"/>
  <c r="N1275" i="11"/>
  <c r="P1275" i="11" s="1"/>
  <c r="M1275" i="11"/>
  <c r="N1251" i="11"/>
  <c r="P1251" i="11" s="1"/>
  <c r="M1251" i="11"/>
  <c r="N1227" i="11"/>
  <c r="P1227" i="11" s="1"/>
  <c r="M1227" i="11"/>
  <c r="N1203" i="11"/>
  <c r="P1203" i="11" s="1"/>
  <c r="M1203" i="11"/>
  <c r="N1179" i="11"/>
  <c r="P1179" i="11" s="1"/>
  <c r="M1179" i="11"/>
  <c r="N1147" i="11"/>
  <c r="P1147" i="11" s="1"/>
  <c r="M1147" i="11"/>
  <c r="N1091" i="11"/>
  <c r="P1091" i="11" s="1"/>
  <c r="M1091" i="11"/>
  <c r="N1035" i="11"/>
  <c r="P1035" i="11" s="1"/>
  <c r="M1035" i="11"/>
  <c r="N979" i="11"/>
  <c r="P979" i="11" s="1"/>
  <c r="M979" i="11"/>
  <c r="N939" i="11"/>
  <c r="P939" i="11" s="1"/>
  <c r="M939" i="11"/>
  <c r="N915" i="11"/>
  <c r="P915" i="11" s="1"/>
  <c r="M915" i="11"/>
  <c r="N859" i="11"/>
  <c r="P859" i="11" s="1"/>
  <c r="M859" i="11"/>
  <c r="N811" i="11"/>
  <c r="P811" i="11" s="1"/>
  <c r="M811" i="11"/>
  <c r="N795" i="11"/>
  <c r="P795" i="11" s="1"/>
  <c r="M795" i="11"/>
  <c r="N699" i="11"/>
  <c r="P699" i="11" s="1"/>
  <c r="M699" i="11"/>
  <c r="N691" i="11"/>
  <c r="P691" i="11" s="1"/>
  <c r="M691" i="11"/>
  <c r="N643" i="11"/>
  <c r="P643" i="11" s="1"/>
  <c r="M643" i="11"/>
  <c r="N611" i="11"/>
  <c r="P611" i="11" s="1"/>
  <c r="M611" i="11"/>
  <c r="N587" i="11"/>
  <c r="P587" i="11" s="1"/>
  <c r="M587" i="11"/>
  <c r="N555" i="11"/>
  <c r="P555" i="11" s="1"/>
  <c r="M555" i="11"/>
  <c r="N523" i="11"/>
  <c r="P523" i="11" s="1"/>
  <c r="M523" i="11"/>
  <c r="N499" i="11"/>
  <c r="P499" i="11" s="1"/>
  <c r="M499" i="11"/>
  <c r="N475" i="11"/>
  <c r="P475" i="11" s="1"/>
  <c r="M475" i="11"/>
  <c r="N451" i="11"/>
  <c r="P451" i="11" s="1"/>
  <c r="M451" i="11"/>
  <c r="N427" i="11"/>
  <c r="P427" i="11" s="1"/>
  <c r="M427" i="11"/>
  <c r="N403" i="11"/>
  <c r="P403" i="11" s="1"/>
  <c r="M403" i="11"/>
  <c r="N379" i="11"/>
  <c r="P379" i="11" s="1"/>
  <c r="M379" i="11"/>
  <c r="N355" i="11"/>
  <c r="P355" i="11" s="1"/>
  <c r="M355" i="11"/>
  <c r="N331" i="11"/>
  <c r="P331" i="11" s="1"/>
  <c r="M331" i="11"/>
  <c r="N299" i="11"/>
  <c r="P299" i="11" s="1"/>
  <c r="M299" i="11"/>
  <c r="N275" i="11"/>
  <c r="P275" i="11" s="1"/>
  <c r="M275" i="11"/>
  <c r="N251" i="11"/>
  <c r="P251" i="11" s="1"/>
  <c r="M251" i="11"/>
  <c r="N227" i="11"/>
  <c r="P227" i="11" s="1"/>
  <c r="M227" i="11"/>
  <c r="N195" i="11"/>
  <c r="P195" i="11" s="1"/>
  <c r="M195" i="11"/>
  <c r="N91" i="11"/>
  <c r="P91" i="11" s="1"/>
  <c r="M91" i="11"/>
  <c r="N67" i="11"/>
  <c r="P67" i="11" s="1"/>
  <c r="M67" i="11"/>
  <c r="N1816" i="11"/>
  <c r="P1816" i="11" s="1"/>
  <c r="M1816" i="11"/>
  <c r="M1808" i="11"/>
  <c r="N1808" i="11"/>
  <c r="P1808" i="11" s="1"/>
  <c r="N1784" i="11"/>
  <c r="P1784" i="11" s="1"/>
  <c r="M1784" i="11"/>
  <c r="M1776" i="11"/>
  <c r="N1776" i="11"/>
  <c r="P1776" i="11" s="1"/>
  <c r="N1768" i="11"/>
  <c r="P1768" i="11" s="1"/>
  <c r="M1768" i="11"/>
  <c r="N1760" i="11"/>
  <c r="P1760" i="11" s="1"/>
  <c r="M1760" i="11"/>
  <c r="M1752" i="11"/>
  <c r="N1752" i="11"/>
  <c r="P1752" i="11" s="1"/>
  <c r="N1744" i="11"/>
  <c r="P1744" i="11" s="1"/>
  <c r="M1744" i="11"/>
  <c r="N1736" i="11"/>
  <c r="P1736" i="11" s="1"/>
  <c r="M1736" i="11"/>
  <c r="N1728" i="11"/>
  <c r="P1728" i="11" s="1"/>
  <c r="M1728" i="11"/>
  <c r="M1720" i="11"/>
  <c r="N1720" i="11"/>
  <c r="P1720" i="11" s="1"/>
  <c r="N1712" i="11"/>
  <c r="P1712" i="11" s="1"/>
  <c r="M1712" i="11"/>
  <c r="N1704" i="11"/>
  <c r="P1704" i="11" s="1"/>
  <c r="M1704" i="11"/>
  <c r="N1696" i="11"/>
  <c r="P1696" i="11" s="1"/>
  <c r="M1696" i="11"/>
  <c r="N1688" i="11"/>
  <c r="P1688" i="11" s="1"/>
  <c r="M1688" i="11"/>
  <c r="M1680" i="11"/>
  <c r="N1680" i="11"/>
  <c r="P1680" i="11" s="1"/>
  <c r="N1672" i="11"/>
  <c r="P1672" i="11" s="1"/>
  <c r="M1672" i="11"/>
  <c r="N1664" i="11"/>
  <c r="P1664" i="11" s="1"/>
  <c r="M1664" i="11"/>
  <c r="M1656" i="11"/>
  <c r="N1656" i="11"/>
  <c r="P1656" i="11" s="1"/>
  <c r="N1648" i="11"/>
  <c r="P1648" i="11" s="1"/>
  <c r="M1648" i="11"/>
  <c r="N1640" i="11"/>
  <c r="P1640" i="11" s="1"/>
  <c r="M1640" i="11"/>
  <c r="N1632" i="11"/>
  <c r="P1632" i="11" s="1"/>
  <c r="M1632" i="11"/>
  <c r="N1624" i="11"/>
  <c r="P1624" i="11" s="1"/>
  <c r="M1624" i="11"/>
  <c r="N1616" i="11"/>
  <c r="P1616" i="11" s="1"/>
  <c r="M1616" i="11"/>
  <c r="N1608" i="11"/>
  <c r="P1608" i="11" s="1"/>
  <c r="M1608" i="11"/>
  <c r="N1600" i="11"/>
  <c r="P1600" i="11" s="1"/>
  <c r="M1600" i="11"/>
  <c r="M1592" i="11"/>
  <c r="N1592" i="11"/>
  <c r="P1592" i="11" s="1"/>
  <c r="N1584" i="11"/>
  <c r="P1584" i="11" s="1"/>
  <c r="M1584" i="11"/>
  <c r="N1576" i="11"/>
  <c r="P1576" i="11" s="1"/>
  <c r="M1576" i="11"/>
  <c r="N1568" i="11"/>
  <c r="P1568" i="11" s="1"/>
  <c r="M1568" i="11"/>
  <c r="N1560" i="11"/>
  <c r="P1560" i="11" s="1"/>
  <c r="M1560" i="11"/>
  <c r="N1552" i="11"/>
  <c r="P1552" i="11" s="1"/>
  <c r="M1552" i="11"/>
  <c r="N1544" i="11"/>
  <c r="P1544" i="11" s="1"/>
  <c r="M1544" i="11"/>
  <c r="N1536" i="11"/>
  <c r="P1536" i="11" s="1"/>
  <c r="M1536" i="11"/>
  <c r="N1528" i="11"/>
  <c r="P1528" i="11" s="1"/>
  <c r="M1528" i="11"/>
  <c r="N1520" i="11"/>
  <c r="P1520" i="11" s="1"/>
  <c r="M1520" i="11"/>
  <c r="N1512" i="11"/>
  <c r="P1512" i="11" s="1"/>
  <c r="M1512" i="11"/>
  <c r="N1496" i="11"/>
  <c r="P1496" i="11" s="1"/>
  <c r="M1496" i="11"/>
  <c r="N1488" i="11"/>
  <c r="P1488" i="11" s="1"/>
  <c r="M1488" i="11"/>
  <c r="N1480" i="11"/>
  <c r="P1480" i="11" s="1"/>
  <c r="M1480" i="11"/>
  <c r="M1472" i="11"/>
  <c r="N1472" i="11"/>
  <c r="P1472" i="11" s="1"/>
  <c r="N1464" i="11"/>
  <c r="P1464" i="11" s="1"/>
  <c r="M1464" i="11"/>
  <c r="N1456" i="11"/>
  <c r="P1456" i="11" s="1"/>
  <c r="M1456" i="11"/>
  <c r="N1448" i="11"/>
  <c r="P1448" i="11" s="1"/>
  <c r="M1448" i="11"/>
  <c r="N1440" i="11"/>
  <c r="P1440" i="11" s="1"/>
  <c r="M1440" i="11"/>
  <c r="N1432" i="11"/>
  <c r="P1432" i="11" s="1"/>
  <c r="M1432" i="11"/>
  <c r="N1424" i="11"/>
  <c r="P1424" i="11" s="1"/>
  <c r="M1424" i="11"/>
  <c r="N1416" i="11"/>
  <c r="P1416" i="11" s="1"/>
  <c r="M1416" i="11"/>
  <c r="N1408" i="11"/>
  <c r="P1408" i="11" s="1"/>
  <c r="M1408" i="11"/>
  <c r="N1400" i="11"/>
  <c r="P1400" i="11" s="1"/>
  <c r="M1400" i="11"/>
  <c r="N1392" i="11"/>
  <c r="P1392" i="11" s="1"/>
  <c r="M1392" i="11"/>
  <c r="N1384" i="11"/>
  <c r="P1384" i="11" s="1"/>
  <c r="M1384" i="11"/>
  <c r="N1376" i="11"/>
  <c r="P1376" i="11" s="1"/>
  <c r="M1376" i="11"/>
  <c r="N1368" i="11"/>
  <c r="P1368" i="11" s="1"/>
  <c r="M1368" i="11"/>
  <c r="N1360" i="11"/>
  <c r="P1360" i="11" s="1"/>
  <c r="M1360" i="11"/>
  <c r="N1352" i="11"/>
  <c r="P1352" i="11" s="1"/>
  <c r="M1352" i="11"/>
  <c r="M1344" i="11"/>
  <c r="N1344" i="11"/>
  <c r="P1344" i="11" s="1"/>
  <c r="N1336" i="11"/>
  <c r="P1336" i="11" s="1"/>
  <c r="M1336" i="11"/>
  <c r="N1328" i="11"/>
  <c r="P1328" i="11" s="1"/>
  <c r="M1328" i="11"/>
  <c r="N1320" i="11"/>
  <c r="P1320" i="11" s="1"/>
  <c r="M1320" i="11"/>
  <c r="N1312" i="11"/>
  <c r="P1312" i="11" s="1"/>
  <c r="M1312" i="11"/>
  <c r="N1304" i="11"/>
  <c r="P1304" i="11" s="1"/>
  <c r="M1304" i="11"/>
  <c r="N1296" i="11"/>
  <c r="P1296" i="11" s="1"/>
  <c r="M1296" i="11"/>
  <c r="N1288" i="11"/>
  <c r="P1288" i="11" s="1"/>
  <c r="M1288" i="11"/>
  <c r="N1280" i="11"/>
  <c r="P1280" i="11" s="1"/>
  <c r="M1280" i="11"/>
  <c r="N1272" i="11"/>
  <c r="P1272" i="11" s="1"/>
  <c r="M1272" i="11"/>
  <c r="N1264" i="11"/>
  <c r="P1264" i="11" s="1"/>
  <c r="M1264" i="11"/>
  <c r="N1256" i="11"/>
  <c r="P1256" i="11" s="1"/>
  <c r="M1256" i="11"/>
  <c r="N1248" i="11"/>
  <c r="P1248" i="11" s="1"/>
  <c r="M1248" i="11"/>
  <c r="N1240" i="11"/>
  <c r="P1240" i="11" s="1"/>
  <c r="M1240" i="11"/>
  <c r="N1232" i="11"/>
  <c r="P1232" i="11" s="1"/>
  <c r="M1232" i="11"/>
  <c r="N1224" i="11"/>
  <c r="P1224" i="11" s="1"/>
  <c r="M1224" i="11"/>
  <c r="N1216" i="11"/>
  <c r="P1216" i="11" s="1"/>
  <c r="M1216" i="11"/>
  <c r="N1208" i="11"/>
  <c r="P1208" i="11" s="1"/>
  <c r="M1208" i="11"/>
  <c r="N1200" i="11"/>
  <c r="P1200" i="11" s="1"/>
  <c r="M1200" i="11"/>
  <c r="N1192" i="11"/>
  <c r="P1192" i="11" s="1"/>
  <c r="M1192" i="11"/>
  <c r="N1184" i="11"/>
  <c r="P1184" i="11" s="1"/>
  <c r="M1184" i="11"/>
  <c r="N1176" i="11"/>
  <c r="P1176" i="11" s="1"/>
  <c r="M1176" i="11"/>
  <c r="N1160" i="11"/>
  <c r="P1160" i="11" s="1"/>
  <c r="M1160" i="11"/>
  <c r="N1152" i="11"/>
  <c r="P1152" i="11" s="1"/>
  <c r="M1152" i="11"/>
  <c r="N1144" i="11"/>
  <c r="P1144" i="11" s="1"/>
  <c r="M1144" i="11"/>
  <c r="N1136" i="11"/>
  <c r="P1136" i="11" s="1"/>
  <c r="M1136" i="11"/>
  <c r="N1128" i="11"/>
  <c r="P1128" i="11" s="1"/>
  <c r="M1128" i="11"/>
  <c r="N1104" i="11"/>
  <c r="P1104" i="11" s="1"/>
  <c r="M1104" i="11"/>
  <c r="N1096" i="11"/>
  <c r="P1096" i="11" s="1"/>
  <c r="M1096" i="11"/>
  <c r="N1088" i="11"/>
  <c r="P1088" i="11" s="1"/>
  <c r="M1088" i="11"/>
  <c r="N1056" i="11"/>
  <c r="P1056" i="11" s="1"/>
  <c r="M1056" i="11"/>
  <c r="M1040" i="11"/>
  <c r="N1040" i="11"/>
  <c r="P1040" i="11" s="1"/>
  <c r="N992" i="11"/>
  <c r="P992" i="11" s="1"/>
  <c r="M992" i="11"/>
  <c r="N984" i="11"/>
  <c r="P984" i="11" s="1"/>
  <c r="M984" i="11"/>
  <c r="N976" i="11"/>
  <c r="P976" i="11" s="1"/>
  <c r="M976" i="11"/>
  <c r="N944" i="11"/>
  <c r="P944" i="11" s="1"/>
  <c r="M944" i="11"/>
  <c r="N936" i="11"/>
  <c r="P936" i="11" s="1"/>
  <c r="M936" i="11"/>
  <c r="M928" i="11"/>
  <c r="N928" i="11"/>
  <c r="P928" i="11" s="1"/>
  <c r="N920" i="11"/>
  <c r="P920" i="11" s="1"/>
  <c r="M920" i="11"/>
  <c r="N856" i="11"/>
  <c r="P856" i="11" s="1"/>
  <c r="M856" i="11"/>
  <c r="N848" i="11"/>
  <c r="P848" i="11" s="1"/>
  <c r="M848" i="11"/>
  <c r="N816" i="11"/>
  <c r="P816" i="11" s="1"/>
  <c r="M816" i="11"/>
  <c r="N760" i="11"/>
  <c r="P760" i="11" s="1"/>
  <c r="M760" i="11"/>
  <c r="N704" i="11"/>
  <c r="P704" i="11" s="1"/>
  <c r="M704" i="11"/>
  <c r="N696" i="11"/>
  <c r="P696" i="11" s="1"/>
  <c r="M696" i="11"/>
  <c r="N688" i="11"/>
  <c r="P688" i="11" s="1"/>
  <c r="M688" i="11"/>
  <c r="N680" i="11"/>
  <c r="P680" i="11" s="1"/>
  <c r="M680" i="11"/>
  <c r="N656" i="11"/>
  <c r="P656" i="11" s="1"/>
  <c r="M656" i="11"/>
  <c r="N648" i="11"/>
  <c r="P648" i="11" s="1"/>
  <c r="M648" i="11"/>
  <c r="M640" i="11"/>
  <c r="N640" i="11"/>
  <c r="P640" i="11" s="1"/>
  <c r="N632" i="11"/>
  <c r="P632" i="11" s="1"/>
  <c r="M632" i="11"/>
  <c r="N624" i="11"/>
  <c r="P624" i="11" s="1"/>
  <c r="M624" i="11"/>
  <c r="N616" i="11"/>
  <c r="P616" i="11" s="1"/>
  <c r="M616" i="11"/>
  <c r="N608" i="11"/>
  <c r="P608" i="11" s="1"/>
  <c r="N600" i="11"/>
  <c r="P600" i="11" s="1"/>
  <c r="M600" i="11"/>
  <c r="N592" i="11"/>
  <c r="P592" i="11" s="1"/>
  <c r="M592" i="11"/>
  <c r="N584" i="11"/>
  <c r="P584" i="11" s="1"/>
  <c r="M584" i="11"/>
  <c r="N576" i="11"/>
  <c r="P576" i="11" s="1"/>
  <c r="M576" i="11"/>
  <c r="N568" i="11"/>
  <c r="P568" i="11" s="1"/>
  <c r="M568" i="11"/>
  <c r="N560" i="11"/>
  <c r="P560" i="11" s="1"/>
  <c r="M560" i="11"/>
  <c r="M552" i="11"/>
  <c r="N552" i="11"/>
  <c r="P552" i="11" s="1"/>
  <c r="N544" i="11"/>
  <c r="P544" i="11" s="1"/>
  <c r="M544" i="11"/>
  <c r="N536" i="11"/>
  <c r="P536" i="11" s="1"/>
  <c r="M536" i="11"/>
  <c r="N528" i="11"/>
  <c r="P528" i="11" s="1"/>
  <c r="M528" i="11"/>
  <c r="N520" i="11"/>
  <c r="P520" i="11" s="1"/>
  <c r="M520" i="11"/>
  <c r="N512" i="11"/>
  <c r="P512" i="11" s="1"/>
  <c r="M512" i="11"/>
  <c r="N504" i="11"/>
  <c r="P504" i="11" s="1"/>
  <c r="M504" i="11"/>
  <c r="N496" i="11"/>
  <c r="P496" i="11" s="1"/>
  <c r="M496" i="11"/>
  <c r="N488" i="11"/>
  <c r="P488" i="11" s="1"/>
  <c r="M488" i="11"/>
  <c r="N480" i="11"/>
  <c r="P480" i="11" s="1"/>
  <c r="M480" i="11"/>
  <c r="N472" i="11"/>
  <c r="P472" i="11" s="1"/>
  <c r="M472" i="11"/>
  <c r="N464" i="11"/>
  <c r="P464" i="11" s="1"/>
  <c r="M464" i="11"/>
  <c r="N456" i="11"/>
  <c r="P456" i="11" s="1"/>
  <c r="M456" i="11"/>
  <c r="N448" i="11"/>
  <c r="P448" i="11" s="1"/>
  <c r="M448" i="11"/>
  <c r="N440" i="11"/>
  <c r="P440" i="11" s="1"/>
  <c r="M440" i="11"/>
  <c r="N432" i="11"/>
  <c r="P432" i="11" s="1"/>
  <c r="M432" i="11"/>
  <c r="N424" i="11"/>
  <c r="P424" i="11" s="1"/>
  <c r="M424" i="11"/>
  <c r="N416" i="11"/>
  <c r="P416" i="11" s="1"/>
  <c r="M416" i="11"/>
  <c r="N408" i="11"/>
  <c r="P408" i="11" s="1"/>
  <c r="M408" i="11"/>
  <c r="N400" i="11"/>
  <c r="P400" i="11" s="1"/>
  <c r="M400" i="11"/>
  <c r="N392" i="11"/>
  <c r="P392" i="11" s="1"/>
  <c r="M392" i="11"/>
  <c r="N384" i="11"/>
  <c r="P384" i="11" s="1"/>
  <c r="M384" i="11"/>
  <c r="N376" i="11"/>
  <c r="P376" i="11" s="1"/>
  <c r="M376" i="11"/>
  <c r="N368" i="11"/>
  <c r="P368" i="11" s="1"/>
  <c r="M368" i="11"/>
  <c r="N360" i="11"/>
  <c r="P360" i="11" s="1"/>
  <c r="M360" i="11"/>
  <c r="N352" i="11"/>
  <c r="P352" i="11" s="1"/>
  <c r="M352" i="11"/>
  <c r="N344" i="11"/>
  <c r="P344" i="11" s="1"/>
  <c r="M344" i="11"/>
  <c r="N336" i="11"/>
  <c r="P336" i="11" s="1"/>
  <c r="M336" i="11"/>
  <c r="M328" i="11"/>
  <c r="N328" i="11"/>
  <c r="P328" i="11" s="1"/>
  <c r="N320" i="11"/>
  <c r="P320" i="11" s="1"/>
  <c r="M320" i="11"/>
  <c r="N312" i="11"/>
  <c r="P312" i="11" s="1"/>
  <c r="M312" i="11"/>
  <c r="N304" i="11"/>
  <c r="P304" i="11" s="1"/>
  <c r="M304" i="11"/>
  <c r="N296" i="11"/>
  <c r="P296" i="11" s="1"/>
  <c r="M296" i="11"/>
  <c r="N288" i="11"/>
  <c r="P288" i="11" s="1"/>
  <c r="M288" i="11"/>
  <c r="N280" i="11"/>
  <c r="P280" i="11" s="1"/>
  <c r="M280" i="11"/>
  <c r="N272" i="11"/>
  <c r="P272" i="11" s="1"/>
  <c r="M272" i="11"/>
  <c r="M264" i="11"/>
  <c r="N264" i="11"/>
  <c r="P264" i="11" s="1"/>
  <c r="N256" i="11"/>
  <c r="P256" i="11" s="1"/>
  <c r="M256" i="11"/>
  <c r="N248" i="11"/>
  <c r="P248" i="11" s="1"/>
  <c r="M248" i="11"/>
  <c r="N240" i="11"/>
  <c r="P240" i="11" s="1"/>
  <c r="M240" i="11"/>
  <c r="M232" i="11"/>
  <c r="N232" i="11"/>
  <c r="P232" i="11" s="1"/>
  <c r="N224" i="11"/>
  <c r="P224" i="11" s="1"/>
  <c r="M224" i="11"/>
  <c r="N216" i="11"/>
  <c r="P216" i="11" s="1"/>
  <c r="M216" i="11"/>
  <c r="M192" i="11"/>
  <c r="N192" i="11"/>
  <c r="P192" i="11" s="1"/>
  <c r="N96" i="11"/>
  <c r="P96" i="11" s="1"/>
  <c r="M96" i="11"/>
  <c r="N88" i="11"/>
  <c r="P88" i="11" s="1"/>
  <c r="M88" i="11"/>
  <c r="N80" i="11"/>
  <c r="P80" i="11" s="1"/>
  <c r="M80" i="11"/>
  <c r="N72" i="11"/>
  <c r="P72" i="11" s="1"/>
  <c r="M72" i="11"/>
  <c r="N1742" i="11"/>
  <c r="P1742" i="11" s="1"/>
  <c r="M1742" i="11"/>
  <c r="N1710" i="11"/>
  <c r="P1710" i="11" s="1"/>
  <c r="M1710" i="11"/>
  <c r="M1678" i="11"/>
  <c r="N1678" i="11"/>
  <c r="P1678" i="11" s="1"/>
  <c r="N1646" i="11"/>
  <c r="P1646" i="11" s="1"/>
  <c r="M1646" i="11"/>
  <c r="N1614" i="11"/>
  <c r="P1614" i="11" s="1"/>
  <c r="M1614" i="11"/>
  <c r="N1582" i="11"/>
  <c r="P1582" i="11" s="1"/>
  <c r="M1582" i="11"/>
  <c r="M1542" i="11"/>
  <c r="N1542" i="11"/>
  <c r="P1542" i="11" s="1"/>
  <c r="N1462" i="11"/>
  <c r="P1462" i="11" s="1"/>
  <c r="M1462" i="11"/>
  <c r="N1430" i="11"/>
  <c r="P1430" i="11" s="1"/>
  <c r="M1430" i="11"/>
  <c r="N1390" i="11"/>
  <c r="P1390" i="11" s="1"/>
  <c r="M1390" i="11"/>
  <c r="N1358" i="11"/>
  <c r="P1358" i="11" s="1"/>
  <c r="M1358" i="11"/>
  <c r="N1318" i="11"/>
  <c r="P1318" i="11" s="1"/>
  <c r="M1318" i="11"/>
  <c r="N1278" i="11"/>
  <c r="P1278" i="11" s="1"/>
  <c r="M1278" i="11"/>
  <c r="N1246" i="11"/>
  <c r="P1246" i="11" s="1"/>
  <c r="M1246" i="11"/>
  <c r="M1214" i="11"/>
  <c r="N1214" i="11"/>
  <c r="P1214" i="11" s="1"/>
  <c r="N1182" i="11"/>
  <c r="P1182" i="11" s="1"/>
  <c r="M1182" i="11"/>
  <c r="N1158" i="11"/>
  <c r="P1158" i="11" s="1"/>
  <c r="M1158" i="11"/>
  <c r="N1126" i="11"/>
  <c r="P1126" i="11" s="1"/>
  <c r="M1126" i="11"/>
  <c r="N1094" i="11"/>
  <c r="P1094" i="11" s="1"/>
  <c r="M1094" i="11"/>
  <c r="N942" i="11"/>
  <c r="P942" i="11" s="1"/>
  <c r="M942" i="11"/>
  <c r="N846" i="11"/>
  <c r="P846" i="11" s="1"/>
  <c r="M846" i="11"/>
  <c r="N766" i="11"/>
  <c r="P766" i="11" s="1"/>
  <c r="M766" i="11"/>
  <c r="N702" i="11"/>
  <c r="P702" i="11" s="1"/>
  <c r="M702" i="11"/>
  <c r="N646" i="11"/>
  <c r="P646" i="11" s="1"/>
  <c r="M646" i="11"/>
  <c r="N614" i="11"/>
  <c r="P614" i="11" s="1"/>
  <c r="M614" i="11"/>
  <c r="N582" i="11"/>
  <c r="P582" i="11" s="1"/>
  <c r="M582" i="11"/>
  <c r="N542" i="11"/>
  <c r="P542" i="11" s="1"/>
  <c r="M542" i="11"/>
  <c r="N510" i="11"/>
  <c r="P510" i="11" s="1"/>
  <c r="M510" i="11"/>
  <c r="M470" i="11"/>
  <c r="N470" i="11"/>
  <c r="P470" i="11" s="1"/>
  <c r="N438" i="11"/>
  <c r="P438" i="11" s="1"/>
  <c r="M438" i="11"/>
  <c r="N406" i="11"/>
  <c r="P406" i="11" s="1"/>
  <c r="M406" i="11"/>
  <c r="N366" i="11"/>
  <c r="P366" i="11" s="1"/>
  <c r="M366" i="11"/>
  <c r="N334" i="11"/>
  <c r="P334" i="11" s="1"/>
  <c r="M334" i="11"/>
  <c r="N302" i="11"/>
  <c r="P302" i="11" s="1"/>
  <c r="M302" i="11"/>
  <c r="M270" i="11"/>
  <c r="N270" i="11"/>
  <c r="P270" i="11" s="1"/>
  <c r="N230" i="11"/>
  <c r="P230" i="11" s="1"/>
  <c r="M230" i="11"/>
  <c r="N94" i="11"/>
  <c r="P94" i="11" s="1"/>
  <c r="M94" i="11"/>
  <c r="N1757" i="11"/>
  <c r="P1757" i="11" s="1"/>
  <c r="M1757" i="11"/>
  <c r="N1725" i="11"/>
  <c r="P1725" i="11" s="1"/>
  <c r="M1725" i="11"/>
  <c r="N1693" i="11"/>
  <c r="P1693" i="11" s="1"/>
  <c r="M1693" i="11"/>
  <c r="N1661" i="11"/>
  <c r="P1661" i="11" s="1"/>
  <c r="M1661" i="11"/>
  <c r="M1629" i="11"/>
  <c r="N1629" i="11"/>
  <c r="P1629" i="11" s="1"/>
  <c r="N1589" i="11"/>
  <c r="P1589" i="11" s="1"/>
  <c r="M1589" i="11"/>
  <c r="N1557" i="11"/>
  <c r="P1557" i="11" s="1"/>
  <c r="M1557" i="11"/>
  <c r="N1517" i="11"/>
  <c r="P1517" i="11" s="1"/>
  <c r="M1517" i="11"/>
  <c r="N1477" i="11"/>
  <c r="P1477" i="11" s="1"/>
  <c r="M1477" i="11"/>
  <c r="N1437" i="11"/>
  <c r="P1437" i="11" s="1"/>
  <c r="M1437" i="11"/>
  <c r="N1405" i="11"/>
  <c r="P1405" i="11" s="1"/>
  <c r="M1405" i="11"/>
  <c r="N1365" i="11"/>
  <c r="P1365" i="11" s="1"/>
  <c r="M1365" i="11"/>
  <c r="N1333" i="11"/>
  <c r="P1333" i="11" s="1"/>
  <c r="M1333" i="11"/>
  <c r="N1309" i="11"/>
  <c r="P1309" i="11" s="1"/>
  <c r="M1309" i="11"/>
  <c r="N1277" i="11"/>
  <c r="P1277" i="11" s="1"/>
  <c r="M1277" i="11"/>
  <c r="N1253" i="11"/>
  <c r="P1253" i="11" s="1"/>
  <c r="M1253" i="11"/>
  <c r="N1221" i="11"/>
  <c r="P1221" i="11" s="1"/>
  <c r="M1221" i="11"/>
  <c r="N1197" i="11"/>
  <c r="P1197" i="11" s="1"/>
  <c r="M1197" i="11"/>
  <c r="N1173" i="11"/>
  <c r="P1173" i="11" s="1"/>
  <c r="M1173" i="11"/>
  <c r="N1141" i="11"/>
  <c r="P1141" i="11" s="1"/>
  <c r="M1141" i="11"/>
  <c r="N1133" i="11"/>
  <c r="P1133" i="11" s="1"/>
  <c r="M1133" i="11"/>
  <c r="N1125" i="11"/>
  <c r="P1125" i="11" s="1"/>
  <c r="M1125" i="11"/>
  <c r="M1085" i="11"/>
  <c r="N1085" i="11"/>
  <c r="P1085" i="11" s="1"/>
  <c r="N981" i="11"/>
  <c r="P981" i="11" s="1"/>
  <c r="M981" i="11"/>
  <c r="N941" i="11"/>
  <c r="P941" i="11" s="1"/>
  <c r="M941" i="11"/>
  <c r="N853" i="11"/>
  <c r="P853" i="11" s="1"/>
  <c r="M853" i="11"/>
  <c r="N813" i="11"/>
  <c r="P813" i="11" s="1"/>
  <c r="M813" i="11"/>
  <c r="N717" i="11"/>
  <c r="P717" i="11" s="1"/>
  <c r="M717" i="11"/>
  <c r="N653" i="11"/>
  <c r="P653" i="11" s="1"/>
  <c r="M653" i="11"/>
  <c r="N621" i="11"/>
  <c r="P621" i="11" s="1"/>
  <c r="M621" i="11"/>
  <c r="N589" i="11"/>
  <c r="P589" i="11" s="1"/>
  <c r="M589" i="11"/>
  <c r="N565" i="11"/>
  <c r="P565" i="11" s="1"/>
  <c r="M565" i="11"/>
  <c r="N533" i="11"/>
  <c r="P533" i="11" s="1"/>
  <c r="M533" i="11"/>
  <c r="N501" i="11"/>
  <c r="P501" i="11" s="1"/>
  <c r="M501" i="11"/>
  <c r="N461" i="11"/>
  <c r="P461" i="11" s="1"/>
  <c r="M461" i="11"/>
  <c r="N429" i="11"/>
  <c r="P429" i="11" s="1"/>
  <c r="M429" i="11"/>
  <c r="N405" i="11"/>
  <c r="P405" i="11" s="1"/>
  <c r="M405" i="11"/>
  <c r="N373" i="11"/>
  <c r="P373" i="11" s="1"/>
  <c r="M373" i="11"/>
  <c r="N341" i="11"/>
  <c r="P341" i="11" s="1"/>
  <c r="M341" i="11"/>
  <c r="N309" i="11"/>
  <c r="P309" i="11" s="1"/>
  <c r="M309" i="11"/>
  <c r="N261" i="11"/>
  <c r="P261" i="11" s="1"/>
  <c r="M261" i="11"/>
  <c r="N229" i="11"/>
  <c r="P229" i="11" s="1"/>
  <c r="M229" i="11"/>
  <c r="N93" i="11"/>
  <c r="P93" i="11" s="1"/>
  <c r="M93" i="11"/>
  <c r="N1820" i="11"/>
  <c r="P1820" i="11" s="1"/>
  <c r="M1820" i="11"/>
  <c r="N1772" i="11"/>
  <c r="P1772" i="11" s="1"/>
  <c r="M1772" i="11"/>
  <c r="M1748" i="11"/>
  <c r="N1748" i="11"/>
  <c r="P1748" i="11" s="1"/>
  <c r="N1724" i="11"/>
  <c r="P1724" i="11" s="1"/>
  <c r="M1724" i="11"/>
  <c r="N1700" i="11"/>
  <c r="P1700" i="11" s="1"/>
  <c r="M1700" i="11"/>
  <c r="N1676" i="11"/>
  <c r="P1676" i="11" s="1"/>
  <c r="M1676" i="11"/>
  <c r="N1652" i="11"/>
  <c r="P1652" i="11" s="1"/>
  <c r="M1652" i="11"/>
  <c r="N1628" i="11"/>
  <c r="P1628" i="11" s="1"/>
  <c r="M1628" i="11"/>
  <c r="N1604" i="11"/>
  <c r="P1604" i="11" s="1"/>
  <c r="M1604" i="11"/>
  <c r="N1580" i="11"/>
  <c r="P1580" i="11" s="1"/>
  <c r="M1580" i="11"/>
  <c r="N1556" i="11"/>
  <c r="P1556" i="11" s="1"/>
  <c r="M1556" i="11"/>
  <c r="N1540" i="11"/>
  <c r="P1540" i="11" s="1"/>
  <c r="M1540" i="11"/>
  <c r="N1524" i="11"/>
  <c r="P1524" i="11" s="1"/>
  <c r="M1524" i="11"/>
  <c r="N1500" i="11"/>
  <c r="P1500" i="11" s="1"/>
  <c r="M1500" i="11"/>
  <c r="N1476" i="11"/>
  <c r="P1476" i="11" s="1"/>
  <c r="M1476" i="11"/>
  <c r="N1452" i="11"/>
  <c r="P1452" i="11" s="1"/>
  <c r="M1452" i="11"/>
  <c r="N1428" i="11"/>
  <c r="P1428" i="11" s="1"/>
  <c r="M1428" i="11"/>
  <c r="N1388" i="11"/>
  <c r="P1388" i="11" s="1"/>
  <c r="M1388" i="11"/>
  <c r="N1364" i="11"/>
  <c r="P1364" i="11" s="1"/>
  <c r="M1364" i="11"/>
  <c r="N1340" i="11"/>
  <c r="P1340" i="11" s="1"/>
  <c r="M1340" i="11"/>
  <c r="N1316" i="11"/>
  <c r="P1316" i="11" s="1"/>
  <c r="M1316" i="11"/>
  <c r="N1300" i="11"/>
  <c r="P1300" i="11" s="1"/>
  <c r="M1300" i="11"/>
  <c r="N1276" i="11"/>
  <c r="P1276" i="11" s="1"/>
  <c r="M1276" i="11"/>
  <c r="N1252" i="11"/>
  <c r="P1252" i="11" s="1"/>
  <c r="M1252" i="11"/>
  <c r="N1228" i="11"/>
  <c r="P1228" i="11" s="1"/>
  <c r="M1228" i="11"/>
  <c r="N1204" i="11"/>
  <c r="P1204" i="11" s="1"/>
  <c r="M1204" i="11"/>
  <c r="N1180" i="11"/>
  <c r="P1180" i="11" s="1"/>
  <c r="M1180" i="11"/>
  <c r="N1156" i="11"/>
  <c r="P1156" i="11" s="1"/>
  <c r="M1156" i="11"/>
  <c r="N1132" i="11"/>
  <c r="P1132" i="11" s="1"/>
  <c r="M1132" i="11"/>
  <c r="N1100" i="11"/>
  <c r="P1100" i="11" s="1"/>
  <c r="M1100" i="11"/>
  <c r="N1084" i="11"/>
  <c r="P1084" i="11" s="1"/>
  <c r="M1084" i="11"/>
  <c r="N980" i="11"/>
  <c r="P980" i="11" s="1"/>
  <c r="M980" i="11"/>
  <c r="N916" i="11"/>
  <c r="P916" i="11" s="1"/>
  <c r="M916" i="11"/>
  <c r="N820" i="11"/>
  <c r="P820" i="11" s="1"/>
  <c r="M820" i="11"/>
  <c r="N796" i="11"/>
  <c r="P796" i="11" s="1"/>
  <c r="M796" i="11"/>
  <c r="N692" i="11"/>
  <c r="P692" i="11" s="1"/>
  <c r="M692" i="11"/>
  <c r="N652" i="11"/>
  <c r="P652" i="11" s="1"/>
  <c r="M652" i="11"/>
  <c r="N628" i="11"/>
  <c r="P628" i="11" s="1"/>
  <c r="M628" i="11"/>
  <c r="N580" i="11"/>
  <c r="P580" i="11" s="1"/>
  <c r="M580" i="11"/>
  <c r="N556" i="11"/>
  <c r="P556" i="11" s="1"/>
  <c r="M556" i="11"/>
  <c r="N532" i="11"/>
  <c r="P532" i="11" s="1"/>
  <c r="M532" i="11"/>
  <c r="N508" i="11"/>
  <c r="P508" i="11" s="1"/>
  <c r="M508" i="11"/>
  <c r="N484" i="11"/>
  <c r="P484" i="11" s="1"/>
  <c r="M484" i="11"/>
  <c r="N460" i="11"/>
  <c r="P460" i="11" s="1"/>
  <c r="M460" i="11"/>
  <c r="N436" i="11"/>
  <c r="P436" i="11" s="1"/>
  <c r="M436" i="11"/>
  <c r="M412" i="11"/>
  <c r="N412" i="11"/>
  <c r="P412" i="11" s="1"/>
  <c r="N388" i="11"/>
  <c r="P388" i="11" s="1"/>
  <c r="M388" i="11"/>
  <c r="N372" i="11"/>
  <c r="P372" i="11" s="1"/>
  <c r="M372" i="11"/>
  <c r="N348" i="11"/>
  <c r="P348" i="11" s="1"/>
  <c r="M348" i="11"/>
  <c r="N324" i="11"/>
  <c r="P324" i="11" s="1"/>
  <c r="M324" i="11"/>
  <c r="N300" i="11"/>
  <c r="P300" i="11" s="1"/>
  <c r="M300" i="11"/>
  <c r="N276" i="11"/>
  <c r="P276" i="11" s="1"/>
  <c r="M276" i="11"/>
  <c r="N244" i="11"/>
  <c r="P244" i="11" s="1"/>
  <c r="M244" i="11"/>
  <c r="N212" i="11"/>
  <c r="P212" i="11" s="1"/>
  <c r="M212" i="11"/>
  <c r="N188" i="11"/>
  <c r="P188" i="11" s="1"/>
  <c r="M188" i="11"/>
  <c r="N84" i="11"/>
  <c r="P84" i="11" s="1"/>
  <c r="M84" i="11"/>
  <c r="N1747" i="11"/>
  <c r="P1747" i="11" s="1"/>
  <c r="M1747" i="11"/>
  <c r="N1723" i="11"/>
  <c r="P1723" i="11" s="1"/>
  <c r="M1723" i="11"/>
  <c r="N1691" i="11"/>
  <c r="P1691" i="11" s="1"/>
  <c r="M1691" i="11"/>
  <c r="M1659" i="11"/>
  <c r="N1659" i="11"/>
  <c r="P1659" i="11" s="1"/>
  <c r="N1635" i="11"/>
  <c r="P1635" i="11" s="1"/>
  <c r="M1635" i="11"/>
  <c r="N1611" i="11"/>
  <c r="P1611" i="11" s="1"/>
  <c r="M1611" i="11"/>
  <c r="N1587" i="11"/>
  <c r="P1587" i="11" s="1"/>
  <c r="M1587" i="11"/>
  <c r="N1563" i="11"/>
  <c r="P1563" i="11" s="1"/>
  <c r="M1563" i="11"/>
  <c r="N1539" i="11"/>
  <c r="P1539" i="11" s="1"/>
  <c r="M1539" i="11"/>
  <c r="N1515" i="11"/>
  <c r="P1515" i="11" s="1"/>
  <c r="M1515" i="11"/>
  <c r="N1491" i="11"/>
  <c r="P1491" i="11" s="1"/>
  <c r="M1491" i="11"/>
  <c r="N1475" i="11"/>
  <c r="P1475" i="11" s="1"/>
  <c r="M1475" i="11"/>
  <c r="N1443" i="11"/>
  <c r="P1443" i="11" s="1"/>
  <c r="M1443" i="11"/>
  <c r="N1419" i="11"/>
  <c r="P1419" i="11" s="1"/>
  <c r="M1419" i="11"/>
  <c r="N1395" i="11"/>
  <c r="P1395" i="11" s="1"/>
  <c r="M1395" i="11"/>
  <c r="N1371" i="11"/>
  <c r="P1371" i="11" s="1"/>
  <c r="M1371" i="11"/>
  <c r="N1347" i="11"/>
  <c r="P1347" i="11" s="1"/>
  <c r="M1347" i="11"/>
  <c r="N1323" i="11"/>
  <c r="P1323" i="11" s="1"/>
  <c r="M1323" i="11"/>
  <c r="N1291" i="11"/>
  <c r="P1291" i="11" s="1"/>
  <c r="M1291" i="11"/>
  <c r="N1267" i="11"/>
  <c r="P1267" i="11" s="1"/>
  <c r="M1267" i="11"/>
  <c r="N1243" i="11"/>
  <c r="P1243" i="11" s="1"/>
  <c r="M1243" i="11"/>
  <c r="N1219" i="11"/>
  <c r="P1219" i="11" s="1"/>
  <c r="M1219" i="11"/>
  <c r="N1195" i="11"/>
  <c r="P1195" i="11" s="1"/>
  <c r="M1195" i="11"/>
  <c r="N1155" i="11"/>
  <c r="P1155" i="11" s="1"/>
  <c r="M1155" i="11"/>
  <c r="M1131" i="11"/>
  <c r="N1131" i="11"/>
  <c r="P1131" i="11" s="1"/>
  <c r="N1083" i="11"/>
  <c r="P1083" i="11" s="1"/>
  <c r="M1083" i="11"/>
  <c r="N1051" i="11"/>
  <c r="P1051" i="11" s="1"/>
  <c r="M1051" i="11"/>
  <c r="N995" i="11"/>
  <c r="P995" i="11" s="1"/>
  <c r="M995" i="11"/>
  <c r="N947" i="11"/>
  <c r="P947" i="11" s="1"/>
  <c r="M947" i="11"/>
  <c r="N923" i="11"/>
  <c r="P923" i="11" s="1"/>
  <c r="M923" i="11"/>
  <c r="N819" i="11"/>
  <c r="P819" i="11" s="1"/>
  <c r="M819" i="11"/>
  <c r="N763" i="11"/>
  <c r="P763" i="11" s="1"/>
  <c r="M763" i="11"/>
  <c r="N659" i="11"/>
  <c r="P659" i="11" s="1"/>
  <c r="M659" i="11"/>
  <c r="N635" i="11"/>
  <c r="P635" i="11" s="1"/>
  <c r="M635" i="11"/>
  <c r="N619" i="11"/>
  <c r="P619" i="11" s="1"/>
  <c r="M619" i="11"/>
  <c r="N595" i="11"/>
  <c r="P595" i="11" s="1"/>
  <c r="M595" i="11"/>
  <c r="N571" i="11"/>
  <c r="P571" i="11" s="1"/>
  <c r="M571" i="11"/>
  <c r="N547" i="11"/>
  <c r="P547" i="11" s="1"/>
  <c r="M547" i="11"/>
  <c r="N531" i="11"/>
  <c r="P531" i="11" s="1"/>
  <c r="M531" i="11"/>
  <c r="N507" i="11"/>
  <c r="P507" i="11" s="1"/>
  <c r="M507" i="11"/>
  <c r="N483" i="11"/>
  <c r="P483" i="11" s="1"/>
  <c r="M483" i="11"/>
  <c r="N459" i="11"/>
  <c r="P459" i="11" s="1"/>
  <c r="M459" i="11"/>
  <c r="N435" i="11"/>
  <c r="P435" i="11" s="1"/>
  <c r="M435" i="11"/>
  <c r="N419" i="11"/>
  <c r="P419" i="11" s="1"/>
  <c r="M419" i="11"/>
  <c r="N395" i="11"/>
  <c r="P395" i="11" s="1"/>
  <c r="M395" i="11"/>
  <c r="N371" i="11"/>
  <c r="P371" i="11" s="1"/>
  <c r="M371" i="11"/>
  <c r="N347" i="11"/>
  <c r="P347" i="11" s="1"/>
  <c r="M347" i="11"/>
  <c r="N323" i="11"/>
  <c r="P323" i="11" s="1"/>
  <c r="M323" i="11"/>
  <c r="N307" i="11"/>
  <c r="P307" i="11" s="1"/>
  <c r="M307" i="11"/>
  <c r="N291" i="11"/>
  <c r="P291" i="11" s="1"/>
  <c r="M291" i="11"/>
  <c r="N267" i="11"/>
  <c r="P267" i="11" s="1"/>
  <c r="M267" i="11"/>
  <c r="N243" i="11"/>
  <c r="P243" i="11" s="1"/>
  <c r="M243" i="11"/>
  <c r="N219" i="11"/>
  <c r="P219" i="11" s="1"/>
  <c r="M219" i="11"/>
  <c r="N75" i="11"/>
  <c r="P75" i="11" s="1"/>
  <c r="M75" i="11"/>
  <c r="N1823" i="11"/>
  <c r="P1823" i="11" s="1"/>
  <c r="M1823" i="11"/>
  <c r="N1815" i="11"/>
  <c r="P1815" i="11" s="1"/>
  <c r="M1815" i="11"/>
  <c r="N1783" i="11"/>
  <c r="P1783" i="11" s="1"/>
  <c r="M1783" i="11"/>
  <c r="N1775" i="11"/>
  <c r="P1775" i="11" s="1"/>
  <c r="M1775" i="11"/>
  <c r="N1767" i="11"/>
  <c r="P1767" i="11" s="1"/>
  <c r="M1767" i="11"/>
  <c r="N1759" i="11"/>
  <c r="P1759" i="11" s="1"/>
  <c r="M1759" i="11"/>
  <c r="N1751" i="11"/>
  <c r="P1751" i="11" s="1"/>
  <c r="M1751" i="11"/>
  <c r="N1743" i="11"/>
  <c r="P1743" i="11" s="1"/>
  <c r="M1743" i="11"/>
  <c r="N1735" i="11"/>
  <c r="P1735" i="11" s="1"/>
  <c r="M1735" i="11"/>
  <c r="N1727" i="11"/>
  <c r="P1727" i="11" s="1"/>
  <c r="M1727" i="11"/>
  <c r="N1719" i="11"/>
  <c r="P1719" i="11" s="1"/>
  <c r="M1719" i="11"/>
  <c r="N1711" i="11"/>
  <c r="P1711" i="11" s="1"/>
  <c r="M1711" i="11"/>
  <c r="N1703" i="11"/>
  <c r="P1703" i="11" s="1"/>
  <c r="M1703" i="11"/>
  <c r="N1695" i="11"/>
  <c r="P1695" i="11" s="1"/>
  <c r="M1695" i="11"/>
  <c r="N1687" i="11"/>
  <c r="P1687" i="11" s="1"/>
  <c r="M1687" i="11"/>
  <c r="N1679" i="11"/>
  <c r="P1679" i="11" s="1"/>
  <c r="M1679" i="11"/>
  <c r="N1671" i="11"/>
  <c r="P1671" i="11" s="1"/>
  <c r="M1671" i="11"/>
  <c r="N1663" i="11"/>
  <c r="P1663" i="11" s="1"/>
  <c r="M1663" i="11"/>
  <c r="N1655" i="11"/>
  <c r="P1655" i="11" s="1"/>
  <c r="M1655" i="11"/>
  <c r="N1647" i="11"/>
  <c r="P1647" i="11" s="1"/>
  <c r="M1647" i="11"/>
  <c r="N1639" i="11"/>
  <c r="P1639" i="11" s="1"/>
  <c r="M1639" i="11"/>
  <c r="N1631" i="11"/>
  <c r="P1631" i="11" s="1"/>
  <c r="M1631" i="11"/>
  <c r="N1623" i="11"/>
  <c r="P1623" i="11" s="1"/>
  <c r="M1623" i="11"/>
  <c r="N1615" i="11"/>
  <c r="P1615" i="11" s="1"/>
  <c r="M1615" i="11"/>
  <c r="N1607" i="11"/>
  <c r="P1607" i="11" s="1"/>
  <c r="M1607" i="11"/>
  <c r="N1599" i="11"/>
  <c r="P1599" i="11" s="1"/>
  <c r="M1599" i="11"/>
  <c r="N1591" i="11"/>
  <c r="P1591" i="11" s="1"/>
  <c r="M1591" i="11"/>
  <c r="N1583" i="11"/>
  <c r="P1583" i="11" s="1"/>
  <c r="M1583" i="11"/>
  <c r="N1575" i="11"/>
  <c r="P1575" i="11" s="1"/>
  <c r="M1575" i="11"/>
  <c r="N1567" i="11"/>
  <c r="P1567" i="11" s="1"/>
  <c r="M1567" i="11"/>
  <c r="N1559" i="11"/>
  <c r="P1559" i="11" s="1"/>
  <c r="M1559" i="11"/>
  <c r="N1551" i="11"/>
  <c r="P1551" i="11" s="1"/>
  <c r="M1551" i="11"/>
  <c r="N1543" i="11"/>
  <c r="P1543" i="11" s="1"/>
  <c r="M1543" i="11"/>
  <c r="N1535" i="11"/>
  <c r="P1535" i="11" s="1"/>
  <c r="M1535" i="11"/>
  <c r="N1527" i="11"/>
  <c r="P1527" i="11" s="1"/>
  <c r="M1527" i="11"/>
  <c r="N1519" i="11"/>
  <c r="P1519" i="11" s="1"/>
  <c r="M1519" i="11"/>
  <c r="N1495" i="11"/>
  <c r="P1495" i="11" s="1"/>
  <c r="M1495" i="11"/>
  <c r="N1487" i="11"/>
  <c r="P1487" i="11" s="1"/>
  <c r="M1487" i="11"/>
  <c r="N1479" i="11"/>
  <c r="P1479" i="11" s="1"/>
  <c r="M1479" i="11"/>
  <c r="N1471" i="11"/>
  <c r="P1471" i="11" s="1"/>
  <c r="M1471" i="11"/>
  <c r="N1463" i="11"/>
  <c r="P1463" i="11" s="1"/>
  <c r="M1463" i="11"/>
  <c r="N1455" i="11"/>
  <c r="P1455" i="11" s="1"/>
  <c r="M1455" i="11"/>
  <c r="N1447" i="11"/>
  <c r="P1447" i="11" s="1"/>
  <c r="M1447" i="11"/>
  <c r="N1439" i="11"/>
  <c r="P1439" i="11" s="1"/>
  <c r="M1439" i="11"/>
  <c r="N1431" i="11"/>
  <c r="P1431" i="11" s="1"/>
  <c r="M1431" i="11"/>
  <c r="N1423" i="11"/>
  <c r="P1423" i="11" s="1"/>
  <c r="M1423" i="11"/>
  <c r="N1415" i="11"/>
  <c r="P1415" i="11" s="1"/>
  <c r="M1415" i="11"/>
  <c r="N1407" i="11"/>
  <c r="P1407" i="11" s="1"/>
  <c r="M1407" i="11"/>
  <c r="N1399" i="11"/>
  <c r="P1399" i="11" s="1"/>
  <c r="M1399" i="11"/>
  <c r="N1391" i="11"/>
  <c r="P1391" i="11" s="1"/>
  <c r="M1391" i="11"/>
  <c r="N1383" i="11"/>
  <c r="P1383" i="11" s="1"/>
  <c r="M1383" i="11"/>
  <c r="N1375" i="11"/>
  <c r="P1375" i="11" s="1"/>
  <c r="M1375" i="11"/>
  <c r="N1367" i="11"/>
  <c r="P1367" i="11" s="1"/>
  <c r="M1367" i="11"/>
  <c r="N1359" i="11"/>
  <c r="P1359" i="11" s="1"/>
  <c r="M1359" i="11"/>
  <c r="N1351" i="11"/>
  <c r="P1351" i="11" s="1"/>
  <c r="M1351" i="11"/>
  <c r="N1343" i="11"/>
  <c r="P1343" i="11" s="1"/>
  <c r="M1343" i="11"/>
  <c r="N1335" i="11"/>
  <c r="P1335" i="11" s="1"/>
  <c r="M1335" i="11"/>
  <c r="N1327" i="11"/>
  <c r="P1327" i="11" s="1"/>
  <c r="M1327" i="11"/>
  <c r="N1319" i="11"/>
  <c r="P1319" i="11" s="1"/>
  <c r="M1319" i="11"/>
  <c r="N1311" i="11"/>
  <c r="P1311" i="11" s="1"/>
  <c r="M1311" i="11"/>
  <c r="N1303" i="11"/>
  <c r="P1303" i="11" s="1"/>
  <c r="M1303" i="11"/>
  <c r="N1295" i="11"/>
  <c r="P1295" i="11" s="1"/>
  <c r="M1295" i="11"/>
  <c r="N1287" i="11"/>
  <c r="P1287" i="11" s="1"/>
  <c r="M1287" i="11"/>
  <c r="N1279" i="11"/>
  <c r="P1279" i="11" s="1"/>
  <c r="M1279" i="11"/>
  <c r="N1271" i="11"/>
  <c r="P1271" i="11" s="1"/>
  <c r="M1271" i="11"/>
  <c r="N1263" i="11"/>
  <c r="P1263" i="11" s="1"/>
  <c r="M1263" i="11"/>
  <c r="N1255" i="11"/>
  <c r="P1255" i="11" s="1"/>
  <c r="M1255" i="11"/>
  <c r="N1247" i="11"/>
  <c r="P1247" i="11" s="1"/>
  <c r="M1247" i="11"/>
  <c r="N1239" i="11"/>
  <c r="P1239" i="11" s="1"/>
  <c r="M1239" i="11"/>
  <c r="N1231" i="11"/>
  <c r="P1231" i="11" s="1"/>
  <c r="M1231" i="11"/>
  <c r="N1223" i="11"/>
  <c r="P1223" i="11" s="1"/>
  <c r="M1223" i="11"/>
  <c r="N1215" i="11"/>
  <c r="P1215" i="11" s="1"/>
  <c r="M1215" i="11"/>
  <c r="N1207" i="11"/>
  <c r="P1207" i="11" s="1"/>
  <c r="M1207" i="11"/>
  <c r="N1199" i="11"/>
  <c r="P1199" i="11" s="1"/>
  <c r="M1199" i="11"/>
  <c r="N1191" i="11"/>
  <c r="P1191" i="11" s="1"/>
  <c r="M1191" i="11"/>
  <c r="N1183" i="11"/>
  <c r="P1183" i="11" s="1"/>
  <c r="M1183" i="11"/>
  <c r="N1175" i="11"/>
  <c r="P1175" i="11" s="1"/>
  <c r="M1175" i="11"/>
  <c r="N1159" i="11"/>
  <c r="P1159" i="11" s="1"/>
  <c r="M1159" i="11"/>
  <c r="N1151" i="11"/>
  <c r="P1151" i="11" s="1"/>
  <c r="M1151" i="11"/>
  <c r="N1143" i="11"/>
  <c r="P1143" i="11" s="1"/>
  <c r="M1143" i="11"/>
  <c r="N1135" i="11"/>
  <c r="P1135" i="11" s="1"/>
  <c r="M1135" i="11"/>
  <c r="N1127" i="11"/>
  <c r="P1127" i="11" s="1"/>
  <c r="M1127" i="11"/>
  <c r="N1103" i="11"/>
  <c r="P1103" i="11" s="1"/>
  <c r="M1103" i="11"/>
  <c r="N1095" i="11"/>
  <c r="P1095" i="11" s="1"/>
  <c r="M1095" i="11"/>
  <c r="N1087" i="11"/>
  <c r="P1087" i="11" s="1"/>
  <c r="M1087" i="11"/>
  <c r="N1055" i="11"/>
  <c r="P1055" i="11" s="1"/>
  <c r="M1055" i="11"/>
  <c r="N1039" i="11"/>
  <c r="P1039" i="11" s="1"/>
  <c r="M1039" i="11"/>
  <c r="N991" i="11"/>
  <c r="P991" i="11" s="1"/>
  <c r="M991" i="11"/>
  <c r="N983" i="11"/>
  <c r="P983" i="11" s="1"/>
  <c r="M983" i="11"/>
  <c r="N943" i="11"/>
  <c r="P943" i="11" s="1"/>
  <c r="M943" i="11"/>
  <c r="N935" i="11"/>
  <c r="P935" i="11" s="1"/>
  <c r="M935" i="11"/>
  <c r="N927" i="11"/>
  <c r="P927" i="11" s="1"/>
  <c r="M927" i="11"/>
  <c r="N919" i="11"/>
  <c r="P919" i="11" s="1"/>
  <c r="M919" i="11"/>
  <c r="N855" i="11"/>
  <c r="P855" i="11" s="1"/>
  <c r="M855" i="11"/>
  <c r="N847" i="11"/>
  <c r="P847" i="11" s="1"/>
  <c r="M847" i="11"/>
  <c r="N815" i="11"/>
  <c r="P815" i="11" s="1"/>
  <c r="M815" i="11"/>
  <c r="N767" i="11"/>
  <c r="P767" i="11" s="1"/>
  <c r="M767" i="11"/>
  <c r="N759" i="11"/>
  <c r="P759" i="11" s="1"/>
  <c r="M759" i="11"/>
  <c r="N703" i="11"/>
  <c r="P703" i="11" s="1"/>
  <c r="M703" i="11"/>
  <c r="N695" i="11"/>
  <c r="P695" i="11" s="1"/>
  <c r="M695" i="11"/>
  <c r="N687" i="11"/>
  <c r="P687" i="11" s="1"/>
  <c r="M687" i="11"/>
  <c r="N679" i="11"/>
  <c r="P679" i="11" s="1"/>
  <c r="M679" i="11"/>
  <c r="N655" i="11"/>
  <c r="P655" i="11" s="1"/>
  <c r="M655" i="11"/>
  <c r="N647" i="11"/>
  <c r="P647" i="11" s="1"/>
  <c r="M647" i="11"/>
  <c r="N639" i="11"/>
  <c r="P639" i="11" s="1"/>
  <c r="M639" i="11"/>
  <c r="N631" i="11"/>
  <c r="P631" i="11" s="1"/>
  <c r="M631" i="11"/>
  <c r="N623" i="11"/>
  <c r="P623" i="11" s="1"/>
  <c r="M623" i="11"/>
  <c r="N615" i="11"/>
  <c r="P615" i="11" s="1"/>
  <c r="M615" i="11"/>
  <c r="N599" i="11"/>
  <c r="P599" i="11" s="1"/>
  <c r="M599" i="11"/>
  <c r="N591" i="11"/>
  <c r="P591" i="11" s="1"/>
  <c r="M591" i="11"/>
  <c r="N583" i="11"/>
  <c r="P583" i="11" s="1"/>
  <c r="M583" i="11"/>
  <c r="N575" i="11"/>
  <c r="P575" i="11" s="1"/>
  <c r="M575" i="11"/>
  <c r="N567" i="11"/>
  <c r="P567" i="11" s="1"/>
  <c r="M567" i="11"/>
  <c r="N559" i="11"/>
  <c r="P559" i="11" s="1"/>
  <c r="M559" i="11"/>
  <c r="N551" i="11"/>
  <c r="P551" i="11" s="1"/>
  <c r="M551" i="11"/>
  <c r="N543" i="11"/>
  <c r="P543" i="11" s="1"/>
  <c r="M543" i="11"/>
  <c r="N535" i="11"/>
  <c r="P535" i="11" s="1"/>
  <c r="M535" i="11"/>
  <c r="N527" i="11"/>
  <c r="P527" i="11" s="1"/>
  <c r="M527" i="11"/>
  <c r="N519" i="11"/>
  <c r="P519" i="11" s="1"/>
  <c r="M519" i="11"/>
  <c r="N511" i="11"/>
  <c r="P511" i="11" s="1"/>
  <c r="M511" i="11"/>
  <c r="N503" i="11"/>
  <c r="P503" i="11" s="1"/>
  <c r="M503" i="11"/>
  <c r="N495" i="11"/>
  <c r="P495" i="11" s="1"/>
  <c r="M495" i="11"/>
  <c r="N487" i="11"/>
  <c r="P487" i="11" s="1"/>
  <c r="M487" i="11"/>
  <c r="N479" i="11"/>
  <c r="P479" i="11" s="1"/>
  <c r="M479" i="11"/>
  <c r="N471" i="11"/>
  <c r="P471" i="11" s="1"/>
  <c r="M471" i="11"/>
  <c r="N463" i="11"/>
  <c r="P463" i="11" s="1"/>
  <c r="M463" i="11"/>
  <c r="N455" i="11"/>
  <c r="P455" i="11" s="1"/>
  <c r="M455" i="11"/>
  <c r="N447" i="11"/>
  <c r="P447" i="11" s="1"/>
  <c r="M447" i="11"/>
  <c r="N439" i="11"/>
  <c r="P439" i="11" s="1"/>
  <c r="M439" i="11"/>
  <c r="N431" i="11"/>
  <c r="P431" i="11" s="1"/>
  <c r="M431" i="11"/>
  <c r="N423" i="11"/>
  <c r="P423" i="11" s="1"/>
  <c r="M423" i="11"/>
  <c r="N415" i="11"/>
  <c r="P415" i="11" s="1"/>
  <c r="M415" i="11"/>
  <c r="N407" i="11"/>
  <c r="P407" i="11" s="1"/>
  <c r="M407" i="11"/>
  <c r="N399" i="11"/>
  <c r="P399" i="11" s="1"/>
  <c r="M399" i="11"/>
  <c r="N391" i="11"/>
  <c r="P391" i="11" s="1"/>
  <c r="M391" i="11"/>
  <c r="N383" i="11"/>
  <c r="P383" i="11" s="1"/>
  <c r="M383" i="11"/>
  <c r="N375" i="11"/>
  <c r="P375" i="11" s="1"/>
  <c r="M375" i="11"/>
  <c r="N367" i="11"/>
  <c r="P367" i="11" s="1"/>
  <c r="M367" i="11"/>
  <c r="N359" i="11"/>
  <c r="P359" i="11" s="1"/>
  <c r="M359" i="11"/>
  <c r="N351" i="11"/>
  <c r="P351" i="11" s="1"/>
  <c r="M351" i="11"/>
  <c r="N343" i="11"/>
  <c r="P343" i="11" s="1"/>
  <c r="M343" i="11"/>
  <c r="N335" i="11"/>
  <c r="P335" i="11" s="1"/>
  <c r="M335" i="11"/>
  <c r="N327" i="11"/>
  <c r="P327" i="11" s="1"/>
  <c r="M327" i="11"/>
  <c r="N319" i="11"/>
  <c r="P319" i="11" s="1"/>
  <c r="M319" i="11"/>
  <c r="M311" i="11"/>
  <c r="N311" i="11"/>
  <c r="P311" i="11" s="1"/>
  <c r="N303" i="11"/>
  <c r="P303" i="11" s="1"/>
  <c r="M303" i="11"/>
  <c r="N295" i="11"/>
  <c r="P295" i="11" s="1"/>
  <c r="M295" i="11"/>
  <c r="N287" i="11"/>
  <c r="P287" i="11" s="1"/>
  <c r="M287" i="11"/>
  <c r="N279" i="11"/>
  <c r="P279" i="11" s="1"/>
  <c r="M279" i="11"/>
  <c r="N271" i="11"/>
  <c r="P271" i="11" s="1"/>
  <c r="M271" i="11"/>
  <c r="N263" i="11"/>
  <c r="P263" i="11" s="1"/>
  <c r="M263" i="11"/>
  <c r="N255" i="11"/>
  <c r="P255" i="11" s="1"/>
  <c r="M255" i="11"/>
  <c r="N247" i="11"/>
  <c r="P247" i="11" s="1"/>
  <c r="M247" i="11"/>
  <c r="N239" i="11"/>
  <c r="P239" i="11" s="1"/>
  <c r="M239" i="11"/>
  <c r="M231" i="11"/>
  <c r="N231" i="11"/>
  <c r="P231" i="11" s="1"/>
  <c r="N223" i="11"/>
  <c r="P223" i="11" s="1"/>
  <c r="M223" i="11"/>
  <c r="N215" i="11"/>
  <c r="P215" i="11" s="1"/>
  <c r="M215" i="11"/>
  <c r="N191" i="11"/>
  <c r="P191" i="11" s="1"/>
  <c r="M191" i="11"/>
  <c r="N87" i="11"/>
  <c r="P87" i="11" s="1"/>
  <c r="M87" i="11"/>
  <c r="N79" i="11"/>
  <c r="P79" i="11" s="1"/>
  <c r="M79" i="11"/>
  <c r="N71" i="11"/>
  <c r="P71" i="11" s="1"/>
  <c r="M71" i="11"/>
  <c r="A59" i="11"/>
  <c r="A8" i="15"/>
  <c r="A9" i="15" l="1"/>
  <c r="A60" i="11"/>
  <c r="X2" i="11"/>
  <c r="A10" i="15" l="1"/>
  <c r="A61" i="11"/>
  <c r="A11" i="15" l="1"/>
  <c r="A62" i="11"/>
  <c r="A12" i="15" l="1"/>
  <c r="A63" i="11"/>
  <c r="A13" i="15" l="1"/>
  <c r="A64" i="11"/>
  <c r="A14" i="15" l="1"/>
  <c r="A65" i="11"/>
  <c r="R3" i="11"/>
  <c r="R2" i="11"/>
  <c r="R47" i="11" l="1"/>
  <c r="S47" i="11" s="1"/>
  <c r="U47" i="11" s="1"/>
  <c r="V47" i="11" s="1"/>
  <c r="W47" i="11" s="1"/>
  <c r="R42" i="11"/>
  <c r="S42" i="11" s="1"/>
  <c r="U42" i="11" s="1"/>
  <c r="V42" i="11" s="1"/>
  <c r="W42" i="11" s="1"/>
  <c r="R19" i="11"/>
  <c r="S19" i="11" s="1"/>
  <c r="U19" i="11" s="1"/>
  <c r="V19" i="11" s="1"/>
  <c r="W19" i="11" s="1"/>
  <c r="R48" i="11"/>
  <c r="S48" i="11" s="1"/>
  <c r="U48" i="11" s="1"/>
  <c r="V48" i="11" s="1"/>
  <c r="W48" i="11" s="1"/>
  <c r="R44" i="11"/>
  <c r="S44" i="11" s="1"/>
  <c r="U44" i="11" s="1"/>
  <c r="V44" i="11" s="1"/>
  <c r="W44" i="11" s="1"/>
  <c r="R23" i="11"/>
  <c r="S23" i="11" s="1"/>
  <c r="U23" i="11" s="1"/>
  <c r="V23" i="11" s="1"/>
  <c r="W23" i="11" s="1"/>
  <c r="R28" i="11"/>
  <c r="S28" i="11" s="1"/>
  <c r="U28" i="11" s="1"/>
  <c r="V28" i="11" s="1"/>
  <c r="W28" i="11" s="1"/>
  <c r="R30" i="11"/>
  <c r="S30" i="11" s="1"/>
  <c r="U30" i="11" s="1"/>
  <c r="V30" i="11" s="1"/>
  <c r="W30" i="11" s="1"/>
  <c r="R26" i="11"/>
  <c r="S26" i="11" s="1"/>
  <c r="U26" i="11" s="1"/>
  <c r="V26" i="11" s="1"/>
  <c r="W26" i="11" s="1"/>
  <c r="R20" i="11"/>
  <c r="S20" i="11" s="1"/>
  <c r="U20" i="11" s="1"/>
  <c r="V20" i="11" s="1"/>
  <c r="W20" i="11" s="1"/>
  <c r="R17" i="11"/>
  <c r="S17" i="11" s="1"/>
  <c r="U17" i="11" s="1"/>
  <c r="V17" i="11" s="1"/>
  <c r="W17" i="11" s="1"/>
  <c r="R45" i="11"/>
  <c r="S45" i="11" s="1"/>
  <c r="U45" i="11" s="1"/>
  <c r="V45" i="11" s="1"/>
  <c r="W45" i="11" s="1"/>
  <c r="R43" i="11"/>
  <c r="S43" i="11" s="1"/>
  <c r="U43" i="11" s="1"/>
  <c r="V43" i="11" s="1"/>
  <c r="W43" i="11" s="1"/>
  <c r="R49" i="11"/>
  <c r="S49" i="11" s="1"/>
  <c r="U49" i="11" s="1"/>
  <c r="V49" i="11" s="1"/>
  <c r="W49" i="11" s="1"/>
  <c r="R39" i="11"/>
  <c r="S39" i="11" s="1"/>
  <c r="U39" i="11" s="1"/>
  <c r="V39" i="11" s="1"/>
  <c r="W39" i="11" s="1"/>
  <c r="R36" i="11"/>
  <c r="S36" i="11" s="1"/>
  <c r="U36" i="11" s="1"/>
  <c r="V36" i="11" s="1"/>
  <c r="W36" i="11" s="1"/>
  <c r="R50" i="11"/>
  <c r="S50" i="11" s="1"/>
  <c r="U50" i="11" s="1"/>
  <c r="V50" i="11" s="1"/>
  <c r="W50" i="11" s="1"/>
  <c r="R22" i="11"/>
  <c r="S22" i="11" s="1"/>
  <c r="U22" i="11" s="1"/>
  <c r="V22" i="11" s="1"/>
  <c r="W22" i="11" s="1"/>
  <c r="R54" i="11"/>
  <c r="S54" i="11" s="1"/>
  <c r="U54" i="11" s="1"/>
  <c r="V54" i="11" s="1"/>
  <c r="W54" i="11" s="1"/>
  <c r="R18" i="11"/>
  <c r="S18" i="11" s="1"/>
  <c r="U18" i="11" s="1"/>
  <c r="V18" i="11" s="1"/>
  <c r="W18" i="11" s="1"/>
  <c r="R41" i="11"/>
  <c r="S41" i="11" s="1"/>
  <c r="U41" i="11" s="1"/>
  <c r="V41" i="11" s="1"/>
  <c r="W41" i="11" s="1"/>
  <c r="R34" i="11"/>
  <c r="S34" i="11" s="1"/>
  <c r="U34" i="11" s="1"/>
  <c r="V34" i="11" s="1"/>
  <c r="W34" i="11" s="1"/>
  <c r="R24" i="11"/>
  <c r="S24" i="11" s="1"/>
  <c r="U24" i="11" s="1"/>
  <c r="V24" i="11" s="1"/>
  <c r="W24" i="11" s="1"/>
  <c r="R27" i="11"/>
  <c r="S27" i="11" s="1"/>
  <c r="U27" i="11" s="1"/>
  <c r="V27" i="11" s="1"/>
  <c r="W27" i="11" s="1"/>
  <c r="R37" i="11"/>
  <c r="S37" i="11" s="1"/>
  <c r="U37" i="11" s="1"/>
  <c r="V37" i="11" s="1"/>
  <c r="W37" i="11" s="1"/>
  <c r="R55" i="11"/>
  <c r="S55" i="11" s="1"/>
  <c r="U55" i="11" s="1"/>
  <c r="V55" i="11" s="1"/>
  <c r="W55" i="11" s="1"/>
  <c r="R51" i="11"/>
  <c r="S51" i="11" s="1"/>
  <c r="U51" i="11" s="1"/>
  <c r="V51" i="11" s="1"/>
  <c r="W51" i="11" s="1"/>
  <c r="R11" i="11"/>
  <c r="R14" i="11"/>
  <c r="R35" i="11"/>
  <c r="S35" i="11" s="1"/>
  <c r="U35" i="11" s="1"/>
  <c r="V35" i="11" s="1"/>
  <c r="W35" i="11" s="1"/>
  <c r="R40" i="11"/>
  <c r="S40" i="11" s="1"/>
  <c r="U40" i="11" s="1"/>
  <c r="V40" i="11" s="1"/>
  <c r="W40" i="11" s="1"/>
  <c r="R21" i="11"/>
  <c r="S21" i="11" s="1"/>
  <c r="U21" i="11" s="1"/>
  <c r="V21" i="11" s="1"/>
  <c r="W21" i="11" s="1"/>
  <c r="R38" i="11"/>
  <c r="S38" i="11" s="1"/>
  <c r="U38" i="11" s="1"/>
  <c r="V38" i="11" s="1"/>
  <c r="W38" i="11" s="1"/>
  <c r="R31" i="11"/>
  <c r="S31" i="11" s="1"/>
  <c r="U31" i="11" s="1"/>
  <c r="V31" i="11" s="1"/>
  <c r="W31" i="11" s="1"/>
  <c r="R52" i="11"/>
  <c r="S52" i="11" s="1"/>
  <c r="U52" i="11" s="1"/>
  <c r="V52" i="11" s="1"/>
  <c r="W52" i="11" s="1"/>
  <c r="R33" i="11"/>
  <c r="S33" i="11" s="1"/>
  <c r="U33" i="11" s="1"/>
  <c r="V33" i="11" s="1"/>
  <c r="W33" i="11" s="1"/>
  <c r="R46" i="11"/>
  <c r="S46" i="11" s="1"/>
  <c r="U46" i="11" s="1"/>
  <c r="V46" i="11" s="1"/>
  <c r="W46" i="11" s="1"/>
  <c r="R13" i="11"/>
  <c r="R32" i="11"/>
  <c r="S32" i="11" s="1"/>
  <c r="U32" i="11" s="1"/>
  <c r="V32" i="11" s="1"/>
  <c r="W32" i="11" s="1"/>
  <c r="R16" i="11"/>
  <c r="R15" i="11"/>
  <c r="R12" i="11"/>
  <c r="R25" i="11"/>
  <c r="S25" i="11" s="1"/>
  <c r="U25" i="11" s="1"/>
  <c r="V25" i="11" s="1"/>
  <c r="W25" i="11" s="1"/>
  <c r="R29" i="11"/>
  <c r="S29" i="11" s="1"/>
  <c r="U29" i="11" s="1"/>
  <c r="V29" i="11" s="1"/>
  <c r="W29" i="11" s="1"/>
  <c r="R56" i="11"/>
  <c r="S56" i="11" s="1"/>
  <c r="U56" i="11" s="1"/>
  <c r="V56" i="11" s="1"/>
  <c r="W56" i="11" s="1"/>
  <c r="R53" i="11"/>
  <c r="S53" i="11" s="1"/>
  <c r="U53" i="11" s="1"/>
  <c r="V53" i="11" s="1"/>
  <c r="W53" i="11" s="1"/>
  <c r="R88" i="11"/>
  <c r="S88" i="11" s="1"/>
  <c r="U88" i="11" s="1"/>
  <c r="V88" i="11" s="1"/>
  <c r="W88" i="11" s="1"/>
  <c r="Y88" i="11" s="1"/>
  <c r="R106" i="11"/>
  <c r="R1267" i="11"/>
  <c r="S1267" i="11" s="1"/>
  <c r="U1267" i="11" s="1"/>
  <c r="V1267" i="11" s="1"/>
  <c r="W1267" i="11" s="1"/>
  <c r="Y1267" i="11" s="1"/>
  <c r="R947" i="11"/>
  <c r="S947" i="11" s="1"/>
  <c r="U947" i="11" s="1"/>
  <c r="V947" i="11" s="1"/>
  <c r="W947" i="11" s="1"/>
  <c r="Y947" i="11" s="1"/>
  <c r="R835" i="11"/>
  <c r="R215" i="11"/>
  <c r="S215" i="11" s="1"/>
  <c r="U215" i="11" s="1"/>
  <c r="V215" i="11" s="1"/>
  <c r="W215" i="11" s="1"/>
  <c r="Y215" i="11" s="1"/>
  <c r="R107" i="11"/>
  <c r="R1194" i="11"/>
  <c r="S1194" i="11" s="1"/>
  <c r="U1194" i="11" s="1"/>
  <c r="V1194" i="11" s="1"/>
  <c r="W1194" i="11" s="1"/>
  <c r="Y1194" i="11" s="1"/>
  <c r="R1026" i="11"/>
  <c r="R706" i="11"/>
  <c r="R1503" i="11"/>
  <c r="R1498" i="11"/>
  <c r="S1498" i="11" s="1"/>
  <c r="U1498" i="11" s="1"/>
  <c r="V1498" i="11" s="1"/>
  <c r="W1498" i="11" s="1"/>
  <c r="Y1498" i="11" s="1"/>
  <c r="R1488" i="11"/>
  <c r="S1488" i="11" s="1"/>
  <c r="U1488" i="11" s="1"/>
  <c r="V1488" i="11" s="1"/>
  <c r="W1488" i="11" s="1"/>
  <c r="Y1488" i="11" s="1"/>
  <c r="R1216" i="11"/>
  <c r="S1216" i="11" s="1"/>
  <c r="U1216" i="11" s="1"/>
  <c r="V1216" i="11" s="1"/>
  <c r="W1216" i="11" s="1"/>
  <c r="Y1216" i="11" s="1"/>
  <c r="R1024" i="11"/>
  <c r="R984" i="11"/>
  <c r="S984" i="11" s="1"/>
  <c r="U984" i="11" s="1"/>
  <c r="V984" i="11" s="1"/>
  <c r="W984" i="11" s="1"/>
  <c r="Y984" i="11" s="1"/>
  <c r="R736" i="11"/>
  <c r="R372" i="11"/>
  <c r="S372" i="11" s="1"/>
  <c r="U372" i="11" s="1"/>
  <c r="V372" i="11" s="1"/>
  <c r="W372" i="11" s="1"/>
  <c r="Y372" i="11" s="1"/>
  <c r="R148" i="11"/>
  <c r="R116" i="11"/>
  <c r="R1359" i="11"/>
  <c r="S1359" i="11" s="1"/>
  <c r="U1359" i="11" s="1"/>
  <c r="V1359" i="11" s="1"/>
  <c r="W1359" i="11" s="1"/>
  <c r="Y1359" i="11" s="1"/>
  <c r="R1287" i="11"/>
  <c r="S1287" i="11" s="1"/>
  <c r="U1287" i="11" s="1"/>
  <c r="V1287" i="11" s="1"/>
  <c r="W1287" i="11" s="1"/>
  <c r="Y1287" i="11" s="1"/>
  <c r="R1175" i="11"/>
  <c r="S1175" i="11" s="1"/>
  <c r="U1175" i="11" s="1"/>
  <c r="V1175" i="11" s="1"/>
  <c r="W1175" i="11" s="1"/>
  <c r="Y1175" i="11" s="1"/>
  <c r="R1063" i="11"/>
  <c r="R991" i="11"/>
  <c r="S991" i="11" s="1"/>
  <c r="U991" i="11" s="1"/>
  <c r="V991" i="11" s="1"/>
  <c r="W991" i="11" s="1"/>
  <c r="Y991" i="11" s="1"/>
  <c r="R959" i="11"/>
  <c r="R1282" i="11"/>
  <c r="S1282" i="11" s="1"/>
  <c r="U1282" i="11" s="1"/>
  <c r="V1282" i="11" s="1"/>
  <c r="W1282" i="11" s="1"/>
  <c r="Y1282" i="11" s="1"/>
  <c r="R1066" i="11"/>
  <c r="R922" i="11"/>
  <c r="S922" i="11" s="1"/>
  <c r="U922" i="11" s="1"/>
  <c r="V922" i="11" s="1"/>
  <c r="W922" i="11" s="1"/>
  <c r="Y922" i="11" s="1"/>
  <c r="R738" i="11"/>
  <c r="R650" i="11"/>
  <c r="S650" i="11" s="1"/>
  <c r="U650" i="11" s="1"/>
  <c r="V650" i="11" s="1"/>
  <c r="W650" i="11" s="1"/>
  <c r="Y650" i="11" s="1"/>
  <c r="R602" i="11"/>
  <c r="R354" i="11"/>
  <c r="S354" i="11" s="1"/>
  <c r="U354" i="11" s="1"/>
  <c r="V354" i="11" s="1"/>
  <c r="W354" i="11" s="1"/>
  <c r="Y354" i="11" s="1"/>
  <c r="R290" i="11"/>
  <c r="S290" i="11" s="1"/>
  <c r="U290" i="11" s="1"/>
  <c r="V290" i="11" s="1"/>
  <c r="W290" i="11" s="1"/>
  <c r="Y290" i="11" s="1"/>
  <c r="R234" i="11"/>
  <c r="S234" i="11" s="1"/>
  <c r="U234" i="11" s="1"/>
  <c r="V234" i="11" s="1"/>
  <c r="W234" i="11" s="1"/>
  <c r="Y234" i="11" s="1"/>
  <c r="R82" i="11"/>
  <c r="S82" i="11" s="1"/>
  <c r="U82" i="11" s="1"/>
  <c r="V82" i="11" s="1"/>
  <c r="W82" i="11" s="1"/>
  <c r="Y82" i="11" s="1"/>
  <c r="R77" i="11"/>
  <c r="S77" i="11" s="1"/>
  <c r="U77" i="11" s="1"/>
  <c r="V77" i="11" s="1"/>
  <c r="W77" i="11" s="1"/>
  <c r="Y77" i="11" s="1"/>
  <c r="R1087" i="11"/>
  <c r="S1087" i="11" s="1"/>
  <c r="U1087" i="11" s="1"/>
  <c r="V1087" i="11" s="1"/>
  <c r="W1087" i="11" s="1"/>
  <c r="Y1087" i="11" s="1"/>
  <c r="R979" i="11"/>
  <c r="S979" i="11" s="1"/>
  <c r="U979" i="11" s="1"/>
  <c r="V979" i="11" s="1"/>
  <c r="W979" i="11" s="1"/>
  <c r="Y979" i="11" s="1"/>
  <c r="R723" i="11"/>
  <c r="R507" i="11"/>
  <c r="S507" i="11" s="1"/>
  <c r="U507" i="11" s="1"/>
  <c r="V507" i="11" s="1"/>
  <c r="W507" i="11" s="1"/>
  <c r="Y507" i="11" s="1"/>
  <c r="R179" i="11"/>
  <c r="R1490" i="11"/>
  <c r="S1490" i="11" s="1"/>
  <c r="U1490" i="11" s="1"/>
  <c r="V1490" i="11" s="1"/>
  <c r="W1490" i="11" s="1"/>
  <c r="Y1490" i="11" s="1"/>
  <c r="R282" i="11"/>
  <c r="S282" i="11" s="1"/>
  <c r="U282" i="11" s="1"/>
  <c r="V282" i="11" s="1"/>
  <c r="W282" i="11" s="1"/>
  <c r="Y282" i="11" s="1"/>
  <c r="R226" i="11"/>
  <c r="S226" i="11" s="1"/>
  <c r="U226" i="11" s="1"/>
  <c r="V226" i="11" s="1"/>
  <c r="W226" i="11" s="1"/>
  <c r="Y226" i="11" s="1"/>
  <c r="R130" i="11"/>
  <c r="R905" i="11"/>
  <c r="R297" i="11"/>
  <c r="S297" i="11" s="1"/>
  <c r="U297" i="11" s="1"/>
  <c r="V297" i="11" s="1"/>
  <c r="W297" i="11" s="1"/>
  <c r="Y297" i="11" s="1"/>
  <c r="R109" i="11"/>
  <c r="R364" i="11"/>
  <c r="S364" i="11" s="1"/>
  <c r="U364" i="11" s="1"/>
  <c r="V364" i="11" s="1"/>
  <c r="W364" i="11" s="1"/>
  <c r="Y364" i="11" s="1"/>
  <c r="R80" i="11"/>
  <c r="S80" i="11" s="1"/>
  <c r="U80" i="11" s="1"/>
  <c r="V80" i="11" s="1"/>
  <c r="W80" i="11" s="1"/>
  <c r="Y80" i="11" s="1"/>
  <c r="R133" i="11"/>
  <c r="R1056" i="11"/>
  <c r="S1056" i="11" s="1"/>
  <c r="U1056" i="11" s="1"/>
  <c r="V1056" i="11" s="1"/>
  <c r="W1056" i="11" s="1"/>
  <c r="Y1056" i="11" s="1"/>
  <c r="R180" i="11"/>
  <c r="R104" i="11"/>
  <c r="R76" i="11"/>
  <c r="S76" i="11" s="1"/>
  <c r="U76" i="11" s="1"/>
  <c r="V76" i="11" s="1"/>
  <c r="W76" i="11" s="1"/>
  <c r="Y76" i="11" s="1"/>
  <c r="R1239" i="11"/>
  <c r="S1239" i="11" s="1"/>
  <c r="U1239" i="11" s="1"/>
  <c r="V1239" i="11" s="1"/>
  <c r="W1239" i="11" s="1"/>
  <c r="Y1239" i="11" s="1"/>
  <c r="R471" i="11"/>
  <c r="S471" i="11" s="1"/>
  <c r="U471" i="11" s="1"/>
  <c r="V471" i="11" s="1"/>
  <c r="W471" i="11" s="1"/>
  <c r="Y471" i="11" s="1"/>
  <c r="R183" i="11"/>
  <c r="R1458" i="11"/>
  <c r="S1458" i="11" s="1"/>
  <c r="U1458" i="11" s="1"/>
  <c r="V1458" i="11" s="1"/>
  <c r="W1458" i="11" s="1"/>
  <c r="Y1458" i="11" s="1"/>
  <c r="R1386" i="11"/>
  <c r="S1386" i="11" s="1"/>
  <c r="U1386" i="11" s="1"/>
  <c r="V1386" i="11" s="1"/>
  <c r="W1386" i="11" s="1"/>
  <c r="Y1386" i="11" s="1"/>
  <c r="R1250" i="11"/>
  <c r="S1250" i="11" s="1"/>
  <c r="U1250" i="11" s="1"/>
  <c r="V1250" i="11" s="1"/>
  <c r="W1250" i="11" s="1"/>
  <c r="Y1250" i="11" s="1"/>
  <c r="R1218" i="11"/>
  <c r="S1218" i="11" s="1"/>
  <c r="U1218" i="11" s="1"/>
  <c r="V1218" i="11" s="1"/>
  <c r="W1218" i="11" s="1"/>
  <c r="Y1218" i="11" s="1"/>
  <c r="R1082" i="11"/>
  <c r="S1082" i="11" s="1"/>
  <c r="U1082" i="11" s="1"/>
  <c r="V1082" i="11" s="1"/>
  <c r="W1082" i="11" s="1"/>
  <c r="Y1082" i="11" s="1"/>
  <c r="R986" i="11"/>
  <c r="S986" i="11" s="1"/>
  <c r="U986" i="11" s="1"/>
  <c r="V986" i="11" s="1"/>
  <c r="W986" i="11" s="1"/>
  <c r="Y986" i="11" s="1"/>
  <c r="R666" i="11"/>
  <c r="R394" i="11"/>
  <c r="S394" i="11" s="1"/>
  <c r="U394" i="11" s="1"/>
  <c r="V394" i="11" s="1"/>
  <c r="W394" i="11" s="1"/>
  <c r="Y394" i="11" s="1"/>
  <c r="R346" i="11"/>
  <c r="S346" i="11" s="1"/>
  <c r="U346" i="11" s="1"/>
  <c r="V346" i="11" s="1"/>
  <c r="W346" i="11" s="1"/>
  <c r="Y346" i="11" s="1"/>
  <c r="R266" i="11"/>
  <c r="S266" i="11" s="1"/>
  <c r="U266" i="11" s="1"/>
  <c r="V266" i="11" s="1"/>
  <c r="W266" i="11" s="1"/>
  <c r="Y266" i="11" s="1"/>
  <c r="R114" i="11"/>
  <c r="R189" i="11"/>
  <c r="S189" i="11" s="1"/>
  <c r="U189" i="11" s="1"/>
  <c r="V189" i="11" s="1"/>
  <c r="W189" i="11" s="1"/>
  <c r="Y189" i="11" s="1"/>
  <c r="R149" i="11"/>
  <c r="R93" i="11"/>
  <c r="S93" i="11" s="1"/>
  <c r="U93" i="11" s="1"/>
  <c r="V93" i="11" s="1"/>
  <c r="W93" i="11" s="1"/>
  <c r="Y93" i="11" s="1"/>
  <c r="R1328" i="11"/>
  <c r="S1328" i="11" s="1"/>
  <c r="U1328" i="11" s="1"/>
  <c r="V1328" i="11" s="1"/>
  <c r="W1328" i="11" s="1"/>
  <c r="Y1328" i="11" s="1"/>
  <c r="R1120" i="11"/>
  <c r="R920" i="11"/>
  <c r="S920" i="11" s="1"/>
  <c r="U920" i="11" s="1"/>
  <c r="V920" i="11" s="1"/>
  <c r="W920" i="11" s="1"/>
  <c r="Y920" i="11" s="1"/>
  <c r="R1235" i="11"/>
  <c r="S1235" i="11" s="1"/>
  <c r="U1235" i="11" s="1"/>
  <c r="V1235" i="11" s="1"/>
  <c r="W1235" i="11" s="1"/>
  <c r="Y1235" i="11" s="1"/>
  <c r="R1019" i="11"/>
  <c r="R359" i="11"/>
  <c r="S359" i="11" s="1"/>
  <c r="U359" i="11" s="1"/>
  <c r="V359" i="11" s="1"/>
  <c r="W359" i="11" s="1"/>
  <c r="Y359" i="11" s="1"/>
  <c r="R1354" i="11"/>
  <c r="S1354" i="11" s="1"/>
  <c r="U1354" i="11" s="1"/>
  <c r="V1354" i="11" s="1"/>
  <c r="W1354" i="11" s="1"/>
  <c r="Y1354" i="11" s="1"/>
  <c r="R938" i="11"/>
  <c r="S938" i="11" s="1"/>
  <c r="U938" i="11" s="1"/>
  <c r="V938" i="11" s="1"/>
  <c r="W938" i="11" s="1"/>
  <c r="Y938" i="11" s="1"/>
  <c r="R802" i="11"/>
  <c r="R170" i="11"/>
  <c r="R1473" i="11"/>
  <c r="S1473" i="11" s="1"/>
  <c r="U1473" i="11" s="1"/>
  <c r="V1473" i="11" s="1"/>
  <c r="W1473" i="11" s="1"/>
  <c r="Y1473" i="11" s="1"/>
  <c r="R1417" i="11"/>
  <c r="S1417" i="11" s="1"/>
  <c r="U1417" i="11" s="1"/>
  <c r="V1417" i="11" s="1"/>
  <c r="W1417" i="11" s="1"/>
  <c r="Y1417" i="11" s="1"/>
  <c r="R1377" i="11"/>
  <c r="S1377" i="11" s="1"/>
  <c r="U1377" i="11" s="1"/>
  <c r="V1377" i="11" s="1"/>
  <c r="W1377" i="11" s="1"/>
  <c r="Y1377" i="11" s="1"/>
  <c r="R1321" i="11"/>
  <c r="S1321" i="11" s="1"/>
  <c r="U1321" i="11" s="1"/>
  <c r="V1321" i="11" s="1"/>
  <c r="W1321" i="11" s="1"/>
  <c r="Y1321" i="11" s="1"/>
  <c r="R1001" i="11"/>
  <c r="R849" i="11"/>
  <c r="S849" i="11" s="1"/>
  <c r="U849" i="11" s="1"/>
  <c r="V849" i="11" s="1"/>
  <c r="W849" i="11" s="1"/>
  <c r="Y849" i="11" s="1"/>
  <c r="R393" i="11"/>
  <c r="S393" i="11" s="1"/>
  <c r="U393" i="11" s="1"/>
  <c r="V393" i="11" s="1"/>
  <c r="W393" i="11" s="1"/>
  <c r="Y393" i="11" s="1"/>
  <c r="R1040" i="11"/>
  <c r="S1040" i="11" s="1"/>
  <c r="U1040" i="11" s="1"/>
  <c r="V1040" i="11" s="1"/>
  <c r="W1040" i="11" s="1"/>
  <c r="Y1040" i="11" s="1"/>
  <c r="R640" i="11"/>
  <c r="S640" i="11" s="1"/>
  <c r="U640" i="11" s="1"/>
  <c r="V640" i="11" s="1"/>
  <c r="W640" i="11" s="1"/>
  <c r="Y640" i="11" s="1"/>
  <c r="R100" i="11"/>
  <c r="S100" i="11" s="1"/>
  <c r="U100" i="11" s="1"/>
  <c r="V100" i="11" s="1"/>
  <c r="W100" i="11" s="1"/>
  <c r="Y100" i="11" s="1"/>
  <c r="R1447" i="11"/>
  <c r="S1447" i="11" s="1"/>
  <c r="U1447" i="11" s="1"/>
  <c r="V1447" i="11" s="1"/>
  <c r="W1447" i="11" s="1"/>
  <c r="Y1447" i="11" s="1"/>
  <c r="R1051" i="11"/>
  <c r="S1051" i="11" s="1"/>
  <c r="U1051" i="11" s="1"/>
  <c r="V1051" i="11" s="1"/>
  <c r="W1051" i="11" s="1"/>
  <c r="Y1051" i="11" s="1"/>
  <c r="R279" i="11"/>
  <c r="S279" i="11" s="1"/>
  <c r="U279" i="11" s="1"/>
  <c r="V279" i="11" s="1"/>
  <c r="W279" i="11" s="1"/>
  <c r="Y279" i="11" s="1"/>
  <c r="R1322" i="11"/>
  <c r="S1322" i="11" s="1"/>
  <c r="U1322" i="11" s="1"/>
  <c r="V1322" i="11" s="1"/>
  <c r="W1322" i="11" s="1"/>
  <c r="Y1322" i="11" s="1"/>
  <c r="R1162" i="11"/>
  <c r="S1162" i="11" s="1"/>
  <c r="U1162" i="11" s="1"/>
  <c r="V1162" i="11" s="1"/>
  <c r="W1162" i="11" s="1"/>
  <c r="Y1162" i="11" s="1"/>
  <c r="R937" i="11"/>
  <c r="S937" i="11" s="1"/>
  <c r="U937" i="11" s="1"/>
  <c r="V937" i="11" s="1"/>
  <c r="W937" i="11" s="1"/>
  <c r="Y937" i="11" s="1"/>
  <c r="R684" i="11"/>
  <c r="R1007" i="11"/>
  <c r="R954" i="11"/>
  <c r="R410" i="11"/>
  <c r="S410" i="11" s="1"/>
  <c r="U410" i="11" s="1"/>
  <c r="V410" i="11" s="1"/>
  <c r="W410" i="11" s="1"/>
  <c r="Y410" i="11" s="1"/>
  <c r="R298" i="11"/>
  <c r="S298" i="11" s="1"/>
  <c r="U298" i="11" s="1"/>
  <c r="V298" i="11" s="1"/>
  <c r="W298" i="11" s="1"/>
  <c r="Y298" i="11" s="1"/>
  <c r="R601" i="11"/>
  <c r="R824" i="11"/>
  <c r="R1415" i="11"/>
  <c r="S1415" i="11" s="1"/>
  <c r="U1415" i="11" s="1"/>
  <c r="V1415" i="11" s="1"/>
  <c r="W1415" i="11" s="1"/>
  <c r="Y1415" i="11" s="1"/>
  <c r="R1089" i="11"/>
  <c r="S1089" i="11" s="1"/>
  <c r="U1089" i="11" s="1"/>
  <c r="V1089" i="11" s="1"/>
  <c r="W1089" i="11" s="1"/>
  <c r="Y1089" i="11" s="1"/>
  <c r="R276" i="11"/>
  <c r="S276" i="11" s="1"/>
  <c r="U276" i="11" s="1"/>
  <c r="V276" i="11" s="1"/>
  <c r="W276" i="11" s="1"/>
  <c r="Y276" i="11" s="1"/>
  <c r="R643" i="11"/>
  <c r="S643" i="11" s="1"/>
  <c r="U643" i="11" s="1"/>
  <c r="V643" i="11" s="1"/>
  <c r="W643" i="11" s="1"/>
  <c r="Y643" i="11" s="1"/>
  <c r="R1446" i="11"/>
  <c r="S1446" i="11" s="1"/>
  <c r="U1446" i="11" s="1"/>
  <c r="V1446" i="11" s="1"/>
  <c r="W1446" i="11" s="1"/>
  <c r="Y1446" i="11" s="1"/>
  <c r="R1149" i="11"/>
  <c r="S1149" i="11" s="1"/>
  <c r="U1149" i="11" s="1"/>
  <c r="V1149" i="11" s="1"/>
  <c r="W1149" i="11" s="1"/>
  <c r="Y1149" i="11" s="1"/>
  <c r="R1803" i="11"/>
  <c r="R1248" i="11"/>
  <c r="S1248" i="11" s="1"/>
  <c r="U1248" i="11" s="1"/>
  <c r="V1248" i="11" s="1"/>
  <c r="W1248" i="11" s="1"/>
  <c r="Y1248" i="11" s="1"/>
  <c r="R283" i="11"/>
  <c r="S283" i="11" s="1"/>
  <c r="U283" i="11" s="1"/>
  <c r="V283" i="11" s="1"/>
  <c r="W283" i="11" s="1"/>
  <c r="Y283" i="11" s="1"/>
  <c r="R1046" i="11"/>
  <c r="R866" i="11"/>
  <c r="R577" i="11"/>
  <c r="S577" i="11" s="1"/>
  <c r="U577" i="11" s="1"/>
  <c r="V577" i="11" s="1"/>
  <c r="W577" i="11" s="1"/>
  <c r="Y577" i="11" s="1"/>
  <c r="R1392" i="11"/>
  <c r="S1392" i="11" s="1"/>
  <c r="U1392" i="11" s="1"/>
  <c r="V1392" i="11" s="1"/>
  <c r="W1392" i="11" s="1"/>
  <c r="Y1392" i="11" s="1"/>
  <c r="R308" i="11"/>
  <c r="S308" i="11" s="1"/>
  <c r="U308" i="11" s="1"/>
  <c r="V308" i="11" s="1"/>
  <c r="W308" i="11" s="1"/>
  <c r="Y308" i="11" s="1"/>
  <c r="R204" i="11"/>
  <c r="R1375" i="11"/>
  <c r="S1375" i="11" s="1"/>
  <c r="U1375" i="11" s="1"/>
  <c r="V1375" i="11" s="1"/>
  <c r="W1375" i="11" s="1"/>
  <c r="Y1375" i="11" s="1"/>
  <c r="R1303" i="11"/>
  <c r="S1303" i="11" s="1"/>
  <c r="U1303" i="11" s="1"/>
  <c r="V1303" i="11" s="1"/>
  <c r="W1303" i="11" s="1"/>
  <c r="Y1303" i="11" s="1"/>
  <c r="R935" i="11"/>
  <c r="S935" i="11" s="1"/>
  <c r="U935" i="11" s="1"/>
  <c r="V935" i="11" s="1"/>
  <c r="W935" i="11" s="1"/>
  <c r="Y935" i="11" s="1"/>
  <c r="R607" i="11"/>
  <c r="R95" i="11"/>
  <c r="R842" i="11"/>
  <c r="R1129" i="11"/>
  <c r="S1129" i="11" s="1"/>
  <c r="U1129" i="11" s="1"/>
  <c r="V1129" i="11" s="1"/>
  <c r="W1129" i="11" s="1"/>
  <c r="Y1129" i="11" s="1"/>
  <c r="R1057" i="11"/>
  <c r="R865" i="11"/>
  <c r="R809" i="11"/>
  <c r="R353" i="11"/>
  <c r="S353" i="11" s="1"/>
  <c r="U353" i="11" s="1"/>
  <c r="V353" i="11" s="1"/>
  <c r="W353" i="11" s="1"/>
  <c r="Y353" i="11" s="1"/>
  <c r="R181" i="11"/>
  <c r="R960" i="11"/>
  <c r="R600" i="11"/>
  <c r="S600" i="11" s="1"/>
  <c r="U600" i="11" s="1"/>
  <c r="V600" i="11" s="1"/>
  <c r="W600" i="11" s="1"/>
  <c r="Y600" i="11" s="1"/>
  <c r="R1083" i="11"/>
  <c r="S1083" i="11" s="1"/>
  <c r="U1083" i="11" s="1"/>
  <c r="V1083" i="11" s="1"/>
  <c r="W1083" i="11" s="1"/>
  <c r="Y1083" i="11" s="1"/>
  <c r="R961" i="11"/>
  <c r="R672" i="11"/>
  <c r="R1487" i="11"/>
  <c r="S1487" i="11" s="1"/>
  <c r="U1487" i="11" s="1"/>
  <c r="V1487" i="11" s="1"/>
  <c r="W1487" i="11" s="1"/>
  <c r="Y1487" i="11" s="1"/>
  <c r="R1335" i="11"/>
  <c r="S1335" i="11" s="1"/>
  <c r="U1335" i="11" s="1"/>
  <c r="V1335" i="11" s="1"/>
  <c r="W1335" i="11" s="1"/>
  <c r="Y1335" i="11" s="1"/>
  <c r="R139" i="11"/>
  <c r="R1341" i="11"/>
  <c r="S1341" i="11" s="1"/>
  <c r="U1341" i="11" s="1"/>
  <c r="V1341" i="11" s="1"/>
  <c r="W1341" i="11" s="1"/>
  <c r="Y1341" i="11" s="1"/>
  <c r="R277" i="11"/>
  <c r="S277" i="11" s="1"/>
  <c r="U277" i="11" s="1"/>
  <c r="V277" i="11" s="1"/>
  <c r="W277" i="11" s="1"/>
  <c r="Y277" i="11" s="1"/>
  <c r="R172" i="11"/>
  <c r="R1155" i="11"/>
  <c r="S1155" i="11" s="1"/>
  <c r="U1155" i="11" s="1"/>
  <c r="V1155" i="11" s="1"/>
  <c r="W1155" i="11" s="1"/>
  <c r="Y1155" i="11" s="1"/>
  <c r="R373" i="11"/>
  <c r="S373" i="11" s="1"/>
  <c r="U373" i="11" s="1"/>
  <c r="V373" i="11" s="1"/>
  <c r="W373" i="11" s="1"/>
  <c r="Y373" i="11" s="1"/>
  <c r="R89" i="11"/>
  <c r="S89" i="11" s="1"/>
  <c r="U89" i="11" s="1"/>
  <c r="V89" i="11" s="1"/>
  <c r="W89" i="11" s="1"/>
  <c r="Y89" i="11" s="1"/>
  <c r="R390" i="11"/>
  <c r="S390" i="11" s="1"/>
  <c r="U390" i="11" s="1"/>
  <c r="V390" i="11" s="1"/>
  <c r="W390" i="11" s="1"/>
  <c r="Y390" i="11" s="1"/>
  <c r="R125" i="11"/>
  <c r="R784" i="11"/>
  <c r="R1119" i="11"/>
  <c r="R831" i="11"/>
  <c r="R755" i="11"/>
  <c r="S755" i="11" s="1"/>
  <c r="U755" i="11" s="1"/>
  <c r="V755" i="11" s="1"/>
  <c r="W755" i="11" s="1"/>
  <c r="Y755" i="11" s="1"/>
  <c r="R131" i="11"/>
  <c r="R202" i="11"/>
  <c r="R829" i="11"/>
  <c r="R916" i="11"/>
  <c r="S916" i="11" s="1"/>
  <c r="U916" i="11" s="1"/>
  <c r="V916" i="11" s="1"/>
  <c r="W916" i="11" s="1"/>
  <c r="Y916" i="11" s="1"/>
  <c r="R867" i="11"/>
  <c r="R1205" i="11"/>
  <c r="S1205" i="11" s="1"/>
  <c r="U1205" i="11" s="1"/>
  <c r="V1205" i="11" s="1"/>
  <c r="W1205" i="11" s="1"/>
  <c r="Y1205" i="11" s="1"/>
  <c r="R369" i="11"/>
  <c r="S369" i="11" s="1"/>
  <c r="U369" i="11" s="1"/>
  <c r="V369" i="11" s="1"/>
  <c r="W369" i="11" s="1"/>
  <c r="Y369" i="11" s="1"/>
  <c r="R197" i="11"/>
  <c r="R352" i="11"/>
  <c r="S352" i="11" s="1"/>
  <c r="U352" i="11" s="1"/>
  <c r="V352" i="11" s="1"/>
  <c r="W352" i="11" s="1"/>
  <c r="Y352" i="11" s="1"/>
  <c r="R903" i="11"/>
  <c r="R823" i="11"/>
  <c r="R243" i="11"/>
  <c r="S243" i="11" s="1"/>
  <c r="U243" i="11" s="1"/>
  <c r="V243" i="11" s="1"/>
  <c r="W243" i="11" s="1"/>
  <c r="Y243" i="11" s="1"/>
  <c r="R1482" i="11"/>
  <c r="S1482" i="11" s="1"/>
  <c r="U1482" i="11" s="1"/>
  <c r="V1482" i="11" s="1"/>
  <c r="W1482" i="11" s="1"/>
  <c r="Y1482" i="11" s="1"/>
  <c r="R362" i="11"/>
  <c r="S362" i="11" s="1"/>
  <c r="U362" i="11" s="1"/>
  <c r="V362" i="11" s="1"/>
  <c r="W362" i="11" s="1"/>
  <c r="Y362" i="11" s="1"/>
  <c r="R258" i="11"/>
  <c r="S258" i="11" s="1"/>
  <c r="U258" i="11" s="1"/>
  <c r="V258" i="11" s="1"/>
  <c r="W258" i="11" s="1"/>
  <c r="Y258" i="11" s="1"/>
  <c r="R236" i="11"/>
  <c r="S236" i="11" s="1"/>
  <c r="U236" i="11" s="1"/>
  <c r="V236" i="11" s="1"/>
  <c r="W236" i="11" s="1"/>
  <c r="Y236" i="11" s="1"/>
  <c r="R1130" i="11"/>
  <c r="S1130" i="11" s="1"/>
  <c r="U1130" i="11" s="1"/>
  <c r="V1130" i="11" s="1"/>
  <c r="W1130" i="11" s="1"/>
  <c r="Y1130" i="11" s="1"/>
  <c r="R1263" i="11"/>
  <c r="S1263" i="11" s="1"/>
  <c r="U1263" i="11" s="1"/>
  <c r="V1263" i="11" s="1"/>
  <c r="W1263" i="11" s="1"/>
  <c r="Y1263" i="11" s="1"/>
  <c r="R1397" i="11"/>
  <c r="S1397" i="11" s="1"/>
  <c r="U1397" i="11" s="1"/>
  <c r="V1397" i="11" s="1"/>
  <c r="W1397" i="11" s="1"/>
  <c r="Y1397" i="11" s="1"/>
  <c r="R1221" i="11"/>
  <c r="S1221" i="11" s="1"/>
  <c r="U1221" i="11" s="1"/>
  <c r="V1221" i="11" s="1"/>
  <c r="W1221" i="11" s="1"/>
  <c r="Y1221" i="11" s="1"/>
  <c r="R1017" i="11"/>
  <c r="R638" i="11"/>
  <c r="S638" i="11" s="1"/>
  <c r="U638" i="11" s="1"/>
  <c r="V638" i="11" s="1"/>
  <c r="W638" i="11" s="1"/>
  <c r="Y638" i="11" s="1"/>
  <c r="R342" i="11"/>
  <c r="S342" i="11" s="1"/>
  <c r="U342" i="11" s="1"/>
  <c r="V342" i="11" s="1"/>
  <c r="W342" i="11" s="1"/>
  <c r="Y342" i="11" s="1"/>
  <c r="R1449" i="11"/>
  <c r="S1449" i="11" s="1"/>
  <c r="U1449" i="11" s="1"/>
  <c r="V1449" i="11" s="1"/>
  <c r="W1449" i="11" s="1"/>
  <c r="Y1449" i="11" s="1"/>
  <c r="R1261" i="11"/>
  <c r="S1261" i="11" s="1"/>
  <c r="U1261" i="11" s="1"/>
  <c r="V1261" i="11" s="1"/>
  <c r="W1261" i="11" s="1"/>
  <c r="Y1261" i="11" s="1"/>
  <c r="R1358" i="11"/>
  <c r="S1358" i="11" s="1"/>
  <c r="U1358" i="11" s="1"/>
  <c r="V1358" i="11" s="1"/>
  <c r="W1358" i="11" s="1"/>
  <c r="Y1358" i="11" s="1"/>
  <c r="R1262" i="11"/>
  <c r="S1262" i="11" s="1"/>
  <c r="U1262" i="11" s="1"/>
  <c r="V1262" i="11" s="1"/>
  <c r="W1262" i="11" s="1"/>
  <c r="Y1262" i="11" s="1"/>
  <c r="R1126" i="11"/>
  <c r="S1126" i="11" s="1"/>
  <c r="U1126" i="11" s="1"/>
  <c r="V1126" i="11" s="1"/>
  <c r="W1126" i="11" s="1"/>
  <c r="Y1126" i="11" s="1"/>
  <c r="R878" i="11"/>
  <c r="R294" i="11"/>
  <c r="S294" i="11" s="1"/>
  <c r="U294" i="11" s="1"/>
  <c r="V294" i="11" s="1"/>
  <c r="W294" i="11" s="1"/>
  <c r="Y294" i="11" s="1"/>
  <c r="R118" i="11"/>
  <c r="R1509" i="11"/>
  <c r="R1437" i="11"/>
  <c r="S1437" i="11" s="1"/>
  <c r="U1437" i="11" s="1"/>
  <c r="V1437" i="11" s="1"/>
  <c r="W1437" i="11" s="1"/>
  <c r="Y1437" i="11" s="1"/>
  <c r="R1269" i="11"/>
  <c r="S1269" i="11" s="1"/>
  <c r="U1269" i="11" s="1"/>
  <c r="V1269" i="11" s="1"/>
  <c r="W1269" i="11" s="1"/>
  <c r="Y1269" i="11" s="1"/>
  <c r="R1181" i="11"/>
  <c r="S1181" i="11" s="1"/>
  <c r="U1181" i="11" s="1"/>
  <c r="V1181" i="11" s="1"/>
  <c r="W1181" i="11" s="1"/>
  <c r="Y1181" i="11" s="1"/>
  <c r="R885" i="11"/>
  <c r="R813" i="11"/>
  <c r="S813" i="11" s="1"/>
  <c r="U813" i="11" s="1"/>
  <c r="V813" i="11" s="1"/>
  <c r="W813" i="11" s="1"/>
  <c r="Y813" i="11" s="1"/>
  <c r="R637" i="11"/>
  <c r="S637" i="11" s="1"/>
  <c r="U637" i="11" s="1"/>
  <c r="V637" i="11" s="1"/>
  <c r="W637" i="11" s="1"/>
  <c r="Y637" i="11" s="1"/>
  <c r="R509" i="11"/>
  <c r="S509" i="11" s="1"/>
  <c r="U509" i="11" s="1"/>
  <c r="V509" i="11" s="1"/>
  <c r="W509" i="11" s="1"/>
  <c r="Y509" i="11" s="1"/>
  <c r="R1500" i="11"/>
  <c r="S1500" i="11" s="1"/>
  <c r="U1500" i="11" s="1"/>
  <c r="V1500" i="11" s="1"/>
  <c r="W1500" i="11" s="1"/>
  <c r="Y1500" i="11" s="1"/>
  <c r="R1260" i="11"/>
  <c r="S1260" i="11" s="1"/>
  <c r="U1260" i="11" s="1"/>
  <c r="V1260" i="11" s="1"/>
  <c r="W1260" i="11" s="1"/>
  <c r="Y1260" i="11" s="1"/>
  <c r="R1132" i="11"/>
  <c r="S1132" i="11" s="1"/>
  <c r="U1132" i="11" s="1"/>
  <c r="V1132" i="11" s="1"/>
  <c r="W1132" i="11" s="1"/>
  <c r="Y1132" i="11" s="1"/>
  <c r="R1052" i="11"/>
  <c r="S1052" i="11" s="1"/>
  <c r="U1052" i="11" s="1"/>
  <c r="V1052" i="11" s="1"/>
  <c r="W1052" i="11" s="1"/>
  <c r="Y1052" i="11" s="1"/>
  <c r="R756" i="11"/>
  <c r="S756" i="11" s="1"/>
  <c r="U756" i="11" s="1"/>
  <c r="V756" i="11" s="1"/>
  <c r="W756" i="11" s="1"/>
  <c r="Y756" i="11" s="1"/>
  <c r="R732" i="11"/>
  <c r="R652" i="11"/>
  <c r="S652" i="11" s="1"/>
  <c r="U652" i="11" s="1"/>
  <c r="V652" i="11" s="1"/>
  <c r="W652" i="11" s="1"/>
  <c r="Y652" i="11" s="1"/>
  <c r="R588" i="11"/>
  <c r="S588" i="11" s="1"/>
  <c r="U588" i="11" s="1"/>
  <c r="V588" i="11" s="1"/>
  <c r="W588" i="11" s="1"/>
  <c r="Y588" i="11" s="1"/>
  <c r="R1350" i="11"/>
  <c r="S1350" i="11" s="1"/>
  <c r="U1350" i="11" s="1"/>
  <c r="V1350" i="11" s="1"/>
  <c r="W1350" i="11" s="1"/>
  <c r="Y1350" i="11" s="1"/>
  <c r="R990" i="11"/>
  <c r="S990" i="11" s="1"/>
  <c r="U990" i="11" s="1"/>
  <c r="V990" i="11" s="1"/>
  <c r="W990" i="11" s="1"/>
  <c r="Y990" i="11" s="1"/>
  <c r="R670" i="11"/>
  <c r="R381" i="11"/>
  <c r="S381" i="11" s="1"/>
  <c r="U381" i="11" s="1"/>
  <c r="V381" i="11" s="1"/>
  <c r="W381" i="11" s="1"/>
  <c r="Y381" i="11" s="1"/>
  <c r="R117" i="11"/>
  <c r="R1478" i="11"/>
  <c r="S1478" i="11" s="1"/>
  <c r="U1478" i="11" s="1"/>
  <c r="V1478" i="11" s="1"/>
  <c r="W1478" i="11" s="1"/>
  <c r="Y1478" i="11" s="1"/>
  <c r="R1396" i="11"/>
  <c r="S1396" i="11" s="1"/>
  <c r="U1396" i="11" s="1"/>
  <c r="V1396" i="11" s="1"/>
  <c r="W1396" i="11" s="1"/>
  <c r="Y1396" i="11" s="1"/>
  <c r="R1268" i="11"/>
  <c r="S1268" i="11" s="1"/>
  <c r="U1268" i="11" s="1"/>
  <c r="V1268" i="11" s="1"/>
  <c r="W1268" i="11" s="1"/>
  <c r="Y1268" i="11" s="1"/>
  <c r="R1806" i="11"/>
  <c r="R1134" i="11"/>
  <c r="S1134" i="11" s="1"/>
  <c r="U1134" i="11" s="1"/>
  <c r="V1134" i="11" s="1"/>
  <c r="W1134" i="11" s="1"/>
  <c r="Y1134" i="11" s="1"/>
  <c r="R806" i="11"/>
  <c r="R646" i="11"/>
  <c r="S646" i="11" s="1"/>
  <c r="U646" i="11" s="1"/>
  <c r="V646" i="11" s="1"/>
  <c r="W646" i="11" s="1"/>
  <c r="Y646" i="11" s="1"/>
  <c r="R1277" i="11"/>
  <c r="S1277" i="11" s="1"/>
  <c r="U1277" i="11" s="1"/>
  <c r="V1277" i="11" s="1"/>
  <c r="W1277" i="11" s="1"/>
  <c r="Y1277" i="11" s="1"/>
  <c r="R1005" i="11"/>
  <c r="R933" i="11"/>
  <c r="R98" i="11"/>
  <c r="S98" i="11" s="1"/>
  <c r="U98" i="11" s="1"/>
  <c r="V98" i="11" s="1"/>
  <c r="W98" i="11" s="1"/>
  <c r="Y98" i="11" s="1"/>
  <c r="R1334" i="11"/>
  <c r="S1334" i="11" s="1"/>
  <c r="U1334" i="11" s="1"/>
  <c r="V1334" i="11" s="1"/>
  <c r="W1334" i="11" s="1"/>
  <c r="Y1334" i="11" s="1"/>
  <c r="R1182" i="11"/>
  <c r="S1182" i="11" s="1"/>
  <c r="U1182" i="11" s="1"/>
  <c r="V1182" i="11" s="1"/>
  <c r="W1182" i="11" s="1"/>
  <c r="Y1182" i="11" s="1"/>
  <c r="R1038" i="11"/>
  <c r="S1038" i="11" s="1"/>
  <c r="U1038" i="11" s="1"/>
  <c r="V1038" i="11" s="1"/>
  <c r="W1038" i="11" s="1"/>
  <c r="Y1038" i="11" s="1"/>
  <c r="R934" i="11"/>
  <c r="R1365" i="11"/>
  <c r="S1365" i="11" s="1"/>
  <c r="U1365" i="11" s="1"/>
  <c r="V1365" i="11" s="1"/>
  <c r="W1365" i="11" s="1"/>
  <c r="Y1365" i="11" s="1"/>
  <c r="R1117" i="11"/>
  <c r="R709" i="11"/>
  <c r="R1508" i="11"/>
  <c r="R225" i="11"/>
  <c r="S225" i="11" s="1"/>
  <c r="U225" i="11" s="1"/>
  <c r="V225" i="11" s="1"/>
  <c r="W225" i="11" s="1"/>
  <c r="Y225" i="11" s="1"/>
  <c r="R1475" i="11"/>
  <c r="S1475" i="11" s="1"/>
  <c r="U1475" i="11" s="1"/>
  <c r="V1475" i="11" s="1"/>
  <c r="W1475" i="11" s="1"/>
  <c r="Y1475" i="11" s="1"/>
  <c r="R1443" i="11"/>
  <c r="S1443" i="11" s="1"/>
  <c r="U1443" i="11" s="1"/>
  <c r="V1443" i="11" s="1"/>
  <c r="W1443" i="11" s="1"/>
  <c r="Y1443" i="11" s="1"/>
  <c r="R1419" i="11"/>
  <c r="S1419" i="11" s="1"/>
  <c r="U1419" i="11" s="1"/>
  <c r="V1419" i="11" s="1"/>
  <c r="W1419" i="11" s="1"/>
  <c r="Y1419" i="11" s="1"/>
  <c r="R1307" i="11"/>
  <c r="S1307" i="11" s="1"/>
  <c r="U1307" i="11" s="1"/>
  <c r="V1307" i="11" s="1"/>
  <c r="W1307" i="11" s="1"/>
  <c r="Y1307" i="11" s="1"/>
  <c r="R1275" i="11"/>
  <c r="S1275" i="11" s="1"/>
  <c r="U1275" i="11" s="1"/>
  <c r="V1275" i="11" s="1"/>
  <c r="W1275" i="11" s="1"/>
  <c r="Y1275" i="11" s="1"/>
  <c r="R1243" i="11"/>
  <c r="S1243" i="11" s="1"/>
  <c r="U1243" i="11" s="1"/>
  <c r="V1243" i="11" s="1"/>
  <c r="W1243" i="11" s="1"/>
  <c r="Y1243" i="11" s="1"/>
  <c r="R1059" i="11"/>
  <c r="R995" i="11"/>
  <c r="S995" i="11" s="1"/>
  <c r="U995" i="11" s="1"/>
  <c r="V995" i="11" s="1"/>
  <c r="W995" i="11" s="1"/>
  <c r="Y995" i="11" s="1"/>
  <c r="R939" i="11"/>
  <c r="S939" i="11" s="1"/>
  <c r="U939" i="11" s="1"/>
  <c r="V939" i="11" s="1"/>
  <c r="W939" i="11" s="1"/>
  <c r="Y939" i="11" s="1"/>
  <c r="R771" i="11"/>
  <c r="R222" i="11"/>
  <c r="S222" i="11" s="1"/>
  <c r="U222" i="11" s="1"/>
  <c r="V222" i="11" s="1"/>
  <c r="W222" i="11" s="1"/>
  <c r="Y222" i="11" s="1"/>
  <c r="R1014" i="11"/>
  <c r="R782" i="11"/>
  <c r="R590" i="11"/>
  <c r="S590" i="11" s="1"/>
  <c r="U590" i="11" s="1"/>
  <c r="V590" i="11" s="1"/>
  <c r="W590" i="11" s="1"/>
  <c r="Y590" i="11" s="1"/>
  <c r="R374" i="11"/>
  <c r="S374" i="11" s="1"/>
  <c r="U374" i="11" s="1"/>
  <c r="V374" i="11" s="1"/>
  <c r="W374" i="11" s="1"/>
  <c r="Y374" i="11" s="1"/>
  <c r="R230" i="11"/>
  <c r="S230" i="11" s="1"/>
  <c r="U230" i="11" s="1"/>
  <c r="V230" i="11" s="1"/>
  <c r="W230" i="11" s="1"/>
  <c r="Y230" i="11" s="1"/>
  <c r="R1077" i="11"/>
  <c r="R949" i="11"/>
  <c r="R205" i="11"/>
  <c r="R1156" i="11"/>
  <c r="S1156" i="11" s="1"/>
  <c r="U1156" i="11" s="1"/>
  <c r="V1156" i="11" s="1"/>
  <c r="W1156" i="11" s="1"/>
  <c r="Y1156" i="11" s="1"/>
  <c r="R1076" i="11"/>
  <c r="R1004" i="11"/>
  <c r="R956" i="11"/>
  <c r="R932" i="11"/>
  <c r="R908" i="11"/>
  <c r="R796" i="11"/>
  <c r="S796" i="11" s="1"/>
  <c r="U796" i="11" s="1"/>
  <c r="V796" i="11" s="1"/>
  <c r="W796" i="11" s="1"/>
  <c r="Y796" i="11" s="1"/>
  <c r="R772" i="11"/>
  <c r="R748" i="11"/>
  <c r="R604" i="11"/>
  <c r="R580" i="11"/>
  <c r="S580" i="11" s="1"/>
  <c r="U580" i="11" s="1"/>
  <c r="V580" i="11" s="1"/>
  <c r="W580" i="11" s="1"/>
  <c r="Y580" i="11" s="1"/>
  <c r="R508" i="11"/>
  <c r="S508" i="11" s="1"/>
  <c r="U508" i="11" s="1"/>
  <c r="V508" i="11" s="1"/>
  <c r="W508" i="11" s="1"/>
  <c r="Y508" i="11" s="1"/>
  <c r="R1357" i="11"/>
  <c r="S1357" i="11" s="1"/>
  <c r="U1357" i="11" s="1"/>
  <c r="V1357" i="11" s="1"/>
  <c r="W1357" i="11" s="1"/>
  <c r="Y1357" i="11" s="1"/>
  <c r="R1254" i="11"/>
  <c r="S1254" i="11" s="1"/>
  <c r="U1254" i="11" s="1"/>
  <c r="V1254" i="11" s="1"/>
  <c r="W1254" i="11" s="1"/>
  <c r="Y1254" i="11" s="1"/>
  <c r="R1086" i="11"/>
  <c r="S1086" i="11" s="1"/>
  <c r="U1086" i="11" s="1"/>
  <c r="V1086" i="11" s="1"/>
  <c r="W1086" i="11" s="1"/>
  <c r="Y1086" i="11" s="1"/>
  <c r="R838" i="11"/>
  <c r="R766" i="11"/>
  <c r="S766" i="11" s="1"/>
  <c r="U766" i="11" s="1"/>
  <c r="V766" i="11" s="1"/>
  <c r="W766" i="11" s="1"/>
  <c r="Y766" i="11" s="1"/>
  <c r="R278" i="11"/>
  <c r="S278" i="11" s="1"/>
  <c r="U278" i="11" s="1"/>
  <c r="V278" i="11" s="1"/>
  <c r="W278" i="11" s="1"/>
  <c r="Y278" i="11" s="1"/>
  <c r="R221" i="11"/>
  <c r="S221" i="11" s="1"/>
  <c r="U221" i="11" s="1"/>
  <c r="V221" i="11" s="1"/>
  <c r="W221" i="11" s="1"/>
  <c r="Y221" i="11" s="1"/>
  <c r="R1780" i="11"/>
  <c r="R1207" i="11"/>
  <c r="S1207" i="11" s="1"/>
  <c r="U1207" i="11" s="1"/>
  <c r="V1207" i="11" s="1"/>
  <c r="W1207" i="11" s="1"/>
  <c r="Y1207" i="11" s="1"/>
  <c r="R1438" i="11"/>
  <c r="S1438" i="11" s="1"/>
  <c r="U1438" i="11" s="1"/>
  <c r="V1438" i="11" s="1"/>
  <c r="W1438" i="11" s="1"/>
  <c r="Y1438" i="11" s="1"/>
  <c r="R246" i="11"/>
  <c r="S246" i="11" s="1"/>
  <c r="U246" i="11" s="1"/>
  <c r="V246" i="11" s="1"/>
  <c r="W246" i="11" s="1"/>
  <c r="Y246" i="11" s="1"/>
  <c r="R166" i="11"/>
  <c r="R725" i="11"/>
  <c r="R1444" i="11"/>
  <c r="S1444" i="11" s="1"/>
  <c r="U1444" i="11" s="1"/>
  <c r="V1444" i="11" s="1"/>
  <c r="W1444" i="11" s="1"/>
  <c r="Y1444" i="11" s="1"/>
  <c r="R1220" i="11"/>
  <c r="S1220" i="11" s="1"/>
  <c r="U1220" i="11" s="1"/>
  <c r="V1220" i="11" s="1"/>
  <c r="W1220" i="11" s="1"/>
  <c r="Y1220" i="11" s="1"/>
  <c r="R994" i="11"/>
  <c r="S994" i="11" s="1"/>
  <c r="U994" i="11" s="1"/>
  <c r="V994" i="11" s="1"/>
  <c r="W994" i="11" s="1"/>
  <c r="Y994" i="11" s="1"/>
  <c r="R237" i="11"/>
  <c r="S237" i="11" s="1"/>
  <c r="U237" i="11" s="1"/>
  <c r="V237" i="11" s="1"/>
  <c r="W237" i="11" s="1"/>
  <c r="Y237" i="11" s="1"/>
  <c r="R1398" i="11"/>
  <c r="S1398" i="11" s="1"/>
  <c r="U1398" i="11" s="1"/>
  <c r="V1398" i="11" s="1"/>
  <c r="W1398" i="11" s="1"/>
  <c r="Y1398" i="11" s="1"/>
  <c r="R1006" i="11"/>
  <c r="R822" i="11"/>
  <c r="R238" i="11"/>
  <c r="S238" i="11" s="1"/>
  <c r="U238" i="11" s="1"/>
  <c r="V238" i="11" s="1"/>
  <c r="W238" i="11" s="1"/>
  <c r="Y238" i="11" s="1"/>
  <c r="R1781" i="11"/>
  <c r="R1501" i="11"/>
  <c r="R1189" i="11"/>
  <c r="S1189" i="11" s="1"/>
  <c r="U1189" i="11" s="1"/>
  <c r="V1189" i="11" s="1"/>
  <c r="W1189" i="11" s="1"/>
  <c r="Y1189" i="11" s="1"/>
  <c r="R965" i="11"/>
  <c r="R893" i="11"/>
  <c r="R821" i="11"/>
  <c r="S821" i="11" s="1"/>
  <c r="U821" i="11" s="1"/>
  <c r="V821" i="11" s="1"/>
  <c r="W821" i="11" s="1"/>
  <c r="Y821" i="11" s="1"/>
  <c r="R645" i="11"/>
  <c r="S645" i="11" s="1"/>
  <c r="U645" i="11" s="1"/>
  <c r="V645" i="11" s="1"/>
  <c r="W645" i="11" s="1"/>
  <c r="Y645" i="11" s="1"/>
  <c r="R357" i="11"/>
  <c r="S357" i="11" s="1"/>
  <c r="U357" i="11" s="1"/>
  <c r="V357" i="11" s="1"/>
  <c r="W357" i="11" s="1"/>
  <c r="Y357" i="11" s="1"/>
  <c r="R245" i="11"/>
  <c r="S245" i="11" s="1"/>
  <c r="U245" i="11" s="1"/>
  <c r="V245" i="11" s="1"/>
  <c r="W245" i="11" s="1"/>
  <c r="Y245" i="11" s="1"/>
  <c r="R1404" i="11"/>
  <c r="S1404" i="11" s="1"/>
  <c r="U1404" i="11" s="1"/>
  <c r="V1404" i="11" s="1"/>
  <c r="W1404" i="11" s="1"/>
  <c r="Y1404" i="11" s="1"/>
  <c r="R1284" i="11"/>
  <c r="S1284" i="11" s="1"/>
  <c r="U1284" i="11" s="1"/>
  <c r="V1284" i="11" s="1"/>
  <c r="W1284" i="11" s="1"/>
  <c r="Y1284" i="11" s="1"/>
  <c r="R1107" i="11"/>
  <c r="R177" i="11"/>
  <c r="R1411" i="11"/>
  <c r="S1411" i="11" s="1"/>
  <c r="U1411" i="11" s="1"/>
  <c r="V1411" i="11" s="1"/>
  <c r="W1411" i="11" s="1"/>
  <c r="Y1411" i="11" s="1"/>
  <c r="R1387" i="11"/>
  <c r="S1387" i="11" s="1"/>
  <c r="U1387" i="11" s="1"/>
  <c r="V1387" i="11" s="1"/>
  <c r="W1387" i="11" s="1"/>
  <c r="Y1387" i="11" s="1"/>
  <c r="R1299" i="11"/>
  <c r="S1299" i="11" s="1"/>
  <c r="U1299" i="11" s="1"/>
  <c r="V1299" i="11" s="1"/>
  <c r="W1299" i="11" s="1"/>
  <c r="Y1299" i="11" s="1"/>
  <c r="R1179" i="11"/>
  <c r="S1179" i="11" s="1"/>
  <c r="U1179" i="11" s="1"/>
  <c r="V1179" i="11" s="1"/>
  <c r="W1179" i="11" s="1"/>
  <c r="Y1179" i="11" s="1"/>
  <c r="R1091" i="11"/>
  <c r="S1091" i="11" s="1"/>
  <c r="U1091" i="11" s="1"/>
  <c r="V1091" i="11" s="1"/>
  <c r="W1091" i="11" s="1"/>
  <c r="Y1091" i="11" s="1"/>
  <c r="R963" i="11"/>
  <c r="R899" i="11"/>
  <c r="R875" i="11"/>
  <c r="R843" i="11"/>
  <c r="R731" i="11"/>
  <c r="R163" i="11"/>
  <c r="R99" i="11"/>
  <c r="R67" i="11"/>
  <c r="S67" i="11" s="1"/>
  <c r="U67" i="11" s="1"/>
  <c r="V67" i="11" s="1"/>
  <c r="W67" i="11" s="1"/>
  <c r="Y67" i="11" s="1"/>
  <c r="R361" i="11"/>
  <c r="S361" i="11" s="1"/>
  <c r="U361" i="11" s="1"/>
  <c r="V361" i="11" s="1"/>
  <c r="W361" i="11" s="1"/>
  <c r="Y361" i="11" s="1"/>
  <c r="R1290" i="11"/>
  <c r="S1290" i="11" s="1"/>
  <c r="U1290" i="11" s="1"/>
  <c r="V1290" i="11" s="1"/>
  <c r="W1290" i="11" s="1"/>
  <c r="Y1290" i="11" s="1"/>
  <c r="R1226" i="11"/>
  <c r="S1226" i="11" s="1"/>
  <c r="U1226" i="11" s="1"/>
  <c r="V1226" i="11" s="1"/>
  <c r="W1226" i="11" s="1"/>
  <c r="Y1226" i="11" s="1"/>
  <c r="R1170" i="11"/>
  <c r="R1138" i="11"/>
  <c r="S1138" i="11" s="1"/>
  <c r="U1138" i="11" s="1"/>
  <c r="V1138" i="11" s="1"/>
  <c r="W1138" i="11" s="1"/>
  <c r="Y1138" i="11" s="1"/>
  <c r="R1050" i="11"/>
  <c r="S1050" i="11" s="1"/>
  <c r="U1050" i="11" s="1"/>
  <c r="V1050" i="11" s="1"/>
  <c r="W1050" i="11" s="1"/>
  <c r="Y1050" i="11" s="1"/>
  <c r="R978" i="11"/>
  <c r="S978" i="11" s="1"/>
  <c r="U978" i="11" s="1"/>
  <c r="V978" i="11" s="1"/>
  <c r="W978" i="11" s="1"/>
  <c r="Y978" i="11" s="1"/>
  <c r="R914" i="11"/>
  <c r="R642" i="11"/>
  <c r="S642" i="11" s="1"/>
  <c r="U642" i="11" s="1"/>
  <c r="V642" i="11" s="1"/>
  <c r="W642" i="11" s="1"/>
  <c r="Y642" i="11" s="1"/>
  <c r="R594" i="11"/>
  <c r="S594" i="11" s="1"/>
  <c r="U594" i="11" s="1"/>
  <c r="V594" i="11" s="1"/>
  <c r="W594" i="11" s="1"/>
  <c r="Y594" i="11" s="1"/>
  <c r="R314" i="11"/>
  <c r="S314" i="11" s="1"/>
  <c r="U314" i="11" s="1"/>
  <c r="V314" i="11" s="1"/>
  <c r="W314" i="11" s="1"/>
  <c r="Y314" i="11" s="1"/>
  <c r="R1193" i="11"/>
  <c r="S1193" i="11" s="1"/>
  <c r="U1193" i="11" s="1"/>
  <c r="V1193" i="11" s="1"/>
  <c r="W1193" i="11" s="1"/>
  <c r="Y1193" i="11" s="1"/>
  <c r="R250" i="11"/>
  <c r="S250" i="11" s="1"/>
  <c r="U250" i="11" s="1"/>
  <c r="V250" i="11" s="1"/>
  <c r="W250" i="11" s="1"/>
  <c r="Y250" i="11" s="1"/>
  <c r="R1090" i="11"/>
  <c r="S1090" i="11" s="1"/>
  <c r="U1090" i="11" s="1"/>
  <c r="V1090" i="11" s="1"/>
  <c r="W1090" i="11" s="1"/>
  <c r="Y1090" i="11" s="1"/>
  <c r="R1497" i="11"/>
  <c r="S1497" i="11" s="1"/>
  <c r="U1497" i="11" s="1"/>
  <c r="V1497" i="11" s="1"/>
  <c r="W1497" i="11" s="1"/>
  <c r="Y1497" i="11" s="1"/>
  <c r="R1353" i="11"/>
  <c r="S1353" i="11" s="1"/>
  <c r="U1353" i="11" s="1"/>
  <c r="V1353" i="11" s="1"/>
  <c r="W1353" i="11" s="1"/>
  <c r="Y1353" i="11" s="1"/>
  <c r="R1225" i="11"/>
  <c r="S1225" i="11" s="1"/>
  <c r="U1225" i="11" s="1"/>
  <c r="V1225" i="11" s="1"/>
  <c r="W1225" i="11" s="1"/>
  <c r="Y1225" i="11" s="1"/>
  <c r="R1153" i="11"/>
  <c r="S1153" i="11" s="1"/>
  <c r="U1153" i="11" s="1"/>
  <c r="V1153" i="11" s="1"/>
  <c r="W1153" i="11" s="1"/>
  <c r="Y1153" i="11" s="1"/>
  <c r="R1081" i="11"/>
  <c r="R841" i="11"/>
  <c r="R785" i="11"/>
  <c r="R201" i="11"/>
  <c r="R801" i="11"/>
  <c r="R1504" i="11"/>
  <c r="R1456" i="11"/>
  <c r="S1456" i="11" s="1"/>
  <c r="U1456" i="11" s="1"/>
  <c r="V1456" i="11" s="1"/>
  <c r="W1456" i="11" s="1"/>
  <c r="Y1456" i="11" s="1"/>
  <c r="R1352" i="11"/>
  <c r="S1352" i="11" s="1"/>
  <c r="U1352" i="11" s="1"/>
  <c r="V1352" i="11" s="1"/>
  <c r="W1352" i="11" s="1"/>
  <c r="Y1352" i="11" s="1"/>
  <c r="R1272" i="11"/>
  <c r="S1272" i="11" s="1"/>
  <c r="U1272" i="11" s="1"/>
  <c r="V1272" i="11" s="1"/>
  <c r="W1272" i="11" s="1"/>
  <c r="Y1272" i="11" s="1"/>
  <c r="R1200" i="11"/>
  <c r="S1200" i="11" s="1"/>
  <c r="U1200" i="11" s="1"/>
  <c r="V1200" i="11" s="1"/>
  <c r="W1200" i="11" s="1"/>
  <c r="Y1200" i="11" s="1"/>
  <c r="R1032" i="11"/>
  <c r="R1000" i="11"/>
  <c r="R952" i="11"/>
  <c r="R928" i="11"/>
  <c r="S928" i="11" s="1"/>
  <c r="U928" i="11" s="1"/>
  <c r="V928" i="11" s="1"/>
  <c r="W928" i="11" s="1"/>
  <c r="Y928" i="11" s="1"/>
  <c r="R808" i="11"/>
  <c r="R712" i="11"/>
  <c r="R384" i="11"/>
  <c r="S384" i="11" s="1"/>
  <c r="U384" i="11" s="1"/>
  <c r="V384" i="11" s="1"/>
  <c r="W384" i="11" s="1"/>
  <c r="Y384" i="11" s="1"/>
  <c r="R1374" i="11"/>
  <c r="S1374" i="11" s="1"/>
  <c r="U1374" i="11" s="1"/>
  <c r="V1374" i="11" s="1"/>
  <c r="W1374" i="11" s="1"/>
  <c r="Y1374" i="11" s="1"/>
  <c r="R389" i="11"/>
  <c r="S389" i="11" s="1"/>
  <c r="U389" i="11" s="1"/>
  <c r="V389" i="11" s="1"/>
  <c r="W389" i="11" s="1"/>
  <c r="Y389" i="11" s="1"/>
  <c r="R1422" i="11"/>
  <c r="S1422" i="11" s="1"/>
  <c r="U1422" i="11" s="1"/>
  <c r="V1422" i="11" s="1"/>
  <c r="W1422" i="11" s="1"/>
  <c r="Y1422" i="11" s="1"/>
  <c r="R1174" i="11"/>
  <c r="S1174" i="11" s="1"/>
  <c r="U1174" i="11" s="1"/>
  <c r="V1174" i="11" s="1"/>
  <c r="W1174" i="11" s="1"/>
  <c r="Y1174" i="11" s="1"/>
  <c r="R158" i="11"/>
  <c r="R102" i="11"/>
  <c r="S102" i="11" s="1"/>
  <c r="U102" i="11" s="1"/>
  <c r="V102" i="11" s="1"/>
  <c r="W102" i="11" s="1"/>
  <c r="Y102" i="11" s="1"/>
  <c r="R1309" i="11"/>
  <c r="S1309" i="11" s="1"/>
  <c r="U1309" i="11" s="1"/>
  <c r="V1309" i="11" s="1"/>
  <c r="W1309" i="11" s="1"/>
  <c r="Y1309" i="11" s="1"/>
  <c r="R1253" i="11"/>
  <c r="S1253" i="11" s="1"/>
  <c r="U1253" i="11" s="1"/>
  <c r="V1253" i="11" s="1"/>
  <c r="W1253" i="11" s="1"/>
  <c r="Y1253" i="11" s="1"/>
  <c r="R1420" i="11"/>
  <c r="S1420" i="11" s="1"/>
  <c r="U1420" i="11" s="1"/>
  <c r="V1420" i="11" s="1"/>
  <c r="W1420" i="11" s="1"/>
  <c r="Y1420" i="11" s="1"/>
  <c r="R1148" i="11"/>
  <c r="S1148" i="11" s="1"/>
  <c r="U1148" i="11" s="1"/>
  <c r="V1148" i="11" s="1"/>
  <c r="W1148" i="11" s="1"/>
  <c r="Y1148" i="11" s="1"/>
  <c r="R1092" i="11"/>
  <c r="S1092" i="11" s="1"/>
  <c r="U1092" i="11" s="1"/>
  <c r="V1092" i="11" s="1"/>
  <c r="W1092" i="11" s="1"/>
  <c r="Y1092" i="11" s="1"/>
  <c r="R1044" i="11"/>
  <c r="S1044" i="11" s="1"/>
  <c r="U1044" i="11" s="1"/>
  <c r="V1044" i="11" s="1"/>
  <c r="W1044" i="11" s="1"/>
  <c r="Y1044" i="11" s="1"/>
  <c r="R1028" i="11"/>
  <c r="R996" i="11"/>
  <c r="S996" i="11" s="1"/>
  <c r="U996" i="11" s="1"/>
  <c r="V996" i="11" s="1"/>
  <c r="W996" i="11" s="1"/>
  <c r="Y996" i="11" s="1"/>
  <c r="R980" i="11"/>
  <c r="S980" i="11" s="1"/>
  <c r="U980" i="11" s="1"/>
  <c r="V980" i="11" s="1"/>
  <c r="W980" i="11" s="1"/>
  <c r="Y980" i="11" s="1"/>
  <c r="R836" i="11"/>
  <c r="R820" i="11"/>
  <c r="S820" i="11" s="1"/>
  <c r="U820" i="11" s="1"/>
  <c r="V820" i="11" s="1"/>
  <c r="W820" i="11" s="1"/>
  <c r="Y820" i="11" s="1"/>
  <c r="R724" i="11"/>
  <c r="R668" i="11"/>
  <c r="R1413" i="11"/>
  <c r="S1413" i="11" s="1"/>
  <c r="U1413" i="11" s="1"/>
  <c r="V1413" i="11" s="1"/>
  <c r="W1413" i="11" s="1"/>
  <c r="Y1413" i="11" s="1"/>
  <c r="R1158" i="11"/>
  <c r="S1158" i="11" s="1"/>
  <c r="U1158" i="11" s="1"/>
  <c r="V1158" i="11" s="1"/>
  <c r="W1158" i="11" s="1"/>
  <c r="Y1158" i="11" s="1"/>
  <c r="R350" i="11"/>
  <c r="S350" i="11" s="1"/>
  <c r="U350" i="11" s="1"/>
  <c r="V350" i="11" s="1"/>
  <c r="W350" i="11" s="1"/>
  <c r="Y350" i="11" s="1"/>
  <c r="R261" i="11"/>
  <c r="S261" i="11" s="1"/>
  <c r="U261" i="11" s="1"/>
  <c r="V261" i="11" s="1"/>
  <c r="W261" i="11" s="1"/>
  <c r="Y261" i="11" s="1"/>
  <c r="R1342" i="11"/>
  <c r="S1342" i="11" s="1"/>
  <c r="U1342" i="11" s="1"/>
  <c r="V1342" i="11" s="1"/>
  <c r="W1342" i="11" s="1"/>
  <c r="Y1342" i="11" s="1"/>
  <c r="R1198" i="11"/>
  <c r="S1198" i="11" s="1"/>
  <c r="U1198" i="11" s="1"/>
  <c r="V1198" i="11" s="1"/>
  <c r="W1198" i="11" s="1"/>
  <c r="Y1198" i="11" s="1"/>
  <c r="R1102" i="11"/>
  <c r="S1102" i="11" s="1"/>
  <c r="U1102" i="11" s="1"/>
  <c r="V1102" i="11" s="1"/>
  <c r="W1102" i="11" s="1"/>
  <c r="Y1102" i="11" s="1"/>
  <c r="R998" i="11"/>
  <c r="S998" i="11" s="1"/>
  <c r="U998" i="11" s="1"/>
  <c r="V998" i="11" s="1"/>
  <c r="W998" i="11" s="1"/>
  <c r="Y998" i="11" s="1"/>
  <c r="R710" i="11"/>
  <c r="R470" i="11"/>
  <c r="S470" i="11" s="1"/>
  <c r="U470" i="11" s="1"/>
  <c r="V470" i="11" s="1"/>
  <c r="W470" i="11" s="1"/>
  <c r="Y470" i="11" s="1"/>
  <c r="R1445" i="11"/>
  <c r="S1445" i="11" s="1"/>
  <c r="U1445" i="11" s="1"/>
  <c r="V1445" i="11" s="1"/>
  <c r="W1445" i="11" s="1"/>
  <c r="Y1445" i="11" s="1"/>
  <c r="R1381" i="11"/>
  <c r="S1381" i="11" s="1"/>
  <c r="U1381" i="11" s="1"/>
  <c r="V1381" i="11" s="1"/>
  <c r="W1381" i="11" s="1"/>
  <c r="Y1381" i="11" s="1"/>
  <c r="R1157" i="11"/>
  <c r="S1157" i="11" s="1"/>
  <c r="U1157" i="11" s="1"/>
  <c r="V1157" i="11" s="1"/>
  <c r="W1157" i="11" s="1"/>
  <c r="Y1157" i="11" s="1"/>
  <c r="R1085" i="11"/>
  <c r="S1085" i="11" s="1"/>
  <c r="U1085" i="11" s="1"/>
  <c r="V1085" i="11" s="1"/>
  <c r="W1085" i="11" s="1"/>
  <c r="Y1085" i="11" s="1"/>
  <c r="R253" i="11"/>
  <c r="S253" i="11" s="1"/>
  <c r="U253" i="11" s="1"/>
  <c r="V253" i="11" s="1"/>
  <c r="W253" i="11" s="1"/>
  <c r="Y253" i="11" s="1"/>
  <c r="R1804" i="11"/>
  <c r="R1340" i="11"/>
  <c r="S1340" i="11" s="1"/>
  <c r="U1340" i="11" s="1"/>
  <c r="V1340" i="11" s="1"/>
  <c r="W1340" i="11" s="1"/>
  <c r="Y1340" i="11" s="1"/>
  <c r="R1300" i="11"/>
  <c r="S1300" i="11" s="1"/>
  <c r="U1300" i="11" s="1"/>
  <c r="V1300" i="11" s="1"/>
  <c r="W1300" i="11" s="1"/>
  <c r="Y1300" i="11" s="1"/>
  <c r="R1245" i="11"/>
  <c r="S1245" i="11" s="1"/>
  <c r="U1245" i="11" s="1"/>
  <c r="V1245" i="11" s="1"/>
  <c r="W1245" i="11" s="1"/>
  <c r="Y1245" i="11" s="1"/>
  <c r="R962" i="11"/>
  <c r="R1494" i="11"/>
  <c r="S1494" i="11" s="1"/>
  <c r="U1494" i="11" s="1"/>
  <c r="V1494" i="11" s="1"/>
  <c r="W1494" i="11" s="1"/>
  <c r="Y1494" i="11" s="1"/>
  <c r="R1246" i="11"/>
  <c r="S1246" i="11" s="1"/>
  <c r="U1246" i="11" s="1"/>
  <c r="V1246" i="11" s="1"/>
  <c r="W1246" i="11" s="1"/>
  <c r="Y1246" i="11" s="1"/>
  <c r="R1142" i="11"/>
  <c r="S1142" i="11" s="1"/>
  <c r="U1142" i="11" s="1"/>
  <c r="V1142" i="11" s="1"/>
  <c r="W1142" i="11" s="1"/>
  <c r="Y1142" i="11" s="1"/>
  <c r="R790" i="11"/>
  <c r="R150" i="11"/>
  <c r="R1405" i="11"/>
  <c r="S1405" i="11" s="1"/>
  <c r="U1405" i="11" s="1"/>
  <c r="V1405" i="11" s="1"/>
  <c r="W1405" i="11" s="1"/>
  <c r="Y1405" i="11" s="1"/>
  <c r="R1237" i="11"/>
  <c r="S1237" i="11" s="1"/>
  <c r="U1237" i="11" s="1"/>
  <c r="V1237" i="11" s="1"/>
  <c r="W1237" i="11" s="1"/>
  <c r="Y1237" i="11" s="1"/>
  <c r="R1165" i="11"/>
  <c r="R213" i="11"/>
  <c r="S213" i="11" s="1"/>
  <c r="U213" i="11" s="1"/>
  <c r="V213" i="11" s="1"/>
  <c r="W213" i="11" s="1"/>
  <c r="Y213" i="11" s="1"/>
  <c r="R1204" i="11"/>
  <c r="S1204" i="11" s="1"/>
  <c r="U1204" i="11" s="1"/>
  <c r="V1204" i="11" s="1"/>
  <c r="W1204" i="11" s="1"/>
  <c r="Y1204" i="11" s="1"/>
  <c r="R83" i="11"/>
  <c r="S83" i="11" s="1"/>
  <c r="U83" i="11" s="1"/>
  <c r="V83" i="11" s="1"/>
  <c r="W83" i="11" s="1"/>
  <c r="Y83" i="11" s="1"/>
  <c r="R1137" i="11"/>
  <c r="S1137" i="11" s="1"/>
  <c r="U1137" i="11" s="1"/>
  <c r="V1137" i="11" s="1"/>
  <c r="W1137" i="11" s="1"/>
  <c r="Y1137" i="11" s="1"/>
  <c r="R97" i="11"/>
  <c r="S97" i="11" s="1"/>
  <c r="U97" i="11" s="1"/>
  <c r="V97" i="11" s="1"/>
  <c r="W97" i="11" s="1"/>
  <c r="Y97" i="11" s="1"/>
  <c r="R1317" i="11"/>
  <c r="S1317" i="11" s="1"/>
  <c r="U1317" i="11" s="1"/>
  <c r="V1317" i="11" s="1"/>
  <c r="W1317" i="11" s="1"/>
  <c r="Y1317" i="11" s="1"/>
  <c r="R1379" i="11"/>
  <c r="S1379" i="11" s="1"/>
  <c r="U1379" i="11" s="1"/>
  <c r="V1379" i="11" s="1"/>
  <c r="W1379" i="11" s="1"/>
  <c r="Y1379" i="11" s="1"/>
  <c r="R1355" i="11"/>
  <c r="S1355" i="11" s="1"/>
  <c r="U1355" i="11" s="1"/>
  <c r="V1355" i="11" s="1"/>
  <c r="W1355" i="11" s="1"/>
  <c r="Y1355" i="11" s="1"/>
  <c r="R1259" i="11"/>
  <c r="S1259" i="11" s="1"/>
  <c r="U1259" i="11" s="1"/>
  <c r="V1259" i="11" s="1"/>
  <c r="W1259" i="11" s="1"/>
  <c r="Y1259" i="11" s="1"/>
  <c r="R1227" i="11"/>
  <c r="S1227" i="11" s="1"/>
  <c r="U1227" i="11" s="1"/>
  <c r="V1227" i="11" s="1"/>
  <c r="W1227" i="11" s="1"/>
  <c r="Y1227" i="11" s="1"/>
  <c r="R1147" i="11"/>
  <c r="S1147" i="11" s="1"/>
  <c r="U1147" i="11" s="1"/>
  <c r="V1147" i="11" s="1"/>
  <c r="W1147" i="11" s="1"/>
  <c r="Y1147" i="11" s="1"/>
  <c r="R819" i="11"/>
  <c r="S819" i="11" s="1"/>
  <c r="U819" i="11" s="1"/>
  <c r="V819" i="11" s="1"/>
  <c r="W819" i="11" s="1"/>
  <c r="Y819" i="11" s="1"/>
  <c r="R795" i="11"/>
  <c r="S795" i="11" s="1"/>
  <c r="U795" i="11" s="1"/>
  <c r="V795" i="11" s="1"/>
  <c r="W795" i="11" s="1"/>
  <c r="Y795" i="11" s="1"/>
  <c r="R763" i="11"/>
  <c r="S763" i="11" s="1"/>
  <c r="U763" i="11" s="1"/>
  <c r="V763" i="11" s="1"/>
  <c r="W763" i="11" s="1"/>
  <c r="Y763" i="11" s="1"/>
  <c r="R715" i="11"/>
  <c r="R603" i="11"/>
  <c r="R387" i="11"/>
  <c r="S387" i="11" s="1"/>
  <c r="U387" i="11" s="1"/>
  <c r="V387" i="11" s="1"/>
  <c r="W387" i="11" s="1"/>
  <c r="Y387" i="11" s="1"/>
  <c r="R251" i="11"/>
  <c r="S251" i="11" s="1"/>
  <c r="U251" i="11" s="1"/>
  <c r="V251" i="11" s="1"/>
  <c r="W251" i="11" s="1"/>
  <c r="Y251" i="11" s="1"/>
  <c r="R219" i="11"/>
  <c r="S219" i="11" s="1"/>
  <c r="U219" i="11" s="1"/>
  <c r="V219" i="11" s="1"/>
  <c r="W219" i="11" s="1"/>
  <c r="Y219" i="11" s="1"/>
  <c r="R187" i="11"/>
  <c r="S187" i="11" s="1"/>
  <c r="U187" i="11" s="1"/>
  <c r="V187" i="11" s="1"/>
  <c r="W187" i="11" s="1"/>
  <c r="Y187" i="11" s="1"/>
  <c r="R377" i="11"/>
  <c r="S377" i="11" s="1"/>
  <c r="U377" i="11" s="1"/>
  <c r="V377" i="11" s="1"/>
  <c r="W377" i="11" s="1"/>
  <c r="Y377" i="11" s="1"/>
  <c r="R1203" i="11"/>
  <c r="S1203" i="11" s="1"/>
  <c r="U1203" i="11" s="1"/>
  <c r="V1203" i="11" s="1"/>
  <c r="W1203" i="11" s="1"/>
  <c r="Y1203" i="11" s="1"/>
  <c r="R1506" i="11"/>
  <c r="R1410" i="11"/>
  <c r="S1410" i="11" s="1"/>
  <c r="U1410" i="11" s="1"/>
  <c r="V1410" i="11" s="1"/>
  <c r="W1410" i="11" s="1"/>
  <c r="Y1410" i="11" s="1"/>
  <c r="R1378" i="11"/>
  <c r="S1378" i="11" s="1"/>
  <c r="U1378" i="11" s="1"/>
  <c r="V1378" i="11" s="1"/>
  <c r="W1378" i="11" s="1"/>
  <c r="Y1378" i="11" s="1"/>
  <c r="R1330" i="11"/>
  <c r="S1330" i="11" s="1"/>
  <c r="U1330" i="11" s="1"/>
  <c r="V1330" i="11" s="1"/>
  <c r="W1330" i="11" s="1"/>
  <c r="Y1330" i="11" s="1"/>
  <c r="R1258" i="11"/>
  <c r="S1258" i="11" s="1"/>
  <c r="U1258" i="11" s="1"/>
  <c r="V1258" i="11" s="1"/>
  <c r="W1258" i="11" s="1"/>
  <c r="Y1258" i="11" s="1"/>
  <c r="R1210" i="11"/>
  <c r="S1210" i="11" s="1"/>
  <c r="U1210" i="11" s="1"/>
  <c r="V1210" i="11" s="1"/>
  <c r="W1210" i="11" s="1"/>
  <c r="Y1210" i="11" s="1"/>
  <c r="R818" i="11"/>
  <c r="S818" i="11" s="1"/>
  <c r="U818" i="11" s="1"/>
  <c r="V818" i="11" s="1"/>
  <c r="W818" i="11" s="1"/>
  <c r="Y818" i="11" s="1"/>
  <c r="R778" i="11"/>
  <c r="R746" i="11"/>
  <c r="R402" i="11"/>
  <c r="S402" i="11" s="1"/>
  <c r="U402" i="11" s="1"/>
  <c r="V402" i="11" s="1"/>
  <c r="W402" i="11" s="1"/>
  <c r="Y402" i="11" s="1"/>
  <c r="R162" i="11"/>
  <c r="R90" i="11"/>
  <c r="R1114" i="11"/>
  <c r="R115" i="11"/>
  <c r="R1793" i="11"/>
  <c r="R1409" i="11"/>
  <c r="S1409" i="11" s="1"/>
  <c r="U1409" i="11" s="1"/>
  <c r="V1409" i="11" s="1"/>
  <c r="W1409" i="11" s="1"/>
  <c r="Y1409" i="11" s="1"/>
  <c r="R1281" i="11"/>
  <c r="S1281" i="11" s="1"/>
  <c r="U1281" i="11" s="1"/>
  <c r="V1281" i="11" s="1"/>
  <c r="W1281" i="11" s="1"/>
  <c r="Y1281" i="11" s="1"/>
  <c r="R921" i="11"/>
  <c r="S921" i="11" s="1"/>
  <c r="U921" i="11" s="1"/>
  <c r="V921" i="11" s="1"/>
  <c r="W921" i="11" s="1"/>
  <c r="Y921" i="11" s="1"/>
  <c r="R281" i="11"/>
  <c r="S281" i="11" s="1"/>
  <c r="U281" i="11" s="1"/>
  <c r="V281" i="11" s="1"/>
  <c r="W281" i="11" s="1"/>
  <c r="Y281" i="11" s="1"/>
  <c r="R81" i="11"/>
  <c r="S81" i="11" s="1"/>
  <c r="U81" i="11" s="1"/>
  <c r="V81" i="11" s="1"/>
  <c r="W81" i="11" s="1"/>
  <c r="Y81" i="11" s="1"/>
  <c r="R1139" i="11"/>
  <c r="S1139" i="11" s="1"/>
  <c r="U1139" i="11" s="1"/>
  <c r="V1139" i="11" s="1"/>
  <c r="W1139" i="11" s="1"/>
  <c r="Y1139" i="11" s="1"/>
  <c r="R1424" i="11"/>
  <c r="S1424" i="11" s="1"/>
  <c r="U1424" i="11" s="1"/>
  <c r="V1424" i="11" s="1"/>
  <c r="W1424" i="11" s="1"/>
  <c r="Y1424" i="11" s="1"/>
  <c r="R1400" i="11"/>
  <c r="S1400" i="11" s="1"/>
  <c r="U1400" i="11" s="1"/>
  <c r="V1400" i="11" s="1"/>
  <c r="W1400" i="11" s="1"/>
  <c r="Y1400" i="11" s="1"/>
  <c r="R1296" i="11"/>
  <c r="S1296" i="11" s="1"/>
  <c r="U1296" i="11" s="1"/>
  <c r="V1296" i="11" s="1"/>
  <c r="W1296" i="11" s="1"/>
  <c r="Y1296" i="11" s="1"/>
  <c r="R1224" i="11"/>
  <c r="S1224" i="11" s="1"/>
  <c r="U1224" i="11" s="1"/>
  <c r="V1224" i="11" s="1"/>
  <c r="W1224" i="11" s="1"/>
  <c r="Y1224" i="11" s="1"/>
  <c r="R1168" i="11"/>
  <c r="R1064" i="11"/>
  <c r="R888" i="11"/>
  <c r="R832" i="11"/>
  <c r="R800" i="11"/>
  <c r="R768" i="11"/>
  <c r="R648" i="11"/>
  <c r="S648" i="11" s="1"/>
  <c r="U648" i="11" s="1"/>
  <c r="V648" i="11" s="1"/>
  <c r="W648" i="11" s="1"/>
  <c r="Y648" i="11" s="1"/>
  <c r="R224" i="11"/>
  <c r="S224" i="11" s="1"/>
  <c r="U224" i="11" s="1"/>
  <c r="V224" i="11" s="1"/>
  <c r="W224" i="11" s="1"/>
  <c r="Y224" i="11" s="1"/>
  <c r="R1313" i="11"/>
  <c r="S1313" i="11" s="1"/>
  <c r="U1313" i="11" s="1"/>
  <c r="V1313" i="11" s="1"/>
  <c r="W1313" i="11" s="1"/>
  <c r="Y1313" i="11" s="1"/>
  <c r="R834" i="11"/>
  <c r="R267" i="11"/>
  <c r="S267" i="11" s="1"/>
  <c r="U267" i="11" s="1"/>
  <c r="V267" i="11" s="1"/>
  <c r="W267" i="11" s="1"/>
  <c r="Y267" i="11" s="1"/>
  <c r="R120" i="11"/>
  <c r="R1801" i="11"/>
  <c r="R1041" i="11"/>
  <c r="S1041" i="11" s="1"/>
  <c r="U1041" i="11" s="1"/>
  <c r="V1041" i="11" s="1"/>
  <c r="W1041" i="11" s="1"/>
  <c r="Y1041" i="11" s="1"/>
  <c r="R1136" i="11"/>
  <c r="S1136" i="11" s="1"/>
  <c r="U1136" i="11" s="1"/>
  <c r="V1136" i="11" s="1"/>
  <c r="W1136" i="11" s="1"/>
  <c r="Y1136" i="11" s="1"/>
  <c r="R1326" i="11"/>
  <c r="S1326" i="11" s="1"/>
  <c r="U1326" i="11" s="1"/>
  <c r="V1326" i="11" s="1"/>
  <c r="W1326" i="11" s="1"/>
  <c r="Y1326" i="11" s="1"/>
  <c r="R1238" i="11"/>
  <c r="S1238" i="11" s="1"/>
  <c r="U1238" i="11" s="1"/>
  <c r="V1238" i="11" s="1"/>
  <c r="W1238" i="11" s="1"/>
  <c r="Y1238" i="11" s="1"/>
  <c r="R1094" i="11"/>
  <c r="S1094" i="11" s="1"/>
  <c r="U1094" i="11" s="1"/>
  <c r="V1094" i="11" s="1"/>
  <c r="W1094" i="11" s="1"/>
  <c r="Y1094" i="11" s="1"/>
  <c r="R1485" i="11"/>
  <c r="S1485" i="11" s="1"/>
  <c r="U1485" i="11" s="1"/>
  <c r="V1485" i="11" s="1"/>
  <c r="W1485" i="11" s="1"/>
  <c r="Y1485" i="11" s="1"/>
  <c r="R1125" i="11"/>
  <c r="S1125" i="11" s="1"/>
  <c r="U1125" i="11" s="1"/>
  <c r="V1125" i="11" s="1"/>
  <c r="W1125" i="11" s="1"/>
  <c r="Y1125" i="11" s="1"/>
  <c r="R1061" i="11"/>
  <c r="R997" i="11"/>
  <c r="S997" i="11" s="1"/>
  <c r="U997" i="11" s="1"/>
  <c r="V997" i="11" s="1"/>
  <c r="W997" i="11" s="1"/>
  <c r="Y997" i="11" s="1"/>
  <c r="R925" i="11"/>
  <c r="S925" i="11" s="1"/>
  <c r="U925" i="11" s="1"/>
  <c r="V925" i="11" s="1"/>
  <c r="W925" i="11" s="1"/>
  <c r="Y925" i="11" s="1"/>
  <c r="R757" i="11"/>
  <c r="S757" i="11" s="1"/>
  <c r="U757" i="11" s="1"/>
  <c r="V757" i="11" s="1"/>
  <c r="W757" i="11" s="1"/>
  <c r="Y757" i="11" s="1"/>
  <c r="R141" i="11"/>
  <c r="R1476" i="11"/>
  <c r="S1476" i="11" s="1"/>
  <c r="U1476" i="11" s="1"/>
  <c r="V1476" i="11" s="1"/>
  <c r="W1476" i="11" s="1"/>
  <c r="Y1476" i="11" s="1"/>
  <c r="R1188" i="11"/>
  <c r="S1188" i="11" s="1"/>
  <c r="U1188" i="11" s="1"/>
  <c r="V1188" i="11" s="1"/>
  <c r="W1188" i="11" s="1"/>
  <c r="Y1188" i="11" s="1"/>
  <c r="R1020" i="11"/>
  <c r="R972" i="11"/>
  <c r="R740" i="11"/>
  <c r="R644" i="11"/>
  <c r="S644" i="11" s="1"/>
  <c r="U644" i="11" s="1"/>
  <c r="V644" i="11" s="1"/>
  <c r="W644" i="11" s="1"/>
  <c r="Y644" i="11" s="1"/>
  <c r="R1318" i="11"/>
  <c r="S1318" i="11" s="1"/>
  <c r="U1318" i="11" s="1"/>
  <c r="V1318" i="11" s="1"/>
  <c r="W1318" i="11" s="1"/>
  <c r="Y1318" i="11" s="1"/>
  <c r="R190" i="11"/>
  <c r="S190" i="11" s="1"/>
  <c r="U190" i="11" s="1"/>
  <c r="V190" i="11" s="1"/>
  <c r="W190" i="11" s="1"/>
  <c r="Y190" i="11" s="1"/>
  <c r="R349" i="11"/>
  <c r="S349" i="11" s="1"/>
  <c r="U349" i="11" s="1"/>
  <c r="V349" i="11" s="1"/>
  <c r="W349" i="11" s="1"/>
  <c r="Y349" i="11" s="1"/>
  <c r="R789" i="11"/>
  <c r="R1484" i="11"/>
  <c r="S1484" i="11" s="1"/>
  <c r="U1484" i="11" s="1"/>
  <c r="V1484" i="11" s="1"/>
  <c r="W1484" i="11" s="1"/>
  <c r="Y1484" i="11" s="1"/>
  <c r="R1364" i="11"/>
  <c r="S1364" i="11" s="1"/>
  <c r="U1364" i="11" s="1"/>
  <c r="V1364" i="11" s="1"/>
  <c r="W1364" i="11" s="1"/>
  <c r="Y1364" i="11" s="1"/>
  <c r="R743" i="11"/>
  <c r="R1510" i="11"/>
  <c r="R862" i="11"/>
  <c r="R774" i="11"/>
  <c r="R678" i="11"/>
  <c r="R582" i="11"/>
  <c r="S582" i="11" s="1"/>
  <c r="U582" i="11" s="1"/>
  <c r="V582" i="11" s="1"/>
  <c r="W582" i="11" s="1"/>
  <c r="Y582" i="11" s="1"/>
  <c r="R310" i="11"/>
  <c r="S310" i="11" s="1"/>
  <c r="U310" i="11" s="1"/>
  <c r="V310" i="11" s="1"/>
  <c r="W310" i="11" s="1"/>
  <c r="Y310" i="11" s="1"/>
  <c r="R909" i="11"/>
  <c r="R605" i="11"/>
  <c r="R1492" i="11"/>
  <c r="S1492" i="11" s="1"/>
  <c r="U1492" i="11" s="1"/>
  <c r="V1492" i="11" s="1"/>
  <c r="W1492" i="11" s="1"/>
  <c r="Y1492" i="11" s="1"/>
  <c r="R1276" i="11"/>
  <c r="S1276" i="11" s="1"/>
  <c r="U1276" i="11" s="1"/>
  <c r="V1276" i="11" s="1"/>
  <c r="W1276" i="11" s="1"/>
  <c r="Y1276" i="11" s="1"/>
  <c r="R1196" i="11"/>
  <c r="S1196" i="11" s="1"/>
  <c r="U1196" i="11" s="1"/>
  <c r="V1196" i="11" s="1"/>
  <c r="W1196" i="11" s="1"/>
  <c r="Y1196" i="11" s="1"/>
  <c r="R1108" i="11"/>
  <c r="R1301" i="11"/>
  <c r="S1301" i="11" s="1"/>
  <c r="U1301" i="11" s="1"/>
  <c r="V1301" i="11" s="1"/>
  <c r="W1301" i="11" s="1"/>
  <c r="Y1301" i="11" s="1"/>
  <c r="R770" i="11"/>
  <c r="R1072" i="11"/>
  <c r="R263" i="11"/>
  <c r="S263" i="11" s="1"/>
  <c r="U263" i="11" s="1"/>
  <c r="V263" i="11" s="1"/>
  <c r="W263" i="11" s="1"/>
  <c r="Y263" i="11" s="1"/>
  <c r="R1462" i="11"/>
  <c r="S1462" i="11" s="1"/>
  <c r="U1462" i="11" s="1"/>
  <c r="V1462" i="11" s="1"/>
  <c r="W1462" i="11" s="1"/>
  <c r="Y1462" i="11" s="1"/>
  <c r="R982" i="11"/>
  <c r="S982" i="11" s="1"/>
  <c r="U982" i="11" s="1"/>
  <c r="V982" i="11" s="1"/>
  <c r="W982" i="11" s="1"/>
  <c r="Y982" i="11" s="1"/>
  <c r="R606" i="11"/>
  <c r="R398" i="11"/>
  <c r="S398" i="11" s="1"/>
  <c r="U398" i="11" s="1"/>
  <c r="V398" i="11" s="1"/>
  <c r="W398" i="11" s="1"/>
  <c r="Y398" i="11" s="1"/>
  <c r="R110" i="11"/>
  <c r="R1477" i="11"/>
  <c r="S1477" i="11" s="1"/>
  <c r="U1477" i="11" s="1"/>
  <c r="V1477" i="11" s="1"/>
  <c r="W1477" i="11" s="1"/>
  <c r="Y1477" i="11" s="1"/>
  <c r="R1093" i="11"/>
  <c r="S1093" i="11" s="1"/>
  <c r="U1093" i="11" s="1"/>
  <c r="V1093" i="11" s="1"/>
  <c r="W1093" i="11" s="1"/>
  <c r="Y1093" i="11" s="1"/>
  <c r="R941" i="11"/>
  <c r="S941" i="11" s="1"/>
  <c r="U941" i="11" s="1"/>
  <c r="V941" i="11" s="1"/>
  <c r="W941" i="11" s="1"/>
  <c r="Y941" i="11" s="1"/>
  <c r="R877" i="11"/>
  <c r="R341" i="11"/>
  <c r="S341" i="11" s="1"/>
  <c r="U341" i="11" s="1"/>
  <c r="V341" i="11" s="1"/>
  <c r="W341" i="11" s="1"/>
  <c r="Y341" i="11" s="1"/>
  <c r="R301" i="11"/>
  <c r="S301" i="11" s="1"/>
  <c r="U301" i="11" s="1"/>
  <c r="V301" i="11" s="1"/>
  <c r="W301" i="11" s="1"/>
  <c r="Y301" i="11" s="1"/>
  <c r="R1460" i="11"/>
  <c r="S1460" i="11" s="1"/>
  <c r="U1460" i="11" s="1"/>
  <c r="V1460" i="11" s="1"/>
  <c r="W1460" i="11" s="1"/>
  <c r="Y1460" i="11" s="1"/>
  <c r="R1332" i="11"/>
  <c r="S1332" i="11" s="1"/>
  <c r="U1332" i="11" s="1"/>
  <c r="V1332" i="11" s="1"/>
  <c r="W1332" i="11" s="1"/>
  <c r="Y1332" i="11" s="1"/>
  <c r="R1252" i="11"/>
  <c r="S1252" i="11" s="1"/>
  <c r="U1252" i="11" s="1"/>
  <c r="V1252" i="11" s="1"/>
  <c r="W1252" i="11" s="1"/>
  <c r="Y1252" i="11" s="1"/>
  <c r="R1779" i="11"/>
  <c r="R1499" i="11"/>
  <c r="S1499" i="11" s="1"/>
  <c r="U1499" i="11" s="1"/>
  <c r="V1499" i="11" s="1"/>
  <c r="W1499" i="11" s="1"/>
  <c r="Y1499" i="11" s="1"/>
  <c r="R1467" i="11"/>
  <c r="S1467" i="11" s="1"/>
  <c r="U1467" i="11" s="1"/>
  <c r="V1467" i="11" s="1"/>
  <c r="W1467" i="11" s="1"/>
  <c r="Y1467" i="11" s="1"/>
  <c r="R1347" i="11"/>
  <c r="S1347" i="11" s="1"/>
  <c r="U1347" i="11" s="1"/>
  <c r="V1347" i="11" s="1"/>
  <c r="W1347" i="11" s="1"/>
  <c r="Y1347" i="11" s="1"/>
  <c r="R1323" i="11"/>
  <c r="S1323" i="11" s="1"/>
  <c r="U1323" i="11" s="1"/>
  <c r="V1323" i="11" s="1"/>
  <c r="W1323" i="11" s="1"/>
  <c r="Y1323" i="11" s="1"/>
  <c r="R1195" i="11"/>
  <c r="S1195" i="11" s="1"/>
  <c r="U1195" i="11" s="1"/>
  <c r="V1195" i="11" s="1"/>
  <c r="W1195" i="11" s="1"/>
  <c r="Y1195" i="11" s="1"/>
  <c r="R1171" i="11"/>
  <c r="R1115" i="11"/>
  <c r="R1011" i="11"/>
  <c r="R931" i="11"/>
  <c r="R811" i="11"/>
  <c r="S811" i="11" s="1"/>
  <c r="U811" i="11" s="1"/>
  <c r="V811" i="11" s="1"/>
  <c r="W811" i="11" s="1"/>
  <c r="Y811" i="11" s="1"/>
  <c r="R787" i="11"/>
  <c r="R747" i="11"/>
  <c r="R667" i="11"/>
  <c r="R355" i="11"/>
  <c r="S355" i="11" s="1"/>
  <c r="U355" i="11" s="1"/>
  <c r="V355" i="11" s="1"/>
  <c r="W355" i="11" s="1"/>
  <c r="Y355" i="11" s="1"/>
  <c r="R299" i="11"/>
  <c r="S299" i="11" s="1"/>
  <c r="U299" i="11" s="1"/>
  <c r="V299" i="11" s="1"/>
  <c r="W299" i="11" s="1"/>
  <c r="Y299" i="11" s="1"/>
  <c r="R275" i="11"/>
  <c r="S275" i="11" s="1"/>
  <c r="U275" i="11" s="1"/>
  <c r="V275" i="11" s="1"/>
  <c r="W275" i="11" s="1"/>
  <c r="Y275" i="11" s="1"/>
  <c r="R211" i="11"/>
  <c r="S211" i="11" s="1"/>
  <c r="U211" i="11" s="1"/>
  <c r="V211" i="11" s="1"/>
  <c r="W211" i="11" s="1"/>
  <c r="Y211" i="11" s="1"/>
  <c r="R1466" i="11"/>
  <c r="S1466" i="11" s="1"/>
  <c r="U1466" i="11" s="1"/>
  <c r="V1466" i="11" s="1"/>
  <c r="W1466" i="11" s="1"/>
  <c r="Y1466" i="11" s="1"/>
  <c r="R1274" i="11"/>
  <c r="S1274" i="11" s="1"/>
  <c r="U1274" i="11" s="1"/>
  <c r="V1274" i="11" s="1"/>
  <c r="W1274" i="11" s="1"/>
  <c r="Y1274" i="11" s="1"/>
  <c r="R1202" i="11"/>
  <c r="S1202" i="11" s="1"/>
  <c r="U1202" i="11" s="1"/>
  <c r="V1202" i="11" s="1"/>
  <c r="W1202" i="11" s="1"/>
  <c r="Y1202" i="11" s="1"/>
  <c r="R1042" i="11"/>
  <c r="S1042" i="11" s="1"/>
  <c r="U1042" i="11" s="1"/>
  <c r="V1042" i="11" s="1"/>
  <c r="W1042" i="11" s="1"/>
  <c r="Y1042" i="11" s="1"/>
  <c r="R1010" i="11"/>
  <c r="R762" i="11"/>
  <c r="S762" i="11" s="1"/>
  <c r="U762" i="11" s="1"/>
  <c r="V762" i="11" s="1"/>
  <c r="W762" i="11" s="1"/>
  <c r="Y762" i="11" s="1"/>
  <c r="R730" i="11"/>
  <c r="R690" i="11"/>
  <c r="R151" i="11"/>
  <c r="R1481" i="11"/>
  <c r="S1481" i="11" s="1"/>
  <c r="U1481" i="11" s="1"/>
  <c r="V1481" i="11" s="1"/>
  <c r="W1481" i="11" s="1"/>
  <c r="Y1481" i="11" s="1"/>
  <c r="R1337" i="11"/>
  <c r="S1337" i="11" s="1"/>
  <c r="U1337" i="11" s="1"/>
  <c r="V1337" i="11" s="1"/>
  <c r="W1337" i="11" s="1"/>
  <c r="Y1337" i="11" s="1"/>
  <c r="R1209" i="11"/>
  <c r="S1209" i="11" s="1"/>
  <c r="U1209" i="11" s="1"/>
  <c r="V1209" i="11" s="1"/>
  <c r="W1209" i="11" s="1"/>
  <c r="Y1209" i="11" s="1"/>
  <c r="R1073" i="11"/>
  <c r="R969" i="11"/>
  <c r="R825" i="11"/>
  <c r="R185" i="11"/>
  <c r="R137" i="11"/>
  <c r="R1211" i="11"/>
  <c r="S1211" i="11" s="1"/>
  <c r="U1211" i="11" s="1"/>
  <c r="V1211" i="11" s="1"/>
  <c r="W1211" i="11" s="1"/>
  <c r="Y1211" i="11" s="1"/>
  <c r="R1792" i="11"/>
  <c r="R1496" i="11"/>
  <c r="S1496" i="11" s="1"/>
  <c r="U1496" i="11" s="1"/>
  <c r="V1496" i="11" s="1"/>
  <c r="W1496" i="11" s="1"/>
  <c r="Y1496" i="11" s="1"/>
  <c r="R1448" i="11"/>
  <c r="S1448" i="11" s="1"/>
  <c r="U1448" i="11" s="1"/>
  <c r="V1448" i="11" s="1"/>
  <c r="W1448" i="11" s="1"/>
  <c r="Y1448" i="11" s="1"/>
  <c r="R1376" i="11"/>
  <c r="S1376" i="11" s="1"/>
  <c r="U1376" i="11" s="1"/>
  <c r="V1376" i="11" s="1"/>
  <c r="W1376" i="11" s="1"/>
  <c r="Y1376" i="11" s="1"/>
  <c r="R1320" i="11"/>
  <c r="S1320" i="11" s="1"/>
  <c r="U1320" i="11" s="1"/>
  <c r="V1320" i="11" s="1"/>
  <c r="W1320" i="11" s="1"/>
  <c r="Y1320" i="11" s="1"/>
  <c r="R1288" i="11"/>
  <c r="S1288" i="11" s="1"/>
  <c r="U1288" i="11" s="1"/>
  <c r="V1288" i="11" s="1"/>
  <c r="W1288" i="11" s="1"/>
  <c r="Y1288" i="11" s="1"/>
  <c r="R1192" i="11"/>
  <c r="S1192" i="11" s="1"/>
  <c r="U1192" i="11" s="1"/>
  <c r="V1192" i="11" s="1"/>
  <c r="W1192" i="11" s="1"/>
  <c r="Y1192" i="11" s="1"/>
  <c r="R1144" i="11"/>
  <c r="S1144" i="11" s="1"/>
  <c r="U1144" i="11" s="1"/>
  <c r="V1144" i="11" s="1"/>
  <c r="W1144" i="11" s="1"/>
  <c r="Y1144" i="11" s="1"/>
  <c r="R976" i="11"/>
  <c r="S976" i="11" s="1"/>
  <c r="U976" i="11" s="1"/>
  <c r="V976" i="11" s="1"/>
  <c r="W976" i="11" s="1"/>
  <c r="Y976" i="11" s="1"/>
  <c r="R912" i="11"/>
  <c r="R880" i="11"/>
  <c r="R792" i="11"/>
  <c r="R760" i="11"/>
  <c r="S760" i="11" s="1"/>
  <c r="U760" i="11" s="1"/>
  <c r="V760" i="11" s="1"/>
  <c r="W760" i="11" s="1"/>
  <c r="Y760" i="11" s="1"/>
  <c r="R664" i="11"/>
  <c r="R416" i="11"/>
  <c r="S416" i="11" s="1"/>
  <c r="U416" i="11" s="1"/>
  <c r="V416" i="11" s="1"/>
  <c r="W416" i="11" s="1"/>
  <c r="Y416" i="11" s="1"/>
  <c r="R240" i="11"/>
  <c r="S240" i="11" s="1"/>
  <c r="U240" i="11" s="1"/>
  <c r="V240" i="11" s="1"/>
  <c r="W240" i="11" s="1"/>
  <c r="Y240" i="11" s="1"/>
  <c r="R208" i="11"/>
  <c r="R176" i="11"/>
  <c r="R152" i="11"/>
  <c r="R160" i="11"/>
  <c r="R1489" i="11"/>
  <c r="S1489" i="11" s="1"/>
  <c r="U1489" i="11" s="1"/>
  <c r="V1489" i="11" s="1"/>
  <c r="W1489" i="11" s="1"/>
  <c r="Y1489" i="11" s="1"/>
  <c r="R1401" i="11"/>
  <c r="S1401" i="11" s="1"/>
  <c r="U1401" i="11" s="1"/>
  <c r="V1401" i="11" s="1"/>
  <c r="W1401" i="11" s="1"/>
  <c r="Y1401" i="11" s="1"/>
  <c r="R1273" i="11"/>
  <c r="S1273" i="11" s="1"/>
  <c r="U1273" i="11" s="1"/>
  <c r="V1273" i="11" s="1"/>
  <c r="W1273" i="11" s="1"/>
  <c r="Y1273" i="11" s="1"/>
  <c r="R585" i="11"/>
  <c r="S585" i="11" s="1"/>
  <c r="U585" i="11" s="1"/>
  <c r="V585" i="11" s="1"/>
  <c r="W585" i="11" s="1"/>
  <c r="Y585" i="11" s="1"/>
  <c r="R505" i="11"/>
  <c r="S505" i="11" s="1"/>
  <c r="U505" i="11" s="1"/>
  <c r="V505" i="11" s="1"/>
  <c r="W505" i="11" s="1"/>
  <c r="Y505" i="11" s="1"/>
  <c r="R1479" i="11"/>
  <c r="S1479" i="11" s="1"/>
  <c r="U1479" i="11" s="1"/>
  <c r="V1479" i="11" s="1"/>
  <c r="W1479" i="11" s="1"/>
  <c r="Y1479" i="11" s="1"/>
  <c r="R1455" i="11"/>
  <c r="S1455" i="11" s="1"/>
  <c r="U1455" i="11" s="1"/>
  <c r="V1455" i="11" s="1"/>
  <c r="W1455" i="11" s="1"/>
  <c r="Y1455" i="11" s="1"/>
  <c r="R1423" i="11"/>
  <c r="S1423" i="11" s="1"/>
  <c r="U1423" i="11" s="1"/>
  <c r="V1423" i="11" s="1"/>
  <c r="W1423" i="11" s="1"/>
  <c r="Y1423" i="11" s="1"/>
  <c r="R1351" i="11"/>
  <c r="S1351" i="11" s="1"/>
  <c r="U1351" i="11" s="1"/>
  <c r="V1351" i="11" s="1"/>
  <c r="W1351" i="11" s="1"/>
  <c r="Y1351" i="11" s="1"/>
  <c r="R1279" i="11"/>
  <c r="S1279" i="11" s="1"/>
  <c r="U1279" i="11" s="1"/>
  <c r="V1279" i="11" s="1"/>
  <c r="W1279" i="11" s="1"/>
  <c r="Y1279" i="11" s="1"/>
  <c r="R1247" i="11"/>
  <c r="S1247" i="11" s="1"/>
  <c r="U1247" i="11" s="1"/>
  <c r="V1247" i="11" s="1"/>
  <c r="W1247" i="11" s="1"/>
  <c r="Y1247" i="11" s="1"/>
  <c r="R871" i="11"/>
  <c r="R839" i="11"/>
  <c r="R791" i="11"/>
  <c r="R735" i="11"/>
  <c r="R599" i="11"/>
  <c r="S599" i="11" s="1"/>
  <c r="U599" i="11" s="1"/>
  <c r="V599" i="11" s="1"/>
  <c r="W599" i="11" s="1"/>
  <c r="Y599" i="11" s="1"/>
  <c r="R255" i="11"/>
  <c r="S255" i="11" s="1"/>
  <c r="U255" i="11" s="1"/>
  <c r="V255" i="11" s="1"/>
  <c r="W255" i="11" s="1"/>
  <c r="Y255" i="11" s="1"/>
  <c r="R223" i="11"/>
  <c r="S223" i="11" s="1"/>
  <c r="U223" i="11" s="1"/>
  <c r="V223" i="11" s="1"/>
  <c r="W223" i="11" s="1"/>
  <c r="Y223" i="11" s="1"/>
  <c r="R119" i="11"/>
  <c r="R63" i="11"/>
  <c r="R729" i="11"/>
  <c r="R967" i="11"/>
  <c r="R1291" i="11"/>
  <c r="S1291" i="11" s="1"/>
  <c r="U1291" i="11" s="1"/>
  <c r="V1291" i="11" s="1"/>
  <c r="W1291" i="11" s="1"/>
  <c r="Y1291" i="11" s="1"/>
  <c r="R165" i="11"/>
  <c r="R584" i="11"/>
  <c r="S584" i="11" s="1"/>
  <c r="U584" i="11" s="1"/>
  <c r="V584" i="11" s="1"/>
  <c r="W584" i="11" s="1"/>
  <c r="Y584" i="11" s="1"/>
  <c r="R671" i="11"/>
  <c r="R1502" i="11"/>
  <c r="R1062" i="11"/>
  <c r="R973" i="11"/>
  <c r="R741" i="11"/>
  <c r="R964" i="11"/>
  <c r="R812" i="11"/>
  <c r="S812" i="11" s="1"/>
  <c r="U812" i="11" s="1"/>
  <c r="V812" i="11" s="1"/>
  <c r="W812" i="11" s="1"/>
  <c r="Y812" i="11" s="1"/>
  <c r="R780" i="11"/>
  <c r="R708" i="11"/>
  <c r="R1054" i="11"/>
  <c r="S1054" i="11" s="1"/>
  <c r="U1054" i="11" s="1"/>
  <c r="V1054" i="11" s="1"/>
  <c r="W1054" i="11" s="1"/>
  <c r="Y1054" i="11" s="1"/>
  <c r="R134" i="11"/>
  <c r="R1230" i="11"/>
  <c r="S1230" i="11" s="1"/>
  <c r="U1230" i="11" s="1"/>
  <c r="V1230" i="11" s="1"/>
  <c r="W1230" i="11" s="1"/>
  <c r="Y1230" i="11" s="1"/>
  <c r="R270" i="11"/>
  <c r="S270" i="11" s="1"/>
  <c r="U270" i="11" s="1"/>
  <c r="V270" i="11" s="1"/>
  <c r="W270" i="11" s="1"/>
  <c r="Y270" i="11" s="1"/>
  <c r="R1029" i="11"/>
  <c r="R957" i="11"/>
  <c r="R581" i="11"/>
  <c r="S581" i="11" s="1"/>
  <c r="U581" i="11" s="1"/>
  <c r="V581" i="11" s="1"/>
  <c r="W581" i="11" s="1"/>
  <c r="Y581" i="11" s="1"/>
  <c r="R1412" i="11"/>
  <c r="S1412" i="11" s="1"/>
  <c r="U1412" i="11" s="1"/>
  <c r="V1412" i="11" s="1"/>
  <c r="W1412" i="11" s="1"/>
  <c r="Y1412" i="11" s="1"/>
  <c r="R1278" i="11"/>
  <c r="S1278" i="11" s="1"/>
  <c r="U1278" i="11" s="1"/>
  <c r="V1278" i="11" s="1"/>
  <c r="W1278" i="11" s="1"/>
  <c r="Y1278" i="11" s="1"/>
  <c r="R966" i="11"/>
  <c r="R262" i="11"/>
  <c r="S262" i="11" s="1"/>
  <c r="U262" i="11" s="1"/>
  <c r="V262" i="11" s="1"/>
  <c r="W262" i="11" s="1"/>
  <c r="Y262" i="11" s="1"/>
  <c r="R1805" i="11"/>
  <c r="R1045" i="11"/>
  <c r="R1228" i="11"/>
  <c r="S1228" i="11" s="1"/>
  <c r="U1228" i="11" s="1"/>
  <c r="V1228" i="11" s="1"/>
  <c r="W1228" i="11" s="1"/>
  <c r="Y1228" i="11" s="1"/>
  <c r="R1116" i="11"/>
  <c r="R1249" i="11"/>
  <c r="S1249" i="11" s="1"/>
  <c r="U1249" i="11" s="1"/>
  <c r="V1249" i="11" s="1"/>
  <c r="W1249" i="11" s="1"/>
  <c r="Y1249" i="11" s="1"/>
  <c r="R1451" i="11"/>
  <c r="S1451" i="11" s="1"/>
  <c r="U1451" i="11" s="1"/>
  <c r="V1451" i="11" s="1"/>
  <c r="W1451" i="11" s="1"/>
  <c r="Y1451" i="11" s="1"/>
  <c r="R1339" i="11"/>
  <c r="S1339" i="11" s="1"/>
  <c r="U1339" i="11" s="1"/>
  <c r="V1339" i="11" s="1"/>
  <c r="W1339" i="11" s="1"/>
  <c r="Y1339" i="11" s="1"/>
  <c r="R1003" i="11"/>
  <c r="R827" i="11"/>
  <c r="R739" i="11"/>
  <c r="R291" i="11"/>
  <c r="S291" i="11" s="1"/>
  <c r="U291" i="11" s="1"/>
  <c r="V291" i="11" s="1"/>
  <c r="W291" i="11" s="1"/>
  <c r="Y291" i="11" s="1"/>
  <c r="R873" i="11"/>
  <c r="R1474" i="11"/>
  <c r="S1474" i="11" s="1"/>
  <c r="U1474" i="11" s="1"/>
  <c r="V1474" i="11" s="1"/>
  <c r="W1474" i="11" s="1"/>
  <c r="Y1474" i="11" s="1"/>
  <c r="R1306" i="11"/>
  <c r="S1306" i="11" s="1"/>
  <c r="U1306" i="11" s="1"/>
  <c r="V1306" i="11" s="1"/>
  <c r="W1306" i="11" s="1"/>
  <c r="Y1306" i="11" s="1"/>
  <c r="R1154" i="11"/>
  <c r="S1154" i="11" s="1"/>
  <c r="U1154" i="11" s="1"/>
  <c r="V1154" i="11" s="1"/>
  <c r="W1154" i="11" s="1"/>
  <c r="Y1154" i="11" s="1"/>
  <c r="R1441" i="11"/>
  <c r="S1441" i="11" s="1"/>
  <c r="U1441" i="11" s="1"/>
  <c r="V1441" i="11" s="1"/>
  <c r="W1441" i="11" s="1"/>
  <c r="Y1441" i="11" s="1"/>
  <c r="R807" i="11"/>
  <c r="R1369" i="11"/>
  <c r="S1369" i="11" s="1"/>
  <c r="U1369" i="11" s="1"/>
  <c r="V1369" i="11" s="1"/>
  <c r="W1369" i="11" s="1"/>
  <c r="Y1369" i="11" s="1"/>
  <c r="R1105" i="11"/>
  <c r="S1105" i="11" s="1"/>
  <c r="U1105" i="11" s="1"/>
  <c r="V1105" i="11" s="1"/>
  <c r="W1105" i="11" s="1"/>
  <c r="Y1105" i="11" s="1"/>
  <c r="R945" i="11"/>
  <c r="S945" i="11" s="1"/>
  <c r="U945" i="11" s="1"/>
  <c r="V945" i="11" s="1"/>
  <c r="W945" i="11" s="1"/>
  <c r="Y945" i="11" s="1"/>
  <c r="R817" i="11"/>
  <c r="S817" i="11" s="1"/>
  <c r="U817" i="11" s="1"/>
  <c r="V817" i="11" s="1"/>
  <c r="W817" i="11" s="1"/>
  <c r="Y817" i="11" s="1"/>
  <c r="R409" i="11"/>
  <c r="S409" i="11" s="1"/>
  <c r="U409" i="11" s="1"/>
  <c r="V409" i="11" s="1"/>
  <c r="W409" i="11" s="1"/>
  <c r="Y409" i="11" s="1"/>
  <c r="R233" i="11"/>
  <c r="S233" i="11" s="1"/>
  <c r="U233" i="11" s="1"/>
  <c r="V233" i="11" s="1"/>
  <c r="W233" i="11" s="1"/>
  <c r="Y233" i="11" s="1"/>
  <c r="R1384" i="11"/>
  <c r="S1384" i="11" s="1"/>
  <c r="U1384" i="11" s="1"/>
  <c r="V1384" i="11" s="1"/>
  <c r="W1384" i="11" s="1"/>
  <c r="Y1384" i="11" s="1"/>
  <c r="R1016" i="11"/>
  <c r="R992" i="11"/>
  <c r="S992" i="11" s="1"/>
  <c r="U992" i="11" s="1"/>
  <c r="V992" i="11" s="1"/>
  <c r="W992" i="11" s="1"/>
  <c r="Y992" i="11" s="1"/>
  <c r="R392" i="11"/>
  <c r="S392" i="11" s="1"/>
  <c r="U392" i="11" s="1"/>
  <c r="V392" i="11" s="1"/>
  <c r="W392" i="11" s="1"/>
  <c r="Y392" i="11" s="1"/>
  <c r="R360" i="11"/>
  <c r="S360" i="11" s="1"/>
  <c r="U360" i="11" s="1"/>
  <c r="V360" i="11" s="1"/>
  <c r="W360" i="11" s="1"/>
  <c r="Y360" i="11" s="1"/>
  <c r="R288" i="11"/>
  <c r="S288" i="11" s="1"/>
  <c r="U288" i="11" s="1"/>
  <c r="V288" i="11" s="1"/>
  <c r="W288" i="11" s="1"/>
  <c r="Y288" i="11" s="1"/>
  <c r="R144" i="11"/>
  <c r="R1065" i="11"/>
  <c r="R635" i="11"/>
  <c r="S635" i="11" s="1"/>
  <c r="U635" i="11" s="1"/>
  <c r="V635" i="11" s="1"/>
  <c r="W635" i="11" s="1"/>
  <c r="Y635" i="11" s="1"/>
  <c r="R1241" i="11"/>
  <c r="S1241" i="11" s="1"/>
  <c r="U1241" i="11" s="1"/>
  <c r="V1241" i="11" s="1"/>
  <c r="W1241" i="11" s="1"/>
  <c r="Y1241" i="11" s="1"/>
  <c r="R1145" i="11"/>
  <c r="S1145" i="11" s="1"/>
  <c r="U1145" i="11" s="1"/>
  <c r="V1145" i="11" s="1"/>
  <c r="W1145" i="11" s="1"/>
  <c r="Y1145" i="11" s="1"/>
  <c r="R1807" i="11"/>
  <c r="R1399" i="11"/>
  <c r="S1399" i="11" s="1"/>
  <c r="U1399" i="11" s="1"/>
  <c r="V1399" i="11" s="1"/>
  <c r="W1399" i="11" s="1"/>
  <c r="Y1399" i="11" s="1"/>
  <c r="R1319" i="11"/>
  <c r="S1319" i="11" s="1"/>
  <c r="U1319" i="11" s="1"/>
  <c r="V1319" i="11" s="1"/>
  <c r="W1319" i="11" s="1"/>
  <c r="Y1319" i="11" s="1"/>
  <c r="R1215" i="11"/>
  <c r="S1215" i="11" s="1"/>
  <c r="U1215" i="11" s="1"/>
  <c r="V1215" i="11" s="1"/>
  <c r="W1215" i="11" s="1"/>
  <c r="Y1215" i="11" s="1"/>
  <c r="R1143" i="11"/>
  <c r="S1143" i="11" s="1"/>
  <c r="U1143" i="11" s="1"/>
  <c r="V1143" i="11" s="1"/>
  <c r="W1143" i="11" s="1"/>
  <c r="Y1143" i="11" s="1"/>
  <c r="R1055" i="11"/>
  <c r="S1055" i="11" s="1"/>
  <c r="U1055" i="11" s="1"/>
  <c r="V1055" i="11" s="1"/>
  <c r="W1055" i="11" s="1"/>
  <c r="Y1055" i="11" s="1"/>
  <c r="R1023" i="11"/>
  <c r="R863" i="11"/>
  <c r="R583" i="11"/>
  <c r="S583" i="11" s="1"/>
  <c r="U583" i="11" s="1"/>
  <c r="V583" i="11" s="1"/>
  <c r="W583" i="11" s="1"/>
  <c r="Y583" i="11" s="1"/>
  <c r="R111" i="11"/>
  <c r="R105" i="11"/>
  <c r="R1185" i="11"/>
  <c r="S1185" i="11" s="1"/>
  <c r="U1185" i="11" s="1"/>
  <c r="V1185" i="11" s="1"/>
  <c r="W1185" i="11" s="1"/>
  <c r="Y1185" i="11" s="1"/>
  <c r="R1402" i="11"/>
  <c r="S1402" i="11" s="1"/>
  <c r="U1402" i="11" s="1"/>
  <c r="V1402" i="11" s="1"/>
  <c r="W1402" i="11" s="1"/>
  <c r="Y1402" i="11" s="1"/>
  <c r="R1331" i="11"/>
  <c r="S1331" i="11" s="1"/>
  <c r="U1331" i="11" s="1"/>
  <c r="V1331" i="11" s="1"/>
  <c r="W1331" i="11" s="1"/>
  <c r="Y1331" i="11" s="1"/>
  <c r="R304" i="11"/>
  <c r="S304" i="11" s="1"/>
  <c r="U304" i="11" s="1"/>
  <c r="V304" i="11" s="1"/>
  <c r="W304" i="11" s="1"/>
  <c r="Y304" i="11" s="1"/>
  <c r="R388" i="11"/>
  <c r="S388" i="11" s="1"/>
  <c r="U388" i="11" s="1"/>
  <c r="V388" i="11" s="1"/>
  <c r="W388" i="11" s="1"/>
  <c r="Y388" i="11" s="1"/>
  <c r="R220" i="11"/>
  <c r="S220" i="11" s="1"/>
  <c r="U220" i="11" s="1"/>
  <c r="V220" i="11" s="1"/>
  <c r="W220" i="11" s="1"/>
  <c r="Y220" i="11" s="1"/>
  <c r="R942" i="11"/>
  <c r="S942" i="11" s="1"/>
  <c r="U942" i="11" s="1"/>
  <c r="V942" i="11" s="1"/>
  <c r="W942" i="11" s="1"/>
  <c r="Y942" i="11" s="1"/>
  <c r="R142" i="11"/>
  <c r="R1101" i="11"/>
  <c r="S1101" i="11" s="1"/>
  <c r="U1101" i="11" s="1"/>
  <c r="V1101" i="11" s="1"/>
  <c r="W1101" i="11" s="1"/>
  <c r="Y1101" i="11" s="1"/>
  <c r="R988" i="11"/>
  <c r="S988" i="11" s="1"/>
  <c r="U988" i="11" s="1"/>
  <c r="V988" i="11" s="1"/>
  <c r="W988" i="11" s="1"/>
  <c r="Y988" i="11" s="1"/>
  <c r="R884" i="11"/>
  <c r="R1222" i="11"/>
  <c r="S1222" i="11" s="1"/>
  <c r="U1222" i="11" s="1"/>
  <c r="V1222" i="11" s="1"/>
  <c r="W1222" i="11" s="1"/>
  <c r="Y1222" i="11" s="1"/>
  <c r="R414" i="11"/>
  <c r="S414" i="11" s="1"/>
  <c r="U414" i="11" s="1"/>
  <c r="V414" i="11" s="1"/>
  <c r="W414" i="11" s="1"/>
  <c r="Y414" i="11" s="1"/>
  <c r="R229" i="11"/>
  <c r="S229" i="11" s="1"/>
  <c r="U229" i="11" s="1"/>
  <c r="V229" i="11" s="1"/>
  <c r="W229" i="11" s="1"/>
  <c r="Y229" i="11" s="1"/>
  <c r="R1470" i="11"/>
  <c r="S1470" i="11" s="1"/>
  <c r="U1470" i="11" s="1"/>
  <c r="V1470" i="11" s="1"/>
  <c r="W1470" i="11" s="1"/>
  <c r="Y1470" i="11" s="1"/>
  <c r="R805" i="11"/>
  <c r="R1201" i="11"/>
  <c r="S1201" i="11" s="1"/>
  <c r="U1201" i="11" s="1"/>
  <c r="V1201" i="11" s="1"/>
  <c r="W1201" i="11" s="1"/>
  <c r="Y1201" i="11" s="1"/>
  <c r="R126" i="11"/>
  <c r="R1507" i="11"/>
  <c r="R1371" i="11"/>
  <c r="S1371" i="11" s="1"/>
  <c r="U1371" i="11" s="1"/>
  <c r="V1371" i="11" s="1"/>
  <c r="W1371" i="11" s="1"/>
  <c r="Y1371" i="11" s="1"/>
  <c r="R587" i="11"/>
  <c r="S587" i="11" s="1"/>
  <c r="U587" i="11" s="1"/>
  <c r="V587" i="11" s="1"/>
  <c r="W587" i="11" s="1"/>
  <c r="Y587" i="11" s="1"/>
  <c r="R147" i="11"/>
  <c r="R91" i="11"/>
  <c r="S91" i="11" s="1"/>
  <c r="U91" i="11" s="1"/>
  <c r="V91" i="11" s="1"/>
  <c r="W91" i="11" s="1"/>
  <c r="Y91" i="11" s="1"/>
  <c r="R1362" i="11"/>
  <c r="S1362" i="11" s="1"/>
  <c r="U1362" i="11" s="1"/>
  <c r="V1362" i="11" s="1"/>
  <c r="W1362" i="11" s="1"/>
  <c r="Y1362" i="11" s="1"/>
  <c r="R1186" i="11"/>
  <c r="S1186" i="11" s="1"/>
  <c r="U1186" i="11" s="1"/>
  <c r="V1186" i="11" s="1"/>
  <c r="W1186" i="11" s="1"/>
  <c r="Y1186" i="11" s="1"/>
  <c r="R1106" i="11"/>
  <c r="S1106" i="11" s="1"/>
  <c r="U1106" i="11" s="1"/>
  <c r="V1106" i="11" s="1"/>
  <c r="W1106" i="11" s="1"/>
  <c r="Y1106" i="11" s="1"/>
  <c r="R946" i="11"/>
  <c r="S946" i="11" s="1"/>
  <c r="U946" i="11" s="1"/>
  <c r="V946" i="11" s="1"/>
  <c r="W946" i="11" s="1"/>
  <c r="Y946" i="11" s="1"/>
  <c r="R146" i="11"/>
  <c r="R265" i="11"/>
  <c r="S265" i="11" s="1"/>
  <c r="U265" i="11" s="1"/>
  <c r="V265" i="11" s="1"/>
  <c r="W265" i="11" s="1"/>
  <c r="Y265" i="11" s="1"/>
  <c r="R400" i="11"/>
  <c r="S400" i="11" s="1"/>
  <c r="U400" i="11" s="1"/>
  <c r="V400" i="11" s="1"/>
  <c r="W400" i="11" s="1"/>
  <c r="Y400" i="11" s="1"/>
  <c r="R985" i="11"/>
  <c r="S985" i="11" s="1"/>
  <c r="U985" i="11" s="1"/>
  <c r="V985" i="11" s="1"/>
  <c r="W985" i="11" s="1"/>
  <c r="Y985" i="11" s="1"/>
  <c r="R761" i="11"/>
  <c r="S761" i="11" s="1"/>
  <c r="U761" i="11" s="1"/>
  <c r="V761" i="11" s="1"/>
  <c r="W761" i="11" s="1"/>
  <c r="Y761" i="11" s="1"/>
  <c r="R313" i="11"/>
  <c r="S313" i="11" s="1"/>
  <c r="U313" i="11" s="1"/>
  <c r="V313" i="11" s="1"/>
  <c r="W313" i="11" s="1"/>
  <c r="Y313" i="11" s="1"/>
  <c r="R1440" i="11"/>
  <c r="S1440" i="11" s="1"/>
  <c r="U1440" i="11" s="1"/>
  <c r="V1440" i="11" s="1"/>
  <c r="W1440" i="11" s="1"/>
  <c r="Y1440" i="11" s="1"/>
  <c r="R872" i="11"/>
  <c r="R136" i="11"/>
  <c r="R1122" i="11"/>
  <c r="R592" i="11"/>
  <c r="S592" i="11" s="1"/>
  <c r="U592" i="11" s="1"/>
  <c r="V592" i="11" s="1"/>
  <c r="W592" i="11" s="1"/>
  <c r="Y592" i="11" s="1"/>
  <c r="R1361" i="11"/>
  <c r="S1361" i="11" s="1"/>
  <c r="U1361" i="11" s="1"/>
  <c r="V1361" i="11" s="1"/>
  <c r="W1361" i="11" s="1"/>
  <c r="Y1361" i="11" s="1"/>
  <c r="R257" i="11"/>
  <c r="S257" i="11" s="1"/>
  <c r="U257" i="11" s="1"/>
  <c r="V257" i="11" s="1"/>
  <c r="W257" i="11" s="1"/>
  <c r="Y257" i="11" s="1"/>
  <c r="R1463" i="11"/>
  <c r="S1463" i="11" s="1"/>
  <c r="U1463" i="11" s="1"/>
  <c r="V1463" i="11" s="1"/>
  <c r="W1463" i="11" s="1"/>
  <c r="Y1463" i="11" s="1"/>
  <c r="R1271" i="11"/>
  <c r="S1271" i="11" s="1"/>
  <c r="U1271" i="11" s="1"/>
  <c r="V1271" i="11" s="1"/>
  <c r="W1271" i="11" s="1"/>
  <c r="Y1271" i="11" s="1"/>
  <c r="R1135" i="11"/>
  <c r="S1135" i="11" s="1"/>
  <c r="U1135" i="11" s="1"/>
  <c r="V1135" i="11" s="1"/>
  <c r="W1135" i="11" s="1"/>
  <c r="Y1135" i="11" s="1"/>
  <c r="R383" i="11"/>
  <c r="S383" i="11" s="1"/>
  <c r="U383" i="11" s="1"/>
  <c r="V383" i="11" s="1"/>
  <c r="W383" i="11" s="1"/>
  <c r="Y383" i="11" s="1"/>
  <c r="R103" i="11"/>
  <c r="R292" i="11"/>
  <c r="S292" i="11" s="1"/>
  <c r="U292" i="11" s="1"/>
  <c r="V292" i="11" s="1"/>
  <c r="W292" i="11" s="1"/>
  <c r="Y292" i="11" s="1"/>
  <c r="R140" i="11"/>
  <c r="R64" i="11"/>
  <c r="R886" i="11"/>
  <c r="R1390" i="11"/>
  <c r="S1390" i="11" s="1"/>
  <c r="U1390" i="11" s="1"/>
  <c r="V1390" i="11" s="1"/>
  <c r="W1390" i="11" s="1"/>
  <c r="Y1390" i="11" s="1"/>
  <c r="R1461" i="11"/>
  <c r="S1461" i="11" s="1"/>
  <c r="U1461" i="11" s="1"/>
  <c r="V1461" i="11" s="1"/>
  <c r="W1461" i="11" s="1"/>
  <c r="Y1461" i="11" s="1"/>
  <c r="R1389" i="11"/>
  <c r="S1389" i="11" s="1"/>
  <c r="U1389" i="11" s="1"/>
  <c r="V1389" i="11" s="1"/>
  <c r="W1389" i="11" s="1"/>
  <c r="Y1389" i="11" s="1"/>
  <c r="R1037" i="11"/>
  <c r="S1037" i="11" s="1"/>
  <c r="U1037" i="11" s="1"/>
  <c r="V1037" i="11" s="1"/>
  <c r="W1037" i="11" s="1"/>
  <c r="Y1037" i="11" s="1"/>
  <c r="R653" i="11"/>
  <c r="S653" i="11" s="1"/>
  <c r="U653" i="11" s="1"/>
  <c r="V653" i="11" s="1"/>
  <c r="W653" i="11" s="1"/>
  <c r="Y653" i="11" s="1"/>
  <c r="R469" i="11"/>
  <c r="S469" i="11" s="1"/>
  <c r="U469" i="11" s="1"/>
  <c r="V469" i="11" s="1"/>
  <c r="W469" i="11" s="1"/>
  <c r="Y469" i="11" s="1"/>
  <c r="R413" i="11"/>
  <c r="S413" i="11" s="1"/>
  <c r="U413" i="11" s="1"/>
  <c r="V413" i="11" s="1"/>
  <c r="W413" i="11" s="1"/>
  <c r="Y413" i="11" s="1"/>
  <c r="R309" i="11"/>
  <c r="S309" i="11" s="1"/>
  <c r="U309" i="11" s="1"/>
  <c r="V309" i="11" s="1"/>
  <c r="W309" i="11" s="1"/>
  <c r="Y309" i="11" s="1"/>
  <c r="R1100" i="11"/>
  <c r="S1100" i="11" s="1"/>
  <c r="U1100" i="11" s="1"/>
  <c r="V1100" i="11" s="1"/>
  <c r="W1100" i="11" s="1"/>
  <c r="Y1100" i="11" s="1"/>
  <c r="R828" i="11"/>
  <c r="R804" i="11"/>
  <c r="R676" i="11"/>
  <c r="R596" i="11"/>
  <c r="S596" i="11" s="1"/>
  <c r="U596" i="11" s="1"/>
  <c r="V596" i="11" s="1"/>
  <c r="W596" i="11" s="1"/>
  <c r="Y596" i="11" s="1"/>
  <c r="R412" i="11"/>
  <c r="S412" i="11" s="1"/>
  <c r="U412" i="11" s="1"/>
  <c r="V412" i="11" s="1"/>
  <c r="W412" i="11" s="1"/>
  <c r="Y412" i="11" s="1"/>
  <c r="R1790" i="11"/>
  <c r="R1486" i="11"/>
  <c r="S1486" i="11" s="1"/>
  <c r="U1486" i="11" s="1"/>
  <c r="V1486" i="11" s="1"/>
  <c r="W1486" i="11" s="1"/>
  <c r="Y1486" i="11" s="1"/>
  <c r="R1030" i="11"/>
  <c r="R870" i="11"/>
  <c r="R958" i="11"/>
  <c r="R742" i="11"/>
  <c r="R1293" i="11"/>
  <c r="S1293" i="11" s="1"/>
  <c r="U1293" i="11" s="1"/>
  <c r="V1293" i="11" s="1"/>
  <c r="W1293" i="11" s="1"/>
  <c r="Y1293" i="11" s="1"/>
  <c r="R1109" i="11"/>
  <c r="R661" i="11"/>
  <c r="R85" i="11"/>
  <c r="S85" i="11" s="1"/>
  <c r="U85" i="11" s="1"/>
  <c r="V85" i="11" s="1"/>
  <c r="W85" i="11" s="1"/>
  <c r="Y85" i="11" s="1"/>
  <c r="R1316" i="11"/>
  <c r="S1316" i="11" s="1"/>
  <c r="U1316" i="11" s="1"/>
  <c r="V1316" i="11" s="1"/>
  <c r="W1316" i="11" s="1"/>
  <c r="Y1316" i="11" s="1"/>
  <c r="R749" i="11"/>
  <c r="R1406" i="11"/>
  <c r="S1406" i="11" s="1"/>
  <c r="U1406" i="11" s="1"/>
  <c r="V1406" i="11" s="1"/>
  <c r="W1406" i="11" s="1"/>
  <c r="Y1406" i="11" s="1"/>
  <c r="R1430" i="11"/>
  <c r="S1430" i="11" s="1"/>
  <c r="U1430" i="11" s="1"/>
  <c r="V1430" i="11" s="1"/>
  <c r="W1430" i="11" s="1"/>
  <c r="Y1430" i="11" s="1"/>
  <c r="R1429" i="11"/>
  <c r="S1429" i="11" s="1"/>
  <c r="U1429" i="11" s="1"/>
  <c r="V1429" i="11" s="1"/>
  <c r="W1429" i="11" s="1"/>
  <c r="Y1429" i="11" s="1"/>
  <c r="R1141" i="11"/>
  <c r="S1141" i="11" s="1"/>
  <c r="U1141" i="11" s="1"/>
  <c r="V1141" i="11" s="1"/>
  <c r="W1141" i="11" s="1"/>
  <c r="Y1141" i="11" s="1"/>
  <c r="R765" i="11"/>
  <c r="S765" i="11" s="1"/>
  <c r="U765" i="11" s="1"/>
  <c r="V765" i="11" s="1"/>
  <c r="W765" i="11" s="1"/>
  <c r="Y765" i="11" s="1"/>
  <c r="R669" i="11"/>
  <c r="R365" i="11"/>
  <c r="S365" i="11" s="1"/>
  <c r="U365" i="11" s="1"/>
  <c r="V365" i="11" s="1"/>
  <c r="W365" i="11" s="1"/>
  <c r="Y365" i="11" s="1"/>
  <c r="R1308" i="11"/>
  <c r="S1308" i="11" s="1"/>
  <c r="U1308" i="11" s="1"/>
  <c r="V1308" i="11" s="1"/>
  <c r="W1308" i="11" s="1"/>
  <c r="Y1308" i="11" s="1"/>
  <c r="R1233" i="11"/>
  <c r="S1233" i="11" s="1"/>
  <c r="U1233" i="11" s="1"/>
  <c r="V1233" i="11" s="1"/>
  <c r="W1233" i="11" s="1"/>
  <c r="Y1233" i="11" s="1"/>
  <c r="R86" i="11"/>
  <c r="S86" i="11" s="1"/>
  <c r="U86" i="11" s="1"/>
  <c r="V86" i="11" s="1"/>
  <c r="W86" i="11" s="1"/>
  <c r="Y86" i="11" s="1"/>
  <c r="R1251" i="11"/>
  <c r="S1251" i="11" s="1"/>
  <c r="U1251" i="11" s="1"/>
  <c r="V1251" i="11" s="1"/>
  <c r="W1251" i="11" s="1"/>
  <c r="Y1251" i="11" s="1"/>
  <c r="R1187" i="11"/>
  <c r="S1187" i="11" s="1"/>
  <c r="U1187" i="11" s="1"/>
  <c r="V1187" i="11" s="1"/>
  <c r="W1187" i="11" s="1"/>
  <c r="Y1187" i="11" s="1"/>
  <c r="R1035" i="11"/>
  <c r="S1035" i="11" s="1"/>
  <c r="U1035" i="11" s="1"/>
  <c r="V1035" i="11" s="1"/>
  <c r="W1035" i="11" s="1"/>
  <c r="Y1035" i="11" s="1"/>
  <c r="R883" i="11"/>
  <c r="R123" i="11"/>
  <c r="R1459" i="11"/>
  <c r="S1459" i="11" s="1"/>
  <c r="U1459" i="11" s="1"/>
  <c r="V1459" i="11" s="1"/>
  <c r="W1459" i="11" s="1"/>
  <c r="Y1459" i="11" s="1"/>
  <c r="R1058" i="11"/>
  <c r="R970" i="11"/>
  <c r="R890" i="11"/>
  <c r="R722" i="11"/>
  <c r="R154" i="11"/>
  <c r="R74" i="11"/>
  <c r="S74" i="11" s="1"/>
  <c r="U74" i="11" s="1"/>
  <c r="V74" i="11" s="1"/>
  <c r="W74" i="11" s="1"/>
  <c r="Y74" i="11" s="1"/>
  <c r="R578" i="11"/>
  <c r="S578" i="11" s="1"/>
  <c r="U578" i="11" s="1"/>
  <c r="V578" i="11" s="1"/>
  <c r="W578" i="11" s="1"/>
  <c r="Y578" i="11" s="1"/>
  <c r="R1034" i="11"/>
  <c r="R879" i="11"/>
  <c r="R1465" i="11"/>
  <c r="S1465" i="11" s="1"/>
  <c r="U1465" i="11" s="1"/>
  <c r="V1465" i="11" s="1"/>
  <c r="W1465" i="11" s="1"/>
  <c r="Y1465" i="11" s="1"/>
  <c r="R769" i="11"/>
  <c r="R249" i="11"/>
  <c r="S249" i="11" s="1"/>
  <c r="U249" i="11" s="1"/>
  <c r="V249" i="11" s="1"/>
  <c r="W249" i="11" s="1"/>
  <c r="Y249" i="11" s="1"/>
  <c r="R155" i="11"/>
  <c r="R1360" i="11"/>
  <c r="S1360" i="11" s="1"/>
  <c r="U1360" i="11" s="1"/>
  <c r="V1360" i="11" s="1"/>
  <c r="W1360" i="11" s="1"/>
  <c r="Y1360" i="11" s="1"/>
  <c r="R1264" i="11"/>
  <c r="S1264" i="11" s="1"/>
  <c r="U1264" i="11" s="1"/>
  <c r="V1264" i="11" s="1"/>
  <c r="W1264" i="11" s="1"/>
  <c r="Y1264" i="11" s="1"/>
  <c r="R1240" i="11"/>
  <c r="S1240" i="11" s="1"/>
  <c r="U1240" i="11" s="1"/>
  <c r="V1240" i="11" s="1"/>
  <c r="W1240" i="11" s="1"/>
  <c r="Y1240" i="11" s="1"/>
  <c r="R1208" i="11"/>
  <c r="S1208" i="11" s="1"/>
  <c r="U1208" i="11" s="1"/>
  <c r="V1208" i="11" s="1"/>
  <c r="W1208" i="11" s="1"/>
  <c r="Y1208" i="11" s="1"/>
  <c r="R1176" i="11"/>
  <c r="S1176" i="11" s="1"/>
  <c r="U1176" i="11" s="1"/>
  <c r="V1176" i="11" s="1"/>
  <c r="W1176" i="11" s="1"/>
  <c r="Y1176" i="11" s="1"/>
  <c r="R816" i="11"/>
  <c r="S816" i="11" s="1"/>
  <c r="U816" i="11" s="1"/>
  <c r="V816" i="11" s="1"/>
  <c r="W816" i="11" s="1"/>
  <c r="Y816" i="11" s="1"/>
  <c r="R720" i="11"/>
  <c r="R280" i="11"/>
  <c r="S280" i="11" s="1"/>
  <c r="U280" i="11" s="1"/>
  <c r="V280" i="11" s="1"/>
  <c r="W280" i="11" s="1"/>
  <c r="Y280" i="11" s="1"/>
  <c r="R112" i="11"/>
  <c r="R378" i="11"/>
  <c r="S378" i="11" s="1"/>
  <c r="U378" i="11" s="1"/>
  <c r="V378" i="11" s="1"/>
  <c r="W378" i="11" s="1"/>
  <c r="Y378" i="11" s="1"/>
  <c r="R192" i="11"/>
  <c r="S192" i="11" s="1"/>
  <c r="U192" i="11" s="1"/>
  <c r="V192" i="11" s="1"/>
  <c r="W192" i="11" s="1"/>
  <c r="Y192" i="11" s="1"/>
  <c r="R1088" i="11"/>
  <c r="S1088" i="11" s="1"/>
  <c r="U1088" i="11" s="1"/>
  <c r="V1088" i="11" s="1"/>
  <c r="W1088" i="11" s="1"/>
  <c r="Y1088" i="11" s="1"/>
  <c r="R593" i="11"/>
  <c r="S593" i="11" s="1"/>
  <c r="U593" i="11" s="1"/>
  <c r="V593" i="11" s="1"/>
  <c r="W593" i="11" s="1"/>
  <c r="Y593" i="11" s="1"/>
  <c r="R1495" i="11"/>
  <c r="S1495" i="11" s="1"/>
  <c r="U1495" i="11" s="1"/>
  <c r="V1495" i="11" s="1"/>
  <c r="W1495" i="11" s="1"/>
  <c r="Y1495" i="11" s="1"/>
  <c r="R1431" i="11"/>
  <c r="S1431" i="11" s="1"/>
  <c r="U1431" i="11" s="1"/>
  <c r="V1431" i="11" s="1"/>
  <c r="W1431" i="11" s="1"/>
  <c r="Y1431" i="11" s="1"/>
  <c r="R1111" i="11"/>
  <c r="R1079" i="11"/>
  <c r="R927" i="11"/>
  <c r="S927" i="11" s="1"/>
  <c r="U927" i="11" s="1"/>
  <c r="V927" i="11" s="1"/>
  <c r="W927" i="11" s="1"/>
  <c r="Y927" i="11" s="1"/>
  <c r="R815" i="11"/>
  <c r="S815" i="11" s="1"/>
  <c r="U815" i="11" s="1"/>
  <c r="V815" i="11" s="1"/>
  <c r="W815" i="11" s="1"/>
  <c r="Y815" i="11" s="1"/>
  <c r="R711" i="11"/>
  <c r="R639" i="11"/>
  <c r="S639" i="11" s="1"/>
  <c r="U639" i="11" s="1"/>
  <c r="V639" i="11" s="1"/>
  <c r="W639" i="11" s="1"/>
  <c r="Y639" i="11" s="1"/>
  <c r="R287" i="11"/>
  <c r="S287" i="11" s="1"/>
  <c r="U287" i="11" s="1"/>
  <c r="V287" i="11" s="1"/>
  <c r="W287" i="11" s="1"/>
  <c r="Y287" i="11" s="1"/>
  <c r="R247" i="11"/>
  <c r="S247" i="11" s="1"/>
  <c r="U247" i="11" s="1"/>
  <c r="V247" i="11" s="1"/>
  <c r="W247" i="11" s="1"/>
  <c r="Y247" i="11" s="1"/>
  <c r="R143" i="11"/>
  <c r="R586" i="11"/>
  <c r="S586" i="11" s="1"/>
  <c r="U586" i="11" s="1"/>
  <c r="V586" i="11" s="1"/>
  <c r="W586" i="11" s="1"/>
  <c r="Y586" i="11" s="1"/>
  <c r="R1367" i="11"/>
  <c r="S1367" i="11" s="1"/>
  <c r="U1367" i="11" s="1"/>
  <c r="V1367" i="11" s="1"/>
  <c r="W1367" i="11" s="1"/>
  <c r="Y1367" i="11" s="1"/>
  <c r="R380" i="11"/>
  <c r="S380" i="11" s="1"/>
  <c r="U380" i="11" s="1"/>
  <c r="V380" i="11" s="1"/>
  <c r="W380" i="11" s="1"/>
  <c r="Y380" i="11" s="1"/>
  <c r="R340" i="11"/>
  <c r="S340" i="11" s="1"/>
  <c r="U340" i="11" s="1"/>
  <c r="V340" i="11" s="1"/>
  <c r="W340" i="11" s="1"/>
  <c r="Y340" i="11" s="1"/>
  <c r="R268" i="11"/>
  <c r="S268" i="11" s="1"/>
  <c r="U268" i="11" s="1"/>
  <c r="V268" i="11" s="1"/>
  <c r="W268" i="11" s="1"/>
  <c r="Y268" i="11" s="1"/>
  <c r="R62" i="11"/>
  <c r="R726" i="11"/>
  <c r="R902" i="11"/>
  <c r="R1021" i="11"/>
  <c r="R1180" i="11"/>
  <c r="S1180" i="11" s="1"/>
  <c r="U1180" i="11" s="1"/>
  <c r="V1180" i="11" s="1"/>
  <c r="W1180" i="11" s="1"/>
  <c r="Y1180" i="11" s="1"/>
  <c r="R1349" i="11"/>
  <c r="S1349" i="11" s="1"/>
  <c r="U1349" i="11" s="1"/>
  <c r="V1349" i="11" s="1"/>
  <c r="W1349" i="11" s="1"/>
  <c r="Y1349" i="11" s="1"/>
  <c r="R1197" i="11"/>
  <c r="S1197" i="11" s="1"/>
  <c r="U1197" i="11" s="1"/>
  <c r="V1197" i="11" s="1"/>
  <c r="W1197" i="11" s="1"/>
  <c r="Y1197" i="11" s="1"/>
  <c r="R733" i="11"/>
  <c r="R366" i="11"/>
  <c r="S366" i="11" s="1"/>
  <c r="U366" i="11" s="1"/>
  <c r="V366" i="11" s="1"/>
  <c r="W366" i="11" s="1"/>
  <c r="Y366" i="11" s="1"/>
  <c r="R1380" i="11"/>
  <c r="S1380" i="11" s="1"/>
  <c r="U1380" i="11" s="1"/>
  <c r="V1380" i="11" s="1"/>
  <c r="W1380" i="11" s="1"/>
  <c r="Y1380" i="11" s="1"/>
  <c r="R305" i="11"/>
  <c r="S305" i="11" s="1"/>
  <c r="U305" i="11" s="1"/>
  <c r="V305" i="11" s="1"/>
  <c r="W305" i="11" s="1"/>
  <c r="Y305" i="11" s="1"/>
  <c r="R1483" i="11"/>
  <c r="S1483" i="11" s="1"/>
  <c r="U1483" i="11" s="1"/>
  <c r="V1483" i="11" s="1"/>
  <c r="W1483" i="11" s="1"/>
  <c r="Y1483" i="11" s="1"/>
  <c r="R851" i="11"/>
  <c r="S851" i="11" s="1"/>
  <c r="U851" i="11" s="1"/>
  <c r="V851" i="11" s="1"/>
  <c r="W851" i="11" s="1"/>
  <c r="Y851" i="11" s="1"/>
  <c r="R1298" i="11"/>
  <c r="S1298" i="11" s="1"/>
  <c r="U1298" i="11" s="1"/>
  <c r="V1298" i="11" s="1"/>
  <c r="W1298" i="11" s="1"/>
  <c r="Y1298" i="11" s="1"/>
  <c r="R1146" i="11"/>
  <c r="S1146" i="11" s="1"/>
  <c r="U1146" i="11" s="1"/>
  <c r="V1146" i="11" s="1"/>
  <c r="W1146" i="11" s="1"/>
  <c r="Y1146" i="11" s="1"/>
  <c r="R882" i="11"/>
  <c r="R218" i="11"/>
  <c r="S218" i="11" s="1"/>
  <c r="U218" i="11" s="1"/>
  <c r="V218" i="11" s="1"/>
  <c r="W218" i="11" s="1"/>
  <c r="Y218" i="11" s="1"/>
  <c r="R66" i="11"/>
  <c r="S66" i="11" s="1"/>
  <c r="U66" i="11" s="1"/>
  <c r="V66" i="11" s="1"/>
  <c r="W66" i="11" s="1"/>
  <c r="Y66" i="11" s="1"/>
  <c r="R929" i="11"/>
  <c r="R713" i="11"/>
  <c r="R195" i="11"/>
  <c r="S195" i="11" s="1"/>
  <c r="U195" i="11" s="1"/>
  <c r="V195" i="11" s="1"/>
  <c r="W195" i="11" s="1"/>
  <c r="Y195" i="11" s="1"/>
  <c r="R923" i="11"/>
  <c r="S923" i="11" s="1"/>
  <c r="U923" i="11" s="1"/>
  <c r="V923" i="11" s="1"/>
  <c r="W923" i="11" s="1"/>
  <c r="Y923" i="11" s="1"/>
  <c r="R1008" i="11"/>
  <c r="R752" i="11"/>
  <c r="R248" i="11"/>
  <c r="S248" i="11" s="1"/>
  <c r="U248" i="11" s="1"/>
  <c r="V248" i="11" s="1"/>
  <c r="W248" i="11" s="1"/>
  <c r="Y248" i="11" s="1"/>
  <c r="R235" i="11"/>
  <c r="S235" i="11" s="1"/>
  <c r="U235" i="11" s="1"/>
  <c r="V235" i="11" s="1"/>
  <c r="W235" i="11" s="1"/>
  <c r="Y235" i="11" s="1"/>
  <c r="R1113" i="11"/>
  <c r="R337" i="11"/>
  <c r="S337" i="11" s="1"/>
  <c r="U337" i="11" s="1"/>
  <c r="V337" i="11" s="1"/>
  <c r="W337" i="11" s="1"/>
  <c r="Y337" i="11" s="1"/>
  <c r="R1799" i="11"/>
  <c r="R1311" i="11"/>
  <c r="S1311" i="11" s="1"/>
  <c r="U1311" i="11" s="1"/>
  <c r="V1311" i="11" s="1"/>
  <c r="W1311" i="11" s="1"/>
  <c r="Y1311" i="11" s="1"/>
  <c r="R1167" i="11"/>
  <c r="R1103" i="11"/>
  <c r="S1103" i="11" s="1"/>
  <c r="U1103" i="11" s="1"/>
  <c r="V1103" i="11" s="1"/>
  <c r="W1103" i="11" s="1"/>
  <c r="Y1103" i="11" s="1"/>
  <c r="R1047" i="11"/>
  <c r="R983" i="11"/>
  <c r="S983" i="11" s="1"/>
  <c r="U983" i="11" s="1"/>
  <c r="V983" i="11" s="1"/>
  <c r="W983" i="11" s="1"/>
  <c r="Y983" i="11" s="1"/>
  <c r="R775" i="11"/>
  <c r="R663" i="11"/>
  <c r="R351" i="11"/>
  <c r="S351" i="11" s="1"/>
  <c r="U351" i="11" s="1"/>
  <c r="V351" i="11" s="1"/>
  <c r="W351" i="11" s="1"/>
  <c r="Y351" i="11" s="1"/>
  <c r="R79" i="11"/>
  <c r="S79" i="11" s="1"/>
  <c r="U79" i="11" s="1"/>
  <c r="V79" i="11" s="1"/>
  <c r="W79" i="11" s="1"/>
  <c r="Y79" i="11" s="1"/>
  <c r="R673" i="11"/>
  <c r="R1098" i="11"/>
  <c r="S1098" i="11" s="1"/>
  <c r="U1098" i="11" s="1"/>
  <c r="V1098" i="11" s="1"/>
  <c r="W1098" i="11" s="1"/>
  <c r="Y1098" i="11" s="1"/>
  <c r="R376" i="11"/>
  <c r="S376" i="11" s="1"/>
  <c r="U376" i="11" s="1"/>
  <c r="V376" i="11" s="1"/>
  <c r="W376" i="11" s="1"/>
  <c r="Y376" i="11" s="1"/>
  <c r="R260" i="11"/>
  <c r="S260" i="11" s="1"/>
  <c r="U260" i="11" s="1"/>
  <c r="V260" i="11" s="1"/>
  <c r="W260" i="11" s="1"/>
  <c r="Y260" i="11" s="1"/>
  <c r="R92" i="11"/>
  <c r="S92" i="11" s="1"/>
  <c r="U92" i="11" s="1"/>
  <c r="V92" i="11" s="1"/>
  <c r="W92" i="11" s="1"/>
  <c r="Y92" i="11" s="1"/>
  <c r="R60" i="11"/>
  <c r="R1454" i="11"/>
  <c r="S1454" i="11" s="1"/>
  <c r="U1454" i="11" s="1"/>
  <c r="V1454" i="11" s="1"/>
  <c r="W1454" i="11" s="1"/>
  <c r="Y1454" i="11" s="1"/>
  <c r="R1150" i="11"/>
  <c r="S1150" i="11" s="1"/>
  <c r="U1150" i="11" s="1"/>
  <c r="V1150" i="11" s="1"/>
  <c r="W1150" i="11" s="1"/>
  <c r="Y1150" i="11" s="1"/>
  <c r="R654" i="11"/>
  <c r="S654" i="11" s="1"/>
  <c r="U654" i="11" s="1"/>
  <c r="V654" i="11" s="1"/>
  <c r="W654" i="11" s="1"/>
  <c r="Y654" i="11" s="1"/>
  <c r="R214" i="11"/>
  <c r="S214" i="11" s="1"/>
  <c r="U214" i="11" s="1"/>
  <c r="V214" i="11" s="1"/>
  <c r="W214" i="11" s="1"/>
  <c r="Y214" i="11" s="1"/>
  <c r="R1229" i="11"/>
  <c r="S1229" i="11" s="1"/>
  <c r="U1229" i="11" s="1"/>
  <c r="V1229" i="11" s="1"/>
  <c r="W1229" i="11" s="1"/>
  <c r="Y1229" i="11" s="1"/>
  <c r="R1140" i="11"/>
  <c r="S1140" i="11" s="1"/>
  <c r="U1140" i="11" s="1"/>
  <c r="V1140" i="11" s="1"/>
  <c r="W1140" i="11" s="1"/>
  <c r="Y1140" i="11" s="1"/>
  <c r="R1012" i="11"/>
  <c r="R924" i="11"/>
  <c r="S924" i="11" s="1"/>
  <c r="U924" i="11" s="1"/>
  <c r="V924" i="11" s="1"/>
  <c r="W924" i="11" s="1"/>
  <c r="Y924" i="11" s="1"/>
  <c r="R900" i="11"/>
  <c r="R876" i="11"/>
  <c r="R468" i="11"/>
  <c r="S468" i="11" s="1"/>
  <c r="U468" i="11" s="1"/>
  <c r="V468" i="11" s="1"/>
  <c r="W468" i="11" s="1"/>
  <c r="Y468" i="11" s="1"/>
  <c r="R845" i="11"/>
  <c r="R1118" i="11"/>
  <c r="R216" i="11"/>
  <c r="S216" i="11" s="1"/>
  <c r="U216" i="11" s="1"/>
  <c r="V216" i="11" s="1"/>
  <c r="W216" i="11" s="1"/>
  <c r="Y216" i="11" s="1"/>
  <c r="R1070" i="11"/>
  <c r="R918" i="11"/>
  <c r="S918" i="11" s="1"/>
  <c r="U918" i="11" s="1"/>
  <c r="V918" i="11" s="1"/>
  <c r="W918" i="11" s="1"/>
  <c r="Y918" i="11" s="1"/>
  <c r="R830" i="11"/>
  <c r="R1493" i="11"/>
  <c r="S1493" i="11" s="1"/>
  <c r="U1493" i="11" s="1"/>
  <c r="V1493" i="11" s="1"/>
  <c r="W1493" i="11" s="1"/>
  <c r="Y1493" i="11" s="1"/>
  <c r="R1421" i="11"/>
  <c r="S1421" i="11" s="1"/>
  <c r="U1421" i="11" s="1"/>
  <c r="V1421" i="11" s="1"/>
  <c r="W1421" i="11" s="1"/>
  <c r="Y1421" i="11" s="1"/>
  <c r="R1173" i="11"/>
  <c r="S1173" i="11" s="1"/>
  <c r="U1173" i="11" s="1"/>
  <c r="V1173" i="11" s="1"/>
  <c r="W1173" i="11" s="1"/>
  <c r="Y1173" i="11" s="1"/>
  <c r="R1468" i="11"/>
  <c r="S1468" i="11" s="1"/>
  <c r="U1468" i="11" s="1"/>
  <c r="V1468" i="11" s="1"/>
  <c r="W1468" i="11" s="1"/>
  <c r="Y1468" i="11" s="1"/>
  <c r="R1372" i="11"/>
  <c r="S1372" i="11" s="1"/>
  <c r="U1372" i="11" s="1"/>
  <c r="V1372" i="11" s="1"/>
  <c r="W1372" i="11" s="1"/>
  <c r="Y1372" i="11" s="1"/>
  <c r="R1110" i="11"/>
  <c r="R1796" i="11"/>
  <c r="R716" i="11"/>
  <c r="R1795" i="11"/>
  <c r="R1363" i="11"/>
  <c r="S1363" i="11" s="1"/>
  <c r="U1363" i="11" s="1"/>
  <c r="V1363" i="11" s="1"/>
  <c r="W1363" i="11" s="1"/>
  <c r="Y1363" i="11" s="1"/>
  <c r="R1283" i="11"/>
  <c r="S1283" i="11" s="1"/>
  <c r="U1283" i="11" s="1"/>
  <c r="V1283" i="11" s="1"/>
  <c r="W1283" i="11" s="1"/>
  <c r="Y1283" i="11" s="1"/>
  <c r="R1099" i="11"/>
  <c r="S1099" i="11" s="1"/>
  <c r="U1099" i="11" s="1"/>
  <c r="V1099" i="11" s="1"/>
  <c r="W1099" i="11" s="1"/>
  <c r="Y1099" i="11" s="1"/>
  <c r="R1067" i="11"/>
  <c r="R955" i="11"/>
  <c r="R915" i="11"/>
  <c r="S915" i="11" s="1"/>
  <c r="U915" i="11" s="1"/>
  <c r="V915" i="11" s="1"/>
  <c r="W915" i="11" s="1"/>
  <c r="Y915" i="11" s="1"/>
  <c r="R779" i="11"/>
  <c r="R347" i="11"/>
  <c r="S347" i="11" s="1"/>
  <c r="U347" i="11" s="1"/>
  <c r="V347" i="11" s="1"/>
  <c r="W347" i="11" s="1"/>
  <c r="Y347" i="11" s="1"/>
  <c r="R75" i="11"/>
  <c r="S75" i="11" s="1"/>
  <c r="U75" i="11" s="1"/>
  <c r="V75" i="11" s="1"/>
  <c r="W75" i="11" s="1"/>
  <c r="Y75" i="11" s="1"/>
  <c r="R1434" i="11"/>
  <c r="S1434" i="11" s="1"/>
  <c r="U1434" i="11" s="1"/>
  <c r="V1434" i="11" s="1"/>
  <c r="W1434" i="11" s="1"/>
  <c r="Y1434" i="11" s="1"/>
  <c r="R1242" i="11"/>
  <c r="S1242" i="11" s="1"/>
  <c r="U1242" i="11" s="1"/>
  <c r="V1242" i="11" s="1"/>
  <c r="W1242" i="11" s="1"/>
  <c r="Y1242" i="11" s="1"/>
  <c r="R1178" i="11"/>
  <c r="S1178" i="11" s="1"/>
  <c r="U1178" i="11" s="1"/>
  <c r="V1178" i="11" s="1"/>
  <c r="W1178" i="11" s="1"/>
  <c r="Y1178" i="11" s="1"/>
  <c r="R1002" i="11"/>
  <c r="R1027" i="11"/>
  <c r="R728" i="11"/>
  <c r="R1265" i="11"/>
  <c r="S1265" i="11" s="1"/>
  <c r="U1265" i="11" s="1"/>
  <c r="V1265" i="11" s="1"/>
  <c r="W1265" i="11" s="1"/>
  <c r="Y1265" i="11" s="1"/>
  <c r="R1177" i="11"/>
  <c r="S1177" i="11" s="1"/>
  <c r="U1177" i="11" s="1"/>
  <c r="V1177" i="11" s="1"/>
  <c r="W1177" i="11" s="1"/>
  <c r="Y1177" i="11" s="1"/>
  <c r="R1097" i="11"/>
  <c r="S1097" i="11" s="1"/>
  <c r="U1097" i="11" s="1"/>
  <c r="V1097" i="11" s="1"/>
  <c r="W1097" i="11" s="1"/>
  <c r="Y1097" i="11" s="1"/>
  <c r="R753" i="11"/>
  <c r="S753" i="11" s="1"/>
  <c r="U753" i="11" s="1"/>
  <c r="V753" i="11" s="1"/>
  <c r="W753" i="11" s="1"/>
  <c r="Y753" i="11" s="1"/>
  <c r="R401" i="11"/>
  <c r="S401" i="11" s="1"/>
  <c r="U401" i="11" s="1"/>
  <c r="V401" i="11" s="1"/>
  <c r="W401" i="11" s="1"/>
  <c r="Y401" i="11" s="1"/>
  <c r="R121" i="11"/>
  <c r="R65" i="11"/>
  <c r="R1121" i="11"/>
  <c r="R1800" i="11"/>
  <c r="R1472" i="11"/>
  <c r="S1472" i="11" s="1"/>
  <c r="U1472" i="11" s="1"/>
  <c r="V1472" i="11" s="1"/>
  <c r="W1472" i="11" s="1"/>
  <c r="Y1472" i="11" s="1"/>
  <c r="R1432" i="11"/>
  <c r="S1432" i="11" s="1"/>
  <c r="U1432" i="11" s="1"/>
  <c r="V1432" i="11" s="1"/>
  <c r="W1432" i="11" s="1"/>
  <c r="Y1432" i="11" s="1"/>
  <c r="R1408" i="11"/>
  <c r="S1408" i="11" s="1"/>
  <c r="U1408" i="11" s="1"/>
  <c r="V1408" i="11" s="1"/>
  <c r="W1408" i="11" s="1"/>
  <c r="Y1408" i="11" s="1"/>
  <c r="R1256" i="11"/>
  <c r="S1256" i="11" s="1"/>
  <c r="U1256" i="11" s="1"/>
  <c r="V1256" i="11" s="1"/>
  <c r="W1256" i="11" s="1"/>
  <c r="Y1256" i="11" s="1"/>
  <c r="R1112" i="11"/>
  <c r="R1080" i="11"/>
  <c r="R840" i="11"/>
  <c r="R472" i="11"/>
  <c r="S472" i="11" s="1"/>
  <c r="U472" i="11" s="1"/>
  <c r="V472" i="11" s="1"/>
  <c r="W472" i="11" s="1"/>
  <c r="Y472" i="11" s="1"/>
  <c r="R168" i="11"/>
  <c r="R96" i="11"/>
  <c r="S96" i="11" s="1"/>
  <c r="U96" i="11" s="1"/>
  <c r="V96" i="11" s="1"/>
  <c r="W96" i="11" s="1"/>
  <c r="Y96" i="11" s="1"/>
  <c r="R289" i="11"/>
  <c r="S289" i="11" s="1"/>
  <c r="U289" i="11" s="1"/>
  <c r="V289" i="11" s="1"/>
  <c r="W289" i="11" s="1"/>
  <c r="Y289" i="11" s="1"/>
  <c r="R745" i="11"/>
  <c r="R1161" i="11"/>
  <c r="S1161" i="11" s="1"/>
  <c r="U1161" i="11" s="1"/>
  <c r="V1161" i="11" s="1"/>
  <c r="W1161" i="11" s="1"/>
  <c r="Y1161" i="11" s="1"/>
  <c r="R810" i="11"/>
  <c r="S810" i="11" s="1"/>
  <c r="U810" i="11" s="1"/>
  <c r="V810" i="11" s="1"/>
  <c r="W810" i="11" s="1"/>
  <c r="Y810" i="11" s="1"/>
  <c r="R379" i="11"/>
  <c r="S379" i="11" s="1"/>
  <c r="U379" i="11" s="1"/>
  <c r="V379" i="11" s="1"/>
  <c r="W379" i="11" s="1"/>
  <c r="Y379" i="11" s="1"/>
  <c r="R891" i="11"/>
  <c r="R1457" i="11"/>
  <c r="S1457" i="11" s="1"/>
  <c r="U1457" i="11" s="1"/>
  <c r="V1457" i="11" s="1"/>
  <c r="W1457" i="11" s="1"/>
  <c r="Y1457" i="11" s="1"/>
  <c r="R977" i="11"/>
  <c r="S977" i="11" s="1"/>
  <c r="U977" i="11" s="1"/>
  <c r="V977" i="11" s="1"/>
  <c r="W977" i="11" s="1"/>
  <c r="Y977" i="11" s="1"/>
  <c r="R473" i="11"/>
  <c r="S473" i="11" s="1"/>
  <c r="U473" i="11" s="1"/>
  <c r="V473" i="11" s="1"/>
  <c r="W473" i="11" s="1"/>
  <c r="Y473" i="11" s="1"/>
  <c r="R951" i="11"/>
  <c r="R895" i="11"/>
  <c r="R799" i="11"/>
  <c r="R767" i="11"/>
  <c r="S767" i="11" s="1"/>
  <c r="U767" i="11" s="1"/>
  <c r="V767" i="11" s="1"/>
  <c r="W767" i="11" s="1"/>
  <c r="Y767" i="11" s="1"/>
  <c r="R407" i="11"/>
  <c r="S407" i="11" s="1"/>
  <c r="U407" i="11" s="1"/>
  <c r="V407" i="11" s="1"/>
  <c r="W407" i="11" s="1"/>
  <c r="Y407" i="11" s="1"/>
  <c r="R375" i="11"/>
  <c r="S375" i="11" s="1"/>
  <c r="U375" i="11" s="1"/>
  <c r="V375" i="11" s="1"/>
  <c r="W375" i="11" s="1"/>
  <c r="Y375" i="11" s="1"/>
  <c r="R343" i="11"/>
  <c r="S343" i="11" s="1"/>
  <c r="U343" i="11" s="1"/>
  <c r="V343" i="11" s="1"/>
  <c r="W343" i="11" s="1"/>
  <c r="Y343" i="11" s="1"/>
  <c r="R207" i="11"/>
  <c r="R175" i="11"/>
  <c r="R161" i="11"/>
  <c r="R1075" i="11"/>
  <c r="R864" i="11"/>
  <c r="R1802" i="11"/>
  <c r="R300" i="11"/>
  <c r="S300" i="11" s="1"/>
  <c r="U300" i="11" s="1"/>
  <c r="V300" i="11" s="1"/>
  <c r="W300" i="11" s="1"/>
  <c r="Y300" i="11" s="1"/>
  <c r="R157" i="11"/>
  <c r="R252" i="11"/>
  <c r="S252" i="11" s="1"/>
  <c r="U252" i="11" s="1"/>
  <c r="V252" i="11" s="1"/>
  <c r="W252" i="11" s="1"/>
  <c r="Y252" i="11" s="1"/>
  <c r="R212" i="11"/>
  <c r="S212" i="11" s="1"/>
  <c r="U212" i="11" s="1"/>
  <c r="V212" i="11" s="1"/>
  <c r="W212" i="11" s="1"/>
  <c r="Y212" i="11" s="1"/>
  <c r="R72" i="11"/>
  <c r="S72" i="11" s="1"/>
  <c r="U72" i="11" s="1"/>
  <c r="V72" i="11" s="1"/>
  <c r="W72" i="11" s="1"/>
  <c r="Y72" i="11" s="1"/>
  <c r="R1797" i="11"/>
  <c r="R411" i="11"/>
  <c r="S411" i="11" s="1"/>
  <c r="U411" i="11" s="1"/>
  <c r="V411" i="11" s="1"/>
  <c r="W411" i="11" s="1"/>
  <c r="Y411" i="11" s="1"/>
  <c r="R714" i="11"/>
  <c r="R338" i="11"/>
  <c r="S338" i="11" s="1"/>
  <c r="U338" i="11" s="1"/>
  <c r="V338" i="11" s="1"/>
  <c r="W338" i="11" s="1"/>
  <c r="Y338" i="11" s="1"/>
  <c r="R913" i="11"/>
  <c r="R793" i="11"/>
  <c r="S793" i="11" s="1"/>
  <c r="U793" i="11" s="1"/>
  <c r="V793" i="11" s="1"/>
  <c r="W793" i="11" s="1"/>
  <c r="Y793" i="11" s="1"/>
  <c r="R641" i="11"/>
  <c r="S641" i="11" s="1"/>
  <c r="U641" i="11" s="1"/>
  <c r="V641" i="11" s="1"/>
  <c r="W641" i="11" s="1"/>
  <c r="Y641" i="11" s="1"/>
  <c r="R1464" i="11"/>
  <c r="S1464" i="11" s="1"/>
  <c r="U1464" i="11" s="1"/>
  <c r="V1464" i="11" s="1"/>
  <c r="W1464" i="11" s="1"/>
  <c r="Y1464" i="11" s="1"/>
  <c r="R1232" i="11"/>
  <c r="S1232" i="11" s="1"/>
  <c r="U1232" i="11" s="1"/>
  <c r="V1232" i="11" s="1"/>
  <c r="W1232" i="11" s="1"/>
  <c r="Y1232" i="11" s="1"/>
  <c r="R128" i="11"/>
  <c r="R1257" i="11"/>
  <c r="S1257" i="11" s="1"/>
  <c r="U1257" i="11" s="1"/>
  <c r="V1257" i="11" s="1"/>
  <c r="W1257" i="11" s="1"/>
  <c r="Y1257" i="11" s="1"/>
  <c r="R1329" i="11"/>
  <c r="S1329" i="11" s="1"/>
  <c r="U1329" i="11" s="1"/>
  <c r="V1329" i="11" s="1"/>
  <c r="W1329" i="11" s="1"/>
  <c r="Y1329" i="11" s="1"/>
  <c r="R241" i="11"/>
  <c r="S241" i="11" s="1"/>
  <c r="U241" i="11" s="1"/>
  <c r="V241" i="11" s="1"/>
  <c r="W241" i="11" s="1"/>
  <c r="Y241" i="11" s="1"/>
  <c r="R1511" i="11"/>
  <c r="R1383" i="11"/>
  <c r="S1383" i="11" s="1"/>
  <c r="U1383" i="11" s="1"/>
  <c r="V1383" i="11" s="1"/>
  <c r="W1383" i="11" s="1"/>
  <c r="Y1383" i="11" s="1"/>
  <c r="R1231" i="11"/>
  <c r="S1231" i="11" s="1"/>
  <c r="U1231" i="11" s="1"/>
  <c r="V1231" i="11" s="1"/>
  <c r="W1231" i="11" s="1"/>
  <c r="Y1231" i="11" s="1"/>
  <c r="R1039" i="11"/>
  <c r="S1039" i="11" s="1"/>
  <c r="U1039" i="11" s="1"/>
  <c r="V1039" i="11" s="1"/>
  <c r="W1039" i="11" s="1"/>
  <c r="Y1039" i="11" s="1"/>
  <c r="R975" i="11"/>
  <c r="R919" i="11"/>
  <c r="S919" i="11" s="1"/>
  <c r="U919" i="11" s="1"/>
  <c r="V919" i="11" s="1"/>
  <c r="W919" i="11" s="1"/>
  <c r="Y919" i="11" s="1"/>
  <c r="R311" i="11"/>
  <c r="S311" i="11" s="1"/>
  <c r="U311" i="11" s="1"/>
  <c r="V311" i="11" s="1"/>
  <c r="W311" i="11" s="1"/>
  <c r="Y311" i="11" s="1"/>
  <c r="R271" i="11"/>
  <c r="S271" i="11" s="1"/>
  <c r="U271" i="11" s="1"/>
  <c r="V271" i="11" s="1"/>
  <c r="W271" i="11" s="1"/>
  <c r="Y271" i="11" s="1"/>
  <c r="R199" i="11"/>
  <c r="R167" i="11"/>
  <c r="R217" i="11"/>
  <c r="S217" i="11" s="1"/>
  <c r="U217" i="11" s="1"/>
  <c r="V217" i="11" s="1"/>
  <c r="W217" i="11" s="1"/>
  <c r="Y217" i="11" s="1"/>
  <c r="R1206" i="11"/>
  <c r="S1206" i="11" s="1"/>
  <c r="U1206" i="11" s="1"/>
  <c r="V1206" i="11" s="1"/>
  <c r="W1206" i="11" s="1"/>
  <c r="Y1206" i="11" s="1"/>
  <c r="R750" i="11"/>
  <c r="R286" i="11"/>
  <c r="S286" i="11" s="1"/>
  <c r="U286" i="11" s="1"/>
  <c r="V286" i="11" s="1"/>
  <c r="W286" i="11" s="1"/>
  <c r="Y286" i="11" s="1"/>
  <c r="R837" i="11"/>
  <c r="R781" i="11"/>
  <c r="R397" i="11"/>
  <c r="S397" i="11" s="1"/>
  <c r="U397" i="11" s="1"/>
  <c r="V397" i="11" s="1"/>
  <c r="W397" i="11" s="1"/>
  <c r="Y397" i="11" s="1"/>
  <c r="R1388" i="11"/>
  <c r="S1388" i="11" s="1"/>
  <c r="U1388" i="11" s="1"/>
  <c r="V1388" i="11" s="1"/>
  <c r="W1388" i="11" s="1"/>
  <c r="Y1388" i="11" s="1"/>
  <c r="R1324" i="11"/>
  <c r="S1324" i="11" s="1"/>
  <c r="U1324" i="11" s="1"/>
  <c r="V1324" i="11" s="1"/>
  <c r="W1324" i="11" s="1"/>
  <c r="Y1324" i="11" s="1"/>
  <c r="R1236" i="11"/>
  <c r="S1236" i="11" s="1"/>
  <c r="U1236" i="11" s="1"/>
  <c r="V1236" i="11" s="1"/>
  <c r="W1236" i="11" s="1"/>
  <c r="Y1236" i="11" s="1"/>
  <c r="R844" i="11"/>
  <c r="R636" i="11"/>
  <c r="S636" i="11" s="1"/>
  <c r="U636" i="11" s="1"/>
  <c r="V636" i="11" s="1"/>
  <c r="W636" i="11" s="1"/>
  <c r="Y636" i="11" s="1"/>
  <c r="R1333" i="11"/>
  <c r="S1333" i="11" s="1"/>
  <c r="U1333" i="11" s="1"/>
  <c r="V1333" i="11" s="1"/>
  <c r="W1333" i="11" s="1"/>
  <c r="Y1333" i="11" s="1"/>
  <c r="R773" i="11"/>
  <c r="R182" i="11"/>
  <c r="R662" i="11"/>
  <c r="R70" i="11"/>
  <c r="S70" i="11" s="1"/>
  <c r="U70" i="11" s="1"/>
  <c r="V70" i="11" s="1"/>
  <c r="W70" i="11" s="1"/>
  <c r="Y70" i="11" s="1"/>
  <c r="R1213" i="11"/>
  <c r="S1213" i="11" s="1"/>
  <c r="U1213" i="11" s="1"/>
  <c r="V1213" i="11" s="1"/>
  <c r="W1213" i="11" s="1"/>
  <c r="Y1213" i="11" s="1"/>
  <c r="R917" i="11"/>
  <c r="S917" i="11" s="1"/>
  <c r="U917" i="11" s="1"/>
  <c r="V917" i="11" s="1"/>
  <c r="W917" i="11" s="1"/>
  <c r="Y917" i="11" s="1"/>
  <c r="R173" i="11"/>
  <c r="R1356" i="11"/>
  <c r="S1356" i="11" s="1"/>
  <c r="U1356" i="11" s="1"/>
  <c r="V1356" i="11" s="1"/>
  <c r="W1356" i="11" s="1"/>
  <c r="Y1356" i="11" s="1"/>
  <c r="R293" i="11"/>
  <c r="S293" i="11" s="1"/>
  <c r="U293" i="11" s="1"/>
  <c r="V293" i="11" s="1"/>
  <c r="W293" i="11" s="1"/>
  <c r="Y293" i="11" s="1"/>
  <c r="R1009" i="11"/>
  <c r="R1435" i="11"/>
  <c r="S1435" i="11" s="1"/>
  <c r="U1435" i="11" s="1"/>
  <c r="V1435" i="11" s="1"/>
  <c r="W1435" i="11" s="1"/>
  <c r="Y1435" i="11" s="1"/>
  <c r="R1395" i="11"/>
  <c r="S1395" i="11" s="1"/>
  <c r="U1395" i="11" s="1"/>
  <c r="V1395" i="11" s="1"/>
  <c r="W1395" i="11" s="1"/>
  <c r="Y1395" i="11" s="1"/>
  <c r="R1131" i="11"/>
  <c r="S1131" i="11" s="1"/>
  <c r="U1131" i="11" s="1"/>
  <c r="V1131" i="11" s="1"/>
  <c r="W1131" i="11" s="1"/>
  <c r="Y1131" i="11" s="1"/>
  <c r="R987" i="11"/>
  <c r="S987" i="11" s="1"/>
  <c r="U987" i="11" s="1"/>
  <c r="V987" i="11" s="1"/>
  <c r="W987" i="11" s="1"/>
  <c r="Y987" i="11" s="1"/>
  <c r="R907" i="11"/>
  <c r="R683" i="11"/>
  <c r="R579" i="11"/>
  <c r="S579" i="11" s="1"/>
  <c r="U579" i="11" s="1"/>
  <c r="V579" i="11" s="1"/>
  <c r="W579" i="11" s="1"/>
  <c r="Y579" i="11" s="1"/>
  <c r="R203" i="11"/>
  <c r="R171" i="11"/>
  <c r="R1778" i="11"/>
  <c r="R1450" i="11"/>
  <c r="S1450" i="11" s="1"/>
  <c r="U1450" i="11" s="1"/>
  <c r="V1450" i="11" s="1"/>
  <c r="W1450" i="11" s="1"/>
  <c r="Y1450" i="11" s="1"/>
  <c r="R1426" i="11"/>
  <c r="S1426" i="11" s="1"/>
  <c r="U1426" i="11" s="1"/>
  <c r="V1426" i="11" s="1"/>
  <c r="W1426" i="11" s="1"/>
  <c r="Y1426" i="11" s="1"/>
  <c r="R754" i="11"/>
  <c r="S754" i="11" s="1"/>
  <c r="U754" i="11" s="1"/>
  <c r="V754" i="11" s="1"/>
  <c r="W754" i="11" s="1"/>
  <c r="Y754" i="11" s="1"/>
  <c r="R210" i="11"/>
  <c r="S210" i="11" s="1"/>
  <c r="U210" i="11" s="1"/>
  <c r="V210" i="11" s="1"/>
  <c r="W210" i="11" s="1"/>
  <c r="Y210" i="11" s="1"/>
  <c r="R1433" i="11"/>
  <c r="S1433" i="11" s="1"/>
  <c r="U1433" i="11" s="1"/>
  <c r="V1433" i="11" s="1"/>
  <c r="W1433" i="11" s="1"/>
  <c r="Y1433" i="11" s="1"/>
  <c r="R113" i="11"/>
  <c r="R1048" i="11"/>
  <c r="R904" i="11"/>
  <c r="R576" i="11"/>
  <c r="S576" i="11" s="1"/>
  <c r="U576" i="11" s="1"/>
  <c r="V576" i="11" s="1"/>
  <c r="W576" i="11" s="1"/>
  <c r="Y576" i="11" s="1"/>
  <c r="R200" i="11"/>
  <c r="R1219" i="11"/>
  <c r="S1219" i="11" s="1"/>
  <c r="U1219" i="11" s="1"/>
  <c r="V1219" i="11" s="1"/>
  <c r="W1219" i="11" s="1"/>
  <c r="Y1219" i="11" s="1"/>
  <c r="R1199" i="11"/>
  <c r="S1199" i="11" s="1"/>
  <c r="U1199" i="11" s="1"/>
  <c r="V1199" i="11" s="1"/>
  <c r="W1199" i="11" s="1"/>
  <c r="Y1199" i="11" s="1"/>
  <c r="R1127" i="11"/>
  <c r="S1127" i="11" s="1"/>
  <c r="U1127" i="11" s="1"/>
  <c r="V1127" i="11" s="1"/>
  <c r="W1127" i="11" s="1"/>
  <c r="Y1127" i="11" s="1"/>
  <c r="R1071" i="11"/>
  <c r="R1015" i="11"/>
  <c r="R943" i="11"/>
  <c r="S943" i="11" s="1"/>
  <c r="U943" i="11" s="1"/>
  <c r="V943" i="11" s="1"/>
  <c r="W943" i="11" s="1"/>
  <c r="Y943" i="11" s="1"/>
  <c r="R655" i="11"/>
  <c r="S655" i="11" s="1"/>
  <c r="U655" i="11" s="1"/>
  <c r="V655" i="11" s="1"/>
  <c r="W655" i="11" s="1"/>
  <c r="Y655" i="11" s="1"/>
  <c r="R135" i="11"/>
  <c r="R71" i="11"/>
  <c r="S71" i="11" s="1"/>
  <c r="U71" i="11" s="1"/>
  <c r="V71" i="11" s="1"/>
  <c r="W71" i="11" s="1"/>
  <c r="Y71" i="11" s="1"/>
  <c r="R1033" i="11"/>
  <c r="R356" i="11"/>
  <c r="S356" i="11" s="1"/>
  <c r="U356" i="11" s="1"/>
  <c r="V356" i="11" s="1"/>
  <c r="W356" i="11" s="1"/>
  <c r="Y356" i="11" s="1"/>
  <c r="R284" i="11"/>
  <c r="S284" i="11" s="1"/>
  <c r="U284" i="11" s="1"/>
  <c r="V284" i="11" s="1"/>
  <c r="W284" i="11" s="1"/>
  <c r="Y284" i="11" s="1"/>
  <c r="R132" i="11"/>
  <c r="R101" i="11"/>
  <c r="S101" i="11" s="1"/>
  <c r="U101" i="11" s="1"/>
  <c r="V101" i="11" s="1"/>
  <c r="W101" i="11" s="1"/>
  <c r="Y101" i="11" s="1"/>
  <c r="R406" i="11"/>
  <c r="S406" i="11" s="1"/>
  <c r="U406" i="11" s="1"/>
  <c r="V406" i="11" s="1"/>
  <c r="W406" i="11" s="1"/>
  <c r="Y406" i="11" s="1"/>
  <c r="R254" i="11"/>
  <c r="S254" i="11" s="1"/>
  <c r="U254" i="11" s="1"/>
  <c r="V254" i="11" s="1"/>
  <c r="W254" i="11" s="1"/>
  <c r="Y254" i="11" s="1"/>
  <c r="R1084" i="11"/>
  <c r="S1084" i="11" s="1"/>
  <c r="U1084" i="11" s="1"/>
  <c r="V1084" i="11" s="1"/>
  <c r="W1084" i="11" s="1"/>
  <c r="Y1084" i="11" s="1"/>
  <c r="R1060" i="11"/>
  <c r="R868" i="11"/>
  <c r="R1382" i="11"/>
  <c r="S1382" i="11" s="1"/>
  <c r="U1382" i="11" s="1"/>
  <c r="V1382" i="11" s="1"/>
  <c r="W1382" i="11" s="1"/>
  <c r="Y1382" i="11" s="1"/>
  <c r="R510" i="11"/>
  <c r="S510" i="11" s="1"/>
  <c r="U510" i="11" s="1"/>
  <c r="V510" i="11" s="1"/>
  <c r="W510" i="11" s="1"/>
  <c r="Y510" i="11" s="1"/>
  <c r="R194" i="11"/>
  <c r="S194" i="11" s="1"/>
  <c r="U194" i="11" s="1"/>
  <c r="V194" i="11" s="1"/>
  <c r="W194" i="11" s="1"/>
  <c r="Y194" i="11" s="1"/>
  <c r="R1325" i="11"/>
  <c r="S1325" i="11" s="1"/>
  <c r="U1325" i="11" s="1"/>
  <c r="V1325" i="11" s="1"/>
  <c r="W1325" i="11" s="1"/>
  <c r="Y1325" i="11" s="1"/>
  <c r="R1345" i="11"/>
  <c r="S1345" i="11" s="1"/>
  <c r="U1345" i="11" s="1"/>
  <c r="V1345" i="11" s="1"/>
  <c r="W1345" i="11" s="1"/>
  <c r="Y1345" i="11" s="1"/>
  <c r="R675" i="11"/>
  <c r="R371" i="11"/>
  <c r="S371" i="11" s="1"/>
  <c r="U371" i="11" s="1"/>
  <c r="V371" i="11" s="1"/>
  <c r="W371" i="11" s="1"/>
  <c r="Y371" i="11" s="1"/>
  <c r="R169" i="11"/>
  <c r="R833" i="11"/>
  <c r="R674" i="11"/>
  <c r="R874" i="11"/>
  <c r="R1416" i="11"/>
  <c r="S1416" i="11" s="1"/>
  <c r="U1416" i="11" s="1"/>
  <c r="V1416" i="11" s="1"/>
  <c r="W1416" i="11" s="1"/>
  <c r="Y1416" i="11" s="1"/>
  <c r="R1184" i="11"/>
  <c r="S1184" i="11" s="1"/>
  <c r="U1184" i="11" s="1"/>
  <c r="V1184" i="11" s="1"/>
  <c r="W1184" i="11" s="1"/>
  <c r="Y1184" i="11" s="1"/>
  <c r="R936" i="11"/>
  <c r="S936" i="11" s="1"/>
  <c r="U936" i="11" s="1"/>
  <c r="V936" i="11" s="1"/>
  <c r="W936" i="11" s="1"/>
  <c r="Y936" i="11" s="1"/>
  <c r="R504" i="11"/>
  <c r="S504" i="11" s="1"/>
  <c r="U504" i="11" s="1"/>
  <c r="V504" i="11" s="1"/>
  <c r="W504" i="11" s="1"/>
  <c r="Y504" i="11" s="1"/>
  <c r="R184" i="11"/>
  <c r="R273" i="11"/>
  <c r="S273" i="11" s="1"/>
  <c r="U273" i="11" s="1"/>
  <c r="V273" i="11" s="1"/>
  <c r="W273" i="11" s="1"/>
  <c r="Y273" i="11" s="1"/>
  <c r="R1439" i="11"/>
  <c r="S1439" i="11" s="1"/>
  <c r="U1439" i="11" s="1"/>
  <c r="V1439" i="11" s="1"/>
  <c r="W1439" i="11" s="1"/>
  <c r="Y1439" i="11" s="1"/>
  <c r="R1223" i="11"/>
  <c r="S1223" i="11" s="1"/>
  <c r="U1223" i="11" s="1"/>
  <c r="V1223" i="11" s="1"/>
  <c r="W1223" i="11" s="1"/>
  <c r="Y1223" i="11" s="1"/>
  <c r="R1095" i="11"/>
  <c r="S1095" i="11" s="1"/>
  <c r="U1095" i="11" s="1"/>
  <c r="V1095" i="11" s="1"/>
  <c r="W1095" i="11" s="1"/>
  <c r="Y1095" i="11" s="1"/>
  <c r="R399" i="11"/>
  <c r="S399" i="11" s="1"/>
  <c r="U399" i="11" s="1"/>
  <c r="V399" i="11" s="1"/>
  <c r="W399" i="11" s="1"/>
  <c r="Y399" i="11" s="1"/>
  <c r="R127" i="11"/>
  <c r="R906" i="11"/>
  <c r="R1370" i="11"/>
  <c r="S1370" i="11" s="1"/>
  <c r="U1370" i="11" s="1"/>
  <c r="V1370" i="11" s="1"/>
  <c r="W1370" i="11" s="1"/>
  <c r="Y1370" i="11" s="1"/>
  <c r="R78" i="11"/>
  <c r="S78" i="11" s="1"/>
  <c r="U78" i="11" s="1"/>
  <c r="V78" i="11" s="1"/>
  <c r="W78" i="11" s="1"/>
  <c r="Y78" i="11" s="1"/>
  <c r="R1315" i="11"/>
  <c r="S1315" i="11" s="1"/>
  <c r="U1315" i="11" s="1"/>
  <c r="V1315" i="11" s="1"/>
  <c r="W1315" i="11" s="1"/>
  <c r="Y1315" i="11" s="1"/>
  <c r="R705" i="11"/>
  <c r="R1304" i="11"/>
  <c r="S1304" i="11" s="1"/>
  <c r="U1304" i="11" s="1"/>
  <c r="V1304" i="11" s="1"/>
  <c r="W1304" i="11" s="1"/>
  <c r="Y1304" i="11" s="1"/>
  <c r="R1049" i="11"/>
  <c r="S1049" i="11" s="1"/>
  <c r="U1049" i="11" s="1"/>
  <c r="V1049" i="11" s="1"/>
  <c r="W1049" i="11" s="1"/>
  <c r="Y1049" i="11" s="1"/>
  <c r="R1305" i="11"/>
  <c r="S1305" i="11" s="1"/>
  <c r="U1305" i="11" s="1"/>
  <c r="V1305" i="11" s="1"/>
  <c r="W1305" i="11" s="1"/>
  <c r="Y1305" i="11" s="1"/>
  <c r="R209" i="11"/>
  <c r="R1159" i="11"/>
  <c r="S1159" i="11" s="1"/>
  <c r="U1159" i="11" s="1"/>
  <c r="V1159" i="11" s="1"/>
  <c r="W1159" i="11" s="1"/>
  <c r="Y1159" i="11" s="1"/>
  <c r="R348" i="11"/>
  <c r="S348" i="11" s="1"/>
  <c r="U348" i="11" s="1"/>
  <c r="V348" i="11" s="1"/>
  <c r="W348" i="11" s="1"/>
  <c r="Y348" i="11" s="1"/>
  <c r="R84" i="11"/>
  <c r="S84" i="11" s="1"/>
  <c r="U84" i="11" s="1"/>
  <c r="V84" i="11" s="1"/>
  <c r="W84" i="11" s="1"/>
  <c r="Y84" i="11" s="1"/>
  <c r="R1491" i="11"/>
  <c r="S1491" i="11" s="1"/>
  <c r="U1491" i="11" s="1"/>
  <c r="V1491" i="11" s="1"/>
  <c r="W1491" i="11" s="1"/>
  <c r="Y1491" i="11" s="1"/>
  <c r="R651" i="11"/>
  <c r="S651" i="11" s="1"/>
  <c r="U651" i="11" s="1"/>
  <c r="V651" i="11" s="1"/>
  <c r="W651" i="11" s="1"/>
  <c r="Y651" i="11" s="1"/>
  <c r="R259" i="11"/>
  <c r="S259" i="11" s="1"/>
  <c r="U259" i="11" s="1"/>
  <c r="V259" i="11" s="1"/>
  <c r="W259" i="11" s="1"/>
  <c r="Y259" i="11" s="1"/>
  <c r="R737" i="11"/>
  <c r="R944" i="11"/>
  <c r="S944" i="11" s="1"/>
  <c r="U944" i="11" s="1"/>
  <c r="V944" i="11" s="1"/>
  <c r="W944" i="11" s="1"/>
  <c r="Y944" i="11" s="1"/>
  <c r="R897" i="11"/>
  <c r="R1327" i="11"/>
  <c r="S1327" i="11" s="1"/>
  <c r="U1327" i="11" s="1"/>
  <c r="V1327" i="11" s="1"/>
  <c r="W1327" i="11" s="1"/>
  <c r="Y1327" i="11" s="1"/>
  <c r="R231" i="11"/>
  <c r="S231" i="11" s="1"/>
  <c r="U231" i="11" s="1"/>
  <c r="V231" i="11" s="1"/>
  <c r="W231" i="11" s="1"/>
  <c r="Y231" i="11" s="1"/>
  <c r="R1418" i="11"/>
  <c r="S1418" i="11" s="1"/>
  <c r="U1418" i="11" s="1"/>
  <c r="V1418" i="11" s="1"/>
  <c r="W1418" i="11" s="1"/>
  <c r="Y1418" i="11" s="1"/>
  <c r="R370" i="11"/>
  <c r="S370" i="11" s="1"/>
  <c r="U370" i="11" s="1"/>
  <c r="V370" i="11" s="1"/>
  <c r="W370" i="11" s="1"/>
  <c r="Y370" i="11" s="1"/>
  <c r="R59" i="11"/>
  <c r="R968" i="11"/>
  <c r="R1183" i="11"/>
  <c r="S1183" i="11" s="1"/>
  <c r="U1183" i="11" s="1"/>
  <c r="V1183" i="11" s="1"/>
  <c r="W1183" i="11" s="1"/>
  <c r="Y1183" i="11" s="1"/>
  <c r="R1346" i="11"/>
  <c r="S1346" i="11" s="1"/>
  <c r="U1346" i="11" s="1"/>
  <c r="V1346" i="11" s="1"/>
  <c r="W1346" i="11" s="1"/>
  <c r="Y1346" i="11" s="1"/>
  <c r="R1294" i="11"/>
  <c r="S1294" i="11" s="1"/>
  <c r="U1294" i="11" s="1"/>
  <c r="V1294" i="11" s="1"/>
  <c r="W1294" i="11" s="1"/>
  <c r="Y1294" i="11" s="1"/>
  <c r="R597" i="11"/>
  <c r="S597" i="11" s="1"/>
  <c r="U597" i="11" s="1"/>
  <c r="V597" i="11" s="1"/>
  <c r="W597" i="11" s="1"/>
  <c r="Y597" i="11" s="1"/>
  <c r="R598" i="11"/>
  <c r="S598" i="11" s="1"/>
  <c r="U598" i="11" s="1"/>
  <c r="V598" i="11" s="1"/>
  <c r="W598" i="11" s="1"/>
  <c r="Y598" i="11" s="1"/>
  <c r="R1053" i="11"/>
  <c r="S1053" i="11" s="1"/>
  <c r="U1053" i="11" s="1"/>
  <c r="V1053" i="11" s="1"/>
  <c r="W1053" i="11" s="1"/>
  <c r="Y1053" i="11" s="1"/>
  <c r="R285" i="11"/>
  <c r="S285" i="11" s="1"/>
  <c r="U285" i="11" s="1"/>
  <c r="V285" i="11" s="1"/>
  <c r="W285" i="11" s="1"/>
  <c r="Y285" i="11" s="1"/>
  <c r="R138" i="11"/>
  <c r="R1453" i="11"/>
  <c r="S1453" i="11" s="1"/>
  <c r="U1453" i="11" s="1"/>
  <c r="V1453" i="11" s="1"/>
  <c r="W1453" i="11" s="1"/>
  <c r="Y1453" i="11" s="1"/>
  <c r="R685" i="11"/>
  <c r="R993" i="11"/>
  <c r="S993" i="11" s="1"/>
  <c r="U993" i="11" s="1"/>
  <c r="V993" i="11" s="1"/>
  <c r="W993" i="11" s="1"/>
  <c r="Y993" i="11" s="1"/>
  <c r="R1427" i="11"/>
  <c r="S1427" i="11" s="1"/>
  <c r="U1427" i="11" s="1"/>
  <c r="V1427" i="11" s="1"/>
  <c r="W1427" i="11" s="1"/>
  <c r="Y1427" i="11" s="1"/>
  <c r="R1163" i="11"/>
  <c r="R1123" i="11"/>
  <c r="S1123" i="11" s="1"/>
  <c r="U1123" i="11" s="1"/>
  <c r="V1123" i="11" s="1"/>
  <c r="W1123" i="11" s="1"/>
  <c r="Y1123" i="11" s="1"/>
  <c r="R707" i="11"/>
  <c r="R363" i="11"/>
  <c r="S363" i="11" s="1"/>
  <c r="U363" i="11" s="1"/>
  <c r="V363" i="11" s="1"/>
  <c r="W363" i="11" s="1"/>
  <c r="Y363" i="11" s="1"/>
  <c r="R1234" i="11"/>
  <c r="S1234" i="11" s="1"/>
  <c r="U1234" i="11" s="1"/>
  <c r="V1234" i="11" s="1"/>
  <c r="W1234" i="11" s="1"/>
  <c r="Y1234" i="11" s="1"/>
  <c r="R506" i="11"/>
  <c r="S506" i="11" s="1"/>
  <c r="U506" i="11" s="1"/>
  <c r="V506" i="11" s="1"/>
  <c r="W506" i="11" s="1"/>
  <c r="Y506" i="11" s="1"/>
  <c r="R186" i="11"/>
  <c r="R744" i="11"/>
  <c r="R264" i="11"/>
  <c r="S264" i="11" s="1"/>
  <c r="U264" i="11" s="1"/>
  <c r="V264" i="11" s="1"/>
  <c r="W264" i="11" s="1"/>
  <c r="Y264" i="11" s="1"/>
  <c r="R232" i="11"/>
  <c r="S232" i="11" s="1"/>
  <c r="U232" i="11" s="1"/>
  <c r="V232" i="11" s="1"/>
  <c r="W232" i="11" s="1"/>
  <c r="Y232" i="11" s="1"/>
  <c r="R1425" i="11"/>
  <c r="S1425" i="11" s="1"/>
  <c r="U1425" i="11" s="1"/>
  <c r="V1425" i="11" s="1"/>
  <c r="W1425" i="11" s="1"/>
  <c r="Y1425" i="11" s="1"/>
  <c r="R1025" i="11"/>
  <c r="R385" i="11"/>
  <c r="S385" i="11" s="1"/>
  <c r="U385" i="11" s="1"/>
  <c r="V385" i="11" s="1"/>
  <c r="W385" i="11" s="1"/>
  <c r="Y385" i="11" s="1"/>
  <c r="R1791" i="11"/>
  <c r="R887" i="11"/>
  <c r="R647" i="11"/>
  <c r="S647" i="11" s="1"/>
  <c r="U647" i="11" s="1"/>
  <c r="V647" i="11" s="1"/>
  <c r="W647" i="11" s="1"/>
  <c r="Y647" i="11" s="1"/>
  <c r="R391" i="11"/>
  <c r="S391" i="11" s="1"/>
  <c r="U391" i="11" s="1"/>
  <c r="V391" i="11" s="1"/>
  <c r="W391" i="11" s="1"/>
  <c r="Y391" i="11" s="1"/>
  <c r="R164" i="11"/>
  <c r="R198" i="11"/>
  <c r="R1428" i="11"/>
  <c r="S1428" i="11" s="1"/>
  <c r="U1428" i="11" s="1"/>
  <c r="V1428" i="11" s="1"/>
  <c r="W1428" i="11" s="1"/>
  <c r="Y1428" i="11" s="1"/>
  <c r="R803" i="11"/>
  <c r="R242" i="11"/>
  <c r="S242" i="11" s="1"/>
  <c r="U242" i="11" s="1"/>
  <c r="V242" i="11" s="1"/>
  <c r="W242" i="11" s="1"/>
  <c r="Y242" i="11" s="1"/>
  <c r="R1385" i="11"/>
  <c r="S1385" i="11" s="1"/>
  <c r="U1385" i="11" s="1"/>
  <c r="V1385" i="11" s="1"/>
  <c r="W1385" i="11" s="1"/>
  <c r="Y1385" i="11" s="1"/>
  <c r="R368" i="11"/>
  <c r="S368" i="11" s="1"/>
  <c r="U368" i="11" s="1"/>
  <c r="V368" i="11" s="1"/>
  <c r="W368" i="11" s="1"/>
  <c r="Y368" i="11" s="1"/>
  <c r="R188" i="11"/>
  <c r="S188" i="11" s="1"/>
  <c r="U188" i="11" s="1"/>
  <c r="V188" i="11" s="1"/>
  <c r="W188" i="11" s="1"/>
  <c r="Y188" i="11" s="1"/>
  <c r="R950" i="11"/>
  <c r="R930" i="11"/>
  <c r="R727" i="11"/>
  <c r="R228" i="11"/>
  <c r="S228" i="11" s="1"/>
  <c r="U228" i="11" s="1"/>
  <c r="V228" i="11" s="1"/>
  <c r="W228" i="11" s="1"/>
  <c r="Y228" i="11" s="1"/>
  <c r="R1394" i="11"/>
  <c r="S1394" i="11" s="1"/>
  <c r="U1394" i="11" s="1"/>
  <c r="V1394" i="11" s="1"/>
  <c r="W1394" i="11" s="1"/>
  <c r="Y1394" i="11" s="1"/>
  <c r="R408" i="11"/>
  <c r="S408" i="11" s="1"/>
  <c r="U408" i="11" s="1"/>
  <c r="V408" i="11" s="1"/>
  <c r="W408" i="11" s="1"/>
  <c r="Y408" i="11" s="1"/>
  <c r="R1407" i="11"/>
  <c r="S1407" i="11" s="1"/>
  <c r="U1407" i="11" s="1"/>
  <c r="V1407" i="11" s="1"/>
  <c r="W1407" i="11" s="1"/>
  <c r="Y1407" i="11" s="1"/>
  <c r="R719" i="11"/>
  <c r="R367" i="11"/>
  <c r="S367" i="11" s="1"/>
  <c r="U367" i="11" s="1"/>
  <c r="V367" i="11" s="1"/>
  <c r="W367" i="11" s="1"/>
  <c r="Y367" i="11" s="1"/>
  <c r="R239" i="11"/>
  <c r="S239" i="11" s="1"/>
  <c r="U239" i="11" s="1"/>
  <c r="V239" i="11" s="1"/>
  <c r="W239" i="11" s="1"/>
  <c r="Y239" i="11" s="1"/>
  <c r="R124" i="11"/>
  <c r="R174" i="11"/>
  <c r="R73" i="11"/>
  <c r="S73" i="11" s="1"/>
  <c r="U73" i="11" s="1"/>
  <c r="V73" i="11" s="1"/>
  <c r="W73" i="11" s="1"/>
  <c r="Y73" i="11" s="1"/>
  <c r="R896" i="11"/>
  <c r="R718" i="11"/>
  <c r="R1212" i="11"/>
  <c r="S1212" i="11" s="1"/>
  <c r="U1212" i="11" s="1"/>
  <c r="V1212" i="11" s="1"/>
  <c r="W1212" i="11" s="1"/>
  <c r="Y1212" i="11" s="1"/>
  <c r="R1124" i="11"/>
  <c r="S1124" i="11" s="1"/>
  <c r="U1124" i="11" s="1"/>
  <c r="V1124" i="11" s="1"/>
  <c r="W1124" i="11" s="1"/>
  <c r="Y1124" i="11" s="1"/>
  <c r="R892" i="11"/>
  <c r="R404" i="11"/>
  <c r="S404" i="11" s="1"/>
  <c r="U404" i="11" s="1"/>
  <c r="V404" i="11" s="1"/>
  <c r="W404" i="11" s="1"/>
  <c r="Y404" i="11" s="1"/>
  <c r="R734" i="11"/>
  <c r="R1436" i="11"/>
  <c r="S1436" i="11" s="1"/>
  <c r="U1436" i="11" s="1"/>
  <c r="V1436" i="11" s="1"/>
  <c r="W1436" i="11" s="1"/>
  <c r="Y1436" i="11" s="1"/>
  <c r="R1022" i="11"/>
  <c r="R901" i="11"/>
  <c r="R1172" i="11"/>
  <c r="R403" i="11"/>
  <c r="S403" i="11" s="1"/>
  <c r="U403" i="11" s="1"/>
  <c r="V403" i="11" s="1"/>
  <c r="W403" i="11" s="1"/>
  <c r="Y403" i="11" s="1"/>
  <c r="R1442" i="11"/>
  <c r="S1442" i="11" s="1"/>
  <c r="U1442" i="11" s="1"/>
  <c r="V1442" i="11" s="1"/>
  <c r="W1442" i="11" s="1"/>
  <c r="Y1442" i="11" s="1"/>
  <c r="R1018" i="11"/>
  <c r="R794" i="11"/>
  <c r="S794" i="11" s="1"/>
  <c r="U794" i="11" s="1"/>
  <c r="V794" i="11" s="1"/>
  <c r="W794" i="11" s="1"/>
  <c r="Y794" i="11" s="1"/>
  <c r="R178" i="11"/>
  <c r="R889" i="11"/>
  <c r="R649" i="11"/>
  <c r="S649" i="11" s="1"/>
  <c r="U649" i="11" s="1"/>
  <c r="V649" i="11" s="1"/>
  <c r="W649" i="11" s="1"/>
  <c r="Y649" i="11" s="1"/>
  <c r="R1217" i="11"/>
  <c r="S1217" i="11" s="1"/>
  <c r="U1217" i="11" s="1"/>
  <c r="V1217" i="11" s="1"/>
  <c r="W1217" i="11" s="1"/>
  <c r="Y1217" i="11" s="1"/>
  <c r="R776" i="11"/>
  <c r="R312" i="11"/>
  <c r="S312" i="11" s="1"/>
  <c r="U312" i="11" s="1"/>
  <c r="V312" i="11" s="1"/>
  <c r="W312" i="11" s="1"/>
  <c r="Y312" i="11" s="1"/>
  <c r="R256" i="11"/>
  <c r="S256" i="11" s="1"/>
  <c r="U256" i="11" s="1"/>
  <c r="V256" i="11" s="1"/>
  <c r="W256" i="11" s="1"/>
  <c r="Y256" i="11" s="1"/>
  <c r="R1295" i="11"/>
  <c r="S1295" i="11" s="1"/>
  <c r="U1295" i="11" s="1"/>
  <c r="V1295" i="11" s="1"/>
  <c r="W1295" i="11" s="1"/>
  <c r="Y1295" i="11" s="1"/>
  <c r="R1255" i="11"/>
  <c r="S1255" i="11" s="1"/>
  <c r="U1255" i="11" s="1"/>
  <c r="V1255" i="11" s="1"/>
  <c r="W1255" i="11" s="1"/>
  <c r="Y1255" i="11" s="1"/>
  <c r="R999" i="11"/>
  <c r="R303" i="11"/>
  <c r="S303" i="11" s="1"/>
  <c r="U303" i="11" s="1"/>
  <c r="V303" i="11" s="1"/>
  <c r="W303" i="11" s="1"/>
  <c r="Y303" i="11" s="1"/>
  <c r="R159" i="11"/>
  <c r="R69" i="11"/>
  <c r="S69" i="11" s="1"/>
  <c r="U69" i="11" s="1"/>
  <c r="V69" i="11" s="1"/>
  <c r="W69" i="11" s="1"/>
  <c r="Y69" i="11" s="1"/>
  <c r="R244" i="11"/>
  <c r="S244" i="11" s="1"/>
  <c r="U244" i="11" s="1"/>
  <c r="V244" i="11" s="1"/>
  <c r="W244" i="11" s="1"/>
  <c r="Y244" i="11" s="1"/>
  <c r="R196" i="11"/>
  <c r="S196" i="11" s="1"/>
  <c r="U196" i="11" s="1"/>
  <c r="V196" i="11" s="1"/>
  <c r="W196" i="11" s="1"/>
  <c r="Y196" i="11" s="1"/>
  <c r="R156" i="11"/>
  <c r="R1244" i="11"/>
  <c r="S1244" i="11" s="1"/>
  <c r="U1244" i="11" s="1"/>
  <c r="V1244" i="11" s="1"/>
  <c r="W1244" i="11" s="1"/>
  <c r="Y1244" i="11" s="1"/>
  <c r="R989" i="11"/>
  <c r="S989" i="11" s="1"/>
  <c r="U989" i="11" s="1"/>
  <c r="V989" i="11" s="1"/>
  <c r="W989" i="11" s="1"/>
  <c r="Y989" i="11" s="1"/>
  <c r="R971" i="11"/>
  <c r="R1074" i="11"/>
  <c r="R1368" i="11"/>
  <c r="S1368" i="11" s="1"/>
  <c r="U1368" i="11" s="1"/>
  <c r="V1368" i="11" s="1"/>
  <c r="W1368" i="11" s="1"/>
  <c r="Y1368" i="11" s="1"/>
  <c r="R1104" i="11"/>
  <c r="S1104" i="11" s="1"/>
  <c r="U1104" i="11" s="1"/>
  <c r="V1104" i="11" s="1"/>
  <c r="W1104" i="11" s="1"/>
  <c r="Y1104" i="11" s="1"/>
  <c r="R759" i="11"/>
  <c r="S759" i="11" s="1"/>
  <c r="U759" i="11" s="1"/>
  <c r="V759" i="11" s="1"/>
  <c r="W759" i="11" s="1"/>
  <c r="Y759" i="11" s="1"/>
  <c r="R1292" i="11"/>
  <c r="S1292" i="11" s="1"/>
  <c r="U1292" i="11" s="1"/>
  <c r="V1292" i="11" s="1"/>
  <c r="W1292" i="11" s="1"/>
  <c r="Y1292" i="11" s="1"/>
  <c r="R405" i="11"/>
  <c r="S405" i="11" s="1"/>
  <c r="U405" i="11" s="1"/>
  <c r="V405" i="11" s="1"/>
  <c r="W405" i="11" s="1"/>
  <c r="Y405" i="11" s="1"/>
  <c r="R1310" i="11"/>
  <c r="S1310" i="11" s="1"/>
  <c r="U1310" i="11" s="1"/>
  <c r="V1310" i="11" s="1"/>
  <c r="W1310" i="11" s="1"/>
  <c r="Y1310" i="11" s="1"/>
  <c r="R894" i="11"/>
  <c r="R227" i="11"/>
  <c r="S227" i="11" s="1"/>
  <c r="U227" i="11" s="1"/>
  <c r="V227" i="11" s="1"/>
  <c r="W227" i="11" s="1"/>
  <c r="Y227" i="11" s="1"/>
  <c r="R850" i="11"/>
  <c r="S850" i="11" s="1"/>
  <c r="U850" i="11" s="1"/>
  <c r="V850" i="11" s="1"/>
  <c r="W850" i="11" s="1"/>
  <c r="Y850" i="11" s="1"/>
  <c r="R386" i="11"/>
  <c r="S386" i="11" s="1"/>
  <c r="U386" i="11" s="1"/>
  <c r="V386" i="11" s="1"/>
  <c r="W386" i="11" s="1"/>
  <c r="Y386" i="11" s="1"/>
  <c r="R953" i="11"/>
  <c r="R153" i="11"/>
  <c r="R1160" i="11"/>
  <c r="S1160" i="11" s="1"/>
  <c r="U1160" i="11" s="1"/>
  <c r="V1160" i="11" s="1"/>
  <c r="W1160" i="11" s="1"/>
  <c r="Y1160" i="11" s="1"/>
  <c r="R1169" i="11"/>
  <c r="R129" i="11"/>
  <c r="R1393" i="11"/>
  <c r="S1393" i="11" s="1"/>
  <c r="U1393" i="11" s="1"/>
  <c r="V1393" i="11" s="1"/>
  <c r="W1393" i="11" s="1"/>
  <c r="Y1393" i="11" s="1"/>
  <c r="R1128" i="11"/>
  <c r="S1128" i="11" s="1"/>
  <c r="U1128" i="11" s="1"/>
  <c r="V1128" i="11" s="1"/>
  <c r="W1128" i="11" s="1"/>
  <c r="Y1128" i="11" s="1"/>
  <c r="R595" i="11"/>
  <c r="S595" i="11" s="1"/>
  <c r="U595" i="11" s="1"/>
  <c r="V595" i="11" s="1"/>
  <c r="W595" i="11" s="1"/>
  <c r="Y595" i="11" s="1"/>
  <c r="R1151" i="11"/>
  <c r="S1151" i="11" s="1"/>
  <c r="U1151" i="11" s="1"/>
  <c r="V1151" i="11" s="1"/>
  <c r="W1151" i="11" s="1"/>
  <c r="Y1151" i="11" s="1"/>
  <c r="R751" i="11"/>
  <c r="R1391" i="11"/>
  <c r="S1391" i="11" s="1"/>
  <c r="U1391" i="11" s="1"/>
  <c r="V1391" i="11" s="1"/>
  <c r="W1391" i="11" s="1"/>
  <c r="Y1391" i="11" s="1"/>
  <c r="R1043" i="11"/>
  <c r="S1043" i="11" s="1"/>
  <c r="U1043" i="11" s="1"/>
  <c r="V1043" i="11" s="1"/>
  <c r="W1043" i="11" s="1"/>
  <c r="Y1043" i="11" s="1"/>
  <c r="R339" i="11"/>
  <c r="S339" i="11" s="1"/>
  <c r="U339" i="11" s="1"/>
  <c r="V339" i="11" s="1"/>
  <c r="W339" i="11" s="1"/>
  <c r="Y339" i="11" s="1"/>
  <c r="R1794" i="11"/>
  <c r="R898" i="11"/>
  <c r="R1338" i="11"/>
  <c r="S1338" i="11" s="1"/>
  <c r="U1338" i="11" s="1"/>
  <c r="V1338" i="11" s="1"/>
  <c r="W1338" i="11" s="1"/>
  <c r="Y1338" i="11" s="1"/>
  <c r="R591" i="11"/>
  <c r="S591" i="11" s="1"/>
  <c r="U591" i="11" s="1"/>
  <c r="V591" i="11" s="1"/>
  <c r="W591" i="11" s="1"/>
  <c r="Y591" i="11" s="1"/>
  <c r="R396" i="11"/>
  <c r="S396" i="11" s="1"/>
  <c r="U396" i="11" s="1"/>
  <c r="V396" i="11" s="1"/>
  <c r="W396" i="11" s="1"/>
  <c r="Y396" i="11" s="1"/>
  <c r="R798" i="11"/>
  <c r="R1166" i="11"/>
  <c r="R94" i="11"/>
  <c r="S94" i="11" s="1"/>
  <c r="U94" i="11" s="1"/>
  <c r="V94" i="11" s="1"/>
  <c r="W94" i="11" s="1"/>
  <c r="Y94" i="11" s="1"/>
  <c r="R1133" i="11"/>
  <c r="S1133" i="11" s="1"/>
  <c r="U1133" i="11" s="1"/>
  <c r="V1133" i="11" s="1"/>
  <c r="W1133" i="11" s="1"/>
  <c r="Y1133" i="11" s="1"/>
  <c r="R1164" i="11"/>
  <c r="R788" i="11"/>
  <c r="R758" i="11"/>
  <c r="S758" i="11" s="1"/>
  <c r="U758" i="11" s="1"/>
  <c r="V758" i="11" s="1"/>
  <c r="W758" i="11" s="1"/>
  <c r="Y758" i="11" s="1"/>
  <c r="R1013" i="11"/>
  <c r="R269" i="11"/>
  <c r="S269" i="11" s="1"/>
  <c r="U269" i="11" s="1"/>
  <c r="V269" i="11" s="1"/>
  <c r="W269" i="11" s="1"/>
  <c r="Y269" i="11" s="1"/>
  <c r="R395" i="11"/>
  <c r="S395" i="11" s="1"/>
  <c r="U395" i="11" s="1"/>
  <c r="V395" i="11" s="1"/>
  <c r="W395" i="11" s="1"/>
  <c r="Y395" i="11" s="1"/>
  <c r="R1266" i="11"/>
  <c r="S1266" i="11" s="1"/>
  <c r="U1266" i="11" s="1"/>
  <c r="V1266" i="11" s="1"/>
  <c r="W1266" i="11" s="1"/>
  <c r="Y1266" i="11" s="1"/>
  <c r="R786" i="11"/>
  <c r="R274" i="11"/>
  <c r="S274" i="11" s="1"/>
  <c r="U274" i="11" s="1"/>
  <c r="V274" i="11" s="1"/>
  <c r="W274" i="11" s="1"/>
  <c r="Y274" i="11" s="1"/>
  <c r="R1289" i="11"/>
  <c r="S1289" i="11" s="1"/>
  <c r="U1289" i="11" s="1"/>
  <c r="V1289" i="11" s="1"/>
  <c r="W1289" i="11" s="1"/>
  <c r="Y1289" i="11" s="1"/>
  <c r="R881" i="11"/>
  <c r="R665" i="11"/>
  <c r="R1480" i="11"/>
  <c r="S1480" i="11" s="1"/>
  <c r="U1480" i="11" s="1"/>
  <c r="V1480" i="11" s="1"/>
  <c r="W1480" i="11" s="1"/>
  <c r="Y1480" i="11" s="1"/>
  <c r="R1344" i="11"/>
  <c r="S1344" i="11" s="1"/>
  <c r="U1344" i="11" s="1"/>
  <c r="V1344" i="11" s="1"/>
  <c r="W1344" i="11" s="1"/>
  <c r="Y1344" i="11" s="1"/>
  <c r="R1312" i="11"/>
  <c r="S1312" i="11" s="1"/>
  <c r="U1312" i="11" s="1"/>
  <c r="V1312" i="11" s="1"/>
  <c r="W1312" i="11" s="1"/>
  <c r="Y1312" i="11" s="1"/>
  <c r="R1280" i="11"/>
  <c r="S1280" i="11" s="1"/>
  <c r="U1280" i="11" s="1"/>
  <c r="V1280" i="11" s="1"/>
  <c r="W1280" i="11" s="1"/>
  <c r="Y1280" i="11" s="1"/>
  <c r="R122" i="11"/>
  <c r="R1403" i="11"/>
  <c r="S1403" i="11" s="1"/>
  <c r="U1403" i="11" s="1"/>
  <c r="V1403" i="11" s="1"/>
  <c r="W1403" i="11" s="1"/>
  <c r="Y1403" i="11" s="1"/>
  <c r="R1505" i="11"/>
  <c r="R145" i="11"/>
  <c r="R911" i="11"/>
  <c r="R295" i="11"/>
  <c r="S295" i="11" s="1"/>
  <c r="U295" i="11" s="1"/>
  <c r="V295" i="11" s="1"/>
  <c r="W295" i="11" s="1"/>
  <c r="Y295" i="11" s="1"/>
  <c r="R474" i="11"/>
  <c r="S474" i="11" s="1"/>
  <c r="U474" i="11" s="1"/>
  <c r="V474" i="11" s="1"/>
  <c r="W474" i="11" s="1"/>
  <c r="Y474" i="11" s="1"/>
  <c r="R272" i="11"/>
  <c r="S272" i="11" s="1"/>
  <c r="U272" i="11" s="1"/>
  <c r="V272" i="11" s="1"/>
  <c r="W272" i="11" s="1"/>
  <c r="Y272" i="11" s="1"/>
  <c r="R61" i="11"/>
  <c r="R814" i="11"/>
  <c r="S814" i="11" s="1"/>
  <c r="U814" i="11" s="1"/>
  <c r="V814" i="11" s="1"/>
  <c r="W814" i="11" s="1"/>
  <c r="Y814" i="11" s="1"/>
  <c r="R677" i="11"/>
  <c r="R948" i="11"/>
  <c r="S948" i="11" s="1"/>
  <c r="U948" i="11" s="1"/>
  <c r="V948" i="11" s="1"/>
  <c r="W948" i="11" s="1"/>
  <c r="Y948" i="11" s="1"/>
  <c r="R764" i="11"/>
  <c r="S764" i="11" s="1"/>
  <c r="U764" i="11" s="1"/>
  <c r="V764" i="11" s="1"/>
  <c r="W764" i="11" s="1"/>
  <c r="Y764" i="11" s="1"/>
  <c r="R721" i="11"/>
  <c r="R296" i="11"/>
  <c r="S296" i="11" s="1"/>
  <c r="U296" i="11" s="1"/>
  <c r="V296" i="11" s="1"/>
  <c r="W296" i="11" s="1"/>
  <c r="Y296" i="11" s="1"/>
  <c r="R1343" i="11"/>
  <c r="S1343" i="11" s="1"/>
  <c r="U1343" i="11" s="1"/>
  <c r="V1343" i="11" s="1"/>
  <c r="W1343" i="11" s="1"/>
  <c r="Y1343" i="11" s="1"/>
  <c r="R1031" i="11"/>
  <c r="R1471" i="11"/>
  <c r="S1471" i="11" s="1"/>
  <c r="U1471" i="11" s="1"/>
  <c r="V1471" i="11" s="1"/>
  <c r="W1471" i="11" s="1"/>
  <c r="Y1471" i="11" s="1"/>
  <c r="R926" i="11"/>
  <c r="S926" i="11" s="1"/>
  <c r="U926" i="11" s="1"/>
  <c r="V926" i="11" s="1"/>
  <c r="W926" i="11" s="1"/>
  <c r="Y926" i="11" s="1"/>
  <c r="R1285" i="11"/>
  <c r="S1285" i="11" s="1"/>
  <c r="U1285" i="11" s="1"/>
  <c r="V1285" i="11" s="1"/>
  <c r="W1285" i="11" s="1"/>
  <c r="Y1285" i="11" s="1"/>
  <c r="R940" i="11"/>
  <c r="S940" i="11" s="1"/>
  <c r="U940" i="11" s="1"/>
  <c r="V940" i="11" s="1"/>
  <c r="W940" i="11" s="1"/>
  <c r="Y940" i="11" s="1"/>
  <c r="R1214" i="11"/>
  <c r="S1214" i="11" s="1"/>
  <c r="U1214" i="11" s="1"/>
  <c r="V1214" i="11" s="1"/>
  <c r="W1214" i="11" s="1"/>
  <c r="Y1214" i="11" s="1"/>
  <c r="R206" i="11"/>
  <c r="R1336" i="11"/>
  <c r="S1336" i="11" s="1"/>
  <c r="U1336" i="11" s="1"/>
  <c r="V1336" i="11" s="1"/>
  <c r="W1336" i="11" s="1"/>
  <c r="Y1336" i="11" s="1"/>
  <c r="R1096" i="11"/>
  <c r="S1096" i="11" s="1"/>
  <c r="U1096" i="11" s="1"/>
  <c r="V1096" i="11" s="1"/>
  <c r="W1096" i="11" s="1"/>
  <c r="Y1096" i="11" s="1"/>
  <c r="R108" i="11"/>
  <c r="R1798" i="11"/>
  <c r="R974" i="11"/>
  <c r="R1348" i="11"/>
  <c r="S1348" i="11" s="1"/>
  <c r="U1348" i="11" s="1"/>
  <c r="V1348" i="11" s="1"/>
  <c r="W1348" i="11" s="1"/>
  <c r="Y1348" i="11" s="1"/>
  <c r="R1190" i="11"/>
  <c r="S1190" i="11" s="1"/>
  <c r="U1190" i="11" s="1"/>
  <c r="V1190" i="11" s="1"/>
  <c r="W1190" i="11" s="1"/>
  <c r="Y1190" i="11" s="1"/>
  <c r="R1270" i="11"/>
  <c r="S1270" i="11" s="1"/>
  <c r="U1270" i="11" s="1"/>
  <c r="V1270" i="11" s="1"/>
  <c r="W1270" i="11" s="1"/>
  <c r="Y1270" i="11" s="1"/>
  <c r="R910" i="11"/>
  <c r="R1302" i="11"/>
  <c r="S1302" i="11" s="1"/>
  <c r="U1302" i="11" s="1"/>
  <c r="V1302" i="11" s="1"/>
  <c r="W1302" i="11" s="1"/>
  <c r="Y1302" i="11" s="1"/>
  <c r="R1069" i="11"/>
  <c r="R1297" i="11"/>
  <c r="S1297" i="11" s="1"/>
  <c r="U1297" i="11" s="1"/>
  <c r="V1297" i="11" s="1"/>
  <c r="W1297" i="11" s="1"/>
  <c r="Y1297" i="11" s="1"/>
  <c r="R193" i="11"/>
  <c r="S193" i="11" s="1"/>
  <c r="U193" i="11" s="1"/>
  <c r="V193" i="11" s="1"/>
  <c r="W193" i="11" s="1"/>
  <c r="Y193" i="11" s="1"/>
  <c r="R1314" i="11"/>
  <c r="S1314" i="11" s="1"/>
  <c r="U1314" i="11" s="1"/>
  <c r="V1314" i="11" s="1"/>
  <c r="W1314" i="11" s="1"/>
  <c r="Y1314" i="11" s="1"/>
  <c r="R1191" i="11"/>
  <c r="S1191" i="11" s="1"/>
  <c r="U1191" i="11" s="1"/>
  <c r="V1191" i="11" s="1"/>
  <c r="W1191" i="11" s="1"/>
  <c r="Y1191" i="11" s="1"/>
  <c r="R783" i="11"/>
  <c r="R191" i="11"/>
  <c r="S191" i="11" s="1"/>
  <c r="U191" i="11" s="1"/>
  <c r="V191" i="11" s="1"/>
  <c r="W191" i="11" s="1"/>
  <c r="Y191" i="11" s="1"/>
  <c r="R358" i="11"/>
  <c r="S358" i="11" s="1"/>
  <c r="U358" i="11" s="1"/>
  <c r="V358" i="11" s="1"/>
  <c r="W358" i="11" s="1"/>
  <c r="Y358" i="11" s="1"/>
  <c r="R1452" i="11"/>
  <c r="S1452" i="11" s="1"/>
  <c r="U1452" i="11" s="1"/>
  <c r="V1452" i="11" s="1"/>
  <c r="W1452" i="11" s="1"/>
  <c r="Y1452" i="11" s="1"/>
  <c r="R1068" i="11"/>
  <c r="R1036" i="11"/>
  <c r="S1036" i="11" s="1"/>
  <c r="U1036" i="11" s="1"/>
  <c r="V1036" i="11" s="1"/>
  <c r="W1036" i="11" s="1"/>
  <c r="Y1036" i="11" s="1"/>
  <c r="R1414" i="11"/>
  <c r="S1414" i="11" s="1"/>
  <c r="U1414" i="11" s="1"/>
  <c r="V1414" i="11" s="1"/>
  <c r="W1414" i="11" s="1"/>
  <c r="Y1414" i="11" s="1"/>
  <c r="R1286" i="11"/>
  <c r="S1286" i="11" s="1"/>
  <c r="U1286" i="11" s="1"/>
  <c r="V1286" i="11" s="1"/>
  <c r="W1286" i="11" s="1"/>
  <c r="Y1286" i="11" s="1"/>
  <c r="R382" i="11"/>
  <c r="S382" i="11" s="1"/>
  <c r="U382" i="11" s="1"/>
  <c r="V382" i="11" s="1"/>
  <c r="W382" i="11" s="1"/>
  <c r="Y382" i="11" s="1"/>
  <c r="R1469" i="11"/>
  <c r="S1469" i="11" s="1"/>
  <c r="U1469" i="11" s="1"/>
  <c r="V1469" i="11" s="1"/>
  <c r="W1469" i="11" s="1"/>
  <c r="Y1469" i="11" s="1"/>
  <c r="R981" i="11"/>
  <c r="S981" i="11" s="1"/>
  <c r="U981" i="11" s="1"/>
  <c r="V981" i="11" s="1"/>
  <c r="W981" i="11" s="1"/>
  <c r="Y981" i="11" s="1"/>
  <c r="R869" i="11"/>
  <c r="R1366" i="11"/>
  <c r="S1366" i="11" s="1"/>
  <c r="U1366" i="11" s="1"/>
  <c r="V1366" i="11" s="1"/>
  <c r="W1366" i="11" s="1"/>
  <c r="Y1366" i="11" s="1"/>
  <c r="R302" i="11"/>
  <c r="S302" i="11" s="1"/>
  <c r="U302" i="11" s="1"/>
  <c r="V302" i="11" s="1"/>
  <c r="W302" i="11" s="1"/>
  <c r="Y302" i="11" s="1"/>
  <c r="R1373" i="11"/>
  <c r="S1373" i="11" s="1"/>
  <c r="U1373" i="11" s="1"/>
  <c r="V1373" i="11" s="1"/>
  <c r="W1373" i="11" s="1"/>
  <c r="Y1373" i="11" s="1"/>
  <c r="R589" i="11"/>
  <c r="S589" i="11" s="1"/>
  <c r="U589" i="11" s="1"/>
  <c r="V589" i="11" s="1"/>
  <c r="W589" i="11" s="1"/>
  <c r="Y589" i="11" s="1"/>
  <c r="R1078" i="11"/>
  <c r="R777" i="11"/>
  <c r="R826" i="11"/>
  <c r="R1152" i="11"/>
  <c r="S1152" i="11" s="1"/>
  <c r="U1152" i="11" s="1"/>
  <c r="V1152" i="11" s="1"/>
  <c r="W1152" i="11" s="1"/>
  <c r="Y1152" i="11" s="1"/>
  <c r="R87" i="11"/>
  <c r="S87" i="11" s="1"/>
  <c r="U87" i="11" s="1"/>
  <c r="V87" i="11" s="1"/>
  <c r="W87" i="11" s="1"/>
  <c r="Y87" i="11" s="1"/>
  <c r="R68" i="11"/>
  <c r="S68" i="11" s="1"/>
  <c r="U68" i="11" s="1"/>
  <c r="V68" i="11" s="1"/>
  <c r="W68" i="11" s="1"/>
  <c r="Y68" i="11" s="1"/>
  <c r="R426" i="11"/>
  <c r="S426" i="11" s="1"/>
  <c r="U426" i="11" s="1"/>
  <c r="V426" i="11" s="1"/>
  <c r="W426" i="11" s="1"/>
  <c r="Y426" i="11" s="1"/>
  <c r="R464" i="11"/>
  <c r="S464" i="11" s="1"/>
  <c r="U464" i="11" s="1"/>
  <c r="V464" i="11" s="1"/>
  <c r="W464" i="11" s="1"/>
  <c r="Y464" i="11" s="1"/>
  <c r="R539" i="11"/>
  <c r="S539" i="11" s="1"/>
  <c r="U539" i="11" s="1"/>
  <c r="V539" i="11" s="1"/>
  <c r="W539" i="11" s="1"/>
  <c r="Y539" i="11" s="1"/>
  <c r="R435" i="11"/>
  <c r="S435" i="11" s="1"/>
  <c r="U435" i="11" s="1"/>
  <c r="V435" i="11" s="1"/>
  <c r="W435" i="11" s="1"/>
  <c r="Y435" i="11" s="1"/>
  <c r="R1642" i="11"/>
  <c r="S1642" i="11" s="1"/>
  <c r="U1642" i="11" s="1"/>
  <c r="V1642" i="11" s="1"/>
  <c r="W1642" i="11" s="1"/>
  <c r="Y1642" i="11" s="1"/>
  <c r="R519" i="11"/>
  <c r="S519" i="11" s="1"/>
  <c r="U519" i="11" s="1"/>
  <c r="V519" i="11" s="1"/>
  <c r="W519" i="11" s="1"/>
  <c r="Y519" i="11" s="1"/>
  <c r="R447" i="11"/>
  <c r="S447" i="11" s="1"/>
  <c r="U447" i="11" s="1"/>
  <c r="V447" i="11" s="1"/>
  <c r="W447" i="11" s="1"/>
  <c r="Y447" i="11" s="1"/>
  <c r="R330" i="11"/>
  <c r="S330" i="11" s="1"/>
  <c r="U330" i="11" s="1"/>
  <c r="V330" i="11" s="1"/>
  <c r="W330" i="11" s="1"/>
  <c r="Y330" i="11" s="1"/>
  <c r="R322" i="11"/>
  <c r="S322" i="11" s="1"/>
  <c r="U322" i="11" s="1"/>
  <c r="V322" i="11" s="1"/>
  <c r="W322" i="11" s="1"/>
  <c r="Y322" i="11" s="1"/>
  <c r="R544" i="11"/>
  <c r="S544" i="11" s="1"/>
  <c r="U544" i="11" s="1"/>
  <c r="V544" i="11" s="1"/>
  <c r="W544" i="11" s="1"/>
  <c r="Y544" i="11" s="1"/>
  <c r="R432" i="11"/>
  <c r="S432" i="11" s="1"/>
  <c r="U432" i="11" s="1"/>
  <c r="V432" i="11" s="1"/>
  <c r="W432" i="11" s="1"/>
  <c r="Y432" i="11" s="1"/>
  <c r="R328" i="11"/>
  <c r="S328" i="11" s="1"/>
  <c r="U328" i="11" s="1"/>
  <c r="V328" i="11" s="1"/>
  <c r="W328" i="11" s="1"/>
  <c r="Y328" i="11" s="1"/>
  <c r="R482" i="11"/>
  <c r="S482" i="11" s="1"/>
  <c r="U482" i="11" s="1"/>
  <c r="V482" i="11" s="1"/>
  <c r="W482" i="11" s="1"/>
  <c r="Y482" i="11" s="1"/>
  <c r="R1751" i="11"/>
  <c r="S1751" i="11" s="1"/>
  <c r="U1751" i="11" s="1"/>
  <c r="V1751" i="11" s="1"/>
  <c r="W1751" i="11" s="1"/>
  <c r="Y1751" i="11" s="1"/>
  <c r="R1691" i="11"/>
  <c r="S1691" i="11" s="1"/>
  <c r="U1691" i="11" s="1"/>
  <c r="V1691" i="11" s="1"/>
  <c r="W1691" i="11" s="1"/>
  <c r="Y1691" i="11" s="1"/>
  <c r="R1615" i="11"/>
  <c r="S1615" i="11" s="1"/>
  <c r="U1615" i="11" s="1"/>
  <c r="V1615" i="11" s="1"/>
  <c r="W1615" i="11" s="1"/>
  <c r="Y1615" i="11" s="1"/>
  <c r="R1689" i="11"/>
  <c r="S1689" i="11" s="1"/>
  <c r="U1689" i="11" s="1"/>
  <c r="V1689" i="11" s="1"/>
  <c r="W1689" i="11" s="1"/>
  <c r="Y1689" i="11" s="1"/>
  <c r="R467" i="11"/>
  <c r="S467" i="11" s="1"/>
  <c r="U467" i="11" s="1"/>
  <c r="V467" i="11" s="1"/>
  <c r="W467" i="11" s="1"/>
  <c r="Y467" i="11" s="1"/>
  <c r="R570" i="11"/>
  <c r="S570" i="11" s="1"/>
  <c r="U570" i="11" s="1"/>
  <c r="V570" i="11" s="1"/>
  <c r="W570" i="11" s="1"/>
  <c r="Y570" i="11" s="1"/>
  <c r="R545" i="11"/>
  <c r="S545" i="11" s="1"/>
  <c r="U545" i="11" s="1"/>
  <c r="V545" i="11" s="1"/>
  <c r="W545" i="11" s="1"/>
  <c r="Y545" i="11" s="1"/>
  <c r="R489" i="11"/>
  <c r="S489" i="11" s="1"/>
  <c r="U489" i="11" s="1"/>
  <c r="V489" i="11" s="1"/>
  <c r="W489" i="11" s="1"/>
  <c r="Y489" i="11" s="1"/>
  <c r="R449" i="11"/>
  <c r="S449" i="11" s="1"/>
  <c r="U449" i="11" s="1"/>
  <c r="V449" i="11" s="1"/>
  <c r="W449" i="11" s="1"/>
  <c r="Y449" i="11" s="1"/>
  <c r="R1600" i="11"/>
  <c r="S1600" i="11" s="1"/>
  <c r="U1600" i="11" s="1"/>
  <c r="V1600" i="11" s="1"/>
  <c r="W1600" i="11" s="1"/>
  <c r="Y1600" i="11" s="1"/>
  <c r="R1531" i="11"/>
  <c r="S1531" i="11" s="1"/>
  <c r="U1531" i="11" s="1"/>
  <c r="V1531" i="11" s="1"/>
  <c r="W1531" i="11" s="1"/>
  <c r="Y1531" i="11" s="1"/>
  <c r="R634" i="11"/>
  <c r="S634" i="11" s="1"/>
  <c r="U634" i="11" s="1"/>
  <c r="V634" i="11" s="1"/>
  <c r="W634" i="11" s="1"/>
  <c r="Y634" i="11" s="1"/>
  <c r="R1534" i="11"/>
  <c r="S1534" i="11" s="1"/>
  <c r="U1534" i="11" s="1"/>
  <c r="V1534" i="11" s="1"/>
  <c r="W1534" i="11" s="1"/>
  <c r="Y1534" i="11" s="1"/>
  <c r="R1530" i="11"/>
  <c r="S1530" i="11" s="1"/>
  <c r="U1530" i="11" s="1"/>
  <c r="V1530" i="11" s="1"/>
  <c r="W1530" i="11" s="1"/>
  <c r="Y1530" i="11" s="1"/>
  <c r="R481" i="11"/>
  <c r="S481" i="11" s="1"/>
  <c r="U481" i="11" s="1"/>
  <c r="V481" i="11" s="1"/>
  <c r="W481" i="11" s="1"/>
  <c r="Y481" i="11" s="1"/>
  <c r="R618" i="11"/>
  <c r="S618" i="11" s="1"/>
  <c r="U618" i="11" s="1"/>
  <c r="V618" i="11" s="1"/>
  <c r="W618" i="11" s="1"/>
  <c r="Y618" i="11" s="1"/>
  <c r="R1599" i="11"/>
  <c r="S1599" i="11" s="1"/>
  <c r="U1599" i="11" s="1"/>
  <c r="V1599" i="11" s="1"/>
  <c r="W1599" i="11" s="1"/>
  <c r="Y1599" i="11" s="1"/>
  <c r="R1815" i="11"/>
  <c r="S1815" i="11" s="1"/>
  <c r="U1815" i="11" s="1"/>
  <c r="V1815" i="11" s="1"/>
  <c r="W1815" i="11" s="1"/>
  <c r="Y1815" i="11" s="1"/>
  <c r="R429" i="11"/>
  <c r="S429" i="11" s="1"/>
  <c r="U429" i="11" s="1"/>
  <c r="V429" i="11" s="1"/>
  <c r="W429" i="11" s="1"/>
  <c r="Y429" i="11" s="1"/>
  <c r="R1536" i="11"/>
  <c r="S1536" i="11" s="1"/>
  <c r="U1536" i="11" s="1"/>
  <c r="V1536" i="11" s="1"/>
  <c r="W1536" i="11" s="1"/>
  <c r="Y1536" i="11" s="1"/>
  <c r="R679" i="11"/>
  <c r="S679" i="11" s="1"/>
  <c r="U679" i="11" s="1"/>
  <c r="V679" i="11" s="1"/>
  <c r="W679" i="11" s="1"/>
  <c r="Y679" i="11" s="1"/>
  <c r="R535" i="11"/>
  <c r="S535" i="11" s="1"/>
  <c r="U535" i="11" s="1"/>
  <c r="V535" i="11" s="1"/>
  <c r="W535" i="11" s="1"/>
  <c r="Y535" i="11" s="1"/>
  <c r="R1611" i="11"/>
  <c r="S1611" i="11" s="1"/>
  <c r="U1611" i="11" s="1"/>
  <c r="V1611" i="11" s="1"/>
  <c r="W1611" i="11" s="1"/>
  <c r="Y1611" i="11" s="1"/>
  <c r="R500" i="11"/>
  <c r="S500" i="11" s="1"/>
  <c r="U500" i="11" s="1"/>
  <c r="V500" i="11" s="1"/>
  <c r="W500" i="11" s="1"/>
  <c r="Y500" i="11" s="1"/>
  <c r="R1750" i="11"/>
  <c r="S1750" i="11" s="1"/>
  <c r="U1750" i="11" s="1"/>
  <c r="V1750" i="11" s="1"/>
  <c r="W1750" i="11" s="1"/>
  <c r="Y1750" i="11" s="1"/>
  <c r="R571" i="11"/>
  <c r="S571" i="11" s="1"/>
  <c r="U571" i="11" s="1"/>
  <c r="V571" i="11" s="1"/>
  <c r="W571" i="11" s="1"/>
  <c r="Y571" i="11" s="1"/>
  <c r="R568" i="11"/>
  <c r="S568" i="11" s="1"/>
  <c r="U568" i="11" s="1"/>
  <c r="V568" i="11" s="1"/>
  <c r="W568" i="11" s="1"/>
  <c r="Y568" i="11" s="1"/>
  <c r="R546" i="11"/>
  <c r="S546" i="11" s="1"/>
  <c r="U546" i="11" s="1"/>
  <c r="V546" i="11" s="1"/>
  <c r="W546" i="11" s="1"/>
  <c r="Y546" i="11" s="1"/>
  <c r="R617" i="11"/>
  <c r="S617" i="11" s="1"/>
  <c r="U617" i="11" s="1"/>
  <c r="V617" i="11" s="1"/>
  <c r="W617" i="11" s="1"/>
  <c r="Y617" i="11" s="1"/>
  <c r="R575" i="11"/>
  <c r="S575" i="11" s="1"/>
  <c r="U575" i="11" s="1"/>
  <c r="V575" i="11" s="1"/>
  <c r="W575" i="11" s="1"/>
  <c r="Y575" i="11" s="1"/>
  <c r="R495" i="11"/>
  <c r="S495" i="11" s="1"/>
  <c r="U495" i="11" s="1"/>
  <c r="V495" i="11" s="1"/>
  <c r="W495" i="11" s="1"/>
  <c r="Y495" i="11" s="1"/>
  <c r="R521" i="11"/>
  <c r="S521" i="11" s="1"/>
  <c r="U521" i="11" s="1"/>
  <c r="V521" i="11" s="1"/>
  <c r="W521" i="11" s="1"/>
  <c r="Y521" i="11" s="1"/>
  <c r="R458" i="11"/>
  <c r="S458" i="11" s="1"/>
  <c r="U458" i="11" s="1"/>
  <c r="V458" i="11" s="1"/>
  <c r="W458" i="11" s="1"/>
  <c r="Y458" i="11" s="1"/>
  <c r="R463" i="11"/>
  <c r="S463" i="11" s="1"/>
  <c r="U463" i="11" s="1"/>
  <c r="V463" i="11" s="1"/>
  <c r="W463" i="11" s="1"/>
  <c r="Y463" i="11" s="1"/>
  <c r="R450" i="11"/>
  <c r="S450" i="11" s="1"/>
  <c r="U450" i="11" s="1"/>
  <c r="V450" i="11" s="1"/>
  <c r="W450" i="11" s="1"/>
  <c r="Y450" i="11" s="1"/>
  <c r="R1766" i="11"/>
  <c r="S1766" i="11" s="1"/>
  <c r="U1766" i="11" s="1"/>
  <c r="V1766" i="11" s="1"/>
  <c r="W1766" i="11" s="1"/>
  <c r="Y1766" i="11" s="1"/>
  <c r="R542" i="11"/>
  <c r="S542" i="11" s="1"/>
  <c r="U542" i="11" s="1"/>
  <c r="V542" i="11" s="1"/>
  <c r="W542" i="11" s="1"/>
  <c r="Y542" i="11" s="1"/>
  <c r="R1565" i="11"/>
  <c r="S1565" i="11" s="1"/>
  <c r="U1565" i="11" s="1"/>
  <c r="V1565" i="11" s="1"/>
  <c r="W1565" i="11" s="1"/>
  <c r="Y1565" i="11" s="1"/>
  <c r="R573" i="11"/>
  <c r="S573" i="11" s="1"/>
  <c r="U573" i="11" s="1"/>
  <c r="V573" i="11" s="1"/>
  <c r="W573" i="11" s="1"/>
  <c r="Y573" i="11" s="1"/>
  <c r="R1684" i="11"/>
  <c r="S1684" i="11" s="1"/>
  <c r="U1684" i="11" s="1"/>
  <c r="V1684" i="11" s="1"/>
  <c r="W1684" i="11" s="1"/>
  <c r="Y1684" i="11" s="1"/>
  <c r="R564" i="11"/>
  <c r="S564" i="11" s="1"/>
  <c r="U564" i="11" s="1"/>
  <c r="V564" i="11" s="1"/>
  <c r="W564" i="11" s="1"/>
  <c r="Y564" i="11" s="1"/>
  <c r="R484" i="11"/>
  <c r="S484" i="11" s="1"/>
  <c r="U484" i="11" s="1"/>
  <c r="V484" i="11" s="1"/>
  <c r="W484" i="11" s="1"/>
  <c r="Y484" i="11" s="1"/>
  <c r="R332" i="11"/>
  <c r="S332" i="11" s="1"/>
  <c r="U332" i="11" s="1"/>
  <c r="V332" i="11" s="1"/>
  <c r="W332" i="11" s="1"/>
  <c r="Y332" i="11" s="1"/>
  <c r="R1542" i="11"/>
  <c r="S1542" i="11" s="1"/>
  <c r="U1542" i="11" s="1"/>
  <c r="V1542" i="11" s="1"/>
  <c r="W1542" i="11" s="1"/>
  <c r="Y1542" i="11" s="1"/>
  <c r="R1749" i="11"/>
  <c r="S1749" i="11" s="1"/>
  <c r="U1749" i="11" s="1"/>
  <c r="V1749" i="11" s="1"/>
  <c r="W1749" i="11" s="1"/>
  <c r="Y1749" i="11" s="1"/>
  <c r="R1669" i="11"/>
  <c r="S1669" i="11" s="1"/>
  <c r="U1669" i="11" s="1"/>
  <c r="V1669" i="11" s="1"/>
  <c r="W1669" i="11" s="1"/>
  <c r="Y1669" i="11" s="1"/>
  <c r="R1740" i="11"/>
  <c r="S1740" i="11" s="1"/>
  <c r="U1740" i="11" s="1"/>
  <c r="V1740" i="11" s="1"/>
  <c r="W1740" i="11" s="1"/>
  <c r="Y1740" i="11" s="1"/>
  <c r="R1524" i="11"/>
  <c r="S1524" i="11" s="1"/>
  <c r="U1524" i="11" s="1"/>
  <c r="V1524" i="11" s="1"/>
  <c r="W1524" i="11" s="1"/>
  <c r="Y1524" i="11" s="1"/>
  <c r="R1605" i="11"/>
  <c r="S1605" i="11" s="1"/>
  <c r="U1605" i="11" s="1"/>
  <c r="V1605" i="11" s="1"/>
  <c r="W1605" i="11" s="1"/>
  <c r="Y1605" i="11" s="1"/>
  <c r="R1686" i="11"/>
  <c r="S1686" i="11" s="1"/>
  <c r="U1686" i="11" s="1"/>
  <c r="V1686" i="11" s="1"/>
  <c r="W1686" i="11" s="1"/>
  <c r="Y1686" i="11" s="1"/>
  <c r="R1582" i="11"/>
  <c r="S1582" i="11" s="1"/>
  <c r="U1582" i="11" s="1"/>
  <c r="V1582" i="11" s="1"/>
  <c r="W1582" i="11" s="1"/>
  <c r="Y1582" i="11" s="1"/>
  <c r="R438" i="11"/>
  <c r="S438" i="11" s="1"/>
  <c r="U438" i="11" s="1"/>
  <c r="V438" i="11" s="1"/>
  <c r="W438" i="11" s="1"/>
  <c r="Y438" i="11" s="1"/>
  <c r="R334" i="11"/>
  <c r="S334" i="11" s="1"/>
  <c r="U334" i="11" s="1"/>
  <c r="V334" i="11" s="1"/>
  <c r="W334" i="11" s="1"/>
  <c r="Y334" i="11" s="1"/>
  <c r="R1733" i="11"/>
  <c r="S1733" i="11" s="1"/>
  <c r="U1733" i="11" s="1"/>
  <c r="V1733" i="11" s="1"/>
  <c r="W1733" i="11" s="1"/>
  <c r="Y1733" i="11" s="1"/>
  <c r="R485" i="11"/>
  <c r="S485" i="11" s="1"/>
  <c r="U485" i="11" s="1"/>
  <c r="V485" i="11" s="1"/>
  <c r="W485" i="11" s="1"/>
  <c r="Y485" i="11" s="1"/>
  <c r="R1625" i="11"/>
  <c r="S1625" i="11" s="1"/>
  <c r="U1625" i="11" s="1"/>
  <c r="V1625" i="11" s="1"/>
  <c r="W1625" i="11" s="1"/>
  <c r="Y1625" i="11" s="1"/>
  <c r="R1819" i="11"/>
  <c r="S1819" i="11" s="1"/>
  <c r="U1819" i="11" s="1"/>
  <c r="V1819" i="11" s="1"/>
  <c r="W1819" i="11" s="1"/>
  <c r="Y1819" i="11" s="1"/>
  <c r="R1763" i="11"/>
  <c r="S1763" i="11" s="1"/>
  <c r="U1763" i="11" s="1"/>
  <c r="V1763" i="11" s="1"/>
  <c r="W1763" i="11" s="1"/>
  <c r="Y1763" i="11" s="1"/>
  <c r="R1723" i="11"/>
  <c r="S1723" i="11" s="1"/>
  <c r="U1723" i="11" s="1"/>
  <c r="V1723" i="11" s="1"/>
  <c r="W1723" i="11" s="1"/>
  <c r="Y1723" i="11" s="1"/>
  <c r="R1675" i="11"/>
  <c r="S1675" i="11" s="1"/>
  <c r="U1675" i="11" s="1"/>
  <c r="V1675" i="11" s="1"/>
  <c r="W1675" i="11" s="1"/>
  <c r="Y1675" i="11" s="1"/>
  <c r="R1619" i="11"/>
  <c r="S1619" i="11" s="1"/>
  <c r="U1619" i="11" s="1"/>
  <c r="V1619" i="11" s="1"/>
  <c r="W1619" i="11" s="1"/>
  <c r="Y1619" i="11" s="1"/>
  <c r="R1579" i="11"/>
  <c r="S1579" i="11" s="1"/>
  <c r="U1579" i="11" s="1"/>
  <c r="V1579" i="11" s="1"/>
  <c r="W1579" i="11" s="1"/>
  <c r="Y1579" i="11" s="1"/>
  <c r="R1523" i="11"/>
  <c r="S1523" i="11" s="1"/>
  <c r="U1523" i="11" s="1"/>
  <c r="V1523" i="11" s="1"/>
  <c r="W1523" i="11" s="1"/>
  <c r="Y1523" i="11" s="1"/>
  <c r="R686" i="11"/>
  <c r="S686" i="11" s="1"/>
  <c r="U686" i="11" s="1"/>
  <c r="V686" i="11" s="1"/>
  <c r="W686" i="11" s="1"/>
  <c r="Y686" i="11" s="1"/>
  <c r="R518" i="11"/>
  <c r="S518" i="11" s="1"/>
  <c r="U518" i="11" s="1"/>
  <c r="V518" i="11" s="1"/>
  <c r="W518" i="11" s="1"/>
  <c r="Y518" i="11" s="1"/>
  <c r="R1693" i="11"/>
  <c r="S1693" i="11" s="1"/>
  <c r="U1693" i="11" s="1"/>
  <c r="V1693" i="11" s="1"/>
  <c r="W1693" i="11" s="1"/>
  <c r="Y1693" i="11" s="1"/>
  <c r="R701" i="11"/>
  <c r="S701" i="11" s="1"/>
  <c r="U701" i="11" s="1"/>
  <c r="V701" i="11" s="1"/>
  <c r="W701" i="11" s="1"/>
  <c r="Y701" i="11" s="1"/>
  <c r="R493" i="11"/>
  <c r="S493" i="11" s="1"/>
  <c r="U493" i="11" s="1"/>
  <c r="V493" i="11" s="1"/>
  <c r="W493" i="11" s="1"/>
  <c r="Y493" i="11" s="1"/>
  <c r="R1652" i="11"/>
  <c r="S1652" i="11" s="1"/>
  <c r="U1652" i="11" s="1"/>
  <c r="V1652" i="11" s="1"/>
  <c r="W1652" i="11" s="1"/>
  <c r="Y1652" i="11" s="1"/>
  <c r="R860" i="11"/>
  <c r="S860" i="11" s="1"/>
  <c r="U860" i="11" s="1"/>
  <c r="V860" i="11" s="1"/>
  <c r="W860" i="11" s="1"/>
  <c r="Y860" i="11" s="1"/>
  <c r="R700" i="11"/>
  <c r="S700" i="11" s="1"/>
  <c r="U700" i="11" s="1"/>
  <c r="V700" i="11" s="1"/>
  <c r="W700" i="11" s="1"/>
  <c r="Y700" i="11" s="1"/>
  <c r="R628" i="11"/>
  <c r="S628" i="11" s="1"/>
  <c r="U628" i="11" s="1"/>
  <c r="V628" i="11" s="1"/>
  <c r="W628" i="11" s="1"/>
  <c r="Y628" i="11" s="1"/>
  <c r="R452" i="11"/>
  <c r="S452" i="11" s="1"/>
  <c r="U452" i="11" s="1"/>
  <c r="V452" i="11" s="1"/>
  <c r="W452" i="11" s="1"/>
  <c r="Y452" i="11" s="1"/>
  <c r="R436" i="11"/>
  <c r="S436" i="11" s="1"/>
  <c r="U436" i="11" s="1"/>
  <c r="V436" i="11" s="1"/>
  <c r="W436" i="11" s="1"/>
  <c r="Y436" i="11" s="1"/>
  <c r="R440" i="11"/>
  <c r="S440" i="11" s="1"/>
  <c r="U440" i="11" s="1"/>
  <c r="V440" i="11" s="1"/>
  <c r="W440" i="11" s="1"/>
  <c r="Y440" i="11" s="1"/>
  <c r="R1822" i="11"/>
  <c r="S1822" i="11" s="1"/>
  <c r="U1822" i="11" s="1"/>
  <c r="V1822" i="11" s="1"/>
  <c r="W1822" i="11" s="1"/>
  <c r="Y1822" i="11" s="1"/>
  <c r="R1580" i="11"/>
  <c r="S1580" i="11" s="1"/>
  <c r="U1580" i="11" s="1"/>
  <c r="V1580" i="11" s="1"/>
  <c r="W1580" i="11" s="1"/>
  <c r="Y1580" i="11" s="1"/>
  <c r="R1630" i="11"/>
  <c r="S1630" i="11" s="1"/>
  <c r="U1630" i="11" s="1"/>
  <c r="V1630" i="11" s="1"/>
  <c r="W1630" i="11" s="1"/>
  <c r="Y1630" i="11" s="1"/>
  <c r="R614" i="11"/>
  <c r="S614" i="11" s="1"/>
  <c r="U614" i="11" s="1"/>
  <c r="V614" i="11" s="1"/>
  <c r="W614" i="11" s="1"/>
  <c r="Y614" i="11" s="1"/>
  <c r="R502" i="11"/>
  <c r="S502" i="11" s="1"/>
  <c r="U502" i="11" s="1"/>
  <c r="V502" i="11" s="1"/>
  <c r="W502" i="11" s="1"/>
  <c r="Y502" i="11" s="1"/>
  <c r="R1725" i="11"/>
  <c r="S1725" i="11" s="1"/>
  <c r="U1725" i="11" s="1"/>
  <c r="V1725" i="11" s="1"/>
  <c r="W1725" i="11" s="1"/>
  <c r="Y1725" i="11" s="1"/>
  <c r="R1589" i="11"/>
  <c r="S1589" i="11" s="1"/>
  <c r="U1589" i="11" s="1"/>
  <c r="V1589" i="11" s="1"/>
  <c r="W1589" i="11" s="1"/>
  <c r="Y1589" i="11" s="1"/>
  <c r="R629" i="11"/>
  <c r="S629" i="11" s="1"/>
  <c r="U629" i="11" s="1"/>
  <c r="V629" i="11" s="1"/>
  <c r="W629" i="11" s="1"/>
  <c r="Y629" i="11" s="1"/>
  <c r="R557" i="11"/>
  <c r="S557" i="11" s="1"/>
  <c r="U557" i="11" s="1"/>
  <c r="V557" i="11" s="1"/>
  <c r="W557" i="11" s="1"/>
  <c r="Y557" i="11" s="1"/>
  <c r="R477" i="11"/>
  <c r="S477" i="11" s="1"/>
  <c r="U477" i="11" s="1"/>
  <c r="V477" i="11" s="1"/>
  <c r="W477" i="11" s="1"/>
  <c r="Y477" i="11" s="1"/>
  <c r="R1654" i="11"/>
  <c r="S1654" i="11" s="1"/>
  <c r="U1654" i="11" s="1"/>
  <c r="V1654" i="11" s="1"/>
  <c r="W1654" i="11" s="1"/>
  <c r="Y1654" i="11" s="1"/>
  <c r="R1709" i="11"/>
  <c r="S1709" i="11" s="1"/>
  <c r="U1709" i="11" s="1"/>
  <c r="V1709" i="11" s="1"/>
  <c r="W1709" i="11" s="1"/>
  <c r="Y1709" i="11" s="1"/>
  <c r="R1653" i="11"/>
  <c r="S1653" i="11" s="1"/>
  <c r="U1653" i="11" s="1"/>
  <c r="V1653" i="11" s="1"/>
  <c r="W1653" i="11" s="1"/>
  <c r="Y1653" i="11" s="1"/>
  <c r="R565" i="11"/>
  <c r="S565" i="11" s="1"/>
  <c r="U565" i="11" s="1"/>
  <c r="V565" i="11" s="1"/>
  <c r="W565" i="11" s="1"/>
  <c r="Y565" i="11" s="1"/>
  <c r="R421" i="11"/>
  <c r="S421" i="11" s="1"/>
  <c r="U421" i="11" s="1"/>
  <c r="V421" i="11" s="1"/>
  <c r="W421" i="11" s="1"/>
  <c r="Y421" i="11" s="1"/>
  <c r="R609" i="11"/>
  <c r="S609" i="11" s="1"/>
  <c r="U609" i="11" s="1"/>
  <c r="V609" i="11" s="1"/>
  <c r="W609" i="11" s="1"/>
  <c r="Y609" i="11" s="1"/>
  <c r="R566" i="11"/>
  <c r="S566" i="11" s="1"/>
  <c r="U566" i="11" s="1"/>
  <c r="V566" i="11" s="1"/>
  <c r="W566" i="11" s="1"/>
  <c r="Y566" i="11" s="1"/>
  <c r="R1811" i="11"/>
  <c r="S1811" i="11" s="1"/>
  <c r="U1811" i="11" s="1"/>
  <c r="V1811" i="11" s="1"/>
  <c r="W1811" i="11" s="1"/>
  <c r="Y1811" i="11" s="1"/>
  <c r="R1787" i="11"/>
  <c r="S1787" i="11" s="1"/>
  <c r="U1787" i="11" s="1"/>
  <c r="V1787" i="11" s="1"/>
  <c r="W1787" i="11" s="1"/>
  <c r="Y1787" i="11" s="1"/>
  <c r="R1715" i="11"/>
  <c r="S1715" i="11" s="1"/>
  <c r="U1715" i="11" s="1"/>
  <c r="V1715" i="11" s="1"/>
  <c r="W1715" i="11" s="1"/>
  <c r="Y1715" i="11" s="1"/>
  <c r="R1667" i="11"/>
  <c r="S1667" i="11" s="1"/>
  <c r="U1667" i="11" s="1"/>
  <c r="V1667" i="11" s="1"/>
  <c r="W1667" i="11" s="1"/>
  <c r="Y1667" i="11" s="1"/>
  <c r="R1571" i="11"/>
  <c r="S1571" i="11" s="1"/>
  <c r="U1571" i="11" s="1"/>
  <c r="V1571" i="11" s="1"/>
  <c r="W1571" i="11" s="1"/>
  <c r="Y1571" i="11" s="1"/>
  <c r="R699" i="11"/>
  <c r="S699" i="11" s="1"/>
  <c r="U699" i="11" s="1"/>
  <c r="V699" i="11" s="1"/>
  <c r="W699" i="11" s="1"/>
  <c r="Y699" i="11" s="1"/>
  <c r="R515" i="11"/>
  <c r="S515" i="11" s="1"/>
  <c r="U515" i="11" s="1"/>
  <c r="V515" i="11" s="1"/>
  <c r="W515" i="11" s="1"/>
  <c r="Y515" i="11" s="1"/>
  <c r="R483" i="11"/>
  <c r="S483" i="11" s="1"/>
  <c r="U483" i="11" s="1"/>
  <c r="V483" i="11" s="1"/>
  <c r="W483" i="11" s="1"/>
  <c r="Y483" i="11" s="1"/>
  <c r="R451" i="11"/>
  <c r="S451" i="11" s="1"/>
  <c r="U451" i="11" s="1"/>
  <c r="V451" i="11" s="1"/>
  <c r="W451" i="11" s="1"/>
  <c r="Y451" i="11" s="1"/>
  <c r="R419" i="11"/>
  <c r="S419" i="11" s="1"/>
  <c r="U419" i="11" s="1"/>
  <c r="V419" i="11" s="1"/>
  <c r="W419" i="11" s="1"/>
  <c r="Y419" i="11" s="1"/>
  <c r="R1746" i="11"/>
  <c r="S1746" i="11" s="1"/>
  <c r="U1746" i="11" s="1"/>
  <c r="V1746" i="11" s="1"/>
  <c r="W1746" i="11" s="1"/>
  <c r="Y1746" i="11" s="1"/>
  <c r="R1706" i="11"/>
  <c r="S1706" i="11" s="1"/>
  <c r="U1706" i="11" s="1"/>
  <c r="V1706" i="11" s="1"/>
  <c r="W1706" i="11" s="1"/>
  <c r="Y1706" i="11" s="1"/>
  <c r="R1658" i="11"/>
  <c r="S1658" i="11" s="1"/>
  <c r="U1658" i="11" s="1"/>
  <c r="V1658" i="11" s="1"/>
  <c r="W1658" i="11" s="1"/>
  <c r="Y1658" i="11" s="1"/>
  <c r="R1602" i="11"/>
  <c r="S1602" i="11" s="1"/>
  <c r="U1602" i="11" s="1"/>
  <c r="V1602" i="11" s="1"/>
  <c r="W1602" i="11" s="1"/>
  <c r="Y1602" i="11" s="1"/>
  <c r="R1578" i="11"/>
  <c r="S1578" i="11" s="1"/>
  <c r="U1578" i="11" s="1"/>
  <c r="V1578" i="11" s="1"/>
  <c r="W1578" i="11" s="1"/>
  <c r="Y1578" i="11" s="1"/>
  <c r="R1554" i="11"/>
  <c r="S1554" i="11" s="1"/>
  <c r="U1554" i="11" s="1"/>
  <c r="V1554" i="11" s="1"/>
  <c r="W1554" i="11" s="1"/>
  <c r="Y1554" i="11" s="1"/>
  <c r="R698" i="11"/>
  <c r="S698" i="11" s="1"/>
  <c r="U698" i="11" s="1"/>
  <c r="V698" i="11" s="1"/>
  <c r="W698" i="11" s="1"/>
  <c r="Y698" i="11" s="1"/>
  <c r="R466" i="11"/>
  <c r="S466" i="11" s="1"/>
  <c r="U466" i="11" s="1"/>
  <c r="V466" i="11" s="1"/>
  <c r="W466" i="11" s="1"/>
  <c r="Y466" i="11" s="1"/>
  <c r="R551" i="11"/>
  <c r="S551" i="11" s="1"/>
  <c r="U551" i="11" s="1"/>
  <c r="V551" i="11" s="1"/>
  <c r="W551" i="11" s="1"/>
  <c r="Y551" i="11" s="1"/>
  <c r="R1737" i="11"/>
  <c r="S1737" i="11" s="1"/>
  <c r="U1737" i="11" s="1"/>
  <c r="V1737" i="11" s="1"/>
  <c r="W1737" i="11" s="1"/>
  <c r="Y1737" i="11" s="1"/>
  <c r="R1593" i="11"/>
  <c r="S1593" i="11" s="1"/>
  <c r="U1593" i="11" s="1"/>
  <c r="V1593" i="11" s="1"/>
  <c r="W1593" i="11" s="1"/>
  <c r="Y1593" i="11" s="1"/>
  <c r="R345" i="11"/>
  <c r="S345" i="11" s="1"/>
  <c r="U345" i="11" s="1"/>
  <c r="V345" i="11" s="1"/>
  <c r="W345" i="11" s="1"/>
  <c r="Y345" i="11" s="1"/>
  <c r="R1776" i="11"/>
  <c r="S1776" i="11" s="1"/>
  <c r="U1776" i="11" s="1"/>
  <c r="V1776" i="11" s="1"/>
  <c r="W1776" i="11" s="1"/>
  <c r="Y1776" i="11" s="1"/>
  <c r="R1680" i="11"/>
  <c r="S1680" i="11" s="1"/>
  <c r="U1680" i="11" s="1"/>
  <c r="V1680" i="11" s="1"/>
  <c r="W1680" i="11" s="1"/>
  <c r="Y1680" i="11" s="1"/>
  <c r="R1608" i="11"/>
  <c r="S1608" i="11" s="1"/>
  <c r="U1608" i="11" s="1"/>
  <c r="V1608" i="11" s="1"/>
  <c r="W1608" i="11" s="1"/>
  <c r="Y1608" i="11" s="1"/>
  <c r="R1584" i="11"/>
  <c r="S1584" i="11" s="1"/>
  <c r="U1584" i="11" s="1"/>
  <c r="V1584" i="11" s="1"/>
  <c r="W1584" i="11" s="1"/>
  <c r="Y1584" i="11" s="1"/>
  <c r="R680" i="11"/>
  <c r="S680" i="11" s="1"/>
  <c r="U680" i="11" s="1"/>
  <c r="V680" i="11" s="1"/>
  <c r="W680" i="11" s="1"/>
  <c r="Y680" i="11" s="1"/>
  <c r="R560" i="11"/>
  <c r="S560" i="11" s="1"/>
  <c r="U560" i="11" s="1"/>
  <c r="V560" i="11" s="1"/>
  <c r="W560" i="11" s="1"/>
  <c r="Y560" i="11" s="1"/>
  <c r="R424" i="11"/>
  <c r="S424" i="11" s="1"/>
  <c r="U424" i="11" s="1"/>
  <c r="V424" i="11" s="1"/>
  <c r="W424" i="11" s="1"/>
  <c r="Y424" i="11" s="1"/>
  <c r="R1678" i="11"/>
  <c r="S1678" i="11" s="1"/>
  <c r="U1678" i="11" s="1"/>
  <c r="V1678" i="11" s="1"/>
  <c r="W1678" i="11" s="1"/>
  <c r="Y1678" i="11" s="1"/>
  <c r="R430" i="11"/>
  <c r="S430" i="11" s="1"/>
  <c r="U430" i="11" s="1"/>
  <c r="V430" i="11" s="1"/>
  <c r="W430" i="11" s="1"/>
  <c r="Y430" i="11" s="1"/>
  <c r="R1765" i="11"/>
  <c r="S1765" i="11" s="1"/>
  <c r="U1765" i="11" s="1"/>
  <c r="V1765" i="11" s="1"/>
  <c r="W1765" i="11" s="1"/>
  <c r="Y1765" i="11" s="1"/>
  <c r="R1621" i="11"/>
  <c r="S1621" i="11" s="1"/>
  <c r="U1621" i="11" s="1"/>
  <c r="V1621" i="11" s="1"/>
  <c r="W1621" i="11" s="1"/>
  <c r="Y1621" i="11" s="1"/>
  <c r="R613" i="11"/>
  <c r="S613" i="11" s="1"/>
  <c r="U613" i="11" s="1"/>
  <c r="V613" i="11" s="1"/>
  <c r="W613" i="11" s="1"/>
  <c r="Y613" i="11" s="1"/>
  <c r="R549" i="11"/>
  <c r="S549" i="11" s="1"/>
  <c r="U549" i="11" s="1"/>
  <c r="V549" i="11" s="1"/>
  <c r="W549" i="11" s="1"/>
  <c r="Y549" i="11" s="1"/>
  <c r="R1820" i="11"/>
  <c r="S1820" i="11" s="1"/>
  <c r="U1820" i="11" s="1"/>
  <c r="V1820" i="11" s="1"/>
  <c r="W1820" i="11" s="1"/>
  <c r="Y1820" i="11" s="1"/>
  <c r="R1732" i="11"/>
  <c r="S1732" i="11" s="1"/>
  <c r="U1732" i="11" s="1"/>
  <c r="V1732" i="11" s="1"/>
  <c r="W1732" i="11" s="1"/>
  <c r="Y1732" i="11" s="1"/>
  <c r="R1556" i="11"/>
  <c r="S1556" i="11" s="1"/>
  <c r="U1556" i="11" s="1"/>
  <c r="V1556" i="11" s="1"/>
  <c r="W1556" i="11" s="1"/>
  <c r="Y1556" i="11" s="1"/>
  <c r="R556" i="11"/>
  <c r="S556" i="11" s="1"/>
  <c r="U556" i="11" s="1"/>
  <c r="V556" i="11" s="1"/>
  <c r="W556" i="11" s="1"/>
  <c r="Y556" i="11" s="1"/>
  <c r="R1726" i="11"/>
  <c r="S1726" i="11" s="1"/>
  <c r="U1726" i="11" s="1"/>
  <c r="V1726" i="11" s="1"/>
  <c r="W1726" i="11" s="1"/>
  <c r="Y1726" i="11" s="1"/>
  <c r="R526" i="11"/>
  <c r="S526" i="11" s="1"/>
  <c r="U526" i="11" s="1"/>
  <c r="V526" i="11" s="1"/>
  <c r="W526" i="11" s="1"/>
  <c r="Y526" i="11" s="1"/>
  <c r="R1685" i="11"/>
  <c r="S1685" i="11" s="1"/>
  <c r="U1685" i="11" s="1"/>
  <c r="V1685" i="11" s="1"/>
  <c r="W1685" i="11" s="1"/>
  <c r="Y1685" i="11" s="1"/>
  <c r="R1668" i="11"/>
  <c r="S1668" i="11" s="1"/>
  <c r="U1668" i="11" s="1"/>
  <c r="V1668" i="11" s="1"/>
  <c r="W1668" i="11" s="1"/>
  <c r="Y1668" i="11" s="1"/>
  <c r="R847" i="11"/>
  <c r="S847" i="11" s="1"/>
  <c r="U847" i="11" s="1"/>
  <c r="V847" i="11" s="1"/>
  <c r="W847" i="11" s="1"/>
  <c r="Y847" i="11" s="1"/>
  <c r="R1517" i="11"/>
  <c r="S1517" i="11" s="1"/>
  <c r="U1517" i="11" s="1"/>
  <c r="V1517" i="11" s="1"/>
  <c r="W1517" i="11" s="1"/>
  <c r="Y1517" i="11" s="1"/>
  <c r="R533" i="11"/>
  <c r="S533" i="11" s="1"/>
  <c r="U533" i="11" s="1"/>
  <c r="V533" i="11" s="1"/>
  <c r="W533" i="11" s="1"/>
  <c r="Y533" i="11" s="1"/>
  <c r="R1596" i="11"/>
  <c r="S1596" i="11" s="1"/>
  <c r="U1596" i="11" s="1"/>
  <c r="V1596" i="11" s="1"/>
  <c r="W1596" i="11" s="1"/>
  <c r="Y1596" i="11" s="1"/>
  <c r="R415" i="11"/>
  <c r="S415" i="11" s="1"/>
  <c r="U415" i="11" s="1"/>
  <c r="V415" i="11" s="1"/>
  <c r="W415" i="11" s="1"/>
  <c r="Y415" i="11" s="1"/>
  <c r="R694" i="11"/>
  <c r="S694" i="11" s="1"/>
  <c r="U694" i="11" s="1"/>
  <c r="V694" i="11" s="1"/>
  <c r="W694" i="11" s="1"/>
  <c r="Y694" i="11" s="1"/>
  <c r="R494" i="11"/>
  <c r="S494" i="11" s="1"/>
  <c r="U494" i="11" s="1"/>
  <c r="V494" i="11" s="1"/>
  <c r="W494" i="11" s="1"/>
  <c r="Y494" i="11" s="1"/>
  <c r="R461" i="11"/>
  <c r="S461" i="11" s="1"/>
  <c r="U461" i="11" s="1"/>
  <c r="V461" i="11" s="1"/>
  <c r="W461" i="11" s="1"/>
  <c r="Y461" i="11" s="1"/>
  <c r="R1764" i="11"/>
  <c r="S1764" i="11" s="1"/>
  <c r="U1764" i="11" s="1"/>
  <c r="V1764" i="11" s="1"/>
  <c r="W1764" i="11" s="1"/>
  <c r="Y1764" i="11" s="1"/>
  <c r="R1572" i="11"/>
  <c r="S1572" i="11" s="1"/>
  <c r="U1572" i="11" s="1"/>
  <c r="V1572" i="11" s="1"/>
  <c r="W1572" i="11" s="1"/>
  <c r="Y1572" i="11" s="1"/>
  <c r="R1553" i="11"/>
  <c r="S1553" i="11" s="1"/>
  <c r="U1553" i="11" s="1"/>
  <c r="V1553" i="11" s="1"/>
  <c r="W1553" i="11" s="1"/>
  <c r="Y1553" i="11" s="1"/>
  <c r="R1739" i="11"/>
  <c r="S1739" i="11" s="1"/>
  <c r="U1739" i="11" s="1"/>
  <c r="V1739" i="11" s="1"/>
  <c r="W1739" i="11" s="1"/>
  <c r="Y1739" i="11" s="1"/>
  <c r="R1643" i="11"/>
  <c r="S1643" i="11" s="1"/>
  <c r="U1643" i="11" s="1"/>
  <c r="V1643" i="11" s="1"/>
  <c r="W1643" i="11" s="1"/>
  <c r="Y1643" i="11" s="1"/>
  <c r="R1595" i="11"/>
  <c r="S1595" i="11" s="1"/>
  <c r="U1595" i="11" s="1"/>
  <c r="V1595" i="11" s="1"/>
  <c r="W1595" i="11" s="1"/>
  <c r="Y1595" i="11" s="1"/>
  <c r="R331" i="11"/>
  <c r="S331" i="11" s="1"/>
  <c r="U331" i="11" s="1"/>
  <c r="V331" i="11" s="1"/>
  <c r="W331" i="11" s="1"/>
  <c r="Y331" i="11" s="1"/>
  <c r="R1818" i="11"/>
  <c r="S1818" i="11" s="1"/>
  <c r="U1818" i="11" s="1"/>
  <c r="V1818" i="11" s="1"/>
  <c r="W1818" i="11" s="1"/>
  <c r="Y1818" i="11" s="1"/>
  <c r="R1698" i="11"/>
  <c r="S1698" i="11" s="1"/>
  <c r="U1698" i="11" s="1"/>
  <c r="V1698" i="11" s="1"/>
  <c r="W1698" i="11" s="1"/>
  <c r="Y1698" i="11" s="1"/>
  <c r="R1626" i="11"/>
  <c r="S1626" i="11" s="1"/>
  <c r="U1626" i="11" s="1"/>
  <c r="V1626" i="11" s="1"/>
  <c r="W1626" i="11" s="1"/>
  <c r="Y1626" i="11" s="1"/>
  <c r="R538" i="11"/>
  <c r="S538" i="11" s="1"/>
  <c r="U538" i="11" s="1"/>
  <c r="V538" i="11" s="1"/>
  <c r="W538" i="11" s="1"/>
  <c r="Y538" i="11" s="1"/>
  <c r="R498" i="11"/>
  <c r="S498" i="11" s="1"/>
  <c r="U498" i="11" s="1"/>
  <c r="V498" i="11" s="1"/>
  <c r="W498" i="11" s="1"/>
  <c r="Y498" i="11" s="1"/>
  <c r="R306" i="11"/>
  <c r="S306" i="11" s="1"/>
  <c r="U306" i="11" s="1"/>
  <c r="V306" i="11" s="1"/>
  <c r="W306" i="11" s="1"/>
  <c r="Y306" i="11" s="1"/>
  <c r="R1569" i="11"/>
  <c r="S1569" i="11" s="1"/>
  <c r="U1569" i="11" s="1"/>
  <c r="V1569" i="11" s="1"/>
  <c r="W1569" i="11" s="1"/>
  <c r="Y1569" i="11" s="1"/>
  <c r="R697" i="11"/>
  <c r="S697" i="11" s="1"/>
  <c r="U697" i="11" s="1"/>
  <c r="V697" i="11" s="1"/>
  <c r="W697" i="11" s="1"/>
  <c r="Y697" i="11" s="1"/>
  <c r="R657" i="11"/>
  <c r="S657" i="11" s="1"/>
  <c r="U657" i="11" s="1"/>
  <c r="V657" i="11" s="1"/>
  <c r="W657" i="11" s="1"/>
  <c r="Y657" i="11" s="1"/>
  <c r="R537" i="11"/>
  <c r="S537" i="11" s="1"/>
  <c r="U537" i="11" s="1"/>
  <c r="V537" i="11" s="1"/>
  <c r="W537" i="11" s="1"/>
  <c r="Y537" i="11" s="1"/>
  <c r="R465" i="11"/>
  <c r="S465" i="11" s="1"/>
  <c r="U465" i="11" s="1"/>
  <c r="V465" i="11" s="1"/>
  <c r="W465" i="11" s="1"/>
  <c r="Y465" i="11" s="1"/>
  <c r="R857" i="11"/>
  <c r="S857" i="11" s="1"/>
  <c r="U857" i="11" s="1"/>
  <c r="V857" i="11" s="1"/>
  <c r="W857" i="11" s="1"/>
  <c r="Y857" i="11" s="1"/>
  <c r="R1816" i="11"/>
  <c r="S1816" i="11" s="1"/>
  <c r="U1816" i="11" s="1"/>
  <c r="V1816" i="11" s="1"/>
  <c r="W1816" i="11" s="1"/>
  <c r="Y1816" i="11" s="1"/>
  <c r="R1728" i="11"/>
  <c r="S1728" i="11" s="1"/>
  <c r="U1728" i="11" s="1"/>
  <c r="V1728" i="11" s="1"/>
  <c r="W1728" i="11" s="1"/>
  <c r="Y1728" i="11" s="1"/>
  <c r="R1576" i="11"/>
  <c r="S1576" i="11" s="1"/>
  <c r="U1576" i="11" s="1"/>
  <c r="V1576" i="11" s="1"/>
  <c r="W1576" i="11" s="1"/>
  <c r="Y1576" i="11" s="1"/>
  <c r="R856" i="11"/>
  <c r="S856" i="11" s="1"/>
  <c r="U856" i="11" s="1"/>
  <c r="V856" i="11" s="1"/>
  <c r="W856" i="11" s="1"/>
  <c r="Y856" i="11" s="1"/>
  <c r="R528" i="11"/>
  <c r="S528" i="11" s="1"/>
  <c r="U528" i="11" s="1"/>
  <c r="V528" i="11" s="1"/>
  <c r="W528" i="11" s="1"/>
  <c r="Y528" i="11" s="1"/>
  <c r="R1514" i="11"/>
  <c r="S1514" i="11" s="1"/>
  <c r="U1514" i="11" s="1"/>
  <c r="V1514" i="11" s="1"/>
  <c r="W1514" i="11" s="1"/>
  <c r="Y1514" i="11" s="1"/>
  <c r="R1734" i="11"/>
  <c r="S1734" i="11" s="1"/>
  <c r="U1734" i="11" s="1"/>
  <c r="V1734" i="11" s="1"/>
  <c r="W1734" i="11" s="1"/>
  <c r="Y1734" i="11" s="1"/>
  <c r="R1590" i="11"/>
  <c r="S1590" i="11" s="1"/>
  <c r="U1590" i="11" s="1"/>
  <c r="V1590" i="11" s="1"/>
  <c r="W1590" i="11" s="1"/>
  <c r="Y1590" i="11" s="1"/>
  <c r="R846" i="11"/>
  <c r="S846" i="11" s="1"/>
  <c r="U846" i="11" s="1"/>
  <c r="V846" i="11" s="1"/>
  <c r="W846" i="11" s="1"/>
  <c r="Y846" i="11" s="1"/>
  <c r="R558" i="11"/>
  <c r="S558" i="11" s="1"/>
  <c r="U558" i="11" s="1"/>
  <c r="V558" i="11" s="1"/>
  <c r="W558" i="11" s="1"/>
  <c r="Y558" i="11" s="1"/>
  <c r="R861" i="11"/>
  <c r="S861" i="11" s="1"/>
  <c r="U861" i="11" s="1"/>
  <c r="V861" i="11" s="1"/>
  <c r="W861" i="11" s="1"/>
  <c r="Y861" i="11" s="1"/>
  <c r="R1708" i="11"/>
  <c r="S1708" i="11" s="1"/>
  <c r="U1708" i="11" s="1"/>
  <c r="V1708" i="11" s="1"/>
  <c r="W1708" i="11" s="1"/>
  <c r="Y1708" i="11" s="1"/>
  <c r="R692" i="11"/>
  <c r="S692" i="11" s="1"/>
  <c r="U692" i="11" s="1"/>
  <c r="V692" i="11" s="1"/>
  <c r="W692" i="11" s="1"/>
  <c r="Y692" i="11" s="1"/>
  <c r="R524" i="11"/>
  <c r="S524" i="11" s="1"/>
  <c r="U524" i="11" s="1"/>
  <c r="V524" i="11" s="1"/>
  <c r="W524" i="11" s="1"/>
  <c r="Y524" i="11" s="1"/>
  <c r="R476" i="11"/>
  <c r="S476" i="11" s="1"/>
  <c r="U476" i="11" s="1"/>
  <c r="V476" i="11" s="1"/>
  <c r="W476" i="11" s="1"/>
  <c r="Y476" i="11" s="1"/>
  <c r="R1670" i="11"/>
  <c r="S1670" i="11" s="1"/>
  <c r="U1670" i="11" s="1"/>
  <c r="V1670" i="11" s="1"/>
  <c r="W1670" i="11" s="1"/>
  <c r="Y1670" i="11" s="1"/>
  <c r="R1566" i="11"/>
  <c r="S1566" i="11" s="1"/>
  <c r="U1566" i="11" s="1"/>
  <c r="V1566" i="11" s="1"/>
  <c r="W1566" i="11" s="1"/>
  <c r="Y1566" i="11" s="1"/>
  <c r="R446" i="11"/>
  <c r="S446" i="11" s="1"/>
  <c r="U446" i="11" s="1"/>
  <c r="V446" i="11" s="1"/>
  <c r="W446" i="11" s="1"/>
  <c r="Y446" i="11" s="1"/>
  <c r="R1748" i="11"/>
  <c r="S1748" i="11" s="1"/>
  <c r="U1748" i="11" s="1"/>
  <c r="V1748" i="11" s="1"/>
  <c r="W1748" i="11" s="1"/>
  <c r="Y1748" i="11" s="1"/>
  <c r="R1628" i="11"/>
  <c r="S1628" i="11" s="1"/>
  <c r="U1628" i="11" s="1"/>
  <c r="V1628" i="11" s="1"/>
  <c r="W1628" i="11" s="1"/>
  <c r="Y1628" i="11" s="1"/>
  <c r="R1774" i="11"/>
  <c r="S1774" i="11" s="1"/>
  <c r="U1774" i="11" s="1"/>
  <c r="V1774" i="11" s="1"/>
  <c r="W1774" i="11" s="1"/>
  <c r="Y1774" i="11" s="1"/>
  <c r="R1694" i="11"/>
  <c r="S1694" i="11" s="1"/>
  <c r="U1694" i="11" s="1"/>
  <c r="V1694" i="11" s="1"/>
  <c r="W1694" i="11" s="1"/>
  <c r="Y1694" i="11" s="1"/>
  <c r="R1773" i="11"/>
  <c r="S1773" i="11" s="1"/>
  <c r="U1773" i="11" s="1"/>
  <c r="V1773" i="11" s="1"/>
  <c r="W1773" i="11" s="1"/>
  <c r="Y1773" i="11" s="1"/>
  <c r="R437" i="11"/>
  <c r="S437" i="11" s="1"/>
  <c r="U437" i="11" s="1"/>
  <c r="V437" i="11" s="1"/>
  <c r="W437" i="11" s="1"/>
  <c r="Y437" i="11" s="1"/>
  <c r="R1716" i="11"/>
  <c r="S1716" i="11" s="1"/>
  <c r="U1716" i="11" s="1"/>
  <c r="V1716" i="11" s="1"/>
  <c r="W1716" i="11" s="1"/>
  <c r="Y1716" i="11" s="1"/>
  <c r="R693" i="11"/>
  <c r="S693" i="11" s="1"/>
  <c r="U693" i="11" s="1"/>
  <c r="V693" i="11" s="1"/>
  <c r="W693" i="11" s="1"/>
  <c r="Y693" i="11" s="1"/>
  <c r="R1695" i="11"/>
  <c r="S1695" i="11" s="1"/>
  <c r="U1695" i="11" s="1"/>
  <c r="V1695" i="11" s="1"/>
  <c r="W1695" i="11" s="1"/>
  <c r="Y1695" i="11" s="1"/>
  <c r="R1814" i="11"/>
  <c r="S1814" i="11" s="1"/>
  <c r="U1814" i="11" s="1"/>
  <c r="V1814" i="11" s="1"/>
  <c r="W1814" i="11" s="1"/>
  <c r="Y1814" i="11" s="1"/>
  <c r="R1757" i="11"/>
  <c r="S1757" i="11" s="1"/>
  <c r="U1757" i="11" s="1"/>
  <c r="V1757" i="11" s="1"/>
  <c r="W1757" i="11" s="1"/>
  <c r="Y1757" i="11" s="1"/>
  <c r="R1629" i="11"/>
  <c r="S1629" i="11" s="1"/>
  <c r="U1629" i="11" s="1"/>
  <c r="V1629" i="11" s="1"/>
  <c r="W1629" i="11" s="1"/>
  <c r="Y1629" i="11" s="1"/>
  <c r="R1557" i="11"/>
  <c r="S1557" i="11" s="1"/>
  <c r="U1557" i="11" s="1"/>
  <c r="V1557" i="11" s="1"/>
  <c r="W1557" i="11" s="1"/>
  <c r="Y1557" i="11" s="1"/>
  <c r="R621" i="11"/>
  <c r="S621" i="11" s="1"/>
  <c r="U621" i="11" s="1"/>
  <c r="V621" i="11" s="1"/>
  <c r="W621" i="11" s="1"/>
  <c r="Y621" i="11" s="1"/>
  <c r="R541" i="11"/>
  <c r="S541" i="11" s="1"/>
  <c r="U541" i="11" s="1"/>
  <c r="V541" i="11" s="1"/>
  <c r="W541" i="11" s="1"/>
  <c r="Y541" i="11" s="1"/>
  <c r="R1660" i="11"/>
  <c r="S1660" i="11" s="1"/>
  <c r="U1660" i="11" s="1"/>
  <c r="V1660" i="11" s="1"/>
  <c r="W1660" i="11" s="1"/>
  <c r="Y1660" i="11" s="1"/>
  <c r="R460" i="11"/>
  <c r="S460" i="11" s="1"/>
  <c r="U460" i="11" s="1"/>
  <c r="V460" i="11" s="1"/>
  <c r="W460" i="11" s="1"/>
  <c r="Y460" i="11" s="1"/>
  <c r="R1635" i="11"/>
  <c r="S1635" i="11" s="1"/>
  <c r="U1635" i="11" s="1"/>
  <c r="V1635" i="11" s="1"/>
  <c r="W1635" i="11" s="1"/>
  <c r="Y1635" i="11" s="1"/>
  <c r="R1587" i="11"/>
  <c r="S1587" i="11" s="1"/>
  <c r="U1587" i="11" s="1"/>
  <c r="V1587" i="11" s="1"/>
  <c r="W1587" i="11" s="1"/>
  <c r="Y1587" i="11" s="1"/>
  <c r="R1547" i="11"/>
  <c r="S1547" i="11" s="1"/>
  <c r="U1547" i="11" s="1"/>
  <c r="V1547" i="11" s="1"/>
  <c r="W1547" i="11" s="1"/>
  <c r="Y1547" i="11" s="1"/>
  <c r="R691" i="11"/>
  <c r="S691" i="11" s="1"/>
  <c r="U691" i="11" s="1"/>
  <c r="V691" i="11" s="1"/>
  <c r="W691" i="11" s="1"/>
  <c r="Y691" i="11" s="1"/>
  <c r="R1810" i="11"/>
  <c r="S1810" i="11" s="1"/>
  <c r="U1810" i="11" s="1"/>
  <c r="V1810" i="11" s="1"/>
  <c r="W1810" i="11" s="1"/>
  <c r="Y1810" i="11" s="1"/>
  <c r="R1770" i="11"/>
  <c r="S1770" i="11" s="1"/>
  <c r="U1770" i="11" s="1"/>
  <c r="V1770" i="11" s="1"/>
  <c r="W1770" i="11" s="1"/>
  <c r="Y1770" i="11" s="1"/>
  <c r="R1722" i="11"/>
  <c r="S1722" i="11" s="1"/>
  <c r="U1722" i="11" s="1"/>
  <c r="V1722" i="11" s="1"/>
  <c r="W1722" i="11" s="1"/>
  <c r="Y1722" i="11" s="1"/>
  <c r="R1674" i="11"/>
  <c r="S1674" i="11" s="1"/>
  <c r="U1674" i="11" s="1"/>
  <c r="V1674" i="11" s="1"/>
  <c r="W1674" i="11" s="1"/>
  <c r="Y1674" i="11" s="1"/>
  <c r="R1650" i="11"/>
  <c r="S1650" i="11" s="1"/>
  <c r="U1650" i="11" s="1"/>
  <c r="V1650" i="11" s="1"/>
  <c r="W1650" i="11" s="1"/>
  <c r="Y1650" i="11" s="1"/>
  <c r="R626" i="11"/>
  <c r="S626" i="11" s="1"/>
  <c r="U626" i="11" s="1"/>
  <c r="V626" i="11" s="1"/>
  <c r="W626" i="11" s="1"/>
  <c r="Y626" i="11" s="1"/>
  <c r="R530" i="11"/>
  <c r="S530" i="11" s="1"/>
  <c r="U530" i="11" s="1"/>
  <c r="V530" i="11" s="1"/>
  <c r="W530" i="11" s="1"/>
  <c r="Y530" i="11" s="1"/>
  <c r="R681" i="11"/>
  <c r="S681" i="11" s="1"/>
  <c r="U681" i="11" s="1"/>
  <c r="V681" i="11" s="1"/>
  <c r="W681" i="11" s="1"/>
  <c r="Y681" i="11" s="1"/>
  <c r="R1562" i="11"/>
  <c r="S1562" i="11" s="1"/>
  <c r="U1562" i="11" s="1"/>
  <c r="V1562" i="11" s="1"/>
  <c r="W1562" i="11" s="1"/>
  <c r="Y1562" i="11" s="1"/>
  <c r="R1529" i="11"/>
  <c r="S1529" i="11" s="1"/>
  <c r="U1529" i="11" s="1"/>
  <c r="V1529" i="11" s="1"/>
  <c r="W1529" i="11" s="1"/>
  <c r="Y1529" i="11" s="1"/>
  <c r="R529" i="11"/>
  <c r="S529" i="11" s="1"/>
  <c r="U529" i="11" s="1"/>
  <c r="V529" i="11" s="1"/>
  <c r="W529" i="11" s="1"/>
  <c r="Y529" i="11" s="1"/>
  <c r="R1641" i="11"/>
  <c r="S1641" i="11" s="1"/>
  <c r="U1641" i="11" s="1"/>
  <c r="V1641" i="11" s="1"/>
  <c r="W1641" i="11" s="1"/>
  <c r="Y1641" i="11" s="1"/>
  <c r="R1768" i="11"/>
  <c r="S1768" i="11" s="1"/>
  <c r="U1768" i="11" s="1"/>
  <c r="V1768" i="11" s="1"/>
  <c r="W1768" i="11" s="1"/>
  <c r="Y1768" i="11" s="1"/>
  <c r="R1720" i="11"/>
  <c r="S1720" i="11" s="1"/>
  <c r="U1720" i="11" s="1"/>
  <c r="V1720" i="11" s="1"/>
  <c r="W1720" i="11" s="1"/>
  <c r="Y1720" i="11" s="1"/>
  <c r="R1696" i="11"/>
  <c r="S1696" i="11" s="1"/>
  <c r="U1696" i="11" s="1"/>
  <c r="V1696" i="11" s="1"/>
  <c r="W1696" i="11" s="1"/>
  <c r="Y1696" i="11" s="1"/>
  <c r="R1672" i="11"/>
  <c r="S1672" i="11" s="1"/>
  <c r="U1672" i="11" s="1"/>
  <c r="V1672" i="11" s="1"/>
  <c r="W1672" i="11" s="1"/>
  <c r="Y1672" i="11" s="1"/>
  <c r="R1632" i="11"/>
  <c r="S1632" i="11" s="1"/>
  <c r="U1632" i="11" s="1"/>
  <c r="V1632" i="11" s="1"/>
  <c r="W1632" i="11" s="1"/>
  <c r="Y1632" i="11" s="1"/>
  <c r="R616" i="11"/>
  <c r="S616" i="11" s="1"/>
  <c r="U616" i="11" s="1"/>
  <c r="V616" i="11" s="1"/>
  <c r="W616" i="11" s="1"/>
  <c r="Y616" i="11" s="1"/>
  <c r="R552" i="11"/>
  <c r="S552" i="11" s="1"/>
  <c r="U552" i="11" s="1"/>
  <c r="V552" i="11" s="1"/>
  <c r="W552" i="11" s="1"/>
  <c r="Y552" i="11" s="1"/>
  <c r="R496" i="11"/>
  <c r="S496" i="11" s="1"/>
  <c r="U496" i="11" s="1"/>
  <c r="V496" i="11" s="1"/>
  <c r="W496" i="11" s="1"/>
  <c r="Y496" i="11" s="1"/>
  <c r="R553" i="11"/>
  <c r="S553" i="11" s="1"/>
  <c r="U553" i="11" s="1"/>
  <c r="V553" i="11" s="1"/>
  <c r="W553" i="11" s="1"/>
  <c r="Y553" i="11" s="1"/>
  <c r="R307" i="11"/>
  <c r="S307" i="11" s="1"/>
  <c r="U307" i="11" s="1"/>
  <c r="V307" i="11" s="1"/>
  <c r="W307" i="11" s="1"/>
  <c r="Y307" i="11" s="1"/>
  <c r="R1753" i="11"/>
  <c r="S1753" i="11" s="1"/>
  <c r="U1753" i="11" s="1"/>
  <c r="V1753" i="11" s="1"/>
  <c r="W1753" i="11" s="1"/>
  <c r="Y1753" i="11" s="1"/>
  <c r="R1561" i="11"/>
  <c r="S1561" i="11" s="1"/>
  <c r="U1561" i="11" s="1"/>
  <c r="V1561" i="11" s="1"/>
  <c r="W1561" i="11" s="1"/>
  <c r="Y1561" i="11" s="1"/>
  <c r="R1719" i="11"/>
  <c r="S1719" i="11" s="1"/>
  <c r="U1719" i="11" s="1"/>
  <c r="V1719" i="11" s="1"/>
  <c r="W1719" i="11" s="1"/>
  <c r="Y1719" i="11" s="1"/>
  <c r="R1687" i="11"/>
  <c r="S1687" i="11" s="1"/>
  <c r="U1687" i="11" s="1"/>
  <c r="V1687" i="11" s="1"/>
  <c r="W1687" i="11" s="1"/>
  <c r="Y1687" i="11" s="1"/>
  <c r="R1639" i="11"/>
  <c r="S1639" i="11" s="1"/>
  <c r="U1639" i="11" s="1"/>
  <c r="V1639" i="11" s="1"/>
  <c r="W1639" i="11" s="1"/>
  <c r="Y1639" i="11" s="1"/>
  <c r="R511" i="11"/>
  <c r="S511" i="11" s="1"/>
  <c r="U511" i="11" s="1"/>
  <c r="V511" i="11" s="1"/>
  <c r="W511" i="11" s="1"/>
  <c r="Y511" i="11" s="1"/>
  <c r="R610" i="11"/>
  <c r="S610" i="11" s="1"/>
  <c r="U610" i="11" s="1"/>
  <c r="V610" i="11" s="1"/>
  <c r="W610" i="11" s="1"/>
  <c r="Y610" i="11" s="1"/>
  <c r="R1663" i="11"/>
  <c r="S1663" i="11" s="1"/>
  <c r="U1663" i="11" s="1"/>
  <c r="V1663" i="11" s="1"/>
  <c r="W1663" i="11" s="1"/>
  <c r="Y1663" i="11" s="1"/>
  <c r="R1789" i="11"/>
  <c r="S1789" i="11" s="1"/>
  <c r="U1789" i="11" s="1"/>
  <c r="V1789" i="11" s="1"/>
  <c r="W1789" i="11" s="1"/>
  <c r="Y1789" i="11" s="1"/>
  <c r="R1717" i="11"/>
  <c r="S1717" i="11" s="1"/>
  <c r="U1717" i="11" s="1"/>
  <c r="V1717" i="11" s="1"/>
  <c r="W1717" i="11" s="1"/>
  <c r="Y1717" i="11" s="1"/>
  <c r="R1620" i="11"/>
  <c r="S1620" i="11" s="1"/>
  <c r="U1620" i="11" s="1"/>
  <c r="V1620" i="11" s="1"/>
  <c r="W1620" i="11" s="1"/>
  <c r="Y1620" i="11" s="1"/>
  <c r="R540" i="11"/>
  <c r="S540" i="11" s="1"/>
  <c r="U540" i="11" s="1"/>
  <c r="V540" i="11" s="1"/>
  <c r="W540" i="11" s="1"/>
  <c r="Y540" i="11" s="1"/>
  <c r="R335" i="11"/>
  <c r="S335" i="11" s="1"/>
  <c r="U335" i="11" s="1"/>
  <c r="V335" i="11" s="1"/>
  <c r="W335" i="11" s="1"/>
  <c r="Y335" i="11" s="1"/>
  <c r="R702" i="11"/>
  <c r="S702" i="11" s="1"/>
  <c r="U702" i="11" s="1"/>
  <c r="V702" i="11" s="1"/>
  <c r="W702" i="11" s="1"/>
  <c r="Y702" i="11" s="1"/>
  <c r="R854" i="11"/>
  <c r="S854" i="11" s="1"/>
  <c r="U854" i="11" s="1"/>
  <c r="V854" i="11" s="1"/>
  <c r="W854" i="11" s="1"/>
  <c r="Y854" i="11" s="1"/>
  <c r="R1724" i="11"/>
  <c r="S1724" i="11" s="1"/>
  <c r="U1724" i="11" s="1"/>
  <c r="V1724" i="11" s="1"/>
  <c r="W1724" i="11" s="1"/>
  <c r="Y1724" i="11" s="1"/>
  <c r="R1747" i="11"/>
  <c r="S1747" i="11" s="1"/>
  <c r="U1747" i="11" s="1"/>
  <c r="V1747" i="11" s="1"/>
  <c r="W1747" i="11" s="1"/>
  <c r="Y1747" i="11" s="1"/>
  <c r="R531" i="11"/>
  <c r="S531" i="11" s="1"/>
  <c r="U531" i="11" s="1"/>
  <c r="V531" i="11" s="1"/>
  <c r="W531" i="11" s="1"/>
  <c r="Y531" i="11" s="1"/>
  <c r="R459" i="11"/>
  <c r="S459" i="11" s="1"/>
  <c r="U459" i="11" s="1"/>
  <c r="V459" i="11" s="1"/>
  <c r="W459" i="11" s="1"/>
  <c r="Y459" i="11" s="1"/>
  <c r="R427" i="11"/>
  <c r="S427" i="11" s="1"/>
  <c r="U427" i="11" s="1"/>
  <c r="V427" i="11" s="1"/>
  <c r="W427" i="11" s="1"/>
  <c r="Y427" i="11" s="1"/>
  <c r="R323" i="11"/>
  <c r="S323" i="11" s="1"/>
  <c r="U323" i="11" s="1"/>
  <c r="V323" i="11" s="1"/>
  <c r="W323" i="11" s="1"/>
  <c r="Y323" i="11" s="1"/>
  <c r="R1714" i="11"/>
  <c r="S1714" i="11" s="1"/>
  <c r="U1714" i="11" s="1"/>
  <c r="V1714" i="11" s="1"/>
  <c r="W1714" i="11" s="1"/>
  <c r="Y1714" i="11" s="1"/>
  <c r="R1682" i="11"/>
  <c r="S1682" i="11" s="1"/>
  <c r="U1682" i="11" s="1"/>
  <c r="V1682" i="11" s="1"/>
  <c r="W1682" i="11" s="1"/>
  <c r="Y1682" i="11" s="1"/>
  <c r="R1594" i="11"/>
  <c r="S1594" i="11" s="1"/>
  <c r="U1594" i="11" s="1"/>
  <c r="V1594" i="11" s="1"/>
  <c r="W1594" i="11" s="1"/>
  <c r="Y1594" i="11" s="1"/>
  <c r="R658" i="11"/>
  <c r="S658" i="11" s="1"/>
  <c r="U658" i="11" s="1"/>
  <c r="V658" i="11" s="1"/>
  <c r="W658" i="11" s="1"/>
  <c r="Y658" i="11" s="1"/>
  <c r="R434" i="11"/>
  <c r="S434" i="11" s="1"/>
  <c r="U434" i="11" s="1"/>
  <c r="V434" i="11" s="1"/>
  <c r="W434" i="11" s="1"/>
  <c r="Y434" i="11" s="1"/>
  <c r="R554" i="11"/>
  <c r="S554" i="11" s="1"/>
  <c r="U554" i="11" s="1"/>
  <c r="V554" i="11" s="1"/>
  <c r="W554" i="11" s="1"/>
  <c r="Y554" i="11" s="1"/>
  <c r="R1745" i="11"/>
  <c r="S1745" i="11" s="1"/>
  <c r="U1745" i="11" s="1"/>
  <c r="V1745" i="11" s="1"/>
  <c r="W1745" i="11" s="1"/>
  <c r="Y1745" i="11" s="1"/>
  <c r="R1657" i="11"/>
  <c r="S1657" i="11" s="1"/>
  <c r="U1657" i="11" s="1"/>
  <c r="V1657" i="11" s="1"/>
  <c r="W1657" i="11" s="1"/>
  <c r="Y1657" i="11" s="1"/>
  <c r="R1784" i="11"/>
  <c r="S1784" i="11" s="1"/>
  <c r="U1784" i="11" s="1"/>
  <c r="V1784" i="11" s="1"/>
  <c r="W1784" i="11" s="1"/>
  <c r="Y1784" i="11" s="1"/>
  <c r="R1760" i="11"/>
  <c r="S1760" i="11" s="1"/>
  <c r="U1760" i="11" s="1"/>
  <c r="V1760" i="11" s="1"/>
  <c r="W1760" i="11" s="1"/>
  <c r="Y1760" i="11" s="1"/>
  <c r="R1648" i="11"/>
  <c r="S1648" i="11" s="1"/>
  <c r="U1648" i="11" s="1"/>
  <c r="V1648" i="11" s="1"/>
  <c r="W1648" i="11" s="1"/>
  <c r="Y1648" i="11" s="1"/>
  <c r="R1528" i="11"/>
  <c r="S1528" i="11" s="1"/>
  <c r="U1528" i="11" s="1"/>
  <c r="V1528" i="11" s="1"/>
  <c r="W1528" i="11" s="1"/>
  <c r="Y1528" i="11" s="1"/>
  <c r="R848" i="11"/>
  <c r="S848" i="11" s="1"/>
  <c r="U848" i="11" s="1"/>
  <c r="V848" i="11" s="1"/>
  <c r="W848" i="11" s="1"/>
  <c r="Y848" i="11" s="1"/>
  <c r="R696" i="11"/>
  <c r="S696" i="11" s="1"/>
  <c r="U696" i="11" s="1"/>
  <c r="V696" i="11" s="1"/>
  <c r="W696" i="11" s="1"/>
  <c r="Y696" i="11" s="1"/>
  <c r="R1769" i="11"/>
  <c r="S1769" i="11" s="1"/>
  <c r="U1769" i="11" s="1"/>
  <c r="V1769" i="11" s="1"/>
  <c r="W1769" i="11" s="1"/>
  <c r="Y1769" i="11" s="1"/>
  <c r="R1697" i="11"/>
  <c r="S1697" i="11" s="1"/>
  <c r="U1697" i="11" s="1"/>
  <c r="V1697" i="11" s="1"/>
  <c r="W1697" i="11" s="1"/>
  <c r="Y1697" i="11" s="1"/>
  <c r="R1577" i="11"/>
  <c r="S1577" i="11" s="1"/>
  <c r="U1577" i="11" s="1"/>
  <c r="V1577" i="11" s="1"/>
  <c r="W1577" i="11" s="1"/>
  <c r="Y1577" i="11" s="1"/>
  <c r="R441" i="11"/>
  <c r="S441" i="11" s="1"/>
  <c r="U441" i="11" s="1"/>
  <c r="V441" i="11" s="1"/>
  <c r="W441" i="11" s="1"/>
  <c r="Y441" i="11" s="1"/>
  <c r="R1727" i="11"/>
  <c r="S1727" i="11" s="1"/>
  <c r="U1727" i="11" s="1"/>
  <c r="V1727" i="11" s="1"/>
  <c r="W1727" i="11" s="1"/>
  <c r="Y1727" i="11" s="1"/>
  <c r="R1607" i="11"/>
  <c r="S1607" i="11" s="1"/>
  <c r="U1607" i="11" s="1"/>
  <c r="V1607" i="11" s="1"/>
  <c r="W1607" i="11" s="1"/>
  <c r="Y1607" i="11" s="1"/>
  <c r="R1583" i="11"/>
  <c r="S1583" i="11" s="1"/>
  <c r="U1583" i="11" s="1"/>
  <c r="V1583" i="11" s="1"/>
  <c r="W1583" i="11" s="1"/>
  <c r="Y1583" i="11" s="1"/>
  <c r="R615" i="11"/>
  <c r="S615" i="11" s="1"/>
  <c r="U615" i="11" s="1"/>
  <c r="V615" i="11" s="1"/>
  <c r="W615" i="11" s="1"/>
  <c r="Y615" i="11" s="1"/>
  <c r="R454" i="11"/>
  <c r="S454" i="11" s="1"/>
  <c r="U454" i="11" s="1"/>
  <c r="V454" i="11" s="1"/>
  <c r="W454" i="11" s="1"/>
  <c r="Y454" i="11" s="1"/>
  <c r="R1541" i="11"/>
  <c r="S1541" i="11" s="1"/>
  <c r="U1541" i="11" s="1"/>
  <c r="V1541" i="11" s="1"/>
  <c r="W1541" i="11" s="1"/>
  <c r="Y1541" i="11" s="1"/>
  <c r="R1606" i="11"/>
  <c r="S1606" i="11" s="1"/>
  <c r="U1606" i="11" s="1"/>
  <c r="V1606" i="11" s="1"/>
  <c r="W1606" i="11" s="1"/>
  <c r="Y1606" i="11" s="1"/>
  <c r="R1516" i="11"/>
  <c r="S1516" i="11" s="1"/>
  <c r="U1516" i="11" s="1"/>
  <c r="V1516" i="11" s="1"/>
  <c r="W1516" i="11" s="1"/>
  <c r="Y1516" i="11" s="1"/>
  <c r="R462" i="11"/>
  <c r="S462" i="11" s="1"/>
  <c r="U462" i="11" s="1"/>
  <c r="V462" i="11" s="1"/>
  <c r="W462" i="11" s="1"/>
  <c r="Y462" i="11" s="1"/>
  <c r="R523" i="11"/>
  <c r="S523" i="11" s="1"/>
  <c r="U523" i="11" s="1"/>
  <c r="V523" i="11" s="1"/>
  <c r="W523" i="11" s="1"/>
  <c r="Y523" i="11" s="1"/>
  <c r="R1618" i="11"/>
  <c r="S1618" i="11" s="1"/>
  <c r="U1618" i="11" s="1"/>
  <c r="V1618" i="11" s="1"/>
  <c r="W1618" i="11" s="1"/>
  <c r="Y1618" i="11" s="1"/>
  <c r="R513" i="11"/>
  <c r="S513" i="11" s="1"/>
  <c r="U513" i="11" s="1"/>
  <c r="V513" i="11" s="1"/>
  <c r="W513" i="11" s="1"/>
  <c r="Y513" i="11" s="1"/>
  <c r="R627" i="11"/>
  <c r="S627" i="11" s="1"/>
  <c r="U627" i="11" s="1"/>
  <c r="V627" i="11" s="1"/>
  <c r="W627" i="11" s="1"/>
  <c r="Y627" i="11" s="1"/>
  <c r="R1777" i="11"/>
  <c r="S1777" i="11" s="1"/>
  <c r="U1777" i="11" s="1"/>
  <c r="V1777" i="11" s="1"/>
  <c r="W1777" i="11" s="1"/>
  <c r="Y1777" i="11" s="1"/>
  <c r="R1664" i="11"/>
  <c r="S1664" i="11" s="1"/>
  <c r="U1664" i="11" s="1"/>
  <c r="V1664" i="11" s="1"/>
  <c r="W1664" i="11" s="1"/>
  <c r="Y1664" i="11" s="1"/>
  <c r="R688" i="11"/>
  <c r="S688" i="11" s="1"/>
  <c r="U688" i="11" s="1"/>
  <c r="V688" i="11" s="1"/>
  <c r="W688" i="11" s="1"/>
  <c r="Y688" i="11" s="1"/>
  <c r="R433" i="11"/>
  <c r="S433" i="11" s="1"/>
  <c r="U433" i="11" s="1"/>
  <c r="V433" i="11" s="1"/>
  <c r="W433" i="11" s="1"/>
  <c r="Y433" i="11" s="1"/>
  <c r="R1558" i="11"/>
  <c r="S1558" i="11" s="1"/>
  <c r="U1558" i="11" s="1"/>
  <c r="V1558" i="11" s="1"/>
  <c r="W1558" i="11" s="1"/>
  <c r="Y1558" i="11" s="1"/>
  <c r="R797" i="11"/>
  <c r="S797" i="11" s="1"/>
  <c r="U797" i="11" s="1"/>
  <c r="V797" i="11" s="1"/>
  <c r="W797" i="11" s="1"/>
  <c r="Y797" i="11" s="1"/>
  <c r="R1532" i="11"/>
  <c r="S1532" i="11" s="1"/>
  <c r="U1532" i="11" s="1"/>
  <c r="V1532" i="11" s="1"/>
  <c r="W1532" i="11" s="1"/>
  <c r="Y1532" i="11" s="1"/>
  <c r="R1598" i="11"/>
  <c r="S1598" i="11" s="1"/>
  <c r="U1598" i="11" s="1"/>
  <c r="V1598" i="11" s="1"/>
  <c r="W1598" i="11" s="1"/>
  <c r="Y1598" i="11" s="1"/>
  <c r="R1550" i="11"/>
  <c r="S1550" i="11" s="1"/>
  <c r="U1550" i="11" s="1"/>
  <c r="V1550" i="11" s="1"/>
  <c r="W1550" i="11" s="1"/>
  <c r="Y1550" i="11" s="1"/>
  <c r="R1533" i="11"/>
  <c r="S1533" i="11" s="1"/>
  <c r="U1533" i="11" s="1"/>
  <c r="V1533" i="11" s="1"/>
  <c r="W1533" i="11" s="1"/>
  <c r="Y1533" i="11" s="1"/>
  <c r="R325" i="11"/>
  <c r="S325" i="11" s="1"/>
  <c r="U325" i="11" s="1"/>
  <c r="V325" i="11" s="1"/>
  <c r="W325" i="11" s="1"/>
  <c r="Y325" i="11" s="1"/>
  <c r="R1692" i="11"/>
  <c r="S1692" i="11" s="1"/>
  <c r="U1692" i="11" s="1"/>
  <c r="V1692" i="11" s="1"/>
  <c r="W1692" i="11" s="1"/>
  <c r="Y1692" i="11" s="1"/>
  <c r="R1612" i="11"/>
  <c r="S1612" i="11" s="1"/>
  <c r="U1612" i="11" s="1"/>
  <c r="V1612" i="11" s="1"/>
  <c r="W1612" i="11" s="1"/>
  <c r="Y1612" i="11" s="1"/>
  <c r="R321" i="11"/>
  <c r="S321" i="11" s="1"/>
  <c r="U321" i="11" s="1"/>
  <c r="V321" i="11" s="1"/>
  <c r="W321" i="11" s="1"/>
  <c r="Y321" i="11" s="1"/>
  <c r="R1771" i="11"/>
  <c r="S1771" i="11" s="1"/>
  <c r="U1771" i="11" s="1"/>
  <c r="V1771" i="11" s="1"/>
  <c r="W1771" i="11" s="1"/>
  <c r="Y1771" i="11" s="1"/>
  <c r="R1659" i="11"/>
  <c r="S1659" i="11" s="1"/>
  <c r="U1659" i="11" s="1"/>
  <c r="V1659" i="11" s="1"/>
  <c r="W1659" i="11" s="1"/>
  <c r="Y1659" i="11" s="1"/>
  <c r="R1515" i="11"/>
  <c r="S1515" i="11" s="1"/>
  <c r="U1515" i="11" s="1"/>
  <c r="V1515" i="11" s="1"/>
  <c r="W1515" i="11" s="1"/>
  <c r="Y1515" i="11" s="1"/>
  <c r="R859" i="11"/>
  <c r="S859" i="11" s="1"/>
  <c r="U859" i="11" s="1"/>
  <c r="V859" i="11" s="1"/>
  <c r="W859" i="11" s="1"/>
  <c r="Y859" i="11" s="1"/>
  <c r="R491" i="11"/>
  <c r="S491" i="11" s="1"/>
  <c r="U491" i="11" s="1"/>
  <c r="V491" i="11" s="1"/>
  <c r="W491" i="11" s="1"/>
  <c r="Y491" i="11" s="1"/>
  <c r="R1762" i="11"/>
  <c r="S1762" i="11" s="1"/>
  <c r="U1762" i="11" s="1"/>
  <c r="V1762" i="11" s="1"/>
  <c r="W1762" i="11" s="1"/>
  <c r="Y1762" i="11" s="1"/>
  <c r="R1738" i="11"/>
  <c r="S1738" i="11" s="1"/>
  <c r="U1738" i="11" s="1"/>
  <c r="V1738" i="11" s="1"/>
  <c r="W1738" i="11" s="1"/>
  <c r="Y1738" i="11" s="1"/>
  <c r="R1538" i="11"/>
  <c r="S1538" i="11" s="1"/>
  <c r="U1538" i="11" s="1"/>
  <c r="V1538" i="11" s="1"/>
  <c r="W1538" i="11" s="1"/>
  <c r="Y1538" i="11" s="1"/>
  <c r="R490" i="11"/>
  <c r="S490" i="11" s="1"/>
  <c r="U490" i="11" s="1"/>
  <c r="V490" i="11" s="1"/>
  <c r="W490" i="11" s="1"/>
  <c r="Y490" i="11" s="1"/>
  <c r="R1705" i="11"/>
  <c r="S1705" i="11" s="1"/>
  <c r="U1705" i="11" s="1"/>
  <c r="V1705" i="11" s="1"/>
  <c r="W1705" i="11" s="1"/>
  <c r="Y1705" i="11" s="1"/>
  <c r="R1752" i="11"/>
  <c r="S1752" i="11" s="1"/>
  <c r="U1752" i="11" s="1"/>
  <c r="V1752" i="11" s="1"/>
  <c r="W1752" i="11" s="1"/>
  <c r="Y1752" i="11" s="1"/>
  <c r="R656" i="11"/>
  <c r="S656" i="11" s="1"/>
  <c r="U656" i="11" s="1"/>
  <c r="V656" i="11" s="1"/>
  <c r="W656" i="11" s="1"/>
  <c r="Y656" i="11" s="1"/>
  <c r="R624" i="11"/>
  <c r="S624" i="11" s="1"/>
  <c r="U624" i="11" s="1"/>
  <c r="V624" i="11" s="1"/>
  <c r="W624" i="11" s="1"/>
  <c r="Y624" i="11" s="1"/>
  <c r="R520" i="11"/>
  <c r="S520" i="11" s="1"/>
  <c r="U520" i="11" s="1"/>
  <c r="V520" i="11" s="1"/>
  <c r="W520" i="11" s="1"/>
  <c r="Y520" i="11" s="1"/>
  <c r="R480" i="11"/>
  <c r="S480" i="11" s="1"/>
  <c r="U480" i="11" s="1"/>
  <c r="V480" i="11" s="1"/>
  <c r="W480" i="11" s="1"/>
  <c r="Y480" i="11" s="1"/>
  <c r="R448" i="11"/>
  <c r="S448" i="11" s="1"/>
  <c r="U448" i="11" s="1"/>
  <c r="V448" i="11" s="1"/>
  <c r="W448" i="11" s="1"/>
  <c r="Y448" i="11" s="1"/>
  <c r="R1817" i="11"/>
  <c r="S1817" i="11" s="1"/>
  <c r="U1817" i="11" s="1"/>
  <c r="V1817" i="11" s="1"/>
  <c r="W1817" i="11" s="1"/>
  <c r="Y1817" i="11" s="1"/>
  <c r="R1649" i="11"/>
  <c r="S1649" i="11" s="1"/>
  <c r="U1649" i="11" s="1"/>
  <c r="V1649" i="11" s="1"/>
  <c r="W1649" i="11" s="1"/>
  <c r="Y1649" i="11" s="1"/>
  <c r="R1601" i="11"/>
  <c r="S1601" i="11" s="1"/>
  <c r="U1601" i="11" s="1"/>
  <c r="V1601" i="11" s="1"/>
  <c r="W1601" i="11" s="1"/>
  <c r="Y1601" i="11" s="1"/>
  <c r="R1575" i="11"/>
  <c r="S1575" i="11" s="1"/>
  <c r="U1575" i="11" s="1"/>
  <c r="V1575" i="11" s="1"/>
  <c r="W1575" i="11" s="1"/>
  <c r="Y1575" i="11" s="1"/>
  <c r="R1543" i="11"/>
  <c r="S1543" i="11" s="1"/>
  <c r="U1543" i="11" s="1"/>
  <c r="V1543" i="11" s="1"/>
  <c r="W1543" i="11" s="1"/>
  <c r="Y1543" i="11" s="1"/>
  <c r="R543" i="11"/>
  <c r="S543" i="11" s="1"/>
  <c r="U543" i="11" s="1"/>
  <c r="V543" i="11" s="1"/>
  <c r="W543" i="11" s="1"/>
  <c r="Y543" i="11" s="1"/>
  <c r="R633" i="11"/>
  <c r="S633" i="11" s="1"/>
  <c r="U633" i="11" s="1"/>
  <c r="V633" i="11" s="1"/>
  <c r="W633" i="11" s="1"/>
  <c r="Y633" i="11" s="1"/>
  <c r="R344" i="11"/>
  <c r="S344" i="11" s="1"/>
  <c r="U344" i="11" s="1"/>
  <c r="V344" i="11" s="1"/>
  <c r="W344" i="11" s="1"/>
  <c r="Y344" i="11" s="1"/>
  <c r="R1646" i="11"/>
  <c r="S1646" i="11" s="1"/>
  <c r="U1646" i="11" s="1"/>
  <c r="V1646" i="11" s="1"/>
  <c r="W1646" i="11" s="1"/>
  <c r="Y1646" i="11" s="1"/>
  <c r="R1604" i="11"/>
  <c r="S1604" i="11" s="1"/>
  <c r="U1604" i="11" s="1"/>
  <c r="V1604" i="11" s="1"/>
  <c r="W1604" i="11" s="1"/>
  <c r="Y1604" i="11" s="1"/>
  <c r="R512" i="11"/>
  <c r="S512" i="11" s="1"/>
  <c r="U512" i="11" s="1"/>
  <c r="V512" i="11" s="1"/>
  <c r="W512" i="11" s="1"/>
  <c r="Y512" i="11" s="1"/>
  <c r="R1574" i="11"/>
  <c r="S1574" i="11" s="1"/>
  <c r="U1574" i="11" s="1"/>
  <c r="V1574" i="11" s="1"/>
  <c r="W1574" i="11" s="1"/>
  <c r="Y1574" i="11" s="1"/>
  <c r="R422" i="11"/>
  <c r="S422" i="11" s="1"/>
  <c r="U422" i="11" s="1"/>
  <c r="V422" i="11" s="1"/>
  <c r="W422" i="11" s="1"/>
  <c r="Y422" i="11" s="1"/>
  <c r="R1539" i="11"/>
  <c r="S1539" i="11" s="1"/>
  <c r="U1539" i="11" s="1"/>
  <c r="V1539" i="11" s="1"/>
  <c r="W1539" i="11" s="1"/>
  <c r="Y1539" i="11" s="1"/>
  <c r="R659" i="11"/>
  <c r="S659" i="11" s="1"/>
  <c r="U659" i="11" s="1"/>
  <c r="V659" i="11" s="1"/>
  <c r="W659" i="11" s="1"/>
  <c r="Y659" i="11" s="1"/>
  <c r="R619" i="11"/>
  <c r="S619" i="11" s="1"/>
  <c r="U619" i="11" s="1"/>
  <c r="V619" i="11" s="1"/>
  <c r="W619" i="11" s="1"/>
  <c r="Y619" i="11" s="1"/>
  <c r="R555" i="11"/>
  <c r="S555" i="11" s="1"/>
  <c r="U555" i="11" s="1"/>
  <c r="V555" i="11" s="1"/>
  <c r="W555" i="11" s="1"/>
  <c r="Y555" i="11" s="1"/>
  <c r="R1559" i="11"/>
  <c r="S1559" i="11" s="1"/>
  <c r="U1559" i="11" s="1"/>
  <c r="V1559" i="11" s="1"/>
  <c r="W1559" i="11" s="1"/>
  <c r="Y1559" i="11" s="1"/>
  <c r="R1640" i="11"/>
  <c r="S1640" i="11" s="1"/>
  <c r="U1640" i="11" s="1"/>
  <c r="V1640" i="11" s="1"/>
  <c r="W1640" i="11" s="1"/>
  <c r="Y1640" i="11" s="1"/>
  <c r="R320" i="11"/>
  <c r="S320" i="11" s="1"/>
  <c r="U320" i="11" s="1"/>
  <c r="V320" i="11" s="1"/>
  <c r="W320" i="11" s="1"/>
  <c r="Y320" i="11" s="1"/>
  <c r="R689" i="11"/>
  <c r="S689" i="11" s="1"/>
  <c r="U689" i="11" s="1"/>
  <c r="V689" i="11" s="1"/>
  <c r="W689" i="11" s="1"/>
  <c r="Y689" i="11" s="1"/>
  <c r="R1808" i="11"/>
  <c r="S1808" i="11" s="1"/>
  <c r="U1808" i="11" s="1"/>
  <c r="V1808" i="11" s="1"/>
  <c r="W1808" i="11" s="1"/>
  <c r="Y1808" i="11" s="1"/>
  <c r="R1743" i="11"/>
  <c r="S1743" i="11" s="1"/>
  <c r="U1743" i="11" s="1"/>
  <c r="V1743" i="11" s="1"/>
  <c r="W1743" i="11" s="1"/>
  <c r="Y1743" i="11" s="1"/>
  <c r="R478" i="11"/>
  <c r="S478" i="11" s="1"/>
  <c r="U478" i="11" s="1"/>
  <c r="V478" i="11" s="1"/>
  <c r="W478" i="11" s="1"/>
  <c r="Y478" i="11" s="1"/>
  <c r="R717" i="11"/>
  <c r="S717" i="11" s="1"/>
  <c r="U717" i="11" s="1"/>
  <c r="V717" i="11" s="1"/>
  <c r="W717" i="11" s="1"/>
  <c r="Y717" i="11" s="1"/>
  <c r="R525" i="11"/>
  <c r="S525" i="11" s="1"/>
  <c r="U525" i="11" s="1"/>
  <c r="V525" i="11" s="1"/>
  <c r="W525" i="11" s="1"/>
  <c r="Y525" i="11" s="1"/>
  <c r="R1588" i="11"/>
  <c r="S1588" i="11" s="1"/>
  <c r="U1588" i="11" s="1"/>
  <c r="V1588" i="11" s="1"/>
  <c r="W1588" i="11" s="1"/>
  <c r="Y1588" i="11" s="1"/>
  <c r="R852" i="11"/>
  <c r="S852" i="11" s="1"/>
  <c r="U852" i="11" s="1"/>
  <c r="V852" i="11" s="1"/>
  <c r="W852" i="11" s="1"/>
  <c r="Y852" i="11" s="1"/>
  <c r="R620" i="11"/>
  <c r="S620" i="11" s="1"/>
  <c r="U620" i="11" s="1"/>
  <c r="V620" i="11" s="1"/>
  <c r="W620" i="11" s="1"/>
  <c r="Y620" i="11" s="1"/>
  <c r="R550" i="11"/>
  <c r="S550" i="11" s="1"/>
  <c r="U550" i="11" s="1"/>
  <c r="V550" i="11" s="1"/>
  <c r="W550" i="11" s="1"/>
  <c r="Y550" i="11" s="1"/>
  <c r="R532" i="11"/>
  <c r="S532" i="11" s="1"/>
  <c r="U532" i="11" s="1"/>
  <c r="V532" i="11" s="1"/>
  <c r="W532" i="11" s="1"/>
  <c r="Y532" i="11" s="1"/>
  <c r="R1518" i="11"/>
  <c r="S1518" i="11" s="1"/>
  <c r="U1518" i="11" s="1"/>
  <c r="V1518" i="11" s="1"/>
  <c r="W1518" i="11" s="1"/>
  <c r="Y1518" i="11" s="1"/>
  <c r="R1677" i="11"/>
  <c r="S1677" i="11" s="1"/>
  <c r="U1677" i="11" s="1"/>
  <c r="V1677" i="11" s="1"/>
  <c r="W1677" i="11" s="1"/>
  <c r="Y1677" i="11" s="1"/>
  <c r="R853" i="11"/>
  <c r="S853" i="11" s="1"/>
  <c r="U853" i="11" s="1"/>
  <c r="V853" i="11" s="1"/>
  <c r="W853" i="11" s="1"/>
  <c r="Y853" i="11" s="1"/>
  <c r="R1683" i="11"/>
  <c r="S1683" i="11" s="1"/>
  <c r="U1683" i="11" s="1"/>
  <c r="V1683" i="11" s="1"/>
  <c r="W1683" i="11" s="1"/>
  <c r="Y1683" i="11" s="1"/>
  <c r="R1651" i="11"/>
  <c r="S1651" i="11" s="1"/>
  <c r="U1651" i="11" s="1"/>
  <c r="V1651" i="11" s="1"/>
  <c r="W1651" i="11" s="1"/>
  <c r="Y1651" i="11" s="1"/>
  <c r="R1563" i="11"/>
  <c r="S1563" i="11" s="1"/>
  <c r="U1563" i="11" s="1"/>
  <c r="V1563" i="11" s="1"/>
  <c r="W1563" i="11" s="1"/>
  <c r="Y1563" i="11" s="1"/>
  <c r="R315" i="11"/>
  <c r="S315" i="11" s="1"/>
  <c r="U315" i="11" s="1"/>
  <c r="V315" i="11" s="1"/>
  <c r="W315" i="11" s="1"/>
  <c r="Y315" i="11" s="1"/>
  <c r="R1786" i="11"/>
  <c r="S1786" i="11" s="1"/>
  <c r="U1786" i="11" s="1"/>
  <c r="V1786" i="11" s="1"/>
  <c r="W1786" i="11" s="1"/>
  <c r="Y1786" i="11" s="1"/>
  <c r="R1730" i="11"/>
  <c r="S1730" i="11" s="1"/>
  <c r="U1730" i="11" s="1"/>
  <c r="V1730" i="11" s="1"/>
  <c r="W1730" i="11" s="1"/>
  <c r="Y1730" i="11" s="1"/>
  <c r="R1586" i="11"/>
  <c r="S1586" i="11" s="1"/>
  <c r="U1586" i="11" s="1"/>
  <c r="V1586" i="11" s="1"/>
  <c r="W1586" i="11" s="1"/>
  <c r="Y1586" i="11" s="1"/>
  <c r="R522" i="11"/>
  <c r="S522" i="11" s="1"/>
  <c r="U522" i="11" s="1"/>
  <c r="V522" i="11" s="1"/>
  <c r="W522" i="11" s="1"/>
  <c r="Y522" i="11" s="1"/>
  <c r="R418" i="11"/>
  <c r="S418" i="11" s="1"/>
  <c r="U418" i="11" s="1"/>
  <c r="V418" i="11" s="1"/>
  <c r="W418" i="11" s="1"/>
  <c r="Y418" i="11" s="1"/>
  <c r="R1627" i="11"/>
  <c r="S1627" i="11" s="1"/>
  <c r="U1627" i="11" s="1"/>
  <c r="V1627" i="11" s="1"/>
  <c r="W1627" i="11" s="1"/>
  <c r="Y1627" i="11" s="1"/>
  <c r="R1809" i="11"/>
  <c r="S1809" i="11" s="1"/>
  <c r="U1809" i="11" s="1"/>
  <c r="V1809" i="11" s="1"/>
  <c r="W1809" i="11" s="1"/>
  <c r="Y1809" i="11" s="1"/>
  <c r="R1513" i="11"/>
  <c r="S1513" i="11" s="1"/>
  <c r="U1513" i="11" s="1"/>
  <c r="V1513" i="11" s="1"/>
  <c r="W1513" i="11" s="1"/>
  <c r="Y1513" i="11" s="1"/>
  <c r="R1688" i="11"/>
  <c r="S1688" i="11" s="1"/>
  <c r="U1688" i="11" s="1"/>
  <c r="V1688" i="11" s="1"/>
  <c r="W1688" i="11" s="1"/>
  <c r="Y1688" i="11" s="1"/>
  <c r="R1616" i="11"/>
  <c r="S1616" i="11" s="1"/>
  <c r="U1616" i="11" s="1"/>
  <c r="V1616" i="11" s="1"/>
  <c r="W1616" i="11" s="1"/>
  <c r="Y1616" i="11" s="1"/>
  <c r="R1775" i="11"/>
  <c r="S1775" i="11" s="1"/>
  <c r="U1775" i="11" s="1"/>
  <c r="V1775" i="11" s="1"/>
  <c r="W1775" i="11" s="1"/>
  <c r="Y1775" i="11" s="1"/>
  <c r="R1711" i="11"/>
  <c r="S1711" i="11" s="1"/>
  <c r="U1711" i="11" s="1"/>
  <c r="V1711" i="11" s="1"/>
  <c r="W1711" i="11" s="1"/>
  <c r="Y1711" i="11" s="1"/>
  <c r="R1631" i="11"/>
  <c r="S1631" i="11" s="1"/>
  <c r="U1631" i="11" s="1"/>
  <c r="V1631" i="11" s="1"/>
  <c r="W1631" i="11" s="1"/>
  <c r="Y1631" i="11" s="1"/>
  <c r="R319" i="11"/>
  <c r="S319" i="11" s="1"/>
  <c r="U319" i="11" s="1"/>
  <c r="V319" i="11" s="1"/>
  <c r="W319" i="11" s="1"/>
  <c r="Y319" i="11" s="1"/>
  <c r="R682" i="11"/>
  <c r="S682" i="11" s="1"/>
  <c r="U682" i="11" s="1"/>
  <c r="V682" i="11" s="1"/>
  <c r="W682" i="11" s="1"/>
  <c r="Y682" i="11" s="1"/>
  <c r="R423" i="11"/>
  <c r="S423" i="11" s="1"/>
  <c r="U423" i="11" s="1"/>
  <c r="V423" i="11" s="1"/>
  <c r="W423" i="11" s="1"/>
  <c r="Y423" i="11" s="1"/>
  <c r="R324" i="11"/>
  <c r="S324" i="11" s="1"/>
  <c r="U324" i="11" s="1"/>
  <c r="V324" i="11" s="1"/>
  <c r="W324" i="11" s="1"/>
  <c r="Y324" i="11" s="1"/>
  <c r="R417" i="11"/>
  <c r="S417" i="11" s="1"/>
  <c r="U417" i="11" s="1"/>
  <c r="V417" i="11" s="1"/>
  <c r="W417" i="11" s="1"/>
  <c r="Y417" i="11" s="1"/>
  <c r="R1656" i="11"/>
  <c r="S1656" i="11" s="1"/>
  <c r="U1656" i="11" s="1"/>
  <c r="V1656" i="11" s="1"/>
  <c r="W1656" i="11" s="1"/>
  <c r="Y1656" i="11" s="1"/>
  <c r="R1520" i="11"/>
  <c r="S1520" i="11" s="1"/>
  <c r="U1520" i="11" s="1"/>
  <c r="V1520" i="11" s="1"/>
  <c r="W1520" i="11" s="1"/>
  <c r="Y1520" i="11" s="1"/>
  <c r="R608" i="11"/>
  <c r="S608" i="11" s="1"/>
  <c r="U608" i="11" s="1"/>
  <c r="V608" i="11" s="1"/>
  <c r="W608" i="11" s="1"/>
  <c r="Y608" i="11" s="1"/>
  <c r="R1729" i="11"/>
  <c r="S1729" i="11" s="1"/>
  <c r="U1729" i="11" s="1"/>
  <c r="V1729" i="11" s="1"/>
  <c r="W1729" i="11" s="1"/>
  <c r="Y1729" i="11" s="1"/>
  <c r="R1633" i="11"/>
  <c r="S1633" i="11" s="1"/>
  <c r="U1633" i="11" s="1"/>
  <c r="V1633" i="11" s="1"/>
  <c r="W1633" i="11" s="1"/>
  <c r="Y1633" i="11" s="1"/>
  <c r="R1823" i="11"/>
  <c r="S1823" i="11" s="1"/>
  <c r="U1823" i="11" s="1"/>
  <c r="V1823" i="11" s="1"/>
  <c r="W1823" i="11" s="1"/>
  <c r="Y1823" i="11" s="1"/>
  <c r="R1735" i="11"/>
  <c r="S1735" i="11" s="1"/>
  <c r="U1735" i="11" s="1"/>
  <c r="V1735" i="11" s="1"/>
  <c r="W1735" i="11" s="1"/>
  <c r="Y1735" i="11" s="1"/>
  <c r="R1679" i="11"/>
  <c r="S1679" i="11" s="1"/>
  <c r="U1679" i="11" s="1"/>
  <c r="V1679" i="11" s="1"/>
  <c r="W1679" i="11" s="1"/>
  <c r="Y1679" i="11" s="1"/>
  <c r="R703" i="11"/>
  <c r="S703" i="11" s="1"/>
  <c r="U703" i="11" s="1"/>
  <c r="V703" i="11" s="1"/>
  <c r="W703" i="11" s="1"/>
  <c r="Y703" i="11" s="1"/>
  <c r="R631" i="11"/>
  <c r="S631" i="11" s="1"/>
  <c r="U631" i="11" s="1"/>
  <c r="V631" i="11" s="1"/>
  <c r="W631" i="11" s="1"/>
  <c r="Y631" i="11" s="1"/>
  <c r="R567" i="11"/>
  <c r="S567" i="11" s="1"/>
  <c r="U567" i="11" s="1"/>
  <c r="V567" i="11" s="1"/>
  <c r="W567" i="11" s="1"/>
  <c r="Y567" i="11" s="1"/>
  <c r="R503" i="11"/>
  <c r="S503" i="11" s="1"/>
  <c r="U503" i="11" s="1"/>
  <c r="V503" i="11" s="1"/>
  <c r="W503" i="11" s="1"/>
  <c r="Y503" i="11" s="1"/>
  <c r="R456" i="11"/>
  <c r="S456" i="11" s="1"/>
  <c r="U456" i="11" s="1"/>
  <c r="V456" i="11" s="1"/>
  <c r="W456" i="11" s="1"/>
  <c r="Y456" i="11" s="1"/>
  <c r="R1519" i="11"/>
  <c r="S1519" i="11" s="1"/>
  <c r="U1519" i="11" s="1"/>
  <c r="V1519" i="11" s="1"/>
  <c r="W1519" i="11" s="1"/>
  <c r="Y1519" i="11" s="1"/>
  <c r="R1759" i="11"/>
  <c r="S1759" i="11" s="1"/>
  <c r="U1759" i="11" s="1"/>
  <c r="V1759" i="11" s="1"/>
  <c r="W1759" i="11" s="1"/>
  <c r="Y1759" i="11" s="1"/>
  <c r="R1702" i="11"/>
  <c r="S1702" i="11" s="1"/>
  <c r="U1702" i="11" s="1"/>
  <c r="V1702" i="11" s="1"/>
  <c r="W1702" i="11" s="1"/>
  <c r="Y1702" i="11" s="1"/>
  <c r="R1622" i="11"/>
  <c r="S1622" i="11" s="1"/>
  <c r="U1622" i="11" s="1"/>
  <c r="V1622" i="11" s="1"/>
  <c r="W1622" i="11" s="1"/>
  <c r="Y1622" i="11" s="1"/>
  <c r="R1661" i="11"/>
  <c r="S1661" i="11" s="1"/>
  <c r="U1661" i="11" s="1"/>
  <c r="V1661" i="11" s="1"/>
  <c r="W1661" i="11" s="1"/>
  <c r="Y1661" i="11" s="1"/>
  <c r="R1525" i="11"/>
  <c r="S1525" i="11" s="1"/>
  <c r="U1525" i="11" s="1"/>
  <c r="V1525" i="11" s="1"/>
  <c r="W1525" i="11" s="1"/>
  <c r="Y1525" i="11" s="1"/>
  <c r="R453" i="11"/>
  <c r="S453" i="11" s="1"/>
  <c r="U453" i="11" s="1"/>
  <c r="V453" i="11" s="1"/>
  <c r="W453" i="11" s="1"/>
  <c r="Y453" i="11" s="1"/>
  <c r="R1788" i="11"/>
  <c r="S1788" i="11" s="1"/>
  <c r="U1788" i="11" s="1"/>
  <c r="V1788" i="11" s="1"/>
  <c r="W1788" i="11" s="1"/>
  <c r="Y1788" i="11" s="1"/>
  <c r="R612" i="11"/>
  <c r="S612" i="11" s="1"/>
  <c r="U612" i="11" s="1"/>
  <c r="V612" i="11" s="1"/>
  <c r="W612" i="11" s="1"/>
  <c r="Y612" i="11" s="1"/>
  <c r="R1758" i="11"/>
  <c r="S1758" i="11" s="1"/>
  <c r="U1758" i="11" s="1"/>
  <c r="V1758" i="11" s="1"/>
  <c r="W1758" i="11" s="1"/>
  <c r="Y1758" i="11" s="1"/>
  <c r="R630" i="11"/>
  <c r="S630" i="11" s="1"/>
  <c r="U630" i="11" s="1"/>
  <c r="V630" i="11" s="1"/>
  <c r="W630" i="11" s="1"/>
  <c r="Y630" i="11" s="1"/>
  <c r="R318" i="11"/>
  <c r="S318" i="11" s="1"/>
  <c r="U318" i="11" s="1"/>
  <c r="V318" i="11" s="1"/>
  <c r="W318" i="11" s="1"/>
  <c r="Y318" i="11" s="1"/>
  <c r="R317" i="11"/>
  <c r="S317" i="11" s="1"/>
  <c r="U317" i="11" s="1"/>
  <c r="V317" i="11" s="1"/>
  <c r="W317" i="11" s="1"/>
  <c r="Y317" i="11" s="1"/>
  <c r="R1742" i="11"/>
  <c r="S1742" i="11" s="1"/>
  <c r="U1742" i="11" s="1"/>
  <c r="V1742" i="11" s="1"/>
  <c r="W1742" i="11" s="1"/>
  <c r="Y1742" i="11" s="1"/>
  <c r="R1662" i="11"/>
  <c r="S1662" i="11" s="1"/>
  <c r="U1662" i="11" s="1"/>
  <c r="V1662" i="11" s="1"/>
  <c r="W1662" i="11" s="1"/>
  <c r="Y1662" i="11" s="1"/>
  <c r="R1821" i="11"/>
  <c r="S1821" i="11" s="1"/>
  <c r="U1821" i="11" s="1"/>
  <c r="V1821" i="11" s="1"/>
  <c r="W1821" i="11" s="1"/>
  <c r="Y1821" i="11" s="1"/>
  <c r="R1614" i="11"/>
  <c r="S1614" i="11" s="1"/>
  <c r="U1614" i="11" s="1"/>
  <c r="V1614" i="11" s="1"/>
  <c r="W1614" i="11" s="1"/>
  <c r="Y1614" i="11" s="1"/>
  <c r="R574" i="11"/>
  <c r="S574" i="11" s="1"/>
  <c r="U574" i="11" s="1"/>
  <c r="V574" i="11" s="1"/>
  <c r="W574" i="11" s="1"/>
  <c r="Y574" i="11" s="1"/>
  <c r="R1581" i="11"/>
  <c r="S1581" i="11" s="1"/>
  <c r="U1581" i="11" s="1"/>
  <c r="V1581" i="11" s="1"/>
  <c r="W1581" i="11" s="1"/>
  <c r="Y1581" i="11" s="1"/>
  <c r="R517" i="11"/>
  <c r="S517" i="11" s="1"/>
  <c r="U517" i="11" s="1"/>
  <c r="V517" i="11" s="1"/>
  <c r="W517" i="11" s="1"/>
  <c r="Y517" i="11" s="1"/>
  <c r="R445" i="11"/>
  <c r="S445" i="11" s="1"/>
  <c r="U445" i="11" s="1"/>
  <c r="V445" i="11" s="1"/>
  <c r="W445" i="11" s="1"/>
  <c r="Y445" i="11" s="1"/>
  <c r="R611" i="11"/>
  <c r="S611" i="11" s="1"/>
  <c r="U611" i="11" s="1"/>
  <c r="V611" i="11" s="1"/>
  <c r="W611" i="11" s="1"/>
  <c r="Y611" i="11" s="1"/>
  <c r="R1610" i="11"/>
  <c r="S1610" i="11" s="1"/>
  <c r="U1610" i="11" s="1"/>
  <c r="V1610" i="11" s="1"/>
  <c r="W1610" i="11" s="1"/>
  <c r="Y1610" i="11" s="1"/>
  <c r="R443" i="11"/>
  <c r="S443" i="11" s="1"/>
  <c r="U443" i="11" s="1"/>
  <c r="V443" i="11" s="1"/>
  <c r="W443" i="11" s="1"/>
  <c r="Y443" i="11" s="1"/>
  <c r="R497" i="11"/>
  <c r="S497" i="11" s="1"/>
  <c r="U497" i="11" s="1"/>
  <c r="V497" i="11" s="1"/>
  <c r="W497" i="11" s="1"/>
  <c r="Y497" i="11" s="1"/>
  <c r="R1552" i="11"/>
  <c r="S1552" i="11" s="1"/>
  <c r="U1552" i="11" s="1"/>
  <c r="V1552" i="11" s="1"/>
  <c r="W1552" i="11" s="1"/>
  <c r="Y1552" i="11" s="1"/>
  <c r="R704" i="11"/>
  <c r="S704" i="11" s="1"/>
  <c r="U704" i="11" s="1"/>
  <c r="V704" i="11" s="1"/>
  <c r="W704" i="11" s="1"/>
  <c r="Y704" i="11" s="1"/>
  <c r="R1681" i="11"/>
  <c r="S1681" i="11" s="1"/>
  <c r="U1681" i="11" s="1"/>
  <c r="V1681" i="11" s="1"/>
  <c r="W1681" i="11" s="1"/>
  <c r="Y1681" i="11" s="1"/>
  <c r="R1767" i="11"/>
  <c r="S1767" i="11" s="1"/>
  <c r="U1767" i="11" s="1"/>
  <c r="V1767" i="11" s="1"/>
  <c r="W1767" i="11" s="1"/>
  <c r="Y1767" i="11" s="1"/>
  <c r="R1703" i="11"/>
  <c r="S1703" i="11" s="1"/>
  <c r="U1703" i="11" s="1"/>
  <c r="V1703" i="11" s="1"/>
  <c r="W1703" i="11" s="1"/>
  <c r="Y1703" i="11" s="1"/>
  <c r="R1655" i="11"/>
  <c r="S1655" i="11" s="1"/>
  <c r="U1655" i="11" s="1"/>
  <c r="V1655" i="11" s="1"/>
  <c r="W1655" i="11" s="1"/>
  <c r="Y1655" i="11" s="1"/>
  <c r="R622" i="11"/>
  <c r="S622" i="11" s="1"/>
  <c r="U622" i="11" s="1"/>
  <c r="V622" i="11" s="1"/>
  <c r="W622" i="11" s="1"/>
  <c r="Y622" i="11" s="1"/>
  <c r="R326" i="11"/>
  <c r="S326" i="11" s="1"/>
  <c r="U326" i="11" s="1"/>
  <c r="V326" i="11" s="1"/>
  <c r="W326" i="11" s="1"/>
  <c r="Y326" i="11" s="1"/>
  <c r="R1597" i="11"/>
  <c r="S1597" i="11" s="1"/>
  <c r="U1597" i="11" s="1"/>
  <c r="V1597" i="11" s="1"/>
  <c r="W1597" i="11" s="1"/>
  <c r="Y1597" i="11" s="1"/>
  <c r="R1637" i="11"/>
  <c r="S1637" i="11" s="1"/>
  <c r="U1637" i="11" s="1"/>
  <c r="V1637" i="11" s="1"/>
  <c r="W1637" i="11" s="1"/>
  <c r="Y1637" i="11" s="1"/>
  <c r="R1573" i="11"/>
  <c r="S1573" i="11" s="1"/>
  <c r="U1573" i="11" s="1"/>
  <c r="V1573" i="11" s="1"/>
  <c r="W1573" i="11" s="1"/>
  <c r="Y1573" i="11" s="1"/>
  <c r="R1772" i="11"/>
  <c r="S1772" i="11" s="1"/>
  <c r="U1772" i="11" s="1"/>
  <c r="V1772" i="11" s="1"/>
  <c r="W1772" i="11" s="1"/>
  <c r="Y1772" i="11" s="1"/>
  <c r="R1644" i="11"/>
  <c r="S1644" i="11" s="1"/>
  <c r="U1644" i="11" s="1"/>
  <c r="V1644" i="11" s="1"/>
  <c r="W1644" i="11" s="1"/>
  <c r="Y1644" i="11" s="1"/>
  <c r="R534" i="11"/>
  <c r="S534" i="11" s="1"/>
  <c r="U534" i="11" s="1"/>
  <c r="V534" i="11" s="1"/>
  <c r="W534" i="11" s="1"/>
  <c r="Y534" i="11" s="1"/>
  <c r="R1634" i="11"/>
  <c r="S1634" i="11" s="1"/>
  <c r="U1634" i="11" s="1"/>
  <c r="V1634" i="11" s="1"/>
  <c r="W1634" i="11" s="1"/>
  <c r="Y1634" i="11" s="1"/>
  <c r="R1624" i="11"/>
  <c r="S1624" i="11" s="1"/>
  <c r="U1624" i="11" s="1"/>
  <c r="V1624" i="11" s="1"/>
  <c r="W1624" i="11" s="1"/>
  <c r="Y1624" i="11" s="1"/>
  <c r="R1671" i="11"/>
  <c r="S1671" i="11" s="1"/>
  <c r="U1671" i="11" s="1"/>
  <c r="V1671" i="11" s="1"/>
  <c r="W1671" i="11" s="1"/>
  <c r="Y1671" i="11" s="1"/>
  <c r="R1647" i="11"/>
  <c r="S1647" i="11" s="1"/>
  <c r="U1647" i="11" s="1"/>
  <c r="V1647" i="11" s="1"/>
  <c r="W1647" i="11" s="1"/>
  <c r="Y1647" i="11" s="1"/>
  <c r="R623" i="11"/>
  <c r="S623" i="11" s="1"/>
  <c r="U623" i="11" s="1"/>
  <c r="V623" i="11" s="1"/>
  <c r="W623" i="11" s="1"/>
  <c r="Y623" i="11" s="1"/>
  <c r="R439" i="11"/>
  <c r="S439" i="11" s="1"/>
  <c r="U439" i="11" s="1"/>
  <c r="V439" i="11" s="1"/>
  <c r="W439" i="11" s="1"/>
  <c r="Y439" i="11" s="1"/>
  <c r="R475" i="11"/>
  <c r="S475" i="11" s="1"/>
  <c r="U475" i="11" s="1"/>
  <c r="V475" i="11" s="1"/>
  <c r="W475" i="11" s="1"/>
  <c r="Y475" i="11" s="1"/>
  <c r="R1540" i="11"/>
  <c r="S1540" i="11" s="1"/>
  <c r="U1540" i="11" s="1"/>
  <c r="V1540" i="11" s="1"/>
  <c r="W1540" i="11" s="1"/>
  <c r="Y1540" i="11" s="1"/>
  <c r="R1570" i="11"/>
  <c r="S1570" i="11" s="1"/>
  <c r="U1570" i="11" s="1"/>
  <c r="V1570" i="11" s="1"/>
  <c r="W1570" i="11" s="1"/>
  <c r="Y1570" i="11" s="1"/>
  <c r="R329" i="11"/>
  <c r="S329" i="11" s="1"/>
  <c r="U329" i="11" s="1"/>
  <c r="V329" i="11" s="1"/>
  <c r="W329" i="11" s="1"/>
  <c r="Y329" i="11" s="1"/>
  <c r="R1736" i="11"/>
  <c r="S1736" i="11" s="1"/>
  <c r="U1736" i="11" s="1"/>
  <c r="V1736" i="11" s="1"/>
  <c r="W1736" i="11" s="1"/>
  <c r="Y1736" i="11" s="1"/>
  <c r="R855" i="11"/>
  <c r="S855" i="11" s="1"/>
  <c r="U855" i="11" s="1"/>
  <c r="V855" i="11" s="1"/>
  <c r="W855" i="11" s="1"/>
  <c r="Y855" i="11" s="1"/>
  <c r="R1665" i="11"/>
  <c r="S1665" i="11" s="1"/>
  <c r="U1665" i="11" s="1"/>
  <c r="V1665" i="11" s="1"/>
  <c r="W1665" i="11" s="1"/>
  <c r="Y1665" i="11" s="1"/>
  <c r="R563" i="11"/>
  <c r="S563" i="11" s="1"/>
  <c r="U563" i="11" s="1"/>
  <c r="V563" i="11" s="1"/>
  <c r="W563" i="11" s="1"/>
  <c r="Y563" i="11" s="1"/>
  <c r="R499" i="11"/>
  <c r="S499" i="11" s="1"/>
  <c r="U499" i="11" s="1"/>
  <c r="V499" i="11" s="1"/>
  <c r="W499" i="11" s="1"/>
  <c r="Y499" i="11" s="1"/>
  <c r="R1560" i="11"/>
  <c r="S1560" i="11" s="1"/>
  <c r="U1560" i="11" s="1"/>
  <c r="V1560" i="11" s="1"/>
  <c r="W1560" i="11" s="1"/>
  <c r="Y1560" i="11" s="1"/>
  <c r="R561" i="11"/>
  <c r="S561" i="11" s="1"/>
  <c r="U561" i="11" s="1"/>
  <c r="V561" i="11" s="1"/>
  <c r="W561" i="11" s="1"/>
  <c r="Y561" i="11" s="1"/>
  <c r="R1526" i="11"/>
  <c r="S1526" i="11" s="1"/>
  <c r="U1526" i="11" s="1"/>
  <c r="V1526" i="11" s="1"/>
  <c r="W1526" i="11" s="1"/>
  <c r="Y1526" i="11" s="1"/>
  <c r="R479" i="11"/>
  <c r="S479" i="11" s="1"/>
  <c r="U479" i="11" s="1"/>
  <c r="V479" i="11" s="1"/>
  <c r="W479" i="11" s="1"/>
  <c r="Y479" i="11" s="1"/>
  <c r="R1718" i="11"/>
  <c r="S1718" i="11" s="1"/>
  <c r="U1718" i="11" s="1"/>
  <c r="V1718" i="11" s="1"/>
  <c r="W1718" i="11" s="1"/>
  <c r="Y1718" i="11" s="1"/>
  <c r="R442" i="11"/>
  <c r="S442" i="11" s="1"/>
  <c r="U442" i="11" s="1"/>
  <c r="V442" i="11" s="1"/>
  <c r="W442" i="11" s="1"/>
  <c r="Y442" i="11" s="1"/>
  <c r="R536" i="11"/>
  <c r="S536" i="11" s="1"/>
  <c r="U536" i="11" s="1"/>
  <c r="V536" i="11" s="1"/>
  <c r="W536" i="11" s="1"/>
  <c r="Y536" i="11" s="1"/>
  <c r="R1713" i="11"/>
  <c r="S1713" i="11" s="1"/>
  <c r="U1713" i="11" s="1"/>
  <c r="V1713" i="11" s="1"/>
  <c r="W1713" i="11" s="1"/>
  <c r="Y1713" i="11" s="1"/>
  <c r="R1545" i="11"/>
  <c r="S1545" i="11" s="1"/>
  <c r="U1545" i="11" s="1"/>
  <c r="V1545" i="11" s="1"/>
  <c r="W1545" i="11" s="1"/>
  <c r="Y1545" i="11" s="1"/>
  <c r="R487" i="11"/>
  <c r="S487" i="11" s="1"/>
  <c r="U487" i="11" s="1"/>
  <c r="V487" i="11" s="1"/>
  <c r="W487" i="11" s="1"/>
  <c r="Y487" i="11" s="1"/>
  <c r="R444" i="11"/>
  <c r="S444" i="11" s="1"/>
  <c r="U444" i="11" s="1"/>
  <c r="V444" i="11" s="1"/>
  <c r="W444" i="11" s="1"/>
  <c r="Y444" i="11" s="1"/>
  <c r="R1699" i="11"/>
  <c r="S1699" i="11" s="1"/>
  <c r="U1699" i="11" s="1"/>
  <c r="V1699" i="11" s="1"/>
  <c r="W1699" i="11" s="1"/>
  <c r="Y1699" i="11" s="1"/>
  <c r="R687" i="11"/>
  <c r="S687" i="11" s="1"/>
  <c r="U687" i="11" s="1"/>
  <c r="V687" i="11" s="1"/>
  <c r="W687" i="11" s="1"/>
  <c r="Y687" i="11" s="1"/>
  <c r="R1761" i="11"/>
  <c r="S1761" i="11" s="1"/>
  <c r="U1761" i="11" s="1"/>
  <c r="V1761" i="11" s="1"/>
  <c r="W1761" i="11" s="1"/>
  <c r="Y1761" i="11" s="1"/>
  <c r="R1551" i="11"/>
  <c r="S1551" i="11" s="1"/>
  <c r="U1551" i="11" s="1"/>
  <c r="V1551" i="11" s="1"/>
  <c r="W1551" i="11" s="1"/>
  <c r="Y1551" i="11" s="1"/>
  <c r="R327" i="11"/>
  <c r="S327" i="11" s="1"/>
  <c r="U327" i="11" s="1"/>
  <c r="V327" i="11" s="1"/>
  <c r="W327" i="11" s="1"/>
  <c r="Y327" i="11" s="1"/>
  <c r="R488" i="11"/>
  <c r="S488" i="11" s="1"/>
  <c r="U488" i="11" s="1"/>
  <c r="V488" i="11" s="1"/>
  <c r="W488" i="11" s="1"/>
  <c r="Y488" i="11" s="1"/>
  <c r="R1666" i="11"/>
  <c r="S1666" i="11" s="1"/>
  <c r="U1666" i="11" s="1"/>
  <c r="V1666" i="11" s="1"/>
  <c r="W1666" i="11" s="1"/>
  <c r="Y1666" i="11" s="1"/>
  <c r="R425" i="11"/>
  <c r="S425" i="11" s="1"/>
  <c r="U425" i="11" s="1"/>
  <c r="V425" i="11" s="1"/>
  <c r="W425" i="11" s="1"/>
  <c r="Y425" i="11" s="1"/>
  <c r="R486" i="11"/>
  <c r="S486" i="11" s="1"/>
  <c r="U486" i="11" s="1"/>
  <c r="V486" i="11" s="1"/>
  <c r="W486" i="11" s="1"/>
  <c r="Y486" i="11" s="1"/>
  <c r="R1741" i="11"/>
  <c r="S1741" i="11" s="1"/>
  <c r="U1741" i="11" s="1"/>
  <c r="V1741" i="11" s="1"/>
  <c r="W1741" i="11" s="1"/>
  <c r="Y1741" i="11" s="1"/>
  <c r="R1645" i="11"/>
  <c r="S1645" i="11" s="1"/>
  <c r="U1645" i="11" s="1"/>
  <c r="V1645" i="11" s="1"/>
  <c r="W1645" i="11" s="1"/>
  <c r="Y1645" i="11" s="1"/>
  <c r="R333" i="11"/>
  <c r="S333" i="11" s="1"/>
  <c r="U333" i="11" s="1"/>
  <c r="V333" i="11" s="1"/>
  <c r="W333" i="11" s="1"/>
  <c r="Y333" i="11" s="1"/>
  <c r="R1756" i="11"/>
  <c r="S1756" i="11" s="1"/>
  <c r="U1756" i="11" s="1"/>
  <c r="V1756" i="11" s="1"/>
  <c r="W1756" i="11" s="1"/>
  <c r="Y1756" i="11" s="1"/>
  <c r="R660" i="11"/>
  <c r="S660" i="11" s="1"/>
  <c r="U660" i="11" s="1"/>
  <c r="V660" i="11" s="1"/>
  <c r="W660" i="11" s="1"/>
  <c r="Y660" i="11" s="1"/>
  <c r="R1812" i="11"/>
  <c r="S1812" i="11" s="1"/>
  <c r="U1812" i="11" s="1"/>
  <c r="V1812" i="11" s="1"/>
  <c r="W1812" i="11" s="1"/>
  <c r="Y1812" i="11" s="1"/>
  <c r="R1700" i="11"/>
  <c r="S1700" i="11" s="1"/>
  <c r="U1700" i="11" s="1"/>
  <c r="V1700" i="11" s="1"/>
  <c r="W1700" i="11" s="1"/>
  <c r="Y1700" i="11" s="1"/>
  <c r="R1701" i="11"/>
  <c r="S1701" i="11" s="1"/>
  <c r="U1701" i="11" s="1"/>
  <c r="V1701" i="11" s="1"/>
  <c r="W1701" i="11" s="1"/>
  <c r="Y1701" i="11" s="1"/>
  <c r="R1613" i="11"/>
  <c r="S1613" i="11" s="1"/>
  <c r="U1613" i="11" s="1"/>
  <c r="V1613" i="11" s="1"/>
  <c r="W1613" i="11" s="1"/>
  <c r="Y1613" i="11" s="1"/>
  <c r="R1549" i="11"/>
  <c r="S1549" i="11" s="1"/>
  <c r="U1549" i="11" s="1"/>
  <c r="V1549" i="11" s="1"/>
  <c r="W1549" i="11" s="1"/>
  <c r="Y1549" i="11" s="1"/>
  <c r="R1710" i="11"/>
  <c r="S1710" i="11" s="1"/>
  <c r="U1710" i="11" s="1"/>
  <c r="V1710" i="11" s="1"/>
  <c r="W1710" i="11" s="1"/>
  <c r="Y1710" i="11" s="1"/>
  <c r="R1603" i="11"/>
  <c r="S1603" i="11" s="1"/>
  <c r="U1603" i="11" s="1"/>
  <c r="V1603" i="11" s="1"/>
  <c r="W1603" i="11" s="1"/>
  <c r="Y1603" i="11" s="1"/>
  <c r="R1690" i="11"/>
  <c r="S1690" i="11" s="1"/>
  <c r="U1690" i="11" s="1"/>
  <c r="V1690" i="11" s="1"/>
  <c r="W1690" i="11" s="1"/>
  <c r="Y1690" i="11" s="1"/>
  <c r="R562" i="11"/>
  <c r="S562" i="11" s="1"/>
  <c r="U562" i="11" s="1"/>
  <c r="V562" i="11" s="1"/>
  <c r="W562" i="11" s="1"/>
  <c r="Y562" i="11" s="1"/>
  <c r="R1673" i="11"/>
  <c r="S1673" i="11" s="1"/>
  <c r="U1673" i="11" s="1"/>
  <c r="V1673" i="11" s="1"/>
  <c r="W1673" i="11" s="1"/>
  <c r="Y1673" i="11" s="1"/>
  <c r="R1609" i="11"/>
  <c r="S1609" i="11" s="1"/>
  <c r="U1609" i="11" s="1"/>
  <c r="V1609" i="11" s="1"/>
  <c r="W1609" i="11" s="1"/>
  <c r="Y1609" i="11" s="1"/>
  <c r="R1537" i="11"/>
  <c r="S1537" i="11" s="1"/>
  <c r="U1537" i="11" s="1"/>
  <c r="V1537" i="11" s="1"/>
  <c r="W1537" i="11" s="1"/>
  <c r="Y1537" i="11" s="1"/>
  <c r="R1512" i="11"/>
  <c r="S1512" i="11" s="1"/>
  <c r="U1512" i="11" s="1"/>
  <c r="V1512" i="11" s="1"/>
  <c r="W1512" i="11" s="1"/>
  <c r="Y1512" i="11" s="1"/>
  <c r="R1785" i="11"/>
  <c r="S1785" i="11" s="1"/>
  <c r="U1785" i="11" s="1"/>
  <c r="V1785" i="11" s="1"/>
  <c r="W1785" i="11" s="1"/>
  <c r="Y1785" i="11" s="1"/>
  <c r="R1521" i="11"/>
  <c r="S1521" i="11" s="1"/>
  <c r="U1521" i="11" s="1"/>
  <c r="V1521" i="11" s="1"/>
  <c r="W1521" i="11" s="1"/>
  <c r="Y1521" i="11" s="1"/>
  <c r="R1783" i="11"/>
  <c r="S1783" i="11" s="1"/>
  <c r="U1783" i="11" s="1"/>
  <c r="V1783" i="11" s="1"/>
  <c r="W1783" i="11" s="1"/>
  <c r="Y1783" i="11" s="1"/>
  <c r="R695" i="11"/>
  <c r="S695" i="11" s="1"/>
  <c r="U695" i="11" s="1"/>
  <c r="V695" i="11" s="1"/>
  <c r="W695" i="11" s="1"/>
  <c r="Y695" i="11" s="1"/>
  <c r="R455" i="11"/>
  <c r="S455" i="11" s="1"/>
  <c r="U455" i="11" s="1"/>
  <c r="V455" i="11" s="1"/>
  <c r="W455" i="11" s="1"/>
  <c r="Y455" i="11" s="1"/>
  <c r="R431" i="11"/>
  <c r="S431" i="11" s="1"/>
  <c r="U431" i="11" s="1"/>
  <c r="V431" i="11" s="1"/>
  <c r="W431" i="11" s="1"/>
  <c r="Y431" i="11" s="1"/>
  <c r="R316" i="11"/>
  <c r="S316" i="11" s="1"/>
  <c r="U316" i="11" s="1"/>
  <c r="V316" i="11" s="1"/>
  <c r="W316" i="11" s="1"/>
  <c r="Y316" i="11" s="1"/>
  <c r="R1721" i="11"/>
  <c r="S1721" i="11" s="1"/>
  <c r="U1721" i="11" s="1"/>
  <c r="V1721" i="11" s="1"/>
  <c r="W1721" i="11" s="1"/>
  <c r="Y1721" i="11" s="1"/>
  <c r="R1712" i="11"/>
  <c r="S1712" i="11" s="1"/>
  <c r="U1712" i="11" s="1"/>
  <c r="V1712" i="11" s="1"/>
  <c r="W1712" i="11" s="1"/>
  <c r="Y1712" i="11" s="1"/>
  <c r="R1546" i="11"/>
  <c r="S1546" i="11" s="1"/>
  <c r="U1546" i="11" s="1"/>
  <c r="V1546" i="11" s="1"/>
  <c r="W1546" i="11" s="1"/>
  <c r="Y1546" i="11" s="1"/>
  <c r="R1704" i="11"/>
  <c r="S1704" i="11" s="1"/>
  <c r="U1704" i="11" s="1"/>
  <c r="V1704" i="11" s="1"/>
  <c r="W1704" i="11" s="1"/>
  <c r="Y1704" i="11" s="1"/>
  <c r="R632" i="11"/>
  <c r="S632" i="11" s="1"/>
  <c r="U632" i="11" s="1"/>
  <c r="V632" i="11" s="1"/>
  <c r="W632" i="11" s="1"/>
  <c r="Y632" i="11" s="1"/>
  <c r="R1617" i="11"/>
  <c r="S1617" i="11" s="1"/>
  <c r="U1617" i="11" s="1"/>
  <c r="V1617" i="11" s="1"/>
  <c r="W1617" i="11" s="1"/>
  <c r="Y1617" i="11" s="1"/>
  <c r="R1591" i="11"/>
  <c r="S1591" i="11" s="1"/>
  <c r="U1591" i="11" s="1"/>
  <c r="V1591" i="11" s="1"/>
  <c r="W1591" i="11" s="1"/>
  <c r="Y1591" i="11" s="1"/>
  <c r="R559" i="11"/>
  <c r="S559" i="11" s="1"/>
  <c r="U559" i="11" s="1"/>
  <c r="V559" i="11" s="1"/>
  <c r="W559" i="11" s="1"/>
  <c r="Y559" i="11" s="1"/>
  <c r="R1568" i="11"/>
  <c r="S1568" i="11" s="1"/>
  <c r="U1568" i="11" s="1"/>
  <c r="V1568" i="11" s="1"/>
  <c r="W1568" i="11" s="1"/>
  <c r="Y1568" i="11" s="1"/>
  <c r="R858" i="11"/>
  <c r="S858" i="11" s="1"/>
  <c r="U858" i="11" s="1"/>
  <c r="V858" i="11" s="1"/>
  <c r="W858" i="11" s="1"/>
  <c r="Y858" i="11" s="1"/>
  <c r="R516" i="11"/>
  <c r="S516" i="11" s="1"/>
  <c r="U516" i="11" s="1"/>
  <c r="V516" i="11" s="1"/>
  <c r="W516" i="11" s="1"/>
  <c r="Y516" i="11" s="1"/>
  <c r="R492" i="11"/>
  <c r="S492" i="11" s="1"/>
  <c r="U492" i="11" s="1"/>
  <c r="V492" i="11" s="1"/>
  <c r="W492" i="11" s="1"/>
  <c r="Y492" i="11" s="1"/>
  <c r="R428" i="11"/>
  <c r="S428" i="11" s="1"/>
  <c r="U428" i="11" s="1"/>
  <c r="V428" i="11" s="1"/>
  <c r="W428" i="11" s="1"/>
  <c r="Y428" i="11" s="1"/>
  <c r="R1638" i="11"/>
  <c r="S1638" i="11" s="1"/>
  <c r="U1638" i="11" s="1"/>
  <c r="V1638" i="11" s="1"/>
  <c r="W1638" i="11" s="1"/>
  <c r="Y1638" i="11" s="1"/>
  <c r="R1548" i="11"/>
  <c r="S1548" i="11" s="1"/>
  <c r="U1548" i="11" s="1"/>
  <c r="V1548" i="11" s="1"/>
  <c r="W1548" i="11" s="1"/>
  <c r="Y1548" i="11" s="1"/>
  <c r="R501" i="11"/>
  <c r="S501" i="11" s="1"/>
  <c r="U501" i="11" s="1"/>
  <c r="V501" i="11" s="1"/>
  <c r="W501" i="11" s="1"/>
  <c r="Y501" i="11" s="1"/>
  <c r="R1782" i="11"/>
  <c r="S1782" i="11" s="1"/>
  <c r="U1782" i="11" s="1"/>
  <c r="V1782" i="11" s="1"/>
  <c r="W1782" i="11" s="1"/>
  <c r="Y1782" i="11" s="1"/>
  <c r="R1731" i="11"/>
  <c r="S1731" i="11" s="1"/>
  <c r="U1731" i="11" s="1"/>
  <c r="V1731" i="11" s="1"/>
  <c r="W1731" i="11" s="1"/>
  <c r="Y1731" i="11" s="1"/>
  <c r="R1707" i="11"/>
  <c r="S1707" i="11" s="1"/>
  <c r="U1707" i="11" s="1"/>
  <c r="V1707" i="11" s="1"/>
  <c r="W1707" i="11" s="1"/>
  <c r="Y1707" i="11" s="1"/>
  <c r="R1754" i="11"/>
  <c r="S1754" i="11" s="1"/>
  <c r="U1754" i="11" s="1"/>
  <c r="V1754" i="11" s="1"/>
  <c r="W1754" i="11" s="1"/>
  <c r="Y1754" i="11" s="1"/>
  <c r="R1522" i="11"/>
  <c r="S1522" i="11" s="1"/>
  <c r="U1522" i="11" s="1"/>
  <c r="V1522" i="11" s="1"/>
  <c r="W1522" i="11" s="1"/>
  <c r="Y1522" i="11" s="1"/>
  <c r="R1744" i="11"/>
  <c r="S1744" i="11" s="1"/>
  <c r="U1744" i="11" s="1"/>
  <c r="V1744" i="11" s="1"/>
  <c r="W1744" i="11" s="1"/>
  <c r="Y1744" i="11" s="1"/>
  <c r="R1585" i="11"/>
  <c r="S1585" i="11" s="1"/>
  <c r="U1585" i="11" s="1"/>
  <c r="V1585" i="11" s="1"/>
  <c r="W1585" i="11" s="1"/>
  <c r="Y1585" i="11" s="1"/>
  <c r="R457" i="11"/>
  <c r="S457" i="11" s="1"/>
  <c r="U457" i="11" s="1"/>
  <c r="V457" i="11" s="1"/>
  <c r="W457" i="11" s="1"/>
  <c r="Y457" i="11" s="1"/>
  <c r="R1567" i="11"/>
  <c r="S1567" i="11" s="1"/>
  <c r="U1567" i="11" s="1"/>
  <c r="V1567" i="11" s="1"/>
  <c r="W1567" i="11" s="1"/>
  <c r="Y1567" i="11" s="1"/>
  <c r="R1535" i="11"/>
  <c r="S1535" i="11" s="1"/>
  <c r="U1535" i="11" s="1"/>
  <c r="V1535" i="11" s="1"/>
  <c r="W1535" i="11" s="1"/>
  <c r="Y1535" i="11" s="1"/>
  <c r="R527" i="11"/>
  <c r="S527" i="11" s="1"/>
  <c r="U527" i="11" s="1"/>
  <c r="V527" i="11" s="1"/>
  <c r="W527" i="11" s="1"/>
  <c r="Y527" i="11" s="1"/>
  <c r="R548" i="11"/>
  <c r="S548" i="11" s="1"/>
  <c r="U548" i="11" s="1"/>
  <c r="V548" i="11" s="1"/>
  <c r="W548" i="11" s="1"/>
  <c r="Y548" i="11" s="1"/>
  <c r="R420" i="11"/>
  <c r="S420" i="11" s="1"/>
  <c r="U420" i="11" s="1"/>
  <c r="V420" i="11" s="1"/>
  <c r="W420" i="11" s="1"/>
  <c r="Y420" i="11" s="1"/>
  <c r="R1544" i="11"/>
  <c r="S1544" i="11" s="1"/>
  <c r="U1544" i="11" s="1"/>
  <c r="V1544" i="11" s="1"/>
  <c r="W1544" i="11" s="1"/>
  <c r="Y1544" i="11" s="1"/>
  <c r="R1527" i="11"/>
  <c r="S1527" i="11" s="1"/>
  <c r="U1527" i="11" s="1"/>
  <c r="V1527" i="11" s="1"/>
  <c r="W1527" i="11" s="1"/>
  <c r="Y1527" i="11" s="1"/>
  <c r="R1813" i="11"/>
  <c r="S1813" i="11" s="1"/>
  <c r="U1813" i="11" s="1"/>
  <c r="V1813" i="11" s="1"/>
  <c r="W1813" i="11" s="1"/>
  <c r="Y1813" i="11" s="1"/>
  <c r="R1755" i="11"/>
  <c r="S1755" i="11" s="1"/>
  <c r="U1755" i="11" s="1"/>
  <c r="V1755" i="11" s="1"/>
  <c r="W1755" i="11" s="1"/>
  <c r="Y1755" i="11" s="1"/>
  <c r="R336" i="11"/>
  <c r="S336" i="11" s="1"/>
  <c r="U336" i="11" s="1"/>
  <c r="V336" i="11" s="1"/>
  <c r="W336" i="11" s="1"/>
  <c r="Y336" i="11" s="1"/>
  <c r="R569" i="11"/>
  <c r="S569" i="11" s="1"/>
  <c r="U569" i="11" s="1"/>
  <c r="V569" i="11" s="1"/>
  <c r="W569" i="11" s="1"/>
  <c r="Y569" i="11" s="1"/>
  <c r="R572" i="11"/>
  <c r="S572" i="11" s="1"/>
  <c r="U572" i="11" s="1"/>
  <c r="V572" i="11" s="1"/>
  <c r="W572" i="11" s="1"/>
  <c r="Y572" i="11" s="1"/>
  <c r="R1676" i="11"/>
  <c r="S1676" i="11" s="1"/>
  <c r="U1676" i="11" s="1"/>
  <c r="V1676" i="11" s="1"/>
  <c r="W1676" i="11" s="1"/>
  <c r="Y1676" i="11" s="1"/>
  <c r="R1636" i="11"/>
  <c r="S1636" i="11" s="1"/>
  <c r="U1636" i="11" s="1"/>
  <c r="V1636" i="11" s="1"/>
  <c r="W1636" i="11" s="1"/>
  <c r="Y1636" i="11" s="1"/>
  <c r="R1623" i="11"/>
  <c r="S1623" i="11" s="1"/>
  <c r="U1623" i="11" s="1"/>
  <c r="V1623" i="11" s="1"/>
  <c r="W1623" i="11" s="1"/>
  <c r="Y1623" i="11" s="1"/>
  <c r="R1564" i="11"/>
  <c r="S1564" i="11" s="1"/>
  <c r="U1564" i="11" s="1"/>
  <c r="V1564" i="11" s="1"/>
  <c r="W1564" i="11" s="1"/>
  <c r="Y1564" i="11" s="1"/>
  <c r="R514" i="11"/>
  <c r="S514" i="11" s="1"/>
  <c r="U514" i="11" s="1"/>
  <c r="V514" i="11" s="1"/>
  <c r="W514" i="11" s="1"/>
  <c r="Y514" i="11" s="1"/>
  <c r="R1555" i="11"/>
  <c r="S1555" i="11" s="1"/>
  <c r="U1555" i="11" s="1"/>
  <c r="V1555" i="11" s="1"/>
  <c r="W1555" i="11" s="1"/>
  <c r="Y1555" i="11" s="1"/>
  <c r="R547" i="11"/>
  <c r="S547" i="11" s="1"/>
  <c r="U547" i="11" s="1"/>
  <c r="V547" i="11" s="1"/>
  <c r="W547" i="11" s="1"/>
  <c r="Y547" i="11" s="1"/>
  <c r="R625" i="11"/>
  <c r="S625" i="11" s="1"/>
  <c r="U625" i="11" s="1"/>
  <c r="V625" i="11" s="1"/>
  <c r="W625" i="11" s="1"/>
  <c r="Y625" i="11" s="1"/>
  <c r="R1592" i="11"/>
  <c r="S1592" i="11" s="1"/>
  <c r="U1592" i="11" s="1"/>
  <c r="V1592" i="11" s="1"/>
  <c r="W1592" i="11" s="1"/>
  <c r="Y1592" i="11" s="1"/>
  <c r="A15" i="15"/>
  <c r="A66" i="11"/>
  <c r="Y21" i="11" l="1"/>
  <c r="AB21" i="11"/>
  <c r="Y27" i="11"/>
  <c r="AB27" i="11"/>
  <c r="AB36" i="11"/>
  <c r="Y36" i="11"/>
  <c r="Y30" i="11"/>
  <c r="AB30" i="11"/>
  <c r="AB32" i="11"/>
  <c r="Y32" i="11"/>
  <c r="Y40" i="11"/>
  <c r="AB40" i="11"/>
  <c r="AB24" i="11"/>
  <c r="Y24" i="11"/>
  <c r="Y39" i="11"/>
  <c r="AB39" i="11"/>
  <c r="Y28" i="11"/>
  <c r="AB28" i="11"/>
  <c r="Y53" i="11"/>
  <c r="AB53" i="11"/>
  <c r="AB35" i="11"/>
  <c r="Y35" i="11"/>
  <c r="AB34" i="11"/>
  <c r="Y34" i="11"/>
  <c r="Y49" i="11"/>
  <c r="AB49" i="11"/>
  <c r="Y23" i="11"/>
  <c r="AB23" i="11"/>
  <c r="Y56" i="11"/>
  <c r="AB56" i="11"/>
  <c r="Y46" i="11"/>
  <c r="AB46" i="11"/>
  <c r="Y41" i="11"/>
  <c r="AB41" i="11"/>
  <c r="Y43" i="11"/>
  <c r="AB43" i="11"/>
  <c r="AB44" i="11"/>
  <c r="Y44" i="11"/>
  <c r="Y29" i="11"/>
  <c r="AB29" i="11"/>
  <c r="Y33" i="11"/>
  <c r="AB33" i="11"/>
  <c r="Y18" i="11"/>
  <c r="AB18" i="11"/>
  <c r="AB45" i="11"/>
  <c r="Y45" i="11"/>
  <c r="Y48" i="11"/>
  <c r="AB48" i="11"/>
  <c r="Y25" i="11"/>
  <c r="AB25" i="11"/>
  <c r="Y52" i="11"/>
  <c r="AB52" i="11"/>
  <c r="Y51" i="11"/>
  <c r="AB51" i="11"/>
  <c r="Y54" i="11"/>
  <c r="AB54" i="11"/>
  <c r="AB17" i="11"/>
  <c r="Y17" i="11"/>
  <c r="AB19" i="11"/>
  <c r="Y19" i="11"/>
  <c r="Y31" i="11"/>
  <c r="AB31" i="11"/>
  <c r="Y55" i="11"/>
  <c r="AB55" i="11"/>
  <c r="Y22" i="11"/>
  <c r="AB22" i="11"/>
  <c r="Y20" i="11"/>
  <c r="AB20" i="11"/>
  <c r="Y42" i="11"/>
  <c r="AB42" i="11"/>
  <c r="Y38" i="11"/>
  <c r="AB38" i="11"/>
  <c r="AB37" i="11"/>
  <c r="Y37" i="11"/>
  <c r="Y50" i="11"/>
  <c r="AB50" i="11"/>
  <c r="Y26" i="11"/>
  <c r="AB26" i="11"/>
  <c r="Y47" i="11"/>
  <c r="AB47" i="11"/>
  <c r="A16" i="15"/>
  <c r="A67" i="11"/>
  <c r="G3070" i="12"/>
  <c r="G3071" i="12" s="1"/>
  <c r="G3069" i="12"/>
  <c r="G3068" i="12"/>
  <c r="G3067" i="12"/>
  <c r="G3066" i="12"/>
  <c r="G3065" i="12"/>
  <c r="G3064" i="12"/>
  <c r="G3063" i="12"/>
  <c r="J3061" i="12"/>
  <c r="J3062" i="12" s="1"/>
  <c r="G3061" i="12"/>
  <c r="G3062" i="12" s="1"/>
  <c r="J3059" i="12"/>
  <c r="J3060" i="12" s="1"/>
  <c r="G3059" i="12"/>
  <c r="G3060" i="12" s="1"/>
  <c r="J3057" i="12"/>
  <c r="J3058" i="12" s="1"/>
  <c r="G3057" i="12"/>
  <c r="G3058" i="12" s="1"/>
  <c r="G3052" i="12"/>
  <c r="G3051" i="12"/>
  <c r="G3050" i="12"/>
  <c r="G3049" i="12"/>
  <c r="G3048" i="12"/>
  <c r="G3047" i="12"/>
  <c r="G3046" i="12"/>
  <c r="G3045" i="12"/>
  <c r="G3044" i="12"/>
  <c r="G3043" i="12"/>
  <c r="G3042" i="12"/>
  <c r="G3041" i="12"/>
  <c r="G3040" i="12"/>
  <c r="G3039" i="12"/>
  <c r="G3038" i="12"/>
  <c r="B3038" i="12"/>
  <c r="B3039" i="12" s="1"/>
  <c r="B3040" i="12" s="1"/>
  <c r="B3041" i="12" s="1"/>
  <c r="B3042" i="12" s="1"/>
  <c r="B3043" i="12" s="1"/>
  <c r="B3044" i="12" s="1"/>
  <c r="B3045" i="12" s="1"/>
  <c r="B3046" i="12" s="1"/>
  <c r="B3047" i="12" s="1"/>
  <c r="B3048" i="12" s="1"/>
  <c r="B3049" i="12" s="1"/>
  <c r="B3050" i="12" s="1"/>
  <c r="B3051" i="12" s="1"/>
  <c r="B3052" i="12" s="1"/>
  <c r="G3037" i="12"/>
  <c r="G3036" i="12"/>
  <c r="B3036" i="12"/>
  <c r="B3037" i="12" s="1"/>
  <c r="G3035" i="12"/>
  <c r="B3035" i="12"/>
  <c r="G3034" i="12"/>
  <c r="G3030" i="12"/>
  <c r="G3029" i="12"/>
  <c r="J3028" i="12"/>
  <c r="G3028" i="12"/>
  <c r="B3028" i="12"/>
  <c r="B3029" i="12" s="1"/>
  <c r="B3030" i="12" s="1"/>
  <c r="J3027" i="12"/>
  <c r="G3027" i="12"/>
  <c r="J3022" i="12"/>
  <c r="G3022" i="12"/>
  <c r="D3022" i="12"/>
  <c r="J3021" i="12"/>
  <c r="G3021" i="12"/>
  <c r="D3021" i="12"/>
  <c r="J3020" i="12"/>
  <c r="G3020" i="12"/>
  <c r="D3020" i="12"/>
  <c r="J3019" i="12"/>
  <c r="G3019" i="12"/>
  <c r="D3019" i="12"/>
  <c r="J3018" i="12"/>
  <c r="G3018" i="12"/>
  <c r="D3018" i="12"/>
  <c r="J3017" i="12"/>
  <c r="G3017" i="12"/>
  <c r="D3017" i="12"/>
  <c r="J3016" i="12"/>
  <c r="G3016" i="12"/>
  <c r="D3016" i="12"/>
  <c r="J3015" i="12"/>
  <c r="G3015" i="12"/>
  <c r="D3015" i="12"/>
  <c r="J3014" i="12"/>
  <c r="G3014" i="12"/>
  <c r="D3014" i="12"/>
  <c r="J3013" i="12"/>
  <c r="G3013" i="12"/>
  <c r="D3013" i="12"/>
  <c r="J3012" i="12"/>
  <c r="G3012" i="12"/>
  <c r="D3012" i="12"/>
  <c r="J3011" i="12"/>
  <c r="G3011" i="12"/>
  <c r="D3011" i="12"/>
  <c r="J3010" i="12"/>
  <c r="G3010" i="12"/>
  <c r="D3010" i="12"/>
  <c r="J3009" i="12"/>
  <c r="G3009" i="12"/>
  <c r="D3009" i="12"/>
  <c r="J3008" i="12"/>
  <c r="G3008" i="12"/>
  <c r="D3008" i="12"/>
  <c r="J3007" i="12"/>
  <c r="G3007" i="12"/>
  <c r="D3007" i="12"/>
  <c r="J3006" i="12"/>
  <c r="G3006" i="12"/>
  <c r="D3006" i="12"/>
  <c r="J3005" i="12"/>
  <c r="G3005" i="12"/>
  <c r="D3005" i="12"/>
  <c r="J3004" i="12"/>
  <c r="G3004" i="12"/>
  <c r="D3004" i="12"/>
  <c r="J3003" i="12"/>
  <c r="G3003" i="12"/>
  <c r="D3003" i="12"/>
  <c r="J3002" i="12"/>
  <c r="G3002" i="12"/>
  <c r="D3002" i="12"/>
  <c r="J3001" i="12"/>
  <c r="G3001" i="12"/>
  <c r="D3001" i="12"/>
  <c r="J3000" i="12"/>
  <c r="G3000" i="12"/>
  <c r="D3000" i="12"/>
  <c r="J2999" i="12"/>
  <c r="G2999" i="12"/>
  <c r="D2999" i="12"/>
  <c r="J2998" i="12"/>
  <c r="G2998" i="12"/>
  <c r="D2998" i="12"/>
  <c r="J2997" i="12"/>
  <c r="G2997" i="12"/>
  <c r="D2997" i="12"/>
  <c r="J2996" i="12"/>
  <c r="G2996" i="12"/>
  <c r="D2996" i="12"/>
  <c r="J2995" i="12"/>
  <c r="G2995" i="12"/>
  <c r="D2995" i="12"/>
  <c r="J2994" i="12"/>
  <c r="G2994" i="12"/>
  <c r="D2994" i="12"/>
  <c r="J2993" i="12"/>
  <c r="G2993" i="12"/>
  <c r="D2993" i="12"/>
  <c r="J2992" i="12"/>
  <c r="G2992" i="12"/>
  <c r="D2992" i="12"/>
  <c r="J2991" i="12"/>
  <c r="G2991" i="12"/>
  <c r="D2991" i="12"/>
  <c r="J2990" i="12"/>
  <c r="G2990" i="12"/>
  <c r="D2990" i="12"/>
  <c r="J2989" i="12"/>
  <c r="G2989" i="12"/>
  <c r="D2989" i="12"/>
  <c r="J2988" i="12"/>
  <c r="G2988" i="12"/>
  <c r="D2988" i="12"/>
  <c r="J2987" i="12"/>
  <c r="G2987" i="12"/>
  <c r="D2987" i="12"/>
  <c r="J2986" i="12"/>
  <c r="G2986" i="12"/>
  <c r="D2986" i="12"/>
  <c r="J2985" i="12"/>
  <c r="G2985" i="12"/>
  <c r="D2985" i="12"/>
  <c r="J2984" i="12"/>
  <c r="G2984" i="12"/>
  <c r="D2984" i="12"/>
  <c r="J2983" i="12"/>
  <c r="G2983" i="12"/>
  <c r="D2983" i="12"/>
  <c r="J2982" i="12"/>
  <c r="G2982" i="12"/>
  <c r="D2982" i="12"/>
  <c r="J2981" i="12"/>
  <c r="G2981" i="12"/>
  <c r="D2981" i="12"/>
  <c r="J2980" i="12"/>
  <c r="G2980" i="12"/>
  <c r="D2980" i="12"/>
  <c r="J2979" i="12"/>
  <c r="G2979" i="12"/>
  <c r="D2979" i="12"/>
  <c r="J2978" i="12"/>
  <c r="G2978" i="12"/>
  <c r="D2978" i="12"/>
  <c r="J2977" i="12"/>
  <c r="G2977" i="12"/>
  <c r="D2977" i="12"/>
  <c r="J2976" i="12"/>
  <c r="G2976" i="12"/>
  <c r="D2976" i="12"/>
  <c r="J2975" i="12"/>
  <c r="G2975" i="12"/>
  <c r="D2975" i="12"/>
  <c r="J2974" i="12"/>
  <c r="G2974" i="12"/>
  <c r="D2974" i="12"/>
  <c r="J2973" i="12"/>
  <c r="G2973" i="12"/>
  <c r="D2973" i="12"/>
  <c r="J2972" i="12"/>
  <c r="G2972" i="12"/>
  <c r="D2972" i="12"/>
  <c r="J2971" i="12"/>
  <c r="G2971" i="12"/>
  <c r="D2971" i="12"/>
  <c r="J2970" i="12"/>
  <c r="G2970" i="12"/>
  <c r="D2970" i="12"/>
  <c r="J2969" i="12"/>
  <c r="G2969" i="12"/>
  <c r="D2969" i="12"/>
  <c r="J2968" i="12"/>
  <c r="G2968" i="12"/>
  <c r="D2968" i="12"/>
  <c r="J2967" i="12"/>
  <c r="G2967" i="12"/>
  <c r="D2967" i="12"/>
  <c r="J2966" i="12"/>
  <c r="G2966" i="12"/>
  <c r="D2966" i="12"/>
  <c r="J2965" i="12"/>
  <c r="G2965" i="12"/>
  <c r="D2965" i="12"/>
  <c r="J2964" i="12"/>
  <c r="G2964" i="12"/>
  <c r="D2964" i="12"/>
  <c r="J2963" i="12"/>
  <c r="G2963" i="12"/>
  <c r="D2963" i="12"/>
  <c r="J2962" i="12"/>
  <c r="G2962" i="12"/>
  <c r="D2962" i="12"/>
  <c r="J2961" i="12"/>
  <c r="G2961" i="12"/>
  <c r="D2961" i="12"/>
  <c r="J2960" i="12"/>
  <c r="G2960" i="12"/>
  <c r="D2960" i="12"/>
  <c r="J2959" i="12"/>
  <c r="G2959" i="12"/>
  <c r="D2959" i="12"/>
  <c r="J2958" i="12"/>
  <c r="G2958" i="12"/>
  <c r="D2958" i="12"/>
  <c r="J2957" i="12"/>
  <c r="G2957" i="12"/>
  <c r="D2957" i="12"/>
  <c r="J2956" i="12"/>
  <c r="G2956" i="12"/>
  <c r="D2956" i="12"/>
  <c r="J2955" i="12"/>
  <c r="G2955" i="12"/>
  <c r="D2955" i="12"/>
  <c r="J2954" i="12"/>
  <c r="G2954" i="12"/>
  <c r="D2954" i="12"/>
  <c r="J2953" i="12"/>
  <c r="G2953" i="12"/>
  <c r="D2953" i="12"/>
  <c r="J2952" i="12"/>
  <c r="G2952" i="12"/>
  <c r="D2952" i="12"/>
  <c r="J2951" i="12"/>
  <c r="G2951" i="12"/>
  <c r="D2951" i="12"/>
  <c r="J2950" i="12"/>
  <c r="G2950" i="12"/>
  <c r="D2950" i="12"/>
  <c r="J2949" i="12"/>
  <c r="G2949" i="12"/>
  <c r="D2949" i="12"/>
  <c r="J2948" i="12"/>
  <c r="G2948" i="12"/>
  <c r="D2948" i="12"/>
  <c r="J2947" i="12"/>
  <c r="G2947" i="12"/>
  <c r="D2947" i="12"/>
  <c r="J2946" i="12"/>
  <c r="G2946" i="12"/>
  <c r="D2946" i="12"/>
  <c r="J2945" i="12"/>
  <c r="G2945" i="12"/>
  <c r="D2945" i="12"/>
  <c r="J2944" i="12"/>
  <c r="G2944" i="12"/>
  <c r="D2944" i="12"/>
  <c r="J2943" i="12"/>
  <c r="G2943" i="12"/>
  <c r="D2943" i="12"/>
  <c r="J2942" i="12"/>
  <c r="G2942" i="12"/>
  <c r="D2942" i="12"/>
  <c r="J2941" i="12"/>
  <c r="G2941" i="12"/>
  <c r="D2941" i="12"/>
  <c r="J2940" i="12"/>
  <c r="G2940" i="12"/>
  <c r="D2940" i="12"/>
  <c r="J2939" i="12"/>
  <c r="G2939" i="12"/>
  <c r="D2939" i="12"/>
  <c r="J2938" i="12"/>
  <c r="G2938" i="12"/>
  <c r="D2938" i="12"/>
  <c r="J2937" i="12"/>
  <c r="G2937" i="12"/>
  <c r="D2937" i="12"/>
  <c r="J2936" i="12"/>
  <c r="G2936" i="12"/>
  <c r="D2936" i="12"/>
  <c r="J2935" i="12"/>
  <c r="G2935" i="12"/>
  <c r="D2935" i="12"/>
  <c r="J2934" i="12"/>
  <c r="G2934" i="12"/>
  <c r="D2934" i="12"/>
  <c r="J2933" i="12"/>
  <c r="G2933" i="12"/>
  <c r="D2933" i="12"/>
  <c r="J2932" i="12"/>
  <c r="G2932" i="12"/>
  <c r="D2932" i="12"/>
  <c r="J2931" i="12"/>
  <c r="G2931" i="12"/>
  <c r="D2931" i="12"/>
  <c r="J2930" i="12"/>
  <c r="G2930" i="12"/>
  <c r="D2930" i="12"/>
  <c r="J2929" i="12"/>
  <c r="G2929" i="12"/>
  <c r="D2929" i="12"/>
  <c r="J2928" i="12"/>
  <c r="G2928" i="12"/>
  <c r="D2928" i="12"/>
  <c r="J2927" i="12"/>
  <c r="G2927" i="12"/>
  <c r="D2927" i="12"/>
  <c r="J2926" i="12"/>
  <c r="G2926" i="12"/>
  <c r="D2926" i="12"/>
  <c r="J2925" i="12"/>
  <c r="G2925" i="12"/>
  <c r="D2925" i="12"/>
  <c r="J2924" i="12"/>
  <c r="G2924" i="12"/>
  <c r="D2924" i="12"/>
  <c r="J2923" i="12"/>
  <c r="G2923" i="12"/>
  <c r="D2923" i="12"/>
  <c r="J2922" i="12"/>
  <c r="G2922" i="12"/>
  <c r="D2922" i="12"/>
  <c r="J2921" i="12"/>
  <c r="G2921" i="12"/>
  <c r="D2921" i="12"/>
  <c r="J2920" i="12"/>
  <c r="G2920" i="12"/>
  <c r="D2920" i="12"/>
  <c r="J2919" i="12"/>
  <c r="G2919" i="12"/>
  <c r="D2919" i="12"/>
  <c r="J2918" i="12"/>
  <c r="G2918" i="12"/>
  <c r="D2918" i="12"/>
  <c r="J2917" i="12"/>
  <c r="G2917" i="12"/>
  <c r="D2917" i="12"/>
  <c r="J2916" i="12"/>
  <c r="G2916" i="12"/>
  <c r="D2916" i="12"/>
  <c r="J2915" i="12"/>
  <c r="G2915" i="12"/>
  <c r="D2915" i="12"/>
  <c r="J2914" i="12"/>
  <c r="G2914" i="12"/>
  <c r="D2914" i="12"/>
  <c r="J2913" i="12"/>
  <c r="G2913" i="12"/>
  <c r="D2913" i="12"/>
  <c r="J2912" i="12"/>
  <c r="G2912" i="12"/>
  <c r="D2912" i="12"/>
  <c r="J2911" i="12"/>
  <c r="G2911" i="12"/>
  <c r="D2911" i="12"/>
  <c r="J2910" i="12"/>
  <c r="G2910" i="12"/>
  <c r="D2910" i="12"/>
  <c r="J2909" i="12"/>
  <c r="G2909" i="12"/>
  <c r="D2909" i="12"/>
  <c r="J2908" i="12"/>
  <c r="G2908" i="12"/>
  <c r="D2908" i="12"/>
  <c r="J2907" i="12"/>
  <c r="G2907" i="12"/>
  <c r="D2907" i="12"/>
  <c r="J2906" i="12"/>
  <c r="G2906" i="12"/>
  <c r="D2906" i="12"/>
  <c r="J2905" i="12"/>
  <c r="G2905" i="12"/>
  <c r="D2905" i="12"/>
  <c r="J2904" i="12"/>
  <c r="G2904" i="12"/>
  <c r="D2904" i="12"/>
  <c r="J2903" i="12"/>
  <c r="G2903" i="12"/>
  <c r="D2903" i="12"/>
  <c r="J2902" i="12"/>
  <c r="G2902" i="12"/>
  <c r="D2902" i="12"/>
  <c r="J2901" i="12"/>
  <c r="G2901" i="12"/>
  <c r="D2901" i="12"/>
  <c r="J2900" i="12"/>
  <c r="G2900" i="12"/>
  <c r="D2900" i="12"/>
  <c r="J2899" i="12"/>
  <c r="G2899" i="12"/>
  <c r="D2899" i="12"/>
  <c r="B2899" i="12"/>
  <c r="B2900" i="12" s="1"/>
  <c r="B2901" i="12" s="1"/>
  <c r="B2902" i="12" s="1"/>
  <c r="B2903" i="12" s="1"/>
  <c r="B2904" i="12" s="1"/>
  <c r="B2905" i="12" s="1"/>
  <c r="B2906" i="12" s="1"/>
  <c r="B2907" i="12" s="1"/>
  <c r="B2908" i="12" s="1"/>
  <c r="B2909" i="12" s="1"/>
  <c r="B2910" i="12" s="1"/>
  <c r="B2911" i="12" s="1"/>
  <c r="B2912" i="12" s="1"/>
  <c r="B2913" i="12" s="1"/>
  <c r="B2914" i="12" s="1"/>
  <c r="B2915" i="12" s="1"/>
  <c r="B2916" i="12" s="1"/>
  <c r="B2917" i="12" s="1"/>
  <c r="B2918" i="12" s="1"/>
  <c r="B2919" i="12" s="1"/>
  <c r="B2920" i="12" s="1"/>
  <c r="B2921" i="12" s="1"/>
  <c r="B2922" i="12" s="1"/>
  <c r="B2923" i="12" s="1"/>
  <c r="B2924" i="12" s="1"/>
  <c r="B2925" i="12" s="1"/>
  <c r="B2926" i="12" s="1"/>
  <c r="B2927" i="12" s="1"/>
  <c r="B2928" i="12" s="1"/>
  <c r="B2929" i="12" s="1"/>
  <c r="B2930" i="12" s="1"/>
  <c r="B2931" i="12" s="1"/>
  <c r="B2932" i="12" s="1"/>
  <c r="B2933" i="12" s="1"/>
  <c r="B2934" i="12" s="1"/>
  <c r="B2935" i="12" s="1"/>
  <c r="B2936" i="12" s="1"/>
  <c r="B2937" i="12" s="1"/>
  <c r="B2938" i="12" s="1"/>
  <c r="B2939" i="12" s="1"/>
  <c r="B2940" i="12" s="1"/>
  <c r="B2941" i="12" s="1"/>
  <c r="B2942" i="12" s="1"/>
  <c r="B2943" i="12" s="1"/>
  <c r="B2944" i="12" s="1"/>
  <c r="B2945" i="12" s="1"/>
  <c r="B2946" i="12" s="1"/>
  <c r="B2947" i="12" s="1"/>
  <c r="B2948" i="12" s="1"/>
  <c r="B2949" i="12" s="1"/>
  <c r="B2950" i="12" s="1"/>
  <c r="B2951" i="12" s="1"/>
  <c r="B2952" i="12" s="1"/>
  <c r="B2953" i="12" s="1"/>
  <c r="B2954" i="12" s="1"/>
  <c r="B2955" i="12" s="1"/>
  <c r="B2956" i="12" s="1"/>
  <c r="B2957" i="12" s="1"/>
  <c r="B2958" i="12" s="1"/>
  <c r="B2959" i="12" s="1"/>
  <c r="B2960" i="12" s="1"/>
  <c r="B2961" i="12" s="1"/>
  <c r="B2962" i="12" s="1"/>
  <c r="B2963" i="12" s="1"/>
  <c r="B2964" i="12" s="1"/>
  <c r="B2965" i="12" s="1"/>
  <c r="B2966" i="12" s="1"/>
  <c r="B2967" i="12" s="1"/>
  <c r="B2968" i="12" s="1"/>
  <c r="B2969" i="12" s="1"/>
  <c r="B2970" i="12" s="1"/>
  <c r="B2971" i="12" s="1"/>
  <c r="B2972" i="12" s="1"/>
  <c r="B2973" i="12" s="1"/>
  <c r="B2974" i="12" s="1"/>
  <c r="B2975" i="12" s="1"/>
  <c r="B2976" i="12" s="1"/>
  <c r="B2977" i="12" s="1"/>
  <c r="B2978" i="12" s="1"/>
  <c r="B2979" i="12" s="1"/>
  <c r="B2980" i="12" s="1"/>
  <c r="B2981" i="12" s="1"/>
  <c r="B2982" i="12" s="1"/>
  <c r="B2983" i="12" s="1"/>
  <c r="B2984" i="12" s="1"/>
  <c r="B2985" i="12" s="1"/>
  <c r="B2986" i="12" s="1"/>
  <c r="B2987" i="12" s="1"/>
  <c r="B2988" i="12" s="1"/>
  <c r="B2989" i="12" s="1"/>
  <c r="B2990" i="12" s="1"/>
  <c r="B2991" i="12" s="1"/>
  <c r="B2992" i="12" s="1"/>
  <c r="B2993" i="12" s="1"/>
  <c r="B2994" i="12" s="1"/>
  <c r="B2995" i="12" s="1"/>
  <c r="B2996" i="12" s="1"/>
  <c r="B2997" i="12" s="1"/>
  <c r="B2998" i="12" s="1"/>
  <c r="B2999" i="12" s="1"/>
  <c r="B3000" i="12" s="1"/>
  <c r="B3001" i="12" s="1"/>
  <c r="B3002" i="12" s="1"/>
  <c r="B3003" i="12" s="1"/>
  <c r="B3004" i="12" s="1"/>
  <c r="B3005" i="12" s="1"/>
  <c r="B3006" i="12" s="1"/>
  <c r="B3007" i="12" s="1"/>
  <c r="B3008" i="12" s="1"/>
  <c r="B3009" i="12" s="1"/>
  <c r="B3010" i="12" s="1"/>
  <c r="B3011" i="12" s="1"/>
  <c r="B3012" i="12" s="1"/>
  <c r="B3013" i="12" s="1"/>
  <c r="B3014" i="12" s="1"/>
  <c r="B3015" i="12" s="1"/>
  <c r="B3016" i="12" s="1"/>
  <c r="B3017" i="12" s="1"/>
  <c r="B3018" i="12" s="1"/>
  <c r="B3019" i="12" s="1"/>
  <c r="B3020" i="12" s="1"/>
  <c r="B3021" i="12" s="1"/>
  <c r="B3022" i="12" s="1"/>
  <c r="J2898" i="12"/>
  <c r="G2898" i="12"/>
  <c r="D2898" i="12"/>
  <c r="G2894" i="12"/>
  <c r="G2893" i="12"/>
  <c r="H2893" i="12" s="1"/>
  <c r="G2892" i="12"/>
  <c r="H2892" i="12" s="1"/>
  <c r="G2891" i="12"/>
  <c r="H2891" i="12" s="1"/>
  <c r="G2890" i="12"/>
  <c r="H2890" i="12" s="1"/>
  <c r="G2889" i="12"/>
  <c r="H2889" i="12" s="1"/>
  <c r="G2888" i="12"/>
  <c r="G2887" i="12"/>
  <c r="G2886" i="12"/>
  <c r="G2885" i="12"/>
  <c r="G2884" i="12"/>
  <c r="G2883" i="12"/>
  <c r="G2882" i="12"/>
  <c r="G2881" i="12"/>
  <c r="G2880" i="12"/>
  <c r="G2879" i="12"/>
  <c r="G2878" i="12"/>
  <c r="G2877" i="12"/>
  <c r="G2876" i="12"/>
  <c r="G2875" i="12"/>
  <c r="G2874" i="12"/>
  <c r="G2873" i="12"/>
  <c r="G2872" i="12"/>
  <c r="G2871" i="12"/>
  <c r="G2870" i="12"/>
  <c r="G2869" i="12"/>
  <c r="B2869" i="12"/>
  <c r="B2870" i="12" s="1"/>
  <c r="B2871" i="12" s="1"/>
  <c r="B2872" i="12" s="1"/>
  <c r="B2873" i="12" s="1"/>
  <c r="B2874" i="12" s="1"/>
  <c r="B2875" i="12" s="1"/>
  <c r="B2876" i="12" s="1"/>
  <c r="B2877" i="12" s="1"/>
  <c r="B2878" i="12" s="1"/>
  <c r="B2879" i="12" s="1"/>
  <c r="B2880" i="12" s="1"/>
  <c r="B2881" i="12" s="1"/>
  <c r="B2882" i="12" s="1"/>
  <c r="B2883" i="12" s="1"/>
  <c r="B2884" i="12" s="1"/>
  <c r="B2885" i="12" s="1"/>
  <c r="B2886" i="12" s="1"/>
  <c r="B2887" i="12" s="1"/>
  <c r="B2888" i="12" s="1"/>
  <c r="B2889" i="12" s="1"/>
  <c r="B2890" i="12" s="1"/>
  <c r="B2891" i="12" s="1"/>
  <c r="B2892" i="12" s="1"/>
  <c r="B2893" i="12" s="1"/>
  <c r="B2894" i="12" s="1"/>
  <c r="G2868" i="12"/>
  <c r="J2864" i="12"/>
  <c r="G2864" i="12"/>
  <c r="H2864" i="12" s="1"/>
  <c r="D2864" i="12"/>
  <c r="J2863" i="12"/>
  <c r="G2863" i="12"/>
  <c r="H2863" i="12" s="1"/>
  <c r="D2863" i="12"/>
  <c r="J2862" i="12"/>
  <c r="G2862" i="12"/>
  <c r="H2862" i="12" s="1"/>
  <c r="D2862" i="12"/>
  <c r="J2861" i="12"/>
  <c r="G2861" i="12"/>
  <c r="H2861" i="12" s="1"/>
  <c r="D2861" i="12"/>
  <c r="J2860" i="12"/>
  <c r="G2860" i="12"/>
  <c r="H2860" i="12" s="1"/>
  <c r="D2860" i="12"/>
  <c r="J2859" i="12"/>
  <c r="G2859" i="12"/>
  <c r="H2859" i="12" s="1"/>
  <c r="D2859" i="12"/>
  <c r="J2858" i="12"/>
  <c r="G2858" i="12"/>
  <c r="H2858" i="12" s="1"/>
  <c r="D2858" i="12"/>
  <c r="J2857" i="12"/>
  <c r="G2857" i="12"/>
  <c r="H2857" i="12" s="1"/>
  <c r="D2857" i="12"/>
  <c r="J2856" i="12"/>
  <c r="G2856" i="12"/>
  <c r="H2856" i="12" s="1"/>
  <c r="D2856" i="12"/>
  <c r="J2855" i="12"/>
  <c r="G2855" i="12"/>
  <c r="H2855" i="12" s="1"/>
  <c r="D2855" i="12"/>
  <c r="J2854" i="12"/>
  <c r="G2854" i="12"/>
  <c r="H2854" i="12" s="1"/>
  <c r="D2854" i="12"/>
  <c r="J2853" i="12"/>
  <c r="G2853" i="12"/>
  <c r="H2853" i="12" s="1"/>
  <c r="D2853" i="12"/>
  <c r="J2852" i="12"/>
  <c r="G2852" i="12"/>
  <c r="H2852" i="12" s="1"/>
  <c r="D2852" i="12"/>
  <c r="J2851" i="12"/>
  <c r="G2851" i="12"/>
  <c r="H2851" i="12" s="1"/>
  <c r="D2851" i="12"/>
  <c r="J2850" i="12"/>
  <c r="G2850" i="12"/>
  <c r="H2850" i="12" s="1"/>
  <c r="D2850" i="12"/>
  <c r="J2849" i="12"/>
  <c r="G2849" i="12"/>
  <c r="H2849" i="12" s="1"/>
  <c r="D2849" i="12"/>
  <c r="J2848" i="12"/>
  <c r="G2848" i="12"/>
  <c r="H2848" i="12" s="1"/>
  <c r="D2848" i="12"/>
  <c r="J2847" i="12"/>
  <c r="G2847" i="12"/>
  <c r="H2847" i="12" s="1"/>
  <c r="D2847" i="12"/>
  <c r="J2846" i="12"/>
  <c r="G2846" i="12"/>
  <c r="H2846" i="12" s="1"/>
  <c r="D2846" i="12"/>
  <c r="J2845" i="12"/>
  <c r="G2845" i="12"/>
  <c r="H2845" i="12" s="1"/>
  <c r="D2845" i="12"/>
  <c r="J2844" i="12"/>
  <c r="G2844" i="12"/>
  <c r="H2844" i="12" s="1"/>
  <c r="D2844" i="12"/>
  <c r="J2843" i="12"/>
  <c r="G2843" i="12"/>
  <c r="H2843" i="12" s="1"/>
  <c r="D2843" i="12"/>
  <c r="J2842" i="12"/>
  <c r="G2842" i="12"/>
  <c r="H2842" i="12" s="1"/>
  <c r="D2842" i="12"/>
  <c r="J2841" i="12"/>
  <c r="G2841" i="12"/>
  <c r="H2841" i="12" s="1"/>
  <c r="D2841" i="12"/>
  <c r="J2840" i="12"/>
  <c r="G2840" i="12"/>
  <c r="H2840" i="12" s="1"/>
  <c r="D2840" i="12"/>
  <c r="J2839" i="12"/>
  <c r="G2839" i="12"/>
  <c r="H2839" i="12" s="1"/>
  <c r="D2839" i="12"/>
  <c r="J2838" i="12"/>
  <c r="G2838" i="12"/>
  <c r="H2838" i="12" s="1"/>
  <c r="D2838" i="12"/>
  <c r="J2837" i="12"/>
  <c r="G2837" i="12"/>
  <c r="H2837" i="12" s="1"/>
  <c r="D2837" i="12"/>
  <c r="J2836" i="12"/>
  <c r="G2836" i="12"/>
  <c r="H2836" i="12" s="1"/>
  <c r="D2836" i="12"/>
  <c r="J2835" i="12"/>
  <c r="G2835" i="12"/>
  <c r="H2835" i="12" s="1"/>
  <c r="D2835" i="12"/>
  <c r="J2834" i="12"/>
  <c r="G2834" i="12"/>
  <c r="H2834" i="12" s="1"/>
  <c r="D2834" i="12"/>
  <c r="J2833" i="12"/>
  <c r="G2833" i="12"/>
  <c r="H2833" i="12" s="1"/>
  <c r="D2833" i="12"/>
  <c r="J2832" i="12"/>
  <c r="G2832" i="12"/>
  <c r="H2832" i="12" s="1"/>
  <c r="D2832" i="12"/>
  <c r="J2831" i="12"/>
  <c r="G2831" i="12"/>
  <c r="H2831" i="12" s="1"/>
  <c r="D2831" i="12"/>
  <c r="J2830" i="12"/>
  <c r="G2830" i="12"/>
  <c r="H2830" i="12" s="1"/>
  <c r="D2830" i="12"/>
  <c r="J2829" i="12"/>
  <c r="G2829" i="12"/>
  <c r="H2829" i="12" s="1"/>
  <c r="D2829" i="12"/>
  <c r="J2828" i="12"/>
  <c r="G2828" i="12"/>
  <c r="H2828" i="12" s="1"/>
  <c r="D2828" i="12"/>
  <c r="J2827" i="12"/>
  <c r="G2827" i="12"/>
  <c r="H2827" i="12" s="1"/>
  <c r="D2827" i="12"/>
  <c r="J2826" i="12"/>
  <c r="G2826" i="12"/>
  <c r="H2826" i="12" s="1"/>
  <c r="D2826" i="12"/>
  <c r="J2825" i="12"/>
  <c r="G2825" i="12"/>
  <c r="H2825" i="12" s="1"/>
  <c r="D2825" i="12"/>
  <c r="J2824" i="12"/>
  <c r="G2824" i="12"/>
  <c r="H2824" i="12" s="1"/>
  <c r="D2824" i="12"/>
  <c r="J2823" i="12"/>
  <c r="G2823" i="12"/>
  <c r="H2823" i="12" s="1"/>
  <c r="D2823" i="12"/>
  <c r="J2822" i="12"/>
  <c r="G2822" i="12"/>
  <c r="H2822" i="12" s="1"/>
  <c r="D2822" i="12"/>
  <c r="J2821" i="12"/>
  <c r="G2821" i="12"/>
  <c r="H2821" i="12" s="1"/>
  <c r="D2821" i="12"/>
  <c r="J2820" i="12"/>
  <c r="G2820" i="12"/>
  <c r="H2820" i="12" s="1"/>
  <c r="D2820" i="12"/>
  <c r="J2819" i="12"/>
  <c r="G2819" i="12"/>
  <c r="H2819" i="12" s="1"/>
  <c r="D2819" i="12"/>
  <c r="J2818" i="12"/>
  <c r="G2818" i="12"/>
  <c r="H2818" i="12" s="1"/>
  <c r="D2818" i="12"/>
  <c r="J2817" i="12"/>
  <c r="G2817" i="12"/>
  <c r="H2817" i="12" s="1"/>
  <c r="D2817" i="12"/>
  <c r="J2816" i="12"/>
  <c r="G2816" i="12"/>
  <c r="H2816" i="12" s="1"/>
  <c r="D2816" i="12"/>
  <c r="J2815" i="12"/>
  <c r="G2815" i="12"/>
  <c r="H2815" i="12" s="1"/>
  <c r="D2815" i="12"/>
  <c r="J2814" i="12"/>
  <c r="G2814" i="12"/>
  <c r="H2814" i="12" s="1"/>
  <c r="D2814" i="12"/>
  <c r="J2813" i="12"/>
  <c r="G2813" i="12"/>
  <c r="H2813" i="12" s="1"/>
  <c r="D2813" i="12"/>
  <c r="J2812" i="12"/>
  <c r="G2812" i="12"/>
  <c r="H2812" i="12" s="1"/>
  <c r="D2812" i="12"/>
  <c r="J2811" i="12"/>
  <c r="G2811" i="12"/>
  <c r="H2811" i="12" s="1"/>
  <c r="D2811" i="12"/>
  <c r="J2810" i="12"/>
  <c r="G2810" i="12"/>
  <c r="H2810" i="12" s="1"/>
  <c r="D2810" i="12"/>
  <c r="J2809" i="12"/>
  <c r="G2809" i="12"/>
  <c r="H2809" i="12" s="1"/>
  <c r="D2809" i="12"/>
  <c r="J2808" i="12"/>
  <c r="G2808" i="12"/>
  <c r="H2808" i="12" s="1"/>
  <c r="D2808" i="12"/>
  <c r="J2807" i="12"/>
  <c r="G2807" i="12"/>
  <c r="H2807" i="12" s="1"/>
  <c r="D2807" i="12"/>
  <c r="J2806" i="12"/>
  <c r="G2806" i="12"/>
  <c r="H2806" i="12" s="1"/>
  <c r="D2806" i="12"/>
  <c r="J2805" i="12"/>
  <c r="G2805" i="12"/>
  <c r="H2805" i="12" s="1"/>
  <c r="D2805" i="12"/>
  <c r="B2805" i="12"/>
  <c r="B2806" i="12" s="1"/>
  <c r="B2807" i="12" s="1"/>
  <c r="B2808" i="12" s="1"/>
  <c r="B2809" i="12" s="1"/>
  <c r="B2810" i="12" s="1"/>
  <c r="B2811" i="12" s="1"/>
  <c r="B2812" i="12" s="1"/>
  <c r="B2813" i="12" s="1"/>
  <c r="B2814" i="12" s="1"/>
  <c r="B2815" i="12" s="1"/>
  <c r="B2816" i="12" s="1"/>
  <c r="B2817" i="12" s="1"/>
  <c r="B2818" i="12" s="1"/>
  <c r="B2819" i="12" s="1"/>
  <c r="B2820" i="12" s="1"/>
  <c r="B2821" i="12" s="1"/>
  <c r="B2822" i="12" s="1"/>
  <c r="B2823" i="12" s="1"/>
  <c r="B2824" i="12" s="1"/>
  <c r="B2825" i="12" s="1"/>
  <c r="B2826" i="12" s="1"/>
  <c r="B2827" i="12" s="1"/>
  <c r="B2828" i="12" s="1"/>
  <c r="B2829" i="12" s="1"/>
  <c r="B2830" i="12" s="1"/>
  <c r="B2831" i="12" s="1"/>
  <c r="B2832" i="12" s="1"/>
  <c r="B2833" i="12" s="1"/>
  <c r="B2834" i="12" s="1"/>
  <c r="B2835" i="12" s="1"/>
  <c r="B2836" i="12" s="1"/>
  <c r="B2837" i="12" s="1"/>
  <c r="B2838" i="12" s="1"/>
  <c r="B2839" i="12" s="1"/>
  <c r="B2840" i="12" s="1"/>
  <c r="B2841" i="12" s="1"/>
  <c r="B2842" i="12" s="1"/>
  <c r="B2843" i="12" s="1"/>
  <c r="B2844" i="12" s="1"/>
  <c r="J2804" i="12"/>
  <c r="G2804" i="12"/>
  <c r="H2804" i="12" s="1"/>
  <c r="D2804" i="12"/>
  <c r="G2799" i="12"/>
  <c r="D2799" i="12"/>
  <c r="G2798" i="12"/>
  <c r="D2798" i="12"/>
  <c r="G2797" i="12"/>
  <c r="D2797" i="12"/>
  <c r="G2796" i="12"/>
  <c r="D2796" i="12"/>
  <c r="G2795" i="12"/>
  <c r="D2795" i="12"/>
  <c r="G2794" i="12"/>
  <c r="D2794" i="12"/>
  <c r="G2793" i="12"/>
  <c r="D2793" i="12"/>
  <c r="G2792" i="12"/>
  <c r="D2792" i="12"/>
  <c r="G2791" i="12"/>
  <c r="D2791" i="12"/>
  <c r="G2790" i="12"/>
  <c r="D2790" i="12"/>
  <c r="G2789" i="12"/>
  <c r="D2789" i="12"/>
  <c r="G2788" i="12"/>
  <c r="D2788" i="12"/>
  <c r="G2787" i="12"/>
  <c r="D2787" i="12"/>
  <c r="G2786" i="12"/>
  <c r="D2786" i="12"/>
  <c r="G2785" i="12"/>
  <c r="D2785" i="12"/>
  <c r="J2784" i="12"/>
  <c r="G2784" i="12"/>
  <c r="D2784" i="12"/>
  <c r="J2783" i="12"/>
  <c r="G2783" i="12"/>
  <c r="D2783" i="12"/>
  <c r="J2782" i="12"/>
  <c r="G2782" i="12"/>
  <c r="D2782" i="12"/>
  <c r="J2781" i="12"/>
  <c r="G2781" i="12"/>
  <c r="D2781" i="12"/>
  <c r="J2780" i="12"/>
  <c r="G2780" i="12"/>
  <c r="D2780" i="12"/>
  <c r="J2779" i="12"/>
  <c r="G2779" i="12"/>
  <c r="D2779" i="12"/>
  <c r="J2778" i="12"/>
  <c r="G2778" i="12"/>
  <c r="D2778" i="12"/>
  <c r="J2777" i="12"/>
  <c r="G2777" i="12"/>
  <c r="D2777" i="12"/>
  <c r="J2776" i="12"/>
  <c r="G2776" i="12"/>
  <c r="D2776" i="12"/>
  <c r="J2775" i="12"/>
  <c r="G2775" i="12"/>
  <c r="D2775" i="12"/>
  <c r="J2774" i="12"/>
  <c r="G2774" i="12"/>
  <c r="D2774" i="12"/>
  <c r="J2773" i="12"/>
  <c r="G2773" i="12"/>
  <c r="D2773" i="12"/>
  <c r="J2772" i="12"/>
  <c r="G2772" i="12"/>
  <c r="D2772" i="12"/>
  <c r="J2771" i="12"/>
  <c r="G2771" i="12"/>
  <c r="D2771" i="12"/>
  <c r="J2770" i="12"/>
  <c r="G2770" i="12"/>
  <c r="D2770" i="12"/>
  <c r="J2769" i="12"/>
  <c r="G2769" i="12"/>
  <c r="D2769" i="12"/>
  <c r="J2768" i="12"/>
  <c r="G2768" i="12"/>
  <c r="D2768" i="12"/>
  <c r="J2767" i="12"/>
  <c r="G2767" i="12"/>
  <c r="D2767" i="12"/>
  <c r="J2766" i="12"/>
  <c r="G2766" i="12"/>
  <c r="D2766" i="12"/>
  <c r="J2765" i="12"/>
  <c r="G2765" i="12"/>
  <c r="D2765" i="12"/>
  <c r="J2764" i="12"/>
  <c r="G2764" i="12"/>
  <c r="D2764" i="12"/>
  <c r="J2763" i="12"/>
  <c r="G2763" i="12"/>
  <c r="D2763" i="12"/>
  <c r="J2762" i="12"/>
  <c r="G2762" i="12"/>
  <c r="D2762" i="12"/>
  <c r="J2761" i="12"/>
  <c r="G2761" i="12"/>
  <c r="D2761" i="12"/>
  <c r="J2760" i="12"/>
  <c r="G2760" i="12"/>
  <c r="D2760" i="12"/>
  <c r="J2759" i="12"/>
  <c r="G2759" i="12"/>
  <c r="D2759" i="12"/>
  <c r="J2758" i="12"/>
  <c r="G2758" i="12"/>
  <c r="D2758" i="12"/>
  <c r="J2757" i="12"/>
  <c r="G2757" i="12"/>
  <c r="D2757" i="12"/>
  <c r="J2756" i="12"/>
  <c r="G2756" i="12"/>
  <c r="D2756" i="12"/>
  <c r="J2755" i="12"/>
  <c r="G2755" i="12"/>
  <c r="D2755" i="12"/>
  <c r="J2754" i="12"/>
  <c r="G2754" i="12"/>
  <c r="D2754" i="12"/>
  <c r="J2753" i="12"/>
  <c r="J2752" i="12"/>
  <c r="G2752" i="12"/>
  <c r="G2753" i="12" s="1"/>
  <c r="D2752" i="12"/>
  <c r="J2751" i="12"/>
  <c r="B2751" i="12"/>
  <c r="B2752" i="12" s="1"/>
  <c r="B2753" i="12" s="1"/>
  <c r="B2754" i="12" s="1"/>
  <c r="B2755" i="12" s="1"/>
  <c r="B2756" i="12" s="1"/>
  <c r="B2757" i="12" s="1"/>
  <c r="B2758" i="12" s="1"/>
  <c r="B2759" i="12" s="1"/>
  <c r="B2760" i="12" s="1"/>
  <c r="B2761" i="12" s="1"/>
  <c r="B2762" i="12" s="1"/>
  <c r="B2763" i="12" s="1"/>
  <c r="B2764" i="12" s="1"/>
  <c r="B2765" i="12" s="1"/>
  <c r="B2766" i="12" s="1"/>
  <c r="B2767" i="12" s="1"/>
  <c r="B2768" i="12" s="1"/>
  <c r="B2769" i="12" s="1"/>
  <c r="B2770" i="12" s="1"/>
  <c r="B2771" i="12" s="1"/>
  <c r="B2772" i="12" s="1"/>
  <c r="B2773" i="12" s="1"/>
  <c r="B2774" i="12" s="1"/>
  <c r="B2775" i="12" s="1"/>
  <c r="B2776" i="12" s="1"/>
  <c r="B2777" i="12" s="1"/>
  <c r="B2778" i="12" s="1"/>
  <c r="B2779" i="12" s="1"/>
  <c r="B2780" i="12" s="1"/>
  <c r="B2781" i="12" s="1"/>
  <c r="B2782" i="12" s="1"/>
  <c r="B2783" i="12" s="1"/>
  <c r="B2784" i="12" s="1"/>
  <c r="B2785" i="12" s="1"/>
  <c r="B2786" i="12" s="1"/>
  <c r="B2787" i="12" s="1"/>
  <c r="B2788" i="12" s="1"/>
  <c r="B2789" i="12" s="1"/>
  <c r="B2790" i="12" s="1"/>
  <c r="B2791" i="12" s="1"/>
  <c r="B2792" i="12" s="1"/>
  <c r="B2793" i="12" s="1"/>
  <c r="B2794" i="12" s="1"/>
  <c r="B2795" i="12" s="1"/>
  <c r="B2796" i="12" s="1"/>
  <c r="B2797" i="12" s="1"/>
  <c r="B2798" i="12" s="1"/>
  <c r="B2799" i="12" s="1"/>
  <c r="J2750" i="12"/>
  <c r="G2750" i="12"/>
  <c r="G2751" i="12" s="1"/>
  <c r="D2750" i="12"/>
  <c r="G2746" i="12"/>
  <c r="G2745" i="12"/>
  <c r="G2744" i="12"/>
  <c r="G2740" i="12"/>
  <c r="D2740" i="12"/>
  <c r="G2739" i="12"/>
  <c r="D2739" i="12"/>
  <c r="G2738" i="12"/>
  <c r="D2738" i="12"/>
  <c r="G2737" i="12"/>
  <c r="D2737" i="12"/>
  <c r="G2736" i="12"/>
  <c r="D2736" i="12"/>
  <c r="G2735" i="12"/>
  <c r="D2735" i="12"/>
  <c r="G2734" i="12"/>
  <c r="D2734" i="12"/>
  <c r="J2729" i="12"/>
  <c r="G2729" i="12"/>
  <c r="D2729" i="12"/>
  <c r="J2728" i="12"/>
  <c r="G2728" i="12"/>
  <c r="D2728" i="12"/>
  <c r="J2727" i="12"/>
  <c r="G2727" i="12"/>
  <c r="D2727" i="12"/>
  <c r="J2726" i="12"/>
  <c r="G2726" i="12"/>
  <c r="D2726" i="12"/>
  <c r="J2725" i="12"/>
  <c r="G2725" i="12"/>
  <c r="D2725" i="12"/>
  <c r="J2724" i="12"/>
  <c r="G2724" i="12"/>
  <c r="D2724" i="12"/>
  <c r="B2724" i="12"/>
  <c r="B2725" i="12" s="1"/>
  <c r="B2726" i="12" s="1"/>
  <c r="B2727" i="12" s="1"/>
  <c r="B2728" i="12" s="1"/>
  <c r="B2729" i="12" s="1"/>
  <c r="J2723" i="12"/>
  <c r="G2723" i="12"/>
  <c r="D2723" i="12"/>
  <c r="B2723" i="12"/>
  <c r="J2722" i="12"/>
  <c r="G2722" i="12"/>
  <c r="D2722" i="12"/>
  <c r="J2719" i="12"/>
  <c r="G2719" i="12"/>
  <c r="D2719" i="12"/>
  <c r="J2718" i="12"/>
  <c r="G2718" i="12"/>
  <c r="D2718" i="12"/>
  <c r="J2717" i="12"/>
  <c r="G2717" i="12"/>
  <c r="D2717" i="12"/>
  <c r="J2716" i="12"/>
  <c r="G2716" i="12"/>
  <c r="D2716" i="12"/>
  <c r="J2715" i="12"/>
  <c r="G2715" i="12"/>
  <c r="D2715" i="12"/>
  <c r="J2714" i="12"/>
  <c r="G2714" i="12"/>
  <c r="D2714" i="12"/>
  <c r="J2713" i="12"/>
  <c r="G2713" i="12"/>
  <c r="D2713" i="12"/>
  <c r="J2712" i="12"/>
  <c r="G2712" i="12"/>
  <c r="D2712" i="12"/>
  <c r="J2711" i="12"/>
  <c r="G2711" i="12"/>
  <c r="D2711" i="12"/>
  <c r="J2710" i="12"/>
  <c r="G2710" i="12"/>
  <c r="D2710" i="12"/>
  <c r="J2709" i="12"/>
  <c r="G2709" i="12"/>
  <c r="D2709" i="12"/>
  <c r="J2708" i="12"/>
  <c r="G2708" i="12"/>
  <c r="D2708" i="12"/>
  <c r="J2707" i="12"/>
  <c r="G2707" i="12"/>
  <c r="D2707" i="12"/>
  <c r="J2706" i="12"/>
  <c r="G2706" i="12"/>
  <c r="D2706" i="12"/>
  <c r="J2705" i="12"/>
  <c r="G2705" i="12"/>
  <c r="D2705" i="12"/>
  <c r="J2704" i="12"/>
  <c r="G2704" i="12"/>
  <c r="D2704" i="12"/>
  <c r="J2703" i="12"/>
  <c r="G2703" i="12"/>
  <c r="D2703" i="12"/>
  <c r="J2702" i="12"/>
  <c r="G2702" i="12"/>
  <c r="D2702" i="12"/>
  <c r="J2701" i="12"/>
  <c r="G2701" i="12"/>
  <c r="D2701" i="12"/>
  <c r="J2700" i="12"/>
  <c r="G2700" i="12"/>
  <c r="D2700" i="12"/>
  <c r="J2699" i="12"/>
  <c r="G2699" i="12"/>
  <c r="D2699" i="12"/>
  <c r="J2698" i="12"/>
  <c r="G2698" i="12"/>
  <c r="D2698" i="12"/>
  <c r="J2697" i="12"/>
  <c r="G2697" i="12"/>
  <c r="D2697" i="12"/>
  <c r="J2696" i="12"/>
  <c r="G2696" i="12"/>
  <c r="D2696" i="12"/>
  <c r="J2695" i="12"/>
  <c r="G2695" i="12"/>
  <c r="D2695" i="12"/>
  <c r="J2694" i="12"/>
  <c r="G2694" i="12"/>
  <c r="D2694" i="12"/>
  <c r="J2693" i="12"/>
  <c r="G2693" i="12"/>
  <c r="D2693" i="12"/>
  <c r="J2692" i="12"/>
  <c r="G2692" i="12"/>
  <c r="D2692" i="12"/>
  <c r="J2691" i="12"/>
  <c r="G2691" i="12"/>
  <c r="D2691" i="12"/>
  <c r="J2690" i="12"/>
  <c r="G2690" i="12"/>
  <c r="D2690" i="12"/>
  <c r="J2689" i="12"/>
  <c r="G2689" i="12"/>
  <c r="D2689" i="12"/>
  <c r="J2688" i="12"/>
  <c r="G2688" i="12"/>
  <c r="D2688" i="12"/>
  <c r="J2687" i="12"/>
  <c r="G2687" i="12"/>
  <c r="D2687" i="12"/>
  <c r="J2686" i="12"/>
  <c r="G2686" i="12"/>
  <c r="D2686" i="12"/>
  <c r="J2685" i="12"/>
  <c r="G2685" i="12"/>
  <c r="D2685" i="12"/>
  <c r="J2684" i="12"/>
  <c r="G2684" i="12"/>
  <c r="D2684" i="12"/>
  <c r="J2683" i="12"/>
  <c r="G2683" i="12"/>
  <c r="D2683" i="12"/>
  <c r="J2682" i="12"/>
  <c r="G2682" i="12"/>
  <c r="D2682" i="12"/>
  <c r="J2681" i="12"/>
  <c r="G2681" i="12"/>
  <c r="D2681" i="12"/>
  <c r="J2680" i="12"/>
  <c r="G2680" i="12"/>
  <c r="D2680" i="12"/>
  <c r="J2679" i="12"/>
  <c r="G2679" i="12"/>
  <c r="D2679" i="12"/>
  <c r="J2678" i="12"/>
  <c r="G2678" i="12"/>
  <c r="D2678" i="12"/>
  <c r="J2677" i="12"/>
  <c r="G2677" i="12"/>
  <c r="D2677" i="12"/>
  <c r="J2676" i="12"/>
  <c r="G2676" i="12"/>
  <c r="D2676" i="12"/>
  <c r="J2675" i="12"/>
  <c r="G2675" i="12"/>
  <c r="D2675" i="12"/>
  <c r="J2674" i="12"/>
  <c r="G2674" i="12"/>
  <c r="D2674" i="12"/>
  <c r="J2673" i="12"/>
  <c r="G2673" i="12"/>
  <c r="D2673" i="12"/>
  <c r="J2672" i="12"/>
  <c r="G2672" i="12"/>
  <c r="D2672" i="12"/>
  <c r="J2671" i="12"/>
  <c r="G2671" i="12"/>
  <c r="D2671" i="12"/>
  <c r="J2670" i="12"/>
  <c r="G2670" i="12"/>
  <c r="D2670" i="12"/>
  <c r="J2669" i="12"/>
  <c r="G2669" i="12"/>
  <c r="D2669" i="12"/>
  <c r="J2668" i="12"/>
  <c r="G2668" i="12"/>
  <c r="D2668" i="12"/>
  <c r="J2667" i="12"/>
  <c r="G2667" i="12"/>
  <c r="D2667" i="12"/>
  <c r="J2666" i="12"/>
  <c r="G2666" i="12"/>
  <c r="D2666" i="12"/>
  <c r="J2665" i="12"/>
  <c r="G2665" i="12"/>
  <c r="D2665" i="12"/>
  <c r="J2664" i="12"/>
  <c r="G2664" i="12"/>
  <c r="D2664" i="12"/>
  <c r="J2663" i="12"/>
  <c r="G2663" i="12"/>
  <c r="D2663" i="12"/>
  <c r="J2662" i="12"/>
  <c r="G2662" i="12"/>
  <c r="D2662" i="12"/>
  <c r="J2661" i="12"/>
  <c r="G2661" i="12"/>
  <c r="D2661" i="12"/>
  <c r="J2660" i="12"/>
  <c r="G2660" i="12"/>
  <c r="D2660" i="12"/>
  <c r="J2659" i="12"/>
  <c r="G2659" i="12"/>
  <c r="D2659" i="12"/>
  <c r="J2658" i="12"/>
  <c r="G2658" i="12"/>
  <c r="D2658" i="12"/>
  <c r="J2657" i="12"/>
  <c r="G2657" i="12"/>
  <c r="D2657" i="12"/>
  <c r="J2656" i="12"/>
  <c r="G2656" i="12"/>
  <c r="D2656" i="12"/>
  <c r="J2655" i="12"/>
  <c r="G2655" i="12"/>
  <c r="D2655" i="12"/>
  <c r="J2654" i="12"/>
  <c r="G2654" i="12"/>
  <c r="D2654" i="12"/>
  <c r="J2653" i="12"/>
  <c r="G2653" i="12"/>
  <c r="D2653" i="12"/>
  <c r="J2652" i="12"/>
  <c r="G2652" i="12"/>
  <c r="D2652" i="12"/>
  <c r="J2651" i="12"/>
  <c r="G2651" i="12"/>
  <c r="D2651" i="12"/>
  <c r="J2650" i="12"/>
  <c r="G2650" i="12"/>
  <c r="D2650" i="12"/>
  <c r="J2649" i="12"/>
  <c r="G2649" i="12"/>
  <c r="D2649" i="12"/>
  <c r="J2648" i="12"/>
  <c r="G2648" i="12"/>
  <c r="D2648" i="12"/>
  <c r="J2647" i="12"/>
  <c r="G2647" i="12"/>
  <c r="D2647" i="12"/>
  <c r="J2646" i="12"/>
  <c r="G2646" i="12"/>
  <c r="D2646" i="12"/>
  <c r="J2645" i="12"/>
  <c r="G2645" i="12"/>
  <c r="D2645" i="12"/>
  <c r="J2644" i="12"/>
  <c r="G2644" i="12"/>
  <c r="D2644" i="12"/>
  <c r="J2643" i="12"/>
  <c r="G2643" i="12"/>
  <c r="D2643" i="12"/>
  <c r="J2642" i="12"/>
  <c r="G2642" i="12"/>
  <c r="D2642" i="12"/>
  <c r="J2641" i="12"/>
  <c r="G2641" i="12"/>
  <c r="D2641" i="12"/>
  <c r="J2640" i="12"/>
  <c r="G2640" i="12"/>
  <c r="D2640" i="12"/>
  <c r="J2639" i="12"/>
  <c r="G2639" i="12"/>
  <c r="D2639" i="12"/>
  <c r="J2638" i="12"/>
  <c r="G2638" i="12"/>
  <c r="D2638" i="12"/>
  <c r="J2637" i="12"/>
  <c r="G2637" i="12"/>
  <c r="D2637" i="12"/>
  <c r="J2636" i="12"/>
  <c r="G2636" i="12"/>
  <c r="D2636" i="12"/>
  <c r="J2635" i="12"/>
  <c r="G2635" i="12"/>
  <c r="N14" i="11" s="1"/>
  <c r="P14" i="11" s="1"/>
  <c r="S14" i="11" s="1"/>
  <c r="U14" i="11" s="1"/>
  <c r="V14" i="11" s="1"/>
  <c r="W14" i="11" s="1"/>
  <c r="D2635" i="12"/>
  <c r="J2634" i="12"/>
  <c r="G2634" i="12"/>
  <c r="D2634" i="12"/>
  <c r="J2633" i="12"/>
  <c r="G2633" i="12"/>
  <c r="D2633" i="12"/>
  <c r="J2632" i="12"/>
  <c r="G2632" i="12"/>
  <c r="D2632" i="12"/>
  <c r="J2631" i="12"/>
  <c r="G2631" i="12"/>
  <c r="D2631" i="12"/>
  <c r="J2630" i="12"/>
  <c r="G2630" i="12"/>
  <c r="D2630" i="12"/>
  <c r="J2629" i="12"/>
  <c r="G2629" i="12"/>
  <c r="D2629" i="12"/>
  <c r="J2628" i="12"/>
  <c r="G2628" i="12"/>
  <c r="D2628" i="12"/>
  <c r="J2627" i="12"/>
  <c r="G2627" i="12"/>
  <c r="D2627" i="12"/>
  <c r="J2626" i="12"/>
  <c r="G2626" i="12"/>
  <c r="D2626" i="12"/>
  <c r="J2625" i="12"/>
  <c r="G2625" i="12"/>
  <c r="N15" i="11" s="1"/>
  <c r="P15" i="11" s="1"/>
  <c r="S15" i="11" s="1"/>
  <c r="U15" i="11" s="1"/>
  <c r="V15" i="11" s="1"/>
  <c r="W15" i="11" s="1"/>
  <c r="D2625" i="12"/>
  <c r="J2624" i="12"/>
  <c r="G2624" i="12"/>
  <c r="D2624" i="12"/>
  <c r="J2623" i="12"/>
  <c r="G2623" i="12"/>
  <c r="D2623" i="12"/>
  <c r="J2622" i="12"/>
  <c r="G2622" i="12"/>
  <c r="D2622" i="12"/>
  <c r="J2621" i="12"/>
  <c r="G2621" i="12"/>
  <c r="D2621" i="12"/>
  <c r="J2620" i="12"/>
  <c r="G2620" i="12"/>
  <c r="D2620" i="12"/>
  <c r="J2619" i="12"/>
  <c r="G2619" i="12"/>
  <c r="D2619" i="12"/>
  <c r="J2618" i="12"/>
  <c r="G2618" i="12"/>
  <c r="D2618" i="12"/>
  <c r="J2617" i="12"/>
  <c r="G2617" i="12"/>
  <c r="D2617" i="12"/>
  <c r="J2616" i="12"/>
  <c r="G2616" i="12"/>
  <c r="D2616" i="12"/>
  <c r="J2615" i="12"/>
  <c r="G2615" i="12"/>
  <c r="N16" i="11" s="1"/>
  <c r="P16" i="11" s="1"/>
  <c r="S16" i="11" s="1"/>
  <c r="U16" i="11" s="1"/>
  <c r="V16" i="11" s="1"/>
  <c r="W16" i="11" s="1"/>
  <c r="D2615" i="12"/>
  <c r="J2614" i="12"/>
  <c r="G2614" i="12"/>
  <c r="D2614" i="12"/>
  <c r="J2613" i="12"/>
  <c r="G2613" i="12"/>
  <c r="D2613" i="12"/>
  <c r="J2612" i="12"/>
  <c r="G2612" i="12"/>
  <c r="D2612" i="12"/>
  <c r="J2611" i="12"/>
  <c r="G2611" i="12"/>
  <c r="D2611" i="12"/>
  <c r="J2610" i="12"/>
  <c r="G2610" i="12"/>
  <c r="D2610" i="12"/>
  <c r="J2609" i="12"/>
  <c r="G2609" i="12"/>
  <c r="D2609" i="12"/>
  <c r="J2608" i="12"/>
  <c r="G2608" i="12"/>
  <c r="D2608" i="12"/>
  <c r="J2607" i="12"/>
  <c r="G2607" i="12"/>
  <c r="D2607" i="12"/>
  <c r="J2606" i="12"/>
  <c r="G2606" i="12"/>
  <c r="D2606" i="12"/>
  <c r="J2605" i="12"/>
  <c r="G2605" i="12"/>
  <c r="D2605" i="12"/>
  <c r="J2604" i="12"/>
  <c r="G2604" i="12"/>
  <c r="D2604" i="12"/>
  <c r="J2603" i="12"/>
  <c r="G2603" i="12"/>
  <c r="D2603" i="12"/>
  <c r="J2602" i="12"/>
  <c r="G2602" i="12"/>
  <c r="D2602" i="12"/>
  <c r="B2602" i="12"/>
  <c r="B2603" i="12" s="1"/>
  <c r="B2604" i="12" s="1"/>
  <c r="B2605" i="12" s="1"/>
  <c r="B2606" i="12" s="1"/>
  <c r="B2607" i="12" s="1"/>
  <c r="B2608" i="12" s="1"/>
  <c r="B2609" i="12" s="1"/>
  <c r="B2610" i="12" s="1"/>
  <c r="B2611" i="12" s="1"/>
  <c r="B2612" i="12" s="1"/>
  <c r="B2613" i="12" s="1"/>
  <c r="B2614" i="12" s="1"/>
  <c r="B2615" i="12" s="1"/>
  <c r="B2616" i="12" s="1"/>
  <c r="B2617" i="12" s="1"/>
  <c r="B2618" i="12" s="1"/>
  <c r="B2619" i="12" s="1"/>
  <c r="B2620" i="12" s="1"/>
  <c r="B2621" i="12" s="1"/>
  <c r="B2622" i="12" s="1"/>
  <c r="B2623" i="12" s="1"/>
  <c r="B2624" i="12" s="1"/>
  <c r="B2625" i="12" s="1"/>
  <c r="B2626" i="12" s="1"/>
  <c r="B2627" i="12" s="1"/>
  <c r="B2628" i="12" s="1"/>
  <c r="B2629" i="12" s="1"/>
  <c r="B2630" i="12" s="1"/>
  <c r="B2631" i="12" s="1"/>
  <c r="B2632" i="12" s="1"/>
  <c r="B2633" i="12" s="1"/>
  <c r="B2634" i="12" s="1"/>
  <c r="B2635" i="12" s="1"/>
  <c r="B2636" i="12" s="1"/>
  <c r="B2637" i="12" s="1"/>
  <c r="B2638" i="12" s="1"/>
  <c r="B2639" i="12" s="1"/>
  <c r="B2640" i="12" s="1"/>
  <c r="B2641" i="12" s="1"/>
  <c r="B2642" i="12" s="1"/>
  <c r="B2643" i="12" s="1"/>
  <c r="B2644" i="12" s="1"/>
  <c r="B2645" i="12" s="1"/>
  <c r="B2646" i="12" s="1"/>
  <c r="B2647" i="12" s="1"/>
  <c r="B2648" i="12" s="1"/>
  <c r="B2649" i="12" s="1"/>
  <c r="B2650" i="12" s="1"/>
  <c r="B2651" i="12" s="1"/>
  <c r="B2652" i="12" s="1"/>
  <c r="B2653" i="12" s="1"/>
  <c r="B2654" i="12" s="1"/>
  <c r="B2655" i="12" s="1"/>
  <c r="B2656" i="12" s="1"/>
  <c r="B2657" i="12" s="1"/>
  <c r="B2658" i="12" s="1"/>
  <c r="B2659" i="12" s="1"/>
  <c r="B2660" i="12" s="1"/>
  <c r="B2661" i="12" s="1"/>
  <c r="B2662" i="12" s="1"/>
  <c r="B2663" i="12" s="1"/>
  <c r="B2664" i="12" s="1"/>
  <c r="B2665" i="12" s="1"/>
  <c r="B2666" i="12" s="1"/>
  <c r="B2667" i="12" s="1"/>
  <c r="B2668" i="12" s="1"/>
  <c r="B2669" i="12" s="1"/>
  <c r="B2670" i="12" s="1"/>
  <c r="B2671" i="12" s="1"/>
  <c r="B2672" i="12" s="1"/>
  <c r="B2673" i="12" s="1"/>
  <c r="B2674" i="12" s="1"/>
  <c r="B2675" i="12" s="1"/>
  <c r="B2676" i="12" s="1"/>
  <c r="B2677" i="12" s="1"/>
  <c r="B2678" i="12" s="1"/>
  <c r="B2679" i="12" s="1"/>
  <c r="B2680" i="12" s="1"/>
  <c r="B2681" i="12" s="1"/>
  <c r="B2682" i="12" s="1"/>
  <c r="B2683" i="12" s="1"/>
  <c r="B2684" i="12" s="1"/>
  <c r="B2685" i="12" s="1"/>
  <c r="B2686" i="12" s="1"/>
  <c r="B2687" i="12" s="1"/>
  <c r="B2688" i="12" s="1"/>
  <c r="B2689" i="12" s="1"/>
  <c r="B2690" i="12" s="1"/>
  <c r="B2691" i="12" s="1"/>
  <c r="B2692" i="12" s="1"/>
  <c r="B2693" i="12" s="1"/>
  <c r="B2694" i="12" s="1"/>
  <c r="B2695" i="12" s="1"/>
  <c r="B2696" i="12" s="1"/>
  <c r="B2697" i="12" s="1"/>
  <c r="B2698" i="12" s="1"/>
  <c r="B2699" i="12" s="1"/>
  <c r="B2700" i="12" s="1"/>
  <c r="B2701" i="12" s="1"/>
  <c r="B2702" i="12" s="1"/>
  <c r="B2703" i="12" s="1"/>
  <c r="B2704" i="12" s="1"/>
  <c r="B2705" i="12" s="1"/>
  <c r="B2706" i="12" s="1"/>
  <c r="B2707" i="12" s="1"/>
  <c r="B2708" i="12" s="1"/>
  <c r="B2709" i="12" s="1"/>
  <c r="B2710" i="12" s="1"/>
  <c r="B2711" i="12" s="1"/>
  <c r="B2712" i="12" s="1"/>
  <c r="B2713" i="12" s="1"/>
  <c r="B2714" i="12" s="1"/>
  <c r="B2715" i="12" s="1"/>
  <c r="B2716" i="12" s="1"/>
  <c r="B2717" i="12" s="1"/>
  <c r="B2718" i="12" s="1"/>
  <c r="B2719" i="12" s="1"/>
  <c r="J2601" i="12"/>
  <c r="G2601" i="12"/>
  <c r="D2601" i="12"/>
  <c r="Q2600" i="12"/>
  <c r="J2596" i="12"/>
  <c r="G2596" i="12"/>
  <c r="F2596" i="12"/>
  <c r="D2596" i="12"/>
  <c r="J2595" i="12"/>
  <c r="G2595" i="12"/>
  <c r="F2595" i="12"/>
  <c r="D2595" i="12"/>
  <c r="J2594" i="12"/>
  <c r="G2594" i="12"/>
  <c r="F2594" i="12"/>
  <c r="D2594" i="12"/>
  <c r="J2593" i="12"/>
  <c r="G2593" i="12"/>
  <c r="F2593" i="12"/>
  <c r="D2593" i="12"/>
  <c r="J2592" i="12"/>
  <c r="G2592" i="12"/>
  <c r="F2592" i="12"/>
  <c r="D2592" i="12"/>
  <c r="J2591" i="12"/>
  <c r="G2591" i="12"/>
  <c r="F2591" i="12"/>
  <c r="D2591" i="12"/>
  <c r="J2590" i="12"/>
  <c r="G2590" i="12"/>
  <c r="F2590" i="12"/>
  <c r="D2590" i="12"/>
  <c r="J2589" i="12"/>
  <c r="G2589" i="12"/>
  <c r="F2589" i="12"/>
  <c r="D2589" i="12"/>
  <c r="J2588" i="12"/>
  <c r="G2588" i="12"/>
  <c r="F2588" i="12"/>
  <c r="D2588" i="12"/>
  <c r="J2587" i="12"/>
  <c r="G2587" i="12"/>
  <c r="F2587" i="12"/>
  <c r="D2587" i="12"/>
  <c r="J2586" i="12"/>
  <c r="G2586" i="12"/>
  <c r="F2586" i="12"/>
  <c r="D2586" i="12"/>
  <c r="J2585" i="12"/>
  <c r="G2585" i="12"/>
  <c r="F2585" i="12"/>
  <c r="D2585" i="12"/>
  <c r="J2584" i="12"/>
  <c r="G2584" i="12"/>
  <c r="F2584" i="12"/>
  <c r="D2584" i="12"/>
  <c r="J2583" i="12"/>
  <c r="G2583" i="12"/>
  <c r="F2583" i="12"/>
  <c r="D2583" i="12"/>
  <c r="J2582" i="12"/>
  <c r="G2582" i="12"/>
  <c r="F2582" i="12"/>
  <c r="D2582" i="12"/>
  <c r="J2581" i="12"/>
  <c r="G2581" i="12"/>
  <c r="F2581" i="12"/>
  <c r="D2581" i="12"/>
  <c r="J2580" i="12"/>
  <c r="G2580" i="12"/>
  <c r="F2580" i="12"/>
  <c r="D2580" i="12"/>
  <c r="J2579" i="12"/>
  <c r="G2579" i="12"/>
  <c r="F2579" i="12"/>
  <c r="D2579" i="12"/>
  <c r="J2578" i="12"/>
  <c r="G2578" i="12"/>
  <c r="F2578" i="12"/>
  <c r="D2578" i="12"/>
  <c r="J2577" i="12"/>
  <c r="G2577" i="12"/>
  <c r="F2577" i="12"/>
  <c r="D2577" i="12"/>
  <c r="J2576" i="12"/>
  <c r="G2576" i="12"/>
  <c r="F2576" i="12"/>
  <c r="D2576" i="12"/>
  <c r="J2575" i="12"/>
  <c r="G2575" i="12"/>
  <c r="F2575" i="12"/>
  <c r="D2575" i="12"/>
  <c r="J2574" i="12"/>
  <c r="G2574" i="12"/>
  <c r="F2574" i="12"/>
  <c r="D2574" i="12"/>
  <c r="J2573" i="12"/>
  <c r="G2573" i="12"/>
  <c r="F2573" i="12"/>
  <c r="D2573" i="12"/>
  <c r="J2572" i="12"/>
  <c r="G2572" i="12"/>
  <c r="F2572" i="12"/>
  <c r="D2572" i="12"/>
  <c r="J2571" i="12"/>
  <c r="G2571" i="12"/>
  <c r="F2571" i="12"/>
  <c r="D2571" i="12"/>
  <c r="J2570" i="12"/>
  <c r="G2570" i="12"/>
  <c r="F2570" i="12"/>
  <c r="D2570" i="12"/>
  <c r="J2569" i="12"/>
  <c r="G2569" i="12"/>
  <c r="F2569" i="12"/>
  <c r="D2569" i="12"/>
  <c r="J2568" i="12"/>
  <c r="G2568" i="12"/>
  <c r="F2568" i="12"/>
  <c r="D2568" i="12"/>
  <c r="J2567" i="12"/>
  <c r="G2567" i="12"/>
  <c r="F2567" i="12"/>
  <c r="D2567" i="12"/>
  <c r="J2566" i="12"/>
  <c r="G2566" i="12"/>
  <c r="F2566" i="12"/>
  <c r="D2566" i="12"/>
  <c r="J2565" i="12"/>
  <c r="G2565" i="12"/>
  <c r="F2565" i="12"/>
  <c r="D2565" i="12"/>
  <c r="J2564" i="12"/>
  <c r="G2564" i="12"/>
  <c r="F2564" i="12"/>
  <c r="D2564" i="12"/>
  <c r="J2563" i="12"/>
  <c r="G2563" i="12"/>
  <c r="F2563" i="12"/>
  <c r="D2563" i="12"/>
  <c r="J2562" i="12"/>
  <c r="G2562" i="12"/>
  <c r="F2562" i="12"/>
  <c r="D2562" i="12"/>
  <c r="J2561" i="12"/>
  <c r="G2561" i="12"/>
  <c r="F2561" i="12"/>
  <c r="D2561" i="12"/>
  <c r="J2560" i="12"/>
  <c r="G2560" i="12"/>
  <c r="F2560" i="12"/>
  <c r="D2560" i="12"/>
  <c r="J2559" i="12"/>
  <c r="G2559" i="12"/>
  <c r="F2559" i="12"/>
  <c r="D2559" i="12"/>
  <c r="J2558" i="12"/>
  <c r="G2558" i="12"/>
  <c r="F2558" i="12"/>
  <c r="D2558" i="12"/>
  <c r="J2557" i="12"/>
  <c r="G2557" i="12"/>
  <c r="F2557" i="12"/>
  <c r="D2557" i="12"/>
  <c r="J2556" i="12"/>
  <c r="G2556" i="12"/>
  <c r="F2556" i="12"/>
  <c r="D2556" i="12"/>
  <c r="J2555" i="12"/>
  <c r="G2555" i="12"/>
  <c r="F2555" i="12"/>
  <c r="D2555" i="12"/>
  <c r="J2554" i="12"/>
  <c r="G2554" i="12"/>
  <c r="F2554" i="12"/>
  <c r="D2554" i="12"/>
  <c r="J2553" i="12"/>
  <c r="G2553" i="12"/>
  <c r="F2553" i="12"/>
  <c r="D2553" i="12"/>
  <c r="J2552" i="12"/>
  <c r="G2552" i="12"/>
  <c r="F2552" i="12"/>
  <c r="D2552" i="12"/>
  <c r="J2551" i="12"/>
  <c r="G2551" i="12"/>
  <c r="F2551" i="12"/>
  <c r="D2551" i="12"/>
  <c r="J2550" i="12"/>
  <c r="G2550" i="12"/>
  <c r="F2550" i="12"/>
  <c r="D2550" i="12"/>
  <c r="J2549" i="12"/>
  <c r="G2549" i="12"/>
  <c r="F2549" i="12"/>
  <c r="D2549" i="12"/>
  <c r="J2548" i="12"/>
  <c r="G2548" i="12"/>
  <c r="F2548" i="12"/>
  <c r="D2548" i="12"/>
  <c r="J2547" i="12"/>
  <c r="G2547" i="12"/>
  <c r="F2547" i="12"/>
  <c r="D2547" i="12"/>
  <c r="J2546" i="12"/>
  <c r="G2546" i="12"/>
  <c r="F2546" i="12"/>
  <c r="D2546" i="12"/>
  <c r="J2545" i="12"/>
  <c r="G2545" i="12"/>
  <c r="F2545" i="12"/>
  <c r="D2545" i="12"/>
  <c r="J2544" i="12"/>
  <c r="G2544" i="12"/>
  <c r="F2544" i="12"/>
  <c r="D2544" i="12"/>
  <c r="J2543" i="12"/>
  <c r="G2543" i="12"/>
  <c r="F2543" i="12"/>
  <c r="D2543" i="12"/>
  <c r="J2542" i="12"/>
  <c r="G2542" i="12"/>
  <c r="F2542" i="12"/>
  <c r="D2542" i="12"/>
  <c r="J2541" i="12"/>
  <c r="G2541" i="12"/>
  <c r="F2541" i="12"/>
  <c r="D2541" i="12"/>
  <c r="J2540" i="12"/>
  <c r="G2540" i="12"/>
  <c r="F2540" i="12"/>
  <c r="D2540" i="12"/>
  <c r="J2539" i="12"/>
  <c r="G2539" i="12"/>
  <c r="F2539" i="12"/>
  <c r="D2539" i="12"/>
  <c r="J2538" i="12"/>
  <c r="G2538" i="12"/>
  <c r="F2538" i="12"/>
  <c r="D2538" i="12"/>
  <c r="J2537" i="12"/>
  <c r="G2537" i="12"/>
  <c r="F2537" i="12"/>
  <c r="D2537" i="12"/>
  <c r="J2536" i="12"/>
  <c r="G2536" i="12"/>
  <c r="F2536" i="12"/>
  <c r="D2536" i="12"/>
  <c r="J2535" i="12"/>
  <c r="G2535" i="12"/>
  <c r="F2535" i="12"/>
  <c r="D2535" i="12"/>
  <c r="J2534" i="12"/>
  <c r="G2534" i="12"/>
  <c r="F2534" i="12"/>
  <c r="D2534" i="12"/>
  <c r="J2533" i="12"/>
  <c r="G2533" i="12"/>
  <c r="F2533" i="12"/>
  <c r="D2533" i="12"/>
  <c r="J2532" i="12"/>
  <c r="G2532" i="12"/>
  <c r="F2532" i="12"/>
  <c r="D2532" i="12"/>
  <c r="J2531" i="12"/>
  <c r="G2531" i="12"/>
  <c r="F2531" i="12"/>
  <c r="D2531" i="12"/>
  <c r="J2530" i="12"/>
  <c r="G2530" i="12"/>
  <c r="F2530" i="12"/>
  <c r="D2530" i="12"/>
  <c r="J2529" i="12"/>
  <c r="G2529" i="12"/>
  <c r="F2529" i="12"/>
  <c r="D2529" i="12"/>
  <c r="J2528" i="12"/>
  <c r="G2528" i="12"/>
  <c r="F2528" i="12"/>
  <c r="D2528" i="12"/>
  <c r="J2527" i="12"/>
  <c r="G2527" i="12"/>
  <c r="F2527" i="12"/>
  <c r="D2527" i="12"/>
  <c r="J2526" i="12"/>
  <c r="G2526" i="12"/>
  <c r="F2526" i="12"/>
  <c r="D2526" i="12"/>
  <c r="J2525" i="12"/>
  <c r="G2525" i="12"/>
  <c r="F2525" i="12"/>
  <c r="D2525" i="12"/>
  <c r="J2524" i="12"/>
  <c r="G2524" i="12"/>
  <c r="F2524" i="12"/>
  <c r="D2524" i="12"/>
  <c r="J2523" i="12"/>
  <c r="G2523" i="12"/>
  <c r="F2523" i="12"/>
  <c r="D2523" i="12"/>
  <c r="J2522" i="12"/>
  <c r="G2522" i="12"/>
  <c r="F2522" i="12"/>
  <c r="D2522" i="12"/>
  <c r="J2521" i="12"/>
  <c r="G2521" i="12"/>
  <c r="F2521" i="12"/>
  <c r="D2521" i="12"/>
  <c r="J2520" i="12"/>
  <c r="G2520" i="12"/>
  <c r="F2520" i="12"/>
  <c r="D2520" i="12"/>
  <c r="J2519" i="12"/>
  <c r="G2519" i="12"/>
  <c r="F2519" i="12"/>
  <c r="D2519" i="12"/>
  <c r="J2518" i="12"/>
  <c r="G2518" i="12"/>
  <c r="F2518" i="12"/>
  <c r="D2518" i="12"/>
  <c r="J2517" i="12"/>
  <c r="G2517" i="12"/>
  <c r="F2517" i="12"/>
  <c r="D2517" i="12"/>
  <c r="J2516" i="12"/>
  <c r="G2516" i="12"/>
  <c r="F2516" i="12"/>
  <c r="D2516" i="12"/>
  <c r="J2515" i="12"/>
  <c r="G2515" i="12"/>
  <c r="F2515" i="12"/>
  <c r="D2515" i="12"/>
  <c r="J2514" i="12"/>
  <c r="G2514" i="12"/>
  <c r="F2514" i="12"/>
  <c r="D2514" i="12"/>
  <c r="J2513" i="12"/>
  <c r="G2513" i="12"/>
  <c r="F2513" i="12"/>
  <c r="D2513" i="12"/>
  <c r="J2512" i="12"/>
  <c r="G2512" i="12"/>
  <c r="F2512" i="12"/>
  <c r="D2512" i="12"/>
  <c r="J2511" i="12"/>
  <c r="G2511" i="12"/>
  <c r="F2511" i="12"/>
  <c r="D2511" i="12"/>
  <c r="J2510" i="12"/>
  <c r="G2510" i="12"/>
  <c r="F2510" i="12"/>
  <c r="D2510" i="12"/>
  <c r="J2509" i="12"/>
  <c r="G2509" i="12"/>
  <c r="F2509" i="12"/>
  <c r="D2509" i="12"/>
  <c r="J2508" i="12"/>
  <c r="G2508" i="12"/>
  <c r="F2508" i="12"/>
  <c r="D2508" i="12"/>
  <c r="J2507" i="12"/>
  <c r="G2507" i="12"/>
  <c r="F2507" i="12"/>
  <c r="D2507" i="12"/>
  <c r="J2506" i="12"/>
  <c r="G2506" i="12"/>
  <c r="F2506" i="12"/>
  <c r="D2506" i="12"/>
  <c r="J2505" i="12"/>
  <c r="G2505" i="12"/>
  <c r="F2505" i="12"/>
  <c r="D2505" i="12"/>
  <c r="J2504" i="12"/>
  <c r="G2504" i="12"/>
  <c r="F2504" i="12"/>
  <c r="D2504" i="12"/>
  <c r="J2503" i="12"/>
  <c r="G2503" i="12"/>
  <c r="F2503" i="12"/>
  <c r="D2503" i="12"/>
  <c r="J2502" i="12"/>
  <c r="G2502" i="12"/>
  <c r="F2502" i="12"/>
  <c r="D2502" i="12"/>
  <c r="J2501" i="12"/>
  <c r="G2501" i="12"/>
  <c r="F2501" i="12"/>
  <c r="D2501" i="12"/>
  <c r="J2500" i="12"/>
  <c r="G2500" i="12"/>
  <c r="F2500" i="12"/>
  <c r="D2500" i="12"/>
  <c r="J2499" i="12"/>
  <c r="G2499" i="12"/>
  <c r="F2499" i="12"/>
  <c r="D2499" i="12"/>
  <c r="J2498" i="12"/>
  <c r="G2498" i="12"/>
  <c r="F2498" i="12"/>
  <c r="D2498" i="12"/>
  <c r="J2497" i="12"/>
  <c r="G2497" i="12"/>
  <c r="F2497" i="12"/>
  <c r="D2497" i="12"/>
  <c r="J2496" i="12"/>
  <c r="G2496" i="12"/>
  <c r="F2496" i="12"/>
  <c r="D2496" i="12"/>
  <c r="J2495" i="12"/>
  <c r="G2495" i="12"/>
  <c r="F2495" i="12"/>
  <c r="D2495" i="12"/>
  <c r="J2494" i="12"/>
  <c r="G2494" i="12"/>
  <c r="F2494" i="12"/>
  <c r="D2494" i="12"/>
  <c r="J2493" i="12"/>
  <c r="G2493" i="12"/>
  <c r="F2493" i="12"/>
  <c r="D2493" i="12"/>
  <c r="J2492" i="12"/>
  <c r="G2492" i="12"/>
  <c r="F2492" i="12"/>
  <c r="D2492" i="12"/>
  <c r="J2491" i="12"/>
  <c r="G2491" i="12"/>
  <c r="F2491" i="12"/>
  <c r="D2491" i="12"/>
  <c r="J2490" i="12"/>
  <c r="G2490" i="12"/>
  <c r="F2490" i="12"/>
  <c r="D2490" i="12"/>
  <c r="J2489" i="12"/>
  <c r="G2489" i="12"/>
  <c r="F2489" i="12"/>
  <c r="D2489" i="12"/>
  <c r="J2488" i="12"/>
  <c r="G2488" i="12"/>
  <c r="F2488" i="12"/>
  <c r="D2488" i="12"/>
  <c r="J2487" i="12"/>
  <c r="G2487" i="12"/>
  <c r="F2487" i="12"/>
  <c r="D2487" i="12"/>
  <c r="J2486" i="12"/>
  <c r="G2486" i="12"/>
  <c r="F2486" i="12"/>
  <c r="D2486" i="12"/>
  <c r="J2485" i="12"/>
  <c r="G2485" i="12"/>
  <c r="F2485" i="12"/>
  <c r="D2485" i="12"/>
  <c r="J2484" i="12"/>
  <c r="G2484" i="12"/>
  <c r="F2484" i="12"/>
  <c r="D2484" i="12"/>
  <c r="J2483" i="12"/>
  <c r="G2483" i="12"/>
  <c r="F2483" i="12"/>
  <c r="D2483" i="12"/>
  <c r="J2482" i="12"/>
  <c r="G2482" i="12"/>
  <c r="F2482" i="12"/>
  <c r="D2482" i="12"/>
  <c r="J2481" i="12"/>
  <c r="G2481" i="12"/>
  <c r="F2481" i="12"/>
  <c r="D2481" i="12"/>
  <c r="J2480" i="12"/>
  <c r="G2480" i="12"/>
  <c r="F2480" i="12"/>
  <c r="D2480" i="12"/>
  <c r="J2479" i="12"/>
  <c r="G2479" i="12"/>
  <c r="F2479" i="12"/>
  <c r="D2479" i="12"/>
  <c r="J2478" i="12"/>
  <c r="G2478" i="12"/>
  <c r="F2478" i="12"/>
  <c r="D2478" i="12"/>
  <c r="J2477" i="12"/>
  <c r="G2477" i="12"/>
  <c r="F2477" i="12"/>
  <c r="D2477" i="12"/>
  <c r="J2476" i="12"/>
  <c r="G2476" i="12"/>
  <c r="F2476" i="12"/>
  <c r="D2476" i="12"/>
  <c r="J2475" i="12"/>
  <c r="G2475" i="12"/>
  <c r="F2475" i="12"/>
  <c r="D2475" i="12"/>
  <c r="J2474" i="12"/>
  <c r="G2474" i="12"/>
  <c r="F2474" i="12"/>
  <c r="D2474" i="12"/>
  <c r="J2473" i="12"/>
  <c r="G2473" i="12"/>
  <c r="F2473" i="12"/>
  <c r="D2473" i="12"/>
  <c r="J2472" i="12"/>
  <c r="G2472" i="12"/>
  <c r="F2472" i="12"/>
  <c r="D2472" i="12"/>
  <c r="J2471" i="12"/>
  <c r="G2471" i="12"/>
  <c r="F2471" i="12"/>
  <c r="D2471" i="12"/>
  <c r="J2470" i="12"/>
  <c r="G2470" i="12"/>
  <c r="F2470" i="12"/>
  <c r="D2470" i="12"/>
  <c r="J2469" i="12"/>
  <c r="G2469" i="12"/>
  <c r="F2469" i="12"/>
  <c r="D2469" i="12"/>
  <c r="J2468" i="12"/>
  <c r="G2468" i="12"/>
  <c r="F2468" i="12"/>
  <c r="D2468" i="12"/>
  <c r="J2467" i="12"/>
  <c r="G2467" i="12"/>
  <c r="F2467" i="12"/>
  <c r="D2467" i="12"/>
  <c r="J2466" i="12"/>
  <c r="G2466" i="12"/>
  <c r="F2466" i="12"/>
  <c r="D2466" i="12"/>
  <c r="J2465" i="12"/>
  <c r="G2465" i="12"/>
  <c r="F2465" i="12"/>
  <c r="D2465" i="12"/>
  <c r="J2464" i="12"/>
  <c r="G2464" i="12"/>
  <c r="F2464" i="12"/>
  <c r="D2464" i="12"/>
  <c r="J2463" i="12"/>
  <c r="G2463" i="12"/>
  <c r="F2463" i="12"/>
  <c r="D2463" i="12"/>
  <c r="J2462" i="12"/>
  <c r="G2462" i="12"/>
  <c r="F2462" i="12"/>
  <c r="D2462" i="12"/>
  <c r="J2461" i="12"/>
  <c r="G2461" i="12"/>
  <c r="F2461" i="12"/>
  <c r="D2461" i="12"/>
  <c r="J2460" i="12"/>
  <c r="G2460" i="12"/>
  <c r="F2460" i="12"/>
  <c r="D2460" i="12"/>
  <c r="J2459" i="12"/>
  <c r="G2459" i="12"/>
  <c r="F2459" i="12"/>
  <c r="D2459" i="12"/>
  <c r="J2458" i="12"/>
  <c r="G2458" i="12"/>
  <c r="F2458" i="12"/>
  <c r="D2458" i="12"/>
  <c r="J2457" i="12"/>
  <c r="G2457" i="12"/>
  <c r="F2457" i="12"/>
  <c r="D2457" i="12"/>
  <c r="J2456" i="12"/>
  <c r="G2456" i="12"/>
  <c r="F2456" i="12"/>
  <c r="D2456" i="12"/>
  <c r="J2455" i="12"/>
  <c r="G2455" i="12"/>
  <c r="F2455" i="12"/>
  <c r="D2455" i="12"/>
  <c r="J2454" i="12"/>
  <c r="G2454" i="12"/>
  <c r="F2454" i="12"/>
  <c r="D2454" i="12"/>
  <c r="J2453" i="12"/>
  <c r="G2453" i="12"/>
  <c r="F2453" i="12"/>
  <c r="D2453" i="12"/>
  <c r="J2452" i="12"/>
  <c r="G2452" i="12"/>
  <c r="F2452" i="12"/>
  <c r="D2452" i="12"/>
  <c r="J2451" i="12"/>
  <c r="G2451" i="12"/>
  <c r="F2451" i="12"/>
  <c r="D2451" i="12"/>
  <c r="J2450" i="12"/>
  <c r="G2450" i="12"/>
  <c r="F2450" i="12"/>
  <c r="D2450" i="12"/>
  <c r="J2449" i="12"/>
  <c r="G2449" i="12"/>
  <c r="F2449" i="12"/>
  <c r="D2449" i="12"/>
  <c r="J2448" i="12"/>
  <c r="G2448" i="12"/>
  <c r="F2448" i="12"/>
  <c r="D2448" i="12"/>
  <c r="J2447" i="12"/>
  <c r="G2447" i="12"/>
  <c r="F2447" i="12"/>
  <c r="D2447" i="12"/>
  <c r="J2446" i="12"/>
  <c r="G2446" i="12"/>
  <c r="F2446" i="12"/>
  <c r="D2446" i="12"/>
  <c r="J2445" i="12"/>
  <c r="G2445" i="12"/>
  <c r="F2445" i="12"/>
  <c r="D2445" i="12"/>
  <c r="J2444" i="12"/>
  <c r="G2444" i="12"/>
  <c r="F2444" i="12"/>
  <c r="D2444" i="12"/>
  <c r="J2443" i="12"/>
  <c r="G2443" i="12"/>
  <c r="F2443" i="12"/>
  <c r="D2443" i="12"/>
  <c r="J2442" i="12"/>
  <c r="G2442" i="12"/>
  <c r="F2442" i="12"/>
  <c r="D2442" i="12"/>
  <c r="J2441" i="12"/>
  <c r="G2441" i="12"/>
  <c r="F2441" i="12"/>
  <c r="D2441" i="12"/>
  <c r="J2440" i="12"/>
  <c r="G2440" i="12"/>
  <c r="F2440" i="12"/>
  <c r="D2440" i="12"/>
  <c r="J2439" i="12"/>
  <c r="G2439" i="12"/>
  <c r="F2439" i="12"/>
  <c r="D2439" i="12"/>
  <c r="J2438" i="12"/>
  <c r="G2438" i="12"/>
  <c r="F2438" i="12"/>
  <c r="D2438" i="12"/>
  <c r="J2437" i="12"/>
  <c r="G2437" i="12"/>
  <c r="F2437" i="12"/>
  <c r="D2437" i="12"/>
  <c r="J2436" i="12"/>
  <c r="G2436" i="12"/>
  <c r="F2436" i="12"/>
  <c r="D2436" i="12"/>
  <c r="J2435" i="12"/>
  <c r="G2435" i="12"/>
  <c r="F2435" i="12"/>
  <c r="D2435" i="12"/>
  <c r="J2434" i="12"/>
  <c r="G2434" i="12"/>
  <c r="F2434" i="12"/>
  <c r="D2434" i="12"/>
  <c r="J2433" i="12"/>
  <c r="G2433" i="12"/>
  <c r="F2433" i="12"/>
  <c r="D2433" i="12"/>
  <c r="J2432" i="12"/>
  <c r="G2432" i="12"/>
  <c r="F2432" i="12"/>
  <c r="D2432" i="12"/>
  <c r="J2431" i="12"/>
  <c r="G2431" i="12"/>
  <c r="F2431" i="12"/>
  <c r="D2431" i="12"/>
  <c r="J2430" i="12"/>
  <c r="G2430" i="12"/>
  <c r="F2430" i="12"/>
  <c r="D2430" i="12"/>
  <c r="J2429" i="12"/>
  <c r="G2429" i="12"/>
  <c r="F2429" i="12"/>
  <c r="D2429" i="12"/>
  <c r="J2428" i="12"/>
  <c r="G2428" i="12"/>
  <c r="F2428" i="12"/>
  <c r="D2428" i="12"/>
  <c r="J2427" i="12"/>
  <c r="G2427" i="12"/>
  <c r="F2427" i="12"/>
  <c r="D2427" i="12"/>
  <c r="J2426" i="12"/>
  <c r="G2426" i="12"/>
  <c r="F2426" i="12"/>
  <c r="D2426" i="12"/>
  <c r="J2425" i="12"/>
  <c r="G2425" i="12"/>
  <c r="F2425" i="12"/>
  <c r="D2425" i="12"/>
  <c r="J2424" i="12"/>
  <c r="G2424" i="12"/>
  <c r="F2424" i="12"/>
  <c r="D2424" i="12"/>
  <c r="J2423" i="12"/>
  <c r="G2423" i="12"/>
  <c r="F2423" i="12"/>
  <c r="D2423" i="12"/>
  <c r="J2422" i="12"/>
  <c r="G2422" i="12"/>
  <c r="F2422" i="12"/>
  <c r="D2422" i="12"/>
  <c r="J2421" i="12"/>
  <c r="G2421" i="12"/>
  <c r="F2421" i="12"/>
  <c r="D2421" i="12"/>
  <c r="J2420" i="12"/>
  <c r="G2420" i="12"/>
  <c r="F2420" i="12"/>
  <c r="D2420" i="12"/>
  <c r="J2419" i="12"/>
  <c r="G2419" i="12"/>
  <c r="F2419" i="12"/>
  <c r="D2419" i="12"/>
  <c r="J2418" i="12"/>
  <c r="G2418" i="12"/>
  <c r="F2418" i="12"/>
  <c r="D2418" i="12"/>
  <c r="J2417" i="12"/>
  <c r="G2417" i="12"/>
  <c r="F2417" i="12"/>
  <c r="D2417" i="12"/>
  <c r="J2416" i="12"/>
  <c r="G2416" i="12"/>
  <c r="F2416" i="12"/>
  <c r="D2416" i="12"/>
  <c r="J2415" i="12"/>
  <c r="G2415" i="12"/>
  <c r="F2415" i="12"/>
  <c r="D2415" i="12"/>
  <c r="J2414" i="12"/>
  <c r="G2414" i="12"/>
  <c r="F2414" i="12"/>
  <c r="D2414" i="12"/>
  <c r="J2413" i="12"/>
  <c r="G2413" i="12"/>
  <c r="F2413" i="12"/>
  <c r="D2413" i="12"/>
  <c r="J2412" i="12"/>
  <c r="G2412" i="12"/>
  <c r="F2412" i="12"/>
  <c r="D2412" i="12"/>
  <c r="J2411" i="12"/>
  <c r="G2411" i="12"/>
  <c r="F2411" i="12"/>
  <c r="D2411" i="12"/>
  <c r="J2410" i="12"/>
  <c r="G2410" i="12"/>
  <c r="F2410" i="12"/>
  <c r="D2410" i="12"/>
  <c r="J2409" i="12"/>
  <c r="G2409" i="12"/>
  <c r="F2409" i="12"/>
  <c r="D2409" i="12"/>
  <c r="J2408" i="12"/>
  <c r="G2408" i="12"/>
  <c r="F2408" i="12"/>
  <c r="D2408" i="12"/>
  <c r="J2407" i="12"/>
  <c r="G2407" i="12"/>
  <c r="F2407" i="12"/>
  <c r="D2407" i="12"/>
  <c r="J2406" i="12"/>
  <c r="G2406" i="12"/>
  <c r="F2406" i="12"/>
  <c r="D2406" i="12"/>
  <c r="J2405" i="12"/>
  <c r="G2405" i="12"/>
  <c r="F2405" i="12"/>
  <c r="D2405" i="12"/>
  <c r="J2404" i="12"/>
  <c r="G2404" i="12"/>
  <c r="F2404" i="12"/>
  <c r="D2404" i="12"/>
  <c r="J2403" i="12"/>
  <c r="G2403" i="12"/>
  <c r="F2403" i="12"/>
  <c r="D2403" i="12"/>
  <c r="J2402" i="12"/>
  <c r="G2402" i="12"/>
  <c r="F2402" i="12"/>
  <c r="D2402" i="12"/>
  <c r="J2401" i="12"/>
  <c r="G2401" i="12"/>
  <c r="F2401" i="12"/>
  <c r="D2401" i="12"/>
  <c r="J2400" i="12"/>
  <c r="G2400" i="12"/>
  <c r="F2400" i="12"/>
  <c r="D2400" i="12"/>
  <c r="J2399" i="12"/>
  <c r="G2399" i="12"/>
  <c r="F2399" i="12"/>
  <c r="D2399" i="12"/>
  <c r="J2398" i="12"/>
  <c r="G2398" i="12"/>
  <c r="F2398" i="12"/>
  <c r="D2398" i="12"/>
  <c r="J2397" i="12"/>
  <c r="G2397" i="12"/>
  <c r="F2397" i="12"/>
  <c r="D2397" i="12"/>
  <c r="J2396" i="12"/>
  <c r="G2396" i="12"/>
  <c r="F2396" i="12"/>
  <c r="D2396" i="12"/>
  <c r="J2395" i="12"/>
  <c r="G2395" i="12"/>
  <c r="F2395" i="12"/>
  <c r="D2395" i="12"/>
  <c r="J2394" i="12"/>
  <c r="G2394" i="12"/>
  <c r="F2394" i="12"/>
  <c r="D2394" i="12"/>
  <c r="J2393" i="12"/>
  <c r="G2393" i="12"/>
  <c r="F2393" i="12"/>
  <c r="D2393" i="12"/>
  <c r="J2392" i="12"/>
  <c r="G2392" i="12"/>
  <c r="F2392" i="12"/>
  <c r="D2392" i="12"/>
  <c r="J2391" i="12"/>
  <c r="G2391" i="12"/>
  <c r="F2391" i="12"/>
  <c r="D2391" i="12"/>
  <c r="J2390" i="12"/>
  <c r="G2390" i="12"/>
  <c r="F2390" i="12"/>
  <c r="D2390" i="12"/>
  <c r="J2389" i="12"/>
  <c r="G2389" i="12"/>
  <c r="F2389" i="12"/>
  <c r="D2389" i="12"/>
  <c r="J2388" i="12"/>
  <c r="G2388" i="12"/>
  <c r="F2388" i="12"/>
  <c r="D2388" i="12"/>
  <c r="J2387" i="12"/>
  <c r="G2387" i="12"/>
  <c r="F2387" i="12"/>
  <c r="D2387" i="12"/>
  <c r="J2386" i="12"/>
  <c r="G2386" i="12"/>
  <c r="F2386" i="12"/>
  <c r="D2386" i="12"/>
  <c r="J2385" i="12"/>
  <c r="G2385" i="12"/>
  <c r="F2385" i="12"/>
  <c r="D2385" i="12"/>
  <c r="J2384" i="12"/>
  <c r="G2384" i="12"/>
  <c r="F2384" i="12"/>
  <c r="D2384" i="12"/>
  <c r="J2383" i="12"/>
  <c r="G2383" i="12"/>
  <c r="F2383" i="12"/>
  <c r="D2383" i="12"/>
  <c r="J2382" i="12"/>
  <c r="G2382" i="12"/>
  <c r="F2382" i="12"/>
  <c r="D2382" i="12"/>
  <c r="J2381" i="12"/>
  <c r="G2381" i="12"/>
  <c r="F2381" i="12"/>
  <c r="D2381" i="12"/>
  <c r="J2380" i="12"/>
  <c r="G2380" i="12"/>
  <c r="F2380" i="12"/>
  <c r="D2380" i="12"/>
  <c r="J2379" i="12"/>
  <c r="G2379" i="12"/>
  <c r="F2379" i="12"/>
  <c r="D2379" i="12"/>
  <c r="J2378" i="12"/>
  <c r="G2378" i="12"/>
  <c r="F2378" i="12"/>
  <c r="D2378" i="12"/>
  <c r="J2377" i="12"/>
  <c r="G2377" i="12"/>
  <c r="F2377" i="12"/>
  <c r="D2377" i="12"/>
  <c r="J2376" i="12"/>
  <c r="G2376" i="12"/>
  <c r="F2376" i="12"/>
  <c r="D2376" i="12"/>
  <c r="J2375" i="12"/>
  <c r="G2375" i="12"/>
  <c r="F2375" i="12"/>
  <c r="D2375" i="12"/>
  <c r="J2374" i="12"/>
  <c r="G2374" i="12"/>
  <c r="F2374" i="12"/>
  <c r="D2374" i="12"/>
  <c r="J2373" i="12"/>
  <c r="G2373" i="12"/>
  <c r="F2373" i="12"/>
  <c r="D2373" i="12"/>
  <c r="J2372" i="12"/>
  <c r="G2372" i="12"/>
  <c r="F2372" i="12"/>
  <c r="D2372" i="12"/>
  <c r="J2371" i="12"/>
  <c r="G2371" i="12"/>
  <c r="F2371" i="12"/>
  <c r="D2371" i="12"/>
  <c r="J2370" i="12"/>
  <c r="G2370" i="12"/>
  <c r="F2370" i="12"/>
  <c r="D2370" i="12"/>
  <c r="J2369" i="12"/>
  <c r="G2369" i="12"/>
  <c r="F2369" i="12"/>
  <c r="D2369" i="12"/>
  <c r="J2368" i="12"/>
  <c r="G2368" i="12"/>
  <c r="F2368" i="12"/>
  <c r="D2368" i="12"/>
  <c r="J2367" i="12"/>
  <c r="G2367" i="12"/>
  <c r="F2367" i="12"/>
  <c r="D2367" i="12"/>
  <c r="J2366" i="12"/>
  <c r="G2366" i="12"/>
  <c r="F2366" i="12"/>
  <c r="D2366" i="12"/>
  <c r="J2365" i="12"/>
  <c r="G2365" i="12"/>
  <c r="F2365" i="12"/>
  <c r="D2365" i="12"/>
  <c r="J2364" i="12"/>
  <c r="G2364" i="12"/>
  <c r="F2364" i="12"/>
  <c r="D2364" i="12"/>
  <c r="J2363" i="12"/>
  <c r="G2363" i="12"/>
  <c r="F2363" i="12"/>
  <c r="D2363" i="12"/>
  <c r="J2362" i="12"/>
  <c r="G2362" i="12"/>
  <c r="F2362" i="12"/>
  <c r="D2362" i="12"/>
  <c r="J2361" i="12"/>
  <c r="G2361" i="12"/>
  <c r="F2361" i="12"/>
  <c r="D2361" i="12"/>
  <c r="J2360" i="12"/>
  <c r="G2360" i="12"/>
  <c r="F2360" i="12"/>
  <c r="D2360" i="12"/>
  <c r="J2359" i="12"/>
  <c r="G2359" i="12"/>
  <c r="F2359" i="12"/>
  <c r="D2359" i="12"/>
  <c r="J2358" i="12"/>
  <c r="G2358" i="12"/>
  <c r="F2358" i="12"/>
  <c r="D2358" i="12"/>
  <c r="J2357" i="12"/>
  <c r="G2357" i="12"/>
  <c r="F2357" i="12"/>
  <c r="D2357" i="12"/>
  <c r="J2356" i="12"/>
  <c r="G2356" i="12"/>
  <c r="F2356" i="12"/>
  <c r="D2356" i="12"/>
  <c r="J2355" i="12"/>
  <c r="G2355" i="12"/>
  <c r="F2355" i="12"/>
  <c r="D2355" i="12"/>
  <c r="J2354" i="12"/>
  <c r="G2354" i="12"/>
  <c r="F2354" i="12"/>
  <c r="D2354" i="12"/>
  <c r="J2353" i="12"/>
  <c r="G2353" i="12"/>
  <c r="F2353" i="12"/>
  <c r="D2353" i="12"/>
  <c r="J2352" i="12"/>
  <c r="G2352" i="12"/>
  <c r="F2352" i="12"/>
  <c r="D2352" i="12"/>
  <c r="J2351" i="12"/>
  <c r="G2351" i="12"/>
  <c r="F2351" i="12"/>
  <c r="D2351" i="12"/>
  <c r="J2350" i="12"/>
  <c r="G2350" i="12"/>
  <c r="F2350" i="12"/>
  <c r="D2350" i="12"/>
  <c r="J2349" i="12"/>
  <c r="G2349" i="12"/>
  <c r="F2349" i="12"/>
  <c r="D2349" i="12"/>
  <c r="J2348" i="12"/>
  <c r="G2348" i="12"/>
  <c r="F2348" i="12"/>
  <c r="D2348" i="12"/>
  <c r="J2347" i="12"/>
  <c r="G2347" i="12"/>
  <c r="F2347" i="12"/>
  <c r="D2347" i="12"/>
  <c r="J2346" i="12"/>
  <c r="G2346" i="12"/>
  <c r="F2346" i="12"/>
  <c r="D2346" i="12"/>
  <c r="J2345" i="12"/>
  <c r="G2345" i="12"/>
  <c r="F2345" i="12"/>
  <c r="D2345" i="12"/>
  <c r="J2344" i="12"/>
  <c r="G2344" i="12"/>
  <c r="F2344" i="12"/>
  <c r="D2344" i="12"/>
  <c r="J2343" i="12"/>
  <c r="G2343" i="12"/>
  <c r="F2343" i="12"/>
  <c r="D2343" i="12"/>
  <c r="J2342" i="12"/>
  <c r="G2342" i="12"/>
  <c r="F2342" i="12"/>
  <c r="D2342" i="12"/>
  <c r="J2341" i="12"/>
  <c r="G2341" i="12"/>
  <c r="F2341" i="12"/>
  <c r="D2341" i="12"/>
  <c r="J2340" i="12"/>
  <c r="G2340" i="12"/>
  <c r="F2340" i="12"/>
  <c r="D2340" i="12"/>
  <c r="J2339" i="12"/>
  <c r="G2339" i="12"/>
  <c r="F2339" i="12"/>
  <c r="D2339" i="12"/>
  <c r="J2338" i="12"/>
  <c r="G2338" i="12"/>
  <c r="F2338" i="12"/>
  <c r="D2338" i="12"/>
  <c r="J2337" i="12"/>
  <c r="G2337" i="12"/>
  <c r="F2337" i="12"/>
  <c r="D2337" i="12"/>
  <c r="J2336" i="12"/>
  <c r="G2336" i="12"/>
  <c r="F2336" i="12"/>
  <c r="D2336" i="12"/>
  <c r="J2335" i="12"/>
  <c r="G2335" i="12"/>
  <c r="F2335" i="12"/>
  <c r="D2335" i="12"/>
  <c r="J2334" i="12"/>
  <c r="G2334" i="12"/>
  <c r="F2334" i="12"/>
  <c r="D2334" i="12"/>
  <c r="J2333" i="12"/>
  <c r="G2333" i="12"/>
  <c r="F2333" i="12"/>
  <c r="D2333" i="12"/>
  <c r="J2332" i="12"/>
  <c r="G2332" i="12"/>
  <c r="F2332" i="12"/>
  <c r="D2332" i="12"/>
  <c r="J2331" i="12"/>
  <c r="G2331" i="12"/>
  <c r="F2331" i="12"/>
  <c r="D2331" i="12"/>
  <c r="J2330" i="12"/>
  <c r="G2330" i="12"/>
  <c r="F2330" i="12"/>
  <c r="D2330" i="12"/>
  <c r="J2329" i="12"/>
  <c r="G2329" i="12"/>
  <c r="F2329" i="12"/>
  <c r="D2329" i="12"/>
  <c r="J2328" i="12"/>
  <c r="G2328" i="12"/>
  <c r="F2328" i="12"/>
  <c r="D2328" i="12"/>
  <c r="J2327" i="12"/>
  <c r="G2327" i="12"/>
  <c r="F2327" i="12"/>
  <c r="D2327" i="12"/>
  <c r="J2326" i="12"/>
  <c r="G2326" i="12"/>
  <c r="F2326" i="12"/>
  <c r="D2326" i="12"/>
  <c r="J2325" i="12"/>
  <c r="G2325" i="12"/>
  <c r="F2325" i="12"/>
  <c r="D2325" i="12"/>
  <c r="J2324" i="12"/>
  <c r="G2324" i="12"/>
  <c r="F2324" i="12"/>
  <c r="D2324" i="12"/>
  <c r="J2323" i="12"/>
  <c r="G2323" i="12"/>
  <c r="F2323" i="12"/>
  <c r="D2323" i="12"/>
  <c r="J2322" i="12"/>
  <c r="G2322" i="12"/>
  <c r="F2322" i="12"/>
  <c r="D2322" i="12"/>
  <c r="J2321" i="12"/>
  <c r="G2321" i="12"/>
  <c r="F2321" i="12"/>
  <c r="D2321" i="12"/>
  <c r="J2320" i="12"/>
  <c r="G2320" i="12"/>
  <c r="F2320" i="12"/>
  <c r="D2320" i="12"/>
  <c r="J2319" i="12"/>
  <c r="G2319" i="12"/>
  <c r="F2319" i="12"/>
  <c r="D2319" i="12"/>
  <c r="J2318" i="12"/>
  <c r="G2318" i="12"/>
  <c r="F2318" i="12"/>
  <c r="D2318" i="12"/>
  <c r="J2317" i="12"/>
  <c r="G2317" i="12"/>
  <c r="F2317" i="12"/>
  <c r="D2317" i="12"/>
  <c r="J2316" i="12"/>
  <c r="G2316" i="12"/>
  <c r="F2316" i="12"/>
  <c r="D2316" i="12"/>
  <c r="J2315" i="12"/>
  <c r="G2315" i="12"/>
  <c r="F2315" i="12"/>
  <c r="D2315" i="12"/>
  <c r="J2314" i="12"/>
  <c r="G2314" i="12"/>
  <c r="F2314" i="12"/>
  <c r="D2314" i="12"/>
  <c r="J2313" i="12"/>
  <c r="G2313" i="12"/>
  <c r="F2313" i="12"/>
  <c r="D2313" i="12"/>
  <c r="J2312" i="12"/>
  <c r="G2312" i="12"/>
  <c r="F2312" i="12"/>
  <c r="D2312" i="12"/>
  <c r="J2311" i="12"/>
  <c r="G2311" i="12"/>
  <c r="F2311" i="12"/>
  <c r="D2311" i="12"/>
  <c r="J2310" i="12"/>
  <c r="G2310" i="12"/>
  <c r="F2310" i="12"/>
  <c r="D2310" i="12"/>
  <c r="J2309" i="12"/>
  <c r="G2309" i="12"/>
  <c r="F2309" i="12"/>
  <c r="D2309" i="12"/>
  <c r="J2308" i="12"/>
  <c r="G2308" i="12"/>
  <c r="F2308" i="12"/>
  <c r="D2308" i="12"/>
  <c r="J2307" i="12"/>
  <c r="G2307" i="12"/>
  <c r="F2307" i="12"/>
  <c r="D2307" i="12"/>
  <c r="J2306" i="12"/>
  <c r="G2306" i="12"/>
  <c r="F2306" i="12"/>
  <c r="D2306" i="12"/>
  <c r="J2305" i="12"/>
  <c r="G2305" i="12"/>
  <c r="F2305" i="12"/>
  <c r="D2305" i="12"/>
  <c r="J2304" i="12"/>
  <c r="G2304" i="12"/>
  <c r="F2304" i="12"/>
  <c r="D2304" i="12"/>
  <c r="J2303" i="12"/>
  <c r="G2303" i="12"/>
  <c r="F2303" i="12"/>
  <c r="D2303" i="12"/>
  <c r="J2302" i="12"/>
  <c r="G2302" i="12"/>
  <c r="F2302" i="12"/>
  <c r="D2302" i="12"/>
  <c r="J2301" i="12"/>
  <c r="G2301" i="12"/>
  <c r="F2301" i="12"/>
  <c r="D2301" i="12"/>
  <c r="J2300" i="12"/>
  <c r="G2300" i="12"/>
  <c r="F2300" i="12"/>
  <c r="D2300" i="12"/>
  <c r="J2299" i="12"/>
  <c r="G2299" i="12"/>
  <c r="F2299" i="12"/>
  <c r="D2299" i="12"/>
  <c r="J2298" i="12"/>
  <c r="G2298" i="12"/>
  <c r="F2298" i="12"/>
  <c r="D2298" i="12"/>
  <c r="J2297" i="12"/>
  <c r="G2297" i="12"/>
  <c r="F2297" i="12"/>
  <c r="D2297" i="12"/>
  <c r="J2296" i="12"/>
  <c r="G2296" i="12"/>
  <c r="F2296" i="12"/>
  <c r="D2296" i="12"/>
  <c r="J2295" i="12"/>
  <c r="G2295" i="12"/>
  <c r="F2295" i="12"/>
  <c r="D2295" i="12"/>
  <c r="J2294" i="12"/>
  <c r="G2294" i="12"/>
  <c r="F2294" i="12"/>
  <c r="D2294" i="12"/>
  <c r="J2293" i="12"/>
  <c r="G2293" i="12"/>
  <c r="F2293" i="12"/>
  <c r="D2293" i="12"/>
  <c r="J2292" i="12"/>
  <c r="G2292" i="12"/>
  <c r="F2292" i="12"/>
  <c r="D2292" i="12"/>
  <c r="J2291" i="12"/>
  <c r="G2291" i="12"/>
  <c r="F2291" i="12"/>
  <c r="D2291" i="12"/>
  <c r="J2290" i="12"/>
  <c r="G2290" i="12"/>
  <c r="F2290" i="12"/>
  <c r="D2290" i="12"/>
  <c r="J2289" i="12"/>
  <c r="G2289" i="12"/>
  <c r="F2289" i="12"/>
  <c r="D2289" i="12"/>
  <c r="J2288" i="12"/>
  <c r="G2288" i="12"/>
  <c r="F2288" i="12"/>
  <c r="D2288" i="12"/>
  <c r="J2287" i="12"/>
  <c r="G2287" i="12"/>
  <c r="F2287" i="12"/>
  <c r="D2287" i="12"/>
  <c r="J2286" i="12"/>
  <c r="G2286" i="12"/>
  <c r="F2286" i="12"/>
  <c r="D2286" i="12"/>
  <c r="J2285" i="12"/>
  <c r="G2285" i="12"/>
  <c r="F2285" i="12"/>
  <c r="D2285" i="12"/>
  <c r="J2284" i="12"/>
  <c r="G2284" i="12"/>
  <c r="F2284" i="12"/>
  <c r="D2284" i="12"/>
  <c r="J2283" i="12"/>
  <c r="G2283" i="12"/>
  <c r="F2283" i="12"/>
  <c r="D2283" i="12"/>
  <c r="J2282" i="12"/>
  <c r="G2282" i="12"/>
  <c r="F2282" i="12"/>
  <c r="D2282" i="12"/>
  <c r="J2281" i="12"/>
  <c r="G2281" i="12"/>
  <c r="F2281" i="12"/>
  <c r="D2281" i="12"/>
  <c r="J2280" i="12"/>
  <c r="G2280" i="12"/>
  <c r="F2280" i="12"/>
  <c r="D2280" i="12"/>
  <c r="J2279" i="12"/>
  <c r="G2279" i="12"/>
  <c r="F2279" i="12"/>
  <c r="D2279" i="12"/>
  <c r="J2278" i="12"/>
  <c r="G2278" i="12"/>
  <c r="F2278" i="12"/>
  <c r="D2278" i="12"/>
  <c r="J2277" i="12"/>
  <c r="G2277" i="12"/>
  <c r="F2277" i="12"/>
  <c r="D2277" i="12"/>
  <c r="J2276" i="12"/>
  <c r="G2276" i="12"/>
  <c r="F2276" i="12"/>
  <c r="D2276" i="12"/>
  <c r="J2275" i="12"/>
  <c r="G2275" i="12"/>
  <c r="F2275" i="12"/>
  <c r="D2275" i="12"/>
  <c r="J2274" i="12"/>
  <c r="G2274" i="12"/>
  <c r="F2274" i="12"/>
  <c r="D2274" i="12"/>
  <c r="J2273" i="12"/>
  <c r="G2273" i="12"/>
  <c r="F2273" i="12"/>
  <c r="D2273" i="12"/>
  <c r="J2272" i="12"/>
  <c r="G2272" i="12"/>
  <c r="F2272" i="12"/>
  <c r="D2272" i="12"/>
  <c r="J2271" i="12"/>
  <c r="G2271" i="12"/>
  <c r="F2271" i="12"/>
  <c r="D2271" i="12"/>
  <c r="J2270" i="12"/>
  <c r="G2270" i="12"/>
  <c r="F2270" i="12"/>
  <c r="D2270" i="12"/>
  <c r="J2269" i="12"/>
  <c r="G2269" i="12"/>
  <c r="F2269" i="12"/>
  <c r="D2269" i="12"/>
  <c r="J2268" i="12"/>
  <c r="G2268" i="12"/>
  <c r="F2268" i="12"/>
  <c r="D2268" i="12"/>
  <c r="J2267" i="12"/>
  <c r="G2267" i="12"/>
  <c r="F2267" i="12"/>
  <c r="D2267" i="12"/>
  <c r="J2266" i="12"/>
  <c r="G2266" i="12"/>
  <c r="F2266" i="12"/>
  <c r="D2266" i="12"/>
  <c r="J2265" i="12"/>
  <c r="G2265" i="12"/>
  <c r="F2265" i="12"/>
  <c r="D2265" i="12"/>
  <c r="J2264" i="12"/>
  <c r="G2264" i="12"/>
  <c r="F2264" i="12"/>
  <c r="D2264" i="12"/>
  <c r="J2263" i="12"/>
  <c r="G2263" i="12"/>
  <c r="F2263" i="12"/>
  <c r="D2263" i="12"/>
  <c r="J2262" i="12"/>
  <c r="G2262" i="12"/>
  <c r="F2262" i="12"/>
  <c r="D2262" i="12"/>
  <c r="J2261" i="12"/>
  <c r="G2261" i="12"/>
  <c r="F2261" i="12"/>
  <c r="D2261" i="12"/>
  <c r="J2260" i="12"/>
  <c r="G2260" i="12"/>
  <c r="F2260" i="12"/>
  <c r="D2260" i="12"/>
  <c r="J2259" i="12"/>
  <c r="G2259" i="12"/>
  <c r="F2259" i="12"/>
  <c r="D2259" i="12"/>
  <c r="J2258" i="12"/>
  <c r="G2258" i="12"/>
  <c r="F2258" i="12"/>
  <c r="D2258" i="12"/>
  <c r="J2257" i="12"/>
  <c r="G2257" i="12"/>
  <c r="F2257" i="12"/>
  <c r="D2257" i="12"/>
  <c r="J2256" i="12"/>
  <c r="G2256" i="12"/>
  <c r="F2256" i="12"/>
  <c r="D2256" i="12"/>
  <c r="J2255" i="12"/>
  <c r="G2255" i="12"/>
  <c r="F2255" i="12"/>
  <c r="D2255" i="12"/>
  <c r="J2254" i="12"/>
  <c r="G2254" i="12"/>
  <c r="F2254" i="12"/>
  <c r="D2254" i="12"/>
  <c r="J2253" i="12"/>
  <c r="G2253" i="12"/>
  <c r="F2253" i="12"/>
  <c r="D2253" i="12"/>
  <c r="J2252" i="12"/>
  <c r="G2252" i="12"/>
  <c r="F2252" i="12"/>
  <c r="D2252" i="12"/>
  <c r="J2251" i="12"/>
  <c r="G2251" i="12"/>
  <c r="F2251" i="12"/>
  <c r="D2251" i="12"/>
  <c r="J2250" i="12"/>
  <c r="G2250" i="12"/>
  <c r="F2250" i="12"/>
  <c r="D2250" i="12"/>
  <c r="J2249" i="12"/>
  <c r="G2249" i="12"/>
  <c r="F2249" i="12"/>
  <c r="D2249" i="12"/>
  <c r="J2248" i="12"/>
  <c r="G2248" i="12"/>
  <c r="F2248" i="12"/>
  <c r="D2248" i="12"/>
  <c r="J2247" i="12"/>
  <c r="G2247" i="12"/>
  <c r="F2247" i="12"/>
  <c r="D2247" i="12"/>
  <c r="J2246" i="12"/>
  <c r="G2246" i="12"/>
  <c r="F2246" i="12"/>
  <c r="D2246" i="12"/>
  <c r="J2245" i="12"/>
  <c r="G2245" i="12"/>
  <c r="F2245" i="12"/>
  <c r="D2245" i="12"/>
  <c r="J2244" i="12"/>
  <c r="G2244" i="12"/>
  <c r="F2244" i="12"/>
  <c r="D2244" i="12"/>
  <c r="J2243" i="12"/>
  <c r="G2243" i="12"/>
  <c r="F2243" i="12"/>
  <c r="D2243" i="12"/>
  <c r="J2242" i="12"/>
  <c r="G2242" i="12"/>
  <c r="F2242" i="12"/>
  <c r="D2242" i="12"/>
  <c r="J2241" i="12"/>
  <c r="G2241" i="12"/>
  <c r="F2241" i="12"/>
  <c r="D2241" i="12"/>
  <c r="J2240" i="12"/>
  <c r="G2240" i="12"/>
  <c r="F2240" i="12"/>
  <c r="D2240" i="12"/>
  <c r="J2239" i="12"/>
  <c r="G2239" i="12"/>
  <c r="F2239" i="12"/>
  <c r="D2239" i="12"/>
  <c r="J2238" i="12"/>
  <c r="G2238" i="12"/>
  <c r="F2238" i="12"/>
  <c r="D2238" i="12"/>
  <c r="J2237" i="12"/>
  <c r="G2237" i="12"/>
  <c r="F2237" i="12"/>
  <c r="D2237" i="12"/>
  <c r="J2236" i="12"/>
  <c r="G2236" i="12"/>
  <c r="F2236" i="12"/>
  <c r="D2236" i="12"/>
  <c r="J2235" i="12"/>
  <c r="G2235" i="12"/>
  <c r="F2235" i="12"/>
  <c r="D2235" i="12"/>
  <c r="J2234" i="12"/>
  <c r="G2234" i="12"/>
  <c r="F2234" i="12"/>
  <c r="D2234" i="12"/>
  <c r="J2233" i="12"/>
  <c r="G2233" i="12"/>
  <c r="F2233" i="12"/>
  <c r="D2233" i="12"/>
  <c r="J2232" i="12"/>
  <c r="G2232" i="12"/>
  <c r="F2232" i="12"/>
  <c r="D2232" i="12"/>
  <c r="J2231" i="12"/>
  <c r="G2231" i="12"/>
  <c r="F2231" i="12"/>
  <c r="D2231" i="12"/>
  <c r="J2230" i="12"/>
  <c r="G2230" i="12"/>
  <c r="F2230" i="12"/>
  <c r="D2230" i="12"/>
  <c r="J2229" i="12"/>
  <c r="G2229" i="12"/>
  <c r="F2229" i="12"/>
  <c r="D2229" i="12"/>
  <c r="J2228" i="12"/>
  <c r="G2228" i="12"/>
  <c r="F2228" i="12"/>
  <c r="D2228" i="12"/>
  <c r="J2227" i="12"/>
  <c r="G2227" i="12"/>
  <c r="F2227" i="12"/>
  <c r="D2227" i="12"/>
  <c r="J2226" i="12"/>
  <c r="G2226" i="12"/>
  <c r="F2226" i="12"/>
  <c r="D2226" i="12"/>
  <c r="J2225" i="12"/>
  <c r="G2225" i="12"/>
  <c r="F2225" i="12"/>
  <c r="D2225" i="12"/>
  <c r="J2224" i="12"/>
  <c r="G2224" i="12"/>
  <c r="F2224" i="12"/>
  <c r="D2224" i="12"/>
  <c r="J2223" i="12"/>
  <c r="G2223" i="12"/>
  <c r="F2223" i="12"/>
  <c r="D2223" i="12"/>
  <c r="J2222" i="12"/>
  <c r="G2222" i="12"/>
  <c r="F2222" i="12"/>
  <c r="D2222" i="12"/>
  <c r="J2221" i="12"/>
  <c r="G2221" i="12"/>
  <c r="F2221" i="12"/>
  <c r="D2221" i="12"/>
  <c r="J2220" i="12"/>
  <c r="G2220" i="12"/>
  <c r="F2220" i="12"/>
  <c r="D2220" i="12"/>
  <c r="J2219" i="12"/>
  <c r="G2219" i="12"/>
  <c r="F2219" i="12"/>
  <c r="D2219" i="12"/>
  <c r="J2218" i="12"/>
  <c r="G2218" i="12"/>
  <c r="F2218" i="12"/>
  <c r="D2218" i="12"/>
  <c r="J2217" i="12"/>
  <c r="G2217" i="12"/>
  <c r="F2217" i="12"/>
  <c r="D2217" i="12"/>
  <c r="J2216" i="12"/>
  <c r="G2216" i="12"/>
  <c r="F2216" i="12"/>
  <c r="D2216" i="12"/>
  <c r="J2215" i="12"/>
  <c r="G2215" i="12"/>
  <c r="F2215" i="12"/>
  <c r="D2215" i="12"/>
  <c r="J2214" i="12"/>
  <c r="G2214" i="12"/>
  <c r="F2214" i="12"/>
  <c r="D2214" i="12"/>
  <c r="J2213" i="12"/>
  <c r="G2213" i="12"/>
  <c r="F2213" i="12"/>
  <c r="D2213" i="12"/>
  <c r="J2212" i="12"/>
  <c r="G2212" i="12"/>
  <c r="F2212" i="12"/>
  <c r="D2212" i="12"/>
  <c r="J2211" i="12"/>
  <c r="G2211" i="12"/>
  <c r="F2211" i="12"/>
  <c r="D2211" i="12"/>
  <c r="J2210" i="12"/>
  <c r="G2210" i="12"/>
  <c r="F2210" i="12"/>
  <c r="D2210" i="12"/>
  <c r="J2209" i="12"/>
  <c r="G2209" i="12"/>
  <c r="F2209" i="12"/>
  <c r="D2209" i="12"/>
  <c r="J2208" i="12"/>
  <c r="G2208" i="12"/>
  <c r="F2208" i="12"/>
  <c r="D2208" i="12"/>
  <c r="J2207" i="12"/>
  <c r="G2207" i="12"/>
  <c r="F2207" i="12"/>
  <c r="D2207" i="12"/>
  <c r="J2206" i="12"/>
  <c r="G2206" i="12"/>
  <c r="F2206" i="12"/>
  <c r="D2206" i="12"/>
  <c r="J2205" i="12"/>
  <c r="G2205" i="12"/>
  <c r="F2205" i="12"/>
  <c r="D2205" i="12"/>
  <c r="J2204" i="12"/>
  <c r="G2204" i="12"/>
  <c r="F2204" i="12"/>
  <c r="D2204" i="12"/>
  <c r="J2203" i="12"/>
  <c r="G2203" i="12"/>
  <c r="F2203" i="12"/>
  <c r="D2203" i="12"/>
  <c r="J2202" i="12"/>
  <c r="G2202" i="12"/>
  <c r="F2202" i="12"/>
  <c r="D2202" i="12"/>
  <c r="J2201" i="12"/>
  <c r="G2201" i="12"/>
  <c r="F2201" i="12"/>
  <c r="D2201" i="12"/>
  <c r="J2200" i="12"/>
  <c r="G2200" i="12"/>
  <c r="F2200" i="12"/>
  <c r="D2200" i="12"/>
  <c r="J2199" i="12"/>
  <c r="G2199" i="12"/>
  <c r="F2199" i="12"/>
  <c r="D2199" i="12"/>
  <c r="J2198" i="12"/>
  <c r="G2198" i="12"/>
  <c r="F2198" i="12"/>
  <c r="D2198" i="12"/>
  <c r="J2197" i="12"/>
  <c r="G2197" i="12"/>
  <c r="F2197" i="12"/>
  <c r="D2197" i="12"/>
  <c r="J2196" i="12"/>
  <c r="G2196" i="12"/>
  <c r="F2196" i="12"/>
  <c r="D2196" i="12"/>
  <c r="J2195" i="12"/>
  <c r="G2195" i="12"/>
  <c r="F2195" i="12"/>
  <c r="D2195" i="12"/>
  <c r="J2194" i="12"/>
  <c r="G2194" i="12"/>
  <c r="F2194" i="12"/>
  <c r="D2194" i="12"/>
  <c r="J2193" i="12"/>
  <c r="G2193" i="12"/>
  <c r="F2193" i="12"/>
  <c r="D2193" i="12"/>
  <c r="J2192" i="12"/>
  <c r="G2192" i="12"/>
  <c r="F2192" i="12"/>
  <c r="D2192" i="12"/>
  <c r="J2191" i="12"/>
  <c r="G2191" i="12"/>
  <c r="F2191" i="12"/>
  <c r="D2191" i="12"/>
  <c r="J2190" i="12"/>
  <c r="G2190" i="12"/>
  <c r="F2190" i="12"/>
  <c r="D2190" i="12"/>
  <c r="J2189" i="12"/>
  <c r="G2189" i="12"/>
  <c r="F2189" i="12"/>
  <c r="D2189" i="12"/>
  <c r="J2188" i="12"/>
  <c r="G2188" i="12"/>
  <c r="F2188" i="12"/>
  <c r="D2188" i="12"/>
  <c r="J2187" i="12"/>
  <c r="G2187" i="12"/>
  <c r="F2187" i="12"/>
  <c r="D2187" i="12"/>
  <c r="J2186" i="12"/>
  <c r="G2186" i="12"/>
  <c r="F2186" i="12"/>
  <c r="D2186" i="12"/>
  <c r="J2185" i="12"/>
  <c r="G2185" i="12"/>
  <c r="F2185" i="12"/>
  <c r="D2185" i="12"/>
  <c r="J2184" i="12"/>
  <c r="G2184" i="12"/>
  <c r="F2184" i="12"/>
  <c r="D2184" i="12"/>
  <c r="J2183" i="12"/>
  <c r="G2183" i="12"/>
  <c r="F2183" i="12"/>
  <c r="D2183" i="12"/>
  <c r="J2182" i="12"/>
  <c r="G2182" i="12"/>
  <c r="F2182" i="12"/>
  <c r="D2182" i="12"/>
  <c r="J2181" i="12"/>
  <c r="G2181" i="12"/>
  <c r="F2181" i="12"/>
  <c r="D2181" i="12"/>
  <c r="J2180" i="12"/>
  <c r="G2180" i="12"/>
  <c r="F2180" i="12"/>
  <c r="D2180" i="12"/>
  <c r="J2179" i="12"/>
  <c r="G2179" i="12"/>
  <c r="F2179" i="12"/>
  <c r="D2179" i="12"/>
  <c r="J2178" i="12"/>
  <c r="G2178" i="12"/>
  <c r="F2178" i="12"/>
  <c r="D2178" i="12"/>
  <c r="J2177" i="12"/>
  <c r="G2177" i="12"/>
  <c r="F2177" i="12"/>
  <c r="D2177" i="12"/>
  <c r="J2176" i="12"/>
  <c r="G2176" i="12"/>
  <c r="F2176" i="12"/>
  <c r="D2176" i="12"/>
  <c r="J2175" i="12"/>
  <c r="G2175" i="12"/>
  <c r="F2175" i="12"/>
  <c r="D2175" i="12"/>
  <c r="J2174" i="12"/>
  <c r="G2174" i="12"/>
  <c r="F2174" i="12"/>
  <c r="D2174" i="12"/>
  <c r="J2173" i="12"/>
  <c r="G2173" i="12"/>
  <c r="F2173" i="12"/>
  <c r="D2173" i="12"/>
  <c r="J2172" i="12"/>
  <c r="G2172" i="12"/>
  <c r="F2172" i="12"/>
  <c r="D2172" i="12"/>
  <c r="J2171" i="12"/>
  <c r="G2171" i="12"/>
  <c r="F2171" i="12"/>
  <c r="D2171" i="12"/>
  <c r="J2170" i="12"/>
  <c r="G2170" i="12"/>
  <c r="F2170" i="12"/>
  <c r="D2170" i="12"/>
  <c r="J2169" i="12"/>
  <c r="G2169" i="12"/>
  <c r="F2169" i="12"/>
  <c r="D2169" i="12"/>
  <c r="J2168" i="12"/>
  <c r="G2168" i="12"/>
  <c r="F2168" i="12"/>
  <c r="D2168" i="12"/>
  <c r="J2167" i="12"/>
  <c r="G2167" i="12"/>
  <c r="F2167" i="12"/>
  <c r="D2167" i="12"/>
  <c r="J2166" i="12"/>
  <c r="G2166" i="12"/>
  <c r="F2166" i="12"/>
  <c r="D2166" i="12"/>
  <c r="J2165" i="12"/>
  <c r="G2165" i="12"/>
  <c r="F2165" i="12"/>
  <c r="D2165" i="12"/>
  <c r="J2164" i="12"/>
  <c r="G2164" i="12"/>
  <c r="F2164" i="12"/>
  <c r="D2164" i="12"/>
  <c r="J2163" i="12"/>
  <c r="G2163" i="12"/>
  <c r="F2163" i="12"/>
  <c r="D2163" i="12"/>
  <c r="J2162" i="12"/>
  <c r="G2162" i="12"/>
  <c r="F2162" i="12"/>
  <c r="D2162" i="12"/>
  <c r="J2161" i="12"/>
  <c r="G2161" i="12"/>
  <c r="F2161" i="12"/>
  <c r="D2161" i="12"/>
  <c r="J2160" i="12"/>
  <c r="G2160" i="12"/>
  <c r="F2160" i="12"/>
  <c r="D2160" i="12"/>
  <c r="J2159" i="12"/>
  <c r="G2159" i="12"/>
  <c r="F2159" i="12"/>
  <c r="D2159" i="12"/>
  <c r="J2158" i="12"/>
  <c r="G2158" i="12"/>
  <c r="F2158" i="12"/>
  <c r="D2158" i="12"/>
  <c r="J2157" i="12"/>
  <c r="G2157" i="12"/>
  <c r="F2157" i="12"/>
  <c r="D2157" i="12"/>
  <c r="J2156" i="12"/>
  <c r="G2156" i="12"/>
  <c r="F2156" i="12"/>
  <c r="D2156" i="12"/>
  <c r="J2155" i="12"/>
  <c r="G2155" i="12"/>
  <c r="F2155" i="12"/>
  <c r="D2155" i="12"/>
  <c r="J2154" i="12"/>
  <c r="G2154" i="12"/>
  <c r="F2154" i="12"/>
  <c r="D2154" i="12"/>
  <c r="J2153" i="12"/>
  <c r="G2153" i="12"/>
  <c r="F2153" i="12"/>
  <c r="D2153" i="12"/>
  <c r="J2152" i="12"/>
  <c r="G2152" i="12"/>
  <c r="F2152" i="12"/>
  <c r="D2152" i="12"/>
  <c r="J2151" i="12"/>
  <c r="G2151" i="12"/>
  <c r="F2151" i="12"/>
  <c r="D2151" i="12"/>
  <c r="J2150" i="12"/>
  <c r="G2150" i="12"/>
  <c r="F2150" i="12"/>
  <c r="D2150" i="12"/>
  <c r="J2149" i="12"/>
  <c r="G2149" i="12"/>
  <c r="F2149" i="12"/>
  <c r="D2149" i="12"/>
  <c r="J2148" i="12"/>
  <c r="G2148" i="12"/>
  <c r="F2148" i="12"/>
  <c r="D2148" i="12"/>
  <c r="J2147" i="12"/>
  <c r="G2147" i="12"/>
  <c r="F2147" i="12"/>
  <c r="D2147" i="12"/>
  <c r="J2146" i="12"/>
  <c r="G2146" i="12"/>
  <c r="F2146" i="12"/>
  <c r="D2146" i="12"/>
  <c r="J2145" i="12"/>
  <c r="G2145" i="12"/>
  <c r="F2145" i="12"/>
  <c r="D2145" i="12"/>
  <c r="J2144" i="12"/>
  <c r="G2144" i="12"/>
  <c r="F2144" i="12"/>
  <c r="D2144" i="12"/>
  <c r="J2143" i="12"/>
  <c r="G2143" i="12"/>
  <c r="F2143" i="12"/>
  <c r="D2143" i="12"/>
  <c r="J2142" i="12"/>
  <c r="G2142" i="12"/>
  <c r="F2142" i="12"/>
  <c r="D2142" i="12"/>
  <c r="J2141" i="12"/>
  <c r="G2141" i="12"/>
  <c r="F2141" i="12"/>
  <c r="D2141" i="12"/>
  <c r="J2140" i="12"/>
  <c r="G2140" i="12"/>
  <c r="F2140" i="12"/>
  <c r="D2140" i="12"/>
  <c r="J2139" i="12"/>
  <c r="G2139" i="12"/>
  <c r="F2139" i="12"/>
  <c r="D2139" i="12"/>
  <c r="J2138" i="12"/>
  <c r="G2138" i="12"/>
  <c r="F2138" i="12"/>
  <c r="D2138" i="12"/>
  <c r="J2137" i="12"/>
  <c r="G2137" i="12"/>
  <c r="F2137" i="12"/>
  <c r="D2137" i="12"/>
  <c r="J2136" i="12"/>
  <c r="G2136" i="12"/>
  <c r="F2136" i="12"/>
  <c r="D2136" i="12"/>
  <c r="J2135" i="12"/>
  <c r="G2135" i="12"/>
  <c r="F2135" i="12"/>
  <c r="D2135" i="12"/>
  <c r="J2134" i="12"/>
  <c r="G2134" i="12"/>
  <c r="F2134" i="12"/>
  <c r="D2134" i="12"/>
  <c r="J2133" i="12"/>
  <c r="G2133" i="12"/>
  <c r="F2133" i="12"/>
  <c r="D2133" i="12"/>
  <c r="J2132" i="12"/>
  <c r="G2132" i="12"/>
  <c r="F2132" i="12"/>
  <c r="D2132" i="12"/>
  <c r="J2131" i="12"/>
  <c r="G2131" i="12"/>
  <c r="F2131" i="12"/>
  <c r="D2131" i="12"/>
  <c r="J2130" i="12"/>
  <c r="G2130" i="12"/>
  <c r="F2130" i="12"/>
  <c r="D2130" i="12"/>
  <c r="J2129" i="12"/>
  <c r="G2129" i="12"/>
  <c r="F2129" i="12"/>
  <c r="D2129" i="12"/>
  <c r="J2128" i="12"/>
  <c r="G2128" i="12"/>
  <c r="F2128" i="12"/>
  <c r="D2128" i="12"/>
  <c r="J2127" i="12"/>
  <c r="G2127" i="12"/>
  <c r="F2127" i="12"/>
  <c r="D2127" i="12"/>
  <c r="J2126" i="12"/>
  <c r="G2126" i="12"/>
  <c r="F2126" i="12"/>
  <c r="D2126" i="12"/>
  <c r="J2125" i="12"/>
  <c r="G2125" i="12"/>
  <c r="F2125" i="12"/>
  <c r="D2125" i="12"/>
  <c r="J2124" i="12"/>
  <c r="G2124" i="12"/>
  <c r="F2124" i="12"/>
  <c r="D2124" i="12"/>
  <c r="J2123" i="12"/>
  <c r="G2123" i="12"/>
  <c r="F2123" i="12"/>
  <c r="D2123" i="12"/>
  <c r="J2122" i="12"/>
  <c r="G2122" i="12"/>
  <c r="F2122" i="12"/>
  <c r="D2122" i="12"/>
  <c r="J2121" i="12"/>
  <c r="G2121" i="12"/>
  <c r="F2121" i="12"/>
  <c r="D2121" i="12"/>
  <c r="J2120" i="12"/>
  <c r="G2120" i="12"/>
  <c r="F2120" i="12"/>
  <c r="D2120" i="12"/>
  <c r="J2119" i="12"/>
  <c r="G2119" i="12"/>
  <c r="F2119" i="12"/>
  <c r="D2119" i="12"/>
  <c r="J2118" i="12"/>
  <c r="G2118" i="12"/>
  <c r="F2118" i="12"/>
  <c r="D2118" i="12"/>
  <c r="J2117" i="12"/>
  <c r="G2117" i="12"/>
  <c r="F2117" i="12"/>
  <c r="D2117" i="12"/>
  <c r="J2116" i="12"/>
  <c r="G2116" i="12"/>
  <c r="F2116" i="12"/>
  <c r="D2116" i="12"/>
  <c r="J2115" i="12"/>
  <c r="G2115" i="12"/>
  <c r="F2115" i="12"/>
  <c r="D2115" i="12"/>
  <c r="J2114" i="12"/>
  <c r="G2114" i="12"/>
  <c r="F2114" i="12"/>
  <c r="D2114" i="12"/>
  <c r="J2113" i="12"/>
  <c r="G2113" i="12"/>
  <c r="F2113" i="12"/>
  <c r="D2113" i="12"/>
  <c r="J2112" i="12"/>
  <c r="G2112" i="12"/>
  <c r="F2112" i="12"/>
  <c r="D2112" i="12"/>
  <c r="J2111" i="12"/>
  <c r="G2111" i="12"/>
  <c r="F2111" i="12"/>
  <c r="D2111" i="12"/>
  <c r="J2110" i="12"/>
  <c r="G2110" i="12"/>
  <c r="F2110" i="12"/>
  <c r="D2110" i="12"/>
  <c r="J2109" i="12"/>
  <c r="G2109" i="12"/>
  <c r="F2109" i="12"/>
  <c r="D2109" i="12"/>
  <c r="J2108" i="12"/>
  <c r="G2108" i="12"/>
  <c r="F2108" i="12"/>
  <c r="D2108" i="12"/>
  <c r="J2107" i="12"/>
  <c r="G2107" i="12"/>
  <c r="F2107" i="12"/>
  <c r="D2107" i="12"/>
  <c r="J2106" i="12"/>
  <c r="G2106" i="12"/>
  <c r="F2106" i="12"/>
  <c r="D2106" i="12"/>
  <c r="J2105" i="12"/>
  <c r="G2105" i="12"/>
  <c r="F2105" i="12"/>
  <c r="D2105" i="12"/>
  <c r="J2104" i="12"/>
  <c r="G2104" i="12"/>
  <c r="F2104" i="12"/>
  <c r="D2104" i="12"/>
  <c r="J2103" i="12"/>
  <c r="G2103" i="12"/>
  <c r="F2103" i="12"/>
  <c r="D2103" i="12"/>
  <c r="J2102" i="12"/>
  <c r="G2102" i="12"/>
  <c r="F2102" i="12"/>
  <c r="D2102" i="12"/>
  <c r="J2101" i="12"/>
  <c r="G2101" i="12"/>
  <c r="F2101" i="12"/>
  <c r="D2101" i="12"/>
  <c r="J2100" i="12"/>
  <c r="G2100" i="12"/>
  <c r="F2100" i="12"/>
  <c r="D2100" i="12"/>
  <c r="J2099" i="12"/>
  <c r="G2099" i="12"/>
  <c r="F2099" i="12"/>
  <c r="D2099" i="12"/>
  <c r="J2098" i="12"/>
  <c r="G2098" i="12"/>
  <c r="F2098" i="12"/>
  <c r="D2098" i="12"/>
  <c r="J2097" i="12"/>
  <c r="G2097" i="12"/>
  <c r="F2097" i="12"/>
  <c r="D2097" i="12"/>
  <c r="J2096" i="12"/>
  <c r="G2096" i="12"/>
  <c r="F2096" i="12"/>
  <c r="D2096" i="12"/>
  <c r="J2095" i="12"/>
  <c r="G2095" i="12"/>
  <c r="F2095" i="12"/>
  <c r="D2095" i="12"/>
  <c r="J2094" i="12"/>
  <c r="G2094" i="12"/>
  <c r="F2094" i="12"/>
  <c r="D2094" i="12"/>
  <c r="J2093" i="12"/>
  <c r="G2093" i="12"/>
  <c r="F2093" i="12"/>
  <c r="D2093" i="12"/>
  <c r="J2092" i="12"/>
  <c r="G2092" i="12"/>
  <c r="F2092" i="12"/>
  <c r="D2092" i="12"/>
  <c r="J2091" i="12"/>
  <c r="G2091" i="12"/>
  <c r="F2091" i="12"/>
  <c r="D2091" i="12"/>
  <c r="J2090" i="12"/>
  <c r="G2090" i="12"/>
  <c r="F2090" i="12"/>
  <c r="D2090" i="12"/>
  <c r="J2089" i="12"/>
  <c r="G2089" i="12"/>
  <c r="F2089" i="12"/>
  <c r="D2089" i="12"/>
  <c r="J2088" i="12"/>
  <c r="G2088" i="12"/>
  <c r="F2088" i="12"/>
  <c r="D2088" i="12"/>
  <c r="J2087" i="12"/>
  <c r="G2087" i="12"/>
  <c r="F2087" i="12"/>
  <c r="D2087" i="12"/>
  <c r="J2086" i="12"/>
  <c r="G2086" i="12"/>
  <c r="F2086" i="12"/>
  <c r="D2086" i="12"/>
  <c r="J2085" i="12"/>
  <c r="G2085" i="12"/>
  <c r="F2085" i="12"/>
  <c r="D2085" i="12"/>
  <c r="J2084" i="12"/>
  <c r="G2084" i="12"/>
  <c r="F2084" i="12"/>
  <c r="D2084" i="12"/>
  <c r="J2083" i="12"/>
  <c r="G2083" i="12"/>
  <c r="F2083" i="12"/>
  <c r="D2083" i="12"/>
  <c r="J2082" i="12"/>
  <c r="G2082" i="12"/>
  <c r="F2082" i="12"/>
  <c r="D2082" i="12"/>
  <c r="J2081" i="12"/>
  <c r="G2081" i="12"/>
  <c r="F2081" i="12"/>
  <c r="D2081" i="12"/>
  <c r="J2080" i="12"/>
  <c r="G2080" i="12"/>
  <c r="F2080" i="12"/>
  <c r="D2080" i="12"/>
  <c r="J2079" i="12"/>
  <c r="G2079" i="12"/>
  <c r="F2079" i="12"/>
  <c r="D2079" i="12"/>
  <c r="J2078" i="12"/>
  <c r="G2078" i="12"/>
  <c r="F2078" i="12"/>
  <c r="D2078" i="12"/>
  <c r="J2077" i="12"/>
  <c r="G2077" i="12"/>
  <c r="F2077" i="12"/>
  <c r="D2077" i="12"/>
  <c r="J2076" i="12"/>
  <c r="G2076" i="12"/>
  <c r="F2076" i="12"/>
  <c r="D2076" i="12"/>
  <c r="J2075" i="12"/>
  <c r="G2075" i="12"/>
  <c r="F2075" i="12"/>
  <c r="D2075" i="12"/>
  <c r="J2074" i="12"/>
  <c r="G2074" i="12"/>
  <c r="F2074" i="12"/>
  <c r="D2074" i="12"/>
  <c r="J2073" i="12"/>
  <c r="G2073" i="12"/>
  <c r="F2073" i="12"/>
  <c r="D2073" i="12"/>
  <c r="J2072" i="12"/>
  <c r="G2072" i="12"/>
  <c r="F2072" i="12"/>
  <c r="D2072" i="12"/>
  <c r="J2071" i="12"/>
  <c r="G2071" i="12"/>
  <c r="F2071" i="12"/>
  <c r="D2071" i="12"/>
  <c r="J2070" i="12"/>
  <c r="G2070" i="12"/>
  <c r="F2070" i="12"/>
  <c r="D2070" i="12"/>
  <c r="J2069" i="12"/>
  <c r="G2069" i="12"/>
  <c r="F2069" i="12"/>
  <c r="D2069" i="12"/>
  <c r="J2068" i="12"/>
  <c r="G2068" i="12"/>
  <c r="F2068" i="12"/>
  <c r="D2068" i="12"/>
  <c r="J2067" i="12"/>
  <c r="G2067" i="12"/>
  <c r="F2067" i="12"/>
  <c r="D2067" i="12"/>
  <c r="J2066" i="12"/>
  <c r="G2066" i="12"/>
  <c r="F2066" i="12"/>
  <c r="D2066" i="12"/>
  <c r="J2065" i="12"/>
  <c r="G2065" i="12"/>
  <c r="F2065" i="12"/>
  <c r="D2065" i="12"/>
  <c r="J2064" i="12"/>
  <c r="G2064" i="12"/>
  <c r="F2064" i="12"/>
  <c r="D2064" i="12"/>
  <c r="J2063" i="12"/>
  <c r="G2063" i="12"/>
  <c r="F2063" i="12"/>
  <c r="D2063" i="12"/>
  <c r="J2062" i="12"/>
  <c r="G2062" i="12"/>
  <c r="F2062" i="12"/>
  <c r="D2062" i="12"/>
  <c r="J2061" i="12"/>
  <c r="G2061" i="12"/>
  <c r="F2061" i="12"/>
  <c r="D2061" i="12"/>
  <c r="J2060" i="12"/>
  <c r="G2060" i="12"/>
  <c r="F2060" i="12"/>
  <c r="D2060" i="12"/>
  <c r="J2059" i="12"/>
  <c r="G2059" i="12"/>
  <c r="F2059" i="12"/>
  <c r="D2059" i="12"/>
  <c r="J2058" i="12"/>
  <c r="G2058" i="12"/>
  <c r="F2058" i="12"/>
  <c r="D2058" i="12"/>
  <c r="J2057" i="12"/>
  <c r="G2057" i="12"/>
  <c r="F2057" i="12"/>
  <c r="D2057" i="12"/>
  <c r="J2056" i="12"/>
  <c r="G2056" i="12"/>
  <c r="F2056" i="12"/>
  <c r="D2056" i="12"/>
  <c r="J2055" i="12"/>
  <c r="G2055" i="12"/>
  <c r="F2055" i="12"/>
  <c r="D2055" i="12"/>
  <c r="J2054" i="12"/>
  <c r="G2054" i="12"/>
  <c r="F2054" i="12"/>
  <c r="D2054" i="12"/>
  <c r="J2053" i="12"/>
  <c r="G2053" i="12"/>
  <c r="F2053" i="12"/>
  <c r="D2053" i="12"/>
  <c r="J2052" i="12"/>
  <c r="G2052" i="12"/>
  <c r="F2052" i="12"/>
  <c r="D2052" i="12"/>
  <c r="J2051" i="12"/>
  <c r="G2051" i="12"/>
  <c r="F2051" i="12"/>
  <c r="D2051" i="12"/>
  <c r="J2050" i="12"/>
  <c r="G2050" i="12"/>
  <c r="F2050" i="12"/>
  <c r="D2050" i="12"/>
  <c r="J2049" i="12"/>
  <c r="G2049" i="12"/>
  <c r="F2049" i="12"/>
  <c r="D2049" i="12"/>
  <c r="J2048" i="12"/>
  <c r="G2048" i="12"/>
  <c r="F2048" i="12"/>
  <c r="D2048" i="12"/>
  <c r="J2047" i="12"/>
  <c r="G2047" i="12"/>
  <c r="F2047" i="12"/>
  <c r="D2047" i="12"/>
  <c r="J2046" i="12"/>
  <c r="G2046" i="12"/>
  <c r="F2046" i="12"/>
  <c r="D2046" i="12"/>
  <c r="J2045" i="12"/>
  <c r="G2045" i="12"/>
  <c r="F2045" i="12"/>
  <c r="D2045" i="12"/>
  <c r="J2044" i="12"/>
  <c r="G2044" i="12"/>
  <c r="F2044" i="12"/>
  <c r="D2044" i="12"/>
  <c r="J2043" i="12"/>
  <c r="G2043" i="12"/>
  <c r="F2043" i="12"/>
  <c r="D2043" i="12"/>
  <c r="J2042" i="12"/>
  <c r="G2042" i="12"/>
  <c r="F2042" i="12"/>
  <c r="D2042" i="12"/>
  <c r="J2041" i="12"/>
  <c r="G2041" i="12"/>
  <c r="F2041" i="12"/>
  <c r="D2041" i="12"/>
  <c r="J2040" i="12"/>
  <c r="G2040" i="12"/>
  <c r="F2040" i="12"/>
  <c r="D2040" i="12"/>
  <c r="J2039" i="12"/>
  <c r="G2039" i="12"/>
  <c r="F2039" i="12"/>
  <c r="D2039" i="12"/>
  <c r="J2038" i="12"/>
  <c r="G2038" i="12"/>
  <c r="F2038" i="12"/>
  <c r="D2038" i="12"/>
  <c r="J2037" i="12"/>
  <c r="G2037" i="12"/>
  <c r="F2037" i="12"/>
  <c r="D2037" i="12"/>
  <c r="J2036" i="12"/>
  <c r="G2036" i="12"/>
  <c r="F2036" i="12"/>
  <c r="D2036" i="12"/>
  <c r="J2035" i="12"/>
  <c r="G2035" i="12"/>
  <c r="F2035" i="12"/>
  <c r="D2035" i="12"/>
  <c r="J2034" i="12"/>
  <c r="G2034" i="12"/>
  <c r="F2034" i="12"/>
  <c r="D2034" i="12"/>
  <c r="J2033" i="12"/>
  <c r="G2033" i="12"/>
  <c r="F2033" i="12"/>
  <c r="D2033" i="12"/>
  <c r="J2032" i="12"/>
  <c r="G2032" i="12"/>
  <c r="F2032" i="12"/>
  <c r="D2032" i="12"/>
  <c r="J2031" i="12"/>
  <c r="G2031" i="12"/>
  <c r="F2031" i="12"/>
  <c r="D2031" i="12"/>
  <c r="J2030" i="12"/>
  <c r="G2030" i="12"/>
  <c r="F2030" i="12"/>
  <c r="D2030" i="12"/>
  <c r="J2029" i="12"/>
  <c r="G2029" i="12"/>
  <c r="F2029" i="12"/>
  <c r="D2029" i="12"/>
  <c r="J2028" i="12"/>
  <c r="G2028" i="12"/>
  <c r="F2028" i="12"/>
  <c r="D2028" i="12"/>
  <c r="J2027" i="12"/>
  <c r="G2027" i="12"/>
  <c r="F2027" i="12"/>
  <c r="D2027" i="12"/>
  <c r="J2026" i="12"/>
  <c r="G2026" i="12"/>
  <c r="F2026" i="12"/>
  <c r="D2026" i="12"/>
  <c r="B2026" i="12"/>
  <c r="B2027" i="12" s="1"/>
  <c r="B2028" i="12" s="1"/>
  <c r="B2029" i="12" s="1"/>
  <c r="B2030" i="12" s="1"/>
  <c r="B2031" i="12" s="1"/>
  <c r="B2032" i="12" s="1"/>
  <c r="B2033" i="12" s="1"/>
  <c r="B2034" i="12" s="1"/>
  <c r="B2035" i="12" s="1"/>
  <c r="B2036" i="12" s="1"/>
  <c r="B2037" i="12" s="1"/>
  <c r="B2038" i="12" s="1"/>
  <c r="B2039" i="12" s="1"/>
  <c r="B2040" i="12" s="1"/>
  <c r="B2041" i="12" s="1"/>
  <c r="B2042" i="12" s="1"/>
  <c r="B2043" i="12" s="1"/>
  <c r="B2044" i="12" s="1"/>
  <c r="B2045" i="12" s="1"/>
  <c r="B2046" i="12" s="1"/>
  <c r="B2047" i="12" s="1"/>
  <c r="B2048" i="12" s="1"/>
  <c r="B2049" i="12" s="1"/>
  <c r="B2050" i="12" s="1"/>
  <c r="B2051" i="12" s="1"/>
  <c r="B2052" i="12" s="1"/>
  <c r="B2053" i="12" s="1"/>
  <c r="B2054" i="12" s="1"/>
  <c r="B2055" i="12" s="1"/>
  <c r="B2056" i="12" s="1"/>
  <c r="B2057" i="12" s="1"/>
  <c r="B2058" i="12" s="1"/>
  <c r="B2059" i="12" s="1"/>
  <c r="B2060" i="12" s="1"/>
  <c r="B2061" i="12" s="1"/>
  <c r="B2062" i="12" s="1"/>
  <c r="B2063" i="12" s="1"/>
  <c r="B2064" i="12" s="1"/>
  <c r="B2065" i="12" s="1"/>
  <c r="B2066" i="12" s="1"/>
  <c r="B2067" i="12" s="1"/>
  <c r="B2068" i="12" s="1"/>
  <c r="B2069" i="12" s="1"/>
  <c r="B2070" i="12" s="1"/>
  <c r="B2071" i="12" s="1"/>
  <c r="B2072" i="12" s="1"/>
  <c r="B2073" i="12" s="1"/>
  <c r="B2074" i="12" s="1"/>
  <c r="B2075" i="12" s="1"/>
  <c r="B2076" i="12" s="1"/>
  <c r="B2077" i="12" s="1"/>
  <c r="B2078" i="12" s="1"/>
  <c r="B2079" i="12" s="1"/>
  <c r="B2080" i="12" s="1"/>
  <c r="B2081" i="12" s="1"/>
  <c r="B2082" i="12" s="1"/>
  <c r="B2083" i="12" s="1"/>
  <c r="B2084" i="12" s="1"/>
  <c r="B2085" i="12" s="1"/>
  <c r="B2086" i="12" s="1"/>
  <c r="B2087" i="12" s="1"/>
  <c r="B2088" i="12" s="1"/>
  <c r="B2089" i="12" s="1"/>
  <c r="B2090" i="12" s="1"/>
  <c r="B2091" i="12" s="1"/>
  <c r="B2092" i="12" s="1"/>
  <c r="B2093" i="12" s="1"/>
  <c r="B2094" i="12" s="1"/>
  <c r="B2095" i="12" s="1"/>
  <c r="B2096" i="12" s="1"/>
  <c r="B2097" i="12" s="1"/>
  <c r="B2098" i="12" s="1"/>
  <c r="B2099" i="12" s="1"/>
  <c r="B2100" i="12" s="1"/>
  <c r="B2101" i="12" s="1"/>
  <c r="B2102" i="12" s="1"/>
  <c r="B2103" i="12" s="1"/>
  <c r="B2104" i="12" s="1"/>
  <c r="B2105" i="12" s="1"/>
  <c r="B2106" i="12" s="1"/>
  <c r="B2107" i="12" s="1"/>
  <c r="B2108" i="12" s="1"/>
  <c r="B2109" i="12" s="1"/>
  <c r="B2110" i="12" s="1"/>
  <c r="B2111" i="12" s="1"/>
  <c r="B2112" i="12" s="1"/>
  <c r="B2113" i="12" s="1"/>
  <c r="B2114" i="12" s="1"/>
  <c r="B2115" i="12" s="1"/>
  <c r="B2116" i="12" s="1"/>
  <c r="B2117" i="12" s="1"/>
  <c r="B2118" i="12" s="1"/>
  <c r="B2119" i="12" s="1"/>
  <c r="B2120" i="12" s="1"/>
  <c r="B2121" i="12" s="1"/>
  <c r="B2122" i="12" s="1"/>
  <c r="B2123" i="12" s="1"/>
  <c r="B2124" i="12" s="1"/>
  <c r="B2125" i="12" s="1"/>
  <c r="B2126" i="12" s="1"/>
  <c r="B2127" i="12" s="1"/>
  <c r="B2128" i="12" s="1"/>
  <c r="B2129" i="12" s="1"/>
  <c r="B2130" i="12" s="1"/>
  <c r="B2131" i="12" s="1"/>
  <c r="B2132" i="12" s="1"/>
  <c r="B2133" i="12" s="1"/>
  <c r="B2134" i="12" s="1"/>
  <c r="B2135" i="12" s="1"/>
  <c r="B2136" i="12" s="1"/>
  <c r="B2137" i="12" s="1"/>
  <c r="B2138" i="12" s="1"/>
  <c r="B2139" i="12" s="1"/>
  <c r="B2140" i="12" s="1"/>
  <c r="B2141" i="12" s="1"/>
  <c r="B2142" i="12" s="1"/>
  <c r="B2143" i="12" s="1"/>
  <c r="B2144" i="12" s="1"/>
  <c r="B2145" i="12" s="1"/>
  <c r="B2146" i="12" s="1"/>
  <c r="B2147" i="12" s="1"/>
  <c r="B2148" i="12" s="1"/>
  <c r="B2149" i="12" s="1"/>
  <c r="B2150" i="12" s="1"/>
  <c r="B2151" i="12" s="1"/>
  <c r="B2152" i="12" s="1"/>
  <c r="B2153" i="12" s="1"/>
  <c r="B2154" i="12" s="1"/>
  <c r="B2155" i="12" s="1"/>
  <c r="B2156" i="12" s="1"/>
  <c r="B2157" i="12" s="1"/>
  <c r="B2158" i="12" s="1"/>
  <c r="B2159" i="12" s="1"/>
  <c r="B2160" i="12" s="1"/>
  <c r="B2161" i="12" s="1"/>
  <c r="B2162" i="12" s="1"/>
  <c r="B2163" i="12" s="1"/>
  <c r="B2164" i="12" s="1"/>
  <c r="B2165" i="12" s="1"/>
  <c r="B2166" i="12" s="1"/>
  <c r="B2167" i="12" s="1"/>
  <c r="B2168" i="12" s="1"/>
  <c r="B2169" i="12" s="1"/>
  <c r="B2170" i="12" s="1"/>
  <c r="B2171" i="12" s="1"/>
  <c r="B2172" i="12" s="1"/>
  <c r="B2173" i="12" s="1"/>
  <c r="B2174" i="12" s="1"/>
  <c r="B2175" i="12" s="1"/>
  <c r="B2176" i="12" s="1"/>
  <c r="B2177" i="12" s="1"/>
  <c r="B2178" i="12" s="1"/>
  <c r="B2179" i="12" s="1"/>
  <c r="B2180" i="12" s="1"/>
  <c r="B2181" i="12" s="1"/>
  <c r="B2182" i="12" s="1"/>
  <c r="B2183" i="12" s="1"/>
  <c r="B2184" i="12" s="1"/>
  <c r="B2185" i="12" s="1"/>
  <c r="B2186" i="12" s="1"/>
  <c r="B2187" i="12" s="1"/>
  <c r="B2188" i="12" s="1"/>
  <c r="B2189" i="12" s="1"/>
  <c r="B2190" i="12" s="1"/>
  <c r="B2191" i="12" s="1"/>
  <c r="B2192" i="12" s="1"/>
  <c r="B2193" i="12" s="1"/>
  <c r="B2194" i="12" s="1"/>
  <c r="B2195" i="12" s="1"/>
  <c r="B2196" i="12" s="1"/>
  <c r="B2197" i="12" s="1"/>
  <c r="B2198" i="12" s="1"/>
  <c r="B2199" i="12" s="1"/>
  <c r="B2200" i="12" s="1"/>
  <c r="B2201" i="12" s="1"/>
  <c r="B2202" i="12" s="1"/>
  <c r="B2203" i="12" s="1"/>
  <c r="B2204" i="12" s="1"/>
  <c r="B2205" i="12" s="1"/>
  <c r="B2206" i="12" s="1"/>
  <c r="B2207" i="12" s="1"/>
  <c r="B2208" i="12" s="1"/>
  <c r="B2209" i="12" s="1"/>
  <c r="B2210" i="12" s="1"/>
  <c r="B2211" i="12" s="1"/>
  <c r="B2212" i="12" s="1"/>
  <c r="B2213" i="12" s="1"/>
  <c r="B2214" i="12" s="1"/>
  <c r="B2215" i="12" s="1"/>
  <c r="B2216" i="12" s="1"/>
  <c r="B2217" i="12" s="1"/>
  <c r="B2218" i="12" s="1"/>
  <c r="B2219" i="12" s="1"/>
  <c r="B2220" i="12" s="1"/>
  <c r="B2221" i="12" s="1"/>
  <c r="B2222" i="12" s="1"/>
  <c r="B2223" i="12" s="1"/>
  <c r="B2224" i="12" s="1"/>
  <c r="B2225" i="12" s="1"/>
  <c r="B2226" i="12" s="1"/>
  <c r="B2227" i="12" s="1"/>
  <c r="B2228" i="12" s="1"/>
  <c r="B2229" i="12" s="1"/>
  <c r="B2230" i="12" s="1"/>
  <c r="B2231" i="12" s="1"/>
  <c r="B2232" i="12" s="1"/>
  <c r="B2233" i="12" s="1"/>
  <c r="B2234" i="12" s="1"/>
  <c r="B2235" i="12" s="1"/>
  <c r="B2236" i="12" s="1"/>
  <c r="B2237" i="12" s="1"/>
  <c r="B2238" i="12" s="1"/>
  <c r="B2239" i="12" s="1"/>
  <c r="B2240" i="12" s="1"/>
  <c r="B2241" i="12" s="1"/>
  <c r="B2242" i="12" s="1"/>
  <c r="B2243" i="12" s="1"/>
  <c r="B2244" i="12" s="1"/>
  <c r="B2245" i="12" s="1"/>
  <c r="B2246" i="12" s="1"/>
  <c r="B2247" i="12" s="1"/>
  <c r="B2248" i="12" s="1"/>
  <c r="B2249" i="12" s="1"/>
  <c r="B2250" i="12" s="1"/>
  <c r="B2251" i="12" s="1"/>
  <c r="B2252" i="12" s="1"/>
  <c r="B2253" i="12" s="1"/>
  <c r="B2254" i="12" s="1"/>
  <c r="B2255" i="12" s="1"/>
  <c r="B2256" i="12" s="1"/>
  <c r="B2257" i="12" s="1"/>
  <c r="B2258" i="12" s="1"/>
  <c r="B2259" i="12" s="1"/>
  <c r="B2260" i="12" s="1"/>
  <c r="B2261" i="12" s="1"/>
  <c r="B2262" i="12" s="1"/>
  <c r="B2263" i="12" s="1"/>
  <c r="B2264" i="12" s="1"/>
  <c r="B2265" i="12" s="1"/>
  <c r="B2266" i="12" s="1"/>
  <c r="B2267" i="12" s="1"/>
  <c r="B2268" i="12" s="1"/>
  <c r="B2269" i="12" s="1"/>
  <c r="B2270" i="12" s="1"/>
  <c r="B2271" i="12" s="1"/>
  <c r="B2272" i="12" s="1"/>
  <c r="B2273" i="12" s="1"/>
  <c r="B2274" i="12" s="1"/>
  <c r="B2275" i="12" s="1"/>
  <c r="B2276" i="12" s="1"/>
  <c r="B2277" i="12" s="1"/>
  <c r="B2278" i="12" s="1"/>
  <c r="B2279" i="12" s="1"/>
  <c r="B2280" i="12" s="1"/>
  <c r="B2281" i="12" s="1"/>
  <c r="B2282" i="12" s="1"/>
  <c r="B2283" i="12" s="1"/>
  <c r="B2284" i="12" s="1"/>
  <c r="B2285" i="12" s="1"/>
  <c r="B2286" i="12" s="1"/>
  <c r="B2287" i="12" s="1"/>
  <c r="B2288" i="12" s="1"/>
  <c r="B2289" i="12" s="1"/>
  <c r="B2290" i="12" s="1"/>
  <c r="B2291" i="12" s="1"/>
  <c r="B2292" i="12" s="1"/>
  <c r="B2293" i="12" s="1"/>
  <c r="B2294" i="12" s="1"/>
  <c r="B2295" i="12" s="1"/>
  <c r="B2296" i="12" s="1"/>
  <c r="B2297" i="12" s="1"/>
  <c r="B2298" i="12" s="1"/>
  <c r="B2299" i="12" s="1"/>
  <c r="B2300" i="12" s="1"/>
  <c r="B2301" i="12" s="1"/>
  <c r="B2302" i="12" s="1"/>
  <c r="B2303" i="12" s="1"/>
  <c r="B2304" i="12" s="1"/>
  <c r="B2305" i="12" s="1"/>
  <c r="B2306" i="12" s="1"/>
  <c r="B2307" i="12" s="1"/>
  <c r="B2308" i="12" s="1"/>
  <c r="B2309" i="12" s="1"/>
  <c r="B2310" i="12" s="1"/>
  <c r="B2311" i="12" s="1"/>
  <c r="B2312" i="12" s="1"/>
  <c r="B2313" i="12" s="1"/>
  <c r="B2314" i="12" s="1"/>
  <c r="B2315" i="12" s="1"/>
  <c r="B2316" i="12" s="1"/>
  <c r="B2317" i="12" s="1"/>
  <c r="B2318" i="12" s="1"/>
  <c r="B2319" i="12" s="1"/>
  <c r="B2320" i="12" s="1"/>
  <c r="B2321" i="12" s="1"/>
  <c r="B2322" i="12" s="1"/>
  <c r="B2323" i="12" s="1"/>
  <c r="B2324" i="12" s="1"/>
  <c r="B2325" i="12" s="1"/>
  <c r="B2326" i="12" s="1"/>
  <c r="B2327" i="12" s="1"/>
  <c r="B2328" i="12" s="1"/>
  <c r="B2329" i="12" s="1"/>
  <c r="B2330" i="12" s="1"/>
  <c r="B2331" i="12" s="1"/>
  <c r="B2332" i="12" s="1"/>
  <c r="B2333" i="12" s="1"/>
  <c r="B2334" i="12" s="1"/>
  <c r="B2335" i="12" s="1"/>
  <c r="B2336" i="12" s="1"/>
  <c r="B2337" i="12" s="1"/>
  <c r="B2338" i="12" s="1"/>
  <c r="B2339" i="12" s="1"/>
  <c r="B2340" i="12" s="1"/>
  <c r="B2341" i="12" s="1"/>
  <c r="B2342" i="12" s="1"/>
  <c r="B2343" i="12" s="1"/>
  <c r="B2344" i="12" s="1"/>
  <c r="B2345" i="12" s="1"/>
  <c r="B2346" i="12" s="1"/>
  <c r="B2347" i="12" s="1"/>
  <c r="B2348" i="12" s="1"/>
  <c r="B2349" i="12" s="1"/>
  <c r="B2350" i="12" s="1"/>
  <c r="B2351" i="12" s="1"/>
  <c r="B2352" i="12" s="1"/>
  <c r="B2353" i="12" s="1"/>
  <c r="B2354" i="12" s="1"/>
  <c r="B2355" i="12" s="1"/>
  <c r="B2356" i="12" s="1"/>
  <c r="B2357" i="12" s="1"/>
  <c r="B2358" i="12" s="1"/>
  <c r="B2359" i="12" s="1"/>
  <c r="B2360" i="12" s="1"/>
  <c r="B2361" i="12" s="1"/>
  <c r="B2362" i="12" s="1"/>
  <c r="B2363" i="12" s="1"/>
  <c r="B2364" i="12" s="1"/>
  <c r="B2365" i="12" s="1"/>
  <c r="B2366" i="12" s="1"/>
  <c r="B2367" i="12" s="1"/>
  <c r="B2368" i="12" s="1"/>
  <c r="B2369" i="12" s="1"/>
  <c r="B2370" i="12" s="1"/>
  <c r="B2371" i="12" s="1"/>
  <c r="B2372" i="12" s="1"/>
  <c r="B2373" i="12" s="1"/>
  <c r="B2374" i="12" s="1"/>
  <c r="B2375" i="12" s="1"/>
  <c r="B2376" i="12" s="1"/>
  <c r="B2377" i="12" s="1"/>
  <c r="B2378" i="12" s="1"/>
  <c r="B2379" i="12" s="1"/>
  <c r="B2380" i="12" s="1"/>
  <c r="B2381" i="12" s="1"/>
  <c r="B2382" i="12" s="1"/>
  <c r="B2383" i="12" s="1"/>
  <c r="B2384" i="12" s="1"/>
  <c r="B2385" i="12" s="1"/>
  <c r="B2386" i="12" s="1"/>
  <c r="B2387" i="12" s="1"/>
  <c r="B2388" i="12" s="1"/>
  <c r="B2389" i="12" s="1"/>
  <c r="B2390" i="12" s="1"/>
  <c r="B2391" i="12" s="1"/>
  <c r="B2392" i="12" s="1"/>
  <c r="B2393" i="12" s="1"/>
  <c r="B2394" i="12" s="1"/>
  <c r="B2395" i="12" s="1"/>
  <c r="B2396" i="12" s="1"/>
  <c r="B2397" i="12" s="1"/>
  <c r="B2398" i="12" s="1"/>
  <c r="B2399" i="12" s="1"/>
  <c r="B2400" i="12" s="1"/>
  <c r="B2401" i="12" s="1"/>
  <c r="B2402" i="12" s="1"/>
  <c r="B2403" i="12" s="1"/>
  <c r="B2404" i="12" s="1"/>
  <c r="B2405" i="12" s="1"/>
  <c r="B2406" i="12" s="1"/>
  <c r="B2407" i="12" s="1"/>
  <c r="B2408" i="12" s="1"/>
  <c r="B2409" i="12" s="1"/>
  <c r="B2410" i="12" s="1"/>
  <c r="B2411" i="12" s="1"/>
  <c r="B2412" i="12" s="1"/>
  <c r="B2413" i="12" s="1"/>
  <c r="B2414" i="12" s="1"/>
  <c r="B2415" i="12" s="1"/>
  <c r="B2416" i="12" s="1"/>
  <c r="B2417" i="12" s="1"/>
  <c r="B2418" i="12" s="1"/>
  <c r="B2419" i="12" s="1"/>
  <c r="B2420" i="12" s="1"/>
  <c r="B2421" i="12" s="1"/>
  <c r="B2422" i="12" s="1"/>
  <c r="B2423" i="12" s="1"/>
  <c r="B2424" i="12" s="1"/>
  <c r="B2425" i="12" s="1"/>
  <c r="B2426" i="12" s="1"/>
  <c r="B2427" i="12" s="1"/>
  <c r="B2428" i="12" s="1"/>
  <c r="B2429" i="12" s="1"/>
  <c r="B2430" i="12" s="1"/>
  <c r="B2431" i="12" s="1"/>
  <c r="B2432" i="12" s="1"/>
  <c r="B2433" i="12" s="1"/>
  <c r="B2434" i="12" s="1"/>
  <c r="B2435" i="12" s="1"/>
  <c r="B2436" i="12" s="1"/>
  <c r="B2437" i="12" s="1"/>
  <c r="B2438" i="12" s="1"/>
  <c r="B2439" i="12" s="1"/>
  <c r="B2440" i="12" s="1"/>
  <c r="B2441" i="12" s="1"/>
  <c r="B2442" i="12" s="1"/>
  <c r="B2443" i="12" s="1"/>
  <c r="B2444" i="12" s="1"/>
  <c r="B2445" i="12" s="1"/>
  <c r="B2446" i="12" s="1"/>
  <c r="B2447" i="12" s="1"/>
  <c r="B2448" i="12" s="1"/>
  <c r="B2449" i="12" s="1"/>
  <c r="B2450" i="12" s="1"/>
  <c r="B2451" i="12" s="1"/>
  <c r="B2452" i="12" s="1"/>
  <c r="B2453" i="12" s="1"/>
  <c r="B2454" i="12" s="1"/>
  <c r="B2455" i="12" s="1"/>
  <c r="B2456" i="12" s="1"/>
  <c r="B2457" i="12" s="1"/>
  <c r="B2458" i="12" s="1"/>
  <c r="B2459" i="12" s="1"/>
  <c r="B2460" i="12" s="1"/>
  <c r="B2461" i="12" s="1"/>
  <c r="B2462" i="12" s="1"/>
  <c r="B2463" i="12" s="1"/>
  <c r="B2464" i="12" s="1"/>
  <c r="B2465" i="12" s="1"/>
  <c r="B2466" i="12" s="1"/>
  <c r="B2467" i="12" s="1"/>
  <c r="B2468" i="12" s="1"/>
  <c r="B2469" i="12" s="1"/>
  <c r="B2470" i="12" s="1"/>
  <c r="B2471" i="12" s="1"/>
  <c r="B2472" i="12" s="1"/>
  <c r="B2473" i="12" s="1"/>
  <c r="B2474" i="12" s="1"/>
  <c r="B2475" i="12" s="1"/>
  <c r="B2476" i="12" s="1"/>
  <c r="B2477" i="12" s="1"/>
  <c r="B2478" i="12" s="1"/>
  <c r="B2479" i="12" s="1"/>
  <c r="B2480" i="12" s="1"/>
  <c r="B2481" i="12" s="1"/>
  <c r="B2482" i="12" s="1"/>
  <c r="B2483" i="12" s="1"/>
  <c r="B2484" i="12" s="1"/>
  <c r="B2485" i="12" s="1"/>
  <c r="B2486" i="12" s="1"/>
  <c r="B2487" i="12" s="1"/>
  <c r="B2488" i="12" s="1"/>
  <c r="B2489" i="12" s="1"/>
  <c r="B2490" i="12" s="1"/>
  <c r="B2491" i="12" s="1"/>
  <c r="B2492" i="12" s="1"/>
  <c r="B2493" i="12" s="1"/>
  <c r="B2494" i="12" s="1"/>
  <c r="B2495" i="12" s="1"/>
  <c r="B2496" i="12" s="1"/>
  <c r="B2497" i="12" s="1"/>
  <c r="B2498" i="12" s="1"/>
  <c r="B2499" i="12" s="1"/>
  <c r="B2500" i="12" s="1"/>
  <c r="B2501" i="12" s="1"/>
  <c r="B2502" i="12" s="1"/>
  <c r="B2503" i="12" s="1"/>
  <c r="B2504" i="12" s="1"/>
  <c r="B2505" i="12" s="1"/>
  <c r="B2506" i="12" s="1"/>
  <c r="B2507" i="12" s="1"/>
  <c r="B2508" i="12" s="1"/>
  <c r="B2509" i="12" s="1"/>
  <c r="B2510" i="12" s="1"/>
  <c r="B2511" i="12" s="1"/>
  <c r="B2512" i="12" s="1"/>
  <c r="B2513" i="12" s="1"/>
  <c r="B2514" i="12" s="1"/>
  <c r="B2515" i="12" s="1"/>
  <c r="B2516" i="12" s="1"/>
  <c r="B2517" i="12" s="1"/>
  <c r="B2518" i="12" s="1"/>
  <c r="B2519" i="12" s="1"/>
  <c r="B2520" i="12" s="1"/>
  <c r="B2521" i="12" s="1"/>
  <c r="B2522" i="12" s="1"/>
  <c r="B2523" i="12" s="1"/>
  <c r="B2524" i="12" s="1"/>
  <c r="B2525" i="12" s="1"/>
  <c r="B2526" i="12" s="1"/>
  <c r="B2527" i="12" s="1"/>
  <c r="B2528" i="12" s="1"/>
  <c r="B2529" i="12" s="1"/>
  <c r="B2530" i="12" s="1"/>
  <c r="B2531" i="12" s="1"/>
  <c r="B2532" i="12" s="1"/>
  <c r="B2533" i="12" s="1"/>
  <c r="B2534" i="12" s="1"/>
  <c r="B2535" i="12" s="1"/>
  <c r="B2536" i="12" s="1"/>
  <c r="B2537" i="12" s="1"/>
  <c r="B2538" i="12" s="1"/>
  <c r="B2539" i="12" s="1"/>
  <c r="B2540" i="12" s="1"/>
  <c r="B2541" i="12" s="1"/>
  <c r="B2542" i="12" s="1"/>
  <c r="B2543" i="12" s="1"/>
  <c r="B2544" i="12" s="1"/>
  <c r="B2545" i="12" s="1"/>
  <c r="B2546" i="12" s="1"/>
  <c r="B2547" i="12" s="1"/>
  <c r="B2548" i="12" s="1"/>
  <c r="B2549" i="12" s="1"/>
  <c r="B2550" i="12" s="1"/>
  <c r="B2551" i="12" s="1"/>
  <c r="B2552" i="12" s="1"/>
  <c r="B2553" i="12" s="1"/>
  <c r="B2554" i="12" s="1"/>
  <c r="B2555" i="12" s="1"/>
  <c r="B2556" i="12" s="1"/>
  <c r="B2557" i="12" s="1"/>
  <c r="B2558" i="12" s="1"/>
  <c r="B2559" i="12" s="1"/>
  <c r="B2560" i="12" s="1"/>
  <c r="B2561" i="12" s="1"/>
  <c r="B2562" i="12" s="1"/>
  <c r="B2563" i="12" s="1"/>
  <c r="B2564" i="12" s="1"/>
  <c r="B2565" i="12" s="1"/>
  <c r="B2566" i="12" s="1"/>
  <c r="B2567" i="12" s="1"/>
  <c r="B2568" i="12" s="1"/>
  <c r="B2569" i="12" s="1"/>
  <c r="B2570" i="12" s="1"/>
  <c r="B2571" i="12" s="1"/>
  <c r="B2572" i="12" s="1"/>
  <c r="B2573" i="12" s="1"/>
  <c r="B2574" i="12" s="1"/>
  <c r="B2575" i="12" s="1"/>
  <c r="B2576" i="12" s="1"/>
  <c r="B2577" i="12" s="1"/>
  <c r="B2578" i="12" s="1"/>
  <c r="B2579" i="12" s="1"/>
  <c r="B2580" i="12" s="1"/>
  <c r="B2581" i="12" s="1"/>
  <c r="B2582" i="12" s="1"/>
  <c r="B2583" i="12" s="1"/>
  <c r="B2584" i="12" s="1"/>
  <c r="B2585" i="12" s="1"/>
  <c r="B2586" i="12" s="1"/>
  <c r="B2587" i="12" s="1"/>
  <c r="B2588" i="12" s="1"/>
  <c r="B2589" i="12" s="1"/>
  <c r="B2590" i="12" s="1"/>
  <c r="B2591" i="12" s="1"/>
  <c r="B2592" i="12" s="1"/>
  <c r="B2593" i="12" s="1"/>
  <c r="B2594" i="12" s="1"/>
  <c r="B2595" i="12" s="1"/>
  <c r="B2596" i="12" s="1"/>
  <c r="J2025" i="12"/>
  <c r="G2025" i="12"/>
  <c r="F2025" i="12"/>
  <c r="D2025" i="12"/>
  <c r="J2019" i="12"/>
  <c r="D2019" i="12"/>
  <c r="J2018" i="12"/>
  <c r="D2018" i="12"/>
  <c r="J2017" i="12"/>
  <c r="D2017" i="12"/>
  <c r="J2016" i="12"/>
  <c r="D2016" i="12"/>
  <c r="J2015" i="12"/>
  <c r="D2015" i="12"/>
  <c r="J2014" i="12"/>
  <c r="D2014" i="12"/>
  <c r="J2013" i="12"/>
  <c r="D2013" i="12"/>
  <c r="J2012" i="12"/>
  <c r="D2012" i="12"/>
  <c r="J2011" i="12"/>
  <c r="D2011" i="12"/>
  <c r="J2010" i="12"/>
  <c r="D2010" i="12"/>
  <c r="J2009" i="12"/>
  <c r="D2009" i="12"/>
  <c r="J2008" i="12"/>
  <c r="D2008" i="12"/>
  <c r="J2007" i="12"/>
  <c r="D2007" i="12"/>
  <c r="J2006" i="12"/>
  <c r="D2006" i="12"/>
  <c r="J2005" i="12"/>
  <c r="D2005" i="12"/>
  <c r="J2004" i="12"/>
  <c r="D2004" i="12"/>
  <c r="J2003" i="12"/>
  <c r="D2003" i="12"/>
  <c r="J2002" i="12"/>
  <c r="D2002" i="12"/>
  <c r="J2001" i="12"/>
  <c r="D2001" i="12"/>
  <c r="J2000" i="12"/>
  <c r="D2000" i="12"/>
  <c r="J1999" i="12"/>
  <c r="D1999" i="12"/>
  <c r="J1998" i="12"/>
  <c r="D1998" i="12"/>
  <c r="J1997" i="12"/>
  <c r="D1997" i="12"/>
  <c r="J1996" i="12"/>
  <c r="D1996" i="12"/>
  <c r="J1995" i="12"/>
  <c r="D1995" i="12"/>
  <c r="J1994" i="12"/>
  <c r="D1994" i="12"/>
  <c r="J1993" i="12"/>
  <c r="D1993" i="12"/>
  <c r="J1992" i="12"/>
  <c r="D1992" i="12"/>
  <c r="J1991" i="12"/>
  <c r="D1991" i="12"/>
  <c r="J1990" i="12"/>
  <c r="D1990" i="12"/>
  <c r="J1989" i="12"/>
  <c r="D1989" i="12"/>
  <c r="J1988" i="12"/>
  <c r="D1988" i="12"/>
  <c r="J1987" i="12"/>
  <c r="D1987" i="12"/>
  <c r="J1986" i="12"/>
  <c r="D1986" i="12"/>
  <c r="J1985" i="12"/>
  <c r="D1985" i="12"/>
  <c r="J1984" i="12"/>
  <c r="D1984" i="12"/>
  <c r="J1983" i="12"/>
  <c r="D1983" i="12"/>
  <c r="J1982" i="12"/>
  <c r="D1982" i="12"/>
  <c r="J1981" i="12"/>
  <c r="D1981" i="12"/>
  <c r="J1980" i="12"/>
  <c r="D1980" i="12"/>
  <c r="J1979" i="12"/>
  <c r="D1979" i="12"/>
  <c r="J1978" i="12"/>
  <c r="D1978" i="12"/>
  <c r="J1977" i="12"/>
  <c r="D1977" i="12"/>
  <c r="J1976" i="12"/>
  <c r="D1976" i="12"/>
  <c r="J1975" i="12"/>
  <c r="D1975" i="12"/>
  <c r="J1974" i="12"/>
  <c r="D1974" i="12"/>
  <c r="J1973" i="12"/>
  <c r="D1973" i="12"/>
  <c r="J1972" i="12"/>
  <c r="D1972" i="12"/>
  <c r="J1971" i="12"/>
  <c r="D1971" i="12"/>
  <c r="J1970" i="12"/>
  <c r="D1970" i="12"/>
  <c r="J1969" i="12"/>
  <c r="D1969" i="12"/>
  <c r="J1968" i="12"/>
  <c r="D1968" i="12"/>
  <c r="J1967" i="12"/>
  <c r="D1967" i="12"/>
  <c r="J1966" i="12"/>
  <c r="D1966" i="12"/>
  <c r="J1965" i="12"/>
  <c r="D1965" i="12"/>
  <c r="J1964" i="12"/>
  <c r="D1964" i="12"/>
  <c r="J1963" i="12"/>
  <c r="D1963" i="12"/>
  <c r="J1962" i="12"/>
  <c r="D1962" i="12"/>
  <c r="J1961" i="12"/>
  <c r="D1961" i="12"/>
  <c r="J1960" i="12"/>
  <c r="D1960" i="12"/>
  <c r="J1959" i="12"/>
  <c r="D1959" i="12"/>
  <c r="J1958" i="12"/>
  <c r="D1958" i="12"/>
  <c r="J1957" i="12"/>
  <c r="D1957" i="12"/>
  <c r="J1956" i="12"/>
  <c r="D1956" i="12"/>
  <c r="J1955" i="12"/>
  <c r="D1955" i="12"/>
  <c r="J1954" i="12"/>
  <c r="D1954" i="12"/>
  <c r="J1953" i="12"/>
  <c r="D1953" i="12"/>
  <c r="J1952" i="12"/>
  <c r="D1952" i="12"/>
  <c r="J1951" i="12"/>
  <c r="D1951" i="12"/>
  <c r="J1950" i="12"/>
  <c r="D1950" i="12"/>
  <c r="J1949" i="12"/>
  <c r="D1949" i="12"/>
  <c r="J1948" i="12"/>
  <c r="D1948" i="12"/>
  <c r="J1947" i="12"/>
  <c r="D1947" i="12"/>
  <c r="J1946" i="12"/>
  <c r="D1946" i="12"/>
  <c r="J1945" i="12"/>
  <c r="D1945" i="12"/>
  <c r="J1944" i="12"/>
  <c r="D1944" i="12"/>
  <c r="J1943" i="12"/>
  <c r="D1943" i="12"/>
  <c r="J1942" i="12"/>
  <c r="D1942" i="12"/>
  <c r="J1941" i="12"/>
  <c r="D1941" i="12"/>
  <c r="J1940" i="12"/>
  <c r="D1940" i="12"/>
  <c r="J1939" i="12"/>
  <c r="D1939" i="12"/>
  <c r="J1938" i="12"/>
  <c r="D1938" i="12"/>
  <c r="J1937" i="12"/>
  <c r="D1937" i="12"/>
  <c r="J1936" i="12"/>
  <c r="D1936" i="12"/>
  <c r="J1935" i="12"/>
  <c r="D1935" i="12"/>
  <c r="J1934" i="12"/>
  <c r="D1934" i="12"/>
  <c r="J1933" i="12"/>
  <c r="D1933" i="12"/>
  <c r="J1932" i="12"/>
  <c r="D1932" i="12"/>
  <c r="J1931" i="12"/>
  <c r="D1931" i="12"/>
  <c r="J1930" i="12"/>
  <c r="D1930" i="12"/>
  <c r="J1929" i="12"/>
  <c r="D1929" i="12"/>
  <c r="J1928" i="12"/>
  <c r="D1928" i="12"/>
  <c r="J1927" i="12"/>
  <c r="D1927" i="12"/>
  <c r="J1926" i="12"/>
  <c r="D1926" i="12"/>
  <c r="J1925" i="12"/>
  <c r="D1925" i="12"/>
  <c r="J1924" i="12"/>
  <c r="D1924" i="12"/>
  <c r="J1923" i="12"/>
  <c r="D1923" i="12"/>
  <c r="J1922" i="12"/>
  <c r="D1922" i="12"/>
  <c r="J1921" i="12"/>
  <c r="D1921" i="12"/>
  <c r="J1920" i="12"/>
  <c r="D1920" i="12"/>
  <c r="J1919" i="12"/>
  <c r="D1919" i="12"/>
  <c r="J1918" i="12"/>
  <c r="D1918" i="12"/>
  <c r="J1917" i="12"/>
  <c r="D1917" i="12"/>
  <c r="J1916" i="12"/>
  <c r="D1916" i="12"/>
  <c r="J1915" i="12"/>
  <c r="D1915" i="12"/>
  <c r="J1914" i="12"/>
  <c r="D1914" i="12"/>
  <c r="J1913" i="12"/>
  <c r="D1913" i="12"/>
  <c r="J1912" i="12"/>
  <c r="D1912" i="12"/>
  <c r="J1911" i="12"/>
  <c r="D1911" i="12"/>
  <c r="J1910" i="12"/>
  <c r="D1910" i="12"/>
  <c r="J1909" i="12"/>
  <c r="D1909" i="12"/>
  <c r="J1908" i="12"/>
  <c r="D1908" i="12"/>
  <c r="J1907" i="12"/>
  <c r="D1907" i="12"/>
  <c r="J1906" i="12"/>
  <c r="D1906" i="12"/>
  <c r="J1905" i="12"/>
  <c r="D1905" i="12"/>
  <c r="J1904" i="12"/>
  <c r="D1904" i="12"/>
  <c r="J1903" i="12"/>
  <c r="D1903" i="12"/>
  <c r="J1902" i="12"/>
  <c r="D1902" i="12"/>
  <c r="J1901" i="12"/>
  <c r="D1901" i="12"/>
  <c r="J1900" i="12"/>
  <c r="D1900" i="12"/>
  <c r="J1899" i="12"/>
  <c r="D1899" i="12"/>
  <c r="J1898" i="12"/>
  <c r="D1898" i="12"/>
  <c r="J1897" i="12"/>
  <c r="D1897" i="12"/>
  <c r="J1896" i="12"/>
  <c r="D1896" i="12"/>
  <c r="J1895" i="12"/>
  <c r="D1895" i="12"/>
  <c r="J1894" i="12"/>
  <c r="D1894" i="12"/>
  <c r="J1893" i="12"/>
  <c r="D1893" i="12"/>
  <c r="J1892" i="12"/>
  <c r="D1892" i="12"/>
  <c r="J1891" i="12"/>
  <c r="D1891" i="12"/>
  <c r="J1890" i="12"/>
  <c r="D1890" i="12"/>
  <c r="J1889" i="12"/>
  <c r="D1889" i="12"/>
  <c r="J1888" i="12"/>
  <c r="D1888" i="12"/>
  <c r="J1887" i="12"/>
  <c r="D1887" i="12"/>
  <c r="J1886" i="12"/>
  <c r="D1886" i="12"/>
  <c r="J1885" i="12"/>
  <c r="D1885" i="12"/>
  <c r="J1884" i="12"/>
  <c r="D1884" i="12"/>
  <c r="J1883" i="12"/>
  <c r="D1883" i="12"/>
  <c r="J1882" i="12"/>
  <c r="D1882" i="12"/>
  <c r="J1881" i="12"/>
  <c r="D1881" i="12"/>
  <c r="J1880" i="12"/>
  <c r="D1880" i="12"/>
  <c r="J1879" i="12"/>
  <c r="D1879" i="12"/>
  <c r="J1878" i="12"/>
  <c r="D1878" i="12"/>
  <c r="J1877" i="12"/>
  <c r="D1877" i="12"/>
  <c r="J1876" i="12"/>
  <c r="D1876" i="12"/>
  <c r="J1875" i="12"/>
  <c r="D1875" i="12"/>
  <c r="J1874" i="12"/>
  <c r="D1874" i="12"/>
  <c r="J1873" i="12"/>
  <c r="D1873" i="12"/>
  <c r="J1872" i="12"/>
  <c r="D1872" i="12"/>
  <c r="J1871" i="12"/>
  <c r="D1871" i="12"/>
  <c r="J1870" i="12"/>
  <c r="D1870" i="12"/>
  <c r="J1869" i="12"/>
  <c r="D1869" i="12"/>
  <c r="J1868" i="12"/>
  <c r="D1868" i="12"/>
  <c r="J1867" i="12"/>
  <c r="D1867" i="12"/>
  <c r="J1866" i="12"/>
  <c r="D1866" i="12"/>
  <c r="J1865" i="12"/>
  <c r="D1865" i="12"/>
  <c r="J1864" i="12"/>
  <c r="D1864" i="12"/>
  <c r="J1863" i="12"/>
  <c r="D1863" i="12"/>
  <c r="J1862" i="12"/>
  <c r="D1862" i="12"/>
  <c r="J1861" i="12"/>
  <c r="D1861" i="12"/>
  <c r="J1860" i="12"/>
  <c r="D1860" i="12"/>
  <c r="J1859" i="12"/>
  <c r="D1859" i="12"/>
  <c r="J1858" i="12"/>
  <c r="D1858" i="12"/>
  <c r="J1857" i="12"/>
  <c r="D1857" i="12"/>
  <c r="J1856" i="12"/>
  <c r="D1856" i="12"/>
  <c r="J1855" i="12"/>
  <c r="D1855" i="12"/>
  <c r="J1854" i="12"/>
  <c r="D1854" i="12"/>
  <c r="J1853" i="12"/>
  <c r="D1853" i="12"/>
  <c r="J1852" i="12"/>
  <c r="D1852" i="12"/>
  <c r="J1851" i="12"/>
  <c r="D1851" i="12"/>
  <c r="J1850" i="12"/>
  <c r="D1850" i="12"/>
  <c r="J1849" i="12"/>
  <c r="D1849" i="12"/>
  <c r="J1848" i="12"/>
  <c r="D1848" i="12"/>
  <c r="J1847" i="12"/>
  <c r="D1847" i="12"/>
  <c r="J1846" i="12"/>
  <c r="D1846" i="12"/>
  <c r="J1845" i="12"/>
  <c r="D1845" i="12"/>
  <c r="J1844" i="12"/>
  <c r="D1844" i="12"/>
  <c r="J1843" i="12"/>
  <c r="D1843" i="12"/>
  <c r="J1842" i="12"/>
  <c r="D1842" i="12"/>
  <c r="J1841" i="12"/>
  <c r="D1841" i="12"/>
  <c r="J1840" i="12"/>
  <c r="D1840" i="12"/>
  <c r="J1839" i="12"/>
  <c r="D1839" i="12"/>
  <c r="J1838" i="12"/>
  <c r="D1838" i="12"/>
  <c r="J1837" i="12"/>
  <c r="D1837" i="12"/>
  <c r="J1836" i="12"/>
  <c r="D1836" i="12"/>
  <c r="J1835" i="12"/>
  <c r="D1835" i="12"/>
  <c r="J1834" i="12"/>
  <c r="D1834" i="12"/>
  <c r="J1833" i="12"/>
  <c r="D1833" i="12"/>
  <c r="J1832" i="12"/>
  <c r="D1832" i="12"/>
  <c r="J1831" i="12"/>
  <c r="D1831" i="12"/>
  <c r="J1830" i="12"/>
  <c r="D1830" i="12"/>
  <c r="J1829" i="12"/>
  <c r="D1829" i="12"/>
  <c r="J1828" i="12"/>
  <c r="D1828" i="12"/>
  <c r="J1827" i="12"/>
  <c r="D1827" i="12"/>
  <c r="J1826" i="12"/>
  <c r="D1826" i="12"/>
  <c r="J1825" i="12"/>
  <c r="D1825" i="12"/>
  <c r="J1824" i="12"/>
  <c r="D1824" i="12"/>
  <c r="J1823" i="12"/>
  <c r="D1823" i="12"/>
  <c r="J1822" i="12"/>
  <c r="D1822" i="12"/>
  <c r="J1821" i="12"/>
  <c r="D1821" i="12"/>
  <c r="J1820" i="12"/>
  <c r="D1820" i="12"/>
  <c r="J1819" i="12"/>
  <c r="D1819" i="12"/>
  <c r="J1818" i="12"/>
  <c r="D1818" i="12"/>
  <c r="J1817" i="12"/>
  <c r="D1817" i="12"/>
  <c r="J1816" i="12"/>
  <c r="D1816" i="12"/>
  <c r="J1815" i="12"/>
  <c r="D1815" i="12"/>
  <c r="J1814" i="12"/>
  <c r="D1814" i="12"/>
  <c r="J1813" i="12"/>
  <c r="D1813" i="12"/>
  <c r="J1812" i="12"/>
  <c r="D1812" i="12"/>
  <c r="J1811" i="12"/>
  <c r="D1811" i="12"/>
  <c r="J1810" i="12"/>
  <c r="D1810" i="12"/>
  <c r="J1809" i="12"/>
  <c r="D1809" i="12"/>
  <c r="J1808" i="12"/>
  <c r="D1808" i="12"/>
  <c r="J1807" i="12"/>
  <c r="D1807" i="12"/>
  <c r="J1806" i="12"/>
  <c r="D1806" i="12"/>
  <c r="J1805" i="12"/>
  <c r="D1805" i="12"/>
  <c r="J1804" i="12"/>
  <c r="D1804" i="12"/>
  <c r="J1803" i="12"/>
  <c r="D1803" i="12"/>
  <c r="J1802" i="12"/>
  <c r="D1802" i="12"/>
  <c r="J1801" i="12"/>
  <c r="D1801" i="12"/>
  <c r="J1800" i="12"/>
  <c r="D1800" i="12"/>
  <c r="J1799" i="12"/>
  <c r="D1799" i="12"/>
  <c r="J1798" i="12"/>
  <c r="D1798" i="12"/>
  <c r="J1797" i="12"/>
  <c r="D1797" i="12"/>
  <c r="J1796" i="12"/>
  <c r="D1796" i="12"/>
  <c r="J1795" i="12"/>
  <c r="D1795" i="12"/>
  <c r="J1794" i="12"/>
  <c r="D1794" i="12"/>
  <c r="J1793" i="12"/>
  <c r="D1793" i="12"/>
  <c r="J1792" i="12"/>
  <c r="D1792" i="12"/>
  <c r="J1791" i="12"/>
  <c r="D1791" i="12"/>
  <c r="J1790" i="12"/>
  <c r="D1790" i="12"/>
  <c r="J1789" i="12"/>
  <c r="D1789" i="12"/>
  <c r="J1788" i="12"/>
  <c r="D1788" i="12"/>
  <c r="J1787" i="12"/>
  <c r="D1787" i="12"/>
  <c r="J1786" i="12"/>
  <c r="D1786" i="12"/>
  <c r="J1785" i="12"/>
  <c r="D1785" i="12"/>
  <c r="J1784" i="12"/>
  <c r="D1784" i="12"/>
  <c r="J1783" i="12"/>
  <c r="D1783" i="12"/>
  <c r="J1782" i="12"/>
  <c r="D1782" i="12"/>
  <c r="J1781" i="12"/>
  <c r="D1781" i="12"/>
  <c r="J1780" i="12"/>
  <c r="D1780" i="12"/>
  <c r="J1779" i="12"/>
  <c r="D1779" i="12"/>
  <c r="J1778" i="12"/>
  <c r="D1778" i="12"/>
  <c r="J1777" i="12"/>
  <c r="D1777" i="12"/>
  <c r="J1776" i="12"/>
  <c r="D1776" i="12"/>
  <c r="J1775" i="12"/>
  <c r="D1775" i="12"/>
  <c r="J1774" i="12"/>
  <c r="D1774" i="12"/>
  <c r="J1773" i="12"/>
  <c r="D1773" i="12"/>
  <c r="J1772" i="12"/>
  <c r="D1772" i="12"/>
  <c r="J1771" i="12"/>
  <c r="D1771" i="12"/>
  <c r="J1770" i="12"/>
  <c r="D1770" i="12"/>
  <c r="J1769" i="12"/>
  <c r="D1769" i="12"/>
  <c r="J1768" i="12"/>
  <c r="D1768" i="12"/>
  <c r="J1767" i="12"/>
  <c r="D1767" i="12"/>
  <c r="J1766" i="12"/>
  <c r="D1766" i="12"/>
  <c r="J1765" i="12"/>
  <c r="D1765" i="12"/>
  <c r="J1764" i="12"/>
  <c r="D1764" i="12"/>
  <c r="J1763" i="12"/>
  <c r="D1763" i="12"/>
  <c r="J1762" i="12"/>
  <c r="D1762" i="12"/>
  <c r="J1761" i="12"/>
  <c r="D1761" i="12"/>
  <c r="J1760" i="12"/>
  <c r="D1760" i="12"/>
  <c r="J1759" i="12"/>
  <c r="D1759" i="12"/>
  <c r="J1758" i="12"/>
  <c r="D1758" i="12"/>
  <c r="J1757" i="12"/>
  <c r="D1757" i="12"/>
  <c r="J1756" i="12"/>
  <c r="D1756" i="12"/>
  <c r="J1755" i="12"/>
  <c r="D1755" i="12"/>
  <c r="J1754" i="12"/>
  <c r="D1754" i="12"/>
  <c r="J1753" i="12"/>
  <c r="D1753" i="12"/>
  <c r="J1752" i="12"/>
  <c r="D1752" i="12"/>
  <c r="J1751" i="12"/>
  <c r="D1751" i="12"/>
  <c r="J1750" i="12"/>
  <c r="D1750" i="12"/>
  <c r="J1749" i="12"/>
  <c r="D1749" i="12"/>
  <c r="J1748" i="12"/>
  <c r="D1748" i="12"/>
  <c r="J1747" i="12"/>
  <c r="D1747" i="12"/>
  <c r="J1746" i="12"/>
  <c r="D1746" i="12"/>
  <c r="J1745" i="12"/>
  <c r="D1745" i="12"/>
  <c r="J1744" i="12"/>
  <c r="D1744" i="12"/>
  <c r="J1743" i="12"/>
  <c r="D1743" i="12"/>
  <c r="J1742" i="12"/>
  <c r="D1742" i="12"/>
  <c r="J1741" i="12"/>
  <c r="D1741" i="12"/>
  <c r="J1740" i="12"/>
  <c r="D1740" i="12"/>
  <c r="J1739" i="12"/>
  <c r="D1739" i="12"/>
  <c r="J1738" i="12"/>
  <c r="D1738" i="12"/>
  <c r="J1737" i="12"/>
  <c r="D1737" i="12"/>
  <c r="J1736" i="12"/>
  <c r="D1736" i="12"/>
  <c r="J1735" i="12"/>
  <c r="D1735" i="12"/>
  <c r="J1734" i="12"/>
  <c r="D1734" i="12"/>
  <c r="J1733" i="12"/>
  <c r="D1733" i="12"/>
  <c r="J1732" i="12"/>
  <c r="D1732" i="12"/>
  <c r="J1731" i="12"/>
  <c r="D1731" i="12"/>
  <c r="J1730" i="12"/>
  <c r="D1730" i="12"/>
  <c r="J1729" i="12"/>
  <c r="D1729" i="12"/>
  <c r="J1728" i="12"/>
  <c r="D1728" i="12"/>
  <c r="J1727" i="12"/>
  <c r="D1727" i="12"/>
  <c r="J1726" i="12"/>
  <c r="D1726" i="12"/>
  <c r="J1725" i="12"/>
  <c r="D1725" i="12"/>
  <c r="J1724" i="12"/>
  <c r="D1724" i="12"/>
  <c r="J1723" i="12"/>
  <c r="D1723" i="12"/>
  <c r="J1722" i="12"/>
  <c r="D1722" i="12"/>
  <c r="J1721" i="12"/>
  <c r="D1721" i="12"/>
  <c r="J1720" i="12"/>
  <c r="D1720" i="12"/>
  <c r="J1719" i="12"/>
  <c r="D1719" i="12"/>
  <c r="J1718" i="12"/>
  <c r="D1718" i="12"/>
  <c r="J1717" i="12"/>
  <c r="D1717" i="12"/>
  <c r="J1716" i="12"/>
  <c r="D1716" i="12"/>
  <c r="J1715" i="12"/>
  <c r="D1715" i="12"/>
  <c r="J1714" i="12"/>
  <c r="D1714" i="12"/>
  <c r="J1713" i="12"/>
  <c r="D1713" i="12"/>
  <c r="J1712" i="12"/>
  <c r="D1712" i="12"/>
  <c r="J1711" i="12"/>
  <c r="D1711" i="12"/>
  <c r="J1710" i="12"/>
  <c r="D1710" i="12"/>
  <c r="J1709" i="12"/>
  <c r="D1709" i="12"/>
  <c r="J1708" i="12"/>
  <c r="D1708" i="12"/>
  <c r="J1707" i="12"/>
  <c r="D1707" i="12"/>
  <c r="J1706" i="12"/>
  <c r="D1706" i="12"/>
  <c r="J1705" i="12"/>
  <c r="D1705" i="12"/>
  <c r="J1704" i="12"/>
  <c r="D1704" i="12"/>
  <c r="J1703" i="12"/>
  <c r="D1703" i="12"/>
  <c r="J1702" i="12"/>
  <c r="D1702" i="12"/>
  <c r="J1701" i="12"/>
  <c r="D1701" i="12"/>
  <c r="J1700" i="12"/>
  <c r="D1700" i="12"/>
  <c r="J1699" i="12"/>
  <c r="D1699" i="12"/>
  <c r="J1698" i="12"/>
  <c r="D1698" i="12"/>
  <c r="J1697" i="12"/>
  <c r="D1697" i="12"/>
  <c r="J1696" i="12"/>
  <c r="D1696" i="12"/>
  <c r="J1695" i="12"/>
  <c r="D1695" i="12"/>
  <c r="J1694" i="12"/>
  <c r="D1694" i="12"/>
  <c r="J1693" i="12"/>
  <c r="D1693" i="12"/>
  <c r="J1692" i="12"/>
  <c r="D1692" i="12"/>
  <c r="J1691" i="12"/>
  <c r="D1691" i="12"/>
  <c r="J1690" i="12"/>
  <c r="D1690" i="12"/>
  <c r="J1689" i="12"/>
  <c r="D1689" i="12"/>
  <c r="J1688" i="12"/>
  <c r="D1688" i="12"/>
  <c r="J1687" i="12"/>
  <c r="D1687" i="12"/>
  <c r="J1686" i="12"/>
  <c r="D1686" i="12"/>
  <c r="J1685" i="12"/>
  <c r="D1685" i="12"/>
  <c r="J1684" i="12"/>
  <c r="D1684" i="12"/>
  <c r="J1683" i="12"/>
  <c r="D1683" i="12"/>
  <c r="J1682" i="12"/>
  <c r="D1682" i="12"/>
  <c r="J1681" i="12"/>
  <c r="D1681" i="12"/>
  <c r="J1680" i="12"/>
  <c r="D1680" i="12"/>
  <c r="J1679" i="12"/>
  <c r="D1679" i="12"/>
  <c r="J1678" i="12"/>
  <c r="D1678" i="12"/>
  <c r="J1677" i="12"/>
  <c r="D1677" i="12"/>
  <c r="J1676" i="12"/>
  <c r="D1676" i="12"/>
  <c r="J1675" i="12"/>
  <c r="D1675" i="12"/>
  <c r="J1674" i="12"/>
  <c r="D1674" i="12"/>
  <c r="J1673" i="12"/>
  <c r="D1673" i="12"/>
  <c r="J1672" i="12"/>
  <c r="D1672" i="12"/>
  <c r="J1671" i="12"/>
  <c r="D1671" i="12"/>
  <c r="J1670" i="12"/>
  <c r="D1670" i="12"/>
  <c r="J1669" i="12"/>
  <c r="D1669" i="12"/>
  <c r="J1668" i="12"/>
  <c r="D1668" i="12"/>
  <c r="J1667" i="12"/>
  <c r="D1667" i="12"/>
  <c r="J1666" i="12"/>
  <c r="D1666" i="12"/>
  <c r="J1665" i="12"/>
  <c r="D1665" i="12"/>
  <c r="J1664" i="12"/>
  <c r="D1664" i="12"/>
  <c r="J1663" i="12"/>
  <c r="D1663" i="12"/>
  <c r="J1662" i="12"/>
  <c r="D1662" i="12"/>
  <c r="J1661" i="12"/>
  <c r="D1661" i="12"/>
  <c r="J1660" i="12"/>
  <c r="D1660" i="12"/>
  <c r="J1659" i="12"/>
  <c r="D1659" i="12"/>
  <c r="J1658" i="12"/>
  <c r="D1658" i="12"/>
  <c r="J1657" i="12"/>
  <c r="D1657" i="12"/>
  <c r="J1656" i="12"/>
  <c r="D1656" i="12"/>
  <c r="J1655" i="12"/>
  <c r="D1655" i="12"/>
  <c r="J1654" i="12"/>
  <c r="D1654" i="12"/>
  <c r="J1653" i="12"/>
  <c r="D1653" i="12"/>
  <c r="J1652" i="12"/>
  <c r="D1652" i="12"/>
  <c r="J1651" i="12"/>
  <c r="D1651" i="12"/>
  <c r="J1650" i="12"/>
  <c r="D1650" i="12"/>
  <c r="J1649" i="12"/>
  <c r="D1649" i="12"/>
  <c r="J1648" i="12"/>
  <c r="D1648" i="12"/>
  <c r="J1647" i="12"/>
  <c r="D1647" i="12"/>
  <c r="J1646" i="12"/>
  <c r="D1646" i="12"/>
  <c r="J1645" i="12"/>
  <c r="D1645" i="12"/>
  <c r="J1644" i="12"/>
  <c r="D1644" i="12"/>
  <c r="J1643" i="12"/>
  <c r="D1643" i="12"/>
  <c r="J1642" i="12"/>
  <c r="D1642" i="12"/>
  <c r="J1641" i="12"/>
  <c r="D1641" i="12"/>
  <c r="J1640" i="12"/>
  <c r="D1640" i="12"/>
  <c r="J1639" i="12"/>
  <c r="D1639" i="12"/>
  <c r="J1638" i="12"/>
  <c r="D1638" i="12"/>
  <c r="J1637" i="12"/>
  <c r="D1637" i="12"/>
  <c r="J1636" i="12"/>
  <c r="D1636" i="12"/>
  <c r="J1635" i="12"/>
  <c r="D1635" i="12"/>
  <c r="J1634" i="12"/>
  <c r="D1634" i="12"/>
  <c r="J1633" i="12"/>
  <c r="D1633" i="12"/>
  <c r="J1632" i="12"/>
  <c r="D1632" i="12"/>
  <c r="J1631" i="12"/>
  <c r="D1631" i="12"/>
  <c r="J1630" i="12"/>
  <c r="D1630" i="12"/>
  <c r="J1629" i="12"/>
  <c r="D1629" i="12"/>
  <c r="J1628" i="12"/>
  <c r="D1628" i="12"/>
  <c r="J1627" i="12"/>
  <c r="D1627" i="12"/>
  <c r="J1626" i="12"/>
  <c r="D1626" i="12"/>
  <c r="J1625" i="12"/>
  <c r="D1625" i="12"/>
  <c r="J1624" i="12"/>
  <c r="D1624" i="12"/>
  <c r="J1623" i="12"/>
  <c r="D1623" i="12"/>
  <c r="J1622" i="12"/>
  <c r="D1622" i="12"/>
  <c r="J1621" i="12"/>
  <c r="D1621" i="12"/>
  <c r="J1620" i="12"/>
  <c r="D1620" i="12"/>
  <c r="J1619" i="12"/>
  <c r="D1619" i="12"/>
  <c r="J1618" i="12"/>
  <c r="D1618" i="12"/>
  <c r="J1617" i="12"/>
  <c r="D1617" i="12"/>
  <c r="J1616" i="12"/>
  <c r="D1616" i="12"/>
  <c r="J1615" i="12"/>
  <c r="D1615" i="12"/>
  <c r="J1614" i="12"/>
  <c r="D1614" i="12"/>
  <c r="J1613" i="12"/>
  <c r="D1613" i="12"/>
  <c r="J1612" i="12"/>
  <c r="D1612" i="12"/>
  <c r="J1611" i="12"/>
  <c r="D1611" i="12"/>
  <c r="J1610" i="12"/>
  <c r="D1610" i="12"/>
  <c r="J1609" i="12"/>
  <c r="D1609" i="12"/>
  <c r="J1608" i="12"/>
  <c r="D1608" i="12"/>
  <c r="J1607" i="12"/>
  <c r="D1607" i="12"/>
  <c r="J1606" i="12"/>
  <c r="D1606" i="12"/>
  <c r="J1605" i="12"/>
  <c r="D1605" i="12"/>
  <c r="J1604" i="12"/>
  <c r="D1604" i="12"/>
  <c r="J1603" i="12"/>
  <c r="D1603" i="12"/>
  <c r="J1602" i="12"/>
  <c r="D1602" i="12"/>
  <c r="J1601" i="12"/>
  <c r="D1601" i="12"/>
  <c r="J1600" i="12"/>
  <c r="D1600" i="12"/>
  <c r="J1599" i="12"/>
  <c r="D1599" i="12"/>
  <c r="J1598" i="12"/>
  <c r="D1598" i="12"/>
  <c r="J1597" i="12"/>
  <c r="D1597" i="12"/>
  <c r="J1596" i="12"/>
  <c r="D1596" i="12"/>
  <c r="J1595" i="12"/>
  <c r="D1595" i="12"/>
  <c r="J1594" i="12"/>
  <c r="D1594" i="12"/>
  <c r="J1593" i="12"/>
  <c r="D1593" i="12"/>
  <c r="J1592" i="12"/>
  <c r="D1592" i="12"/>
  <c r="J1591" i="12"/>
  <c r="D1591" i="12"/>
  <c r="J1590" i="12"/>
  <c r="D1590" i="12"/>
  <c r="J1589" i="12"/>
  <c r="D1589" i="12"/>
  <c r="J1588" i="12"/>
  <c r="D1588" i="12"/>
  <c r="J1587" i="12"/>
  <c r="D1587" i="12"/>
  <c r="J1586" i="12"/>
  <c r="D1586" i="12"/>
  <c r="J1585" i="12"/>
  <c r="D1585" i="12"/>
  <c r="J1584" i="12"/>
  <c r="D1584" i="12"/>
  <c r="J1583" i="12"/>
  <c r="D1583" i="12"/>
  <c r="J1582" i="12"/>
  <c r="D1582" i="12"/>
  <c r="J1581" i="12"/>
  <c r="D1581" i="12"/>
  <c r="J1580" i="12"/>
  <c r="D1580" i="12"/>
  <c r="J1579" i="12"/>
  <c r="D1579" i="12"/>
  <c r="J1578" i="12"/>
  <c r="D1578" i="12"/>
  <c r="J1577" i="12"/>
  <c r="D1577" i="12"/>
  <c r="J1576" i="12"/>
  <c r="D1576" i="12"/>
  <c r="J1575" i="12"/>
  <c r="D1575" i="12"/>
  <c r="J1574" i="12"/>
  <c r="D1574" i="12"/>
  <c r="J1573" i="12"/>
  <c r="D1573" i="12"/>
  <c r="J1572" i="12"/>
  <c r="D1572" i="12"/>
  <c r="J1571" i="12"/>
  <c r="D1571" i="12"/>
  <c r="J1570" i="12"/>
  <c r="D1570" i="12"/>
  <c r="J1569" i="12"/>
  <c r="D1569" i="12"/>
  <c r="J1568" i="12"/>
  <c r="D1568" i="12"/>
  <c r="J1567" i="12"/>
  <c r="D1567" i="12"/>
  <c r="J1566" i="12"/>
  <c r="D1566" i="12"/>
  <c r="J1565" i="12"/>
  <c r="D1565" i="12"/>
  <c r="J1564" i="12"/>
  <c r="D1564" i="12"/>
  <c r="J1563" i="12"/>
  <c r="D1563" i="12"/>
  <c r="J1562" i="12"/>
  <c r="D1562" i="12"/>
  <c r="J1561" i="12"/>
  <c r="D1561" i="12"/>
  <c r="J1560" i="12"/>
  <c r="D1560" i="12"/>
  <c r="J1559" i="12"/>
  <c r="D1559" i="12"/>
  <c r="J1558" i="12"/>
  <c r="D1558" i="12"/>
  <c r="J1557" i="12"/>
  <c r="D1557" i="12"/>
  <c r="J1556" i="12"/>
  <c r="D1556" i="12"/>
  <c r="J1555" i="12"/>
  <c r="D1555" i="12"/>
  <c r="J1554" i="12"/>
  <c r="D1554" i="12"/>
  <c r="J1553" i="12"/>
  <c r="D1553" i="12"/>
  <c r="J1552" i="12"/>
  <c r="D1552" i="12"/>
  <c r="J1551" i="12"/>
  <c r="D1551" i="12"/>
  <c r="J1550" i="12"/>
  <c r="D1550" i="12"/>
  <c r="J1549" i="12"/>
  <c r="D1549" i="12"/>
  <c r="J1548" i="12"/>
  <c r="D1548" i="12"/>
  <c r="J1547" i="12"/>
  <c r="D1547" i="12"/>
  <c r="J1546" i="12"/>
  <c r="D1546" i="12"/>
  <c r="J1545" i="12"/>
  <c r="D1545" i="12"/>
  <c r="J1544" i="12"/>
  <c r="D1544" i="12"/>
  <c r="J1543" i="12"/>
  <c r="D1543" i="12"/>
  <c r="J1542" i="12"/>
  <c r="D1542" i="12"/>
  <c r="J1541" i="12"/>
  <c r="D1541" i="12"/>
  <c r="J1540" i="12"/>
  <c r="D1540" i="12"/>
  <c r="J1539" i="12"/>
  <c r="D1539" i="12"/>
  <c r="J1538" i="12"/>
  <c r="D1538" i="12"/>
  <c r="J1537" i="12"/>
  <c r="D1537" i="12"/>
  <c r="J1536" i="12"/>
  <c r="D1536" i="12"/>
  <c r="J1535" i="12"/>
  <c r="D1535" i="12"/>
  <c r="J1534" i="12"/>
  <c r="D1534" i="12"/>
  <c r="J1533" i="12"/>
  <c r="D1533" i="12"/>
  <c r="J1532" i="12"/>
  <c r="D1532" i="12"/>
  <c r="J1531" i="12"/>
  <c r="D1531" i="12"/>
  <c r="J1530" i="12"/>
  <c r="D1530" i="12"/>
  <c r="J1529" i="12"/>
  <c r="D1529" i="12"/>
  <c r="J1528" i="12"/>
  <c r="D1528" i="12"/>
  <c r="J1527" i="12"/>
  <c r="D1527" i="12"/>
  <c r="J1526" i="12"/>
  <c r="D1526" i="12"/>
  <c r="J1525" i="12"/>
  <c r="D1525" i="12"/>
  <c r="J1524" i="12"/>
  <c r="D1524" i="12"/>
  <c r="J1523" i="12"/>
  <c r="D1523" i="12"/>
  <c r="J1522" i="12"/>
  <c r="D1522" i="12"/>
  <c r="J1521" i="12"/>
  <c r="D1521" i="12"/>
  <c r="J1520" i="12"/>
  <c r="D1520" i="12"/>
  <c r="J1519" i="12"/>
  <c r="D1519" i="12"/>
  <c r="J1518" i="12"/>
  <c r="D1518" i="12"/>
  <c r="J1517" i="12"/>
  <c r="D1517" i="12"/>
  <c r="J1516" i="12"/>
  <c r="D1516" i="12"/>
  <c r="J1515" i="12"/>
  <c r="D1515" i="12"/>
  <c r="J1514" i="12"/>
  <c r="D1514" i="12"/>
  <c r="J1513" i="12"/>
  <c r="D1513" i="12"/>
  <c r="J1512" i="12"/>
  <c r="D1512" i="12"/>
  <c r="J1511" i="12"/>
  <c r="D1511" i="12"/>
  <c r="J1510" i="12"/>
  <c r="D1510" i="12"/>
  <c r="J1509" i="12"/>
  <c r="D1509" i="12"/>
  <c r="J1508" i="12"/>
  <c r="D1508" i="12"/>
  <c r="J1507" i="12"/>
  <c r="D1507" i="12"/>
  <c r="J1506" i="12"/>
  <c r="D1506" i="12"/>
  <c r="J1505" i="12"/>
  <c r="D1505" i="12"/>
  <c r="J1504" i="12"/>
  <c r="D1504" i="12"/>
  <c r="J1503" i="12"/>
  <c r="D1503" i="12"/>
  <c r="J1502" i="12"/>
  <c r="D1502" i="12"/>
  <c r="J1501" i="12"/>
  <c r="D1501" i="12"/>
  <c r="J1500" i="12"/>
  <c r="D1500" i="12"/>
  <c r="J1499" i="12"/>
  <c r="D1499" i="12"/>
  <c r="J1498" i="12"/>
  <c r="D1498" i="12"/>
  <c r="J1497" i="12"/>
  <c r="D1497" i="12"/>
  <c r="J1496" i="12"/>
  <c r="D1496" i="12"/>
  <c r="J1495" i="12"/>
  <c r="D1495" i="12"/>
  <c r="J1494" i="12"/>
  <c r="D1494" i="12"/>
  <c r="J1493" i="12"/>
  <c r="D1493" i="12"/>
  <c r="J1492" i="12"/>
  <c r="D1492" i="12"/>
  <c r="J1491" i="12"/>
  <c r="D1491" i="12"/>
  <c r="J1490" i="12"/>
  <c r="D1490" i="12"/>
  <c r="J1489" i="12"/>
  <c r="D1489" i="12"/>
  <c r="J1488" i="12"/>
  <c r="D1488" i="12"/>
  <c r="J1487" i="12"/>
  <c r="D1487" i="12"/>
  <c r="J1486" i="12"/>
  <c r="D1486" i="12"/>
  <c r="J1485" i="12"/>
  <c r="D1485" i="12"/>
  <c r="J1484" i="12"/>
  <c r="D1484" i="12"/>
  <c r="J1483" i="12"/>
  <c r="D1483" i="12"/>
  <c r="J1482" i="12"/>
  <c r="D1482" i="12"/>
  <c r="J1481" i="12"/>
  <c r="D1481" i="12"/>
  <c r="J1480" i="12"/>
  <c r="D1480" i="12"/>
  <c r="J1479" i="12"/>
  <c r="D1479" i="12"/>
  <c r="J1478" i="12"/>
  <c r="D1478" i="12"/>
  <c r="J1477" i="12"/>
  <c r="D1477" i="12"/>
  <c r="J1476" i="12"/>
  <c r="D1476" i="12"/>
  <c r="J1475" i="12"/>
  <c r="D1475" i="12"/>
  <c r="J1474" i="12"/>
  <c r="D1474" i="12"/>
  <c r="J1473" i="12"/>
  <c r="D1473" i="12"/>
  <c r="J1472" i="12"/>
  <c r="D1472" i="12"/>
  <c r="J1471" i="12"/>
  <c r="D1471" i="12"/>
  <c r="J1470" i="12"/>
  <c r="D1470" i="12"/>
  <c r="J1469" i="12"/>
  <c r="D1469" i="12"/>
  <c r="J1468" i="12"/>
  <c r="D1468" i="12"/>
  <c r="J1467" i="12"/>
  <c r="D1467" i="12"/>
  <c r="J1466" i="12"/>
  <c r="D1466" i="12"/>
  <c r="J1465" i="12"/>
  <c r="D1465" i="12"/>
  <c r="J1464" i="12"/>
  <c r="D1464" i="12"/>
  <c r="J1463" i="12"/>
  <c r="D1463" i="12"/>
  <c r="J1462" i="12"/>
  <c r="D1462" i="12"/>
  <c r="J1461" i="12"/>
  <c r="D1461" i="12"/>
  <c r="J1460" i="12"/>
  <c r="D1460" i="12"/>
  <c r="J1459" i="12"/>
  <c r="D1459" i="12"/>
  <c r="J1458" i="12"/>
  <c r="D1458" i="12"/>
  <c r="J1457" i="12"/>
  <c r="D1457" i="12"/>
  <c r="J1456" i="12"/>
  <c r="D1456" i="12"/>
  <c r="J1455" i="12"/>
  <c r="D1455" i="12"/>
  <c r="J1454" i="12"/>
  <c r="D1454" i="12"/>
  <c r="J1453" i="12"/>
  <c r="D1453" i="12"/>
  <c r="J1452" i="12"/>
  <c r="D1452" i="12"/>
  <c r="J1451" i="12"/>
  <c r="D1451" i="12"/>
  <c r="J1450" i="12"/>
  <c r="D1450" i="12"/>
  <c r="J1449" i="12"/>
  <c r="D1449" i="12"/>
  <c r="J1448" i="12"/>
  <c r="D1448" i="12"/>
  <c r="J1447" i="12"/>
  <c r="D1447" i="12"/>
  <c r="J1446" i="12"/>
  <c r="D1446" i="12"/>
  <c r="J1445" i="12"/>
  <c r="D1445" i="12"/>
  <c r="J1444" i="12"/>
  <c r="D1444" i="12"/>
  <c r="J1443" i="12"/>
  <c r="D1443" i="12"/>
  <c r="J1442" i="12"/>
  <c r="D1442" i="12"/>
  <c r="J1441" i="12"/>
  <c r="D1441" i="12"/>
  <c r="J1440" i="12"/>
  <c r="D1440" i="12"/>
  <c r="J1439" i="12"/>
  <c r="D1439" i="12"/>
  <c r="J1438" i="12"/>
  <c r="D1438" i="12"/>
  <c r="J1437" i="12"/>
  <c r="D1437" i="12"/>
  <c r="J1436" i="12"/>
  <c r="D1436" i="12"/>
  <c r="J1435" i="12"/>
  <c r="D1435" i="12"/>
  <c r="J1434" i="12"/>
  <c r="D1434" i="12"/>
  <c r="J1433" i="12"/>
  <c r="D1433" i="12"/>
  <c r="J1432" i="12"/>
  <c r="D1432" i="12"/>
  <c r="J1431" i="12"/>
  <c r="D1431" i="12"/>
  <c r="J1430" i="12"/>
  <c r="D1430" i="12"/>
  <c r="J1429" i="12"/>
  <c r="D1429" i="12"/>
  <c r="J1428" i="12"/>
  <c r="D1428" i="12"/>
  <c r="J1427" i="12"/>
  <c r="D1427" i="12"/>
  <c r="J1426" i="12"/>
  <c r="D1426" i="12"/>
  <c r="J1425" i="12"/>
  <c r="D1425" i="12"/>
  <c r="J1424" i="12"/>
  <c r="D1424" i="12"/>
  <c r="J1423" i="12"/>
  <c r="D1423" i="12"/>
  <c r="J1422" i="12"/>
  <c r="D1422" i="12"/>
  <c r="J1421" i="12"/>
  <c r="D1421" i="12"/>
  <c r="J1420" i="12"/>
  <c r="D1420" i="12"/>
  <c r="J1419" i="12"/>
  <c r="D1419" i="12"/>
  <c r="J1418" i="12"/>
  <c r="D1418" i="12"/>
  <c r="J1417" i="12"/>
  <c r="D1417" i="12"/>
  <c r="J1416" i="12"/>
  <c r="D1416" i="12"/>
  <c r="J1415" i="12"/>
  <c r="D1415" i="12"/>
  <c r="J1414" i="12"/>
  <c r="D1414" i="12"/>
  <c r="J1413" i="12"/>
  <c r="D1413" i="12"/>
  <c r="J1412" i="12"/>
  <c r="D1412" i="12"/>
  <c r="J1411" i="12"/>
  <c r="D1411" i="12"/>
  <c r="J1410" i="12"/>
  <c r="D1410" i="12"/>
  <c r="J1409" i="12"/>
  <c r="D1409" i="12"/>
  <c r="J1408" i="12"/>
  <c r="D1408" i="12"/>
  <c r="J1407" i="12"/>
  <c r="D1407" i="12"/>
  <c r="J1406" i="12"/>
  <c r="D1406" i="12"/>
  <c r="J1405" i="12"/>
  <c r="D1405" i="12"/>
  <c r="J1404" i="12"/>
  <c r="D1404" i="12"/>
  <c r="J1403" i="12"/>
  <c r="D1403" i="12"/>
  <c r="J1402" i="12"/>
  <c r="D1402" i="12"/>
  <c r="J1401" i="12"/>
  <c r="D1401" i="12"/>
  <c r="J1400" i="12"/>
  <c r="D1400" i="12"/>
  <c r="J1399" i="12"/>
  <c r="D1399" i="12"/>
  <c r="J1398" i="12"/>
  <c r="D1398" i="12"/>
  <c r="J1397" i="12"/>
  <c r="D1397" i="12"/>
  <c r="J1396" i="12"/>
  <c r="D1396" i="12"/>
  <c r="J1395" i="12"/>
  <c r="D1395" i="12"/>
  <c r="J1394" i="12"/>
  <c r="D1394" i="12"/>
  <c r="J1393" i="12"/>
  <c r="D1393" i="12"/>
  <c r="J1392" i="12"/>
  <c r="D1392" i="12"/>
  <c r="J1391" i="12"/>
  <c r="D1391" i="12"/>
  <c r="J1390" i="12"/>
  <c r="D1390" i="12"/>
  <c r="J1389" i="12"/>
  <c r="D1389" i="12"/>
  <c r="J1388" i="12"/>
  <c r="D1388" i="12"/>
  <c r="J1387" i="12"/>
  <c r="D1387" i="12"/>
  <c r="J1386" i="12"/>
  <c r="D1386" i="12"/>
  <c r="J1385" i="12"/>
  <c r="D1385" i="12"/>
  <c r="J1384" i="12"/>
  <c r="D1384" i="12"/>
  <c r="J1383" i="12"/>
  <c r="D1383" i="12"/>
  <c r="J1382" i="12"/>
  <c r="D1382" i="12"/>
  <c r="J1381" i="12"/>
  <c r="D1381" i="12"/>
  <c r="J1380" i="12"/>
  <c r="D1380" i="12"/>
  <c r="J1379" i="12"/>
  <c r="D1379" i="12"/>
  <c r="J1378" i="12"/>
  <c r="D1378" i="12"/>
  <c r="J1377" i="12"/>
  <c r="D1377" i="12"/>
  <c r="J1376" i="12"/>
  <c r="D1376" i="12"/>
  <c r="J1375" i="12"/>
  <c r="D1375" i="12"/>
  <c r="J1374" i="12"/>
  <c r="D1374" i="12"/>
  <c r="J1373" i="12"/>
  <c r="D1373" i="12"/>
  <c r="J1372" i="12"/>
  <c r="D1372" i="12"/>
  <c r="J1371" i="12"/>
  <c r="D1371" i="12"/>
  <c r="J1370" i="12"/>
  <c r="D1370" i="12"/>
  <c r="J1369" i="12"/>
  <c r="D1369" i="12"/>
  <c r="J1368" i="12"/>
  <c r="D1368" i="12"/>
  <c r="J1367" i="12"/>
  <c r="D1367" i="12"/>
  <c r="J1366" i="12"/>
  <c r="D1366" i="12"/>
  <c r="J1365" i="12"/>
  <c r="D1365" i="12"/>
  <c r="J1364" i="12"/>
  <c r="D1364" i="12"/>
  <c r="J1363" i="12"/>
  <c r="D1363" i="12"/>
  <c r="J1362" i="12"/>
  <c r="D1362" i="12"/>
  <c r="J1361" i="12"/>
  <c r="D1361" i="12"/>
  <c r="J1360" i="12"/>
  <c r="D1360" i="12"/>
  <c r="J1359" i="12"/>
  <c r="D1359" i="12"/>
  <c r="J1358" i="12"/>
  <c r="D1358" i="12"/>
  <c r="J1357" i="12"/>
  <c r="D1357" i="12"/>
  <c r="J1356" i="12"/>
  <c r="D1356" i="12"/>
  <c r="J1355" i="12"/>
  <c r="D1355" i="12"/>
  <c r="J1354" i="12"/>
  <c r="D1354" i="12"/>
  <c r="J1353" i="12"/>
  <c r="D1353" i="12"/>
  <c r="J1352" i="12"/>
  <c r="D1352" i="12"/>
  <c r="J1351" i="12"/>
  <c r="D1351" i="12"/>
  <c r="J1350" i="12"/>
  <c r="D1350" i="12"/>
  <c r="J1349" i="12"/>
  <c r="D1349" i="12"/>
  <c r="J1348" i="12"/>
  <c r="D1348" i="12"/>
  <c r="J1347" i="12"/>
  <c r="D1347" i="12"/>
  <c r="J1346" i="12"/>
  <c r="D1346" i="12"/>
  <c r="J1345" i="12"/>
  <c r="D1345" i="12"/>
  <c r="J1344" i="12"/>
  <c r="D1344" i="12"/>
  <c r="J1343" i="12"/>
  <c r="D1343" i="12"/>
  <c r="J1342" i="12"/>
  <c r="D1342" i="12"/>
  <c r="J1341" i="12"/>
  <c r="D1341" i="12"/>
  <c r="J1340" i="12"/>
  <c r="D1340" i="12"/>
  <c r="J1339" i="12"/>
  <c r="D1339" i="12"/>
  <c r="J1338" i="12"/>
  <c r="D1338" i="12"/>
  <c r="J1337" i="12"/>
  <c r="D1337" i="12"/>
  <c r="J1336" i="12"/>
  <c r="D1336" i="12"/>
  <c r="J1335" i="12"/>
  <c r="D1335" i="12"/>
  <c r="J1334" i="12"/>
  <c r="D1334" i="12"/>
  <c r="J1333" i="12"/>
  <c r="D1333" i="12"/>
  <c r="J1332" i="12"/>
  <c r="D1332" i="12"/>
  <c r="J1331" i="12"/>
  <c r="D1331" i="12"/>
  <c r="J1330" i="12"/>
  <c r="D1330" i="12"/>
  <c r="J1329" i="12"/>
  <c r="D1329" i="12"/>
  <c r="J1328" i="12"/>
  <c r="D1328" i="12"/>
  <c r="J1327" i="12"/>
  <c r="D1327" i="12"/>
  <c r="J1326" i="12"/>
  <c r="D1326" i="12"/>
  <c r="J1325" i="12"/>
  <c r="D1325" i="12"/>
  <c r="J1324" i="12"/>
  <c r="D1324" i="12"/>
  <c r="J1323" i="12"/>
  <c r="D1323" i="12"/>
  <c r="J1322" i="12"/>
  <c r="D1322" i="12"/>
  <c r="J1321" i="12"/>
  <c r="D1321" i="12"/>
  <c r="J1320" i="12"/>
  <c r="D1320" i="12"/>
  <c r="J1319" i="12"/>
  <c r="D1319" i="12"/>
  <c r="J1318" i="12"/>
  <c r="D1318" i="12"/>
  <c r="J1317" i="12"/>
  <c r="D1317" i="12"/>
  <c r="J1316" i="12"/>
  <c r="D1316" i="12"/>
  <c r="J1315" i="12"/>
  <c r="D1315" i="12"/>
  <c r="J1314" i="12"/>
  <c r="D1314" i="12"/>
  <c r="J1313" i="12"/>
  <c r="D1313" i="12"/>
  <c r="J1312" i="12"/>
  <c r="D1312" i="12"/>
  <c r="J1311" i="12"/>
  <c r="D1311" i="12"/>
  <c r="J1310" i="12"/>
  <c r="D1310" i="12"/>
  <c r="J1309" i="12"/>
  <c r="D1309" i="12"/>
  <c r="J1308" i="12"/>
  <c r="D1308" i="12"/>
  <c r="J1307" i="12"/>
  <c r="D1307" i="12"/>
  <c r="J1306" i="12"/>
  <c r="D1306" i="12"/>
  <c r="J1305" i="12"/>
  <c r="D1305" i="12"/>
  <c r="J1304" i="12"/>
  <c r="D1304" i="12"/>
  <c r="J1303" i="12"/>
  <c r="D1303" i="12"/>
  <c r="J1302" i="12"/>
  <c r="D1302" i="12"/>
  <c r="J1301" i="12"/>
  <c r="D1301" i="12"/>
  <c r="J1300" i="12"/>
  <c r="D1300" i="12"/>
  <c r="J1299" i="12"/>
  <c r="D1299" i="12"/>
  <c r="J1298" i="12"/>
  <c r="D1298" i="12"/>
  <c r="J1297" i="12"/>
  <c r="D1297" i="12"/>
  <c r="J1296" i="12"/>
  <c r="D1296" i="12"/>
  <c r="J1295" i="12"/>
  <c r="D1295" i="12"/>
  <c r="J1294" i="12"/>
  <c r="D1294" i="12"/>
  <c r="J1293" i="12"/>
  <c r="D1293" i="12"/>
  <c r="J1292" i="12"/>
  <c r="D1292" i="12"/>
  <c r="J1291" i="12"/>
  <c r="D1291" i="12"/>
  <c r="J1290" i="12"/>
  <c r="D1290" i="12"/>
  <c r="J1289" i="12"/>
  <c r="D1289" i="12"/>
  <c r="J1288" i="12"/>
  <c r="D1288" i="12"/>
  <c r="J1287" i="12"/>
  <c r="D1287" i="12"/>
  <c r="J1286" i="12"/>
  <c r="D1286" i="12"/>
  <c r="J1285" i="12"/>
  <c r="D1285" i="12"/>
  <c r="J1284" i="12"/>
  <c r="D1284" i="12"/>
  <c r="J1283" i="12"/>
  <c r="D1283" i="12"/>
  <c r="J1282" i="12"/>
  <c r="D1282" i="12"/>
  <c r="J1281" i="12"/>
  <c r="D1281" i="12"/>
  <c r="J1280" i="12"/>
  <c r="D1280" i="12"/>
  <c r="J1279" i="12"/>
  <c r="D1279" i="12"/>
  <c r="J1278" i="12"/>
  <c r="D1278" i="12"/>
  <c r="J1277" i="12"/>
  <c r="D1277" i="12"/>
  <c r="J1276" i="12"/>
  <c r="D1276" i="12"/>
  <c r="J1275" i="12"/>
  <c r="D1275" i="12"/>
  <c r="J1274" i="12"/>
  <c r="D1274" i="12"/>
  <c r="J1273" i="12"/>
  <c r="D1273" i="12"/>
  <c r="J1272" i="12"/>
  <c r="D1272" i="12"/>
  <c r="J1271" i="12"/>
  <c r="D1271" i="12"/>
  <c r="J1270" i="12"/>
  <c r="D1270" i="12"/>
  <c r="J1269" i="12"/>
  <c r="D1269" i="12"/>
  <c r="J1268" i="12"/>
  <c r="D1268" i="12"/>
  <c r="J1267" i="12"/>
  <c r="D1267" i="12"/>
  <c r="J1266" i="12"/>
  <c r="D1266" i="12"/>
  <c r="J1265" i="12"/>
  <c r="D1265" i="12"/>
  <c r="J1264" i="12"/>
  <c r="D1264" i="12"/>
  <c r="J1263" i="12"/>
  <c r="D1263" i="12"/>
  <c r="J1262" i="12"/>
  <c r="D1262" i="12"/>
  <c r="J1261" i="12"/>
  <c r="D1261" i="12"/>
  <c r="J1260" i="12"/>
  <c r="D1260" i="12"/>
  <c r="J1259" i="12"/>
  <c r="D1259" i="12"/>
  <c r="J1258" i="12"/>
  <c r="D1258" i="12"/>
  <c r="J1257" i="12"/>
  <c r="D1257" i="12"/>
  <c r="J1256" i="12"/>
  <c r="D1256" i="12"/>
  <c r="J1255" i="12"/>
  <c r="D1255" i="12"/>
  <c r="J1254" i="12"/>
  <c r="D1254" i="12"/>
  <c r="J1253" i="12"/>
  <c r="D1253" i="12"/>
  <c r="J1252" i="12"/>
  <c r="D1252" i="12"/>
  <c r="J1251" i="12"/>
  <c r="D1251" i="12"/>
  <c r="J1250" i="12"/>
  <c r="D1250" i="12"/>
  <c r="J1249" i="12"/>
  <c r="D1249" i="12"/>
  <c r="J1248" i="12"/>
  <c r="D1248" i="12"/>
  <c r="J1247" i="12"/>
  <c r="D1247" i="12"/>
  <c r="J1246" i="12"/>
  <c r="D1246" i="12"/>
  <c r="J1245" i="12"/>
  <c r="D1245" i="12"/>
  <c r="J1244" i="12"/>
  <c r="D1244" i="12"/>
  <c r="J1243" i="12"/>
  <c r="D1243" i="12"/>
  <c r="J1242" i="12"/>
  <c r="D1242" i="12"/>
  <c r="J1241" i="12"/>
  <c r="D1241" i="12"/>
  <c r="J1240" i="12"/>
  <c r="D1240" i="12"/>
  <c r="J1239" i="12"/>
  <c r="D1239" i="12"/>
  <c r="J1238" i="12"/>
  <c r="D1238" i="12"/>
  <c r="J1237" i="12"/>
  <c r="D1237" i="12"/>
  <c r="J1236" i="12"/>
  <c r="D1236" i="12"/>
  <c r="J1235" i="12"/>
  <c r="D1235" i="12"/>
  <c r="J1234" i="12"/>
  <c r="D1234" i="12"/>
  <c r="J1233" i="12"/>
  <c r="D1233" i="12"/>
  <c r="J1232" i="12"/>
  <c r="D1232" i="12"/>
  <c r="J1231" i="12"/>
  <c r="D1231" i="12"/>
  <c r="J1230" i="12"/>
  <c r="D1230" i="12"/>
  <c r="J1229" i="12"/>
  <c r="D1229" i="12"/>
  <c r="J1228" i="12"/>
  <c r="D1228" i="12"/>
  <c r="J1227" i="12"/>
  <c r="D1227" i="12"/>
  <c r="J1226" i="12"/>
  <c r="D1226" i="12"/>
  <c r="J1225" i="12"/>
  <c r="D1225" i="12"/>
  <c r="J1224" i="12"/>
  <c r="D1224" i="12"/>
  <c r="J1223" i="12"/>
  <c r="D1223" i="12"/>
  <c r="J1222" i="12"/>
  <c r="D1222" i="12"/>
  <c r="J1221" i="12"/>
  <c r="D1221" i="12"/>
  <c r="J1220" i="12"/>
  <c r="D1220" i="12"/>
  <c r="J1219" i="12"/>
  <c r="D1219" i="12"/>
  <c r="J1218" i="12"/>
  <c r="D1218" i="12"/>
  <c r="J1217" i="12"/>
  <c r="D1217" i="12"/>
  <c r="J1216" i="12"/>
  <c r="D1216" i="12"/>
  <c r="J1215" i="12"/>
  <c r="D1215" i="12"/>
  <c r="J1214" i="12"/>
  <c r="D1214" i="12"/>
  <c r="J1213" i="12"/>
  <c r="D1213" i="12"/>
  <c r="J1212" i="12"/>
  <c r="D1212" i="12"/>
  <c r="J1211" i="12"/>
  <c r="D1211" i="12"/>
  <c r="J1210" i="12"/>
  <c r="D1210" i="12"/>
  <c r="J1209" i="12"/>
  <c r="D1209" i="12"/>
  <c r="J1208" i="12"/>
  <c r="D1208" i="12"/>
  <c r="J1207" i="12"/>
  <c r="D1207" i="12"/>
  <c r="J1206" i="12"/>
  <c r="D1206" i="12"/>
  <c r="J1205" i="12"/>
  <c r="D1205" i="12"/>
  <c r="J1204" i="12"/>
  <c r="D1204" i="12"/>
  <c r="J1203" i="12"/>
  <c r="D1203" i="12"/>
  <c r="J1202" i="12"/>
  <c r="D1202" i="12"/>
  <c r="J1201" i="12"/>
  <c r="D1201" i="12"/>
  <c r="J1200" i="12"/>
  <c r="D1200" i="12"/>
  <c r="J1199" i="12"/>
  <c r="D1199" i="12"/>
  <c r="J1198" i="12"/>
  <c r="D1198" i="12"/>
  <c r="J1197" i="12"/>
  <c r="D1197" i="12"/>
  <c r="J1196" i="12"/>
  <c r="D1196" i="12"/>
  <c r="J1195" i="12"/>
  <c r="D1195" i="12"/>
  <c r="J1194" i="12"/>
  <c r="D1194" i="12"/>
  <c r="J1193" i="12"/>
  <c r="D1193" i="12"/>
  <c r="J1192" i="12"/>
  <c r="D1192" i="12"/>
  <c r="J1191" i="12"/>
  <c r="D1191" i="12"/>
  <c r="J1190" i="12"/>
  <c r="D1190" i="12"/>
  <c r="J1189" i="12"/>
  <c r="D1189" i="12"/>
  <c r="J1188" i="12"/>
  <c r="D1188" i="12"/>
  <c r="J1187" i="12"/>
  <c r="D1187" i="12"/>
  <c r="J1186" i="12"/>
  <c r="D1186" i="12"/>
  <c r="J1185" i="12"/>
  <c r="D1185" i="12"/>
  <c r="J1184" i="12"/>
  <c r="D1184" i="12"/>
  <c r="J1183" i="12"/>
  <c r="D1183" i="12"/>
  <c r="J1182" i="12"/>
  <c r="D1182" i="12"/>
  <c r="J1181" i="12"/>
  <c r="D1181" i="12"/>
  <c r="J1180" i="12"/>
  <c r="D1180" i="12"/>
  <c r="J1179" i="12"/>
  <c r="D1179" i="12"/>
  <c r="J1178" i="12"/>
  <c r="D1178" i="12"/>
  <c r="J1177" i="12"/>
  <c r="D1177" i="12"/>
  <c r="J1176" i="12"/>
  <c r="D1176" i="12"/>
  <c r="J1175" i="12"/>
  <c r="D1175" i="12"/>
  <c r="J1174" i="12"/>
  <c r="D1174" i="12"/>
  <c r="J1173" i="12"/>
  <c r="D1173" i="12"/>
  <c r="J1172" i="12"/>
  <c r="D1172" i="12"/>
  <c r="J1171" i="12"/>
  <c r="D1171" i="12"/>
  <c r="J1170" i="12"/>
  <c r="D1170" i="12"/>
  <c r="J1169" i="12"/>
  <c r="D1169" i="12"/>
  <c r="J1168" i="12"/>
  <c r="D1168" i="12"/>
  <c r="J1167" i="12"/>
  <c r="D1167" i="12"/>
  <c r="J1166" i="12"/>
  <c r="D1166" i="12"/>
  <c r="J1165" i="12"/>
  <c r="D1165" i="12"/>
  <c r="J1164" i="12"/>
  <c r="D1164" i="12"/>
  <c r="J1163" i="12"/>
  <c r="D1163" i="12"/>
  <c r="J1162" i="12"/>
  <c r="D1162" i="12"/>
  <c r="J1161" i="12"/>
  <c r="D1161" i="12"/>
  <c r="J1160" i="12"/>
  <c r="D1160" i="12"/>
  <c r="J1159" i="12"/>
  <c r="D1159" i="12"/>
  <c r="J1158" i="12"/>
  <c r="D1158" i="12"/>
  <c r="J1157" i="12"/>
  <c r="D1157" i="12"/>
  <c r="J1156" i="12"/>
  <c r="D1156" i="12"/>
  <c r="J1155" i="12"/>
  <c r="D1155" i="12"/>
  <c r="J1154" i="12"/>
  <c r="D1154" i="12"/>
  <c r="J1153" i="12"/>
  <c r="D1153" i="12"/>
  <c r="J1152" i="12"/>
  <c r="D1152" i="12"/>
  <c r="J1151" i="12"/>
  <c r="D1151" i="12"/>
  <c r="J1150" i="12"/>
  <c r="D1150" i="12"/>
  <c r="J1149" i="12"/>
  <c r="D1149" i="12"/>
  <c r="J1148" i="12"/>
  <c r="D1148" i="12"/>
  <c r="J1147" i="12"/>
  <c r="D1147" i="12"/>
  <c r="J1146" i="12"/>
  <c r="D1146" i="12"/>
  <c r="J1145" i="12"/>
  <c r="D1145" i="12"/>
  <c r="J1144" i="12"/>
  <c r="D1144" i="12"/>
  <c r="J1143" i="12"/>
  <c r="D1143" i="12"/>
  <c r="J1142" i="12"/>
  <c r="D1142" i="12"/>
  <c r="J1141" i="12"/>
  <c r="D1141" i="12"/>
  <c r="J1140" i="12"/>
  <c r="D1140" i="12"/>
  <c r="J1139" i="12"/>
  <c r="D1139" i="12"/>
  <c r="J1138" i="12"/>
  <c r="D1138" i="12"/>
  <c r="J1137" i="12"/>
  <c r="D1137" i="12"/>
  <c r="J1136" i="12"/>
  <c r="D1136" i="12"/>
  <c r="J1135" i="12"/>
  <c r="D1135" i="12"/>
  <c r="J1134" i="12"/>
  <c r="D1134" i="12"/>
  <c r="J1133" i="12"/>
  <c r="D1133" i="12"/>
  <c r="J1132" i="12"/>
  <c r="D1132" i="12"/>
  <c r="J1131" i="12"/>
  <c r="D1131" i="12"/>
  <c r="J1130" i="12"/>
  <c r="D1130" i="12"/>
  <c r="J1129" i="12"/>
  <c r="D1129" i="12"/>
  <c r="J1128" i="12"/>
  <c r="D1128" i="12"/>
  <c r="J1127" i="12"/>
  <c r="D1127" i="12"/>
  <c r="J1126" i="12"/>
  <c r="D1126" i="12"/>
  <c r="J1125" i="12"/>
  <c r="D1125" i="12"/>
  <c r="J1124" i="12"/>
  <c r="D1124" i="12"/>
  <c r="J1123" i="12"/>
  <c r="D1123" i="12"/>
  <c r="J1122" i="12"/>
  <c r="D1122" i="12"/>
  <c r="J1121" i="12"/>
  <c r="D1121" i="12"/>
  <c r="J1120" i="12"/>
  <c r="D1120" i="12"/>
  <c r="J1119" i="12"/>
  <c r="D1119" i="12"/>
  <c r="J1118" i="12"/>
  <c r="D1118" i="12"/>
  <c r="J1117" i="12"/>
  <c r="D1117" i="12"/>
  <c r="J1116" i="12"/>
  <c r="D1116" i="12"/>
  <c r="J1115" i="12"/>
  <c r="D1115" i="12"/>
  <c r="J1114" i="12"/>
  <c r="D1114" i="12"/>
  <c r="J1113" i="12"/>
  <c r="D1113" i="12"/>
  <c r="J1112" i="12"/>
  <c r="D1112" i="12"/>
  <c r="J1111" i="12"/>
  <c r="D1111" i="12"/>
  <c r="J1110" i="12"/>
  <c r="D1110" i="12"/>
  <c r="J1109" i="12"/>
  <c r="D1109" i="12"/>
  <c r="J1108" i="12"/>
  <c r="D1108" i="12"/>
  <c r="J1107" i="12"/>
  <c r="D1107" i="12"/>
  <c r="J1106" i="12"/>
  <c r="D1106" i="12"/>
  <c r="J1105" i="12"/>
  <c r="D1105" i="12"/>
  <c r="J1104" i="12"/>
  <c r="D1104" i="12"/>
  <c r="J1103" i="12"/>
  <c r="D1103" i="12"/>
  <c r="J1102" i="12"/>
  <c r="D1102" i="12"/>
  <c r="J1101" i="12"/>
  <c r="D1101" i="12"/>
  <c r="J1100" i="12"/>
  <c r="D1100" i="12"/>
  <c r="J1099" i="12"/>
  <c r="D1099" i="12"/>
  <c r="J1098" i="12"/>
  <c r="D1098" i="12"/>
  <c r="J1097" i="12"/>
  <c r="D1097" i="12"/>
  <c r="J1096" i="12"/>
  <c r="D1096" i="12"/>
  <c r="J1095" i="12"/>
  <c r="D1095" i="12"/>
  <c r="J1094" i="12"/>
  <c r="D1094" i="12"/>
  <c r="J1093" i="12"/>
  <c r="D1093" i="12"/>
  <c r="J1092" i="12"/>
  <c r="D1092" i="12"/>
  <c r="J1091" i="12"/>
  <c r="D1091" i="12"/>
  <c r="J1090" i="12"/>
  <c r="D1090" i="12"/>
  <c r="J1089" i="12"/>
  <c r="D1089" i="12"/>
  <c r="J1088" i="12"/>
  <c r="D1088" i="12"/>
  <c r="J1087" i="12"/>
  <c r="D1087" i="12"/>
  <c r="J1086" i="12"/>
  <c r="D1086" i="12"/>
  <c r="J1085" i="12"/>
  <c r="D1085" i="12"/>
  <c r="J1084" i="12"/>
  <c r="D1084" i="12"/>
  <c r="J1083" i="12"/>
  <c r="D1083" i="12"/>
  <c r="J1082" i="12"/>
  <c r="D1082" i="12"/>
  <c r="J1081" i="12"/>
  <c r="D1081" i="12"/>
  <c r="J1080" i="12"/>
  <c r="D1080" i="12"/>
  <c r="J1079" i="12"/>
  <c r="D1079" i="12"/>
  <c r="J1078" i="12"/>
  <c r="D1078" i="12"/>
  <c r="J1077" i="12"/>
  <c r="D1077" i="12"/>
  <c r="J1076" i="12"/>
  <c r="D1076" i="12"/>
  <c r="J1075" i="12"/>
  <c r="D1075" i="12"/>
  <c r="J1074" i="12"/>
  <c r="D1074" i="12"/>
  <c r="J1073" i="12"/>
  <c r="D1073" i="12"/>
  <c r="J1072" i="12"/>
  <c r="D1072" i="12"/>
  <c r="J1071" i="12"/>
  <c r="D1071" i="12"/>
  <c r="J1070" i="12"/>
  <c r="D1070" i="12"/>
  <c r="J1069" i="12"/>
  <c r="D1069" i="12"/>
  <c r="J1068" i="12"/>
  <c r="D1068" i="12"/>
  <c r="J1067" i="12"/>
  <c r="D1067" i="12"/>
  <c r="J1066" i="12"/>
  <c r="D1066" i="12"/>
  <c r="J1065" i="12"/>
  <c r="D1065" i="12"/>
  <c r="J1064" i="12"/>
  <c r="D1064" i="12"/>
  <c r="J1063" i="12"/>
  <c r="D1063" i="12"/>
  <c r="J1062" i="12"/>
  <c r="D1062" i="12"/>
  <c r="J1061" i="12"/>
  <c r="D1061" i="12"/>
  <c r="J1060" i="12"/>
  <c r="D1060" i="12"/>
  <c r="J1059" i="12"/>
  <c r="D1059" i="12"/>
  <c r="J1058" i="12"/>
  <c r="D1058" i="12"/>
  <c r="J1057" i="12"/>
  <c r="D1057" i="12"/>
  <c r="J1056" i="12"/>
  <c r="D1056" i="12"/>
  <c r="J1055" i="12"/>
  <c r="D1055" i="12"/>
  <c r="J1054" i="12"/>
  <c r="D1054" i="12"/>
  <c r="J1053" i="12"/>
  <c r="D1053" i="12"/>
  <c r="J1052" i="12"/>
  <c r="D1052" i="12"/>
  <c r="J1051" i="12"/>
  <c r="D1051" i="12"/>
  <c r="J1050" i="12"/>
  <c r="D1050" i="12"/>
  <c r="J1049" i="12"/>
  <c r="D1049" i="12"/>
  <c r="J1048" i="12"/>
  <c r="D1048" i="12"/>
  <c r="J1047" i="12"/>
  <c r="D1047" i="12"/>
  <c r="J1046" i="12"/>
  <c r="D1046" i="12"/>
  <c r="J1045" i="12"/>
  <c r="D1045" i="12"/>
  <c r="J1044" i="12"/>
  <c r="D1044" i="12"/>
  <c r="J1043" i="12"/>
  <c r="D1043" i="12"/>
  <c r="J1042" i="12"/>
  <c r="D1042" i="12"/>
  <c r="J1041" i="12"/>
  <c r="D1041" i="12"/>
  <c r="J1040" i="12"/>
  <c r="D1040" i="12"/>
  <c r="J1039" i="12"/>
  <c r="D1039" i="12"/>
  <c r="J1038" i="12"/>
  <c r="D1038" i="12"/>
  <c r="J1037" i="12"/>
  <c r="D1037" i="12"/>
  <c r="J1036" i="12"/>
  <c r="D1036" i="12"/>
  <c r="J1035" i="12"/>
  <c r="D1035" i="12"/>
  <c r="J1034" i="12"/>
  <c r="D1034" i="12"/>
  <c r="J1033" i="12"/>
  <c r="D1033" i="12"/>
  <c r="J1032" i="12"/>
  <c r="D1032" i="12"/>
  <c r="J1031" i="12"/>
  <c r="D1031" i="12"/>
  <c r="J1030" i="12"/>
  <c r="D1030" i="12"/>
  <c r="J1029" i="12"/>
  <c r="D1029" i="12"/>
  <c r="J1028" i="12"/>
  <c r="D1028" i="12"/>
  <c r="J1027" i="12"/>
  <c r="D1027" i="12"/>
  <c r="J1026" i="12"/>
  <c r="D1026" i="12"/>
  <c r="J1025" i="12"/>
  <c r="D1025" i="12"/>
  <c r="J1024" i="12"/>
  <c r="D1024" i="12"/>
  <c r="J1023" i="12"/>
  <c r="D1023" i="12"/>
  <c r="J1022" i="12"/>
  <c r="D1022" i="12"/>
  <c r="J1021" i="12"/>
  <c r="D1021" i="12"/>
  <c r="J1020" i="12"/>
  <c r="D1020" i="12"/>
  <c r="J1019" i="12"/>
  <c r="D1019" i="12"/>
  <c r="J1018" i="12"/>
  <c r="D1018" i="12"/>
  <c r="J1017" i="12"/>
  <c r="D1017" i="12"/>
  <c r="J1016" i="12"/>
  <c r="D1016" i="12"/>
  <c r="J1015" i="12"/>
  <c r="D1015" i="12"/>
  <c r="J1014" i="12"/>
  <c r="D1014" i="12"/>
  <c r="J1013" i="12"/>
  <c r="D1013" i="12"/>
  <c r="J1012" i="12"/>
  <c r="D1012" i="12"/>
  <c r="J1011" i="12"/>
  <c r="D1011" i="12"/>
  <c r="J1010" i="12"/>
  <c r="D1010" i="12"/>
  <c r="J1009" i="12"/>
  <c r="D1009" i="12"/>
  <c r="J1008" i="12"/>
  <c r="D1008" i="12"/>
  <c r="J1007" i="12"/>
  <c r="D1007" i="12"/>
  <c r="J1006" i="12"/>
  <c r="D1006" i="12"/>
  <c r="J1005" i="12"/>
  <c r="D1005" i="12"/>
  <c r="J1004" i="12"/>
  <c r="D1004" i="12"/>
  <c r="J1003" i="12"/>
  <c r="D1003" i="12"/>
  <c r="J1002" i="12"/>
  <c r="D1002" i="12"/>
  <c r="J1001" i="12"/>
  <c r="D1001" i="12"/>
  <c r="J1000" i="12"/>
  <c r="D1000" i="12"/>
  <c r="J999" i="12"/>
  <c r="D999" i="12"/>
  <c r="J998" i="12"/>
  <c r="D998" i="12"/>
  <c r="J997" i="12"/>
  <c r="D997" i="12"/>
  <c r="J996" i="12"/>
  <c r="D996" i="12"/>
  <c r="J995" i="12"/>
  <c r="D995" i="12"/>
  <c r="J994" i="12"/>
  <c r="D994" i="12"/>
  <c r="J993" i="12"/>
  <c r="D993" i="12"/>
  <c r="J992" i="12"/>
  <c r="D992" i="12"/>
  <c r="J991" i="12"/>
  <c r="D991" i="12"/>
  <c r="J990" i="12"/>
  <c r="D990" i="12"/>
  <c r="J989" i="12"/>
  <c r="D989" i="12"/>
  <c r="J988" i="12"/>
  <c r="D988" i="12"/>
  <c r="J987" i="12"/>
  <c r="D987" i="12"/>
  <c r="J986" i="12"/>
  <c r="D986" i="12"/>
  <c r="J985" i="12"/>
  <c r="D985" i="12"/>
  <c r="J984" i="12"/>
  <c r="D984" i="12"/>
  <c r="J983" i="12"/>
  <c r="D983" i="12"/>
  <c r="J982" i="12"/>
  <c r="D982" i="12"/>
  <c r="J981" i="12"/>
  <c r="D981" i="12"/>
  <c r="J980" i="12"/>
  <c r="D980" i="12"/>
  <c r="J979" i="12"/>
  <c r="D979" i="12"/>
  <c r="J978" i="12"/>
  <c r="D978" i="12"/>
  <c r="J977" i="12"/>
  <c r="D977" i="12"/>
  <c r="J976" i="12"/>
  <c r="D976" i="12"/>
  <c r="J975" i="12"/>
  <c r="D975" i="12"/>
  <c r="J974" i="12"/>
  <c r="D974" i="12"/>
  <c r="J973" i="12"/>
  <c r="D973" i="12"/>
  <c r="J972" i="12"/>
  <c r="D972" i="12"/>
  <c r="J971" i="12"/>
  <c r="D971" i="12"/>
  <c r="J970" i="12"/>
  <c r="D970" i="12"/>
  <c r="J969" i="12"/>
  <c r="D969" i="12"/>
  <c r="J968" i="12"/>
  <c r="D968" i="12"/>
  <c r="J967" i="12"/>
  <c r="D967" i="12"/>
  <c r="J966" i="12"/>
  <c r="D966" i="12"/>
  <c r="J965" i="12"/>
  <c r="D965" i="12"/>
  <c r="J964" i="12"/>
  <c r="D964" i="12"/>
  <c r="J963" i="12"/>
  <c r="D963" i="12"/>
  <c r="J962" i="12"/>
  <c r="D962" i="12"/>
  <c r="J961" i="12"/>
  <c r="D961" i="12"/>
  <c r="J960" i="12"/>
  <c r="D960" i="12"/>
  <c r="J959" i="12"/>
  <c r="D959" i="12"/>
  <c r="J958" i="12"/>
  <c r="D958" i="12"/>
  <c r="J957" i="12"/>
  <c r="D957" i="12"/>
  <c r="J956" i="12"/>
  <c r="D956" i="12"/>
  <c r="J955" i="12"/>
  <c r="D955" i="12"/>
  <c r="J954" i="12"/>
  <c r="D954" i="12"/>
  <c r="J953" i="12"/>
  <c r="D953" i="12"/>
  <c r="J952" i="12"/>
  <c r="D952" i="12"/>
  <c r="J951" i="12"/>
  <c r="D951" i="12"/>
  <c r="J950" i="12"/>
  <c r="D950" i="12"/>
  <c r="J949" i="12"/>
  <c r="D949" i="12"/>
  <c r="J948" i="12"/>
  <c r="D948" i="12"/>
  <c r="J947" i="12"/>
  <c r="D947" i="12"/>
  <c r="J946" i="12"/>
  <c r="D946" i="12"/>
  <c r="J945" i="12"/>
  <c r="D945" i="12"/>
  <c r="J944" i="12"/>
  <c r="D944" i="12"/>
  <c r="J943" i="12"/>
  <c r="D943" i="12"/>
  <c r="J942" i="12"/>
  <c r="D942" i="12"/>
  <c r="J941" i="12"/>
  <c r="D941" i="12"/>
  <c r="J940" i="12"/>
  <c r="D940" i="12"/>
  <c r="J939" i="12"/>
  <c r="D939" i="12"/>
  <c r="J938" i="12"/>
  <c r="D938" i="12"/>
  <c r="J937" i="12"/>
  <c r="D937" i="12"/>
  <c r="J936" i="12"/>
  <c r="D936" i="12"/>
  <c r="J935" i="12"/>
  <c r="D935" i="12"/>
  <c r="J934" i="12"/>
  <c r="D934" i="12"/>
  <c r="J933" i="12"/>
  <c r="D933" i="12"/>
  <c r="J932" i="12"/>
  <c r="D932" i="12"/>
  <c r="J931" i="12"/>
  <c r="D931" i="12"/>
  <c r="J930" i="12"/>
  <c r="D930" i="12"/>
  <c r="J929" i="12"/>
  <c r="D929" i="12"/>
  <c r="J928" i="12"/>
  <c r="D928" i="12"/>
  <c r="J927" i="12"/>
  <c r="D927" i="12"/>
  <c r="J926" i="12"/>
  <c r="D926" i="12"/>
  <c r="J925" i="12"/>
  <c r="D925" i="12"/>
  <c r="J924" i="12"/>
  <c r="D924" i="12"/>
  <c r="J923" i="12"/>
  <c r="D923" i="12"/>
  <c r="J922" i="12"/>
  <c r="D922" i="12"/>
  <c r="J921" i="12"/>
  <c r="D921" i="12"/>
  <c r="J920" i="12"/>
  <c r="D920" i="12"/>
  <c r="J919" i="12"/>
  <c r="D919" i="12"/>
  <c r="J918" i="12"/>
  <c r="D918" i="12"/>
  <c r="J917" i="12"/>
  <c r="D917" i="12"/>
  <c r="J916" i="12"/>
  <c r="D916" i="12"/>
  <c r="J915" i="12"/>
  <c r="D915" i="12"/>
  <c r="J914" i="12"/>
  <c r="D914" i="12"/>
  <c r="J913" i="12"/>
  <c r="D913" i="12"/>
  <c r="J912" i="12"/>
  <c r="D912" i="12"/>
  <c r="J911" i="12"/>
  <c r="D911" i="12"/>
  <c r="J910" i="12"/>
  <c r="D910" i="12"/>
  <c r="J909" i="12"/>
  <c r="D909" i="12"/>
  <c r="J908" i="12"/>
  <c r="D908" i="12"/>
  <c r="J907" i="12"/>
  <c r="D907" i="12"/>
  <c r="J906" i="12"/>
  <c r="D906" i="12"/>
  <c r="J905" i="12"/>
  <c r="D905" i="12"/>
  <c r="J904" i="12"/>
  <c r="D904" i="12"/>
  <c r="J903" i="12"/>
  <c r="D903" i="12"/>
  <c r="J902" i="12"/>
  <c r="D902" i="12"/>
  <c r="J901" i="12"/>
  <c r="D901" i="12"/>
  <c r="J900" i="12"/>
  <c r="D900" i="12"/>
  <c r="J899" i="12"/>
  <c r="D899" i="12"/>
  <c r="J898" i="12"/>
  <c r="D898" i="12"/>
  <c r="J897" i="12"/>
  <c r="D897" i="12"/>
  <c r="J896" i="12"/>
  <c r="D896" i="12"/>
  <c r="J895" i="12"/>
  <c r="D895" i="12"/>
  <c r="J894" i="12"/>
  <c r="D894" i="12"/>
  <c r="J893" i="12"/>
  <c r="D893" i="12"/>
  <c r="J892" i="12"/>
  <c r="D892" i="12"/>
  <c r="J891" i="12"/>
  <c r="D891" i="12"/>
  <c r="J890" i="12"/>
  <c r="D890" i="12"/>
  <c r="J889" i="12"/>
  <c r="D889" i="12"/>
  <c r="J888" i="12"/>
  <c r="D888" i="12"/>
  <c r="J887" i="12"/>
  <c r="D887" i="12"/>
  <c r="J886" i="12"/>
  <c r="D886" i="12"/>
  <c r="J885" i="12"/>
  <c r="D885" i="12"/>
  <c r="J884" i="12"/>
  <c r="D884" i="12"/>
  <c r="J883" i="12"/>
  <c r="D883" i="12"/>
  <c r="J882" i="12"/>
  <c r="D882" i="12"/>
  <c r="J881" i="12"/>
  <c r="D881" i="12"/>
  <c r="J880" i="12"/>
  <c r="D880" i="12"/>
  <c r="J879" i="12"/>
  <c r="D879" i="12"/>
  <c r="J878" i="12"/>
  <c r="D878" i="12"/>
  <c r="J877" i="12"/>
  <c r="D877" i="12"/>
  <c r="J876" i="12"/>
  <c r="D876" i="12"/>
  <c r="J875" i="12"/>
  <c r="D875" i="12"/>
  <c r="J874" i="12"/>
  <c r="D874" i="12"/>
  <c r="J873" i="12"/>
  <c r="D873" i="12"/>
  <c r="J872" i="12"/>
  <c r="D872" i="12"/>
  <c r="J871" i="12"/>
  <c r="D871" i="12"/>
  <c r="J870" i="12"/>
  <c r="D870" i="12"/>
  <c r="J869" i="12"/>
  <c r="D869" i="12"/>
  <c r="J868" i="12"/>
  <c r="D868" i="12"/>
  <c r="J867" i="12"/>
  <c r="D867" i="12"/>
  <c r="J866" i="12"/>
  <c r="D866" i="12"/>
  <c r="J865" i="12"/>
  <c r="D865" i="12"/>
  <c r="J864" i="12"/>
  <c r="D864" i="12"/>
  <c r="J863" i="12"/>
  <c r="D863" i="12"/>
  <c r="J862" i="12"/>
  <c r="D862" i="12"/>
  <c r="J861" i="12"/>
  <c r="D861" i="12"/>
  <c r="J860" i="12"/>
  <c r="D860" i="12"/>
  <c r="J859" i="12"/>
  <c r="D859" i="12"/>
  <c r="J858" i="12"/>
  <c r="D858" i="12"/>
  <c r="J857" i="12"/>
  <c r="D857" i="12"/>
  <c r="J856" i="12"/>
  <c r="D856" i="12"/>
  <c r="J855" i="12"/>
  <c r="D855" i="12"/>
  <c r="J854" i="12"/>
  <c r="D854" i="12"/>
  <c r="J853" i="12"/>
  <c r="D853" i="12"/>
  <c r="J852" i="12"/>
  <c r="D852" i="12"/>
  <c r="J851" i="12"/>
  <c r="D851" i="12"/>
  <c r="J850" i="12"/>
  <c r="D850" i="12"/>
  <c r="J849" i="12"/>
  <c r="D849" i="12"/>
  <c r="J848" i="12"/>
  <c r="D848" i="12"/>
  <c r="J847" i="12"/>
  <c r="D847" i="12"/>
  <c r="J846" i="12"/>
  <c r="D846" i="12"/>
  <c r="J845" i="12"/>
  <c r="D845" i="12"/>
  <c r="J844" i="12"/>
  <c r="D844" i="12"/>
  <c r="J843" i="12"/>
  <c r="D843" i="12"/>
  <c r="J842" i="12"/>
  <c r="D842" i="12"/>
  <c r="J841" i="12"/>
  <c r="D841" i="12"/>
  <c r="J840" i="12"/>
  <c r="D840" i="12"/>
  <c r="J839" i="12"/>
  <c r="D839" i="12"/>
  <c r="J838" i="12"/>
  <c r="D838" i="12"/>
  <c r="J837" i="12"/>
  <c r="D837" i="12"/>
  <c r="J836" i="12"/>
  <c r="D836" i="12"/>
  <c r="J835" i="12"/>
  <c r="D835" i="12"/>
  <c r="J834" i="12"/>
  <c r="D834" i="12"/>
  <c r="J833" i="12"/>
  <c r="D833" i="12"/>
  <c r="J832" i="12"/>
  <c r="D832" i="12"/>
  <c r="J831" i="12"/>
  <c r="D831" i="12"/>
  <c r="J830" i="12"/>
  <c r="D830" i="12"/>
  <c r="J829" i="12"/>
  <c r="D829" i="12"/>
  <c r="J828" i="12"/>
  <c r="D828" i="12"/>
  <c r="J827" i="12"/>
  <c r="D827" i="12"/>
  <c r="J826" i="12"/>
  <c r="D826" i="12"/>
  <c r="J825" i="12"/>
  <c r="D825" i="12"/>
  <c r="J824" i="12"/>
  <c r="D824" i="12"/>
  <c r="J823" i="12"/>
  <c r="D823" i="12"/>
  <c r="J822" i="12"/>
  <c r="D822" i="12"/>
  <c r="J821" i="12"/>
  <c r="D821" i="12"/>
  <c r="J820" i="12"/>
  <c r="D820" i="12"/>
  <c r="J819" i="12"/>
  <c r="D819" i="12"/>
  <c r="J818" i="12"/>
  <c r="D818" i="12"/>
  <c r="J817" i="12"/>
  <c r="D817" i="12"/>
  <c r="J816" i="12"/>
  <c r="D816" i="12"/>
  <c r="J815" i="12"/>
  <c r="D815" i="12"/>
  <c r="J814" i="12"/>
  <c r="D814" i="12"/>
  <c r="J813" i="12"/>
  <c r="D813" i="12"/>
  <c r="J812" i="12"/>
  <c r="D812" i="12"/>
  <c r="J811" i="12"/>
  <c r="D811" i="12"/>
  <c r="J810" i="12"/>
  <c r="D810" i="12"/>
  <c r="J809" i="12"/>
  <c r="D809" i="12"/>
  <c r="J808" i="12"/>
  <c r="D808" i="12"/>
  <c r="J807" i="12"/>
  <c r="D807" i="12"/>
  <c r="J806" i="12"/>
  <c r="D806" i="12"/>
  <c r="J805" i="12"/>
  <c r="D805" i="12"/>
  <c r="J804" i="12"/>
  <c r="D804" i="12"/>
  <c r="J803" i="12"/>
  <c r="D803" i="12"/>
  <c r="J802" i="12"/>
  <c r="D802" i="12"/>
  <c r="J801" i="12"/>
  <c r="D801" i="12"/>
  <c r="J800" i="12"/>
  <c r="D800" i="12"/>
  <c r="J799" i="12"/>
  <c r="D799" i="12"/>
  <c r="J798" i="12"/>
  <c r="D798" i="12"/>
  <c r="J797" i="12"/>
  <c r="D797" i="12"/>
  <c r="J796" i="12"/>
  <c r="D796" i="12"/>
  <c r="J795" i="12"/>
  <c r="D795" i="12"/>
  <c r="J794" i="12"/>
  <c r="D794" i="12"/>
  <c r="J793" i="12"/>
  <c r="D793" i="12"/>
  <c r="J792" i="12"/>
  <c r="D792" i="12"/>
  <c r="J791" i="12"/>
  <c r="D791" i="12"/>
  <c r="J790" i="12"/>
  <c r="D790" i="12"/>
  <c r="J789" i="12"/>
  <c r="D789" i="12"/>
  <c r="J788" i="12"/>
  <c r="D788" i="12"/>
  <c r="J787" i="12"/>
  <c r="D787" i="12"/>
  <c r="J786" i="12"/>
  <c r="D786" i="12"/>
  <c r="J785" i="12"/>
  <c r="D785" i="12"/>
  <c r="J784" i="12"/>
  <c r="D784" i="12"/>
  <c r="J783" i="12"/>
  <c r="D783" i="12"/>
  <c r="J782" i="12"/>
  <c r="D782" i="12"/>
  <c r="J781" i="12"/>
  <c r="D781" i="12"/>
  <c r="J780" i="12"/>
  <c r="D780" i="12"/>
  <c r="J779" i="12"/>
  <c r="D779" i="12"/>
  <c r="J778" i="12"/>
  <c r="D778" i="12"/>
  <c r="J777" i="12"/>
  <c r="D777" i="12"/>
  <c r="J776" i="12"/>
  <c r="D776" i="12"/>
  <c r="J775" i="12"/>
  <c r="D775" i="12"/>
  <c r="J774" i="12"/>
  <c r="D774" i="12"/>
  <c r="J773" i="12"/>
  <c r="D773" i="12"/>
  <c r="J772" i="12"/>
  <c r="D772" i="12"/>
  <c r="J771" i="12"/>
  <c r="D771" i="12"/>
  <c r="J770" i="12"/>
  <c r="D770" i="12"/>
  <c r="J769" i="12"/>
  <c r="D769" i="12"/>
  <c r="J768" i="12"/>
  <c r="D768" i="12"/>
  <c r="J767" i="12"/>
  <c r="D767" i="12"/>
  <c r="J766" i="12"/>
  <c r="D766" i="12"/>
  <c r="J765" i="12"/>
  <c r="D765" i="12"/>
  <c r="J764" i="12"/>
  <c r="D764" i="12"/>
  <c r="J763" i="12"/>
  <c r="D763" i="12"/>
  <c r="J762" i="12"/>
  <c r="D762" i="12"/>
  <c r="J761" i="12"/>
  <c r="D761" i="12"/>
  <c r="J760" i="12"/>
  <c r="D760" i="12"/>
  <c r="J759" i="12"/>
  <c r="D759" i="12"/>
  <c r="J758" i="12"/>
  <c r="D758" i="12"/>
  <c r="J757" i="12"/>
  <c r="D757" i="12"/>
  <c r="J756" i="12"/>
  <c r="D756" i="12"/>
  <c r="J755" i="12"/>
  <c r="D755" i="12"/>
  <c r="J754" i="12"/>
  <c r="D754" i="12"/>
  <c r="J753" i="12"/>
  <c r="D753" i="12"/>
  <c r="J752" i="12"/>
  <c r="D752" i="12"/>
  <c r="J751" i="12"/>
  <c r="D751" i="12"/>
  <c r="J750" i="12"/>
  <c r="D750" i="12"/>
  <c r="J749" i="12"/>
  <c r="D749" i="12"/>
  <c r="J748" i="12"/>
  <c r="D748" i="12"/>
  <c r="J747" i="12"/>
  <c r="D747" i="12"/>
  <c r="J746" i="12"/>
  <c r="D746" i="12"/>
  <c r="J745" i="12"/>
  <c r="D745" i="12"/>
  <c r="J744" i="12"/>
  <c r="D744" i="12"/>
  <c r="J743" i="12"/>
  <c r="D743" i="12"/>
  <c r="J742" i="12"/>
  <c r="D742" i="12"/>
  <c r="J741" i="12"/>
  <c r="D741" i="12"/>
  <c r="J740" i="12"/>
  <c r="D740" i="12"/>
  <c r="J739" i="12"/>
  <c r="D739" i="12"/>
  <c r="J738" i="12"/>
  <c r="D738" i="12"/>
  <c r="J737" i="12"/>
  <c r="D737" i="12"/>
  <c r="J736" i="12"/>
  <c r="D736" i="12"/>
  <c r="J735" i="12"/>
  <c r="D735" i="12"/>
  <c r="J734" i="12"/>
  <c r="D734" i="12"/>
  <c r="J733" i="12"/>
  <c r="D733" i="12"/>
  <c r="J732" i="12"/>
  <c r="D732" i="12"/>
  <c r="J731" i="12"/>
  <c r="D731" i="12"/>
  <c r="J730" i="12"/>
  <c r="D730" i="12"/>
  <c r="J729" i="12"/>
  <c r="D729" i="12"/>
  <c r="J728" i="12"/>
  <c r="D728" i="12"/>
  <c r="J727" i="12"/>
  <c r="D727" i="12"/>
  <c r="J726" i="12"/>
  <c r="D726" i="12"/>
  <c r="J725" i="12"/>
  <c r="D725" i="12"/>
  <c r="J724" i="12"/>
  <c r="D724" i="12"/>
  <c r="J723" i="12"/>
  <c r="D723" i="12"/>
  <c r="J722" i="12"/>
  <c r="D722" i="12"/>
  <c r="J721" i="12"/>
  <c r="D721" i="12"/>
  <c r="J720" i="12"/>
  <c r="D720" i="12"/>
  <c r="J719" i="12"/>
  <c r="D719" i="12"/>
  <c r="J718" i="12"/>
  <c r="D718" i="12"/>
  <c r="J717" i="12"/>
  <c r="D717" i="12"/>
  <c r="J716" i="12"/>
  <c r="D716" i="12"/>
  <c r="J715" i="12"/>
  <c r="D715" i="12"/>
  <c r="J714" i="12"/>
  <c r="D714" i="12"/>
  <c r="J713" i="12"/>
  <c r="D713" i="12"/>
  <c r="J712" i="12"/>
  <c r="D712" i="12"/>
  <c r="J711" i="12"/>
  <c r="D711" i="12"/>
  <c r="J710" i="12"/>
  <c r="D710" i="12"/>
  <c r="J709" i="12"/>
  <c r="D709" i="12"/>
  <c r="J708" i="12"/>
  <c r="D708" i="12"/>
  <c r="J707" i="12"/>
  <c r="D707" i="12"/>
  <c r="J706" i="12"/>
  <c r="D706" i="12"/>
  <c r="J705" i="12"/>
  <c r="D705" i="12"/>
  <c r="J704" i="12"/>
  <c r="D704" i="12"/>
  <c r="J703" i="12"/>
  <c r="D703" i="12"/>
  <c r="J702" i="12"/>
  <c r="D702" i="12"/>
  <c r="J701" i="12"/>
  <c r="D701" i="12"/>
  <c r="J700" i="12"/>
  <c r="D700" i="12"/>
  <c r="J699" i="12"/>
  <c r="D699" i="12"/>
  <c r="J698" i="12"/>
  <c r="D698" i="12"/>
  <c r="J697" i="12"/>
  <c r="D697" i="12"/>
  <c r="J696" i="12"/>
  <c r="D696" i="12"/>
  <c r="J695" i="12"/>
  <c r="D695" i="12"/>
  <c r="J694" i="12"/>
  <c r="D694" i="12"/>
  <c r="J693" i="12"/>
  <c r="D693" i="12"/>
  <c r="J692" i="12"/>
  <c r="D692" i="12"/>
  <c r="J691" i="12"/>
  <c r="D691" i="12"/>
  <c r="J690" i="12"/>
  <c r="D690" i="12"/>
  <c r="J689" i="12"/>
  <c r="D689" i="12"/>
  <c r="J688" i="12"/>
  <c r="D688" i="12"/>
  <c r="J687" i="12"/>
  <c r="D687" i="12"/>
  <c r="J686" i="12"/>
  <c r="D686" i="12"/>
  <c r="J685" i="12"/>
  <c r="D685" i="12"/>
  <c r="J684" i="12"/>
  <c r="D684" i="12"/>
  <c r="J683" i="12"/>
  <c r="D683" i="12"/>
  <c r="J682" i="12"/>
  <c r="D682" i="12"/>
  <c r="J681" i="12"/>
  <c r="D681" i="12"/>
  <c r="J680" i="12"/>
  <c r="D680" i="12"/>
  <c r="J679" i="12"/>
  <c r="D679" i="12"/>
  <c r="J678" i="12"/>
  <c r="D678" i="12"/>
  <c r="J677" i="12"/>
  <c r="D677" i="12"/>
  <c r="J676" i="12"/>
  <c r="D676" i="12"/>
  <c r="J675" i="12"/>
  <c r="D675" i="12"/>
  <c r="J674" i="12"/>
  <c r="D674" i="12"/>
  <c r="J673" i="12"/>
  <c r="D673" i="12"/>
  <c r="J672" i="12"/>
  <c r="D672" i="12"/>
  <c r="J671" i="12"/>
  <c r="D671" i="12"/>
  <c r="J670" i="12"/>
  <c r="D670" i="12"/>
  <c r="J669" i="12"/>
  <c r="D669" i="12"/>
  <c r="J668" i="12"/>
  <c r="D668" i="12"/>
  <c r="J667" i="12"/>
  <c r="D667" i="12"/>
  <c r="J666" i="12"/>
  <c r="D666" i="12"/>
  <c r="J665" i="12"/>
  <c r="D665" i="12"/>
  <c r="J664" i="12"/>
  <c r="D664" i="12"/>
  <c r="J663" i="12"/>
  <c r="D663" i="12"/>
  <c r="J662" i="12"/>
  <c r="D662" i="12"/>
  <c r="J661" i="12"/>
  <c r="D661" i="12"/>
  <c r="J660" i="12"/>
  <c r="D660" i="12"/>
  <c r="J659" i="12"/>
  <c r="D659" i="12"/>
  <c r="J658" i="12"/>
  <c r="D658" i="12"/>
  <c r="J657" i="12"/>
  <c r="D657" i="12"/>
  <c r="J656" i="12"/>
  <c r="D656" i="12"/>
  <c r="J655" i="12"/>
  <c r="D655" i="12"/>
  <c r="J654" i="12"/>
  <c r="D654" i="12"/>
  <c r="J653" i="12"/>
  <c r="D653" i="12"/>
  <c r="J652" i="12"/>
  <c r="D652" i="12"/>
  <c r="J651" i="12"/>
  <c r="D651" i="12"/>
  <c r="J650" i="12"/>
  <c r="D650" i="12"/>
  <c r="J649" i="12"/>
  <c r="D649" i="12"/>
  <c r="J648" i="12"/>
  <c r="D648" i="12"/>
  <c r="J647" i="12"/>
  <c r="D647" i="12"/>
  <c r="J646" i="12"/>
  <c r="D646" i="12"/>
  <c r="J645" i="12"/>
  <c r="D645" i="12"/>
  <c r="J644" i="12"/>
  <c r="D644" i="12"/>
  <c r="J643" i="12"/>
  <c r="D643" i="12"/>
  <c r="J642" i="12"/>
  <c r="D642" i="12"/>
  <c r="J641" i="12"/>
  <c r="D641" i="12"/>
  <c r="J640" i="12"/>
  <c r="D640" i="12"/>
  <c r="J639" i="12"/>
  <c r="D639" i="12"/>
  <c r="J638" i="12"/>
  <c r="D638" i="12"/>
  <c r="J637" i="12"/>
  <c r="D637" i="12"/>
  <c r="J636" i="12"/>
  <c r="D636" i="12"/>
  <c r="J635" i="12"/>
  <c r="D635" i="12"/>
  <c r="J634" i="12"/>
  <c r="D634" i="12"/>
  <c r="J633" i="12"/>
  <c r="D633" i="12"/>
  <c r="J632" i="12"/>
  <c r="D632" i="12"/>
  <c r="J631" i="12"/>
  <c r="D631" i="12"/>
  <c r="J630" i="12"/>
  <c r="D630" i="12"/>
  <c r="J629" i="12"/>
  <c r="D629" i="12"/>
  <c r="J628" i="12"/>
  <c r="D628" i="12"/>
  <c r="J627" i="12"/>
  <c r="D627" i="12"/>
  <c r="J626" i="12"/>
  <c r="D626" i="12"/>
  <c r="J625" i="12"/>
  <c r="D625" i="12"/>
  <c r="J624" i="12"/>
  <c r="D624" i="12"/>
  <c r="J623" i="12"/>
  <c r="D623" i="12"/>
  <c r="J622" i="12"/>
  <c r="D622" i="12"/>
  <c r="J621" i="12"/>
  <c r="D621" i="12"/>
  <c r="J620" i="12"/>
  <c r="D620" i="12"/>
  <c r="J619" i="12"/>
  <c r="D619" i="12"/>
  <c r="J618" i="12"/>
  <c r="D618" i="12"/>
  <c r="J617" i="12"/>
  <c r="D617" i="12"/>
  <c r="J616" i="12"/>
  <c r="D616" i="12"/>
  <c r="J615" i="12"/>
  <c r="D615" i="12"/>
  <c r="J614" i="12"/>
  <c r="D614" i="12"/>
  <c r="J613" i="12"/>
  <c r="D613" i="12"/>
  <c r="J612" i="12"/>
  <c r="D612" i="12"/>
  <c r="J611" i="12"/>
  <c r="D611" i="12"/>
  <c r="J610" i="12"/>
  <c r="D610" i="12"/>
  <c r="J609" i="12"/>
  <c r="D609" i="12"/>
  <c r="J608" i="12"/>
  <c r="D608" i="12"/>
  <c r="J607" i="12"/>
  <c r="D607" i="12"/>
  <c r="J606" i="12"/>
  <c r="D606" i="12"/>
  <c r="J605" i="12"/>
  <c r="D605" i="12"/>
  <c r="J604" i="12"/>
  <c r="D604" i="12"/>
  <c r="J603" i="12"/>
  <c r="D603" i="12"/>
  <c r="J602" i="12"/>
  <c r="D602" i="12"/>
  <c r="J601" i="12"/>
  <c r="D601" i="12"/>
  <c r="J600" i="12"/>
  <c r="D600" i="12"/>
  <c r="J599" i="12"/>
  <c r="D599" i="12"/>
  <c r="J598" i="12"/>
  <c r="D598" i="12"/>
  <c r="J597" i="12"/>
  <c r="D597" i="12"/>
  <c r="J596" i="12"/>
  <c r="D596" i="12"/>
  <c r="J595" i="12"/>
  <c r="D595" i="12"/>
  <c r="J594" i="12"/>
  <c r="D594" i="12"/>
  <c r="J593" i="12"/>
  <c r="D593" i="12"/>
  <c r="J592" i="12"/>
  <c r="D592" i="12"/>
  <c r="J591" i="12"/>
  <c r="D591" i="12"/>
  <c r="J590" i="12"/>
  <c r="D590" i="12"/>
  <c r="J589" i="12"/>
  <c r="D589" i="12"/>
  <c r="J588" i="12"/>
  <c r="D588" i="12"/>
  <c r="J587" i="12"/>
  <c r="D587" i="12"/>
  <c r="J586" i="12"/>
  <c r="D586" i="12"/>
  <c r="J585" i="12"/>
  <c r="D585" i="12"/>
  <c r="J584" i="12"/>
  <c r="D584" i="12"/>
  <c r="J583" i="12"/>
  <c r="D583" i="12"/>
  <c r="J582" i="12"/>
  <c r="D582" i="12"/>
  <c r="J581" i="12"/>
  <c r="D581" i="12"/>
  <c r="J580" i="12"/>
  <c r="D580" i="12"/>
  <c r="J579" i="12"/>
  <c r="D579" i="12"/>
  <c r="J578" i="12"/>
  <c r="D578" i="12"/>
  <c r="J577" i="12"/>
  <c r="D577" i="12"/>
  <c r="J576" i="12"/>
  <c r="D576" i="12"/>
  <c r="J575" i="12"/>
  <c r="D575" i="12"/>
  <c r="J574" i="12"/>
  <c r="D574" i="12"/>
  <c r="J573" i="12"/>
  <c r="D573" i="12"/>
  <c r="J572" i="12"/>
  <c r="D572" i="12"/>
  <c r="J571" i="12"/>
  <c r="D571" i="12"/>
  <c r="J570" i="12"/>
  <c r="D570" i="12"/>
  <c r="J569" i="12"/>
  <c r="D569" i="12"/>
  <c r="J568" i="12"/>
  <c r="D568" i="12"/>
  <c r="J567" i="12"/>
  <c r="D567" i="12"/>
  <c r="J566" i="12"/>
  <c r="D566" i="12"/>
  <c r="J565" i="12"/>
  <c r="D565" i="12"/>
  <c r="J564" i="12"/>
  <c r="D564" i="12"/>
  <c r="J563" i="12"/>
  <c r="D563" i="12"/>
  <c r="J562" i="12"/>
  <c r="D562" i="12"/>
  <c r="J561" i="12"/>
  <c r="D561" i="12"/>
  <c r="J560" i="12"/>
  <c r="D560" i="12"/>
  <c r="J559" i="12"/>
  <c r="D559" i="12"/>
  <c r="J558" i="12"/>
  <c r="D558" i="12"/>
  <c r="J557" i="12"/>
  <c r="D557" i="12"/>
  <c r="J556" i="12"/>
  <c r="D556" i="12"/>
  <c r="J555" i="12"/>
  <c r="D555" i="12"/>
  <c r="J554" i="12"/>
  <c r="D554" i="12"/>
  <c r="J553" i="12"/>
  <c r="D553" i="12"/>
  <c r="J552" i="12"/>
  <c r="D552" i="12"/>
  <c r="J551" i="12"/>
  <c r="D551" i="12"/>
  <c r="J550" i="12"/>
  <c r="D550" i="12"/>
  <c r="J549" i="12"/>
  <c r="D549" i="12"/>
  <c r="J548" i="12"/>
  <c r="D548" i="12"/>
  <c r="J547" i="12"/>
  <c r="D547" i="12"/>
  <c r="J546" i="12"/>
  <c r="D546" i="12"/>
  <c r="J545" i="12"/>
  <c r="D545" i="12"/>
  <c r="J544" i="12"/>
  <c r="D544" i="12"/>
  <c r="J543" i="12"/>
  <c r="D543" i="12"/>
  <c r="J542" i="12"/>
  <c r="D542" i="12"/>
  <c r="J541" i="12"/>
  <c r="D541" i="12"/>
  <c r="J540" i="12"/>
  <c r="D540" i="12"/>
  <c r="J539" i="12"/>
  <c r="D539" i="12"/>
  <c r="J538" i="12"/>
  <c r="D538" i="12"/>
  <c r="J537" i="12"/>
  <c r="D537" i="12"/>
  <c r="J536" i="12"/>
  <c r="D536" i="12"/>
  <c r="J535" i="12"/>
  <c r="D535" i="12"/>
  <c r="J534" i="12"/>
  <c r="D534" i="12"/>
  <c r="J533" i="12"/>
  <c r="D533" i="12"/>
  <c r="J532" i="12"/>
  <c r="D532" i="12"/>
  <c r="J531" i="12"/>
  <c r="D531" i="12"/>
  <c r="J530" i="12"/>
  <c r="D530" i="12"/>
  <c r="J529" i="12"/>
  <c r="D529" i="12"/>
  <c r="J528" i="12"/>
  <c r="D528" i="12"/>
  <c r="J527" i="12"/>
  <c r="D527" i="12"/>
  <c r="J526" i="12"/>
  <c r="D526" i="12"/>
  <c r="J525" i="12"/>
  <c r="D525" i="12"/>
  <c r="J524" i="12"/>
  <c r="D524" i="12"/>
  <c r="J523" i="12"/>
  <c r="D523" i="12"/>
  <c r="J522" i="12"/>
  <c r="D522" i="12"/>
  <c r="J521" i="12"/>
  <c r="D521" i="12"/>
  <c r="J520" i="12"/>
  <c r="D520" i="12"/>
  <c r="J519" i="12"/>
  <c r="D519" i="12"/>
  <c r="J518" i="12"/>
  <c r="D518" i="12"/>
  <c r="J517" i="12"/>
  <c r="D517" i="12"/>
  <c r="J516" i="12"/>
  <c r="D516" i="12"/>
  <c r="J515" i="12"/>
  <c r="D515" i="12"/>
  <c r="J514" i="12"/>
  <c r="D514" i="12"/>
  <c r="J513" i="12"/>
  <c r="D513" i="12"/>
  <c r="J512" i="12"/>
  <c r="D512" i="12"/>
  <c r="J511" i="12"/>
  <c r="D511" i="12"/>
  <c r="J510" i="12"/>
  <c r="D510" i="12"/>
  <c r="J509" i="12"/>
  <c r="D509" i="12"/>
  <c r="J508" i="12"/>
  <c r="D508" i="12"/>
  <c r="J507" i="12"/>
  <c r="D507" i="12"/>
  <c r="J506" i="12"/>
  <c r="D506" i="12"/>
  <c r="J505" i="12"/>
  <c r="D505" i="12"/>
  <c r="J504" i="12"/>
  <c r="D504" i="12"/>
  <c r="J503" i="12"/>
  <c r="D503" i="12"/>
  <c r="J502" i="12"/>
  <c r="D502" i="12"/>
  <c r="J501" i="12"/>
  <c r="D501" i="12"/>
  <c r="J500" i="12"/>
  <c r="D500" i="12"/>
  <c r="J499" i="12"/>
  <c r="D499" i="12"/>
  <c r="J498" i="12"/>
  <c r="D498" i="12"/>
  <c r="J497" i="12"/>
  <c r="D497" i="12"/>
  <c r="J496" i="12"/>
  <c r="D496" i="12"/>
  <c r="J495" i="12"/>
  <c r="D495" i="12"/>
  <c r="J494" i="12"/>
  <c r="D494" i="12"/>
  <c r="J493" i="12"/>
  <c r="D493" i="12"/>
  <c r="J492" i="12"/>
  <c r="D492" i="12"/>
  <c r="J491" i="12"/>
  <c r="D491" i="12"/>
  <c r="J490" i="12"/>
  <c r="D490" i="12"/>
  <c r="J489" i="12"/>
  <c r="D489" i="12"/>
  <c r="J488" i="12"/>
  <c r="D488" i="12"/>
  <c r="J487" i="12"/>
  <c r="D487" i="12"/>
  <c r="J486" i="12"/>
  <c r="D486" i="12"/>
  <c r="J485" i="12"/>
  <c r="D485" i="12"/>
  <c r="J484" i="12"/>
  <c r="D484" i="12"/>
  <c r="J483" i="12"/>
  <c r="D483" i="12"/>
  <c r="J482" i="12"/>
  <c r="D482" i="12"/>
  <c r="J481" i="12"/>
  <c r="D481" i="12"/>
  <c r="J480" i="12"/>
  <c r="D480" i="12"/>
  <c r="J479" i="12"/>
  <c r="D479" i="12"/>
  <c r="J478" i="12"/>
  <c r="D478" i="12"/>
  <c r="J477" i="12"/>
  <c r="D477" i="12"/>
  <c r="J476" i="12"/>
  <c r="D476" i="12"/>
  <c r="J475" i="12"/>
  <c r="D475" i="12"/>
  <c r="J474" i="12"/>
  <c r="D474" i="12"/>
  <c r="J473" i="12"/>
  <c r="D473" i="12"/>
  <c r="J472" i="12"/>
  <c r="D472" i="12"/>
  <c r="J471" i="12"/>
  <c r="D471" i="12"/>
  <c r="J470" i="12"/>
  <c r="D470" i="12"/>
  <c r="J469" i="12"/>
  <c r="D469" i="12"/>
  <c r="J468" i="12"/>
  <c r="D468" i="12"/>
  <c r="J467" i="12"/>
  <c r="D467" i="12"/>
  <c r="J466" i="12"/>
  <c r="D466" i="12"/>
  <c r="J465" i="12"/>
  <c r="D465" i="12"/>
  <c r="J464" i="12"/>
  <c r="D464" i="12"/>
  <c r="J463" i="12"/>
  <c r="D463" i="12"/>
  <c r="J462" i="12"/>
  <c r="D462" i="12"/>
  <c r="J461" i="12"/>
  <c r="D461" i="12"/>
  <c r="J460" i="12"/>
  <c r="D460" i="12"/>
  <c r="J459" i="12"/>
  <c r="D459" i="12"/>
  <c r="J458" i="12"/>
  <c r="D458" i="12"/>
  <c r="J457" i="12"/>
  <c r="D457" i="12"/>
  <c r="J456" i="12"/>
  <c r="D456" i="12"/>
  <c r="J455" i="12"/>
  <c r="D455" i="12"/>
  <c r="J454" i="12"/>
  <c r="D454" i="12"/>
  <c r="J453" i="12"/>
  <c r="D453" i="12"/>
  <c r="J452" i="12"/>
  <c r="D452" i="12"/>
  <c r="J451" i="12"/>
  <c r="D451" i="12"/>
  <c r="J450" i="12"/>
  <c r="D450" i="12"/>
  <c r="J449" i="12"/>
  <c r="D449" i="12"/>
  <c r="J448" i="12"/>
  <c r="D448" i="12"/>
  <c r="J447" i="12"/>
  <c r="D447" i="12"/>
  <c r="J446" i="12"/>
  <c r="D446" i="12"/>
  <c r="J445" i="12"/>
  <c r="D445" i="12"/>
  <c r="J444" i="12"/>
  <c r="D444" i="12"/>
  <c r="J443" i="12"/>
  <c r="D443" i="12"/>
  <c r="J442" i="12"/>
  <c r="D442" i="12"/>
  <c r="J441" i="12"/>
  <c r="D441" i="12"/>
  <c r="J440" i="12"/>
  <c r="D440" i="12"/>
  <c r="J439" i="12"/>
  <c r="D439" i="12"/>
  <c r="J438" i="12"/>
  <c r="D438" i="12"/>
  <c r="J437" i="12"/>
  <c r="D437" i="12"/>
  <c r="J436" i="12"/>
  <c r="D436" i="12"/>
  <c r="J435" i="12"/>
  <c r="D435" i="12"/>
  <c r="J434" i="12"/>
  <c r="D434" i="12"/>
  <c r="J433" i="12"/>
  <c r="D433" i="12"/>
  <c r="J432" i="12"/>
  <c r="D432" i="12"/>
  <c r="J431" i="12"/>
  <c r="D431" i="12"/>
  <c r="J430" i="12"/>
  <c r="D430" i="12"/>
  <c r="J429" i="12"/>
  <c r="D429" i="12"/>
  <c r="J428" i="12"/>
  <c r="D428" i="12"/>
  <c r="J427" i="12"/>
  <c r="D427" i="12"/>
  <c r="J426" i="12"/>
  <c r="D426" i="12"/>
  <c r="J425" i="12"/>
  <c r="D425" i="12"/>
  <c r="J424" i="12"/>
  <c r="D424" i="12"/>
  <c r="J423" i="12"/>
  <c r="D423" i="12"/>
  <c r="J422" i="12"/>
  <c r="D422" i="12"/>
  <c r="J421" i="12"/>
  <c r="D421" i="12"/>
  <c r="J420" i="12"/>
  <c r="D420" i="12"/>
  <c r="J419" i="12"/>
  <c r="D419" i="12"/>
  <c r="J418" i="12"/>
  <c r="D418" i="12"/>
  <c r="J417" i="12"/>
  <c r="D417" i="12"/>
  <c r="J416" i="12"/>
  <c r="D416" i="12"/>
  <c r="J415" i="12"/>
  <c r="D415" i="12"/>
  <c r="J414" i="12"/>
  <c r="D414" i="12"/>
  <c r="J413" i="12"/>
  <c r="D413" i="12"/>
  <c r="J412" i="12"/>
  <c r="D412" i="12"/>
  <c r="J411" i="12"/>
  <c r="D411" i="12"/>
  <c r="J410" i="12"/>
  <c r="D410" i="12"/>
  <c r="J409" i="12"/>
  <c r="D409" i="12"/>
  <c r="J408" i="12"/>
  <c r="D408" i="12"/>
  <c r="J407" i="12"/>
  <c r="D407" i="12"/>
  <c r="J406" i="12"/>
  <c r="D406" i="12"/>
  <c r="J405" i="12"/>
  <c r="D405" i="12"/>
  <c r="J404" i="12"/>
  <c r="D404" i="12"/>
  <c r="J403" i="12"/>
  <c r="D403" i="12"/>
  <c r="J402" i="12"/>
  <c r="D402" i="12"/>
  <c r="J401" i="12"/>
  <c r="D401" i="12"/>
  <c r="J400" i="12"/>
  <c r="D400" i="12"/>
  <c r="J399" i="12"/>
  <c r="D399" i="12"/>
  <c r="J398" i="12"/>
  <c r="D398" i="12"/>
  <c r="J397" i="12"/>
  <c r="D397" i="12"/>
  <c r="J396" i="12"/>
  <c r="D396" i="12"/>
  <c r="J395" i="12"/>
  <c r="D395" i="12"/>
  <c r="J394" i="12"/>
  <c r="D394" i="12"/>
  <c r="J393" i="12"/>
  <c r="D393" i="12"/>
  <c r="J392" i="12"/>
  <c r="D392" i="12"/>
  <c r="J391" i="12"/>
  <c r="D391" i="12"/>
  <c r="J390" i="12"/>
  <c r="D390" i="12"/>
  <c r="J389" i="12"/>
  <c r="D389" i="12"/>
  <c r="J388" i="12"/>
  <c r="D388" i="12"/>
  <c r="J387" i="12"/>
  <c r="D387" i="12"/>
  <c r="J386" i="12"/>
  <c r="D386" i="12"/>
  <c r="J385" i="12"/>
  <c r="D385" i="12"/>
  <c r="J384" i="12"/>
  <c r="D384" i="12"/>
  <c r="J383" i="12"/>
  <c r="D383" i="12"/>
  <c r="J382" i="12"/>
  <c r="D382" i="12"/>
  <c r="J381" i="12"/>
  <c r="D381" i="12"/>
  <c r="J380" i="12"/>
  <c r="D380" i="12"/>
  <c r="J379" i="12"/>
  <c r="D379" i="12"/>
  <c r="J378" i="12"/>
  <c r="D378" i="12"/>
  <c r="J377" i="12"/>
  <c r="D377" i="12"/>
  <c r="J376" i="12"/>
  <c r="D376" i="12"/>
  <c r="J375" i="12"/>
  <c r="D375" i="12"/>
  <c r="J374" i="12"/>
  <c r="D374" i="12"/>
  <c r="J373" i="12"/>
  <c r="D373" i="12"/>
  <c r="J372" i="12"/>
  <c r="D372" i="12"/>
  <c r="J371" i="12"/>
  <c r="D371" i="12"/>
  <c r="J370" i="12"/>
  <c r="D370" i="12"/>
  <c r="J369" i="12"/>
  <c r="D369" i="12"/>
  <c r="J368" i="12"/>
  <c r="D368" i="12"/>
  <c r="J367" i="12"/>
  <c r="D367" i="12"/>
  <c r="J366" i="12"/>
  <c r="D366" i="12"/>
  <c r="J365" i="12"/>
  <c r="D365" i="12"/>
  <c r="J364" i="12"/>
  <c r="D364" i="12"/>
  <c r="J363" i="12"/>
  <c r="D363" i="12"/>
  <c r="J362" i="12"/>
  <c r="D362" i="12"/>
  <c r="J361" i="12"/>
  <c r="D361" i="12"/>
  <c r="J360" i="12"/>
  <c r="D360" i="12"/>
  <c r="J359" i="12"/>
  <c r="D359" i="12"/>
  <c r="J358" i="12"/>
  <c r="D358" i="12"/>
  <c r="J357" i="12"/>
  <c r="D357" i="12"/>
  <c r="J356" i="12"/>
  <c r="D356" i="12"/>
  <c r="J355" i="12"/>
  <c r="D355" i="12"/>
  <c r="J354" i="12"/>
  <c r="D354" i="12"/>
  <c r="J353" i="12"/>
  <c r="D353" i="12"/>
  <c r="J352" i="12"/>
  <c r="D352" i="12"/>
  <c r="J351" i="12"/>
  <c r="D351" i="12"/>
  <c r="J350" i="12"/>
  <c r="D350" i="12"/>
  <c r="J349" i="12"/>
  <c r="D349" i="12"/>
  <c r="J348" i="12"/>
  <c r="D348" i="12"/>
  <c r="J347" i="12"/>
  <c r="D347" i="12"/>
  <c r="J346" i="12"/>
  <c r="D346" i="12"/>
  <c r="J345" i="12"/>
  <c r="D345" i="12"/>
  <c r="J344" i="12"/>
  <c r="D344" i="12"/>
  <c r="J343" i="12"/>
  <c r="D343" i="12"/>
  <c r="J342" i="12"/>
  <c r="D342" i="12"/>
  <c r="J341" i="12"/>
  <c r="D341" i="12"/>
  <c r="J340" i="12"/>
  <c r="D340" i="12"/>
  <c r="J339" i="12"/>
  <c r="D339" i="12"/>
  <c r="J338" i="12"/>
  <c r="D338" i="12"/>
  <c r="J337" i="12"/>
  <c r="D337" i="12"/>
  <c r="J336" i="12"/>
  <c r="D336" i="12"/>
  <c r="J335" i="12"/>
  <c r="D335" i="12"/>
  <c r="J334" i="12"/>
  <c r="D334" i="12"/>
  <c r="J333" i="12"/>
  <c r="D333" i="12"/>
  <c r="J332" i="12"/>
  <c r="D332" i="12"/>
  <c r="J331" i="12"/>
  <c r="D331" i="12"/>
  <c r="J330" i="12"/>
  <c r="D330" i="12"/>
  <c r="J329" i="12"/>
  <c r="D329" i="12"/>
  <c r="J328" i="12"/>
  <c r="D328" i="12"/>
  <c r="J327" i="12"/>
  <c r="D327" i="12"/>
  <c r="J326" i="12"/>
  <c r="D326" i="12"/>
  <c r="J325" i="12"/>
  <c r="D325" i="12"/>
  <c r="J324" i="12"/>
  <c r="D324" i="12"/>
  <c r="J323" i="12"/>
  <c r="D323" i="12"/>
  <c r="J322" i="12"/>
  <c r="D322" i="12"/>
  <c r="J321" i="12"/>
  <c r="D321" i="12"/>
  <c r="J320" i="12"/>
  <c r="D320" i="12"/>
  <c r="J319" i="12"/>
  <c r="D319" i="12"/>
  <c r="J318" i="12"/>
  <c r="D318" i="12"/>
  <c r="J317" i="12"/>
  <c r="D317" i="12"/>
  <c r="J316" i="12"/>
  <c r="D316" i="12"/>
  <c r="J315" i="12"/>
  <c r="D315" i="12"/>
  <c r="J314" i="12"/>
  <c r="D314" i="12"/>
  <c r="J313" i="12"/>
  <c r="D313" i="12"/>
  <c r="J312" i="12"/>
  <c r="D312" i="12"/>
  <c r="J311" i="12"/>
  <c r="D311" i="12"/>
  <c r="J310" i="12"/>
  <c r="D310" i="12"/>
  <c r="J309" i="12"/>
  <c r="D309" i="12"/>
  <c r="J308" i="12"/>
  <c r="D308" i="12"/>
  <c r="J307" i="12"/>
  <c r="D307" i="12"/>
  <c r="J306" i="12"/>
  <c r="D306" i="12"/>
  <c r="J305" i="12"/>
  <c r="D305" i="12"/>
  <c r="J304" i="12"/>
  <c r="D304" i="12"/>
  <c r="J303" i="12"/>
  <c r="D303" i="12"/>
  <c r="J302" i="12"/>
  <c r="D302" i="12"/>
  <c r="J301" i="12"/>
  <c r="D301" i="12"/>
  <c r="J300" i="12"/>
  <c r="D300" i="12"/>
  <c r="J299" i="12"/>
  <c r="D299" i="12"/>
  <c r="J298" i="12"/>
  <c r="D298" i="12"/>
  <c r="J297" i="12"/>
  <c r="D297" i="12"/>
  <c r="J296" i="12"/>
  <c r="D296" i="12"/>
  <c r="J295" i="12"/>
  <c r="D295" i="12"/>
  <c r="J294" i="12"/>
  <c r="D294" i="12"/>
  <c r="J293" i="12"/>
  <c r="D293" i="12"/>
  <c r="J292" i="12"/>
  <c r="D292" i="12"/>
  <c r="J291" i="12"/>
  <c r="D291" i="12"/>
  <c r="J290" i="12"/>
  <c r="D290" i="12"/>
  <c r="J289" i="12"/>
  <c r="D289" i="12"/>
  <c r="J288" i="12"/>
  <c r="D288" i="12"/>
  <c r="J287" i="12"/>
  <c r="D287" i="12"/>
  <c r="J286" i="12"/>
  <c r="D286" i="12"/>
  <c r="J285" i="12"/>
  <c r="D285" i="12"/>
  <c r="J284" i="12"/>
  <c r="D284" i="12"/>
  <c r="J283" i="12"/>
  <c r="D283" i="12"/>
  <c r="J282" i="12"/>
  <c r="D282" i="12"/>
  <c r="J281" i="12"/>
  <c r="D281" i="12"/>
  <c r="J280" i="12"/>
  <c r="D280" i="12"/>
  <c r="J279" i="12"/>
  <c r="D279" i="12"/>
  <c r="J278" i="12"/>
  <c r="D278" i="12"/>
  <c r="J277" i="12"/>
  <c r="D277" i="12"/>
  <c r="J276" i="12"/>
  <c r="D276" i="12"/>
  <c r="J275" i="12"/>
  <c r="D275" i="12"/>
  <c r="J274" i="12"/>
  <c r="D274" i="12"/>
  <c r="J273" i="12"/>
  <c r="D273" i="12"/>
  <c r="J272" i="12"/>
  <c r="D272" i="12"/>
  <c r="J271" i="12"/>
  <c r="D271" i="12"/>
  <c r="J270" i="12"/>
  <c r="D270" i="12"/>
  <c r="J269" i="12"/>
  <c r="D269" i="12"/>
  <c r="J268" i="12"/>
  <c r="D268" i="12"/>
  <c r="J267" i="12"/>
  <c r="D267" i="12"/>
  <c r="J266" i="12"/>
  <c r="D266" i="12"/>
  <c r="J265" i="12"/>
  <c r="D265" i="12"/>
  <c r="J264" i="12"/>
  <c r="D264" i="12"/>
  <c r="J263" i="12"/>
  <c r="D263" i="12"/>
  <c r="J262" i="12"/>
  <c r="D262" i="12"/>
  <c r="J261" i="12"/>
  <c r="D261" i="12"/>
  <c r="J260" i="12"/>
  <c r="D260" i="12"/>
  <c r="J259" i="12"/>
  <c r="D259" i="12"/>
  <c r="J258" i="12"/>
  <c r="D258" i="12"/>
  <c r="J257" i="12"/>
  <c r="D257" i="12"/>
  <c r="J256" i="12"/>
  <c r="D256" i="12"/>
  <c r="J255" i="12"/>
  <c r="D255" i="12"/>
  <c r="J254" i="12"/>
  <c r="D254" i="12"/>
  <c r="J253" i="12"/>
  <c r="D253" i="12"/>
  <c r="J252" i="12"/>
  <c r="D252" i="12"/>
  <c r="J251" i="12"/>
  <c r="D251" i="12"/>
  <c r="J250" i="12"/>
  <c r="D250" i="12"/>
  <c r="J249" i="12"/>
  <c r="D249" i="12"/>
  <c r="J248" i="12"/>
  <c r="D248" i="12"/>
  <c r="J247" i="12"/>
  <c r="D247" i="12"/>
  <c r="J246" i="12"/>
  <c r="D246" i="12"/>
  <c r="J245" i="12"/>
  <c r="D245" i="12"/>
  <c r="J244" i="12"/>
  <c r="D244" i="12"/>
  <c r="J243" i="12"/>
  <c r="D243" i="12"/>
  <c r="J242" i="12"/>
  <c r="D242" i="12"/>
  <c r="J241" i="12"/>
  <c r="D241" i="12"/>
  <c r="J240" i="12"/>
  <c r="D240" i="12"/>
  <c r="J239" i="12"/>
  <c r="D239" i="12"/>
  <c r="J238" i="12"/>
  <c r="D238" i="12"/>
  <c r="J237" i="12"/>
  <c r="D237" i="12"/>
  <c r="J236" i="12"/>
  <c r="D236" i="12"/>
  <c r="J235" i="12"/>
  <c r="D235" i="12"/>
  <c r="J234" i="12"/>
  <c r="D234" i="12"/>
  <c r="J233" i="12"/>
  <c r="D233" i="12"/>
  <c r="J232" i="12"/>
  <c r="D232" i="12"/>
  <c r="J231" i="12"/>
  <c r="D231" i="12"/>
  <c r="J230" i="12"/>
  <c r="D230" i="12"/>
  <c r="J229" i="12"/>
  <c r="D229" i="12"/>
  <c r="J228" i="12"/>
  <c r="D228" i="12"/>
  <c r="J227" i="12"/>
  <c r="D227" i="12"/>
  <c r="J226" i="12"/>
  <c r="D226" i="12"/>
  <c r="J225" i="12"/>
  <c r="D225" i="12"/>
  <c r="J224" i="12"/>
  <c r="D224" i="12"/>
  <c r="J223" i="12"/>
  <c r="D223" i="12"/>
  <c r="J222" i="12"/>
  <c r="D222" i="12"/>
  <c r="J221" i="12"/>
  <c r="D221" i="12"/>
  <c r="J220" i="12"/>
  <c r="D220" i="12"/>
  <c r="J219" i="12"/>
  <c r="D219" i="12"/>
  <c r="J218" i="12"/>
  <c r="D218" i="12"/>
  <c r="J217" i="12"/>
  <c r="D217" i="12"/>
  <c r="J216" i="12"/>
  <c r="D216" i="12"/>
  <c r="J215" i="12"/>
  <c r="D215" i="12"/>
  <c r="J214" i="12"/>
  <c r="D214" i="12"/>
  <c r="J213" i="12"/>
  <c r="D213" i="12"/>
  <c r="J212" i="12"/>
  <c r="D212" i="12"/>
  <c r="J211" i="12"/>
  <c r="D211" i="12"/>
  <c r="J210" i="12"/>
  <c r="D210" i="12"/>
  <c r="J209" i="12"/>
  <c r="D209" i="12"/>
  <c r="J208" i="12"/>
  <c r="D208" i="12"/>
  <c r="J207" i="12"/>
  <c r="D207" i="12"/>
  <c r="J206" i="12"/>
  <c r="D206" i="12"/>
  <c r="J205" i="12"/>
  <c r="D205" i="12"/>
  <c r="J204" i="12"/>
  <c r="D204" i="12"/>
  <c r="J203" i="12"/>
  <c r="D203" i="12"/>
  <c r="J202" i="12"/>
  <c r="D202" i="12"/>
  <c r="J201" i="12"/>
  <c r="D201" i="12"/>
  <c r="J200" i="12"/>
  <c r="D200" i="12"/>
  <c r="J199" i="12"/>
  <c r="D199" i="12"/>
  <c r="J198" i="12"/>
  <c r="D198" i="12"/>
  <c r="J197" i="12"/>
  <c r="D197" i="12"/>
  <c r="J196" i="12"/>
  <c r="D196" i="12"/>
  <c r="J195" i="12"/>
  <c r="D195" i="12"/>
  <c r="J194" i="12"/>
  <c r="D194" i="12"/>
  <c r="J193" i="12"/>
  <c r="D193" i="12"/>
  <c r="J192" i="12"/>
  <c r="D192" i="12"/>
  <c r="J191" i="12"/>
  <c r="D191" i="12"/>
  <c r="J190" i="12"/>
  <c r="D190" i="12"/>
  <c r="J189" i="12"/>
  <c r="D189" i="12"/>
  <c r="J188" i="12"/>
  <c r="D188" i="12"/>
  <c r="J187" i="12"/>
  <c r="D187" i="12"/>
  <c r="J186" i="12"/>
  <c r="D186" i="12"/>
  <c r="J185" i="12"/>
  <c r="D185" i="12"/>
  <c r="J184" i="12"/>
  <c r="D184" i="12"/>
  <c r="J183" i="12"/>
  <c r="D183" i="12"/>
  <c r="J182" i="12"/>
  <c r="D182" i="12"/>
  <c r="J181" i="12"/>
  <c r="D181" i="12"/>
  <c r="J180" i="12"/>
  <c r="D180" i="12"/>
  <c r="J179" i="12"/>
  <c r="D179" i="12"/>
  <c r="J178" i="12"/>
  <c r="D178" i="12"/>
  <c r="J177" i="12"/>
  <c r="D177" i="12"/>
  <c r="J176" i="12"/>
  <c r="D176" i="12"/>
  <c r="J175" i="12"/>
  <c r="D175" i="12"/>
  <c r="J174" i="12"/>
  <c r="D174" i="12"/>
  <c r="J173" i="12"/>
  <c r="D173" i="12"/>
  <c r="J172" i="12"/>
  <c r="D172" i="12"/>
  <c r="J171" i="12"/>
  <c r="D171" i="12"/>
  <c r="J170" i="12"/>
  <c r="D170" i="12"/>
  <c r="J169" i="12"/>
  <c r="D169" i="12"/>
  <c r="J168" i="12"/>
  <c r="D168" i="12"/>
  <c r="J167" i="12"/>
  <c r="D167" i="12"/>
  <c r="J166" i="12"/>
  <c r="D166" i="12"/>
  <c r="J165" i="12"/>
  <c r="D165" i="12"/>
  <c r="J164" i="12"/>
  <c r="D164" i="12"/>
  <c r="J163" i="12"/>
  <c r="D163" i="12"/>
  <c r="J162" i="12"/>
  <c r="D162" i="12"/>
  <c r="J161" i="12"/>
  <c r="D161" i="12"/>
  <c r="J160" i="12"/>
  <c r="D160" i="12"/>
  <c r="J159" i="12"/>
  <c r="D159" i="12"/>
  <c r="J158" i="12"/>
  <c r="D158" i="12"/>
  <c r="J157" i="12"/>
  <c r="D157" i="12"/>
  <c r="J156" i="12"/>
  <c r="D156" i="12"/>
  <c r="J155" i="12"/>
  <c r="D155" i="12"/>
  <c r="J154" i="12"/>
  <c r="D154" i="12"/>
  <c r="J153" i="12"/>
  <c r="D153" i="12"/>
  <c r="J152" i="12"/>
  <c r="D152" i="12"/>
  <c r="J151" i="12"/>
  <c r="D151" i="12"/>
  <c r="J150" i="12"/>
  <c r="D150" i="12"/>
  <c r="J149" i="12"/>
  <c r="D149" i="12"/>
  <c r="J148" i="12"/>
  <c r="D148" i="12"/>
  <c r="J147" i="12"/>
  <c r="D147" i="12"/>
  <c r="J146" i="12"/>
  <c r="D146" i="12"/>
  <c r="J145" i="12"/>
  <c r="D145" i="12"/>
  <c r="J144" i="12"/>
  <c r="D144" i="12"/>
  <c r="J143" i="12"/>
  <c r="D143" i="12"/>
  <c r="J142" i="12"/>
  <c r="D142" i="12"/>
  <c r="J141" i="12"/>
  <c r="D141" i="12"/>
  <c r="J140" i="12"/>
  <c r="D140" i="12"/>
  <c r="J139" i="12"/>
  <c r="D139" i="12"/>
  <c r="J138" i="12"/>
  <c r="D138" i="12"/>
  <c r="J137" i="12"/>
  <c r="D137" i="12"/>
  <c r="J136" i="12"/>
  <c r="D136" i="12"/>
  <c r="J135" i="12"/>
  <c r="D135" i="12"/>
  <c r="J134" i="12"/>
  <c r="D134" i="12"/>
  <c r="J133" i="12"/>
  <c r="D133" i="12"/>
  <c r="J132" i="12"/>
  <c r="D132" i="12"/>
  <c r="J131" i="12"/>
  <c r="D131" i="12"/>
  <c r="J130" i="12"/>
  <c r="D130" i="12"/>
  <c r="J129" i="12"/>
  <c r="D129" i="12"/>
  <c r="J128" i="12"/>
  <c r="D128" i="12"/>
  <c r="J127" i="12"/>
  <c r="D127" i="12"/>
  <c r="J126" i="12"/>
  <c r="D126" i="12"/>
  <c r="J125" i="12"/>
  <c r="D125" i="12"/>
  <c r="J124" i="12"/>
  <c r="D124" i="12"/>
  <c r="J123" i="12"/>
  <c r="D123" i="12"/>
  <c r="J122" i="12"/>
  <c r="D122" i="12"/>
  <c r="J121" i="12"/>
  <c r="D121" i="12"/>
  <c r="J120" i="12"/>
  <c r="D120" i="12"/>
  <c r="J119" i="12"/>
  <c r="D119" i="12"/>
  <c r="J118" i="12"/>
  <c r="D118" i="12"/>
  <c r="J117" i="12"/>
  <c r="D117" i="12"/>
  <c r="J116" i="12"/>
  <c r="D116" i="12"/>
  <c r="J115" i="12"/>
  <c r="D115" i="12"/>
  <c r="J114" i="12"/>
  <c r="D114" i="12"/>
  <c r="J113" i="12"/>
  <c r="D113" i="12"/>
  <c r="J112" i="12"/>
  <c r="D112" i="12"/>
  <c r="J111" i="12"/>
  <c r="D111" i="12"/>
  <c r="J110" i="12"/>
  <c r="D110" i="12"/>
  <c r="J109" i="12"/>
  <c r="D109" i="12"/>
  <c r="J108" i="12"/>
  <c r="D108" i="12"/>
  <c r="J107" i="12"/>
  <c r="D107" i="12"/>
  <c r="J106" i="12"/>
  <c r="D106" i="12"/>
  <c r="J105" i="12"/>
  <c r="D105" i="12"/>
  <c r="J104" i="12"/>
  <c r="D104" i="12"/>
  <c r="J103" i="12"/>
  <c r="D103" i="12"/>
  <c r="J102" i="12"/>
  <c r="D102" i="12"/>
  <c r="J101" i="12"/>
  <c r="D101" i="12"/>
  <c r="J100" i="12"/>
  <c r="D100" i="12"/>
  <c r="J99" i="12"/>
  <c r="D99" i="12"/>
  <c r="J98" i="12"/>
  <c r="D98" i="12"/>
  <c r="J97" i="12"/>
  <c r="D97" i="12"/>
  <c r="J96" i="12"/>
  <c r="D96" i="12"/>
  <c r="J95" i="12"/>
  <c r="D95" i="12"/>
  <c r="J94" i="12"/>
  <c r="D94" i="12"/>
  <c r="J93" i="12"/>
  <c r="D93" i="12"/>
  <c r="J92" i="12"/>
  <c r="D92" i="12"/>
  <c r="J91" i="12"/>
  <c r="D91" i="12"/>
  <c r="J90" i="12"/>
  <c r="D90" i="12"/>
  <c r="J89" i="12"/>
  <c r="D89" i="12"/>
  <c r="J88" i="12"/>
  <c r="D88" i="12"/>
  <c r="J87" i="12"/>
  <c r="D87" i="12"/>
  <c r="J86" i="12"/>
  <c r="D86" i="12"/>
  <c r="J85" i="12"/>
  <c r="D85" i="12"/>
  <c r="J84" i="12"/>
  <c r="D84" i="12"/>
  <c r="J83" i="12"/>
  <c r="D83" i="12"/>
  <c r="J82" i="12"/>
  <c r="D82" i="12"/>
  <c r="J81" i="12"/>
  <c r="D81" i="12"/>
  <c r="J80" i="12"/>
  <c r="D80" i="12"/>
  <c r="J79" i="12"/>
  <c r="D79" i="12"/>
  <c r="J78" i="12"/>
  <c r="D78" i="12"/>
  <c r="J77" i="12"/>
  <c r="D77" i="12"/>
  <c r="J76" i="12"/>
  <c r="D76" i="12"/>
  <c r="J75" i="12"/>
  <c r="D75" i="12"/>
  <c r="J74" i="12"/>
  <c r="D74" i="12"/>
  <c r="J73" i="12"/>
  <c r="D73" i="12"/>
  <c r="J72" i="12"/>
  <c r="D72" i="12"/>
  <c r="J71" i="12"/>
  <c r="D71" i="12"/>
  <c r="J70" i="12"/>
  <c r="D70" i="12"/>
  <c r="J69" i="12"/>
  <c r="D69" i="12"/>
  <c r="J68" i="12"/>
  <c r="D68" i="12"/>
  <c r="J67" i="12"/>
  <c r="D67" i="12"/>
  <c r="J66" i="12"/>
  <c r="D66" i="12"/>
  <c r="J65" i="12"/>
  <c r="D65" i="12"/>
  <c r="J64" i="12"/>
  <c r="D64" i="12"/>
  <c r="J63" i="12"/>
  <c r="D63" i="12"/>
  <c r="J62" i="12"/>
  <c r="D62" i="12"/>
  <c r="J61" i="12"/>
  <c r="D61" i="12"/>
  <c r="J60" i="12"/>
  <c r="D60" i="12"/>
  <c r="J59" i="12"/>
  <c r="D59" i="12"/>
  <c r="J58" i="12"/>
  <c r="D58" i="12"/>
  <c r="J57" i="12"/>
  <c r="D57" i="12"/>
  <c r="J56" i="12"/>
  <c r="D56" i="12"/>
  <c r="J55" i="12"/>
  <c r="D55" i="12"/>
  <c r="J54" i="12"/>
  <c r="D54" i="12"/>
  <c r="J53" i="12"/>
  <c r="D53" i="12"/>
  <c r="J52" i="12"/>
  <c r="D52" i="12"/>
  <c r="J51" i="12"/>
  <c r="D51" i="12"/>
  <c r="J50" i="12"/>
  <c r="D50" i="12"/>
  <c r="J49" i="12"/>
  <c r="D49" i="12"/>
  <c r="J48" i="12"/>
  <c r="D48" i="12"/>
  <c r="J47" i="12"/>
  <c r="D47" i="12"/>
  <c r="J46" i="12"/>
  <c r="D46" i="12"/>
  <c r="J45" i="12"/>
  <c r="D45" i="12"/>
  <c r="J44" i="12"/>
  <c r="D44" i="12"/>
  <c r="J43" i="12"/>
  <c r="D43" i="12"/>
  <c r="J42" i="12"/>
  <c r="D42" i="12"/>
  <c r="J41" i="12"/>
  <c r="D41" i="12"/>
  <c r="J40" i="12"/>
  <c r="D40" i="12"/>
  <c r="J39" i="12"/>
  <c r="D39" i="12"/>
  <c r="J38" i="12"/>
  <c r="D38" i="12"/>
  <c r="J37" i="12"/>
  <c r="D37" i="12"/>
  <c r="J36" i="12"/>
  <c r="D36" i="12"/>
  <c r="J35" i="12"/>
  <c r="D35" i="12"/>
  <c r="J34" i="12"/>
  <c r="D34" i="12"/>
  <c r="J33" i="12"/>
  <c r="D33" i="12"/>
  <c r="J32" i="12"/>
  <c r="D32" i="12"/>
  <c r="J31" i="12"/>
  <c r="D31" i="12"/>
  <c r="J30" i="12"/>
  <c r="D30" i="12"/>
  <c r="J29" i="12"/>
  <c r="D29" i="12"/>
  <c r="J28" i="12"/>
  <c r="D28" i="12"/>
  <c r="J27" i="12"/>
  <c r="D27" i="12"/>
  <c r="J26" i="12"/>
  <c r="D26" i="12"/>
  <c r="J25" i="12"/>
  <c r="D25" i="12"/>
  <c r="J24" i="12"/>
  <c r="D24" i="12"/>
  <c r="J23" i="12"/>
  <c r="D23" i="12"/>
  <c r="J22" i="12"/>
  <c r="D22" i="12"/>
  <c r="J21" i="12"/>
  <c r="D21" i="12"/>
  <c r="J20" i="12"/>
  <c r="D20" i="12"/>
  <c r="J19" i="12"/>
  <c r="D19" i="12"/>
  <c r="J18" i="12"/>
  <c r="D18" i="12"/>
  <c r="B18" i="12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B1758" i="12" s="1"/>
  <c r="B1759" i="12" s="1"/>
  <c r="B1760" i="12" s="1"/>
  <c r="B1761" i="12" s="1"/>
  <c r="B1762" i="12" s="1"/>
  <c r="B1763" i="12" s="1"/>
  <c r="B1764" i="12" s="1"/>
  <c r="B1765" i="12" s="1"/>
  <c r="B1766" i="12" s="1"/>
  <c r="B1767" i="12" s="1"/>
  <c r="B1768" i="12" s="1"/>
  <c r="B1769" i="12" s="1"/>
  <c r="B1770" i="12" s="1"/>
  <c r="B1771" i="12" s="1"/>
  <c r="B1772" i="12" s="1"/>
  <c r="B1773" i="12" s="1"/>
  <c r="B1774" i="12" s="1"/>
  <c r="B1775" i="12" s="1"/>
  <c r="B1776" i="12" s="1"/>
  <c r="B1777" i="12" s="1"/>
  <c r="B1778" i="12" s="1"/>
  <c r="B1779" i="12" s="1"/>
  <c r="B1780" i="12" s="1"/>
  <c r="B1781" i="12" s="1"/>
  <c r="B1782" i="12" s="1"/>
  <c r="B1783" i="12" s="1"/>
  <c r="B1784" i="12" s="1"/>
  <c r="B1785" i="12" s="1"/>
  <c r="B1786" i="12" s="1"/>
  <c r="B1787" i="12" s="1"/>
  <c r="B1788" i="12" s="1"/>
  <c r="B1789" i="12" s="1"/>
  <c r="B1790" i="12" s="1"/>
  <c r="B1791" i="12" s="1"/>
  <c r="B1792" i="12" s="1"/>
  <c r="B1793" i="12" s="1"/>
  <c r="B1794" i="12" s="1"/>
  <c r="B1795" i="12" s="1"/>
  <c r="B1796" i="12" s="1"/>
  <c r="B1797" i="12" s="1"/>
  <c r="B1798" i="12" s="1"/>
  <c r="B1799" i="12" s="1"/>
  <c r="B1800" i="12" s="1"/>
  <c r="B1801" i="12" s="1"/>
  <c r="B1802" i="12" s="1"/>
  <c r="B1803" i="12" s="1"/>
  <c r="B1804" i="12" s="1"/>
  <c r="B1805" i="12" s="1"/>
  <c r="B1806" i="12" s="1"/>
  <c r="B1807" i="12" s="1"/>
  <c r="B1808" i="12" s="1"/>
  <c r="B1809" i="12" s="1"/>
  <c r="B1810" i="12" s="1"/>
  <c r="B1811" i="12" s="1"/>
  <c r="B1812" i="12" s="1"/>
  <c r="B1813" i="12" s="1"/>
  <c r="B1814" i="12" s="1"/>
  <c r="B1815" i="12" s="1"/>
  <c r="B1816" i="12" s="1"/>
  <c r="B1817" i="12" s="1"/>
  <c r="B1818" i="12" s="1"/>
  <c r="B1819" i="12" s="1"/>
  <c r="B1820" i="12" s="1"/>
  <c r="B1821" i="12" s="1"/>
  <c r="B1822" i="12" s="1"/>
  <c r="B1823" i="12" s="1"/>
  <c r="B1824" i="12" s="1"/>
  <c r="B1825" i="12" s="1"/>
  <c r="B1826" i="12" s="1"/>
  <c r="B1827" i="12" s="1"/>
  <c r="B1828" i="12" s="1"/>
  <c r="B1829" i="12" s="1"/>
  <c r="B1830" i="12" s="1"/>
  <c r="B1831" i="12" s="1"/>
  <c r="B1832" i="12" s="1"/>
  <c r="B1833" i="12" s="1"/>
  <c r="B1834" i="12" s="1"/>
  <c r="B1835" i="12" s="1"/>
  <c r="B1836" i="12" s="1"/>
  <c r="B1837" i="12" s="1"/>
  <c r="B1838" i="12" s="1"/>
  <c r="B1839" i="12" s="1"/>
  <c r="B1840" i="12" s="1"/>
  <c r="B1841" i="12" s="1"/>
  <c r="B1842" i="12" s="1"/>
  <c r="B1843" i="12" s="1"/>
  <c r="B1844" i="12" s="1"/>
  <c r="B1845" i="12" s="1"/>
  <c r="B1846" i="12" s="1"/>
  <c r="B1847" i="12" s="1"/>
  <c r="B1848" i="12" s="1"/>
  <c r="B1849" i="12" s="1"/>
  <c r="B1850" i="12" s="1"/>
  <c r="B1851" i="12" s="1"/>
  <c r="B1852" i="12" s="1"/>
  <c r="B1853" i="12" s="1"/>
  <c r="B1854" i="12" s="1"/>
  <c r="B1855" i="12" s="1"/>
  <c r="B1856" i="12" s="1"/>
  <c r="B1857" i="12" s="1"/>
  <c r="B1858" i="12" s="1"/>
  <c r="B1859" i="12" s="1"/>
  <c r="B1860" i="12" s="1"/>
  <c r="B1861" i="12" s="1"/>
  <c r="B1862" i="12" s="1"/>
  <c r="B1863" i="12" s="1"/>
  <c r="B1864" i="12" s="1"/>
  <c r="B1865" i="12" s="1"/>
  <c r="B1866" i="12" s="1"/>
  <c r="B1867" i="12" s="1"/>
  <c r="B1868" i="12" s="1"/>
  <c r="B1869" i="12" s="1"/>
  <c r="B1870" i="12" s="1"/>
  <c r="B1871" i="12" s="1"/>
  <c r="B1872" i="12" s="1"/>
  <c r="B1873" i="12" s="1"/>
  <c r="B1874" i="12" s="1"/>
  <c r="B1875" i="12" s="1"/>
  <c r="B1876" i="12" s="1"/>
  <c r="B1877" i="12" s="1"/>
  <c r="B1878" i="12" s="1"/>
  <c r="B1879" i="12" s="1"/>
  <c r="B1880" i="12" s="1"/>
  <c r="B1881" i="12" s="1"/>
  <c r="B1882" i="12" s="1"/>
  <c r="B1883" i="12" s="1"/>
  <c r="B1884" i="12" s="1"/>
  <c r="B1885" i="12" s="1"/>
  <c r="B1886" i="12" s="1"/>
  <c r="B1887" i="12" s="1"/>
  <c r="B1888" i="12" s="1"/>
  <c r="B1889" i="12" s="1"/>
  <c r="B1890" i="12" s="1"/>
  <c r="B1891" i="12" s="1"/>
  <c r="B1892" i="12" s="1"/>
  <c r="B1893" i="12" s="1"/>
  <c r="B1894" i="12" s="1"/>
  <c r="B1895" i="12" s="1"/>
  <c r="B1896" i="12" s="1"/>
  <c r="B1897" i="12" s="1"/>
  <c r="B1898" i="12" s="1"/>
  <c r="B1899" i="12" s="1"/>
  <c r="B1900" i="12" s="1"/>
  <c r="B1901" i="12" s="1"/>
  <c r="B1902" i="12" s="1"/>
  <c r="B1903" i="12" s="1"/>
  <c r="B1904" i="12" s="1"/>
  <c r="B1905" i="12" s="1"/>
  <c r="B1906" i="12" s="1"/>
  <c r="B1907" i="12" s="1"/>
  <c r="B1908" i="12" s="1"/>
  <c r="B1909" i="12" s="1"/>
  <c r="B1910" i="12" s="1"/>
  <c r="B1911" i="12" s="1"/>
  <c r="B1912" i="12" s="1"/>
  <c r="B1913" i="12" s="1"/>
  <c r="B1914" i="12" s="1"/>
  <c r="B1915" i="12" s="1"/>
  <c r="B1916" i="12" s="1"/>
  <c r="B1917" i="12" s="1"/>
  <c r="B1918" i="12" s="1"/>
  <c r="B1919" i="12" s="1"/>
  <c r="B1920" i="12" s="1"/>
  <c r="B1921" i="12" s="1"/>
  <c r="B1922" i="12" s="1"/>
  <c r="B1923" i="12" s="1"/>
  <c r="B1924" i="12" s="1"/>
  <c r="B1925" i="12" s="1"/>
  <c r="B1926" i="12" s="1"/>
  <c r="B1927" i="12" s="1"/>
  <c r="B1928" i="12" s="1"/>
  <c r="B1929" i="12" s="1"/>
  <c r="B1930" i="12" s="1"/>
  <c r="B1931" i="12" s="1"/>
  <c r="B1932" i="12" s="1"/>
  <c r="B1933" i="12" s="1"/>
  <c r="B1934" i="12" s="1"/>
  <c r="B1935" i="12" s="1"/>
  <c r="B1936" i="12" s="1"/>
  <c r="B1937" i="12" s="1"/>
  <c r="B1938" i="12" s="1"/>
  <c r="B1939" i="12" s="1"/>
  <c r="B1940" i="12" s="1"/>
  <c r="B1941" i="12" s="1"/>
  <c r="B1942" i="12" s="1"/>
  <c r="B1943" i="12" s="1"/>
  <c r="B1944" i="12" s="1"/>
  <c r="B1945" i="12" s="1"/>
  <c r="B1946" i="12" s="1"/>
  <c r="B1947" i="12" s="1"/>
  <c r="B1948" i="12" s="1"/>
  <c r="B1949" i="12" s="1"/>
  <c r="B1950" i="12" s="1"/>
  <c r="B1951" i="12" s="1"/>
  <c r="B1952" i="12" s="1"/>
  <c r="B1953" i="12" s="1"/>
  <c r="B1954" i="12" s="1"/>
  <c r="B1955" i="12" s="1"/>
  <c r="B1956" i="12" s="1"/>
  <c r="B1957" i="12" s="1"/>
  <c r="B1958" i="12" s="1"/>
  <c r="B1959" i="12" s="1"/>
  <c r="B1960" i="12" s="1"/>
  <c r="B1961" i="12" s="1"/>
  <c r="B1962" i="12" s="1"/>
  <c r="B1963" i="12" s="1"/>
  <c r="B1964" i="12" s="1"/>
  <c r="B1965" i="12" s="1"/>
  <c r="B1966" i="12" s="1"/>
  <c r="B1967" i="12" s="1"/>
  <c r="B1968" i="12" s="1"/>
  <c r="B1969" i="12" s="1"/>
  <c r="B1970" i="12" s="1"/>
  <c r="B1971" i="12" s="1"/>
  <c r="B1972" i="12" s="1"/>
  <c r="B1973" i="12" s="1"/>
  <c r="B1974" i="12" s="1"/>
  <c r="B1975" i="12" s="1"/>
  <c r="B1976" i="12" s="1"/>
  <c r="B1977" i="12" s="1"/>
  <c r="B1978" i="12" s="1"/>
  <c r="B1979" i="12" s="1"/>
  <c r="B1980" i="12" s="1"/>
  <c r="B1981" i="12" s="1"/>
  <c r="B1982" i="12" s="1"/>
  <c r="B1983" i="12" s="1"/>
  <c r="B1984" i="12" s="1"/>
  <c r="B1985" i="12" s="1"/>
  <c r="B1986" i="12" s="1"/>
  <c r="B1987" i="12" s="1"/>
  <c r="B1988" i="12" s="1"/>
  <c r="B1989" i="12" s="1"/>
  <c r="B1990" i="12" s="1"/>
  <c r="B1991" i="12" s="1"/>
  <c r="B1992" i="12" s="1"/>
  <c r="B1993" i="12" s="1"/>
  <c r="B1994" i="12" s="1"/>
  <c r="B1995" i="12" s="1"/>
  <c r="B1996" i="12" s="1"/>
  <c r="B1997" i="12" s="1"/>
  <c r="B1998" i="12" s="1"/>
  <c r="B1999" i="12" s="1"/>
  <c r="B2000" i="12" s="1"/>
  <c r="B2001" i="12" s="1"/>
  <c r="B2002" i="12" s="1"/>
  <c r="B2003" i="12" s="1"/>
  <c r="B2004" i="12" s="1"/>
  <c r="B2005" i="12" s="1"/>
  <c r="B2006" i="12" s="1"/>
  <c r="B2007" i="12" s="1"/>
  <c r="B2008" i="12" s="1"/>
  <c r="B2009" i="12" s="1"/>
  <c r="B2010" i="12" s="1"/>
  <c r="B2011" i="12" s="1"/>
  <c r="B2012" i="12" s="1"/>
  <c r="B2013" i="12" s="1"/>
  <c r="B2014" i="12" s="1"/>
  <c r="B2015" i="12" s="1"/>
  <c r="B2016" i="12" s="1"/>
  <c r="B2017" i="12" s="1"/>
  <c r="B2018" i="12" s="1"/>
  <c r="B2019" i="12" s="1"/>
  <c r="J17" i="12"/>
  <c r="D17" i="12"/>
  <c r="C14" i="12"/>
  <c r="G363" i="12" s="1"/>
  <c r="N13" i="11" l="1"/>
  <c r="P13" i="11" s="1"/>
  <c r="S13" i="11" s="1"/>
  <c r="U13" i="11" s="1"/>
  <c r="V13" i="11" s="1"/>
  <c r="W13" i="11" s="1"/>
  <c r="N59" i="11"/>
  <c r="Y14" i="11"/>
  <c r="AB14" i="11"/>
  <c r="Y15" i="11"/>
  <c r="AB15" i="11"/>
  <c r="M11" i="11"/>
  <c r="M661" i="11"/>
  <c r="AB16" i="11"/>
  <c r="Y16" i="11"/>
  <c r="P11" i="11"/>
  <c r="S11" i="11" s="1"/>
  <c r="U11" i="11" s="1"/>
  <c r="V11" i="11" s="1"/>
  <c r="W11" i="11" s="1"/>
  <c r="N661" i="11"/>
  <c r="M1805" i="11"/>
  <c r="M1114" i="11"/>
  <c r="M1018" i="11"/>
  <c r="M954" i="11"/>
  <c r="M890" i="11"/>
  <c r="M826" i="11"/>
  <c r="M602" i="11"/>
  <c r="M154" i="11"/>
  <c r="M90" i="11"/>
  <c r="M1118" i="11"/>
  <c r="M1781" i="11"/>
  <c r="M1117" i="11"/>
  <c r="M1005" i="11"/>
  <c r="M869" i="11"/>
  <c r="M1012" i="11"/>
  <c r="M932" i="11"/>
  <c r="M836" i="11"/>
  <c r="M740" i="11"/>
  <c r="M1163" i="11"/>
  <c r="M1075" i="11"/>
  <c r="M955" i="11"/>
  <c r="M867" i="11"/>
  <c r="M779" i="11"/>
  <c r="M1065" i="11"/>
  <c r="M1033" i="11"/>
  <c r="M969" i="11"/>
  <c r="M905" i="11"/>
  <c r="M873" i="11"/>
  <c r="M841" i="11"/>
  <c r="M809" i="11"/>
  <c r="M777" i="11"/>
  <c r="M745" i="11"/>
  <c r="M806" i="11"/>
  <c r="M1165" i="11"/>
  <c r="M1166" i="11"/>
  <c r="M1046" i="11"/>
  <c r="M934" i="11"/>
  <c r="M838" i="11"/>
  <c r="M742" i="11"/>
  <c r="M949" i="11"/>
  <c r="M1806" i="11"/>
  <c r="M1778" i="11"/>
  <c r="M1170" i="11"/>
  <c r="M1074" i="11"/>
  <c r="M1010" i="11"/>
  <c r="M914" i="11"/>
  <c r="M882" i="11"/>
  <c r="M786" i="11"/>
  <c r="M1022" i="11"/>
  <c r="M910" i="11"/>
  <c r="M606" i="11"/>
  <c r="M1021" i="11"/>
  <c r="M117" i="11"/>
  <c r="M1802" i="11"/>
  <c r="M1066" i="11"/>
  <c r="M1034" i="11"/>
  <c r="M1002" i="11"/>
  <c r="M970" i="11"/>
  <c r="M906" i="11"/>
  <c r="M874" i="11"/>
  <c r="M842" i="11"/>
  <c r="M778" i="11"/>
  <c r="M746" i="11"/>
  <c r="M774" i="11"/>
  <c r="M1069" i="11"/>
  <c r="M933" i="11"/>
  <c r="M789" i="11"/>
  <c r="M1804" i="11"/>
  <c r="M1508" i="11"/>
  <c r="M972" i="11"/>
  <c r="M884" i="11"/>
  <c r="M788" i="11"/>
  <c r="M1779" i="11"/>
  <c r="M886" i="11"/>
  <c r="M790" i="11"/>
  <c r="M885" i="11"/>
  <c r="M205" i="11"/>
  <c r="M1794" i="11"/>
  <c r="M866" i="11"/>
  <c r="M65" i="11"/>
  <c r="M1073" i="11"/>
  <c r="M1009" i="11"/>
  <c r="M1048" i="11"/>
  <c r="M206" i="11"/>
  <c r="M1506" i="11"/>
  <c r="M1122" i="11"/>
  <c r="M1058" i="11"/>
  <c r="M1026" i="11"/>
  <c r="M962" i="11"/>
  <c r="M930" i="11"/>
  <c r="M898" i="11"/>
  <c r="M834" i="11"/>
  <c r="M802" i="11"/>
  <c r="M770" i="11"/>
  <c r="M738" i="11"/>
  <c r="M1014" i="11"/>
  <c r="M894" i="11"/>
  <c r="M901" i="11"/>
  <c r="M1780" i="11"/>
  <c r="M891" i="11"/>
  <c r="M803" i="11"/>
  <c r="M603" i="11"/>
  <c r="M1078" i="11"/>
  <c r="M966" i="11"/>
  <c r="M862" i="11"/>
  <c r="M1501" i="11"/>
  <c r="M973" i="11"/>
  <c r="M845" i="11"/>
  <c r="M741" i="11"/>
  <c r="M1019" i="11"/>
  <c r="M827" i="11"/>
  <c r="M1081" i="11"/>
  <c r="M953" i="11"/>
  <c r="M833" i="11"/>
  <c r="M601" i="11"/>
  <c r="M958" i="11"/>
  <c r="M1507" i="11"/>
  <c r="M1003" i="11"/>
  <c r="M1800" i="11"/>
  <c r="M1016" i="11"/>
  <c r="M912" i="11"/>
  <c r="M880" i="11"/>
  <c r="M776" i="11"/>
  <c r="M744" i="11"/>
  <c r="M152" i="11"/>
  <c r="M1030" i="11"/>
  <c r="M902" i="11"/>
  <c r="M1109" i="11"/>
  <c r="M868" i="11"/>
  <c r="M1793" i="11"/>
  <c r="M1505" i="11"/>
  <c r="M1113" i="11"/>
  <c r="M913" i="11"/>
  <c r="M865" i="11"/>
  <c r="M825" i="11"/>
  <c r="M785" i="11"/>
  <c r="M209" i="11"/>
  <c r="M1110" i="11"/>
  <c r="M893" i="11"/>
  <c r="M605" i="11"/>
  <c r="M1115" i="11"/>
  <c r="M872" i="11"/>
  <c r="M808" i="11"/>
  <c r="M736" i="11"/>
  <c r="M748" i="11"/>
  <c r="M971" i="11"/>
  <c r="M843" i="11"/>
  <c r="M739" i="11"/>
  <c r="M1111" i="11"/>
  <c r="M1079" i="11"/>
  <c r="M1047" i="11"/>
  <c r="M1015" i="11"/>
  <c r="M951" i="11"/>
  <c r="M887" i="11"/>
  <c r="M823" i="11"/>
  <c r="M791" i="11"/>
  <c r="M207" i="11"/>
  <c r="M950" i="11"/>
  <c r="M153" i="11"/>
  <c r="M1070" i="11"/>
  <c r="M1509" i="11"/>
  <c r="M1029" i="11"/>
  <c r="M1172" i="11"/>
  <c r="M1020" i="11"/>
  <c r="M828" i="11"/>
  <c r="M899" i="11"/>
  <c r="M1792" i="11"/>
  <c r="M1504" i="11"/>
  <c r="M1120" i="11"/>
  <c r="M1080" i="11"/>
  <c r="M1008" i="11"/>
  <c r="M840" i="11"/>
  <c r="M768" i="11"/>
  <c r="M1006" i="11"/>
  <c r="M878" i="11"/>
  <c r="M1797" i="11"/>
  <c r="M844" i="11"/>
  <c r="M1076" i="11"/>
  <c r="M1025" i="11"/>
  <c r="M737" i="11"/>
  <c r="M870" i="11"/>
  <c r="M804" i="11"/>
  <c r="M139" i="11"/>
  <c r="M1112" i="11"/>
  <c r="M904" i="11"/>
  <c r="M800" i="11"/>
  <c r="M974" i="11"/>
  <c r="M734" i="11"/>
  <c r="M1061" i="11"/>
  <c r="M1796" i="11"/>
  <c r="M1060" i="11"/>
  <c r="M956" i="11"/>
  <c r="M1107" i="11"/>
  <c r="M1027" i="11"/>
  <c r="M1807" i="11"/>
  <c r="M1167" i="11"/>
  <c r="M1071" i="11"/>
  <c r="M1007" i="11"/>
  <c r="M975" i="11"/>
  <c r="M911" i="11"/>
  <c r="M879" i="11"/>
  <c r="M783" i="11"/>
  <c r="M751" i="11"/>
  <c r="M965" i="11"/>
  <c r="M1164" i="11"/>
  <c r="M908" i="11"/>
  <c r="M1795" i="11"/>
  <c r="M931" i="11"/>
  <c r="M1169" i="11"/>
  <c r="M1057" i="11"/>
  <c r="M1017" i="11"/>
  <c r="M897" i="11"/>
  <c r="M769" i="11"/>
  <c r="M1798" i="11"/>
  <c r="M900" i="11"/>
  <c r="M1803" i="11"/>
  <c r="M963" i="11"/>
  <c r="M875" i="11"/>
  <c r="M1072" i="11"/>
  <c r="M1000" i="11"/>
  <c r="M968" i="11"/>
  <c r="M864" i="11"/>
  <c r="M832" i="11"/>
  <c r="M792" i="11"/>
  <c r="M208" i="11"/>
  <c r="M1028" i="11"/>
  <c r="M1011" i="11"/>
  <c r="M1799" i="11"/>
  <c r="M1511" i="11"/>
  <c r="M807" i="11"/>
  <c r="M743" i="11"/>
  <c r="M829" i="11"/>
  <c r="M907" i="11"/>
  <c r="M929" i="11"/>
  <c r="M889" i="11"/>
  <c r="M837" i="11"/>
  <c r="M1108" i="11"/>
  <c r="M780" i="11"/>
  <c r="M1059" i="11"/>
  <c r="M771" i="11"/>
  <c r="M1032" i="11"/>
  <c r="M896" i="11"/>
  <c r="M824" i="11"/>
  <c r="M1502" i="11"/>
  <c r="M830" i="11"/>
  <c r="M1045" i="11"/>
  <c r="M909" i="11"/>
  <c r="M781" i="11"/>
  <c r="M1116" i="11"/>
  <c r="M787" i="11"/>
  <c r="M1063" i="11"/>
  <c r="M1031" i="11"/>
  <c r="M999" i="11"/>
  <c r="M967" i="11"/>
  <c r="M903" i="11"/>
  <c r="M871" i="11"/>
  <c r="M839" i="11"/>
  <c r="M775" i="11"/>
  <c r="M1001" i="11"/>
  <c r="M881" i="11"/>
  <c r="M801" i="11"/>
  <c r="M782" i="11"/>
  <c r="M1077" i="11"/>
  <c r="M957" i="11"/>
  <c r="M805" i="11"/>
  <c r="M876" i="11"/>
  <c r="M1171" i="11"/>
  <c r="M747" i="11"/>
  <c r="M1168" i="11"/>
  <c r="M1064" i="11"/>
  <c r="M960" i="11"/>
  <c r="M888" i="11"/>
  <c r="M784" i="11"/>
  <c r="M752" i="11"/>
  <c r="M1062" i="11"/>
  <c r="M604" i="11"/>
  <c r="M895" i="11"/>
  <c r="M1790" i="11"/>
  <c r="M822" i="11"/>
  <c r="M1801" i="11"/>
  <c r="M1121" i="11"/>
  <c r="M961" i="11"/>
  <c r="M1510" i="11"/>
  <c r="M750" i="11"/>
  <c r="M773" i="11"/>
  <c r="M1068" i="11"/>
  <c r="M964" i="11"/>
  <c r="M835" i="11"/>
  <c r="M1024" i="11"/>
  <c r="M952" i="11"/>
  <c r="M798" i="11"/>
  <c r="M1013" i="11"/>
  <c r="M877" i="11"/>
  <c r="M749" i="11"/>
  <c r="M1004" i="11"/>
  <c r="M892" i="11"/>
  <c r="M772" i="11"/>
  <c r="M1067" i="11"/>
  <c r="M883" i="11"/>
  <c r="M1791" i="11"/>
  <c r="M1503" i="11"/>
  <c r="M1119" i="11"/>
  <c r="M1023" i="11"/>
  <c r="M959" i="11"/>
  <c r="M863" i="11"/>
  <c r="M831" i="11"/>
  <c r="M799" i="11"/>
  <c r="M735" i="11"/>
  <c r="M607" i="11"/>
  <c r="M95" i="11"/>
  <c r="N174" i="11"/>
  <c r="P174" i="11" s="1"/>
  <c r="S174" i="11" s="1"/>
  <c r="U174" i="11" s="1"/>
  <c r="V174" i="11" s="1"/>
  <c r="W174" i="11" s="1"/>
  <c r="Y174" i="11" s="1"/>
  <c r="N178" i="11"/>
  <c r="P178" i="11" s="1"/>
  <c r="S178" i="11" s="1"/>
  <c r="U178" i="11" s="1"/>
  <c r="V178" i="11" s="1"/>
  <c r="W178" i="11" s="1"/>
  <c r="Y178" i="11" s="1"/>
  <c r="N146" i="11"/>
  <c r="P146" i="11" s="1"/>
  <c r="S146" i="11" s="1"/>
  <c r="U146" i="11" s="1"/>
  <c r="V146" i="11" s="1"/>
  <c r="W146" i="11" s="1"/>
  <c r="Y146" i="11" s="1"/>
  <c r="N202" i="11"/>
  <c r="P202" i="11" s="1"/>
  <c r="S202" i="11" s="1"/>
  <c r="U202" i="11" s="1"/>
  <c r="V202" i="11" s="1"/>
  <c r="W202" i="11" s="1"/>
  <c r="Y202" i="11" s="1"/>
  <c r="N170" i="11"/>
  <c r="P170" i="11" s="1"/>
  <c r="S170" i="11" s="1"/>
  <c r="U170" i="11" s="1"/>
  <c r="V170" i="11" s="1"/>
  <c r="W170" i="11" s="1"/>
  <c r="Y170" i="11" s="1"/>
  <c r="N106" i="11"/>
  <c r="P106" i="11" s="1"/>
  <c r="S106" i="11" s="1"/>
  <c r="U106" i="11" s="1"/>
  <c r="V106" i="11" s="1"/>
  <c r="W106" i="11" s="1"/>
  <c r="Y106" i="11" s="1"/>
  <c r="N147" i="11"/>
  <c r="P147" i="11" s="1"/>
  <c r="S147" i="11" s="1"/>
  <c r="U147" i="11" s="1"/>
  <c r="V147" i="11" s="1"/>
  <c r="W147" i="11" s="1"/>
  <c r="Y147" i="11" s="1"/>
  <c r="N162" i="11"/>
  <c r="P162" i="11" s="1"/>
  <c r="S162" i="11" s="1"/>
  <c r="U162" i="11" s="1"/>
  <c r="V162" i="11" s="1"/>
  <c r="W162" i="11" s="1"/>
  <c r="Y162" i="11" s="1"/>
  <c r="N130" i="11"/>
  <c r="P130" i="11" s="1"/>
  <c r="S130" i="11" s="1"/>
  <c r="U130" i="11" s="1"/>
  <c r="V130" i="11" s="1"/>
  <c r="W130" i="11" s="1"/>
  <c r="Y130" i="11" s="1"/>
  <c r="N177" i="11"/>
  <c r="P177" i="11" s="1"/>
  <c r="S177" i="11" s="1"/>
  <c r="U177" i="11" s="1"/>
  <c r="V177" i="11" s="1"/>
  <c r="W177" i="11" s="1"/>
  <c r="Y177" i="11" s="1"/>
  <c r="N113" i="11"/>
  <c r="P113" i="11" s="1"/>
  <c r="S113" i="11" s="1"/>
  <c r="U113" i="11" s="1"/>
  <c r="V113" i="11" s="1"/>
  <c r="W113" i="11" s="1"/>
  <c r="Y113" i="11" s="1"/>
  <c r="N173" i="11"/>
  <c r="P173" i="11" s="1"/>
  <c r="S173" i="11" s="1"/>
  <c r="U173" i="11" s="1"/>
  <c r="V173" i="11" s="1"/>
  <c r="W173" i="11" s="1"/>
  <c r="Y173" i="11" s="1"/>
  <c r="N115" i="11"/>
  <c r="P115" i="11" s="1"/>
  <c r="S115" i="11" s="1"/>
  <c r="U115" i="11" s="1"/>
  <c r="V115" i="11" s="1"/>
  <c r="W115" i="11" s="1"/>
  <c r="Y115" i="11" s="1"/>
  <c r="N184" i="11"/>
  <c r="P184" i="11" s="1"/>
  <c r="S184" i="11" s="1"/>
  <c r="U184" i="11" s="1"/>
  <c r="V184" i="11" s="1"/>
  <c r="W184" i="11" s="1"/>
  <c r="Y184" i="11" s="1"/>
  <c r="N120" i="11"/>
  <c r="P120" i="11" s="1"/>
  <c r="S120" i="11" s="1"/>
  <c r="U120" i="11" s="1"/>
  <c r="V120" i="11" s="1"/>
  <c r="W120" i="11" s="1"/>
  <c r="Y120" i="11" s="1"/>
  <c r="N108" i="11"/>
  <c r="P108" i="11" s="1"/>
  <c r="S108" i="11" s="1"/>
  <c r="U108" i="11" s="1"/>
  <c r="V108" i="11" s="1"/>
  <c r="W108" i="11" s="1"/>
  <c r="Y108" i="11" s="1"/>
  <c r="N181" i="11"/>
  <c r="P181" i="11" s="1"/>
  <c r="S181" i="11" s="1"/>
  <c r="U181" i="11" s="1"/>
  <c r="V181" i="11" s="1"/>
  <c r="W181" i="11" s="1"/>
  <c r="Y181" i="11" s="1"/>
  <c r="N172" i="11"/>
  <c r="P172" i="11" s="1"/>
  <c r="S172" i="11" s="1"/>
  <c r="U172" i="11" s="1"/>
  <c r="V172" i="11" s="1"/>
  <c r="W172" i="11" s="1"/>
  <c r="Y172" i="11" s="1"/>
  <c r="N61" i="11"/>
  <c r="P61" i="11" s="1"/>
  <c r="S61" i="11" s="1"/>
  <c r="U61" i="11" s="1"/>
  <c r="V61" i="11" s="1"/>
  <c r="W61" i="11" s="1"/>
  <c r="Y61" i="11" s="1"/>
  <c r="N203" i="11"/>
  <c r="P203" i="11" s="1"/>
  <c r="S203" i="11" s="1"/>
  <c r="U203" i="11" s="1"/>
  <c r="V203" i="11" s="1"/>
  <c r="W203" i="11" s="1"/>
  <c r="Y203" i="11" s="1"/>
  <c r="N131" i="11"/>
  <c r="P131" i="11" s="1"/>
  <c r="S131" i="11" s="1"/>
  <c r="U131" i="11" s="1"/>
  <c r="V131" i="11" s="1"/>
  <c r="W131" i="11" s="1"/>
  <c r="Y131" i="11" s="1"/>
  <c r="N119" i="11"/>
  <c r="P119" i="11" s="1"/>
  <c r="S119" i="11" s="1"/>
  <c r="U119" i="11" s="1"/>
  <c r="V119" i="11" s="1"/>
  <c r="W119" i="11" s="1"/>
  <c r="Y119" i="11" s="1"/>
  <c r="N105" i="11"/>
  <c r="P105" i="11" s="1"/>
  <c r="S105" i="11" s="1"/>
  <c r="U105" i="11" s="1"/>
  <c r="V105" i="11" s="1"/>
  <c r="W105" i="11" s="1"/>
  <c r="Y105" i="11" s="1"/>
  <c r="N198" i="11"/>
  <c r="P198" i="11" s="1"/>
  <c r="S198" i="11" s="1"/>
  <c r="U198" i="11" s="1"/>
  <c r="V198" i="11" s="1"/>
  <c r="W198" i="11" s="1"/>
  <c r="Y198" i="11" s="1"/>
  <c r="N109" i="11"/>
  <c r="P109" i="11" s="1"/>
  <c r="S109" i="11" s="1"/>
  <c r="U109" i="11" s="1"/>
  <c r="V109" i="11" s="1"/>
  <c r="W109" i="11" s="1"/>
  <c r="Y109" i="11" s="1"/>
  <c r="N144" i="11"/>
  <c r="P144" i="11" s="1"/>
  <c r="S144" i="11" s="1"/>
  <c r="U144" i="11" s="1"/>
  <c r="V144" i="11" s="1"/>
  <c r="W144" i="11" s="1"/>
  <c r="Y144" i="11" s="1"/>
  <c r="N201" i="11"/>
  <c r="P201" i="11" s="1"/>
  <c r="S201" i="11" s="1"/>
  <c r="U201" i="11" s="1"/>
  <c r="V201" i="11" s="1"/>
  <c r="W201" i="11" s="1"/>
  <c r="Y201" i="11" s="1"/>
  <c r="N166" i="11"/>
  <c r="P166" i="11" s="1"/>
  <c r="S166" i="11" s="1"/>
  <c r="U166" i="11" s="1"/>
  <c r="V166" i="11" s="1"/>
  <c r="W166" i="11" s="1"/>
  <c r="Y166" i="11" s="1"/>
  <c r="N176" i="11"/>
  <c r="P176" i="11" s="1"/>
  <c r="S176" i="11" s="1"/>
  <c r="U176" i="11" s="1"/>
  <c r="V176" i="11" s="1"/>
  <c r="W176" i="11" s="1"/>
  <c r="Y176" i="11" s="1"/>
  <c r="N182" i="11"/>
  <c r="P182" i="11" s="1"/>
  <c r="S182" i="11" s="1"/>
  <c r="U182" i="11" s="1"/>
  <c r="V182" i="11" s="1"/>
  <c r="W182" i="11" s="1"/>
  <c r="Y182" i="11" s="1"/>
  <c r="N179" i="11"/>
  <c r="P179" i="11" s="1"/>
  <c r="S179" i="11" s="1"/>
  <c r="U179" i="11" s="1"/>
  <c r="V179" i="11" s="1"/>
  <c r="W179" i="11" s="1"/>
  <c r="Y179" i="11" s="1"/>
  <c r="N111" i="11"/>
  <c r="P111" i="11" s="1"/>
  <c r="S111" i="11" s="1"/>
  <c r="U111" i="11" s="1"/>
  <c r="V111" i="11" s="1"/>
  <c r="W111" i="11" s="1"/>
  <c r="Y111" i="11" s="1"/>
  <c r="N103" i="11"/>
  <c r="P103" i="11" s="1"/>
  <c r="S103" i="11" s="1"/>
  <c r="U103" i="11" s="1"/>
  <c r="V103" i="11" s="1"/>
  <c r="W103" i="11" s="1"/>
  <c r="Y103" i="11" s="1"/>
  <c r="N132" i="11"/>
  <c r="P132" i="11" s="1"/>
  <c r="S132" i="11" s="1"/>
  <c r="U132" i="11" s="1"/>
  <c r="V132" i="11" s="1"/>
  <c r="W132" i="11" s="1"/>
  <c r="Y132" i="11" s="1"/>
  <c r="N116" i="11"/>
  <c r="P116" i="11" s="1"/>
  <c r="S116" i="11" s="1"/>
  <c r="U116" i="11" s="1"/>
  <c r="V116" i="11" s="1"/>
  <c r="W116" i="11" s="1"/>
  <c r="Y116" i="11" s="1"/>
  <c r="N63" i="11"/>
  <c r="P63" i="11" s="1"/>
  <c r="S63" i="11" s="1"/>
  <c r="U63" i="11" s="1"/>
  <c r="V63" i="11" s="1"/>
  <c r="W63" i="11" s="1"/>
  <c r="Y63" i="11" s="1"/>
  <c r="N171" i="11"/>
  <c r="P171" i="11" s="1"/>
  <c r="S171" i="11" s="1"/>
  <c r="U171" i="11" s="1"/>
  <c r="V171" i="11" s="1"/>
  <c r="W171" i="11" s="1"/>
  <c r="Y171" i="11" s="1"/>
  <c r="N199" i="11"/>
  <c r="P199" i="11" s="1"/>
  <c r="S199" i="11" s="1"/>
  <c r="U199" i="11" s="1"/>
  <c r="V199" i="11" s="1"/>
  <c r="W199" i="11" s="1"/>
  <c r="Y199" i="11" s="1"/>
  <c r="N135" i="11"/>
  <c r="P135" i="11" s="1"/>
  <c r="S135" i="11" s="1"/>
  <c r="U135" i="11" s="1"/>
  <c r="V135" i="11" s="1"/>
  <c r="W135" i="11" s="1"/>
  <c r="Y135" i="11" s="1"/>
  <c r="N129" i="11"/>
  <c r="P129" i="11" s="1"/>
  <c r="S129" i="11" s="1"/>
  <c r="U129" i="11" s="1"/>
  <c r="V129" i="11" s="1"/>
  <c r="W129" i="11" s="1"/>
  <c r="Y129" i="11" s="1"/>
  <c r="N204" i="11"/>
  <c r="P204" i="11" s="1"/>
  <c r="S204" i="11" s="1"/>
  <c r="U204" i="11" s="1"/>
  <c r="V204" i="11" s="1"/>
  <c r="W204" i="11" s="1"/>
  <c r="Y204" i="11" s="1"/>
  <c r="N200" i="11"/>
  <c r="P200" i="11" s="1"/>
  <c r="S200" i="11" s="1"/>
  <c r="U200" i="11" s="1"/>
  <c r="V200" i="11" s="1"/>
  <c r="W200" i="11" s="1"/>
  <c r="Y200" i="11" s="1"/>
  <c r="N180" i="11"/>
  <c r="P180" i="11" s="1"/>
  <c r="S180" i="11" s="1"/>
  <c r="U180" i="11" s="1"/>
  <c r="V180" i="11" s="1"/>
  <c r="W180" i="11" s="1"/>
  <c r="Y180" i="11" s="1"/>
  <c r="N160" i="11"/>
  <c r="P160" i="11" s="1"/>
  <c r="S160" i="11" s="1"/>
  <c r="U160" i="11" s="1"/>
  <c r="V160" i="11" s="1"/>
  <c r="W160" i="11" s="1"/>
  <c r="Y160" i="11" s="1"/>
  <c r="N60" i="11"/>
  <c r="N169" i="11"/>
  <c r="P169" i="11" s="1"/>
  <c r="S169" i="11" s="1"/>
  <c r="U169" i="11" s="1"/>
  <c r="V169" i="11" s="1"/>
  <c r="W169" i="11" s="1"/>
  <c r="Y169" i="11" s="1"/>
  <c r="N197" i="11"/>
  <c r="P197" i="11" s="1"/>
  <c r="S197" i="11" s="1"/>
  <c r="U197" i="11" s="1"/>
  <c r="V197" i="11" s="1"/>
  <c r="W197" i="11" s="1"/>
  <c r="Y197" i="11" s="1"/>
  <c r="N183" i="11"/>
  <c r="P183" i="11" s="1"/>
  <c r="S183" i="11" s="1"/>
  <c r="U183" i="11" s="1"/>
  <c r="V183" i="11" s="1"/>
  <c r="W183" i="11" s="1"/>
  <c r="Y183" i="11" s="1"/>
  <c r="M141" i="11"/>
  <c r="M145" i="11"/>
  <c r="N145" i="11"/>
  <c r="P145" i="11" s="1"/>
  <c r="S145" i="11" s="1"/>
  <c r="U145" i="11" s="1"/>
  <c r="V145" i="11" s="1"/>
  <c r="W145" i="11" s="1"/>
  <c r="Y145" i="11" s="1"/>
  <c r="N140" i="11"/>
  <c r="P140" i="11" s="1"/>
  <c r="S140" i="11" s="1"/>
  <c r="U140" i="11" s="1"/>
  <c r="V140" i="11" s="1"/>
  <c r="W140" i="11" s="1"/>
  <c r="Y140" i="11" s="1"/>
  <c r="N141" i="11"/>
  <c r="P141" i="11" s="1"/>
  <c r="S141" i="11" s="1"/>
  <c r="U141" i="11" s="1"/>
  <c r="V141" i="11" s="1"/>
  <c r="W141" i="11" s="1"/>
  <c r="Y141" i="11" s="1"/>
  <c r="M186" i="11"/>
  <c r="M122" i="11"/>
  <c r="M126" i="11"/>
  <c r="M99" i="11"/>
  <c r="M137" i="11"/>
  <c r="M149" i="11"/>
  <c r="M150" i="11"/>
  <c r="M138" i="11"/>
  <c r="M165" i="11"/>
  <c r="M110" i="11"/>
  <c r="M133" i="11"/>
  <c r="M164" i="11"/>
  <c r="M161" i="11"/>
  <c r="M151" i="11"/>
  <c r="M112" i="11"/>
  <c r="M175" i="11"/>
  <c r="M148" i="11"/>
  <c r="M104" i="11"/>
  <c r="M143" i="11"/>
  <c r="M125" i="11"/>
  <c r="M107" i="11"/>
  <c r="M134" i="11"/>
  <c r="M124" i="11"/>
  <c r="M168" i="11"/>
  <c r="M136" i="11"/>
  <c r="M142" i="11"/>
  <c r="M167" i="11"/>
  <c r="M163" i="11"/>
  <c r="M185" i="11"/>
  <c r="M118" i="11"/>
  <c r="M128" i="11"/>
  <c r="M114" i="11"/>
  <c r="M123" i="11"/>
  <c r="M121" i="11"/>
  <c r="M127" i="11"/>
  <c r="M62" i="11"/>
  <c r="M158" i="11"/>
  <c r="M157" i="11"/>
  <c r="M156" i="11"/>
  <c r="M159" i="11"/>
  <c r="N149" i="11"/>
  <c r="P149" i="11" s="1"/>
  <c r="S149" i="11" s="1"/>
  <c r="U149" i="11" s="1"/>
  <c r="V149" i="11" s="1"/>
  <c r="W149" i="11" s="1"/>
  <c r="Y149" i="11" s="1"/>
  <c r="N114" i="11"/>
  <c r="P114" i="11" s="1"/>
  <c r="S114" i="11" s="1"/>
  <c r="U114" i="11" s="1"/>
  <c r="V114" i="11" s="1"/>
  <c r="W114" i="11" s="1"/>
  <c r="Y114" i="11" s="1"/>
  <c r="N150" i="11"/>
  <c r="P150" i="11" s="1"/>
  <c r="S150" i="11" s="1"/>
  <c r="U150" i="11" s="1"/>
  <c r="V150" i="11" s="1"/>
  <c r="W150" i="11" s="1"/>
  <c r="Y150" i="11" s="1"/>
  <c r="N138" i="11"/>
  <c r="P138" i="11" s="1"/>
  <c r="S138" i="11" s="1"/>
  <c r="U138" i="11" s="1"/>
  <c r="V138" i="11" s="1"/>
  <c r="W138" i="11" s="1"/>
  <c r="Y138" i="11" s="1"/>
  <c r="N165" i="11"/>
  <c r="P165" i="11" s="1"/>
  <c r="S165" i="11" s="1"/>
  <c r="U165" i="11" s="1"/>
  <c r="V165" i="11" s="1"/>
  <c r="W165" i="11" s="1"/>
  <c r="Y165" i="11" s="1"/>
  <c r="N185" i="11"/>
  <c r="P185" i="11" s="1"/>
  <c r="S185" i="11" s="1"/>
  <c r="U185" i="11" s="1"/>
  <c r="V185" i="11" s="1"/>
  <c r="W185" i="11" s="1"/>
  <c r="Y185" i="11" s="1"/>
  <c r="N121" i="11"/>
  <c r="P121" i="11" s="1"/>
  <c r="S121" i="11" s="1"/>
  <c r="U121" i="11" s="1"/>
  <c r="V121" i="11" s="1"/>
  <c r="W121" i="11" s="1"/>
  <c r="Y121" i="11" s="1"/>
  <c r="N134" i="11"/>
  <c r="P134" i="11" s="1"/>
  <c r="S134" i="11" s="1"/>
  <c r="U134" i="11" s="1"/>
  <c r="V134" i="11" s="1"/>
  <c r="W134" i="11" s="1"/>
  <c r="Y134" i="11" s="1"/>
  <c r="N110" i="11"/>
  <c r="P110" i="11" s="1"/>
  <c r="S110" i="11" s="1"/>
  <c r="U110" i="11" s="1"/>
  <c r="V110" i="11" s="1"/>
  <c r="W110" i="11" s="1"/>
  <c r="Y110" i="11" s="1"/>
  <c r="N133" i="11"/>
  <c r="P133" i="11" s="1"/>
  <c r="S133" i="11" s="1"/>
  <c r="U133" i="11" s="1"/>
  <c r="V133" i="11" s="1"/>
  <c r="W133" i="11" s="1"/>
  <c r="Y133" i="11" s="1"/>
  <c r="N164" i="11"/>
  <c r="P164" i="11" s="1"/>
  <c r="S164" i="11" s="1"/>
  <c r="U164" i="11" s="1"/>
  <c r="V164" i="11" s="1"/>
  <c r="W164" i="11" s="1"/>
  <c r="Y164" i="11" s="1"/>
  <c r="N123" i="11"/>
  <c r="P123" i="11" s="1"/>
  <c r="S123" i="11" s="1"/>
  <c r="U123" i="11" s="1"/>
  <c r="V123" i="11" s="1"/>
  <c r="W123" i="11" s="1"/>
  <c r="Y123" i="11" s="1"/>
  <c r="N118" i="11"/>
  <c r="P118" i="11" s="1"/>
  <c r="S118" i="11" s="1"/>
  <c r="U118" i="11" s="1"/>
  <c r="V118" i="11" s="1"/>
  <c r="W118" i="11" s="1"/>
  <c r="Y118" i="11" s="1"/>
  <c r="N148" i="11"/>
  <c r="P148" i="11" s="1"/>
  <c r="S148" i="11" s="1"/>
  <c r="U148" i="11" s="1"/>
  <c r="V148" i="11" s="1"/>
  <c r="W148" i="11" s="1"/>
  <c r="Y148" i="11" s="1"/>
  <c r="N142" i="11"/>
  <c r="P142" i="11" s="1"/>
  <c r="S142" i="11" s="1"/>
  <c r="U142" i="11" s="1"/>
  <c r="V142" i="11" s="1"/>
  <c r="W142" i="11" s="1"/>
  <c r="Y142" i="11" s="1"/>
  <c r="N186" i="11"/>
  <c r="P186" i="11" s="1"/>
  <c r="S186" i="11" s="1"/>
  <c r="U186" i="11" s="1"/>
  <c r="V186" i="11" s="1"/>
  <c r="W186" i="11" s="1"/>
  <c r="Y186" i="11" s="1"/>
  <c r="N122" i="11"/>
  <c r="P122" i="11" s="1"/>
  <c r="S122" i="11" s="1"/>
  <c r="U122" i="11" s="1"/>
  <c r="V122" i="11" s="1"/>
  <c r="W122" i="11" s="1"/>
  <c r="Y122" i="11" s="1"/>
  <c r="N126" i="11"/>
  <c r="P126" i="11" s="1"/>
  <c r="S126" i="11" s="1"/>
  <c r="U126" i="11" s="1"/>
  <c r="V126" i="11" s="1"/>
  <c r="W126" i="11" s="1"/>
  <c r="Y126" i="11" s="1"/>
  <c r="N99" i="11"/>
  <c r="P99" i="11" s="1"/>
  <c r="S99" i="11" s="1"/>
  <c r="U99" i="11" s="1"/>
  <c r="V99" i="11" s="1"/>
  <c r="W99" i="11" s="1"/>
  <c r="Y99" i="11" s="1"/>
  <c r="N112" i="11"/>
  <c r="P112" i="11" s="1"/>
  <c r="S112" i="11" s="1"/>
  <c r="U112" i="11" s="1"/>
  <c r="V112" i="11" s="1"/>
  <c r="W112" i="11" s="1"/>
  <c r="Y112" i="11" s="1"/>
  <c r="N167" i="11"/>
  <c r="P167" i="11" s="1"/>
  <c r="S167" i="11" s="1"/>
  <c r="U167" i="11" s="1"/>
  <c r="V167" i="11" s="1"/>
  <c r="W167" i="11" s="1"/>
  <c r="Y167" i="11" s="1"/>
  <c r="N161" i="11"/>
  <c r="P161" i="11" s="1"/>
  <c r="S161" i="11" s="1"/>
  <c r="U161" i="11" s="1"/>
  <c r="V161" i="11" s="1"/>
  <c r="W161" i="11" s="1"/>
  <c r="Y161" i="11" s="1"/>
  <c r="N125" i="11"/>
  <c r="P125" i="11" s="1"/>
  <c r="S125" i="11" s="1"/>
  <c r="U125" i="11" s="1"/>
  <c r="V125" i="11" s="1"/>
  <c r="W125" i="11" s="1"/>
  <c r="Y125" i="11" s="1"/>
  <c r="N107" i="11"/>
  <c r="P107" i="11" s="1"/>
  <c r="S107" i="11" s="1"/>
  <c r="U107" i="11" s="1"/>
  <c r="V107" i="11" s="1"/>
  <c r="W107" i="11" s="1"/>
  <c r="Y107" i="11" s="1"/>
  <c r="N175" i="11"/>
  <c r="P175" i="11" s="1"/>
  <c r="S175" i="11" s="1"/>
  <c r="U175" i="11" s="1"/>
  <c r="V175" i="11" s="1"/>
  <c r="W175" i="11" s="1"/>
  <c r="Y175" i="11" s="1"/>
  <c r="N143" i="11"/>
  <c r="P143" i="11" s="1"/>
  <c r="S143" i="11" s="1"/>
  <c r="U143" i="11" s="1"/>
  <c r="V143" i="11" s="1"/>
  <c r="W143" i="11" s="1"/>
  <c r="Y143" i="11" s="1"/>
  <c r="N62" i="11"/>
  <c r="P62" i="11" s="1"/>
  <c r="S62" i="11" s="1"/>
  <c r="U62" i="11" s="1"/>
  <c r="V62" i="11" s="1"/>
  <c r="W62" i="11" s="1"/>
  <c r="Y62" i="11" s="1"/>
  <c r="N124" i="11"/>
  <c r="P124" i="11" s="1"/>
  <c r="S124" i="11" s="1"/>
  <c r="U124" i="11" s="1"/>
  <c r="V124" i="11" s="1"/>
  <c r="W124" i="11" s="1"/>
  <c r="Y124" i="11" s="1"/>
  <c r="N136" i="11"/>
  <c r="P136" i="11" s="1"/>
  <c r="S136" i="11" s="1"/>
  <c r="U136" i="11" s="1"/>
  <c r="V136" i="11" s="1"/>
  <c r="W136" i="11" s="1"/>
  <c r="Y136" i="11" s="1"/>
  <c r="N104" i="11"/>
  <c r="P104" i="11" s="1"/>
  <c r="S104" i="11" s="1"/>
  <c r="U104" i="11" s="1"/>
  <c r="V104" i="11" s="1"/>
  <c r="W104" i="11" s="1"/>
  <c r="Y104" i="11" s="1"/>
  <c r="N163" i="11"/>
  <c r="P163" i="11" s="1"/>
  <c r="S163" i="11" s="1"/>
  <c r="U163" i="11" s="1"/>
  <c r="V163" i="11" s="1"/>
  <c r="W163" i="11" s="1"/>
  <c r="Y163" i="11" s="1"/>
  <c r="N137" i="11"/>
  <c r="P137" i="11" s="1"/>
  <c r="S137" i="11" s="1"/>
  <c r="U137" i="11" s="1"/>
  <c r="V137" i="11" s="1"/>
  <c r="W137" i="11" s="1"/>
  <c r="Y137" i="11" s="1"/>
  <c r="N168" i="11"/>
  <c r="P168" i="11" s="1"/>
  <c r="S168" i="11" s="1"/>
  <c r="U168" i="11" s="1"/>
  <c r="V168" i="11" s="1"/>
  <c r="W168" i="11" s="1"/>
  <c r="Y168" i="11" s="1"/>
  <c r="N128" i="11"/>
  <c r="P128" i="11" s="1"/>
  <c r="S128" i="11" s="1"/>
  <c r="U128" i="11" s="1"/>
  <c r="V128" i="11" s="1"/>
  <c r="W128" i="11" s="1"/>
  <c r="Y128" i="11" s="1"/>
  <c r="N127" i="11"/>
  <c r="P127" i="11" s="1"/>
  <c r="S127" i="11" s="1"/>
  <c r="U127" i="11" s="1"/>
  <c r="V127" i="11" s="1"/>
  <c r="W127" i="11" s="1"/>
  <c r="Y127" i="11" s="1"/>
  <c r="N151" i="11"/>
  <c r="P151" i="11" s="1"/>
  <c r="S151" i="11" s="1"/>
  <c r="U151" i="11" s="1"/>
  <c r="V151" i="11" s="1"/>
  <c r="W151" i="11" s="1"/>
  <c r="Y151" i="11" s="1"/>
  <c r="M730" i="11"/>
  <c r="M666" i="11"/>
  <c r="M670" i="11"/>
  <c r="M725" i="11"/>
  <c r="M675" i="11"/>
  <c r="M713" i="11"/>
  <c r="M709" i="11"/>
  <c r="M722" i="11"/>
  <c r="M690" i="11"/>
  <c r="M710" i="11"/>
  <c r="M677" i="11"/>
  <c r="M714" i="11"/>
  <c r="M684" i="11"/>
  <c r="M718" i="11"/>
  <c r="M706" i="11"/>
  <c r="M674" i="11"/>
  <c r="M707" i="11"/>
  <c r="M705" i="11"/>
  <c r="M673" i="11"/>
  <c r="M726" i="11"/>
  <c r="M723" i="11"/>
  <c r="M665" i="11"/>
  <c r="M733" i="11"/>
  <c r="M724" i="11"/>
  <c r="M672" i="11"/>
  <c r="M676" i="11"/>
  <c r="M727" i="11"/>
  <c r="M663" i="11"/>
  <c r="M664" i="11"/>
  <c r="M685" i="11"/>
  <c r="M719" i="11"/>
  <c r="M708" i="11"/>
  <c r="M728" i="11"/>
  <c r="M732" i="11"/>
  <c r="M715" i="11"/>
  <c r="M731" i="11"/>
  <c r="M729" i="11"/>
  <c r="M662" i="11"/>
  <c r="M721" i="11"/>
  <c r="M669" i="11"/>
  <c r="M668" i="11"/>
  <c r="M667" i="11"/>
  <c r="M720" i="11"/>
  <c r="M716" i="11"/>
  <c r="M683" i="11"/>
  <c r="M711" i="11"/>
  <c r="M712" i="11"/>
  <c r="M678" i="11"/>
  <c r="M671" i="11"/>
  <c r="N158" i="11"/>
  <c r="P158" i="11" s="1"/>
  <c r="S158" i="11" s="1"/>
  <c r="U158" i="11" s="1"/>
  <c r="V158" i="11" s="1"/>
  <c r="W158" i="11" s="1"/>
  <c r="Y158" i="11" s="1"/>
  <c r="N157" i="11"/>
  <c r="P157" i="11" s="1"/>
  <c r="S157" i="11" s="1"/>
  <c r="U157" i="11" s="1"/>
  <c r="V157" i="11" s="1"/>
  <c r="W157" i="11" s="1"/>
  <c r="Y157" i="11" s="1"/>
  <c r="N156" i="11"/>
  <c r="P156" i="11" s="1"/>
  <c r="S156" i="11" s="1"/>
  <c r="U156" i="11" s="1"/>
  <c r="V156" i="11" s="1"/>
  <c r="W156" i="11" s="1"/>
  <c r="Y156" i="11" s="1"/>
  <c r="N155" i="11"/>
  <c r="P155" i="11" s="1"/>
  <c r="S155" i="11" s="1"/>
  <c r="U155" i="11" s="1"/>
  <c r="V155" i="11" s="1"/>
  <c r="W155" i="11" s="1"/>
  <c r="Y155" i="11" s="1"/>
  <c r="N159" i="11"/>
  <c r="P159" i="11" s="1"/>
  <c r="S159" i="11" s="1"/>
  <c r="U159" i="11" s="1"/>
  <c r="V159" i="11" s="1"/>
  <c r="W159" i="11" s="1"/>
  <c r="Y159" i="11" s="1"/>
  <c r="N709" i="11"/>
  <c r="P709" i="11" s="1"/>
  <c r="S709" i="11" s="1"/>
  <c r="U709" i="11" s="1"/>
  <c r="V709" i="11" s="1"/>
  <c r="W709" i="11" s="1"/>
  <c r="Y709" i="11" s="1"/>
  <c r="N722" i="11"/>
  <c r="P722" i="11" s="1"/>
  <c r="S722" i="11" s="1"/>
  <c r="U722" i="11" s="1"/>
  <c r="V722" i="11" s="1"/>
  <c r="W722" i="11" s="1"/>
  <c r="Y722" i="11" s="1"/>
  <c r="N690" i="11"/>
  <c r="P690" i="11" s="1"/>
  <c r="S690" i="11" s="1"/>
  <c r="U690" i="11" s="1"/>
  <c r="V690" i="11" s="1"/>
  <c r="W690" i="11" s="1"/>
  <c r="Y690" i="11" s="1"/>
  <c r="N708" i="11"/>
  <c r="P708" i="11" s="1"/>
  <c r="S708" i="11" s="1"/>
  <c r="U708" i="11" s="1"/>
  <c r="V708" i="11" s="1"/>
  <c r="W708" i="11" s="1"/>
  <c r="Y708" i="11" s="1"/>
  <c r="N710" i="11"/>
  <c r="P710" i="11" s="1"/>
  <c r="S710" i="11" s="1"/>
  <c r="U710" i="11" s="1"/>
  <c r="V710" i="11" s="1"/>
  <c r="W710" i="11" s="1"/>
  <c r="Y710" i="11" s="1"/>
  <c r="N677" i="11"/>
  <c r="P677" i="11" s="1"/>
  <c r="S677" i="11" s="1"/>
  <c r="U677" i="11" s="1"/>
  <c r="V677" i="11" s="1"/>
  <c r="W677" i="11" s="1"/>
  <c r="Y677" i="11" s="1"/>
  <c r="N714" i="11"/>
  <c r="P714" i="11" s="1"/>
  <c r="S714" i="11" s="1"/>
  <c r="U714" i="11" s="1"/>
  <c r="V714" i="11" s="1"/>
  <c r="W714" i="11" s="1"/>
  <c r="Y714" i="11" s="1"/>
  <c r="P661" i="11"/>
  <c r="S661" i="11" s="1"/>
  <c r="U661" i="11" s="1"/>
  <c r="V661" i="11" s="1"/>
  <c r="W661" i="11" s="1"/>
  <c r="Y661" i="11" s="1"/>
  <c r="N684" i="11"/>
  <c r="P684" i="11" s="1"/>
  <c r="S684" i="11" s="1"/>
  <c r="U684" i="11" s="1"/>
  <c r="V684" i="11" s="1"/>
  <c r="W684" i="11" s="1"/>
  <c r="Y684" i="11" s="1"/>
  <c r="N731" i="11"/>
  <c r="P731" i="11" s="1"/>
  <c r="S731" i="11" s="1"/>
  <c r="U731" i="11" s="1"/>
  <c r="V731" i="11" s="1"/>
  <c r="W731" i="11" s="1"/>
  <c r="Y731" i="11" s="1"/>
  <c r="N729" i="11"/>
  <c r="P729" i="11" s="1"/>
  <c r="S729" i="11" s="1"/>
  <c r="U729" i="11" s="1"/>
  <c r="V729" i="11" s="1"/>
  <c r="W729" i="11" s="1"/>
  <c r="Y729" i="11" s="1"/>
  <c r="N665" i="11"/>
  <c r="P665" i="11" s="1"/>
  <c r="S665" i="11" s="1"/>
  <c r="U665" i="11" s="1"/>
  <c r="V665" i="11" s="1"/>
  <c r="W665" i="11" s="1"/>
  <c r="Y665" i="11" s="1"/>
  <c r="N706" i="11"/>
  <c r="P706" i="11" s="1"/>
  <c r="S706" i="11" s="1"/>
  <c r="U706" i="11" s="1"/>
  <c r="V706" i="11" s="1"/>
  <c r="W706" i="11" s="1"/>
  <c r="Y706" i="11" s="1"/>
  <c r="N674" i="11"/>
  <c r="P674" i="11" s="1"/>
  <c r="S674" i="11" s="1"/>
  <c r="U674" i="11" s="1"/>
  <c r="V674" i="11" s="1"/>
  <c r="W674" i="11" s="1"/>
  <c r="Y674" i="11" s="1"/>
  <c r="N707" i="11"/>
  <c r="P707" i="11" s="1"/>
  <c r="S707" i="11" s="1"/>
  <c r="U707" i="11" s="1"/>
  <c r="V707" i="11" s="1"/>
  <c r="W707" i="11" s="1"/>
  <c r="Y707" i="11" s="1"/>
  <c r="N721" i="11"/>
  <c r="P721" i="11" s="1"/>
  <c r="S721" i="11" s="1"/>
  <c r="U721" i="11" s="1"/>
  <c r="V721" i="11" s="1"/>
  <c r="W721" i="11" s="1"/>
  <c r="Y721" i="11" s="1"/>
  <c r="N726" i="11"/>
  <c r="P726" i="11" s="1"/>
  <c r="S726" i="11" s="1"/>
  <c r="U726" i="11" s="1"/>
  <c r="V726" i="11" s="1"/>
  <c r="W726" i="11" s="1"/>
  <c r="Y726" i="11" s="1"/>
  <c r="N667" i="11"/>
  <c r="P667" i="11" s="1"/>
  <c r="S667" i="11" s="1"/>
  <c r="U667" i="11" s="1"/>
  <c r="V667" i="11" s="1"/>
  <c r="W667" i="11" s="1"/>
  <c r="Y667" i="11" s="1"/>
  <c r="N728" i="11"/>
  <c r="P728" i="11" s="1"/>
  <c r="S728" i="11" s="1"/>
  <c r="U728" i="11" s="1"/>
  <c r="V728" i="11" s="1"/>
  <c r="W728" i="11" s="1"/>
  <c r="Y728" i="11" s="1"/>
  <c r="N664" i="11"/>
  <c r="P664" i="11" s="1"/>
  <c r="S664" i="11" s="1"/>
  <c r="U664" i="11" s="1"/>
  <c r="V664" i="11" s="1"/>
  <c r="W664" i="11" s="1"/>
  <c r="Y664" i="11" s="1"/>
  <c r="N685" i="11"/>
  <c r="P685" i="11" s="1"/>
  <c r="S685" i="11" s="1"/>
  <c r="U685" i="11" s="1"/>
  <c r="V685" i="11" s="1"/>
  <c r="W685" i="11" s="1"/>
  <c r="Y685" i="11" s="1"/>
  <c r="N718" i="11"/>
  <c r="P718" i="11" s="1"/>
  <c r="S718" i="11" s="1"/>
  <c r="U718" i="11" s="1"/>
  <c r="V718" i="11" s="1"/>
  <c r="W718" i="11" s="1"/>
  <c r="Y718" i="11" s="1"/>
  <c r="N730" i="11"/>
  <c r="P730" i="11" s="1"/>
  <c r="S730" i="11" s="1"/>
  <c r="U730" i="11" s="1"/>
  <c r="V730" i="11" s="1"/>
  <c r="W730" i="11" s="1"/>
  <c r="Y730" i="11" s="1"/>
  <c r="N666" i="11"/>
  <c r="P666" i="11" s="1"/>
  <c r="S666" i="11" s="1"/>
  <c r="U666" i="11" s="1"/>
  <c r="V666" i="11" s="1"/>
  <c r="W666" i="11" s="1"/>
  <c r="Y666" i="11" s="1"/>
  <c r="N670" i="11"/>
  <c r="P670" i="11" s="1"/>
  <c r="S670" i="11" s="1"/>
  <c r="U670" i="11" s="1"/>
  <c r="V670" i="11" s="1"/>
  <c r="W670" i="11" s="1"/>
  <c r="Y670" i="11" s="1"/>
  <c r="N725" i="11"/>
  <c r="P725" i="11" s="1"/>
  <c r="S725" i="11" s="1"/>
  <c r="U725" i="11" s="1"/>
  <c r="V725" i="11" s="1"/>
  <c r="W725" i="11" s="1"/>
  <c r="Y725" i="11" s="1"/>
  <c r="N733" i="11"/>
  <c r="P733" i="11" s="1"/>
  <c r="S733" i="11" s="1"/>
  <c r="U733" i="11" s="1"/>
  <c r="V733" i="11" s="1"/>
  <c r="W733" i="11" s="1"/>
  <c r="Y733" i="11" s="1"/>
  <c r="N724" i="11"/>
  <c r="P724" i="11" s="1"/>
  <c r="S724" i="11" s="1"/>
  <c r="U724" i="11" s="1"/>
  <c r="V724" i="11" s="1"/>
  <c r="W724" i="11" s="1"/>
  <c r="Y724" i="11" s="1"/>
  <c r="N672" i="11"/>
  <c r="P672" i="11" s="1"/>
  <c r="S672" i="11" s="1"/>
  <c r="U672" i="11" s="1"/>
  <c r="V672" i="11" s="1"/>
  <c r="W672" i="11" s="1"/>
  <c r="Y672" i="11" s="1"/>
  <c r="N676" i="11"/>
  <c r="P676" i="11" s="1"/>
  <c r="S676" i="11" s="1"/>
  <c r="U676" i="11" s="1"/>
  <c r="V676" i="11" s="1"/>
  <c r="W676" i="11" s="1"/>
  <c r="Y676" i="11" s="1"/>
  <c r="N663" i="11"/>
  <c r="P663" i="11" s="1"/>
  <c r="S663" i="11" s="1"/>
  <c r="U663" i="11" s="1"/>
  <c r="V663" i="11" s="1"/>
  <c r="W663" i="11" s="1"/>
  <c r="Y663" i="11" s="1"/>
  <c r="N732" i="11"/>
  <c r="P732" i="11" s="1"/>
  <c r="S732" i="11" s="1"/>
  <c r="U732" i="11" s="1"/>
  <c r="V732" i="11" s="1"/>
  <c r="W732" i="11" s="1"/>
  <c r="Y732" i="11" s="1"/>
  <c r="N715" i="11"/>
  <c r="P715" i="11" s="1"/>
  <c r="S715" i="11" s="1"/>
  <c r="U715" i="11" s="1"/>
  <c r="V715" i="11" s="1"/>
  <c r="W715" i="11" s="1"/>
  <c r="Y715" i="11" s="1"/>
  <c r="N662" i="11"/>
  <c r="P662" i="11" s="1"/>
  <c r="S662" i="11" s="1"/>
  <c r="U662" i="11" s="1"/>
  <c r="V662" i="11" s="1"/>
  <c r="W662" i="11" s="1"/>
  <c r="Y662" i="11" s="1"/>
  <c r="N719" i="11"/>
  <c r="P719" i="11" s="1"/>
  <c r="S719" i="11" s="1"/>
  <c r="U719" i="11" s="1"/>
  <c r="V719" i="11" s="1"/>
  <c r="W719" i="11" s="1"/>
  <c r="Y719" i="11" s="1"/>
  <c r="N669" i="11"/>
  <c r="P669" i="11" s="1"/>
  <c r="S669" i="11" s="1"/>
  <c r="U669" i="11" s="1"/>
  <c r="V669" i="11" s="1"/>
  <c r="W669" i="11" s="1"/>
  <c r="Y669" i="11" s="1"/>
  <c r="N668" i="11"/>
  <c r="P668" i="11" s="1"/>
  <c r="S668" i="11" s="1"/>
  <c r="U668" i="11" s="1"/>
  <c r="V668" i="11" s="1"/>
  <c r="W668" i="11" s="1"/>
  <c r="Y668" i="11" s="1"/>
  <c r="N720" i="11"/>
  <c r="P720" i="11" s="1"/>
  <c r="S720" i="11" s="1"/>
  <c r="U720" i="11" s="1"/>
  <c r="V720" i="11" s="1"/>
  <c r="W720" i="11" s="1"/>
  <c r="Y720" i="11" s="1"/>
  <c r="N716" i="11"/>
  <c r="P716" i="11" s="1"/>
  <c r="S716" i="11" s="1"/>
  <c r="U716" i="11" s="1"/>
  <c r="V716" i="11" s="1"/>
  <c r="W716" i="11" s="1"/>
  <c r="Y716" i="11" s="1"/>
  <c r="N683" i="11"/>
  <c r="P683" i="11" s="1"/>
  <c r="S683" i="11" s="1"/>
  <c r="U683" i="11" s="1"/>
  <c r="V683" i="11" s="1"/>
  <c r="W683" i="11" s="1"/>
  <c r="Y683" i="11" s="1"/>
  <c r="N711" i="11"/>
  <c r="P711" i="11" s="1"/>
  <c r="S711" i="11" s="1"/>
  <c r="U711" i="11" s="1"/>
  <c r="V711" i="11" s="1"/>
  <c r="W711" i="11" s="1"/>
  <c r="Y711" i="11" s="1"/>
  <c r="N671" i="11"/>
  <c r="P671" i="11" s="1"/>
  <c r="S671" i="11" s="1"/>
  <c r="U671" i="11" s="1"/>
  <c r="V671" i="11" s="1"/>
  <c r="W671" i="11" s="1"/>
  <c r="Y671" i="11" s="1"/>
  <c r="N675" i="11"/>
  <c r="P675" i="11" s="1"/>
  <c r="S675" i="11" s="1"/>
  <c r="U675" i="11" s="1"/>
  <c r="V675" i="11" s="1"/>
  <c r="W675" i="11" s="1"/>
  <c r="Y675" i="11" s="1"/>
  <c r="N713" i="11"/>
  <c r="P713" i="11" s="1"/>
  <c r="S713" i="11" s="1"/>
  <c r="U713" i="11" s="1"/>
  <c r="V713" i="11" s="1"/>
  <c r="W713" i="11" s="1"/>
  <c r="Y713" i="11" s="1"/>
  <c r="N712" i="11"/>
  <c r="P712" i="11" s="1"/>
  <c r="S712" i="11" s="1"/>
  <c r="U712" i="11" s="1"/>
  <c r="V712" i="11" s="1"/>
  <c r="W712" i="11" s="1"/>
  <c r="Y712" i="11" s="1"/>
  <c r="N678" i="11"/>
  <c r="P678" i="11" s="1"/>
  <c r="S678" i="11" s="1"/>
  <c r="U678" i="11" s="1"/>
  <c r="V678" i="11" s="1"/>
  <c r="W678" i="11" s="1"/>
  <c r="Y678" i="11" s="1"/>
  <c r="N705" i="11"/>
  <c r="P705" i="11" s="1"/>
  <c r="S705" i="11" s="1"/>
  <c r="U705" i="11" s="1"/>
  <c r="V705" i="11" s="1"/>
  <c r="W705" i="11" s="1"/>
  <c r="Y705" i="11" s="1"/>
  <c r="N673" i="11"/>
  <c r="P673" i="11" s="1"/>
  <c r="S673" i="11" s="1"/>
  <c r="U673" i="11" s="1"/>
  <c r="V673" i="11" s="1"/>
  <c r="W673" i="11" s="1"/>
  <c r="Y673" i="11" s="1"/>
  <c r="N723" i="11"/>
  <c r="P723" i="11" s="1"/>
  <c r="S723" i="11" s="1"/>
  <c r="U723" i="11" s="1"/>
  <c r="V723" i="11" s="1"/>
  <c r="W723" i="11" s="1"/>
  <c r="Y723" i="11" s="1"/>
  <c r="N727" i="11"/>
  <c r="P727" i="11" s="1"/>
  <c r="S727" i="11" s="1"/>
  <c r="U727" i="11" s="1"/>
  <c r="V727" i="11" s="1"/>
  <c r="W727" i="11" s="1"/>
  <c r="Y727" i="11" s="1"/>
  <c r="M201" i="11"/>
  <c r="M169" i="11"/>
  <c r="M105" i="11"/>
  <c r="M198" i="11"/>
  <c r="M174" i="11"/>
  <c r="M202" i="11"/>
  <c r="M170" i="11"/>
  <c r="M106" i="11"/>
  <c r="M162" i="11"/>
  <c r="M130" i="11"/>
  <c r="M181" i="11"/>
  <c r="M113" i="11"/>
  <c r="M197" i="11"/>
  <c r="M183" i="11"/>
  <c r="M172" i="11"/>
  <c r="M184" i="11"/>
  <c r="M203" i="11"/>
  <c r="M131" i="11"/>
  <c r="M119" i="11"/>
  <c r="M135" i="11"/>
  <c r="M109" i="11"/>
  <c r="M144" i="11"/>
  <c r="M166" i="11"/>
  <c r="M176" i="11"/>
  <c r="M182" i="11"/>
  <c r="M179" i="11"/>
  <c r="M178" i="11"/>
  <c r="M204" i="11"/>
  <c r="M115" i="11"/>
  <c r="M132" i="11"/>
  <c r="M103" i="11"/>
  <c r="M146" i="11"/>
  <c r="M116" i="11"/>
  <c r="M63" i="11"/>
  <c r="M108" i="11"/>
  <c r="M171" i="11"/>
  <c r="M199" i="11"/>
  <c r="M147" i="11"/>
  <c r="M177" i="11"/>
  <c r="M129" i="11"/>
  <c r="M173" i="11"/>
  <c r="M200" i="11"/>
  <c r="M180" i="11"/>
  <c r="M160" i="11"/>
  <c r="M120" i="11"/>
  <c r="M61" i="11"/>
  <c r="M111" i="11"/>
  <c r="A17" i="15"/>
  <c r="A68" i="11"/>
  <c r="G299" i="12"/>
  <c r="G245" i="12"/>
  <c r="G565" i="12"/>
  <c r="G167" i="12"/>
  <c r="G104" i="12"/>
  <c r="G193" i="12"/>
  <c r="G580" i="12"/>
  <c r="G288" i="12"/>
  <c r="G378" i="12"/>
  <c r="G18" i="12"/>
  <c r="G61" i="12"/>
  <c r="G164" i="12"/>
  <c r="G242" i="12"/>
  <c r="G26" i="12"/>
  <c r="G239" i="12"/>
  <c r="G360" i="12"/>
  <c r="G345" i="12"/>
  <c r="G432" i="12"/>
  <c r="G236" i="12"/>
  <c r="G337" i="12"/>
  <c r="G348" i="12"/>
  <c r="G516" i="12"/>
  <c r="G726" i="12"/>
  <c r="G101" i="12"/>
  <c r="G112" i="12"/>
  <c r="G229" i="12"/>
  <c r="G257" i="12"/>
  <c r="G327" i="12"/>
  <c r="G539" i="12"/>
  <c r="G645" i="12"/>
  <c r="G728" i="12"/>
  <c r="G725" i="12"/>
  <c r="G732" i="12"/>
  <c r="G128" i="12"/>
  <c r="G131" i="12"/>
  <c r="G226" i="12"/>
  <c r="G35" i="12"/>
  <c r="G237" i="12"/>
  <c r="G240" i="12"/>
  <c r="G243" i="12"/>
  <c r="G354" i="12"/>
  <c r="G399" i="12"/>
  <c r="G453" i="12"/>
  <c r="G151" i="12"/>
  <c r="G321" i="12"/>
  <c r="G388" i="12"/>
  <c r="G442" i="12"/>
  <c r="G176" i="12"/>
  <c r="G32" i="12"/>
  <c r="G173" i="12"/>
  <c r="G513" i="12"/>
  <c r="G702" i="12"/>
  <c r="G129" i="12"/>
  <c r="G132" i="12"/>
  <c r="G170" i="12"/>
  <c r="G212" i="12"/>
  <c r="G385" i="12"/>
  <c r="G435" i="12"/>
  <c r="G572" i="12"/>
  <c r="G41" i="12"/>
  <c r="G263" i="12"/>
  <c r="G71" i="12"/>
  <c r="G125" i="12"/>
  <c r="G161" i="12"/>
  <c r="G186" i="12"/>
  <c r="G209" i="12"/>
  <c r="G282" i="12"/>
  <c r="G38" i="12"/>
  <c r="G45" i="12"/>
  <c r="G68" i="12"/>
  <c r="G147" i="12"/>
  <c r="G154" i="12"/>
  <c r="G275" i="12"/>
  <c r="G376" i="12"/>
  <c r="G656" i="12"/>
  <c r="G314" i="12"/>
  <c r="G351" i="12"/>
  <c r="G391" i="12"/>
  <c r="G73" i="12"/>
  <c r="G221" i="12"/>
  <c r="G293" i="12"/>
  <c r="G473" i="12"/>
  <c r="G504" i="12"/>
  <c r="G556" i="12"/>
  <c r="G604" i="12"/>
  <c r="G24" i="12"/>
  <c r="G34" i="12"/>
  <c r="G37" i="12"/>
  <c r="G40" i="12"/>
  <c r="G53" i="12"/>
  <c r="G140" i="12"/>
  <c r="G160" i="12"/>
  <c r="G218" i="12"/>
  <c r="G251" i="12"/>
  <c r="G273" i="12"/>
  <c r="G290" i="12"/>
  <c r="G312" i="12"/>
  <c r="G329" i="12"/>
  <c r="G343" i="12"/>
  <c r="G346" i="12"/>
  <c r="G349" i="12"/>
  <c r="G352" i="12"/>
  <c r="G384" i="12"/>
  <c r="G387" i="12"/>
  <c r="G519" i="12"/>
  <c r="G590" i="12"/>
  <c r="G56" i="12"/>
  <c r="G143" i="12"/>
  <c r="G146" i="12"/>
  <c r="G201" i="12"/>
  <c r="G204" i="12"/>
  <c r="G211" i="12"/>
  <c r="G393" i="12"/>
  <c r="G403" i="12"/>
  <c r="G418" i="12"/>
  <c r="G421" i="12"/>
  <c r="G424" i="12"/>
  <c r="G427" i="12"/>
  <c r="G441" i="12"/>
  <c r="G21" i="12"/>
  <c r="G50" i="12"/>
  <c r="G81" i="12"/>
  <c r="G107" i="12"/>
  <c r="G137" i="12"/>
  <c r="G157" i="12"/>
  <c r="G179" i="12"/>
  <c r="G189" i="12"/>
  <c r="G196" i="12"/>
  <c r="G199" i="12"/>
  <c r="G215" i="12"/>
  <c r="G232" i="12"/>
  <c r="G248" i="12"/>
  <c r="G381" i="12"/>
  <c r="G445" i="12"/>
  <c r="G456" i="12"/>
  <c r="G459" i="12"/>
  <c r="G1503" i="12"/>
  <c r="G1431" i="12"/>
  <c r="G1171" i="12"/>
  <c r="G1043" i="12"/>
  <c r="G1009" i="12"/>
  <c r="G929" i="12"/>
  <c r="G872" i="12"/>
  <c r="G865" i="12"/>
  <c r="G768" i="12"/>
  <c r="G736" i="12"/>
  <c r="G705" i="12"/>
  <c r="G664" i="12"/>
  <c r="G647" i="12"/>
  <c r="G616" i="12"/>
  <c r="G613" i="12"/>
  <c r="G606" i="12"/>
  <c r="G573" i="12"/>
  <c r="G567" i="12"/>
  <c r="G564" i="12"/>
  <c r="G558" i="12"/>
  <c r="G550" i="12"/>
  <c r="G542" i="12"/>
  <c r="G534" i="12"/>
  <c r="G526" i="12"/>
  <c r="G518" i="12"/>
  <c r="G510" i="12"/>
  <c r="G502" i="12"/>
  <c r="G494" i="12"/>
  <c r="G486" i="12"/>
  <c r="G478" i="12"/>
  <c r="G470" i="12"/>
  <c r="G462" i="12"/>
  <c r="G454" i="12"/>
  <c r="G446" i="12"/>
  <c r="G438" i="12"/>
  <c r="G430" i="12"/>
  <c r="G422" i="12"/>
  <c r="G414" i="12"/>
  <c r="G406" i="12"/>
  <c r="G398" i="12"/>
  <c r="G390" i="12"/>
  <c r="G382" i="12"/>
  <c r="G374" i="12"/>
  <c r="G366" i="12"/>
  <c r="G358" i="12"/>
  <c r="G350" i="12"/>
  <c r="G342" i="12"/>
  <c r="G334" i="12"/>
  <c r="G326" i="12"/>
  <c r="G318" i="12"/>
  <c r="G310" i="12"/>
  <c r="G302" i="12"/>
  <c r="G294" i="12"/>
  <c r="G286" i="12"/>
  <c r="G278" i="12"/>
  <c r="G270" i="12"/>
  <c r="G262" i="12"/>
  <c r="G254" i="12"/>
  <c r="G246" i="12"/>
  <c r="G238" i="12"/>
  <c r="G230" i="12"/>
  <c r="G222" i="12"/>
  <c r="G214" i="12"/>
  <c r="G206" i="12"/>
  <c r="G198" i="12"/>
  <c r="G190" i="12"/>
  <c r="G182" i="12"/>
  <c r="G174" i="12"/>
  <c r="G166" i="12"/>
  <c r="G158" i="12"/>
  <c r="G150" i="12"/>
  <c r="G142" i="12"/>
  <c r="G134" i="12"/>
  <c r="G126" i="12"/>
  <c r="G118" i="12"/>
  <c r="G110" i="12"/>
  <c r="G102" i="12"/>
  <c r="G94" i="12"/>
  <c r="G86" i="12"/>
  <c r="G78" i="12"/>
  <c r="G70" i="12"/>
  <c r="G62" i="12"/>
  <c r="G1358" i="12"/>
  <c r="G1107" i="12"/>
  <c r="G969" i="12"/>
  <c r="G881" i="12"/>
  <c r="G860" i="12"/>
  <c r="G853" i="12"/>
  <c r="G792" i="12"/>
  <c r="G773" i="12"/>
  <c r="G741" i="12"/>
  <c r="G720" i="12"/>
  <c r="G700" i="12"/>
  <c r="G693" i="12"/>
  <c r="G686" i="12"/>
  <c r="G652" i="12"/>
  <c r="G601" i="12"/>
  <c r="G584" i="12"/>
  <c r="G581" i="12"/>
  <c r="G554" i="12"/>
  <c r="G546" i="12"/>
  <c r="G538" i="12"/>
  <c r="G530" i="12"/>
  <c r="G522" i="12"/>
  <c r="G514" i="12"/>
  <c r="G506" i="12"/>
  <c r="G1393" i="12"/>
  <c r="G1290" i="12"/>
  <c r="G1203" i="12"/>
  <c r="G1168" i="12"/>
  <c r="G1016" i="12"/>
  <c r="G993" i="12"/>
  <c r="G873" i="12"/>
  <c r="G737" i="12"/>
  <c r="G712" i="12"/>
  <c r="G709" i="12"/>
  <c r="G673" i="12"/>
  <c r="G648" i="12"/>
  <c r="G641" i="12"/>
  <c r="G568" i="12"/>
  <c r="G561" i="12"/>
  <c r="G535" i="12"/>
  <c r="G532" i="12"/>
  <c r="G529" i="12"/>
  <c r="G503" i="12"/>
  <c r="G500" i="12"/>
  <c r="G489" i="12"/>
  <c r="G475" i="12"/>
  <c r="G464" i="12"/>
  <c r="G461" i="12"/>
  <c r="G450" i="12"/>
  <c r="G439" i="12"/>
  <c r="G436" i="12"/>
  <c r="G425" i="12"/>
  <c r="G411" i="12"/>
  <c r="G400" i="12"/>
  <c r="G397" i="12"/>
  <c r="G386" i="12"/>
  <c r="G375" i="12"/>
  <c r="G372" i="12"/>
  <c r="G361" i="12"/>
  <c r="G347" i="12"/>
  <c r="G336" i="12"/>
  <c r="G333" i="12"/>
  <c r="G322" i="12"/>
  <c r="G311" i="12"/>
  <c r="G308" i="12"/>
  <c r="G297" i="12"/>
  <c r="G283" i="12"/>
  <c r="G272" i="12"/>
  <c r="G269" i="12"/>
  <c r="G258" i="12"/>
  <c r="G247" i="12"/>
  <c r="G244" i="12"/>
  <c r="G233" i="12"/>
  <c r="G219" i="12"/>
  <c r="G208" i="12"/>
  <c r="G205" i="12"/>
  <c r="G194" i="12"/>
  <c r="G183" i="12"/>
  <c r="G180" i="12"/>
  <c r="G169" i="12"/>
  <c r="G155" i="12"/>
  <c r="G144" i="12"/>
  <c r="G141" i="12"/>
  <c r="G130" i="12"/>
  <c r="G119" i="12"/>
  <c r="G116" i="12"/>
  <c r="G105" i="12"/>
  <c r="G91" i="12"/>
  <c r="G80" i="12"/>
  <c r="G77" i="12"/>
  <c r="G66" i="12"/>
  <c r="G55" i="12"/>
  <c r="G47" i="12"/>
  <c r="G39" i="12"/>
  <c r="G31" i="12"/>
  <c r="G23" i="12"/>
  <c r="G1000" i="12"/>
  <c r="G888" i="12"/>
  <c r="G869" i="12"/>
  <c r="G832" i="12"/>
  <c r="G825" i="12"/>
  <c r="G800" i="12"/>
  <c r="G777" i="12"/>
  <c r="G744" i="12"/>
  <c r="G620" i="12"/>
  <c r="G609" i="12"/>
  <c r="G588" i="12"/>
  <c r="G555" i="12"/>
  <c r="G552" i="12"/>
  <c r="G549" i="12"/>
  <c r="G523" i="12"/>
  <c r="G520" i="12"/>
  <c r="G517" i="12"/>
  <c r="G497" i="12"/>
  <c r="G483" i="12"/>
  <c r="G472" i="12"/>
  <c r="G469" i="12"/>
  <c r="G458" i="12"/>
  <c r="G447" i="12"/>
  <c r="G444" i="12"/>
  <c r="G433" i="12"/>
  <c r="G419" i="12"/>
  <c r="G408" i="12"/>
  <c r="G405" i="12"/>
  <c r="G394" i="12"/>
  <c r="G383" i="12"/>
  <c r="G380" i="12"/>
  <c r="G369" i="12"/>
  <c r="G355" i="12"/>
  <c r="G344" i="12"/>
  <c r="G341" i="12"/>
  <c r="G330" i="12"/>
  <c r="G319" i="12"/>
  <c r="G316" i="12"/>
  <c r="G305" i="12"/>
  <c r="G291" i="12"/>
  <c r="G280" i="12"/>
  <c r="G277" i="12"/>
  <c r="G266" i="12"/>
  <c r="G255" i="12"/>
  <c r="G252" i="12"/>
  <c r="G241" i="12"/>
  <c r="G227" i="12"/>
  <c r="G216" i="12"/>
  <c r="G213" i="12"/>
  <c r="G202" i="12"/>
  <c r="G191" i="12"/>
  <c r="G188" i="12"/>
  <c r="G177" i="12"/>
  <c r="G163" i="12"/>
  <c r="G152" i="12"/>
  <c r="G149" i="12"/>
  <c r="G138" i="12"/>
  <c r="G127" i="12"/>
  <c r="G124" i="12"/>
  <c r="G113" i="12"/>
  <c r="G99" i="12"/>
  <c r="G88" i="12"/>
  <c r="G85" i="12"/>
  <c r="G74" i="12"/>
  <c r="G63" i="12"/>
  <c r="G60" i="12"/>
  <c r="G52" i="12"/>
  <c r="G44" i="12"/>
  <c r="G36" i="12"/>
  <c r="G28" i="12"/>
  <c r="G20" i="12"/>
  <c r="G769" i="12"/>
  <c r="G718" i="12"/>
  <c r="G679" i="12"/>
  <c r="G543" i="12"/>
  <c r="G540" i="12"/>
  <c r="G537" i="12"/>
  <c r="G511" i="12"/>
  <c r="G508" i="12"/>
  <c r="G505" i="12"/>
  <c r="G491" i="12"/>
  <c r="G480" i="12"/>
  <c r="G477" i="12"/>
  <c r="G466" i="12"/>
  <c r="G1136" i="12"/>
  <c r="G828" i="12"/>
  <c r="G796" i="12"/>
  <c r="G577" i="12"/>
  <c r="G1200" i="12"/>
  <c r="G952" i="12"/>
  <c r="G760" i="12"/>
  <c r="G745" i="12"/>
  <c r="G638" i="12"/>
  <c r="G624" i="12"/>
  <c r="G553" i="12"/>
  <c r="G527" i="12"/>
  <c r="G524" i="12"/>
  <c r="G501" i="12"/>
  <c r="G498" i="12"/>
  <c r="G495" i="12"/>
  <c r="G492" i="12"/>
  <c r="G467" i="12"/>
  <c r="G379" i="12"/>
  <c r="G373" i="12"/>
  <c r="G370" i="12"/>
  <c r="G367" i="12"/>
  <c r="G364" i="12"/>
  <c r="G340" i="12"/>
  <c r="G331" i="12"/>
  <c r="G328" i="12"/>
  <c r="G325" i="12"/>
  <c r="G313" i="12"/>
  <c r="G298" i="12"/>
  <c r="G295" i="12"/>
  <c r="G292" i="12"/>
  <c r="G289" i="12"/>
  <c r="G274" i="12"/>
  <c r="G271" i="12"/>
  <c r="G259" i="12"/>
  <c r="G256" i="12"/>
  <c r="G223" i="12"/>
  <c r="G220" i="12"/>
  <c r="G217" i="12"/>
  <c r="G123" i="12"/>
  <c r="G117" i="12"/>
  <c r="G114" i="12"/>
  <c r="G111" i="12"/>
  <c r="G108" i="12"/>
  <c r="G84" i="12"/>
  <c r="G75" i="12"/>
  <c r="G72" i="12"/>
  <c r="G69" i="12"/>
  <c r="G57" i="12"/>
  <c r="G54" i="12"/>
  <c r="G51" i="12"/>
  <c r="G25" i="12"/>
  <c r="G22" i="12"/>
  <c r="G19" i="12"/>
  <c r="G1298" i="12"/>
  <c r="G1104" i="12"/>
  <c r="G936" i="12"/>
  <c r="G905" i="12"/>
  <c r="G824" i="12"/>
  <c r="G809" i="12"/>
  <c r="G688" i="12"/>
  <c r="G670" i="12"/>
  <c r="G583" i="12"/>
  <c r="G576" i="12"/>
  <c r="G569" i="12"/>
  <c r="G536" i="12"/>
  <c r="G507" i="12"/>
  <c r="G488" i="12"/>
  <c r="G485" i="12"/>
  <c r="G482" i="12"/>
  <c r="G479" i="12"/>
  <c r="G463" i="12"/>
  <c r="G451" i="12"/>
  <c r="G448" i="12"/>
  <c r="G415" i="12"/>
  <c r="G412" i="12"/>
  <c r="G409" i="12"/>
  <c r="G315" i="12"/>
  <c r="G309" i="12"/>
  <c r="G306" i="12"/>
  <c r="G303" i="12"/>
  <c r="G300" i="12"/>
  <c r="G276" i="12"/>
  <c r="G267" i="12"/>
  <c r="G264" i="12"/>
  <c r="G261" i="12"/>
  <c r="G249" i="12"/>
  <c r="G234" i="12"/>
  <c r="G231" i="12"/>
  <c r="G228" i="12"/>
  <c r="G225" i="12"/>
  <c r="G210" i="12"/>
  <c r="G207" i="12"/>
  <c r="G195" i="12"/>
  <c r="G192" i="12"/>
  <c r="G159" i="12"/>
  <c r="G156" i="12"/>
  <c r="G153" i="12"/>
  <c r="G59" i="12"/>
  <c r="G33" i="12"/>
  <c r="G30" i="12"/>
  <c r="G27" i="12"/>
  <c r="G1072" i="12"/>
  <c r="G1033" i="12"/>
  <c r="G1075" i="12"/>
  <c r="G1040" i="12"/>
  <c r="G864" i="12"/>
  <c r="G636" i="12"/>
  <c r="G629" i="12"/>
  <c r="G622" i="12"/>
  <c r="G551" i="12"/>
  <c r="G528" i="12"/>
  <c r="G525" i="12"/>
  <c r="G509" i="12"/>
  <c r="G499" i="12"/>
  <c r="G496" i="12"/>
  <c r="G493" i="12"/>
  <c r="G490" i="12"/>
  <c r="G487" i="12"/>
  <c r="G484" i="12"/>
  <c r="G481" i="12"/>
  <c r="G468" i="12"/>
  <c r="G465" i="12"/>
  <c r="G371" i="12"/>
  <c r="G368" i="12"/>
  <c r="G365" i="12"/>
  <c r="G856" i="12"/>
  <c r="G841" i="12"/>
  <c r="G716" i="12"/>
  <c r="G661" i="12"/>
  <c r="G654" i="12"/>
  <c r="G632" i="12"/>
  <c r="G592" i="12"/>
  <c r="G560" i="12"/>
  <c r="G557" i="12"/>
  <c r="G541" i="12"/>
  <c r="G531" i="12"/>
  <c r="G515" i="12"/>
  <c r="G512" i="12"/>
  <c r="G474" i="12"/>
  <c r="G471" i="12"/>
  <c r="G443" i="12"/>
  <c r="G437" i="12"/>
  <c r="G434" i="12"/>
  <c r="G431" i="12"/>
  <c r="G428" i="12"/>
  <c r="G404" i="12"/>
  <c r="G395" i="12"/>
  <c r="G392" i="12"/>
  <c r="G389" i="12"/>
  <c r="G377" i="12"/>
  <c r="G362" i="12"/>
  <c r="G359" i="12"/>
  <c r="G356" i="12"/>
  <c r="G353" i="12"/>
  <c r="G338" i="12"/>
  <c r="G335" i="12"/>
  <c r="G323" i="12"/>
  <c r="G320" i="12"/>
  <c r="G287" i="12"/>
  <c r="G284" i="12"/>
  <c r="G281" i="12"/>
  <c r="G187" i="12"/>
  <c r="G181" i="12"/>
  <c r="G178" i="12"/>
  <c r="G175" i="12"/>
  <c r="G172" i="12"/>
  <c r="G148" i="12"/>
  <c r="G139" i="12"/>
  <c r="G136" i="12"/>
  <c r="G133" i="12"/>
  <c r="G121" i="12"/>
  <c r="G106" i="12"/>
  <c r="G103" i="12"/>
  <c r="G100" i="12"/>
  <c r="G97" i="12"/>
  <c r="G82" i="12"/>
  <c r="G79" i="12"/>
  <c r="G67" i="12"/>
  <c r="G64" i="12"/>
  <c r="G49" i="12"/>
  <c r="G46" i="12"/>
  <c r="G43" i="12"/>
  <c r="G1240" i="12"/>
  <c r="G976" i="12"/>
  <c r="G945" i="12"/>
  <c r="G844" i="12"/>
  <c r="G837" i="12"/>
  <c r="G764" i="12"/>
  <c r="G753" i="12"/>
  <c r="G668" i="12"/>
  <c r="G547" i="12"/>
  <c r="G544" i="12"/>
  <c r="G521" i="12"/>
  <c r="G455" i="12"/>
  <c r="G452" i="12"/>
  <c r="G449" i="12"/>
  <c r="G440" i="12"/>
  <c r="G416" i="12"/>
  <c r="G413" i="12"/>
  <c r="G410" i="12"/>
  <c r="G407" i="12"/>
  <c r="G401" i="12"/>
  <c r="G307" i="12"/>
  <c r="G304" i="12"/>
  <c r="G301" i="12"/>
  <c r="G268" i="12"/>
  <c r="G265" i="12"/>
  <c r="G253" i="12"/>
  <c r="G250" i="12"/>
  <c r="G235" i="12"/>
  <c r="G29" i="12"/>
  <c r="G48" i="12"/>
  <c r="G58" i="12"/>
  <c r="G65" i="12"/>
  <c r="G89" i="12"/>
  <c r="G92" i="12"/>
  <c r="G95" i="12"/>
  <c r="G98" i="12"/>
  <c r="G115" i="12"/>
  <c r="G122" i="12"/>
  <c r="G135" i="12"/>
  <c r="G145" i="12"/>
  <c r="G184" i="12"/>
  <c r="G197" i="12"/>
  <c r="G200" i="12"/>
  <c r="G203" i="12"/>
  <c r="G260" i="12"/>
  <c r="G285" i="12"/>
  <c r="G317" i="12"/>
  <c r="G324" i="12"/>
  <c r="G357" i="12"/>
  <c r="G402" i="12"/>
  <c r="G417" i="12"/>
  <c r="G420" i="12"/>
  <c r="G423" i="12"/>
  <c r="G426" i="12"/>
  <c r="G429" i="12"/>
  <c r="G457" i="12"/>
  <c r="G460" i="12"/>
  <c r="G680" i="12"/>
  <c r="G677" i="12"/>
  <c r="G17" i="12"/>
  <c r="G42" i="12"/>
  <c r="G76" i="12"/>
  <c r="G83" i="12"/>
  <c r="G109" i="12"/>
  <c r="G162" i="12"/>
  <c r="G165" i="12"/>
  <c r="G168" i="12"/>
  <c r="G171" i="12"/>
  <c r="G224" i="12"/>
  <c r="G279" i="12"/>
  <c r="G296" i="12"/>
  <c r="G396" i="12"/>
  <c r="G476" i="12"/>
  <c r="G548" i="12"/>
  <c r="G559" i="12"/>
  <c r="G600" i="12"/>
  <c r="G615" i="12"/>
  <c r="G696" i="12"/>
  <c r="G711" i="12"/>
  <c r="G801" i="12"/>
  <c r="G816" i="12"/>
  <c r="G1139" i="12"/>
  <c r="G533" i="12"/>
  <c r="G684" i="12"/>
  <c r="G87" i="12"/>
  <c r="G90" i="12"/>
  <c r="G93" i="12"/>
  <c r="G96" i="12"/>
  <c r="G120" i="12"/>
  <c r="G185" i="12"/>
  <c r="G332" i="12"/>
  <c r="G339" i="12"/>
  <c r="G545" i="12"/>
  <c r="G597" i="12"/>
  <c r="G805" i="12"/>
  <c r="G912" i="12"/>
  <c r="G633" i="12"/>
  <c r="G665" i="12"/>
  <c r="G697" i="12"/>
  <c r="G729" i="12"/>
  <c r="G748" i="12"/>
  <c r="G757" i="12"/>
  <c r="G776" i="12"/>
  <c r="G785" i="12"/>
  <c r="G848" i="12"/>
  <c r="G857" i="12"/>
  <c r="G876" i="12"/>
  <c r="G889" i="12"/>
  <c r="G896" i="12"/>
  <c r="G953" i="12"/>
  <c r="G960" i="12"/>
  <c r="G1017" i="12"/>
  <c r="G1024" i="12"/>
  <c r="G1066" i="12"/>
  <c r="G1098" i="12"/>
  <c r="G1130" i="12"/>
  <c r="G1162" i="12"/>
  <c r="G1194" i="12"/>
  <c r="G1226" i="12"/>
  <c r="G1256" i="12"/>
  <c r="G1363" i="12"/>
  <c r="G1390" i="12"/>
  <c r="G1409" i="12"/>
  <c r="G1459" i="12"/>
  <c r="G913" i="12"/>
  <c r="G920" i="12"/>
  <c r="G977" i="12"/>
  <c r="G984" i="12"/>
  <c r="G1059" i="12"/>
  <c r="G1091" i="12"/>
  <c r="G1123" i="12"/>
  <c r="G1155" i="12"/>
  <c r="G1187" i="12"/>
  <c r="G1219" i="12"/>
  <c r="G1471" i="12"/>
  <c r="G593" i="12"/>
  <c r="G599" i="12"/>
  <c r="G608" i="12"/>
  <c r="G625" i="12"/>
  <c r="G631" i="12"/>
  <c r="G640" i="12"/>
  <c r="G657" i="12"/>
  <c r="G663" i="12"/>
  <c r="G672" i="12"/>
  <c r="G689" i="12"/>
  <c r="G695" i="12"/>
  <c r="G704" i="12"/>
  <c r="G721" i="12"/>
  <c r="G727" i="12"/>
  <c r="G752" i="12"/>
  <c r="G761" i="12"/>
  <c r="G780" i="12"/>
  <c r="G789" i="12"/>
  <c r="G808" i="12"/>
  <c r="G817" i="12"/>
  <c r="G880" i="12"/>
  <c r="G937" i="12"/>
  <c r="G944" i="12"/>
  <c r="G1001" i="12"/>
  <c r="G1008" i="12"/>
  <c r="G1056" i="12"/>
  <c r="G1088" i="12"/>
  <c r="G1120" i="12"/>
  <c r="G1152" i="12"/>
  <c r="G1184" i="12"/>
  <c r="G1216" i="12"/>
  <c r="G1491" i="12"/>
  <c r="G833" i="12"/>
  <c r="G897" i="12"/>
  <c r="G904" i="12"/>
  <c r="G961" i="12"/>
  <c r="G968" i="12"/>
  <c r="G1025" i="12"/>
  <c r="G1032" i="12"/>
  <c r="G1231" i="12"/>
  <c r="G1319" i="12"/>
  <c r="G1368" i="12"/>
  <c r="G2019" i="12"/>
  <c r="G2017" i="12"/>
  <c r="G2015" i="12"/>
  <c r="G2013" i="12"/>
  <c r="G2011" i="12"/>
  <c r="G2009" i="12"/>
  <c r="G2007" i="12"/>
  <c r="G2005" i="12"/>
  <c r="G2003" i="12"/>
  <c r="G2001" i="12"/>
  <c r="G1999" i="12"/>
  <c r="G1997" i="12"/>
  <c r="G1995" i="12"/>
  <c r="G1993" i="12"/>
  <c r="G1991" i="12"/>
  <c r="G1989" i="12"/>
  <c r="G1987" i="12"/>
  <c r="G1985" i="12"/>
  <c r="G1983" i="12"/>
  <c r="G1981" i="12"/>
  <c r="G1979" i="12"/>
  <c r="G1977" i="12"/>
  <c r="G1975" i="12"/>
  <c r="G1973" i="12"/>
  <c r="G1971" i="12"/>
  <c r="G1969" i="12"/>
  <c r="G1967" i="12"/>
  <c r="G1965" i="12"/>
  <c r="G1963" i="12"/>
  <c r="G1961" i="12"/>
  <c r="G1959" i="12"/>
  <c r="G1957" i="12"/>
  <c r="G1955" i="12"/>
  <c r="G1953" i="12"/>
  <c r="G1951" i="12"/>
  <c r="G1949" i="12"/>
  <c r="G1947" i="12"/>
  <c r="G1945" i="12"/>
  <c r="G1943" i="12"/>
  <c r="G1941" i="12"/>
  <c r="G1939" i="12"/>
  <c r="G1937" i="12"/>
  <c r="G1935" i="12"/>
  <c r="G1933" i="12"/>
  <c r="G1931" i="12"/>
  <c r="G1929" i="12"/>
  <c r="G1927" i="12"/>
  <c r="G1925" i="12"/>
  <c r="G1923" i="12"/>
  <c r="G1921" i="12"/>
  <c r="G1919" i="12"/>
  <c r="G1917" i="12"/>
  <c r="G1915" i="12"/>
  <c r="G1913" i="12"/>
  <c r="G1911" i="12"/>
  <c r="G1909" i="12"/>
  <c r="G1907" i="12"/>
  <c r="G1905" i="12"/>
  <c r="G1903" i="12"/>
  <c r="G1901" i="12"/>
  <c r="G1899" i="12"/>
  <c r="G1897" i="12"/>
  <c r="G1895" i="12"/>
  <c r="G1893" i="12"/>
  <c r="G1891" i="12"/>
  <c r="G1889" i="12"/>
  <c r="G1887" i="12"/>
  <c r="G1885" i="12"/>
  <c r="G1883" i="12"/>
  <c r="G1881" i="12"/>
  <c r="G1879" i="12"/>
  <c r="G1877" i="12"/>
  <c r="G1875" i="12"/>
  <c r="G1873" i="12"/>
  <c r="G1871" i="12"/>
  <c r="G1869" i="12"/>
  <c r="G1867" i="12"/>
  <c r="G1865" i="12"/>
  <c r="G1863" i="12"/>
  <c r="G1861" i="12"/>
  <c r="G1859" i="12"/>
  <c r="G1857" i="12"/>
  <c r="G1855" i="12"/>
  <c r="G1853" i="12"/>
  <c r="G1851" i="12"/>
  <c r="G1849" i="12"/>
  <c r="G1847" i="12"/>
  <c r="G2012" i="12"/>
  <c r="G1996" i="12"/>
  <c r="G1980" i="12"/>
  <c r="G1964" i="12"/>
  <c r="G1948" i="12"/>
  <c r="G1932" i="12"/>
  <c r="G1916" i="12"/>
  <c r="G1900" i="12"/>
  <c r="G1884" i="12"/>
  <c r="G1868" i="12"/>
  <c r="G1852" i="12"/>
  <c r="G2014" i="12"/>
  <c r="G1998" i="12"/>
  <c r="G1982" i="12"/>
  <c r="G1966" i="12"/>
  <c r="G1950" i="12"/>
  <c r="G1934" i="12"/>
  <c r="G1918" i="12"/>
  <c r="G1902" i="12"/>
  <c r="G1886" i="12"/>
  <c r="G2016" i="12"/>
  <c r="G2000" i="12"/>
  <c r="G1984" i="12"/>
  <c r="G1968" i="12"/>
  <c r="G1952" i="12"/>
  <c r="G1936" i="12"/>
  <c r="G1920" i="12"/>
  <c r="G1904" i="12"/>
  <c r="G1888" i="12"/>
  <c r="G1872" i="12"/>
  <c r="G1856" i="12"/>
  <c r="G2004" i="12"/>
  <c r="G2006" i="12"/>
  <c r="G2010" i="12"/>
  <c r="G1994" i="12"/>
  <c r="G1978" i="12"/>
  <c r="G1962" i="12"/>
  <c r="G1946" i="12"/>
  <c r="G1930" i="12"/>
  <c r="G1914" i="12"/>
  <c r="G1898" i="12"/>
  <c r="G1882" i="12"/>
  <c r="G1866" i="12"/>
  <c r="G1850" i="12"/>
  <c r="G1970" i="12"/>
  <c r="G1938" i="12"/>
  <c r="G1906" i="12"/>
  <c r="G1972" i="12"/>
  <c r="G1940" i="12"/>
  <c r="G1992" i="12"/>
  <c r="G1960" i="12"/>
  <c r="G1928" i="12"/>
  <c r="G1896" i="12"/>
  <c r="G1870" i="12"/>
  <c r="G1862" i="12"/>
  <c r="G1841" i="12"/>
  <c r="G1832" i="12"/>
  <c r="G1825" i="12"/>
  <c r="G1816" i="12"/>
  <c r="G1809" i="12"/>
  <c r="G2008" i="12"/>
  <c r="G1974" i="12"/>
  <c r="G1942" i="12"/>
  <c r="G1956" i="12"/>
  <c r="G1912" i="12"/>
  <c r="G1878" i="12"/>
  <c r="G1860" i="12"/>
  <c r="G1842" i="12"/>
  <c r="G1837" i="12"/>
  <c r="G1820" i="12"/>
  <c r="G1815" i="12"/>
  <c r="G1808" i="12"/>
  <c r="G1801" i="12"/>
  <c r="G1794" i="12"/>
  <c r="G1785" i="12"/>
  <c r="G1778" i="12"/>
  <c r="G1769" i="12"/>
  <c r="G1762" i="12"/>
  <c r="G1753" i="12"/>
  <c r="G1746" i="12"/>
  <c r="G1737" i="12"/>
  <c r="G1730" i="12"/>
  <c r="G1721" i="12"/>
  <c r="G1714" i="12"/>
  <c r="G2018" i="12"/>
  <c r="G1986" i="12"/>
  <c r="G1922" i="12"/>
  <c r="G1844" i="12"/>
  <c r="G1839" i="12"/>
  <c r="G1827" i="12"/>
  <c r="G1803" i="12"/>
  <c r="G1796" i="12"/>
  <c r="G1787" i="12"/>
  <c r="G1780" i="12"/>
  <c r="G1771" i="12"/>
  <c r="G1908" i="12"/>
  <c r="G1890" i="12"/>
  <c r="G1854" i="12"/>
  <c r="G1846" i="12"/>
  <c r="G1834" i="12"/>
  <c r="G1829" i="12"/>
  <c r="G1822" i="12"/>
  <c r="G1817" i="12"/>
  <c r="G1810" i="12"/>
  <c r="G1805" i="12"/>
  <c r="G1798" i="12"/>
  <c r="G1789" i="12"/>
  <c r="G1782" i="12"/>
  <c r="G1773" i="12"/>
  <c r="G1766" i="12"/>
  <c r="G1757" i="12"/>
  <c r="G1750" i="12"/>
  <c r="G1741" i="12"/>
  <c r="G1734" i="12"/>
  <c r="G1725" i="12"/>
  <c r="G1718" i="12"/>
  <c r="G1709" i="12"/>
  <c r="G1775" i="12"/>
  <c r="G1759" i="12"/>
  <c r="G1752" i="12"/>
  <c r="G1736" i="12"/>
  <c r="G1727" i="12"/>
  <c r="G1711" i="12"/>
  <c r="G2002" i="12"/>
  <c r="G1958" i="12"/>
  <c r="G1944" i="12"/>
  <c r="G1880" i="12"/>
  <c r="G1874" i="12"/>
  <c r="G1836" i="12"/>
  <c r="G1831" i="12"/>
  <c r="G1824" i="12"/>
  <c r="G1819" i="12"/>
  <c r="G1812" i="12"/>
  <c r="G1807" i="12"/>
  <c r="G1800" i="12"/>
  <c r="G1791" i="12"/>
  <c r="G1784" i="12"/>
  <c r="G1768" i="12"/>
  <c r="G1743" i="12"/>
  <c r="G1720" i="12"/>
  <c r="G1988" i="12"/>
  <c r="G1924" i="12"/>
  <c r="G1892" i="12"/>
  <c r="G1848" i="12"/>
  <c r="G1843" i="12"/>
  <c r="G1814" i="12"/>
  <c r="G1802" i="12"/>
  <c r="G1793" i="12"/>
  <c r="G1786" i="12"/>
  <c r="G1777" i="12"/>
  <c r="G1770" i="12"/>
  <c r="G1761" i="12"/>
  <c r="G1754" i="12"/>
  <c r="G1745" i="12"/>
  <c r="G1738" i="12"/>
  <c r="G1729" i="12"/>
  <c r="G1722" i="12"/>
  <c r="G1713" i="12"/>
  <c r="G1976" i="12"/>
  <c r="G1840" i="12"/>
  <c r="G1821" i="12"/>
  <c r="G1818" i="12"/>
  <c r="G1811" i="12"/>
  <c r="G1799" i="12"/>
  <c r="G1744" i="12"/>
  <c r="G1712" i="12"/>
  <c r="G1702" i="12"/>
  <c r="G1693" i="12"/>
  <c r="G1686" i="12"/>
  <c r="G1677" i="12"/>
  <c r="G1670" i="12"/>
  <c r="G1661" i="12"/>
  <c r="G1833" i="12"/>
  <c r="G1792" i="12"/>
  <c r="G1783" i="12"/>
  <c r="G1747" i="12"/>
  <c r="G1715" i="12"/>
  <c r="G1704" i="12"/>
  <c r="G1695" i="12"/>
  <c r="G1876" i="12"/>
  <c r="G1830" i="12"/>
  <c r="G1804" i="12"/>
  <c r="G1795" i="12"/>
  <c r="G1776" i="12"/>
  <c r="G1767" i="12"/>
  <c r="G1764" i="12"/>
  <c r="G1758" i="12"/>
  <c r="G1735" i="12"/>
  <c r="G1732" i="12"/>
  <c r="G1726" i="12"/>
  <c r="G1706" i="12"/>
  <c r="G1697" i="12"/>
  <c r="G1690" i="12"/>
  <c r="G1681" i="12"/>
  <c r="G1674" i="12"/>
  <c r="G1665" i="12"/>
  <c r="G1658" i="12"/>
  <c r="G1649" i="12"/>
  <c r="G1990" i="12"/>
  <c r="G1894" i="12"/>
  <c r="G1845" i="12"/>
  <c r="G1823" i="12"/>
  <c r="G1813" i="12"/>
  <c r="G1788" i="12"/>
  <c r="G1779" i="12"/>
  <c r="G1755" i="12"/>
  <c r="G1749" i="12"/>
  <c r="G1740" i="12"/>
  <c r="G1723" i="12"/>
  <c r="G1717" i="12"/>
  <c r="G1708" i="12"/>
  <c r="G1699" i="12"/>
  <c r="G1692" i="12"/>
  <c r="G1683" i="12"/>
  <c r="G1676" i="12"/>
  <c r="G1835" i="12"/>
  <c r="G1826" i="12"/>
  <c r="G1772" i="12"/>
  <c r="G1760" i="12"/>
  <c r="G1728" i="12"/>
  <c r="G1701" i="12"/>
  <c r="G1694" i="12"/>
  <c r="G1685" i="12"/>
  <c r="G1678" i="12"/>
  <c r="G1669" i="12"/>
  <c r="G1662" i="12"/>
  <c r="G1653" i="12"/>
  <c r="G1646" i="12"/>
  <c r="G1637" i="12"/>
  <c r="G1635" i="12"/>
  <c r="G1633" i="12"/>
  <c r="G1631" i="12"/>
  <c r="G1629" i="12"/>
  <c r="G1627" i="12"/>
  <c r="G1625" i="12"/>
  <c r="G1623" i="12"/>
  <c r="G1621" i="12"/>
  <c r="G1619" i="12"/>
  <c r="G1617" i="12"/>
  <c r="G1615" i="12"/>
  <c r="G1613" i="12"/>
  <c r="G1611" i="12"/>
  <c r="G1609" i="12"/>
  <c r="G1607" i="12"/>
  <c r="G1605" i="12"/>
  <c r="G1603" i="12"/>
  <c r="G1601" i="12"/>
  <c r="G1599" i="12"/>
  <c r="G1597" i="12"/>
  <c r="G1595" i="12"/>
  <c r="G1593" i="12"/>
  <c r="G1591" i="12"/>
  <c r="G1589" i="12"/>
  <c r="G1587" i="12"/>
  <c r="G1585" i="12"/>
  <c r="G1583" i="12"/>
  <c r="G1581" i="12"/>
  <c r="G1579" i="12"/>
  <c r="G1577" i="12"/>
  <c r="G1575" i="12"/>
  <c r="G1573" i="12"/>
  <c r="G1571" i="12"/>
  <c r="G1569" i="12"/>
  <c r="G1567" i="12"/>
  <c r="G1565" i="12"/>
  <c r="G1563" i="12"/>
  <c r="G1561" i="12"/>
  <c r="G1559" i="12"/>
  <c r="G1557" i="12"/>
  <c r="G1555" i="12"/>
  <c r="G1553" i="12"/>
  <c r="G1551" i="12"/>
  <c r="G1549" i="12"/>
  <c r="G1547" i="12"/>
  <c r="G1545" i="12"/>
  <c r="G1543" i="12"/>
  <c r="G1541" i="12"/>
  <c r="G1539" i="12"/>
  <c r="G1537" i="12"/>
  <c r="G1535" i="12"/>
  <c r="G1533" i="12"/>
  <c r="G1531" i="12"/>
  <c r="G1529" i="12"/>
  <c r="G1527" i="12"/>
  <c r="G1525" i="12"/>
  <c r="G1523" i="12"/>
  <c r="G1521" i="12"/>
  <c r="G1519" i="12"/>
  <c r="G1838" i="12"/>
  <c r="G1797" i="12"/>
  <c r="G1751" i="12"/>
  <c r="G1703" i="12"/>
  <c r="G1679" i="12"/>
  <c r="G1673" i="12"/>
  <c r="G1654" i="12"/>
  <c r="G1639" i="12"/>
  <c r="G1632" i="12"/>
  <c r="G1616" i="12"/>
  <c r="G1600" i="12"/>
  <c r="G1584" i="12"/>
  <c r="G1568" i="12"/>
  <c r="G1552" i="12"/>
  <c r="G1536" i="12"/>
  <c r="G1520" i="12"/>
  <c r="G1538" i="12"/>
  <c r="G1522" i="12"/>
  <c r="G1926" i="12"/>
  <c r="G1864" i="12"/>
  <c r="G1733" i="12"/>
  <c r="G1716" i="12"/>
  <c r="G1696" i="12"/>
  <c r="G1684" i="12"/>
  <c r="G1667" i="12"/>
  <c r="G1664" i="12"/>
  <c r="G1659" i="12"/>
  <c r="G1656" i="12"/>
  <c r="G1651" i="12"/>
  <c r="G1641" i="12"/>
  <c r="G1634" i="12"/>
  <c r="G1618" i="12"/>
  <c r="G1602" i="12"/>
  <c r="G1586" i="12"/>
  <c r="G1570" i="12"/>
  <c r="G1554" i="12"/>
  <c r="G1910" i="12"/>
  <c r="G1719" i="12"/>
  <c r="G1687" i="12"/>
  <c r="G1648" i="12"/>
  <c r="G1636" i="12"/>
  <c r="G1620" i="12"/>
  <c r="G1604" i="12"/>
  <c r="G1588" i="12"/>
  <c r="G1572" i="12"/>
  <c r="G1556" i="12"/>
  <c r="G1540" i="12"/>
  <c r="G1524" i="12"/>
  <c r="G1774" i="12"/>
  <c r="G1705" i="12"/>
  <c r="G1675" i="12"/>
  <c r="G1672" i="12"/>
  <c r="G1643" i="12"/>
  <c r="G1638" i="12"/>
  <c r="G1622" i="12"/>
  <c r="G1606" i="12"/>
  <c r="G1590" i="12"/>
  <c r="G1806" i="12"/>
  <c r="G1781" i="12"/>
  <c r="G1763" i="12"/>
  <c r="G1756" i="12"/>
  <c r="G1742" i="12"/>
  <c r="G1739" i="12"/>
  <c r="G1698" i="12"/>
  <c r="G1689" i="12"/>
  <c r="G1680" i="12"/>
  <c r="G1666" i="12"/>
  <c r="G1650" i="12"/>
  <c r="G1645" i="12"/>
  <c r="G1640" i="12"/>
  <c r="G1624" i="12"/>
  <c r="G1608" i="12"/>
  <c r="G1592" i="12"/>
  <c r="G1576" i="12"/>
  <c r="G1560" i="12"/>
  <c r="G1544" i="12"/>
  <c r="G1528" i="12"/>
  <c r="G1954" i="12"/>
  <c r="G1828" i="12"/>
  <c r="G1668" i="12"/>
  <c r="G1663" i="12"/>
  <c r="G1660" i="12"/>
  <c r="G1655" i="12"/>
  <c r="G1652" i="12"/>
  <c r="G1626" i="12"/>
  <c r="G1610" i="12"/>
  <c r="G1858" i="12"/>
  <c r="G1707" i="12"/>
  <c r="G1642" i="12"/>
  <c r="G1562" i="12"/>
  <c r="G1530" i="12"/>
  <c r="G1516" i="12"/>
  <c r="G1509" i="12"/>
  <c r="G1500" i="12"/>
  <c r="G1493" i="12"/>
  <c r="G1484" i="12"/>
  <c r="G1477" i="12"/>
  <c r="G1468" i="12"/>
  <c r="G1461" i="12"/>
  <c r="G1452" i="12"/>
  <c r="G1445" i="12"/>
  <c r="G1436" i="12"/>
  <c r="G1429" i="12"/>
  <c r="G1420" i="12"/>
  <c r="G1413" i="12"/>
  <c r="G1404" i="12"/>
  <c r="G1397" i="12"/>
  <c r="G1388" i="12"/>
  <c r="G1381" i="12"/>
  <c r="G1372" i="12"/>
  <c r="G1365" i="12"/>
  <c r="G1356" i="12"/>
  <c r="G1349" i="12"/>
  <c r="G1340" i="12"/>
  <c r="G1333" i="12"/>
  <c r="G1324" i="12"/>
  <c r="G1317" i="12"/>
  <c r="G1308" i="12"/>
  <c r="G1301" i="12"/>
  <c r="G1292" i="12"/>
  <c r="G1285" i="12"/>
  <c r="G1276" i="12"/>
  <c r="G1748" i="12"/>
  <c r="G1710" i="12"/>
  <c r="G1688" i="12"/>
  <c r="G1628" i="12"/>
  <c r="G1598" i="12"/>
  <c r="G1550" i="12"/>
  <c r="G1518" i="12"/>
  <c r="G1511" i="12"/>
  <c r="G1790" i="12"/>
  <c r="G1691" i="12"/>
  <c r="G1614" i="12"/>
  <c r="G1582" i="12"/>
  <c r="G1564" i="12"/>
  <c r="G1532" i="12"/>
  <c r="G1513" i="12"/>
  <c r="G1504" i="12"/>
  <c r="G1497" i="12"/>
  <c r="G1488" i="12"/>
  <c r="G1481" i="12"/>
  <c r="G1472" i="12"/>
  <c r="G1465" i="12"/>
  <c r="G1456" i="12"/>
  <c r="G1449" i="12"/>
  <c r="G1440" i="12"/>
  <c r="G1433" i="12"/>
  <c r="G1424" i="12"/>
  <c r="G1417" i="12"/>
  <c r="G1408" i="12"/>
  <c r="G1401" i="12"/>
  <c r="G1392" i="12"/>
  <c r="G1385" i="12"/>
  <c r="G1376" i="12"/>
  <c r="G1369" i="12"/>
  <c r="G1360" i="12"/>
  <c r="G1353" i="12"/>
  <c r="G1344" i="12"/>
  <c r="G1337" i="12"/>
  <c r="G1328" i="12"/>
  <c r="G1321" i="12"/>
  <c r="G1312" i="12"/>
  <c r="G1305" i="12"/>
  <c r="G1296" i="12"/>
  <c r="G1289" i="12"/>
  <c r="G1280" i="12"/>
  <c r="G1273" i="12"/>
  <c r="G1264" i="12"/>
  <c r="G1257" i="12"/>
  <c r="G1644" i="12"/>
  <c r="G1594" i="12"/>
  <c r="G1558" i="12"/>
  <c r="G1526" i="12"/>
  <c r="G1515" i="12"/>
  <c r="G1506" i="12"/>
  <c r="G1499" i="12"/>
  <c r="G1490" i="12"/>
  <c r="G1483" i="12"/>
  <c r="G1474" i="12"/>
  <c r="G1467" i="12"/>
  <c r="G1458" i="12"/>
  <c r="G1451" i="12"/>
  <c r="G1731" i="12"/>
  <c r="G1724" i="12"/>
  <c r="G1647" i="12"/>
  <c r="G1630" i="12"/>
  <c r="G1578" i="12"/>
  <c r="G1546" i="12"/>
  <c r="G1517" i="12"/>
  <c r="G1508" i="12"/>
  <c r="G1501" i="12"/>
  <c r="G1492" i="12"/>
  <c r="G1485" i="12"/>
  <c r="G1476" i="12"/>
  <c r="G1469" i="12"/>
  <c r="G1460" i="12"/>
  <c r="G1453" i="12"/>
  <c r="G1444" i="12"/>
  <c r="G1437" i="12"/>
  <c r="G1428" i="12"/>
  <c r="G1421" i="12"/>
  <c r="G1412" i="12"/>
  <c r="G1405" i="12"/>
  <c r="G1396" i="12"/>
  <c r="G1389" i="12"/>
  <c r="G1380" i="12"/>
  <c r="G1373" i="12"/>
  <c r="G1364" i="12"/>
  <c r="G1357" i="12"/>
  <c r="G1348" i="12"/>
  <c r="G1341" i="12"/>
  <c r="G1332" i="12"/>
  <c r="G1325" i="12"/>
  <c r="G1316" i="12"/>
  <c r="G1309" i="12"/>
  <c r="G1300" i="12"/>
  <c r="G1293" i="12"/>
  <c r="G1284" i="12"/>
  <c r="G1277" i="12"/>
  <c r="G1657" i="12"/>
  <c r="G1612" i="12"/>
  <c r="G1580" i="12"/>
  <c r="G1566" i="12"/>
  <c r="G1542" i="12"/>
  <c r="G1505" i="12"/>
  <c r="G1482" i="12"/>
  <c r="G1479" i="12"/>
  <c r="G1473" i="12"/>
  <c r="G1450" i="12"/>
  <c r="G1447" i="12"/>
  <c r="G1425" i="12"/>
  <c r="G1411" i="12"/>
  <c r="G1406" i="12"/>
  <c r="G1403" i="12"/>
  <c r="G1398" i="12"/>
  <c r="G1384" i="12"/>
  <c r="G1346" i="12"/>
  <c r="G1343" i="12"/>
  <c r="G1338" i="12"/>
  <c r="G1335" i="12"/>
  <c r="G1297" i="12"/>
  <c r="G1283" i="12"/>
  <c r="G1278" i="12"/>
  <c r="G1275" i="12"/>
  <c r="G1270" i="12"/>
  <c r="G1265" i="12"/>
  <c r="G1258" i="12"/>
  <c r="G1253" i="12"/>
  <c r="G1246" i="12"/>
  <c r="G1237" i="12"/>
  <c r="G1230" i="12"/>
  <c r="G1221" i="12"/>
  <c r="G1214" i="12"/>
  <c r="G1205" i="12"/>
  <c r="G1198" i="12"/>
  <c r="G1189" i="12"/>
  <c r="G1182" i="12"/>
  <c r="G1173" i="12"/>
  <c r="G1166" i="12"/>
  <c r="G1157" i="12"/>
  <c r="G1150" i="12"/>
  <c r="G1141" i="12"/>
  <c r="G1134" i="12"/>
  <c r="G1125" i="12"/>
  <c r="G1118" i="12"/>
  <c r="G1109" i="12"/>
  <c r="G1102" i="12"/>
  <c r="G1093" i="12"/>
  <c r="G1086" i="12"/>
  <c r="G1077" i="12"/>
  <c r="G1070" i="12"/>
  <c r="G1061" i="12"/>
  <c r="G1054" i="12"/>
  <c r="G1045" i="12"/>
  <c r="G1671" i="12"/>
  <c r="G1502" i="12"/>
  <c r="G1496" i="12"/>
  <c r="G1487" i="12"/>
  <c r="G1470" i="12"/>
  <c r="G1464" i="12"/>
  <c r="G1455" i="12"/>
  <c r="G1441" i="12"/>
  <c r="G1427" i="12"/>
  <c r="G1422" i="12"/>
  <c r="G1419" i="12"/>
  <c r="G1414" i="12"/>
  <c r="G1400" i="12"/>
  <c r="G1362" i="12"/>
  <c r="G1359" i="12"/>
  <c r="G1354" i="12"/>
  <c r="G1351" i="12"/>
  <c r="G1313" i="12"/>
  <c r="G1299" i="12"/>
  <c r="G1294" i="12"/>
  <c r="G1291" i="12"/>
  <c r="G1286" i="12"/>
  <c r="G1272" i="12"/>
  <c r="G1267" i="12"/>
  <c r="G1260" i="12"/>
  <c r="G1255" i="12"/>
  <c r="G1248" i="12"/>
  <c r="G1239" i="12"/>
  <c r="G1232" i="12"/>
  <c r="G1765" i="12"/>
  <c r="G1682" i="12"/>
  <c r="G1548" i="12"/>
  <c r="G1534" i="12"/>
  <c r="G1514" i="12"/>
  <c r="G1475" i="12"/>
  <c r="G1443" i="12"/>
  <c r="G1438" i="12"/>
  <c r="G1435" i="12"/>
  <c r="G1430" i="12"/>
  <c r="G1416" i="12"/>
  <c r="G1378" i="12"/>
  <c r="G1375" i="12"/>
  <c r="G1370" i="12"/>
  <c r="G1367" i="12"/>
  <c r="G1329" i="12"/>
  <c r="G1315" i="12"/>
  <c r="G1310" i="12"/>
  <c r="G1307" i="12"/>
  <c r="G1302" i="12"/>
  <c r="G1288" i="12"/>
  <c r="G1262" i="12"/>
  <c r="G1250" i="12"/>
  <c r="G1241" i="12"/>
  <c r="G1234" i="12"/>
  <c r="G1225" i="12"/>
  <c r="G1218" i="12"/>
  <c r="G1209" i="12"/>
  <c r="G1202" i="12"/>
  <c r="G1193" i="12"/>
  <c r="G1186" i="12"/>
  <c r="G1177" i="12"/>
  <c r="G1170" i="12"/>
  <c r="G1161" i="12"/>
  <c r="G1154" i="12"/>
  <c r="G1145" i="12"/>
  <c r="G1138" i="12"/>
  <c r="G1129" i="12"/>
  <c r="G1122" i="12"/>
  <c r="G1113" i="12"/>
  <c r="G1106" i="12"/>
  <c r="G1097" i="12"/>
  <c r="G1090" i="12"/>
  <c r="G1081" i="12"/>
  <c r="G1074" i="12"/>
  <c r="G1065" i="12"/>
  <c r="G1058" i="12"/>
  <c r="G1049" i="12"/>
  <c r="G1042" i="12"/>
  <c r="G1236" i="12"/>
  <c r="G1227" i="12"/>
  <c r="G1211" i="12"/>
  <c r="G1195" i="12"/>
  <c r="G1188" i="12"/>
  <c r="G1172" i="12"/>
  <c r="G1163" i="12"/>
  <c r="G1147" i="12"/>
  <c r="G1131" i="12"/>
  <c r="G1124" i="12"/>
  <c r="G1108" i="12"/>
  <c r="G1092" i="12"/>
  <c r="G1083" i="12"/>
  <c r="G1067" i="12"/>
  <c r="G1060" i="12"/>
  <c r="G1044" i="12"/>
  <c r="G1507" i="12"/>
  <c r="G1478" i="12"/>
  <c r="G1446" i="12"/>
  <c r="G1432" i="12"/>
  <c r="G1394" i="12"/>
  <c r="G1391" i="12"/>
  <c r="G1386" i="12"/>
  <c r="G1383" i="12"/>
  <c r="G1345" i="12"/>
  <c r="G1331" i="12"/>
  <c r="G1326" i="12"/>
  <c r="G1323" i="12"/>
  <c r="G1318" i="12"/>
  <c r="G1304" i="12"/>
  <c r="G1269" i="12"/>
  <c r="G1252" i="12"/>
  <c r="G1243" i="12"/>
  <c r="G1220" i="12"/>
  <c r="G1204" i="12"/>
  <c r="G1179" i="12"/>
  <c r="G1156" i="12"/>
  <c r="G1140" i="12"/>
  <c r="G1115" i="12"/>
  <c r="G1099" i="12"/>
  <c r="G1076" i="12"/>
  <c r="G1051" i="12"/>
  <c r="G1596" i="12"/>
  <c r="G1510" i="12"/>
  <c r="G1498" i="12"/>
  <c r="G1495" i="12"/>
  <c r="G1489" i="12"/>
  <c r="G1466" i="12"/>
  <c r="G1463" i="12"/>
  <c r="G1457" i="12"/>
  <c r="G1410" i="12"/>
  <c r="G1407" i="12"/>
  <c r="G1402" i="12"/>
  <c r="G1399" i="12"/>
  <c r="G1361" i="12"/>
  <c r="G1347" i="12"/>
  <c r="G1342" i="12"/>
  <c r="G1339" i="12"/>
  <c r="G1334" i="12"/>
  <c r="G1320" i="12"/>
  <c r="G1282" i="12"/>
  <c r="G1279" i="12"/>
  <c r="G1274" i="12"/>
  <c r="G1271" i="12"/>
  <c r="G1259" i="12"/>
  <c r="G1245" i="12"/>
  <c r="G1238" i="12"/>
  <c r="G1229" i="12"/>
  <c r="G1222" i="12"/>
  <c r="G1213" i="12"/>
  <c r="G1206" i="12"/>
  <c r="G1197" i="12"/>
  <c r="G1190" i="12"/>
  <c r="G1181" i="12"/>
  <c r="G1174" i="12"/>
  <c r="G1165" i="12"/>
  <c r="G1158" i="12"/>
  <c r="G1149" i="12"/>
  <c r="G1142" i="12"/>
  <c r="G1133" i="12"/>
  <c r="G1126" i="12"/>
  <c r="G1117" i="12"/>
  <c r="G1110" i="12"/>
  <c r="G1101" i="12"/>
  <c r="G1094" i="12"/>
  <c r="G1085" i="12"/>
  <c r="G1078" i="12"/>
  <c r="G1069" i="12"/>
  <c r="G1062" i="12"/>
  <c r="G1053" i="12"/>
  <c r="G1046" i="12"/>
  <c r="G1512" i="12"/>
  <c r="G1494" i="12"/>
  <c r="G1480" i="12"/>
  <c r="G1462" i="12"/>
  <c r="G1448" i="12"/>
  <c r="G1434" i="12"/>
  <c r="G1366" i="12"/>
  <c r="G1322" i="12"/>
  <c r="G1281" i="12"/>
  <c r="G1254" i="12"/>
  <c r="G1251" i="12"/>
  <c r="G1223" i="12"/>
  <c r="G1217" i="12"/>
  <c r="G1208" i="12"/>
  <c r="G1191" i="12"/>
  <c r="G1185" i="12"/>
  <c r="G1176" i="12"/>
  <c r="G1159" i="12"/>
  <c r="G1153" i="12"/>
  <c r="G1144" i="12"/>
  <c r="G1127" i="12"/>
  <c r="G1121" i="12"/>
  <c r="G1112" i="12"/>
  <c r="G1095" i="12"/>
  <c r="G1089" i="12"/>
  <c r="G1080" i="12"/>
  <c r="G1063" i="12"/>
  <c r="G1057" i="12"/>
  <c r="G1048" i="12"/>
  <c r="G1035" i="12"/>
  <c r="G1026" i="12"/>
  <c r="G1019" i="12"/>
  <c r="G1010" i="12"/>
  <c r="G1003" i="12"/>
  <c r="G994" i="12"/>
  <c r="G987" i="12"/>
  <c r="G978" i="12"/>
  <c r="G971" i="12"/>
  <c r="G962" i="12"/>
  <c r="G955" i="12"/>
  <c r="G946" i="12"/>
  <c r="G939" i="12"/>
  <c r="G930" i="12"/>
  <c r="G923" i="12"/>
  <c r="G914" i="12"/>
  <c r="G907" i="12"/>
  <c r="G898" i="12"/>
  <c r="N12" i="11" s="1"/>
  <c r="P12" i="11" s="1"/>
  <c r="S12" i="11" s="1"/>
  <c r="U12" i="11" s="1"/>
  <c r="V12" i="11" s="1"/>
  <c r="W12" i="11" s="1"/>
  <c r="G891" i="12"/>
  <c r="G882" i="12"/>
  <c r="G875" i="12"/>
  <c r="G866" i="12"/>
  <c r="G859" i="12"/>
  <c r="G850" i="12"/>
  <c r="G843" i="12"/>
  <c r="G834" i="12"/>
  <c r="G827" i="12"/>
  <c r="G818" i="12"/>
  <c r="G811" i="12"/>
  <c r="G802" i="12"/>
  <c r="G795" i="12"/>
  <c r="G786" i="12"/>
  <c r="G779" i="12"/>
  <c r="G770" i="12"/>
  <c r="G763" i="12"/>
  <c r="G754" i="12"/>
  <c r="G747" i="12"/>
  <c r="G738" i="12"/>
  <c r="G731" i="12"/>
  <c r="G722" i="12"/>
  <c r="G715" i="12"/>
  <c r="G706" i="12"/>
  <c r="G699" i="12"/>
  <c r="G690" i="12"/>
  <c r="G683" i="12"/>
  <c r="G674" i="12"/>
  <c r="G667" i="12"/>
  <c r="G658" i="12"/>
  <c r="G651" i="12"/>
  <c r="G642" i="12"/>
  <c r="G635" i="12"/>
  <c r="G626" i="12"/>
  <c r="G619" i="12"/>
  <c r="G610" i="12"/>
  <c r="G603" i="12"/>
  <c r="G594" i="12"/>
  <c r="G587" i="12"/>
  <c r="G578" i="12"/>
  <c r="G571" i="12"/>
  <c r="G562" i="12"/>
  <c r="G900" i="12"/>
  <c r="G884" i="12"/>
  <c r="G877" i="12"/>
  <c r="G861" i="12"/>
  <c r="G852" i="12"/>
  <c r="G836" i="12"/>
  <c r="G829" i="12"/>
  <c r="G813" i="12"/>
  <c r="G804" i="12"/>
  <c r="G788" i="12"/>
  <c r="G781" i="12"/>
  <c r="G765" i="12"/>
  <c r="G756" i="12"/>
  <c r="G740" i="12"/>
  <c r="G733" i="12"/>
  <c r="G717" i="12"/>
  <c r="G708" i="12"/>
  <c r="G692" i="12"/>
  <c r="G685" i="12"/>
  <c r="G669" i="12"/>
  <c r="G660" i="12"/>
  <c r="G644" i="12"/>
  <c r="G637" i="12"/>
  <c r="G1423" i="12"/>
  <c r="G1379" i="12"/>
  <c r="G1311" i="12"/>
  <c r="G1263" i="12"/>
  <c r="G1244" i="12"/>
  <c r="G1235" i="12"/>
  <c r="G1196" i="12"/>
  <c r="G1164" i="12"/>
  <c r="G1132" i="12"/>
  <c r="G1100" i="12"/>
  <c r="G1068" i="12"/>
  <c r="G1037" i="12"/>
  <c r="G1028" i="12"/>
  <c r="G1021" i="12"/>
  <c r="G1012" i="12"/>
  <c r="G1005" i="12"/>
  <c r="G996" i="12"/>
  <c r="G989" i="12"/>
  <c r="G980" i="12"/>
  <c r="G973" i="12"/>
  <c r="G964" i="12"/>
  <c r="G957" i="12"/>
  <c r="G948" i="12"/>
  <c r="G941" i="12"/>
  <c r="G932" i="12"/>
  <c r="G925" i="12"/>
  <c r="G916" i="12"/>
  <c r="G909" i="12"/>
  <c r="G893" i="12"/>
  <c r="G868" i="12"/>
  <c r="G845" i="12"/>
  <c r="G820" i="12"/>
  <c r="G797" i="12"/>
  <c r="G772" i="12"/>
  <c r="G749" i="12"/>
  <c r="G724" i="12"/>
  <c r="G701" i="12"/>
  <c r="G676" i="12"/>
  <c r="G653" i="12"/>
  <c r="G628" i="12"/>
  <c r="G621" i="12"/>
  <c r="G612" i="12"/>
  <c r="G605" i="12"/>
  <c r="G596" i="12"/>
  <c r="G589" i="12"/>
  <c r="G1486" i="12"/>
  <c r="G1454" i="12"/>
  <c r="G1426" i="12"/>
  <c r="G1395" i="12"/>
  <c r="G1382" i="12"/>
  <c r="G1355" i="12"/>
  <c r="G1352" i="12"/>
  <c r="G1314" i="12"/>
  <c r="G1287" i="12"/>
  <c r="G1266" i="12"/>
  <c r="G1247" i="12"/>
  <c r="G1228" i="12"/>
  <c r="G1199" i="12"/>
  <c r="G1167" i="12"/>
  <c r="G1135" i="12"/>
  <c r="G1103" i="12"/>
  <c r="G1071" i="12"/>
  <c r="G1039" i="12"/>
  <c r="G1030" i="12"/>
  <c r="G1023" i="12"/>
  <c r="G1014" i="12"/>
  <c r="G1007" i="12"/>
  <c r="G998" i="12"/>
  <c r="G991" i="12"/>
  <c r="G982" i="12"/>
  <c r="G975" i="12"/>
  <c r="G966" i="12"/>
  <c r="G959" i="12"/>
  <c r="G950" i="12"/>
  <c r="G943" i="12"/>
  <c r="G934" i="12"/>
  <c r="G927" i="12"/>
  <c r="G918" i="12"/>
  <c r="G911" i="12"/>
  <c r="G902" i="12"/>
  <c r="G895" i="12"/>
  <c r="G886" i="12"/>
  <c r="G879" i="12"/>
  <c r="G870" i="12"/>
  <c r="G863" i="12"/>
  <c r="G854" i="12"/>
  <c r="G847" i="12"/>
  <c r="G838" i="12"/>
  <c r="G831" i="12"/>
  <c r="G822" i="12"/>
  <c r="G815" i="12"/>
  <c r="G806" i="12"/>
  <c r="G799" i="12"/>
  <c r="G790" i="12"/>
  <c r="G783" i="12"/>
  <c r="G774" i="12"/>
  <c r="G767" i="12"/>
  <c r="G758" i="12"/>
  <c r="G751" i="12"/>
  <c r="G742" i="12"/>
  <c r="G735" i="12"/>
  <c r="G719" i="12"/>
  <c r="G710" i="12"/>
  <c r="G703" i="12"/>
  <c r="G694" i="12"/>
  <c r="G687" i="12"/>
  <c r="G678" i="12"/>
  <c r="G671" i="12"/>
  <c r="G662" i="12"/>
  <c r="G655" i="12"/>
  <c r="G646" i="12"/>
  <c r="G639" i="12"/>
  <c r="G630" i="12"/>
  <c r="G623" i="12"/>
  <c r="G614" i="12"/>
  <c r="G607" i="12"/>
  <c r="G598" i="12"/>
  <c r="G591" i="12"/>
  <c r="G582" i="12"/>
  <c r="G575" i="12"/>
  <c r="G566" i="12"/>
  <c r="G1700" i="12"/>
  <c r="G1439" i="12"/>
  <c r="G1371" i="12"/>
  <c r="G1330" i="12"/>
  <c r="G1303" i="12"/>
  <c r="G1224" i="12"/>
  <c r="G1207" i="12"/>
  <c r="G1201" i="12"/>
  <c r="G1192" i="12"/>
  <c r="G1175" i="12"/>
  <c r="G1169" i="12"/>
  <c r="G1160" i="12"/>
  <c r="G1143" i="12"/>
  <c r="G1137" i="12"/>
  <c r="G1128" i="12"/>
  <c r="G1111" i="12"/>
  <c r="G1105" i="12"/>
  <c r="G1096" i="12"/>
  <c r="G1079" i="12"/>
  <c r="G1073" i="12"/>
  <c r="G1064" i="12"/>
  <c r="G1047" i="12"/>
  <c r="G1041" i="12"/>
  <c r="G1034" i="12"/>
  <c r="G1027" i="12"/>
  <c r="G1018" i="12"/>
  <c r="G1011" i="12"/>
  <c r="G1002" i="12"/>
  <c r="G995" i="12"/>
  <c r="G986" i="12"/>
  <c r="G979" i="12"/>
  <c r="G970" i="12"/>
  <c r="G963" i="12"/>
  <c r="G954" i="12"/>
  <c r="G947" i="12"/>
  <c r="G938" i="12"/>
  <c r="G931" i="12"/>
  <c r="G922" i="12"/>
  <c r="G915" i="12"/>
  <c r="G906" i="12"/>
  <c r="G899" i="12"/>
  <c r="G890" i="12"/>
  <c r="G883" i="12"/>
  <c r="G874" i="12"/>
  <c r="G867" i="12"/>
  <c r="G858" i="12"/>
  <c r="G851" i="12"/>
  <c r="G842" i="12"/>
  <c r="G835" i="12"/>
  <c r="G826" i="12"/>
  <c r="G819" i="12"/>
  <c r="G810" i="12"/>
  <c r="G803" i="12"/>
  <c r="G794" i="12"/>
  <c r="G787" i="12"/>
  <c r="G778" i="12"/>
  <c r="G771" i="12"/>
  <c r="G762" i="12"/>
  <c r="G755" i="12"/>
  <c r="G746" i="12"/>
  <c r="G739" i="12"/>
  <c r="G730" i="12"/>
  <c r="G723" i="12"/>
  <c r="G714" i="12"/>
  <c r="G707" i="12"/>
  <c r="G698" i="12"/>
  <c r="G691" i="12"/>
  <c r="G682" i="12"/>
  <c r="G675" i="12"/>
  <c r="G666" i="12"/>
  <c r="G659" i="12"/>
  <c r="G650" i="12"/>
  <c r="G643" i="12"/>
  <c r="G634" i="12"/>
  <c r="G627" i="12"/>
  <c r="G618" i="12"/>
  <c r="G611" i="12"/>
  <c r="G602" i="12"/>
  <c r="G595" i="12"/>
  <c r="G586" i="12"/>
  <c r="G579" i="12"/>
  <c r="G570" i="12"/>
  <c r="G563" i="12"/>
  <c r="G1442" i="12"/>
  <c r="G1415" i="12"/>
  <c r="G1374" i="12"/>
  <c r="G1306" i="12"/>
  <c r="G1268" i="12"/>
  <c r="G1249" i="12"/>
  <c r="G1212" i="12"/>
  <c r="G1180" i="12"/>
  <c r="G1148" i="12"/>
  <c r="G1116" i="12"/>
  <c r="G1084" i="12"/>
  <c r="G1052" i="12"/>
  <c r="G1036" i="12"/>
  <c r="G1029" i="12"/>
  <c r="G1020" i="12"/>
  <c r="G1013" i="12"/>
  <c r="G1004" i="12"/>
  <c r="G997" i="12"/>
  <c r="G988" i="12"/>
  <c r="G981" i="12"/>
  <c r="G956" i="12"/>
  <c r="G949" i="12"/>
  <c r="G940" i="12"/>
  <c r="G933" i="12"/>
  <c r="G917" i="12"/>
  <c r="G901" i="12"/>
  <c r="G885" i="12"/>
  <c r="G972" i="12"/>
  <c r="G965" i="12"/>
  <c r="G924" i="12"/>
  <c r="G908" i="12"/>
  <c r="G892" i="12"/>
  <c r="G1574" i="12"/>
  <c r="G1418" i="12"/>
  <c r="G1387" i="12"/>
  <c r="G1377" i="12"/>
  <c r="G1336" i="12"/>
  <c r="G1295" i="12"/>
  <c r="G1261" i="12"/>
  <c r="G1242" i="12"/>
  <c r="G1233" i="12"/>
  <c r="G1215" i="12"/>
  <c r="G1183" i="12"/>
  <c r="G1151" i="12"/>
  <c r="G1119" i="12"/>
  <c r="G1087" i="12"/>
  <c r="G1055" i="12"/>
  <c r="G1038" i="12"/>
  <c r="G1031" i="12"/>
  <c r="G1022" i="12"/>
  <c r="G1015" i="12"/>
  <c r="G1006" i="12"/>
  <c r="G999" i="12"/>
  <c r="G990" i="12"/>
  <c r="G983" i="12"/>
  <c r="G974" i="12"/>
  <c r="G967" i="12"/>
  <c r="G958" i="12"/>
  <c r="G951" i="12"/>
  <c r="G942" i="12"/>
  <c r="G935" i="12"/>
  <c r="G926" i="12"/>
  <c r="G919" i="12"/>
  <c r="G910" i="12"/>
  <c r="G903" i="12"/>
  <c r="G894" i="12"/>
  <c r="G887" i="12"/>
  <c r="G878" i="12"/>
  <c r="G871" i="12"/>
  <c r="G862" i="12"/>
  <c r="G855" i="12"/>
  <c r="G846" i="12"/>
  <c r="G839" i="12"/>
  <c r="G830" i="12"/>
  <c r="G823" i="12"/>
  <c r="G814" i="12"/>
  <c r="G807" i="12"/>
  <c r="G798" i="12"/>
  <c r="G791" i="12"/>
  <c r="G782" i="12"/>
  <c r="G775" i="12"/>
  <c r="G766" i="12"/>
  <c r="G759" i="12"/>
  <c r="G750" i="12"/>
  <c r="G743" i="12"/>
  <c r="G734" i="12"/>
  <c r="G574" i="12"/>
  <c r="G585" i="12"/>
  <c r="G617" i="12"/>
  <c r="G649" i="12"/>
  <c r="G681" i="12"/>
  <c r="G713" i="12"/>
  <c r="G784" i="12"/>
  <c r="G793" i="12"/>
  <c r="G812" i="12"/>
  <c r="G821" i="12"/>
  <c r="G840" i="12"/>
  <c r="G849" i="12"/>
  <c r="G921" i="12"/>
  <c r="G928" i="12"/>
  <c r="G985" i="12"/>
  <c r="G992" i="12"/>
  <c r="G1050" i="12"/>
  <c r="G1082" i="12"/>
  <c r="G1114" i="12"/>
  <c r="G1146" i="12"/>
  <c r="G1178" i="12"/>
  <c r="G1210" i="12"/>
  <c r="G1327" i="12"/>
  <c r="G1350" i="12"/>
  <c r="B2845" i="12"/>
  <c r="B2846" i="12"/>
  <c r="B2847" i="12" s="1"/>
  <c r="B2848" i="12" s="1"/>
  <c r="B2849" i="12" s="1"/>
  <c r="B2850" i="12" s="1"/>
  <c r="B2851" i="12" s="1"/>
  <c r="B2852" i="12" s="1"/>
  <c r="B2853" i="12" s="1"/>
  <c r="B2854" i="12" s="1"/>
  <c r="B2855" i="12" s="1"/>
  <c r="B2856" i="12" s="1"/>
  <c r="B2857" i="12" s="1"/>
  <c r="B2858" i="12" s="1"/>
  <c r="B2859" i="12" s="1"/>
  <c r="B2860" i="12" s="1"/>
  <c r="B2861" i="12" s="1"/>
  <c r="B2862" i="12" s="1"/>
  <c r="B2863" i="12" s="1"/>
  <c r="B2864" i="12" s="1"/>
  <c r="Y12" i="11" l="1"/>
  <c r="AB12" i="11"/>
  <c r="Y11" i="11"/>
  <c r="AB11" i="11"/>
  <c r="Y13" i="11"/>
  <c r="AB13" i="11"/>
  <c r="P60" i="11"/>
  <c r="S60" i="11" s="1"/>
  <c r="U60" i="11" s="1"/>
  <c r="V60" i="11" s="1"/>
  <c r="W60" i="11" s="1"/>
  <c r="Y60" i="11" s="1"/>
  <c r="N1166" i="11"/>
  <c r="P1166" i="11" s="1"/>
  <c r="S1166" i="11" s="1"/>
  <c r="U1166" i="11" s="1"/>
  <c r="V1166" i="11" s="1"/>
  <c r="W1166" i="11" s="1"/>
  <c r="Y1166" i="11" s="1"/>
  <c r="N1046" i="11"/>
  <c r="P1046" i="11" s="1"/>
  <c r="S1046" i="11" s="1"/>
  <c r="U1046" i="11" s="1"/>
  <c r="V1046" i="11" s="1"/>
  <c r="W1046" i="11" s="1"/>
  <c r="Y1046" i="11" s="1"/>
  <c r="N934" i="11"/>
  <c r="P934" i="11" s="1"/>
  <c r="S934" i="11" s="1"/>
  <c r="U934" i="11" s="1"/>
  <c r="V934" i="11" s="1"/>
  <c r="W934" i="11" s="1"/>
  <c r="Y934" i="11" s="1"/>
  <c r="N838" i="11"/>
  <c r="P838" i="11" s="1"/>
  <c r="S838" i="11" s="1"/>
  <c r="U838" i="11" s="1"/>
  <c r="V838" i="11" s="1"/>
  <c r="W838" i="11" s="1"/>
  <c r="Y838" i="11" s="1"/>
  <c r="N742" i="11"/>
  <c r="P742" i="11" s="1"/>
  <c r="S742" i="11" s="1"/>
  <c r="U742" i="11" s="1"/>
  <c r="V742" i="11" s="1"/>
  <c r="W742" i="11" s="1"/>
  <c r="Y742" i="11" s="1"/>
  <c r="N949" i="11"/>
  <c r="P949" i="11" s="1"/>
  <c r="S949" i="11" s="1"/>
  <c r="U949" i="11" s="1"/>
  <c r="V949" i="11" s="1"/>
  <c r="W949" i="11" s="1"/>
  <c r="Y949" i="11" s="1"/>
  <c r="N1801" i="11"/>
  <c r="P1801" i="11" s="1"/>
  <c r="S1801" i="11" s="1"/>
  <c r="U1801" i="11" s="1"/>
  <c r="V1801" i="11" s="1"/>
  <c r="W1801" i="11" s="1"/>
  <c r="Y1801" i="11" s="1"/>
  <c r="N1001" i="11"/>
  <c r="P1001" i="11" s="1"/>
  <c r="S1001" i="11" s="1"/>
  <c r="U1001" i="11" s="1"/>
  <c r="V1001" i="11" s="1"/>
  <c r="W1001" i="11" s="1"/>
  <c r="Y1001" i="11" s="1"/>
  <c r="N1510" i="11"/>
  <c r="P1510" i="11" s="1"/>
  <c r="S1510" i="11" s="1"/>
  <c r="U1510" i="11" s="1"/>
  <c r="V1510" i="11" s="1"/>
  <c r="W1510" i="11" s="1"/>
  <c r="Y1510" i="11" s="1"/>
  <c r="N1805" i="11"/>
  <c r="P1805" i="11" s="1"/>
  <c r="S1805" i="11" s="1"/>
  <c r="U1805" i="11" s="1"/>
  <c r="V1805" i="11" s="1"/>
  <c r="W1805" i="11" s="1"/>
  <c r="Y1805" i="11" s="1"/>
  <c r="N1778" i="11"/>
  <c r="P1778" i="11" s="1"/>
  <c r="S1778" i="11" s="1"/>
  <c r="U1778" i="11" s="1"/>
  <c r="V1778" i="11" s="1"/>
  <c r="W1778" i="11" s="1"/>
  <c r="Y1778" i="11" s="1"/>
  <c r="N1170" i="11"/>
  <c r="P1170" i="11" s="1"/>
  <c r="S1170" i="11" s="1"/>
  <c r="U1170" i="11" s="1"/>
  <c r="V1170" i="11" s="1"/>
  <c r="W1170" i="11" s="1"/>
  <c r="Y1170" i="11" s="1"/>
  <c r="N1074" i="11"/>
  <c r="P1074" i="11" s="1"/>
  <c r="S1074" i="11" s="1"/>
  <c r="U1074" i="11" s="1"/>
  <c r="V1074" i="11" s="1"/>
  <c r="W1074" i="11" s="1"/>
  <c r="Y1074" i="11" s="1"/>
  <c r="N1010" i="11"/>
  <c r="P1010" i="11" s="1"/>
  <c r="S1010" i="11" s="1"/>
  <c r="U1010" i="11" s="1"/>
  <c r="V1010" i="11" s="1"/>
  <c r="W1010" i="11" s="1"/>
  <c r="Y1010" i="11" s="1"/>
  <c r="N914" i="11"/>
  <c r="P914" i="11" s="1"/>
  <c r="S914" i="11" s="1"/>
  <c r="U914" i="11" s="1"/>
  <c r="V914" i="11" s="1"/>
  <c r="W914" i="11" s="1"/>
  <c r="Y914" i="11" s="1"/>
  <c r="N882" i="11"/>
  <c r="P882" i="11" s="1"/>
  <c r="S882" i="11" s="1"/>
  <c r="U882" i="11" s="1"/>
  <c r="V882" i="11" s="1"/>
  <c r="W882" i="11" s="1"/>
  <c r="Y882" i="11" s="1"/>
  <c r="N786" i="11"/>
  <c r="P786" i="11" s="1"/>
  <c r="S786" i="11" s="1"/>
  <c r="U786" i="11" s="1"/>
  <c r="V786" i="11" s="1"/>
  <c r="W786" i="11" s="1"/>
  <c r="Y786" i="11" s="1"/>
  <c r="N1790" i="11"/>
  <c r="P1790" i="11" s="1"/>
  <c r="S1790" i="11" s="1"/>
  <c r="U1790" i="11" s="1"/>
  <c r="V1790" i="11" s="1"/>
  <c r="W1790" i="11" s="1"/>
  <c r="Y1790" i="11" s="1"/>
  <c r="N950" i="11"/>
  <c r="P950" i="11" s="1"/>
  <c r="S950" i="11" s="1"/>
  <c r="U950" i="11" s="1"/>
  <c r="V950" i="11" s="1"/>
  <c r="W950" i="11" s="1"/>
  <c r="Y950" i="11" s="1"/>
  <c r="N822" i="11"/>
  <c r="P822" i="11" s="1"/>
  <c r="S822" i="11" s="1"/>
  <c r="U822" i="11" s="1"/>
  <c r="V822" i="11" s="1"/>
  <c r="W822" i="11" s="1"/>
  <c r="Y822" i="11" s="1"/>
  <c r="N965" i="11"/>
  <c r="P965" i="11" s="1"/>
  <c r="S965" i="11" s="1"/>
  <c r="U965" i="11" s="1"/>
  <c r="V965" i="11" s="1"/>
  <c r="W965" i="11" s="1"/>
  <c r="Y965" i="11" s="1"/>
  <c r="N829" i="11"/>
  <c r="P829" i="11" s="1"/>
  <c r="S829" i="11" s="1"/>
  <c r="U829" i="11" s="1"/>
  <c r="V829" i="11" s="1"/>
  <c r="W829" i="11" s="1"/>
  <c r="Y829" i="11" s="1"/>
  <c r="N1164" i="11"/>
  <c r="P1164" i="11" s="1"/>
  <c r="S1164" i="11" s="1"/>
  <c r="U1164" i="11" s="1"/>
  <c r="V1164" i="11" s="1"/>
  <c r="W1164" i="11" s="1"/>
  <c r="Y1164" i="11" s="1"/>
  <c r="N1076" i="11"/>
  <c r="P1076" i="11" s="1"/>
  <c r="S1076" i="11" s="1"/>
  <c r="U1076" i="11" s="1"/>
  <c r="V1076" i="11" s="1"/>
  <c r="W1076" i="11" s="1"/>
  <c r="Y1076" i="11" s="1"/>
  <c r="N908" i="11"/>
  <c r="P908" i="11" s="1"/>
  <c r="S908" i="11" s="1"/>
  <c r="U908" i="11" s="1"/>
  <c r="V908" i="11" s="1"/>
  <c r="W908" i="11" s="1"/>
  <c r="Y908" i="11" s="1"/>
  <c r="N1022" i="11"/>
  <c r="P1022" i="11" s="1"/>
  <c r="S1022" i="11" s="1"/>
  <c r="U1022" i="11" s="1"/>
  <c r="V1022" i="11" s="1"/>
  <c r="W1022" i="11" s="1"/>
  <c r="Y1022" i="11" s="1"/>
  <c r="N910" i="11"/>
  <c r="P910" i="11" s="1"/>
  <c r="S910" i="11" s="1"/>
  <c r="U910" i="11" s="1"/>
  <c r="V910" i="11" s="1"/>
  <c r="W910" i="11" s="1"/>
  <c r="Y910" i="11" s="1"/>
  <c r="N606" i="11"/>
  <c r="P606" i="11" s="1"/>
  <c r="S606" i="11" s="1"/>
  <c r="U606" i="11" s="1"/>
  <c r="V606" i="11" s="1"/>
  <c r="W606" i="11" s="1"/>
  <c r="Y606" i="11" s="1"/>
  <c r="N1021" i="11"/>
  <c r="P1021" i="11" s="1"/>
  <c r="S1021" i="11" s="1"/>
  <c r="U1021" i="11" s="1"/>
  <c r="V1021" i="11" s="1"/>
  <c r="W1021" i="11" s="1"/>
  <c r="Y1021" i="11" s="1"/>
  <c r="N117" i="11"/>
  <c r="P117" i="11" s="1"/>
  <c r="S117" i="11" s="1"/>
  <c r="U117" i="11" s="1"/>
  <c r="V117" i="11" s="1"/>
  <c r="W117" i="11" s="1"/>
  <c r="Y117" i="11" s="1"/>
  <c r="N1806" i="11"/>
  <c r="P1806" i="11" s="1"/>
  <c r="S1806" i="11" s="1"/>
  <c r="U1806" i="11" s="1"/>
  <c r="V1806" i="11" s="1"/>
  <c r="W1806" i="11" s="1"/>
  <c r="Y1806" i="11" s="1"/>
  <c r="N1802" i="11"/>
  <c r="P1802" i="11" s="1"/>
  <c r="S1802" i="11" s="1"/>
  <c r="U1802" i="11" s="1"/>
  <c r="V1802" i="11" s="1"/>
  <c r="W1802" i="11" s="1"/>
  <c r="Y1802" i="11" s="1"/>
  <c r="N1066" i="11"/>
  <c r="P1066" i="11" s="1"/>
  <c r="S1066" i="11" s="1"/>
  <c r="U1066" i="11" s="1"/>
  <c r="V1066" i="11" s="1"/>
  <c r="W1066" i="11" s="1"/>
  <c r="Y1066" i="11" s="1"/>
  <c r="N1034" i="11"/>
  <c r="P1034" i="11" s="1"/>
  <c r="S1034" i="11" s="1"/>
  <c r="U1034" i="11" s="1"/>
  <c r="V1034" i="11" s="1"/>
  <c r="W1034" i="11" s="1"/>
  <c r="Y1034" i="11" s="1"/>
  <c r="N1002" i="11"/>
  <c r="P1002" i="11" s="1"/>
  <c r="S1002" i="11" s="1"/>
  <c r="U1002" i="11" s="1"/>
  <c r="V1002" i="11" s="1"/>
  <c r="W1002" i="11" s="1"/>
  <c r="Y1002" i="11" s="1"/>
  <c r="N970" i="11"/>
  <c r="P970" i="11" s="1"/>
  <c r="S970" i="11" s="1"/>
  <c r="U970" i="11" s="1"/>
  <c r="V970" i="11" s="1"/>
  <c r="W970" i="11" s="1"/>
  <c r="Y970" i="11" s="1"/>
  <c r="N906" i="11"/>
  <c r="P906" i="11" s="1"/>
  <c r="S906" i="11" s="1"/>
  <c r="U906" i="11" s="1"/>
  <c r="V906" i="11" s="1"/>
  <c r="W906" i="11" s="1"/>
  <c r="Y906" i="11" s="1"/>
  <c r="N874" i="11"/>
  <c r="P874" i="11" s="1"/>
  <c r="S874" i="11" s="1"/>
  <c r="U874" i="11" s="1"/>
  <c r="V874" i="11" s="1"/>
  <c r="W874" i="11" s="1"/>
  <c r="Y874" i="11" s="1"/>
  <c r="N842" i="11"/>
  <c r="P842" i="11" s="1"/>
  <c r="S842" i="11" s="1"/>
  <c r="U842" i="11" s="1"/>
  <c r="V842" i="11" s="1"/>
  <c r="W842" i="11" s="1"/>
  <c r="Y842" i="11" s="1"/>
  <c r="N778" i="11"/>
  <c r="P778" i="11" s="1"/>
  <c r="S778" i="11" s="1"/>
  <c r="U778" i="11" s="1"/>
  <c r="V778" i="11" s="1"/>
  <c r="W778" i="11" s="1"/>
  <c r="Y778" i="11" s="1"/>
  <c r="N746" i="11"/>
  <c r="P746" i="11" s="1"/>
  <c r="S746" i="11" s="1"/>
  <c r="U746" i="11" s="1"/>
  <c r="V746" i="11" s="1"/>
  <c r="W746" i="11" s="1"/>
  <c r="Y746" i="11" s="1"/>
  <c r="N774" i="11"/>
  <c r="P774" i="11" s="1"/>
  <c r="S774" i="11" s="1"/>
  <c r="U774" i="11" s="1"/>
  <c r="V774" i="11" s="1"/>
  <c r="W774" i="11" s="1"/>
  <c r="Y774" i="11" s="1"/>
  <c r="N1069" i="11"/>
  <c r="P1069" i="11" s="1"/>
  <c r="S1069" i="11" s="1"/>
  <c r="U1069" i="11" s="1"/>
  <c r="V1069" i="11" s="1"/>
  <c r="W1069" i="11" s="1"/>
  <c r="Y1069" i="11" s="1"/>
  <c r="N933" i="11"/>
  <c r="P933" i="11" s="1"/>
  <c r="S933" i="11" s="1"/>
  <c r="U933" i="11" s="1"/>
  <c r="V933" i="11" s="1"/>
  <c r="W933" i="11" s="1"/>
  <c r="Y933" i="11" s="1"/>
  <c r="N789" i="11"/>
  <c r="P789" i="11" s="1"/>
  <c r="S789" i="11" s="1"/>
  <c r="U789" i="11" s="1"/>
  <c r="V789" i="11" s="1"/>
  <c r="W789" i="11" s="1"/>
  <c r="Y789" i="11" s="1"/>
  <c r="N1804" i="11"/>
  <c r="P1804" i="11" s="1"/>
  <c r="S1804" i="11" s="1"/>
  <c r="U1804" i="11" s="1"/>
  <c r="V1804" i="11" s="1"/>
  <c r="W1804" i="11" s="1"/>
  <c r="Y1804" i="11" s="1"/>
  <c r="N1508" i="11"/>
  <c r="P1508" i="11" s="1"/>
  <c r="S1508" i="11" s="1"/>
  <c r="U1508" i="11" s="1"/>
  <c r="V1508" i="11" s="1"/>
  <c r="W1508" i="11" s="1"/>
  <c r="Y1508" i="11" s="1"/>
  <c r="N972" i="11"/>
  <c r="P972" i="11" s="1"/>
  <c r="S972" i="11" s="1"/>
  <c r="U972" i="11" s="1"/>
  <c r="V972" i="11" s="1"/>
  <c r="W972" i="11" s="1"/>
  <c r="Y972" i="11" s="1"/>
  <c r="N884" i="11"/>
  <c r="P884" i="11" s="1"/>
  <c r="S884" i="11" s="1"/>
  <c r="U884" i="11" s="1"/>
  <c r="V884" i="11" s="1"/>
  <c r="W884" i="11" s="1"/>
  <c r="Y884" i="11" s="1"/>
  <c r="N788" i="11"/>
  <c r="P788" i="11" s="1"/>
  <c r="S788" i="11" s="1"/>
  <c r="U788" i="11" s="1"/>
  <c r="V788" i="11" s="1"/>
  <c r="W788" i="11" s="1"/>
  <c r="Y788" i="11" s="1"/>
  <c r="N1779" i="11"/>
  <c r="P1779" i="11" s="1"/>
  <c r="S1779" i="11" s="1"/>
  <c r="U1779" i="11" s="1"/>
  <c r="V1779" i="11" s="1"/>
  <c r="W1779" i="11" s="1"/>
  <c r="Y1779" i="11" s="1"/>
  <c r="N1019" i="11"/>
  <c r="P1019" i="11" s="1"/>
  <c r="S1019" i="11" s="1"/>
  <c r="U1019" i="11" s="1"/>
  <c r="V1019" i="11" s="1"/>
  <c r="W1019" i="11" s="1"/>
  <c r="Y1019" i="11" s="1"/>
  <c r="N907" i="11"/>
  <c r="P907" i="11" s="1"/>
  <c r="S907" i="11" s="1"/>
  <c r="U907" i="11" s="1"/>
  <c r="V907" i="11" s="1"/>
  <c r="W907" i="11" s="1"/>
  <c r="Y907" i="11" s="1"/>
  <c r="N827" i="11"/>
  <c r="P827" i="11" s="1"/>
  <c r="S827" i="11" s="1"/>
  <c r="U827" i="11" s="1"/>
  <c r="V827" i="11" s="1"/>
  <c r="W827" i="11" s="1"/>
  <c r="Y827" i="11" s="1"/>
  <c r="N1113" i="11"/>
  <c r="P1113" i="11" s="1"/>
  <c r="S1113" i="11" s="1"/>
  <c r="U1113" i="11" s="1"/>
  <c r="V1113" i="11" s="1"/>
  <c r="W1113" i="11" s="1"/>
  <c r="Y1113" i="11" s="1"/>
  <c r="N1081" i="11"/>
  <c r="P1081" i="11" s="1"/>
  <c r="S1081" i="11" s="1"/>
  <c r="U1081" i="11" s="1"/>
  <c r="V1081" i="11" s="1"/>
  <c r="W1081" i="11" s="1"/>
  <c r="Y1081" i="11" s="1"/>
  <c r="N1017" i="11"/>
  <c r="P1017" i="11" s="1"/>
  <c r="S1017" i="11" s="1"/>
  <c r="U1017" i="11" s="1"/>
  <c r="V1017" i="11" s="1"/>
  <c r="W1017" i="11" s="1"/>
  <c r="Y1017" i="11" s="1"/>
  <c r="N953" i="11"/>
  <c r="P953" i="11" s="1"/>
  <c r="S953" i="11" s="1"/>
  <c r="U953" i="11" s="1"/>
  <c r="V953" i="11" s="1"/>
  <c r="W953" i="11" s="1"/>
  <c r="Y953" i="11" s="1"/>
  <c r="N889" i="11"/>
  <c r="P889" i="11" s="1"/>
  <c r="S889" i="11" s="1"/>
  <c r="U889" i="11" s="1"/>
  <c r="V889" i="11" s="1"/>
  <c r="W889" i="11" s="1"/>
  <c r="Y889" i="11" s="1"/>
  <c r="N825" i="11"/>
  <c r="P825" i="11" s="1"/>
  <c r="S825" i="11" s="1"/>
  <c r="U825" i="11" s="1"/>
  <c r="V825" i="11" s="1"/>
  <c r="W825" i="11" s="1"/>
  <c r="Y825" i="11" s="1"/>
  <c r="N601" i="11"/>
  <c r="P601" i="11" s="1"/>
  <c r="S601" i="11" s="1"/>
  <c r="U601" i="11" s="1"/>
  <c r="V601" i="11" s="1"/>
  <c r="W601" i="11" s="1"/>
  <c r="Y601" i="11" s="1"/>
  <c r="N153" i="11"/>
  <c r="P153" i="11" s="1"/>
  <c r="S153" i="11" s="1"/>
  <c r="U153" i="11" s="1"/>
  <c r="V153" i="11" s="1"/>
  <c r="W153" i="11" s="1"/>
  <c r="Y153" i="11" s="1"/>
  <c r="N1798" i="11"/>
  <c r="P1798" i="11" s="1"/>
  <c r="S1798" i="11" s="1"/>
  <c r="U1798" i="11" s="1"/>
  <c r="V1798" i="11" s="1"/>
  <c r="W1798" i="11" s="1"/>
  <c r="Y1798" i="11" s="1"/>
  <c r="N1070" i="11"/>
  <c r="P1070" i="11" s="1"/>
  <c r="S1070" i="11" s="1"/>
  <c r="U1070" i="11" s="1"/>
  <c r="V1070" i="11" s="1"/>
  <c r="W1070" i="11" s="1"/>
  <c r="Y1070" i="11" s="1"/>
  <c r="N750" i="11"/>
  <c r="P750" i="11" s="1"/>
  <c r="S750" i="11" s="1"/>
  <c r="U750" i="11" s="1"/>
  <c r="V750" i="11" s="1"/>
  <c r="W750" i="11" s="1"/>
  <c r="Y750" i="11" s="1"/>
  <c r="N1509" i="11"/>
  <c r="P1509" i="11" s="1"/>
  <c r="S1509" i="11" s="1"/>
  <c r="U1509" i="11" s="1"/>
  <c r="V1509" i="11" s="1"/>
  <c r="W1509" i="11" s="1"/>
  <c r="Y1509" i="11" s="1"/>
  <c r="N805" i="11"/>
  <c r="P805" i="11" s="1"/>
  <c r="S805" i="11" s="1"/>
  <c r="U805" i="11" s="1"/>
  <c r="V805" i="11" s="1"/>
  <c r="W805" i="11" s="1"/>
  <c r="Y805" i="11" s="1"/>
  <c r="N886" i="11"/>
  <c r="P886" i="11" s="1"/>
  <c r="S886" i="11" s="1"/>
  <c r="U886" i="11" s="1"/>
  <c r="V886" i="11" s="1"/>
  <c r="W886" i="11" s="1"/>
  <c r="Y886" i="11" s="1"/>
  <c r="N790" i="11"/>
  <c r="P790" i="11" s="1"/>
  <c r="S790" i="11" s="1"/>
  <c r="U790" i="11" s="1"/>
  <c r="V790" i="11" s="1"/>
  <c r="W790" i="11" s="1"/>
  <c r="Y790" i="11" s="1"/>
  <c r="N885" i="11"/>
  <c r="P885" i="11" s="1"/>
  <c r="S885" i="11" s="1"/>
  <c r="U885" i="11" s="1"/>
  <c r="V885" i="11" s="1"/>
  <c r="W885" i="11" s="1"/>
  <c r="Y885" i="11" s="1"/>
  <c r="N205" i="11"/>
  <c r="P205" i="11" s="1"/>
  <c r="S205" i="11" s="1"/>
  <c r="U205" i="11" s="1"/>
  <c r="V205" i="11" s="1"/>
  <c r="W205" i="11" s="1"/>
  <c r="Y205" i="11" s="1"/>
  <c r="N1506" i="11"/>
  <c r="P1506" i="11" s="1"/>
  <c r="S1506" i="11" s="1"/>
  <c r="U1506" i="11" s="1"/>
  <c r="V1506" i="11" s="1"/>
  <c r="W1506" i="11" s="1"/>
  <c r="Y1506" i="11" s="1"/>
  <c r="N1122" i="11"/>
  <c r="P1122" i="11" s="1"/>
  <c r="S1122" i="11" s="1"/>
  <c r="U1122" i="11" s="1"/>
  <c r="V1122" i="11" s="1"/>
  <c r="W1122" i="11" s="1"/>
  <c r="Y1122" i="11" s="1"/>
  <c r="N1058" i="11"/>
  <c r="P1058" i="11" s="1"/>
  <c r="S1058" i="11" s="1"/>
  <c r="U1058" i="11" s="1"/>
  <c r="V1058" i="11" s="1"/>
  <c r="W1058" i="11" s="1"/>
  <c r="Y1058" i="11" s="1"/>
  <c r="N1026" i="11"/>
  <c r="P1026" i="11" s="1"/>
  <c r="S1026" i="11" s="1"/>
  <c r="U1026" i="11" s="1"/>
  <c r="V1026" i="11" s="1"/>
  <c r="W1026" i="11" s="1"/>
  <c r="Y1026" i="11" s="1"/>
  <c r="N962" i="11"/>
  <c r="P962" i="11" s="1"/>
  <c r="S962" i="11" s="1"/>
  <c r="U962" i="11" s="1"/>
  <c r="V962" i="11" s="1"/>
  <c r="W962" i="11" s="1"/>
  <c r="Y962" i="11" s="1"/>
  <c r="N930" i="11"/>
  <c r="P930" i="11" s="1"/>
  <c r="S930" i="11" s="1"/>
  <c r="U930" i="11" s="1"/>
  <c r="V930" i="11" s="1"/>
  <c r="W930" i="11" s="1"/>
  <c r="Y930" i="11" s="1"/>
  <c r="N898" i="11"/>
  <c r="P898" i="11" s="1"/>
  <c r="S898" i="11" s="1"/>
  <c r="U898" i="11" s="1"/>
  <c r="V898" i="11" s="1"/>
  <c r="W898" i="11" s="1"/>
  <c r="Y898" i="11" s="1"/>
  <c r="N834" i="11"/>
  <c r="P834" i="11" s="1"/>
  <c r="S834" i="11" s="1"/>
  <c r="U834" i="11" s="1"/>
  <c r="V834" i="11" s="1"/>
  <c r="W834" i="11" s="1"/>
  <c r="Y834" i="11" s="1"/>
  <c r="N802" i="11"/>
  <c r="P802" i="11" s="1"/>
  <c r="S802" i="11" s="1"/>
  <c r="U802" i="11" s="1"/>
  <c r="V802" i="11" s="1"/>
  <c r="W802" i="11" s="1"/>
  <c r="Y802" i="11" s="1"/>
  <c r="N770" i="11"/>
  <c r="P770" i="11" s="1"/>
  <c r="S770" i="11" s="1"/>
  <c r="U770" i="11" s="1"/>
  <c r="V770" i="11" s="1"/>
  <c r="W770" i="11" s="1"/>
  <c r="Y770" i="11" s="1"/>
  <c r="N738" i="11"/>
  <c r="P738" i="11" s="1"/>
  <c r="S738" i="11" s="1"/>
  <c r="U738" i="11" s="1"/>
  <c r="V738" i="11" s="1"/>
  <c r="W738" i="11" s="1"/>
  <c r="Y738" i="11" s="1"/>
  <c r="N1014" i="11"/>
  <c r="P1014" i="11" s="1"/>
  <c r="S1014" i="11" s="1"/>
  <c r="U1014" i="11" s="1"/>
  <c r="V1014" i="11" s="1"/>
  <c r="W1014" i="11" s="1"/>
  <c r="Y1014" i="11" s="1"/>
  <c r="N894" i="11"/>
  <c r="P894" i="11" s="1"/>
  <c r="S894" i="11" s="1"/>
  <c r="U894" i="11" s="1"/>
  <c r="V894" i="11" s="1"/>
  <c r="W894" i="11" s="1"/>
  <c r="Y894" i="11" s="1"/>
  <c r="N901" i="11"/>
  <c r="P901" i="11" s="1"/>
  <c r="S901" i="11" s="1"/>
  <c r="U901" i="11" s="1"/>
  <c r="V901" i="11" s="1"/>
  <c r="W901" i="11" s="1"/>
  <c r="Y901" i="11" s="1"/>
  <c r="N1780" i="11"/>
  <c r="P1780" i="11" s="1"/>
  <c r="S1780" i="11" s="1"/>
  <c r="U1780" i="11" s="1"/>
  <c r="V1780" i="11" s="1"/>
  <c r="W1780" i="11" s="1"/>
  <c r="Y1780" i="11" s="1"/>
  <c r="N891" i="11"/>
  <c r="P891" i="11" s="1"/>
  <c r="S891" i="11" s="1"/>
  <c r="U891" i="11" s="1"/>
  <c r="V891" i="11" s="1"/>
  <c r="W891" i="11" s="1"/>
  <c r="Y891" i="11" s="1"/>
  <c r="N803" i="11"/>
  <c r="P803" i="11" s="1"/>
  <c r="S803" i="11" s="1"/>
  <c r="U803" i="11" s="1"/>
  <c r="V803" i="11" s="1"/>
  <c r="W803" i="11" s="1"/>
  <c r="Y803" i="11" s="1"/>
  <c r="N603" i="11"/>
  <c r="P603" i="11" s="1"/>
  <c r="S603" i="11" s="1"/>
  <c r="U603" i="11" s="1"/>
  <c r="V603" i="11" s="1"/>
  <c r="W603" i="11" s="1"/>
  <c r="Y603" i="11" s="1"/>
  <c r="N1169" i="11"/>
  <c r="P1169" i="11" s="1"/>
  <c r="S1169" i="11" s="1"/>
  <c r="U1169" i="11" s="1"/>
  <c r="V1169" i="11" s="1"/>
  <c r="W1169" i="11" s="1"/>
  <c r="Y1169" i="11" s="1"/>
  <c r="N913" i="11"/>
  <c r="P913" i="11" s="1"/>
  <c r="S913" i="11" s="1"/>
  <c r="U913" i="11" s="1"/>
  <c r="V913" i="11" s="1"/>
  <c r="W913" i="11" s="1"/>
  <c r="Y913" i="11" s="1"/>
  <c r="N881" i="11"/>
  <c r="P881" i="11" s="1"/>
  <c r="S881" i="11" s="1"/>
  <c r="U881" i="11" s="1"/>
  <c r="V881" i="11" s="1"/>
  <c r="W881" i="11" s="1"/>
  <c r="Y881" i="11" s="1"/>
  <c r="N785" i="11"/>
  <c r="P785" i="11" s="1"/>
  <c r="S785" i="11" s="1"/>
  <c r="U785" i="11" s="1"/>
  <c r="V785" i="11" s="1"/>
  <c r="W785" i="11" s="1"/>
  <c r="Y785" i="11" s="1"/>
  <c r="N209" i="11"/>
  <c r="P209" i="11" s="1"/>
  <c r="S209" i="11" s="1"/>
  <c r="U209" i="11" s="1"/>
  <c r="V209" i="11" s="1"/>
  <c r="W209" i="11" s="1"/>
  <c r="Y209" i="11" s="1"/>
  <c r="N870" i="11"/>
  <c r="P870" i="11" s="1"/>
  <c r="S870" i="11" s="1"/>
  <c r="U870" i="11" s="1"/>
  <c r="V870" i="11" s="1"/>
  <c r="W870" i="11" s="1"/>
  <c r="Y870" i="11" s="1"/>
  <c r="N1029" i="11"/>
  <c r="P1029" i="11" s="1"/>
  <c r="S1029" i="11" s="1"/>
  <c r="U1029" i="11" s="1"/>
  <c r="V1029" i="11" s="1"/>
  <c r="W1029" i="11" s="1"/>
  <c r="Y1029" i="11" s="1"/>
  <c r="N893" i="11"/>
  <c r="P893" i="11" s="1"/>
  <c r="S893" i="11" s="1"/>
  <c r="U893" i="11" s="1"/>
  <c r="V893" i="11" s="1"/>
  <c r="W893" i="11" s="1"/>
  <c r="Y893" i="11" s="1"/>
  <c r="N773" i="11"/>
  <c r="P773" i="11" s="1"/>
  <c r="S773" i="11" s="1"/>
  <c r="U773" i="11" s="1"/>
  <c r="V773" i="11" s="1"/>
  <c r="W773" i="11" s="1"/>
  <c r="Y773" i="11" s="1"/>
  <c r="N1108" i="11"/>
  <c r="P1108" i="11" s="1"/>
  <c r="S1108" i="11" s="1"/>
  <c r="U1108" i="11" s="1"/>
  <c r="V1108" i="11" s="1"/>
  <c r="W1108" i="11" s="1"/>
  <c r="Y1108" i="11" s="1"/>
  <c r="N900" i="11"/>
  <c r="P900" i="11" s="1"/>
  <c r="S900" i="11" s="1"/>
  <c r="U900" i="11" s="1"/>
  <c r="V900" i="11" s="1"/>
  <c r="W900" i="11" s="1"/>
  <c r="Y900" i="11" s="1"/>
  <c r="N804" i="11"/>
  <c r="P804" i="11" s="1"/>
  <c r="S804" i="11" s="1"/>
  <c r="U804" i="11" s="1"/>
  <c r="V804" i="11" s="1"/>
  <c r="W804" i="11" s="1"/>
  <c r="Y804" i="11" s="1"/>
  <c r="N1115" i="11"/>
  <c r="P1115" i="11" s="1"/>
  <c r="S1115" i="11" s="1"/>
  <c r="U1115" i="11" s="1"/>
  <c r="V1115" i="11" s="1"/>
  <c r="W1115" i="11" s="1"/>
  <c r="Y1115" i="11" s="1"/>
  <c r="N1003" i="11"/>
  <c r="P1003" i="11" s="1"/>
  <c r="S1003" i="11" s="1"/>
  <c r="U1003" i="11" s="1"/>
  <c r="V1003" i="11" s="1"/>
  <c r="W1003" i="11" s="1"/>
  <c r="Y1003" i="11" s="1"/>
  <c r="N835" i="11"/>
  <c r="P835" i="11" s="1"/>
  <c r="S835" i="11" s="1"/>
  <c r="U835" i="11" s="1"/>
  <c r="V835" i="11" s="1"/>
  <c r="W835" i="11" s="1"/>
  <c r="Y835" i="11" s="1"/>
  <c r="N747" i="11"/>
  <c r="P747" i="11" s="1"/>
  <c r="S747" i="11" s="1"/>
  <c r="U747" i="11" s="1"/>
  <c r="V747" i="11" s="1"/>
  <c r="W747" i="11" s="1"/>
  <c r="Y747" i="11" s="1"/>
  <c r="N1112" i="11"/>
  <c r="P1112" i="11" s="1"/>
  <c r="S1112" i="11" s="1"/>
  <c r="U1112" i="11" s="1"/>
  <c r="V1112" i="11" s="1"/>
  <c r="W1112" i="11" s="1"/>
  <c r="Y1112" i="11" s="1"/>
  <c r="N1080" i="11"/>
  <c r="P1080" i="11" s="1"/>
  <c r="S1080" i="11" s="1"/>
  <c r="U1080" i="11" s="1"/>
  <c r="V1080" i="11" s="1"/>
  <c r="W1080" i="11" s="1"/>
  <c r="Y1080" i="11" s="1"/>
  <c r="N1016" i="11"/>
  <c r="P1016" i="11" s="1"/>
  <c r="S1016" i="11" s="1"/>
  <c r="U1016" i="11" s="1"/>
  <c r="V1016" i="11" s="1"/>
  <c r="W1016" i="11" s="1"/>
  <c r="Y1016" i="11" s="1"/>
  <c r="N952" i="11"/>
  <c r="P952" i="11" s="1"/>
  <c r="S952" i="11" s="1"/>
  <c r="U952" i="11" s="1"/>
  <c r="V952" i="11" s="1"/>
  <c r="W952" i="11" s="1"/>
  <c r="Y952" i="11" s="1"/>
  <c r="N888" i="11"/>
  <c r="P888" i="11" s="1"/>
  <c r="S888" i="11" s="1"/>
  <c r="U888" i="11" s="1"/>
  <c r="V888" i="11" s="1"/>
  <c r="W888" i="11" s="1"/>
  <c r="Y888" i="11" s="1"/>
  <c r="N824" i="11"/>
  <c r="P824" i="11" s="1"/>
  <c r="S824" i="11" s="1"/>
  <c r="U824" i="11" s="1"/>
  <c r="V824" i="11" s="1"/>
  <c r="W824" i="11" s="1"/>
  <c r="Y824" i="11" s="1"/>
  <c r="N792" i="11"/>
  <c r="P792" i="11" s="1"/>
  <c r="S792" i="11" s="1"/>
  <c r="U792" i="11" s="1"/>
  <c r="V792" i="11" s="1"/>
  <c r="W792" i="11" s="1"/>
  <c r="Y792" i="11" s="1"/>
  <c r="N152" i="11"/>
  <c r="P152" i="11" s="1"/>
  <c r="S152" i="11" s="1"/>
  <c r="U152" i="11" s="1"/>
  <c r="V152" i="11" s="1"/>
  <c r="W152" i="11" s="1"/>
  <c r="Y152" i="11" s="1"/>
  <c r="N1062" i="11"/>
  <c r="P1062" i="11" s="1"/>
  <c r="S1062" i="11" s="1"/>
  <c r="U1062" i="11" s="1"/>
  <c r="V1062" i="11" s="1"/>
  <c r="W1062" i="11" s="1"/>
  <c r="Y1062" i="11" s="1"/>
  <c r="N830" i="11"/>
  <c r="P830" i="11" s="1"/>
  <c r="S830" i="11" s="1"/>
  <c r="U830" i="11" s="1"/>
  <c r="V830" i="11" s="1"/>
  <c r="W830" i="11" s="1"/>
  <c r="Y830" i="11" s="1"/>
  <c r="N1061" i="11"/>
  <c r="P1061" i="11" s="1"/>
  <c r="S1061" i="11" s="1"/>
  <c r="U1061" i="11" s="1"/>
  <c r="V1061" i="11" s="1"/>
  <c r="W1061" i="11" s="1"/>
  <c r="Y1061" i="11" s="1"/>
  <c r="N868" i="11"/>
  <c r="P868" i="11" s="1"/>
  <c r="S868" i="11" s="1"/>
  <c r="U868" i="11" s="1"/>
  <c r="V868" i="11" s="1"/>
  <c r="W868" i="11" s="1"/>
  <c r="Y868" i="11" s="1"/>
  <c r="N772" i="11"/>
  <c r="P772" i="11" s="1"/>
  <c r="S772" i="11" s="1"/>
  <c r="U772" i="11" s="1"/>
  <c r="V772" i="11" s="1"/>
  <c r="W772" i="11" s="1"/>
  <c r="Y772" i="11" s="1"/>
  <c r="N604" i="11"/>
  <c r="P604" i="11" s="1"/>
  <c r="S604" i="11" s="1"/>
  <c r="U604" i="11" s="1"/>
  <c r="V604" i="11" s="1"/>
  <c r="W604" i="11" s="1"/>
  <c r="Y604" i="11" s="1"/>
  <c r="N1078" i="11"/>
  <c r="P1078" i="11" s="1"/>
  <c r="S1078" i="11" s="1"/>
  <c r="U1078" i="11" s="1"/>
  <c r="V1078" i="11" s="1"/>
  <c r="W1078" i="11" s="1"/>
  <c r="Y1078" i="11" s="1"/>
  <c r="N966" i="11"/>
  <c r="P966" i="11" s="1"/>
  <c r="S966" i="11" s="1"/>
  <c r="U966" i="11" s="1"/>
  <c r="V966" i="11" s="1"/>
  <c r="W966" i="11" s="1"/>
  <c r="Y966" i="11" s="1"/>
  <c r="N862" i="11"/>
  <c r="P862" i="11" s="1"/>
  <c r="S862" i="11" s="1"/>
  <c r="U862" i="11" s="1"/>
  <c r="V862" i="11" s="1"/>
  <c r="W862" i="11" s="1"/>
  <c r="Y862" i="11" s="1"/>
  <c r="N1501" i="11"/>
  <c r="P1501" i="11" s="1"/>
  <c r="S1501" i="11" s="1"/>
  <c r="U1501" i="11" s="1"/>
  <c r="V1501" i="11" s="1"/>
  <c r="W1501" i="11" s="1"/>
  <c r="Y1501" i="11" s="1"/>
  <c r="N973" i="11"/>
  <c r="P973" i="11" s="1"/>
  <c r="S973" i="11" s="1"/>
  <c r="U973" i="11" s="1"/>
  <c r="V973" i="11" s="1"/>
  <c r="W973" i="11" s="1"/>
  <c r="Y973" i="11" s="1"/>
  <c r="N845" i="11"/>
  <c r="P845" i="11" s="1"/>
  <c r="S845" i="11" s="1"/>
  <c r="U845" i="11" s="1"/>
  <c r="V845" i="11" s="1"/>
  <c r="W845" i="11" s="1"/>
  <c r="Y845" i="11" s="1"/>
  <c r="N741" i="11"/>
  <c r="P741" i="11" s="1"/>
  <c r="S741" i="11" s="1"/>
  <c r="U741" i="11" s="1"/>
  <c r="V741" i="11" s="1"/>
  <c r="W741" i="11" s="1"/>
  <c r="Y741" i="11" s="1"/>
  <c r="N1794" i="11"/>
  <c r="P1794" i="11" s="1"/>
  <c r="S1794" i="11" s="1"/>
  <c r="U1794" i="11" s="1"/>
  <c r="V1794" i="11" s="1"/>
  <c r="W1794" i="11" s="1"/>
  <c r="Y1794" i="11" s="1"/>
  <c r="N866" i="11"/>
  <c r="P866" i="11" s="1"/>
  <c r="S866" i="11" s="1"/>
  <c r="U866" i="11" s="1"/>
  <c r="V866" i="11" s="1"/>
  <c r="W866" i="11" s="1"/>
  <c r="Y866" i="11" s="1"/>
  <c r="N65" i="11"/>
  <c r="P65" i="11" s="1"/>
  <c r="S65" i="11" s="1"/>
  <c r="U65" i="11" s="1"/>
  <c r="V65" i="11" s="1"/>
  <c r="W65" i="11" s="1"/>
  <c r="Y65" i="11" s="1"/>
  <c r="N206" i="11"/>
  <c r="P206" i="11" s="1"/>
  <c r="S206" i="11" s="1"/>
  <c r="U206" i="11" s="1"/>
  <c r="V206" i="11" s="1"/>
  <c r="W206" i="11" s="1"/>
  <c r="Y206" i="11" s="1"/>
  <c r="N1114" i="11"/>
  <c r="P1114" i="11" s="1"/>
  <c r="S1114" i="11" s="1"/>
  <c r="U1114" i="11" s="1"/>
  <c r="V1114" i="11" s="1"/>
  <c r="W1114" i="11" s="1"/>
  <c r="Y1114" i="11" s="1"/>
  <c r="N1018" i="11"/>
  <c r="P1018" i="11" s="1"/>
  <c r="S1018" i="11" s="1"/>
  <c r="U1018" i="11" s="1"/>
  <c r="V1018" i="11" s="1"/>
  <c r="W1018" i="11" s="1"/>
  <c r="Y1018" i="11" s="1"/>
  <c r="N954" i="11"/>
  <c r="P954" i="11" s="1"/>
  <c r="S954" i="11" s="1"/>
  <c r="U954" i="11" s="1"/>
  <c r="V954" i="11" s="1"/>
  <c r="W954" i="11" s="1"/>
  <c r="Y954" i="11" s="1"/>
  <c r="N890" i="11"/>
  <c r="P890" i="11" s="1"/>
  <c r="S890" i="11" s="1"/>
  <c r="U890" i="11" s="1"/>
  <c r="V890" i="11" s="1"/>
  <c r="W890" i="11" s="1"/>
  <c r="Y890" i="11" s="1"/>
  <c r="N826" i="11"/>
  <c r="P826" i="11" s="1"/>
  <c r="S826" i="11" s="1"/>
  <c r="U826" i="11" s="1"/>
  <c r="V826" i="11" s="1"/>
  <c r="W826" i="11" s="1"/>
  <c r="Y826" i="11" s="1"/>
  <c r="N602" i="11"/>
  <c r="P602" i="11" s="1"/>
  <c r="S602" i="11" s="1"/>
  <c r="U602" i="11" s="1"/>
  <c r="V602" i="11" s="1"/>
  <c r="W602" i="11" s="1"/>
  <c r="Y602" i="11" s="1"/>
  <c r="N154" i="11"/>
  <c r="P154" i="11" s="1"/>
  <c r="S154" i="11" s="1"/>
  <c r="U154" i="11" s="1"/>
  <c r="V154" i="11" s="1"/>
  <c r="W154" i="11" s="1"/>
  <c r="Y154" i="11" s="1"/>
  <c r="N90" i="11"/>
  <c r="P90" i="11" s="1"/>
  <c r="S90" i="11" s="1"/>
  <c r="U90" i="11" s="1"/>
  <c r="V90" i="11" s="1"/>
  <c r="W90" i="11" s="1"/>
  <c r="Y90" i="11" s="1"/>
  <c r="N1118" i="11"/>
  <c r="P1118" i="11" s="1"/>
  <c r="S1118" i="11" s="1"/>
  <c r="U1118" i="11" s="1"/>
  <c r="V1118" i="11" s="1"/>
  <c r="W1118" i="11" s="1"/>
  <c r="Y1118" i="11" s="1"/>
  <c r="N1781" i="11"/>
  <c r="P1781" i="11" s="1"/>
  <c r="S1781" i="11" s="1"/>
  <c r="U1781" i="11" s="1"/>
  <c r="V1781" i="11" s="1"/>
  <c r="W1781" i="11" s="1"/>
  <c r="Y1781" i="11" s="1"/>
  <c r="N1117" i="11"/>
  <c r="P1117" i="11" s="1"/>
  <c r="S1117" i="11" s="1"/>
  <c r="U1117" i="11" s="1"/>
  <c r="V1117" i="11" s="1"/>
  <c r="W1117" i="11" s="1"/>
  <c r="Y1117" i="11" s="1"/>
  <c r="N1005" i="11"/>
  <c r="P1005" i="11" s="1"/>
  <c r="S1005" i="11" s="1"/>
  <c r="U1005" i="11" s="1"/>
  <c r="V1005" i="11" s="1"/>
  <c r="W1005" i="11" s="1"/>
  <c r="Y1005" i="11" s="1"/>
  <c r="N869" i="11"/>
  <c r="P869" i="11" s="1"/>
  <c r="S869" i="11" s="1"/>
  <c r="U869" i="11" s="1"/>
  <c r="V869" i="11" s="1"/>
  <c r="W869" i="11" s="1"/>
  <c r="Y869" i="11" s="1"/>
  <c r="N1012" i="11"/>
  <c r="P1012" i="11" s="1"/>
  <c r="S1012" i="11" s="1"/>
  <c r="U1012" i="11" s="1"/>
  <c r="V1012" i="11" s="1"/>
  <c r="W1012" i="11" s="1"/>
  <c r="Y1012" i="11" s="1"/>
  <c r="N932" i="11"/>
  <c r="P932" i="11" s="1"/>
  <c r="S932" i="11" s="1"/>
  <c r="U932" i="11" s="1"/>
  <c r="V932" i="11" s="1"/>
  <c r="W932" i="11" s="1"/>
  <c r="Y932" i="11" s="1"/>
  <c r="N836" i="11"/>
  <c r="P836" i="11" s="1"/>
  <c r="S836" i="11" s="1"/>
  <c r="U836" i="11" s="1"/>
  <c r="V836" i="11" s="1"/>
  <c r="W836" i="11" s="1"/>
  <c r="Y836" i="11" s="1"/>
  <c r="N740" i="11"/>
  <c r="P740" i="11" s="1"/>
  <c r="S740" i="11" s="1"/>
  <c r="U740" i="11" s="1"/>
  <c r="V740" i="11" s="1"/>
  <c r="W740" i="11" s="1"/>
  <c r="Y740" i="11" s="1"/>
  <c r="N1163" i="11"/>
  <c r="P1163" i="11" s="1"/>
  <c r="S1163" i="11" s="1"/>
  <c r="U1163" i="11" s="1"/>
  <c r="V1163" i="11" s="1"/>
  <c r="W1163" i="11" s="1"/>
  <c r="Y1163" i="11" s="1"/>
  <c r="N1075" i="11"/>
  <c r="P1075" i="11" s="1"/>
  <c r="S1075" i="11" s="1"/>
  <c r="U1075" i="11" s="1"/>
  <c r="V1075" i="11" s="1"/>
  <c r="W1075" i="11" s="1"/>
  <c r="Y1075" i="11" s="1"/>
  <c r="N955" i="11"/>
  <c r="P955" i="11" s="1"/>
  <c r="S955" i="11" s="1"/>
  <c r="U955" i="11" s="1"/>
  <c r="V955" i="11" s="1"/>
  <c r="W955" i="11" s="1"/>
  <c r="Y955" i="11" s="1"/>
  <c r="N867" i="11"/>
  <c r="P867" i="11" s="1"/>
  <c r="S867" i="11" s="1"/>
  <c r="U867" i="11" s="1"/>
  <c r="V867" i="11" s="1"/>
  <c r="W867" i="11" s="1"/>
  <c r="Y867" i="11" s="1"/>
  <c r="N1793" i="11"/>
  <c r="P1793" i="11" s="1"/>
  <c r="S1793" i="11" s="1"/>
  <c r="U1793" i="11" s="1"/>
  <c r="V1793" i="11" s="1"/>
  <c r="W1793" i="11" s="1"/>
  <c r="Y1793" i="11" s="1"/>
  <c r="N1505" i="11"/>
  <c r="P1505" i="11" s="1"/>
  <c r="S1505" i="11" s="1"/>
  <c r="U1505" i="11" s="1"/>
  <c r="V1505" i="11" s="1"/>
  <c r="W1505" i="11" s="1"/>
  <c r="Y1505" i="11" s="1"/>
  <c r="N1121" i="11"/>
  <c r="P1121" i="11" s="1"/>
  <c r="S1121" i="11" s="1"/>
  <c r="U1121" i="11" s="1"/>
  <c r="V1121" i="11" s="1"/>
  <c r="W1121" i="11" s="1"/>
  <c r="Y1121" i="11" s="1"/>
  <c r="N865" i="11"/>
  <c r="P865" i="11" s="1"/>
  <c r="S865" i="11" s="1"/>
  <c r="U865" i="11" s="1"/>
  <c r="V865" i="11" s="1"/>
  <c r="W865" i="11" s="1"/>
  <c r="Y865" i="11" s="1"/>
  <c r="N1110" i="11"/>
  <c r="P1110" i="11" s="1"/>
  <c r="S1110" i="11" s="1"/>
  <c r="U1110" i="11" s="1"/>
  <c r="V1110" i="11" s="1"/>
  <c r="W1110" i="11" s="1"/>
  <c r="Y1110" i="11" s="1"/>
  <c r="N605" i="11"/>
  <c r="P605" i="11" s="1"/>
  <c r="S605" i="11" s="1"/>
  <c r="U605" i="11" s="1"/>
  <c r="V605" i="11" s="1"/>
  <c r="W605" i="11" s="1"/>
  <c r="Y605" i="11" s="1"/>
  <c r="N808" i="11"/>
  <c r="P808" i="11" s="1"/>
  <c r="S808" i="11" s="1"/>
  <c r="U808" i="11" s="1"/>
  <c r="V808" i="11" s="1"/>
  <c r="W808" i="11" s="1"/>
  <c r="Y808" i="11" s="1"/>
  <c r="N748" i="11"/>
  <c r="P748" i="11" s="1"/>
  <c r="S748" i="11" s="1"/>
  <c r="U748" i="11" s="1"/>
  <c r="V748" i="11" s="1"/>
  <c r="W748" i="11" s="1"/>
  <c r="Y748" i="11" s="1"/>
  <c r="N971" i="11"/>
  <c r="P971" i="11" s="1"/>
  <c r="S971" i="11" s="1"/>
  <c r="U971" i="11" s="1"/>
  <c r="V971" i="11" s="1"/>
  <c r="W971" i="11" s="1"/>
  <c r="Y971" i="11" s="1"/>
  <c r="N843" i="11"/>
  <c r="P843" i="11" s="1"/>
  <c r="S843" i="11" s="1"/>
  <c r="U843" i="11" s="1"/>
  <c r="V843" i="11" s="1"/>
  <c r="W843" i="11" s="1"/>
  <c r="Y843" i="11" s="1"/>
  <c r="N739" i="11"/>
  <c r="P739" i="11" s="1"/>
  <c r="S739" i="11" s="1"/>
  <c r="U739" i="11" s="1"/>
  <c r="V739" i="11" s="1"/>
  <c r="W739" i="11" s="1"/>
  <c r="Y739" i="11" s="1"/>
  <c r="N1015" i="11"/>
  <c r="P1015" i="11" s="1"/>
  <c r="S1015" i="11" s="1"/>
  <c r="U1015" i="11" s="1"/>
  <c r="V1015" i="11" s="1"/>
  <c r="W1015" i="11" s="1"/>
  <c r="Y1015" i="11" s="1"/>
  <c r="N951" i="11"/>
  <c r="P951" i="11" s="1"/>
  <c r="S951" i="11" s="1"/>
  <c r="U951" i="11" s="1"/>
  <c r="V951" i="11" s="1"/>
  <c r="W951" i="11" s="1"/>
  <c r="Y951" i="11" s="1"/>
  <c r="N823" i="11"/>
  <c r="P823" i="11" s="1"/>
  <c r="S823" i="11" s="1"/>
  <c r="U823" i="11" s="1"/>
  <c r="V823" i="11" s="1"/>
  <c r="W823" i="11" s="1"/>
  <c r="Y823" i="11" s="1"/>
  <c r="N791" i="11"/>
  <c r="P791" i="11" s="1"/>
  <c r="S791" i="11" s="1"/>
  <c r="U791" i="11" s="1"/>
  <c r="V791" i="11" s="1"/>
  <c r="W791" i="11" s="1"/>
  <c r="Y791" i="11" s="1"/>
  <c r="N95" i="11"/>
  <c r="P95" i="11" s="1"/>
  <c r="S95" i="11" s="1"/>
  <c r="U95" i="11" s="1"/>
  <c r="V95" i="11" s="1"/>
  <c r="W95" i="11" s="1"/>
  <c r="Y95" i="11" s="1"/>
  <c r="N779" i="11"/>
  <c r="P779" i="11" s="1"/>
  <c r="S779" i="11" s="1"/>
  <c r="U779" i="11" s="1"/>
  <c r="V779" i="11" s="1"/>
  <c r="W779" i="11" s="1"/>
  <c r="Y779" i="11" s="1"/>
  <c r="N1073" i="11"/>
  <c r="P1073" i="11" s="1"/>
  <c r="S1073" i="11" s="1"/>
  <c r="U1073" i="11" s="1"/>
  <c r="V1073" i="11" s="1"/>
  <c r="W1073" i="11" s="1"/>
  <c r="Y1073" i="11" s="1"/>
  <c r="N1033" i="11"/>
  <c r="P1033" i="11" s="1"/>
  <c r="S1033" i="11" s="1"/>
  <c r="U1033" i="11" s="1"/>
  <c r="V1033" i="11" s="1"/>
  <c r="W1033" i="11" s="1"/>
  <c r="Y1033" i="11" s="1"/>
  <c r="N745" i="11"/>
  <c r="P745" i="11" s="1"/>
  <c r="S745" i="11" s="1"/>
  <c r="U745" i="11" s="1"/>
  <c r="V745" i="11" s="1"/>
  <c r="W745" i="11" s="1"/>
  <c r="Y745" i="11" s="1"/>
  <c r="N1172" i="11"/>
  <c r="P1172" i="11" s="1"/>
  <c r="S1172" i="11" s="1"/>
  <c r="U1172" i="11" s="1"/>
  <c r="V1172" i="11" s="1"/>
  <c r="W1172" i="11" s="1"/>
  <c r="Y1172" i="11" s="1"/>
  <c r="N828" i="11"/>
  <c r="P828" i="11" s="1"/>
  <c r="S828" i="11" s="1"/>
  <c r="U828" i="11" s="1"/>
  <c r="V828" i="11" s="1"/>
  <c r="W828" i="11" s="1"/>
  <c r="Y828" i="11" s="1"/>
  <c r="N899" i="11"/>
  <c r="P899" i="11" s="1"/>
  <c r="S899" i="11" s="1"/>
  <c r="U899" i="11" s="1"/>
  <c r="V899" i="11" s="1"/>
  <c r="W899" i="11" s="1"/>
  <c r="Y899" i="11" s="1"/>
  <c r="N1792" i="11"/>
  <c r="P1792" i="11" s="1"/>
  <c r="S1792" i="11" s="1"/>
  <c r="U1792" i="11" s="1"/>
  <c r="V1792" i="11" s="1"/>
  <c r="W1792" i="11" s="1"/>
  <c r="Y1792" i="11" s="1"/>
  <c r="N1504" i="11"/>
  <c r="P1504" i="11" s="1"/>
  <c r="S1504" i="11" s="1"/>
  <c r="U1504" i="11" s="1"/>
  <c r="V1504" i="11" s="1"/>
  <c r="W1504" i="11" s="1"/>
  <c r="Y1504" i="11" s="1"/>
  <c r="N1120" i="11"/>
  <c r="P1120" i="11" s="1"/>
  <c r="S1120" i="11" s="1"/>
  <c r="U1120" i="11" s="1"/>
  <c r="V1120" i="11" s="1"/>
  <c r="W1120" i="11" s="1"/>
  <c r="Y1120" i="11" s="1"/>
  <c r="N1048" i="11"/>
  <c r="P1048" i="11" s="1"/>
  <c r="S1048" i="11" s="1"/>
  <c r="U1048" i="11" s="1"/>
  <c r="V1048" i="11" s="1"/>
  <c r="W1048" i="11" s="1"/>
  <c r="Y1048" i="11" s="1"/>
  <c r="N1008" i="11"/>
  <c r="P1008" i="11" s="1"/>
  <c r="S1008" i="11" s="1"/>
  <c r="U1008" i="11" s="1"/>
  <c r="V1008" i="11" s="1"/>
  <c r="W1008" i="11" s="1"/>
  <c r="Y1008" i="11" s="1"/>
  <c r="N912" i="11"/>
  <c r="P912" i="11" s="1"/>
  <c r="S912" i="11" s="1"/>
  <c r="U912" i="11" s="1"/>
  <c r="V912" i="11" s="1"/>
  <c r="W912" i="11" s="1"/>
  <c r="Y912" i="11" s="1"/>
  <c r="N840" i="11"/>
  <c r="P840" i="11" s="1"/>
  <c r="S840" i="11" s="1"/>
  <c r="U840" i="11" s="1"/>
  <c r="V840" i="11" s="1"/>
  <c r="W840" i="11" s="1"/>
  <c r="Y840" i="11" s="1"/>
  <c r="N768" i="11"/>
  <c r="P768" i="11" s="1"/>
  <c r="S768" i="11" s="1"/>
  <c r="U768" i="11" s="1"/>
  <c r="V768" i="11" s="1"/>
  <c r="W768" i="11" s="1"/>
  <c r="Y768" i="11" s="1"/>
  <c r="N1006" i="11"/>
  <c r="P1006" i="11" s="1"/>
  <c r="S1006" i="11" s="1"/>
  <c r="U1006" i="11" s="1"/>
  <c r="V1006" i="11" s="1"/>
  <c r="W1006" i="11" s="1"/>
  <c r="Y1006" i="11" s="1"/>
  <c r="N878" i="11"/>
  <c r="P878" i="11" s="1"/>
  <c r="S878" i="11" s="1"/>
  <c r="U878" i="11" s="1"/>
  <c r="V878" i="11" s="1"/>
  <c r="W878" i="11" s="1"/>
  <c r="Y878" i="11" s="1"/>
  <c r="N1797" i="11"/>
  <c r="P1797" i="11" s="1"/>
  <c r="S1797" i="11" s="1"/>
  <c r="U1797" i="11" s="1"/>
  <c r="V1797" i="11" s="1"/>
  <c r="W1797" i="11" s="1"/>
  <c r="Y1797" i="11" s="1"/>
  <c r="N844" i="11"/>
  <c r="P844" i="11" s="1"/>
  <c r="S844" i="11" s="1"/>
  <c r="U844" i="11" s="1"/>
  <c r="V844" i="11" s="1"/>
  <c r="W844" i="11" s="1"/>
  <c r="Y844" i="11" s="1"/>
  <c r="N607" i="11"/>
  <c r="P607" i="11" s="1"/>
  <c r="S607" i="11" s="1"/>
  <c r="U607" i="11" s="1"/>
  <c r="V607" i="11" s="1"/>
  <c r="W607" i="11" s="1"/>
  <c r="Y607" i="11" s="1"/>
  <c r="N1065" i="11"/>
  <c r="P1065" i="11" s="1"/>
  <c r="S1065" i="11" s="1"/>
  <c r="U1065" i="11" s="1"/>
  <c r="V1065" i="11" s="1"/>
  <c r="W1065" i="11" s="1"/>
  <c r="Y1065" i="11" s="1"/>
  <c r="N1025" i="11"/>
  <c r="P1025" i="11" s="1"/>
  <c r="S1025" i="11" s="1"/>
  <c r="U1025" i="11" s="1"/>
  <c r="V1025" i="11" s="1"/>
  <c r="W1025" i="11" s="1"/>
  <c r="Y1025" i="11" s="1"/>
  <c r="N905" i="11"/>
  <c r="P905" i="11" s="1"/>
  <c r="S905" i="11" s="1"/>
  <c r="U905" i="11" s="1"/>
  <c r="V905" i="11" s="1"/>
  <c r="W905" i="11" s="1"/>
  <c r="Y905" i="11" s="1"/>
  <c r="N777" i="11"/>
  <c r="P777" i="11" s="1"/>
  <c r="S777" i="11" s="1"/>
  <c r="U777" i="11" s="1"/>
  <c r="V777" i="11" s="1"/>
  <c r="W777" i="11" s="1"/>
  <c r="Y777" i="11" s="1"/>
  <c r="N737" i="11"/>
  <c r="P737" i="11" s="1"/>
  <c r="S737" i="11" s="1"/>
  <c r="U737" i="11" s="1"/>
  <c r="V737" i="11" s="1"/>
  <c r="W737" i="11" s="1"/>
  <c r="Y737" i="11" s="1"/>
  <c r="N139" i="11"/>
  <c r="P139" i="11" s="1"/>
  <c r="S139" i="11" s="1"/>
  <c r="U139" i="11" s="1"/>
  <c r="V139" i="11" s="1"/>
  <c r="W139" i="11" s="1"/>
  <c r="Y139" i="11" s="1"/>
  <c r="N904" i="11"/>
  <c r="P904" i="11" s="1"/>
  <c r="S904" i="11" s="1"/>
  <c r="U904" i="11" s="1"/>
  <c r="V904" i="11" s="1"/>
  <c r="W904" i="11" s="1"/>
  <c r="Y904" i="11" s="1"/>
  <c r="N872" i="11"/>
  <c r="P872" i="11" s="1"/>
  <c r="S872" i="11" s="1"/>
  <c r="U872" i="11" s="1"/>
  <c r="V872" i="11" s="1"/>
  <c r="W872" i="11" s="1"/>
  <c r="Y872" i="11" s="1"/>
  <c r="N800" i="11"/>
  <c r="P800" i="11" s="1"/>
  <c r="S800" i="11" s="1"/>
  <c r="U800" i="11" s="1"/>
  <c r="V800" i="11" s="1"/>
  <c r="W800" i="11" s="1"/>
  <c r="Y800" i="11" s="1"/>
  <c r="N736" i="11"/>
  <c r="P736" i="11" s="1"/>
  <c r="S736" i="11" s="1"/>
  <c r="U736" i="11" s="1"/>
  <c r="V736" i="11" s="1"/>
  <c r="W736" i="11" s="1"/>
  <c r="Y736" i="11" s="1"/>
  <c r="N734" i="11"/>
  <c r="P734" i="11" s="1"/>
  <c r="S734" i="11" s="1"/>
  <c r="U734" i="11" s="1"/>
  <c r="V734" i="11" s="1"/>
  <c r="W734" i="11" s="1"/>
  <c r="Y734" i="11" s="1"/>
  <c r="N1796" i="11"/>
  <c r="P1796" i="11" s="1"/>
  <c r="S1796" i="11" s="1"/>
  <c r="U1796" i="11" s="1"/>
  <c r="V1796" i="11" s="1"/>
  <c r="W1796" i="11" s="1"/>
  <c r="Y1796" i="11" s="1"/>
  <c r="N1060" i="11"/>
  <c r="P1060" i="11" s="1"/>
  <c r="S1060" i="11" s="1"/>
  <c r="U1060" i="11" s="1"/>
  <c r="V1060" i="11" s="1"/>
  <c r="W1060" i="11" s="1"/>
  <c r="Y1060" i="11" s="1"/>
  <c r="N956" i="11"/>
  <c r="P956" i="11" s="1"/>
  <c r="S956" i="11" s="1"/>
  <c r="U956" i="11" s="1"/>
  <c r="V956" i="11" s="1"/>
  <c r="W956" i="11" s="1"/>
  <c r="Y956" i="11" s="1"/>
  <c r="N1107" i="11"/>
  <c r="P1107" i="11" s="1"/>
  <c r="S1107" i="11" s="1"/>
  <c r="U1107" i="11" s="1"/>
  <c r="V1107" i="11" s="1"/>
  <c r="W1107" i="11" s="1"/>
  <c r="Y1107" i="11" s="1"/>
  <c r="N1027" i="11"/>
  <c r="P1027" i="11" s="1"/>
  <c r="S1027" i="11" s="1"/>
  <c r="U1027" i="11" s="1"/>
  <c r="V1027" i="11" s="1"/>
  <c r="W1027" i="11" s="1"/>
  <c r="Y1027" i="11" s="1"/>
  <c r="N1807" i="11"/>
  <c r="P1807" i="11" s="1"/>
  <c r="S1807" i="11" s="1"/>
  <c r="U1807" i="11" s="1"/>
  <c r="V1807" i="11" s="1"/>
  <c r="W1807" i="11" s="1"/>
  <c r="Y1807" i="11" s="1"/>
  <c r="N1167" i="11"/>
  <c r="P1167" i="11" s="1"/>
  <c r="S1167" i="11" s="1"/>
  <c r="U1167" i="11" s="1"/>
  <c r="V1167" i="11" s="1"/>
  <c r="W1167" i="11" s="1"/>
  <c r="Y1167" i="11" s="1"/>
  <c r="N1071" i="11"/>
  <c r="P1071" i="11" s="1"/>
  <c r="S1071" i="11" s="1"/>
  <c r="U1071" i="11" s="1"/>
  <c r="V1071" i="11" s="1"/>
  <c r="W1071" i="11" s="1"/>
  <c r="Y1071" i="11" s="1"/>
  <c r="N1007" i="11"/>
  <c r="P1007" i="11" s="1"/>
  <c r="S1007" i="11" s="1"/>
  <c r="U1007" i="11" s="1"/>
  <c r="V1007" i="11" s="1"/>
  <c r="W1007" i="11" s="1"/>
  <c r="Y1007" i="11" s="1"/>
  <c r="N975" i="11"/>
  <c r="P975" i="11" s="1"/>
  <c r="S975" i="11" s="1"/>
  <c r="U975" i="11" s="1"/>
  <c r="V975" i="11" s="1"/>
  <c r="W975" i="11" s="1"/>
  <c r="Y975" i="11" s="1"/>
  <c r="N911" i="11"/>
  <c r="P911" i="11" s="1"/>
  <c r="S911" i="11" s="1"/>
  <c r="U911" i="11" s="1"/>
  <c r="V911" i="11" s="1"/>
  <c r="W911" i="11" s="1"/>
  <c r="Y911" i="11" s="1"/>
  <c r="N879" i="11"/>
  <c r="P879" i="11" s="1"/>
  <c r="S879" i="11" s="1"/>
  <c r="U879" i="11" s="1"/>
  <c r="V879" i="11" s="1"/>
  <c r="W879" i="11" s="1"/>
  <c r="Y879" i="11" s="1"/>
  <c r="N783" i="11"/>
  <c r="P783" i="11" s="1"/>
  <c r="S783" i="11" s="1"/>
  <c r="U783" i="11" s="1"/>
  <c r="V783" i="11" s="1"/>
  <c r="W783" i="11" s="1"/>
  <c r="Y783" i="11" s="1"/>
  <c r="N751" i="11"/>
  <c r="P751" i="11" s="1"/>
  <c r="S751" i="11" s="1"/>
  <c r="U751" i="11" s="1"/>
  <c r="V751" i="11" s="1"/>
  <c r="W751" i="11" s="1"/>
  <c r="Y751" i="11" s="1"/>
  <c r="N207" i="11"/>
  <c r="P207" i="11" s="1"/>
  <c r="S207" i="11" s="1"/>
  <c r="U207" i="11" s="1"/>
  <c r="V207" i="11" s="1"/>
  <c r="W207" i="11" s="1"/>
  <c r="Y207" i="11" s="1"/>
  <c r="N931" i="11"/>
  <c r="P931" i="11" s="1"/>
  <c r="S931" i="11" s="1"/>
  <c r="U931" i="11" s="1"/>
  <c r="V931" i="11" s="1"/>
  <c r="W931" i="11" s="1"/>
  <c r="Y931" i="11" s="1"/>
  <c r="N1057" i="11"/>
  <c r="P1057" i="11" s="1"/>
  <c r="S1057" i="11" s="1"/>
  <c r="U1057" i="11" s="1"/>
  <c r="V1057" i="11" s="1"/>
  <c r="W1057" i="11" s="1"/>
  <c r="Y1057" i="11" s="1"/>
  <c r="N897" i="11"/>
  <c r="P897" i="11" s="1"/>
  <c r="S897" i="11" s="1"/>
  <c r="U897" i="11" s="1"/>
  <c r="V897" i="11" s="1"/>
  <c r="W897" i="11" s="1"/>
  <c r="Y897" i="11" s="1"/>
  <c r="N769" i="11"/>
  <c r="P769" i="11" s="1"/>
  <c r="S769" i="11" s="1"/>
  <c r="U769" i="11" s="1"/>
  <c r="V769" i="11" s="1"/>
  <c r="W769" i="11" s="1"/>
  <c r="Y769" i="11" s="1"/>
  <c r="N64" i="11"/>
  <c r="P64" i="11" s="1"/>
  <c r="S64" i="11" s="1"/>
  <c r="U64" i="11" s="1"/>
  <c r="V64" i="11" s="1"/>
  <c r="W64" i="11" s="1"/>
  <c r="Y64" i="11" s="1"/>
  <c r="N1020" i="11"/>
  <c r="P1020" i="11" s="1"/>
  <c r="S1020" i="11" s="1"/>
  <c r="U1020" i="11" s="1"/>
  <c r="V1020" i="11" s="1"/>
  <c r="W1020" i="11" s="1"/>
  <c r="Y1020" i="11" s="1"/>
  <c r="N1803" i="11"/>
  <c r="P1803" i="11" s="1"/>
  <c r="S1803" i="11" s="1"/>
  <c r="U1803" i="11" s="1"/>
  <c r="V1803" i="11" s="1"/>
  <c r="W1803" i="11" s="1"/>
  <c r="Y1803" i="11" s="1"/>
  <c r="N963" i="11"/>
  <c r="P963" i="11" s="1"/>
  <c r="S963" i="11" s="1"/>
  <c r="U963" i="11" s="1"/>
  <c r="V963" i="11" s="1"/>
  <c r="W963" i="11" s="1"/>
  <c r="Y963" i="11" s="1"/>
  <c r="N875" i="11"/>
  <c r="P875" i="11" s="1"/>
  <c r="S875" i="11" s="1"/>
  <c r="U875" i="11" s="1"/>
  <c r="V875" i="11" s="1"/>
  <c r="W875" i="11" s="1"/>
  <c r="Y875" i="11" s="1"/>
  <c r="N1072" i="11"/>
  <c r="P1072" i="11" s="1"/>
  <c r="S1072" i="11" s="1"/>
  <c r="U1072" i="11" s="1"/>
  <c r="V1072" i="11" s="1"/>
  <c r="W1072" i="11" s="1"/>
  <c r="Y1072" i="11" s="1"/>
  <c r="N1000" i="11"/>
  <c r="P1000" i="11" s="1"/>
  <c r="S1000" i="11" s="1"/>
  <c r="U1000" i="11" s="1"/>
  <c r="V1000" i="11" s="1"/>
  <c r="W1000" i="11" s="1"/>
  <c r="Y1000" i="11" s="1"/>
  <c r="N968" i="11"/>
  <c r="P968" i="11" s="1"/>
  <c r="S968" i="11" s="1"/>
  <c r="U968" i="11" s="1"/>
  <c r="V968" i="11" s="1"/>
  <c r="W968" i="11" s="1"/>
  <c r="Y968" i="11" s="1"/>
  <c r="N864" i="11"/>
  <c r="P864" i="11" s="1"/>
  <c r="S864" i="11" s="1"/>
  <c r="U864" i="11" s="1"/>
  <c r="V864" i="11" s="1"/>
  <c r="W864" i="11" s="1"/>
  <c r="Y864" i="11" s="1"/>
  <c r="N832" i="11"/>
  <c r="P832" i="11" s="1"/>
  <c r="S832" i="11" s="1"/>
  <c r="U832" i="11" s="1"/>
  <c r="V832" i="11" s="1"/>
  <c r="W832" i="11" s="1"/>
  <c r="Y832" i="11" s="1"/>
  <c r="N208" i="11"/>
  <c r="P208" i="11" s="1"/>
  <c r="S208" i="11" s="1"/>
  <c r="U208" i="11" s="1"/>
  <c r="V208" i="11" s="1"/>
  <c r="W208" i="11" s="1"/>
  <c r="Y208" i="11" s="1"/>
  <c r="N809" i="11"/>
  <c r="P809" i="11" s="1"/>
  <c r="S809" i="11" s="1"/>
  <c r="U809" i="11" s="1"/>
  <c r="V809" i="11" s="1"/>
  <c r="W809" i="11" s="1"/>
  <c r="Y809" i="11" s="1"/>
  <c r="N806" i="11"/>
  <c r="P806" i="11" s="1"/>
  <c r="S806" i="11" s="1"/>
  <c r="U806" i="11" s="1"/>
  <c r="V806" i="11" s="1"/>
  <c r="W806" i="11" s="1"/>
  <c r="Y806" i="11" s="1"/>
  <c r="N837" i="11"/>
  <c r="P837" i="11" s="1"/>
  <c r="S837" i="11" s="1"/>
  <c r="U837" i="11" s="1"/>
  <c r="V837" i="11" s="1"/>
  <c r="W837" i="11" s="1"/>
  <c r="Y837" i="11" s="1"/>
  <c r="N780" i="11"/>
  <c r="P780" i="11" s="1"/>
  <c r="S780" i="11" s="1"/>
  <c r="U780" i="11" s="1"/>
  <c r="V780" i="11" s="1"/>
  <c r="W780" i="11" s="1"/>
  <c r="Y780" i="11" s="1"/>
  <c r="N1059" i="11"/>
  <c r="P1059" i="11" s="1"/>
  <c r="S1059" i="11" s="1"/>
  <c r="U1059" i="11" s="1"/>
  <c r="V1059" i="11" s="1"/>
  <c r="W1059" i="11" s="1"/>
  <c r="Y1059" i="11" s="1"/>
  <c r="N771" i="11"/>
  <c r="P771" i="11" s="1"/>
  <c r="S771" i="11" s="1"/>
  <c r="U771" i="11" s="1"/>
  <c r="V771" i="11" s="1"/>
  <c r="W771" i="11" s="1"/>
  <c r="Y771" i="11" s="1"/>
  <c r="N1032" i="11"/>
  <c r="P1032" i="11" s="1"/>
  <c r="S1032" i="11" s="1"/>
  <c r="U1032" i="11" s="1"/>
  <c r="V1032" i="11" s="1"/>
  <c r="W1032" i="11" s="1"/>
  <c r="Y1032" i="11" s="1"/>
  <c r="N896" i="11"/>
  <c r="P896" i="11" s="1"/>
  <c r="S896" i="11" s="1"/>
  <c r="U896" i="11" s="1"/>
  <c r="V896" i="11" s="1"/>
  <c r="W896" i="11" s="1"/>
  <c r="Y896" i="11" s="1"/>
  <c r="N1502" i="11"/>
  <c r="P1502" i="11" s="1"/>
  <c r="S1502" i="11" s="1"/>
  <c r="U1502" i="11" s="1"/>
  <c r="V1502" i="11" s="1"/>
  <c r="W1502" i="11" s="1"/>
  <c r="Y1502" i="11" s="1"/>
  <c r="N974" i="11"/>
  <c r="P974" i="11" s="1"/>
  <c r="S974" i="11" s="1"/>
  <c r="U974" i="11" s="1"/>
  <c r="V974" i="11" s="1"/>
  <c r="W974" i="11" s="1"/>
  <c r="Y974" i="11" s="1"/>
  <c r="N1045" i="11"/>
  <c r="P1045" i="11" s="1"/>
  <c r="S1045" i="11" s="1"/>
  <c r="U1045" i="11" s="1"/>
  <c r="V1045" i="11" s="1"/>
  <c r="W1045" i="11" s="1"/>
  <c r="Y1045" i="11" s="1"/>
  <c r="N909" i="11"/>
  <c r="P909" i="11" s="1"/>
  <c r="S909" i="11" s="1"/>
  <c r="U909" i="11" s="1"/>
  <c r="V909" i="11" s="1"/>
  <c r="W909" i="11" s="1"/>
  <c r="Y909" i="11" s="1"/>
  <c r="N781" i="11"/>
  <c r="P781" i="11" s="1"/>
  <c r="S781" i="11" s="1"/>
  <c r="U781" i="11" s="1"/>
  <c r="V781" i="11" s="1"/>
  <c r="W781" i="11" s="1"/>
  <c r="Y781" i="11" s="1"/>
  <c r="N1116" i="11"/>
  <c r="P1116" i="11" s="1"/>
  <c r="S1116" i="11" s="1"/>
  <c r="U1116" i="11" s="1"/>
  <c r="V1116" i="11" s="1"/>
  <c r="W1116" i="11" s="1"/>
  <c r="Y1116" i="11" s="1"/>
  <c r="N787" i="11"/>
  <c r="P787" i="11" s="1"/>
  <c r="S787" i="11" s="1"/>
  <c r="U787" i="11" s="1"/>
  <c r="V787" i="11" s="1"/>
  <c r="W787" i="11" s="1"/>
  <c r="Y787" i="11" s="1"/>
  <c r="N1799" i="11"/>
  <c r="P1799" i="11" s="1"/>
  <c r="S1799" i="11" s="1"/>
  <c r="U1799" i="11" s="1"/>
  <c r="V1799" i="11" s="1"/>
  <c r="W1799" i="11" s="1"/>
  <c r="Y1799" i="11" s="1"/>
  <c r="N1511" i="11"/>
  <c r="P1511" i="11" s="1"/>
  <c r="S1511" i="11" s="1"/>
  <c r="U1511" i="11" s="1"/>
  <c r="V1511" i="11" s="1"/>
  <c r="W1511" i="11" s="1"/>
  <c r="Y1511" i="11" s="1"/>
  <c r="N1063" i="11"/>
  <c r="P1063" i="11" s="1"/>
  <c r="S1063" i="11" s="1"/>
  <c r="U1063" i="11" s="1"/>
  <c r="V1063" i="11" s="1"/>
  <c r="W1063" i="11" s="1"/>
  <c r="Y1063" i="11" s="1"/>
  <c r="N1031" i="11"/>
  <c r="P1031" i="11" s="1"/>
  <c r="S1031" i="11" s="1"/>
  <c r="U1031" i="11" s="1"/>
  <c r="V1031" i="11" s="1"/>
  <c r="W1031" i="11" s="1"/>
  <c r="Y1031" i="11" s="1"/>
  <c r="N999" i="11"/>
  <c r="P999" i="11" s="1"/>
  <c r="S999" i="11" s="1"/>
  <c r="U999" i="11" s="1"/>
  <c r="V999" i="11" s="1"/>
  <c r="W999" i="11" s="1"/>
  <c r="Y999" i="11" s="1"/>
  <c r="N967" i="11"/>
  <c r="P967" i="11" s="1"/>
  <c r="S967" i="11" s="1"/>
  <c r="U967" i="11" s="1"/>
  <c r="V967" i="11" s="1"/>
  <c r="W967" i="11" s="1"/>
  <c r="Y967" i="11" s="1"/>
  <c r="N903" i="11"/>
  <c r="P903" i="11" s="1"/>
  <c r="S903" i="11" s="1"/>
  <c r="U903" i="11" s="1"/>
  <c r="V903" i="11" s="1"/>
  <c r="W903" i="11" s="1"/>
  <c r="Y903" i="11" s="1"/>
  <c r="N871" i="11"/>
  <c r="P871" i="11" s="1"/>
  <c r="S871" i="11" s="1"/>
  <c r="U871" i="11" s="1"/>
  <c r="V871" i="11" s="1"/>
  <c r="W871" i="11" s="1"/>
  <c r="Y871" i="11" s="1"/>
  <c r="N839" i="11"/>
  <c r="P839" i="11" s="1"/>
  <c r="S839" i="11" s="1"/>
  <c r="U839" i="11" s="1"/>
  <c r="V839" i="11" s="1"/>
  <c r="W839" i="11" s="1"/>
  <c r="Y839" i="11" s="1"/>
  <c r="N807" i="11"/>
  <c r="P807" i="11" s="1"/>
  <c r="S807" i="11" s="1"/>
  <c r="U807" i="11" s="1"/>
  <c r="V807" i="11" s="1"/>
  <c r="W807" i="11" s="1"/>
  <c r="Y807" i="11" s="1"/>
  <c r="N775" i="11"/>
  <c r="P775" i="11" s="1"/>
  <c r="S775" i="11" s="1"/>
  <c r="U775" i="11" s="1"/>
  <c r="V775" i="11" s="1"/>
  <c r="W775" i="11" s="1"/>
  <c r="Y775" i="11" s="1"/>
  <c r="N743" i="11"/>
  <c r="P743" i="11" s="1"/>
  <c r="S743" i="11" s="1"/>
  <c r="U743" i="11" s="1"/>
  <c r="V743" i="11" s="1"/>
  <c r="W743" i="11" s="1"/>
  <c r="Y743" i="11" s="1"/>
  <c r="N735" i="11"/>
  <c r="P735" i="11" s="1"/>
  <c r="S735" i="11" s="1"/>
  <c r="U735" i="11" s="1"/>
  <c r="V735" i="11" s="1"/>
  <c r="W735" i="11" s="1"/>
  <c r="Y735" i="11" s="1"/>
  <c r="N1795" i="11"/>
  <c r="P1795" i="11" s="1"/>
  <c r="S1795" i="11" s="1"/>
  <c r="U1795" i="11" s="1"/>
  <c r="V1795" i="11" s="1"/>
  <c r="W1795" i="11" s="1"/>
  <c r="Y1795" i="11" s="1"/>
  <c r="N1009" i="11"/>
  <c r="P1009" i="11" s="1"/>
  <c r="S1009" i="11" s="1"/>
  <c r="U1009" i="11" s="1"/>
  <c r="V1009" i="11" s="1"/>
  <c r="W1009" i="11" s="1"/>
  <c r="Y1009" i="11" s="1"/>
  <c r="N969" i="11"/>
  <c r="P969" i="11" s="1"/>
  <c r="S969" i="11" s="1"/>
  <c r="U969" i="11" s="1"/>
  <c r="V969" i="11" s="1"/>
  <c r="W969" i="11" s="1"/>
  <c r="Y969" i="11" s="1"/>
  <c r="N801" i="11"/>
  <c r="P801" i="11" s="1"/>
  <c r="S801" i="11" s="1"/>
  <c r="U801" i="11" s="1"/>
  <c r="V801" i="11" s="1"/>
  <c r="W801" i="11" s="1"/>
  <c r="Y801" i="11" s="1"/>
  <c r="N782" i="11"/>
  <c r="P782" i="11" s="1"/>
  <c r="S782" i="11" s="1"/>
  <c r="U782" i="11" s="1"/>
  <c r="V782" i="11" s="1"/>
  <c r="W782" i="11" s="1"/>
  <c r="Y782" i="11" s="1"/>
  <c r="N1165" i="11"/>
  <c r="P1165" i="11" s="1"/>
  <c r="S1165" i="11" s="1"/>
  <c r="U1165" i="11" s="1"/>
  <c r="V1165" i="11" s="1"/>
  <c r="W1165" i="11" s="1"/>
  <c r="Y1165" i="11" s="1"/>
  <c r="N957" i="11"/>
  <c r="P957" i="11" s="1"/>
  <c r="S957" i="11" s="1"/>
  <c r="U957" i="11" s="1"/>
  <c r="V957" i="11" s="1"/>
  <c r="W957" i="11" s="1"/>
  <c r="Y957" i="11" s="1"/>
  <c r="N876" i="11"/>
  <c r="P876" i="11" s="1"/>
  <c r="S876" i="11" s="1"/>
  <c r="U876" i="11" s="1"/>
  <c r="V876" i="11" s="1"/>
  <c r="W876" i="11" s="1"/>
  <c r="Y876" i="11" s="1"/>
  <c r="N1171" i="11"/>
  <c r="P1171" i="11" s="1"/>
  <c r="S1171" i="11" s="1"/>
  <c r="U1171" i="11" s="1"/>
  <c r="V1171" i="11" s="1"/>
  <c r="W1171" i="11" s="1"/>
  <c r="Y1171" i="11" s="1"/>
  <c r="N1168" i="11"/>
  <c r="P1168" i="11" s="1"/>
  <c r="S1168" i="11" s="1"/>
  <c r="U1168" i="11" s="1"/>
  <c r="V1168" i="11" s="1"/>
  <c r="W1168" i="11" s="1"/>
  <c r="Y1168" i="11" s="1"/>
  <c r="N1064" i="11"/>
  <c r="P1064" i="11" s="1"/>
  <c r="S1064" i="11" s="1"/>
  <c r="U1064" i="11" s="1"/>
  <c r="V1064" i="11" s="1"/>
  <c r="W1064" i="11" s="1"/>
  <c r="Y1064" i="11" s="1"/>
  <c r="N960" i="11"/>
  <c r="P960" i="11" s="1"/>
  <c r="S960" i="11" s="1"/>
  <c r="U960" i="11" s="1"/>
  <c r="V960" i="11" s="1"/>
  <c r="W960" i="11" s="1"/>
  <c r="Y960" i="11" s="1"/>
  <c r="N784" i="11"/>
  <c r="P784" i="11" s="1"/>
  <c r="S784" i="11" s="1"/>
  <c r="U784" i="11" s="1"/>
  <c r="V784" i="11" s="1"/>
  <c r="W784" i="11" s="1"/>
  <c r="Y784" i="11" s="1"/>
  <c r="N752" i="11"/>
  <c r="P752" i="11" s="1"/>
  <c r="S752" i="11" s="1"/>
  <c r="U752" i="11" s="1"/>
  <c r="V752" i="11" s="1"/>
  <c r="W752" i="11" s="1"/>
  <c r="Y752" i="11" s="1"/>
  <c r="N1028" i="11"/>
  <c r="P1028" i="11" s="1"/>
  <c r="S1028" i="11" s="1"/>
  <c r="U1028" i="11" s="1"/>
  <c r="V1028" i="11" s="1"/>
  <c r="W1028" i="11" s="1"/>
  <c r="Y1028" i="11" s="1"/>
  <c r="N1011" i="11"/>
  <c r="P1011" i="11" s="1"/>
  <c r="S1011" i="11" s="1"/>
  <c r="U1011" i="11" s="1"/>
  <c r="V1011" i="11" s="1"/>
  <c r="W1011" i="11" s="1"/>
  <c r="Y1011" i="11" s="1"/>
  <c r="N961" i="11"/>
  <c r="P961" i="11" s="1"/>
  <c r="S961" i="11" s="1"/>
  <c r="U961" i="11" s="1"/>
  <c r="V961" i="11" s="1"/>
  <c r="W961" i="11" s="1"/>
  <c r="Y961" i="11" s="1"/>
  <c r="N929" i="11"/>
  <c r="P929" i="11" s="1"/>
  <c r="S929" i="11" s="1"/>
  <c r="U929" i="11" s="1"/>
  <c r="V929" i="11" s="1"/>
  <c r="W929" i="11" s="1"/>
  <c r="Y929" i="11" s="1"/>
  <c r="N841" i="11"/>
  <c r="P841" i="11" s="1"/>
  <c r="S841" i="11" s="1"/>
  <c r="U841" i="11" s="1"/>
  <c r="V841" i="11" s="1"/>
  <c r="W841" i="11" s="1"/>
  <c r="Y841" i="11" s="1"/>
  <c r="N1068" i="11"/>
  <c r="P1068" i="11" s="1"/>
  <c r="S1068" i="11" s="1"/>
  <c r="U1068" i="11" s="1"/>
  <c r="V1068" i="11" s="1"/>
  <c r="W1068" i="11" s="1"/>
  <c r="Y1068" i="11" s="1"/>
  <c r="N964" i="11"/>
  <c r="P964" i="11" s="1"/>
  <c r="S964" i="11" s="1"/>
  <c r="U964" i="11" s="1"/>
  <c r="V964" i="11" s="1"/>
  <c r="W964" i="11" s="1"/>
  <c r="Y964" i="11" s="1"/>
  <c r="N1024" i="11"/>
  <c r="P1024" i="11" s="1"/>
  <c r="S1024" i="11" s="1"/>
  <c r="U1024" i="11" s="1"/>
  <c r="V1024" i="11" s="1"/>
  <c r="W1024" i="11" s="1"/>
  <c r="Y1024" i="11" s="1"/>
  <c r="N798" i="11"/>
  <c r="P798" i="11" s="1"/>
  <c r="S798" i="11" s="1"/>
  <c r="U798" i="11" s="1"/>
  <c r="V798" i="11" s="1"/>
  <c r="W798" i="11" s="1"/>
  <c r="Y798" i="11" s="1"/>
  <c r="N1013" i="11"/>
  <c r="P1013" i="11" s="1"/>
  <c r="S1013" i="11" s="1"/>
  <c r="U1013" i="11" s="1"/>
  <c r="V1013" i="11" s="1"/>
  <c r="W1013" i="11" s="1"/>
  <c r="Y1013" i="11" s="1"/>
  <c r="N877" i="11"/>
  <c r="P877" i="11" s="1"/>
  <c r="S877" i="11" s="1"/>
  <c r="U877" i="11" s="1"/>
  <c r="V877" i="11" s="1"/>
  <c r="W877" i="11" s="1"/>
  <c r="Y877" i="11" s="1"/>
  <c r="N749" i="11"/>
  <c r="P749" i="11" s="1"/>
  <c r="S749" i="11" s="1"/>
  <c r="U749" i="11" s="1"/>
  <c r="V749" i="11" s="1"/>
  <c r="W749" i="11" s="1"/>
  <c r="Y749" i="11" s="1"/>
  <c r="N1004" i="11"/>
  <c r="P1004" i="11" s="1"/>
  <c r="S1004" i="11" s="1"/>
  <c r="U1004" i="11" s="1"/>
  <c r="V1004" i="11" s="1"/>
  <c r="W1004" i="11" s="1"/>
  <c r="Y1004" i="11" s="1"/>
  <c r="N892" i="11"/>
  <c r="P892" i="11" s="1"/>
  <c r="S892" i="11" s="1"/>
  <c r="U892" i="11" s="1"/>
  <c r="V892" i="11" s="1"/>
  <c r="W892" i="11" s="1"/>
  <c r="Y892" i="11" s="1"/>
  <c r="N1067" i="11"/>
  <c r="P1067" i="11" s="1"/>
  <c r="S1067" i="11" s="1"/>
  <c r="U1067" i="11" s="1"/>
  <c r="V1067" i="11" s="1"/>
  <c r="W1067" i="11" s="1"/>
  <c r="Y1067" i="11" s="1"/>
  <c r="N883" i="11"/>
  <c r="P883" i="11" s="1"/>
  <c r="S883" i="11" s="1"/>
  <c r="U883" i="11" s="1"/>
  <c r="V883" i="11" s="1"/>
  <c r="W883" i="11" s="1"/>
  <c r="Y883" i="11" s="1"/>
  <c r="N1791" i="11"/>
  <c r="P1791" i="11" s="1"/>
  <c r="S1791" i="11" s="1"/>
  <c r="U1791" i="11" s="1"/>
  <c r="V1791" i="11" s="1"/>
  <c r="W1791" i="11" s="1"/>
  <c r="Y1791" i="11" s="1"/>
  <c r="N1503" i="11"/>
  <c r="P1503" i="11" s="1"/>
  <c r="S1503" i="11" s="1"/>
  <c r="U1503" i="11" s="1"/>
  <c r="V1503" i="11" s="1"/>
  <c r="W1503" i="11" s="1"/>
  <c r="Y1503" i="11" s="1"/>
  <c r="N1119" i="11"/>
  <c r="P1119" i="11" s="1"/>
  <c r="S1119" i="11" s="1"/>
  <c r="U1119" i="11" s="1"/>
  <c r="V1119" i="11" s="1"/>
  <c r="W1119" i="11" s="1"/>
  <c r="Y1119" i="11" s="1"/>
  <c r="N1023" i="11"/>
  <c r="P1023" i="11" s="1"/>
  <c r="S1023" i="11" s="1"/>
  <c r="U1023" i="11" s="1"/>
  <c r="V1023" i="11" s="1"/>
  <c r="W1023" i="11" s="1"/>
  <c r="Y1023" i="11" s="1"/>
  <c r="N959" i="11"/>
  <c r="P959" i="11" s="1"/>
  <c r="S959" i="11" s="1"/>
  <c r="U959" i="11" s="1"/>
  <c r="V959" i="11" s="1"/>
  <c r="W959" i="11" s="1"/>
  <c r="Y959" i="11" s="1"/>
  <c r="N863" i="11"/>
  <c r="P863" i="11" s="1"/>
  <c r="S863" i="11" s="1"/>
  <c r="U863" i="11" s="1"/>
  <c r="V863" i="11" s="1"/>
  <c r="W863" i="11" s="1"/>
  <c r="Y863" i="11" s="1"/>
  <c r="N831" i="11"/>
  <c r="P831" i="11" s="1"/>
  <c r="S831" i="11" s="1"/>
  <c r="U831" i="11" s="1"/>
  <c r="V831" i="11" s="1"/>
  <c r="W831" i="11" s="1"/>
  <c r="Y831" i="11" s="1"/>
  <c r="N799" i="11"/>
  <c r="P799" i="11" s="1"/>
  <c r="S799" i="11" s="1"/>
  <c r="U799" i="11" s="1"/>
  <c r="V799" i="11" s="1"/>
  <c r="W799" i="11" s="1"/>
  <c r="Y799" i="11" s="1"/>
  <c r="N873" i="11"/>
  <c r="P873" i="11" s="1"/>
  <c r="S873" i="11" s="1"/>
  <c r="U873" i="11" s="1"/>
  <c r="V873" i="11" s="1"/>
  <c r="W873" i="11" s="1"/>
  <c r="Y873" i="11" s="1"/>
  <c r="N833" i="11"/>
  <c r="P833" i="11" s="1"/>
  <c r="S833" i="11" s="1"/>
  <c r="U833" i="11" s="1"/>
  <c r="V833" i="11" s="1"/>
  <c r="W833" i="11" s="1"/>
  <c r="Y833" i="11" s="1"/>
  <c r="N958" i="11"/>
  <c r="P958" i="11" s="1"/>
  <c r="S958" i="11" s="1"/>
  <c r="U958" i="11" s="1"/>
  <c r="V958" i="11" s="1"/>
  <c r="W958" i="11" s="1"/>
  <c r="Y958" i="11" s="1"/>
  <c r="N1077" i="11"/>
  <c r="P1077" i="11" s="1"/>
  <c r="S1077" i="11" s="1"/>
  <c r="U1077" i="11" s="1"/>
  <c r="V1077" i="11" s="1"/>
  <c r="W1077" i="11" s="1"/>
  <c r="Y1077" i="11" s="1"/>
  <c r="N1507" i="11"/>
  <c r="P1507" i="11" s="1"/>
  <c r="S1507" i="11" s="1"/>
  <c r="U1507" i="11" s="1"/>
  <c r="V1507" i="11" s="1"/>
  <c r="W1507" i="11" s="1"/>
  <c r="Y1507" i="11" s="1"/>
  <c r="N1800" i="11"/>
  <c r="P1800" i="11" s="1"/>
  <c r="S1800" i="11" s="1"/>
  <c r="U1800" i="11" s="1"/>
  <c r="V1800" i="11" s="1"/>
  <c r="W1800" i="11" s="1"/>
  <c r="Y1800" i="11" s="1"/>
  <c r="N880" i="11"/>
  <c r="P880" i="11" s="1"/>
  <c r="S880" i="11" s="1"/>
  <c r="U880" i="11" s="1"/>
  <c r="V880" i="11" s="1"/>
  <c r="W880" i="11" s="1"/>
  <c r="Y880" i="11" s="1"/>
  <c r="N776" i="11"/>
  <c r="P776" i="11" s="1"/>
  <c r="S776" i="11" s="1"/>
  <c r="U776" i="11" s="1"/>
  <c r="V776" i="11" s="1"/>
  <c r="W776" i="11" s="1"/>
  <c r="Y776" i="11" s="1"/>
  <c r="N744" i="11"/>
  <c r="P744" i="11" s="1"/>
  <c r="S744" i="11" s="1"/>
  <c r="U744" i="11" s="1"/>
  <c r="V744" i="11" s="1"/>
  <c r="W744" i="11" s="1"/>
  <c r="Y744" i="11" s="1"/>
  <c r="N1030" i="11"/>
  <c r="P1030" i="11" s="1"/>
  <c r="S1030" i="11" s="1"/>
  <c r="U1030" i="11" s="1"/>
  <c r="V1030" i="11" s="1"/>
  <c r="W1030" i="11" s="1"/>
  <c r="Y1030" i="11" s="1"/>
  <c r="N902" i="11"/>
  <c r="P902" i="11" s="1"/>
  <c r="S902" i="11" s="1"/>
  <c r="U902" i="11" s="1"/>
  <c r="V902" i="11" s="1"/>
  <c r="W902" i="11" s="1"/>
  <c r="Y902" i="11" s="1"/>
  <c r="N1109" i="11"/>
  <c r="P1109" i="11" s="1"/>
  <c r="S1109" i="11" s="1"/>
  <c r="U1109" i="11" s="1"/>
  <c r="V1109" i="11" s="1"/>
  <c r="W1109" i="11" s="1"/>
  <c r="Y1109" i="11" s="1"/>
  <c r="N895" i="11"/>
  <c r="P895" i="11" s="1"/>
  <c r="S895" i="11" s="1"/>
  <c r="U895" i="11" s="1"/>
  <c r="V895" i="11" s="1"/>
  <c r="W895" i="11" s="1"/>
  <c r="Y895" i="11" s="1"/>
  <c r="N1111" i="11"/>
  <c r="P1111" i="11" s="1"/>
  <c r="S1111" i="11" s="1"/>
  <c r="U1111" i="11" s="1"/>
  <c r="V1111" i="11" s="1"/>
  <c r="W1111" i="11" s="1"/>
  <c r="Y1111" i="11" s="1"/>
  <c r="N1079" i="11"/>
  <c r="P1079" i="11" s="1"/>
  <c r="S1079" i="11" s="1"/>
  <c r="U1079" i="11" s="1"/>
  <c r="V1079" i="11" s="1"/>
  <c r="W1079" i="11" s="1"/>
  <c r="Y1079" i="11" s="1"/>
  <c r="N1047" i="11"/>
  <c r="P1047" i="11" s="1"/>
  <c r="S1047" i="11" s="1"/>
  <c r="U1047" i="11" s="1"/>
  <c r="V1047" i="11" s="1"/>
  <c r="W1047" i="11" s="1"/>
  <c r="Y1047" i="11" s="1"/>
  <c r="N887" i="11"/>
  <c r="P887" i="11" s="1"/>
  <c r="S887" i="11" s="1"/>
  <c r="U887" i="11" s="1"/>
  <c r="V887" i="11" s="1"/>
  <c r="W887" i="11" s="1"/>
  <c r="Y887" i="11" s="1"/>
  <c r="P59" i="11"/>
  <c r="S59" i="11" s="1"/>
  <c r="U59" i="11" s="1"/>
  <c r="V59" i="11" s="1"/>
  <c r="A18" i="15"/>
  <c r="A69" i="11"/>
  <c r="AB8" i="11" l="1"/>
  <c r="N1824" i="11"/>
  <c r="A19" i="15"/>
  <c r="A70" i="11"/>
  <c r="W59" i="11"/>
  <c r="Y59" i="11" l="1"/>
  <c r="W1824" i="11"/>
  <c r="A20" i="15"/>
  <c r="A71" i="11"/>
  <c r="A21" i="15" l="1"/>
  <c r="A72" i="11"/>
  <c r="A22" i="15" l="1"/>
  <c r="A73" i="11"/>
  <c r="A23" i="15" l="1"/>
  <c r="A74" i="11"/>
  <c r="A24" i="15" l="1"/>
  <c r="A75" i="11"/>
  <c r="A25" i="15" l="1"/>
  <c r="A76" i="11"/>
  <c r="A26" i="15" l="1"/>
  <c r="A77" i="11"/>
  <c r="A27" i="15" l="1"/>
  <c r="A78" i="11"/>
  <c r="A28" i="15" l="1"/>
  <c r="A79" i="11"/>
  <c r="A29" i="15" l="1"/>
  <c r="A80" i="11"/>
  <c r="A30" i="15" l="1"/>
  <c r="A81" i="11"/>
  <c r="A31" i="15" l="1"/>
  <c r="A82" i="11"/>
  <c r="A32" i="15" l="1"/>
  <c r="A83" i="11"/>
  <c r="A33" i="15" l="1"/>
  <c r="A84" i="11"/>
  <c r="A34" i="15" l="1"/>
  <c r="A85" i="11"/>
  <c r="A35" i="15" l="1"/>
  <c r="A86" i="11"/>
  <c r="A36" i="15" l="1"/>
  <c r="A87" i="11"/>
  <c r="A37" i="15" l="1"/>
  <c r="A88" i="11"/>
  <c r="A38" i="15" l="1"/>
  <c r="A89" i="11"/>
  <c r="A39" i="15" l="1"/>
  <c r="A90" i="11"/>
  <c r="A40" i="15" l="1"/>
  <c r="A91" i="11"/>
  <c r="A41" i="15" l="1"/>
  <c r="A92" i="11"/>
  <c r="A42" i="15" l="1"/>
  <c r="A93" i="11"/>
  <c r="A43" i="15" l="1"/>
  <c r="A94" i="11"/>
  <c r="A44" i="15" l="1"/>
  <c r="A95" i="11"/>
  <c r="A45" i="15" l="1"/>
  <c r="A96" i="11"/>
  <c r="A46" i="15" l="1"/>
  <c r="A97" i="11"/>
  <c r="A47" i="15" l="1"/>
  <c r="A98" i="11"/>
  <c r="A48" i="15" l="1"/>
  <c r="A99" i="11"/>
  <c r="A49" i="15" l="1"/>
  <c r="A100" i="11"/>
  <c r="A50" i="15" l="1"/>
  <c r="A101" i="11"/>
  <c r="A51" i="15" l="1"/>
  <c r="A102" i="11"/>
  <c r="A52" i="15" l="1"/>
  <c r="A103" i="11"/>
  <c r="A53" i="15" l="1"/>
  <c r="A104" i="11"/>
  <c r="A54" i="15" l="1"/>
  <c r="A105" i="11"/>
  <c r="A55" i="15" l="1"/>
  <c r="A106" i="11"/>
  <c r="A56" i="15" l="1"/>
  <c r="A107" i="11"/>
  <c r="A57" i="15" l="1"/>
  <c r="A108" i="11"/>
  <c r="A58" i="15" l="1"/>
  <c r="A109" i="11"/>
  <c r="A59" i="15" l="1"/>
  <c r="A110" i="11"/>
  <c r="A60" i="15" l="1"/>
  <c r="A111" i="11"/>
  <c r="A61" i="15" l="1"/>
  <c r="A112" i="11"/>
  <c r="A62" i="15" l="1"/>
  <c r="A113" i="11"/>
  <c r="A63" i="15" l="1"/>
  <c r="A114" i="11"/>
  <c r="A64" i="15" l="1"/>
  <c r="A115" i="11"/>
  <c r="A65" i="15" l="1"/>
  <c r="A116" i="11"/>
  <c r="A66" i="15" l="1"/>
  <c r="A117" i="11"/>
  <c r="A67" i="15" l="1"/>
  <c r="A118" i="11"/>
  <c r="A68" i="15" l="1"/>
  <c r="A119" i="11"/>
  <c r="A69" i="15" l="1"/>
  <c r="A120" i="11"/>
  <c r="A70" i="15" l="1"/>
  <c r="A121" i="11"/>
  <c r="A71" i="15" l="1"/>
  <c r="A122" i="11"/>
  <c r="A72" i="15" l="1"/>
  <c r="A123" i="11"/>
  <c r="A73" i="15" l="1"/>
  <c r="A124" i="11"/>
  <c r="A74" i="15" l="1"/>
  <c r="A125" i="11"/>
  <c r="A75" i="15" l="1"/>
  <c r="A126" i="11"/>
  <c r="A76" i="15" l="1"/>
  <c r="A127" i="11"/>
  <c r="A77" i="15" l="1"/>
  <c r="A128" i="11"/>
  <c r="A78" i="15" l="1"/>
  <c r="A129" i="11"/>
  <c r="A79" i="15" l="1"/>
  <c r="A130" i="11"/>
  <c r="A80" i="15" l="1"/>
  <c r="A131" i="11"/>
  <c r="A81" i="15" l="1"/>
  <c r="A132" i="11"/>
  <c r="A82" i="15" l="1"/>
  <c r="A133" i="11"/>
  <c r="A83" i="15" l="1"/>
  <c r="A134" i="11"/>
  <c r="A84" i="15" l="1"/>
  <c r="A135" i="11"/>
  <c r="A85" i="15" l="1"/>
  <c r="A136" i="11"/>
  <c r="A86" i="15" l="1"/>
  <c r="A137" i="11"/>
  <c r="A87" i="15" l="1"/>
  <c r="A138" i="11"/>
  <c r="A88" i="15" l="1"/>
  <c r="A139" i="11"/>
  <c r="A89" i="15" l="1"/>
  <c r="A140" i="11"/>
  <c r="A90" i="15" l="1"/>
  <c r="A141" i="11"/>
  <c r="A91" i="15" l="1"/>
  <c r="A142" i="11"/>
  <c r="A92" i="15" l="1"/>
  <c r="A143" i="11"/>
  <c r="A93" i="15" l="1"/>
  <c r="A144" i="11"/>
  <c r="A94" i="15" l="1"/>
  <c r="A145" i="11"/>
  <c r="A95" i="15" l="1"/>
  <c r="A146" i="11"/>
  <c r="A96" i="15" l="1"/>
  <c r="A147" i="11"/>
  <c r="A97" i="15" l="1"/>
  <c r="A148" i="11"/>
  <c r="A98" i="15" l="1"/>
  <c r="A149" i="11"/>
  <c r="A99" i="15" l="1"/>
  <c r="A150" i="11"/>
  <c r="A100" i="15" l="1"/>
  <c r="A151" i="11"/>
  <c r="A101" i="15" l="1"/>
  <c r="A152" i="11"/>
  <c r="A102" i="15" l="1"/>
  <c r="A153" i="11"/>
  <c r="A103" i="15" l="1"/>
  <c r="A154" i="11"/>
  <c r="A104" i="15" l="1"/>
  <c r="A155" i="11"/>
  <c r="A105" i="15" l="1"/>
  <c r="A156" i="11"/>
  <c r="A106" i="15" l="1"/>
  <c r="A157" i="11"/>
  <c r="A107" i="15" l="1"/>
  <c r="A158" i="11"/>
  <c r="A108" i="15" l="1"/>
  <c r="A159" i="11"/>
  <c r="A109" i="15" l="1"/>
  <c r="A160" i="11"/>
  <c r="A110" i="15" l="1"/>
  <c r="A161" i="11"/>
  <c r="A111" i="15" l="1"/>
  <c r="A162" i="11"/>
  <c r="A112" i="15" l="1"/>
  <c r="A163" i="11"/>
  <c r="A113" i="15" l="1"/>
  <c r="A164" i="11"/>
  <c r="A114" i="15" l="1"/>
  <c r="A165" i="11"/>
  <c r="A115" i="15" l="1"/>
  <c r="A166" i="11"/>
  <c r="A116" i="15" l="1"/>
  <c r="A167" i="11"/>
  <c r="A117" i="15" l="1"/>
  <c r="A168" i="11"/>
  <c r="A118" i="15" l="1"/>
  <c r="A169" i="11"/>
  <c r="A119" i="15" l="1"/>
  <c r="A170" i="11"/>
  <c r="A120" i="15" l="1"/>
  <c r="A171" i="11"/>
  <c r="A121" i="15" l="1"/>
  <c r="A172" i="11"/>
  <c r="A122" i="15" l="1"/>
  <c r="A173" i="11"/>
  <c r="A123" i="15" l="1"/>
  <c r="A174" i="11"/>
  <c r="A124" i="15" l="1"/>
  <c r="A175" i="11"/>
  <c r="A125" i="15" l="1"/>
  <c r="A176" i="11"/>
  <c r="A126" i="15" l="1"/>
  <c r="A177" i="11"/>
  <c r="A127" i="15" l="1"/>
  <c r="A178" i="11"/>
  <c r="A128" i="15" l="1"/>
  <c r="A179" i="11"/>
  <c r="A129" i="15" l="1"/>
  <c r="A180" i="11"/>
  <c r="A130" i="15" l="1"/>
  <c r="A181" i="11"/>
  <c r="A131" i="15" l="1"/>
  <c r="A182" i="11"/>
  <c r="A132" i="15" l="1"/>
  <c r="A183" i="11"/>
  <c r="A133" i="15" l="1"/>
  <c r="A184" i="11"/>
  <c r="A134" i="15" l="1"/>
  <c r="A185" i="11"/>
  <c r="A135" i="15" l="1"/>
  <c r="A186" i="11"/>
  <c r="A136" i="15" l="1"/>
  <c r="A187" i="11"/>
  <c r="A137" i="15" l="1"/>
  <c r="A188" i="11"/>
  <c r="A138" i="15" l="1"/>
  <c r="A189" i="11"/>
  <c r="A139" i="15" l="1"/>
  <c r="A190" i="11"/>
  <c r="A140" i="15" l="1"/>
  <c r="A191" i="11"/>
  <c r="A141" i="15" l="1"/>
  <c r="A192" i="11"/>
  <c r="A142" i="15" l="1"/>
  <c r="A193" i="11"/>
  <c r="A143" i="15" l="1"/>
  <c r="A194" i="11"/>
  <c r="A144" i="15" l="1"/>
  <c r="A195" i="11"/>
  <c r="A145" i="15" l="1"/>
  <c r="A196" i="11"/>
  <c r="A146" i="15" l="1"/>
  <c r="A197" i="11"/>
  <c r="A147" i="15" l="1"/>
  <c r="A198" i="11"/>
  <c r="A148" i="15" l="1"/>
  <c r="A199" i="11"/>
  <c r="A149" i="15" l="1"/>
  <c r="A200" i="11"/>
  <c r="A150" i="15" l="1"/>
  <c r="A201" i="11"/>
  <c r="A151" i="15" l="1"/>
  <c r="A202" i="11"/>
  <c r="A152" i="15" l="1"/>
  <c r="A203" i="11"/>
  <c r="A153" i="15" l="1"/>
  <c r="A204" i="11"/>
  <c r="A154" i="15" l="1"/>
  <c r="A205" i="11"/>
  <c r="A155" i="15" l="1"/>
  <c r="A206" i="11"/>
  <c r="A156" i="15" l="1"/>
  <c r="A207" i="11"/>
  <c r="A157" i="15" l="1"/>
  <c r="A208" i="11"/>
  <c r="A158" i="15" l="1"/>
  <c r="A209" i="11"/>
  <c r="A159" i="15" l="1"/>
  <c r="A210" i="11"/>
  <c r="A160" i="15" l="1"/>
  <c r="A211" i="11"/>
  <c r="A161" i="15" l="1"/>
  <c r="A212" i="11"/>
  <c r="A162" i="15" l="1"/>
  <c r="A213" i="11"/>
  <c r="A163" i="15" l="1"/>
  <c r="A214" i="11"/>
  <c r="A164" i="15" l="1"/>
  <c r="A215" i="11"/>
  <c r="A165" i="15" l="1"/>
  <c r="A216" i="11"/>
  <c r="A166" i="15" l="1"/>
  <c r="A217" i="11"/>
  <c r="A167" i="15" l="1"/>
  <c r="A218" i="11"/>
  <c r="A168" i="15" l="1"/>
  <c r="A219" i="11"/>
  <c r="A169" i="15" l="1"/>
  <c r="A220" i="11"/>
  <c r="A170" i="15" l="1"/>
  <c r="A221" i="11"/>
  <c r="A171" i="15" l="1"/>
  <c r="A222" i="11"/>
  <c r="A172" i="15" l="1"/>
  <c r="A223" i="11"/>
  <c r="A173" i="15" l="1"/>
  <c r="A224" i="11"/>
  <c r="A174" i="15" l="1"/>
  <c r="A225" i="11"/>
  <c r="A175" i="15" l="1"/>
  <c r="A226" i="11"/>
  <c r="A176" i="15" l="1"/>
  <c r="A227" i="11"/>
  <c r="A177" i="15" l="1"/>
  <c r="A228" i="11"/>
  <c r="A178" i="15" l="1"/>
  <c r="A229" i="11"/>
  <c r="A179" i="15" l="1"/>
  <c r="A230" i="11"/>
  <c r="A180" i="15" l="1"/>
  <c r="A231" i="11"/>
  <c r="A181" i="15" l="1"/>
  <c r="A232" i="11"/>
  <c r="A182" i="15" l="1"/>
  <c r="A233" i="11"/>
  <c r="A183" i="15" l="1"/>
  <c r="A234" i="11"/>
  <c r="A184" i="15" l="1"/>
  <c r="A235" i="11"/>
  <c r="A185" i="15" l="1"/>
  <c r="A236" i="11"/>
  <c r="A186" i="15" l="1"/>
  <c r="A237" i="11"/>
  <c r="A187" i="15" l="1"/>
  <c r="A238" i="11"/>
  <c r="A188" i="15" l="1"/>
  <c r="A239" i="11"/>
  <c r="A189" i="15" l="1"/>
  <c r="A240" i="11"/>
  <c r="A190" i="15" l="1"/>
  <c r="A241" i="11"/>
  <c r="A191" i="15" l="1"/>
  <c r="A242" i="11"/>
  <c r="A192" i="15" l="1"/>
  <c r="A243" i="11"/>
  <c r="A193" i="15" l="1"/>
  <c r="A244" i="11"/>
  <c r="A194" i="15" l="1"/>
  <c r="A245" i="11"/>
  <c r="A195" i="15" l="1"/>
  <c r="A246" i="11"/>
  <c r="A196" i="15" l="1"/>
  <c r="A247" i="11"/>
  <c r="A197" i="15" l="1"/>
  <c r="A248" i="11"/>
  <c r="A198" i="15" l="1"/>
  <c r="A249" i="11"/>
  <c r="A199" i="15" l="1"/>
  <c r="A250" i="11"/>
  <c r="A200" i="15" l="1"/>
  <c r="A251" i="11"/>
  <c r="A201" i="15" l="1"/>
  <c r="A252" i="11"/>
  <c r="A202" i="15" l="1"/>
  <c r="A253" i="11"/>
  <c r="A203" i="15" l="1"/>
  <c r="A254" i="11"/>
  <c r="A204" i="15" l="1"/>
  <c r="A255" i="11"/>
  <c r="A205" i="15" l="1"/>
  <c r="A256" i="11"/>
  <c r="A206" i="15" l="1"/>
  <c r="A257" i="11"/>
  <c r="A207" i="15" l="1"/>
  <c r="A258" i="11"/>
  <c r="A208" i="15" l="1"/>
  <c r="A259" i="11"/>
  <c r="A209" i="15" l="1"/>
  <c r="A260" i="11"/>
  <c r="A210" i="15" l="1"/>
  <c r="A261" i="11"/>
  <c r="A211" i="15" l="1"/>
  <c r="A262" i="11"/>
  <c r="A212" i="15" l="1"/>
  <c r="A263" i="11"/>
  <c r="A213" i="15" l="1"/>
  <c r="A264" i="11"/>
  <c r="A214" i="15" l="1"/>
  <c r="A265" i="11"/>
  <c r="A215" i="15" l="1"/>
  <c r="A266" i="11"/>
  <c r="A216" i="15" l="1"/>
  <c r="A267" i="11"/>
  <c r="A217" i="15" l="1"/>
  <c r="A268" i="11"/>
  <c r="A218" i="15" l="1"/>
  <c r="A269" i="11"/>
  <c r="A219" i="15" l="1"/>
  <c r="A270" i="11"/>
  <c r="A220" i="15" l="1"/>
  <c r="A271" i="11"/>
  <c r="A221" i="15" l="1"/>
  <c r="A272" i="11"/>
  <c r="A222" i="15" l="1"/>
  <c r="A273" i="11"/>
  <c r="A223" i="15" l="1"/>
  <c r="A274" i="11"/>
  <c r="A224" i="15" l="1"/>
  <c r="A275" i="11"/>
  <c r="A225" i="15" l="1"/>
  <c r="A276" i="11"/>
  <c r="A226" i="15" l="1"/>
  <c r="A277" i="11"/>
  <c r="A227" i="15" l="1"/>
  <c r="A278" i="11"/>
  <c r="A228" i="15" l="1"/>
  <c r="A279" i="11"/>
  <c r="A229" i="15" l="1"/>
  <c r="A280" i="11"/>
  <c r="A230" i="15" l="1"/>
  <c r="A281" i="11"/>
  <c r="A231" i="15" l="1"/>
  <c r="A282" i="11"/>
  <c r="A232" i="15" l="1"/>
  <c r="A283" i="11"/>
  <c r="A233" i="15" l="1"/>
  <c r="A284" i="11"/>
  <c r="A234" i="15" l="1"/>
  <c r="A285" i="11"/>
  <c r="A235" i="15" l="1"/>
  <c r="A286" i="11"/>
  <c r="A236" i="15" l="1"/>
  <c r="A287" i="11"/>
  <c r="A237" i="15" l="1"/>
  <c r="A288" i="11"/>
  <c r="A238" i="15" l="1"/>
  <c r="A289" i="11"/>
  <c r="A239" i="15" l="1"/>
  <c r="A290" i="11"/>
  <c r="A240" i="15" l="1"/>
  <c r="A291" i="11"/>
  <c r="A241" i="15" l="1"/>
  <c r="A292" i="11"/>
  <c r="A242" i="15" l="1"/>
  <c r="A293" i="11"/>
  <c r="A243" i="15" l="1"/>
  <c r="A294" i="11"/>
  <c r="A244" i="15" l="1"/>
  <c r="A295" i="11"/>
  <c r="A245" i="15" l="1"/>
  <c r="A296" i="11"/>
  <c r="A246" i="15" l="1"/>
  <c r="A297" i="11"/>
  <c r="A247" i="15" l="1"/>
  <c r="A298" i="11"/>
  <c r="A248" i="15" l="1"/>
  <c r="A299" i="11"/>
  <c r="A249" i="15" l="1"/>
  <c r="A300" i="11"/>
  <c r="A250" i="15" l="1"/>
  <c r="A301" i="11"/>
  <c r="A251" i="15" l="1"/>
  <c r="A302" i="11"/>
  <c r="A252" i="15" l="1"/>
  <c r="A303" i="11"/>
  <c r="A253" i="15" l="1"/>
  <c r="A304" i="11"/>
  <c r="A254" i="15" l="1"/>
  <c r="A305" i="11"/>
  <c r="A255" i="15" l="1"/>
  <c r="A306" i="11"/>
  <c r="A256" i="15" l="1"/>
  <c r="A307" i="11"/>
  <c r="A257" i="15" l="1"/>
  <c r="A308" i="11"/>
  <c r="A258" i="15" l="1"/>
  <c r="A309" i="11"/>
  <c r="A259" i="15" l="1"/>
  <c r="A310" i="11"/>
  <c r="A260" i="15" l="1"/>
  <c r="A311" i="11"/>
  <c r="A261" i="15" l="1"/>
  <c r="A312" i="11"/>
  <c r="A262" i="15" l="1"/>
  <c r="A313" i="11"/>
  <c r="A263" i="15" l="1"/>
  <c r="A314" i="11"/>
  <c r="A264" i="15" l="1"/>
  <c r="A315" i="11"/>
  <c r="A265" i="15" l="1"/>
  <c r="A316" i="11"/>
  <c r="A266" i="15" l="1"/>
  <c r="A317" i="11"/>
  <c r="A267" i="15" l="1"/>
  <c r="A318" i="11"/>
  <c r="A268" i="15" l="1"/>
  <c r="A319" i="11"/>
  <c r="A269" i="15" l="1"/>
  <c r="A320" i="11"/>
  <c r="A270" i="15" l="1"/>
  <c r="A321" i="11"/>
  <c r="A271" i="15" l="1"/>
  <c r="A322" i="11"/>
  <c r="A272" i="15" l="1"/>
  <c r="A323" i="11"/>
  <c r="A273" i="15" l="1"/>
  <c r="A324" i="11"/>
  <c r="A274" i="15" l="1"/>
  <c r="A325" i="11"/>
  <c r="A275" i="15" l="1"/>
  <c r="A326" i="11"/>
  <c r="A276" i="15" l="1"/>
  <c r="A327" i="11"/>
  <c r="A277" i="15" l="1"/>
  <c r="A328" i="11"/>
  <c r="A278" i="15" l="1"/>
  <c r="A329" i="11"/>
  <c r="A279" i="15" l="1"/>
  <c r="A330" i="11"/>
  <c r="A280" i="15" l="1"/>
  <c r="A331" i="11"/>
  <c r="A281" i="15" l="1"/>
  <c r="A332" i="11"/>
  <c r="A282" i="15" l="1"/>
  <c r="A333" i="11"/>
  <c r="A283" i="15" l="1"/>
  <c r="A334" i="11"/>
  <c r="A284" i="15" l="1"/>
  <c r="A335" i="11"/>
  <c r="A285" i="15" l="1"/>
  <c r="A336" i="11"/>
  <c r="A286" i="15" l="1"/>
  <c r="A337" i="11"/>
  <c r="A287" i="15" l="1"/>
  <c r="A338" i="11"/>
  <c r="A288" i="15" l="1"/>
  <c r="A339" i="11"/>
  <c r="A289" i="15" l="1"/>
  <c r="A340" i="11"/>
  <c r="A290" i="15" l="1"/>
  <c r="A341" i="11"/>
  <c r="A291" i="15" l="1"/>
  <c r="A342" i="11"/>
  <c r="A292" i="15" l="1"/>
  <c r="A343" i="11"/>
  <c r="A293" i="15" l="1"/>
  <c r="A344" i="11"/>
  <c r="A294" i="15" l="1"/>
  <c r="A345" i="11"/>
  <c r="A295" i="15" l="1"/>
  <c r="A346" i="11"/>
  <c r="A296" i="15" l="1"/>
  <c r="A347" i="11"/>
  <c r="A297" i="15" l="1"/>
  <c r="A348" i="11"/>
  <c r="A298" i="15" l="1"/>
  <c r="A349" i="11"/>
  <c r="A299" i="15" l="1"/>
  <c r="A350" i="11"/>
  <c r="A300" i="15" l="1"/>
  <c r="A351" i="11"/>
  <c r="A301" i="15" l="1"/>
  <c r="A352" i="11"/>
  <c r="A302" i="15" l="1"/>
  <c r="A353" i="11"/>
  <c r="A303" i="15" l="1"/>
  <c r="A354" i="11"/>
  <c r="A304" i="15" l="1"/>
  <c r="A355" i="11"/>
  <c r="A305" i="15" l="1"/>
  <c r="A356" i="11"/>
  <c r="A306" i="15" l="1"/>
  <c r="A357" i="11"/>
  <c r="A307" i="15" l="1"/>
  <c r="A358" i="11"/>
  <c r="A308" i="15" l="1"/>
  <c r="A359" i="11"/>
  <c r="A309" i="15" l="1"/>
  <c r="A360" i="11"/>
  <c r="A310" i="15" l="1"/>
  <c r="A361" i="11"/>
  <c r="A311" i="15" l="1"/>
  <c r="A362" i="11"/>
  <c r="A312" i="15" l="1"/>
  <c r="A363" i="11"/>
  <c r="A313" i="15" l="1"/>
  <c r="A364" i="11"/>
  <c r="A314" i="15" l="1"/>
  <c r="A365" i="11"/>
  <c r="A315" i="15" l="1"/>
  <c r="A366" i="11"/>
  <c r="A316" i="15" l="1"/>
  <c r="A367" i="11"/>
  <c r="A317" i="15" l="1"/>
  <c r="A368" i="11"/>
  <c r="A318" i="15" l="1"/>
  <c r="A369" i="11"/>
  <c r="A319" i="15" l="1"/>
  <c r="A370" i="11"/>
  <c r="A320" i="15" l="1"/>
  <c r="A371" i="11"/>
  <c r="A321" i="15" l="1"/>
  <c r="A372" i="11"/>
  <c r="A322" i="15" l="1"/>
  <c r="A373" i="11"/>
  <c r="A323" i="15" l="1"/>
  <c r="A374" i="11"/>
  <c r="A324" i="15" l="1"/>
  <c r="A375" i="11"/>
  <c r="A325" i="15" l="1"/>
  <c r="A376" i="11"/>
  <c r="A326" i="15" l="1"/>
  <c r="A377" i="11"/>
  <c r="A327" i="15" l="1"/>
  <c r="A378" i="11"/>
  <c r="A328" i="15" l="1"/>
  <c r="A379" i="11"/>
  <c r="A329" i="15" l="1"/>
  <c r="A380" i="11"/>
  <c r="A330" i="15" l="1"/>
  <c r="A381" i="11"/>
  <c r="A331" i="15" l="1"/>
  <c r="A382" i="11"/>
  <c r="A332" i="15" l="1"/>
  <c r="A383" i="11"/>
  <c r="A333" i="15" l="1"/>
  <c r="A384" i="11"/>
  <c r="A334" i="15" l="1"/>
  <c r="A385" i="11"/>
  <c r="A335" i="15" l="1"/>
  <c r="A386" i="11"/>
  <c r="A336" i="15" l="1"/>
  <c r="A387" i="11"/>
  <c r="A337" i="15" l="1"/>
  <c r="A388" i="11"/>
  <c r="A338" i="15" l="1"/>
  <c r="A389" i="11"/>
  <c r="A339" i="15" l="1"/>
  <c r="A390" i="11"/>
  <c r="A340" i="15" l="1"/>
  <c r="A391" i="11"/>
  <c r="A341" i="15" l="1"/>
  <c r="A392" i="11"/>
  <c r="A342" i="15" l="1"/>
  <c r="A393" i="11"/>
  <c r="A343" i="15" l="1"/>
  <c r="A394" i="11"/>
  <c r="A344" i="15" l="1"/>
  <c r="A395" i="11"/>
  <c r="A345" i="15" l="1"/>
  <c r="A396" i="11"/>
  <c r="A346" i="15" l="1"/>
  <c r="A397" i="11"/>
  <c r="A347" i="15" l="1"/>
  <c r="A398" i="11"/>
  <c r="A348" i="15" l="1"/>
  <c r="A399" i="11"/>
  <c r="A349" i="15" l="1"/>
  <c r="A400" i="11"/>
  <c r="A350" i="15" l="1"/>
  <c r="A401" i="11"/>
  <c r="A351" i="15" l="1"/>
  <c r="A402" i="11"/>
  <c r="A352" i="15" l="1"/>
  <c r="A403" i="11"/>
  <c r="A353" i="15" l="1"/>
  <c r="A404" i="11"/>
  <c r="A354" i="15" l="1"/>
  <c r="A405" i="11"/>
  <c r="A355" i="15" l="1"/>
  <c r="A406" i="11"/>
  <c r="A356" i="15" l="1"/>
  <c r="A407" i="11"/>
  <c r="A357" i="15" l="1"/>
  <c r="A408" i="11"/>
  <c r="A358" i="15" l="1"/>
  <c r="A409" i="11"/>
  <c r="A359" i="15" l="1"/>
  <c r="A410" i="11"/>
  <c r="A360" i="15" l="1"/>
  <c r="A411" i="11"/>
  <c r="A361" i="15" l="1"/>
  <c r="A412" i="11"/>
  <c r="A362" i="15" l="1"/>
  <c r="A413" i="11"/>
  <c r="A363" i="15" l="1"/>
  <c r="A414" i="11"/>
  <c r="A364" i="15" l="1"/>
  <c r="A415" i="11"/>
  <c r="A365" i="15" l="1"/>
  <c r="A416" i="11"/>
  <c r="A366" i="15" l="1"/>
  <c r="A417" i="11"/>
  <c r="A367" i="15" l="1"/>
  <c r="A418" i="11"/>
  <c r="A368" i="15" l="1"/>
  <c r="A419" i="11"/>
  <c r="A369" i="15" l="1"/>
  <c r="A420" i="11"/>
  <c r="A370" i="15" l="1"/>
  <c r="A421" i="11"/>
  <c r="A371" i="15" l="1"/>
  <c r="A422" i="11"/>
  <c r="A372" i="15" l="1"/>
  <c r="A423" i="11"/>
  <c r="A373" i="15" l="1"/>
  <c r="A424" i="11"/>
  <c r="A374" i="15" l="1"/>
  <c r="A425" i="11"/>
  <c r="A375" i="15" l="1"/>
  <c r="A426" i="11"/>
  <c r="A376" i="15" l="1"/>
  <c r="A427" i="11"/>
  <c r="A377" i="15" l="1"/>
  <c r="A428" i="11"/>
  <c r="A378" i="15" l="1"/>
  <c r="A429" i="11"/>
  <c r="A379" i="15" l="1"/>
  <c r="A430" i="11"/>
  <c r="A380" i="15" l="1"/>
  <c r="A431" i="11"/>
  <c r="A381" i="15" l="1"/>
  <c r="A432" i="11"/>
  <c r="A382" i="15" l="1"/>
  <c r="A433" i="11"/>
  <c r="A383" i="15" l="1"/>
  <c r="A434" i="11"/>
  <c r="A384" i="15" l="1"/>
  <c r="A435" i="11"/>
  <c r="A385" i="15" l="1"/>
  <c r="A436" i="11"/>
  <c r="A386" i="15" l="1"/>
  <c r="A437" i="11"/>
  <c r="A387" i="15" l="1"/>
  <c r="A438" i="11"/>
  <c r="A388" i="15" l="1"/>
  <c r="A439" i="11"/>
  <c r="A389" i="15" l="1"/>
  <c r="A440" i="11"/>
  <c r="A390" i="15" l="1"/>
  <c r="A441" i="11"/>
  <c r="A391" i="15" l="1"/>
  <c r="A442" i="11"/>
  <c r="A392" i="15" l="1"/>
  <c r="A443" i="11"/>
  <c r="A393" i="15" l="1"/>
  <c r="A444" i="11"/>
  <c r="A394" i="15" l="1"/>
  <c r="A445" i="11"/>
  <c r="A395" i="15" l="1"/>
  <c r="A446" i="11"/>
  <c r="A396" i="15" l="1"/>
  <c r="A447" i="11"/>
  <c r="A397" i="15" l="1"/>
  <c r="A448" i="11"/>
  <c r="A398" i="15" l="1"/>
  <c r="A449" i="11"/>
  <c r="A399" i="15" l="1"/>
  <c r="A450" i="11"/>
  <c r="A400" i="15" l="1"/>
  <c r="A451" i="11"/>
  <c r="A401" i="15" l="1"/>
  <c r="A452" i="11"/>
  <c r="A402" i="15" l="1"/>
  <c r="A453" i="11"/>
  <c r="A403" i="15" l="1"/>
  <c r="A454" i="11"/>
  <c r="A404" i="15" l="1"/>
  <c r="A455" i="11"/>
  <c r="A405" i="15" l="1"/>
  <c r="A456" i="11"/>
  <c r="A406" i="15" l="1"/>
  <c r="A457" i="11"/>
  <c r="A407" i="15" l="1"/>
  <c r="A458" i="11"/>
  <c r="A408" i="15" l="1"/>
  <c r="A459" i="11"/>
  <c r="A409" i="15" l="1"/>
  <c r="A460" i="11"/>
  <c r="A410" i="15" l="1"/>
  <c r="A461" i="11"/>
  <c r="A411" i="15" l="1"/>
  <c r="A462" i="11"/>
  <c r="A412" i="15" l="1"/>
  <c r="A463" i="11"/>
  <c r="A413" i="15" l="1"/>
  <c r="A464" i="11"/>
  <c r="A414" i="15" l="1"/>
  <c r="A465" i="11"/>
  <c r="A415" i="15" l="1"/>
  <c r="A466" i="11"/>
  <c r="A416" i="15" l="1"/>
  <c r="A467" i="11"/>
  <c r="A417" i="15" l="1"/>
  <c r="A468" i="11"/>
  <c r="A418" i="15" l="1"/>
  <c r="A469" i="11"/>
  <c r="A419" i="15" l="1"/>
  <c r="A470" i="11"/>
  <c r="A420" i="15" l="1"/>
  <c r="A471" i="11"/>
  <c r="A421" i="15" l="1"/>
  <c r="A472" i="11"/>
  <c r="A422" i="15" l="1"/>
  <c r="A473" i="11"/>
  <c r="A423" i="15" l="1"/>
  <c r="A474" i="11"/>
  <c r="A424" i="15" l="1"/>
  <c r="A475" i="11"/>
  <c r="A425" i="15" l="1"/>
  <c r="A476" i="11"/>
  <c r="A426" i="15" l="1"/>
  <c r="A477" i="11"/>
  <c r="A427" i="15" l="1"/>
  <c r="A478" i="11"/>
  <c r="A428" i="15" l="1"/>
  <c r="A479" i="11"/>
  <c r="A429" i="15" l="1"/>
  <c r="A480" i="11"/>
  <c r="A430" i="15" l="1"/>
  <c r="A481" i="11"/>
  <c r="A431" i="15" l="1"/>
  <c r="A482" i="11"/>
  <c r="A432" i="15" l="1"/>
  <c r="A483" i="11"/>
  <c r="A433" i="15" l="1"/>
  <c r="A484" i="11"/>
  <c r="A434" i="15" l="1"/>
  <c r="A485" i="11"/>
  <c r="A435" i="15" l="1"/>
  <c r="A486" i="11"/>
  <c r="A436" i="15" l="1"/>
  <c r="A487" i="11"/>
  <c r="A437" i="15" l="1"/>
  <c r="A488" i="11"/>
  <c r="A438" i="15" l="1"/>
  <c r="A489" i="11"/>
  <c r="A439" i="15" l="1"/>
  <c r="A490" i="11"/>
  <c r="A440" i="15" l="1"/>
  <c r="A491" i="11"/>
  <c r="A441" i="15" l="1"/>
  <c r="A492" i="11"/>
  <c r="A442" i="15" l="1"/>
  <c r="A493" i="11"/>
  <c r="A443" i="15" l="1"/>
  <c r="A494" i="11"/>
  <c r="A444" i="15" l="1"/>
  <c r="A495" i="11"/>
  <c r="A445" i="15" l="1"/>
  <c r="A496" i="11"/>
  <c r="A446" i="15" l="1"/>
  <c r="A497" i="11"/>
  <c r="A447" i="15" l="1"/>
  <c r="A498" i="11"/>
  <c r="A448" i="15" l="1"/>
  <c r="A499" i="11"/>
  <c r="A449" i="15" l="1"/>
  <c r="A500" i="11"/>
  <c r="A450" i="15" l="1"/>
  <c r="A501" i="11"/>
  <c r="A451" i="15" l="1"/>
  <c r="A502" i="11"/>
  <c r="A452" i="15" l="1"/>
  <c r="A503" i="11"/>
  <c r="A453" i="15" l="1"/>
  <c r="A504" i="11"/>
  <c r="A454" i="15" l="1"/>
  <c r="A505" i="11"/>
  <c r="A455" i="15" l="1"/>
  <c r="A506" i="11"/>
  <c r="A456" i="15" l="1"/>
  <c r="A507" i="11"/>
  <c r="A457" i="15" l="1"/>
  <c r="A508" i="11"/>
  <c r="A458" i="15" l="1"/>
  <c r="A509" i="11"/>
  <c r="A459" i="15" l="1"/>
  <c r="A510" i="11"/>
  <c r="A460" i="15" l="1"/>
  <c r="A511" i="11"/>
  <c r="A461" i="15" l="1"/>
  <c r="A512" i="11"/>
  <c r="A462" i="15" l="1"/>
  <c r="A513" i="11"/>
  <c r="A463" i="15" l="1"/>
  <c r="A514" i="11"/>
  <c r="A464" i="15" l="1"/>
  <c r="A515" i="11"/>
  <c r="A465" i="15" l="1"/>
  <c r="A516" i="11"/>
  <c r="A466" i="15" l="1"/>
  <c r="A517" i="11"/>
  <c r="A467" i="15" l="1"/>
  <c r="A518" i="11"/>
  <c r="A468" i="15" l="1"/>
  <c r="A519" i="11"/>
  <c r="A469" i="15" l="1"/>
  <c r="A520" i="11"/>
  <c r="A470" i="15" l="1"/>
  <c r="A521" i="11"/>
  <c r="A471" i="15" l="1"/>
  <c r="A522" i="11"/>
  <c r="A472" i="15" l="1"/>
  <c r="A523" i="11"/>
  <c r="A473" i="15" l="1"/>
  <c r="A524" i="11"/>
  <c r="A474" i="15" l="1"/>
  <c r="A525" i="11"/>
  <c r="A475" i="15" l="1"/>
  <c r="A526" i="11"/>
  <c r="A476" i="15" l="1"/>
  <c r="A527" i="11"/>
  <c r="A477" i="15" l="1"/>
  <c r="A528" i="11"/>
  <c r="A478" i="15" l="1"/>
  <c r="A529" i="11"/>
  <c r="A479" i="15" l="1"/>
  <c r="A530" i="11"/>
  <c r="A480" i="15" l="1"/>
  <c r="A531" i="11"/>
  <c r="A481" i="15" l="1"/>
  <c r="A532" i="11"/>
  <c r="A482" i="15" l="1"/>
  <c r="A533" i="11"/>
  <c r="A483" i="15" l="1"/>
  <c r="A534" i="11"/>
  <c r="A484" i="15" l="1"/>
  <c r="A535" i="11"/>
  <c r="A485" i="15" l="1"/>
  <c r="A536" i="11"/>
  <c r="A486" i="15" l="1"/>
  <c r="A537" i="11"/>
  <c r="A487" i="15" l="1"/>
  <c r="A538" i="11"/>
  <c r="A488" i="15" l="1"/>
  <c r="A539" i="11"/>
  <c r="A489" i="15" l="1"/>
  <c r="A540" i="11"/>
  <c r="A490" i="15" l="1"/>
  <c r="A541" i="11"/>
  <c r="A491" i="15" l="1"/>
  <c r="A542" i="11"/>
  <c r="A492" i="15" l="1"/>
  <c r="A543" i="11"/>
  <c r="A493" i="15" l="1"/>
  <c r="A544" i="11"/>
  <c r="A494" i="15" l="1"/>
  <c r="A545" i="11"/>
  <c r="A495" i="15" l="1"/>
  <c r="A546" i="11"/>
  <c r="A496" i="15" l="1"/>
  <c r="A547" i="11"/>
  <c r="A497" i="15" l="1"/>
  <c r="A548" i="11"/>
  <c r="A498" i="15" l="1"/>
  <c r="A549" i="11"/>
  <c r="A499" i="15" l="1"/>
  <c r="A550" i="11"/>
  <c r="A500" i="15" l="1"/>
  <c r="A551" i="11"/>
  <c r="A501" i="15" l="1"/>
  <c r="A552" i="11"/>
  <c r="A502" i="15" l="1"/>
  <c r="A553" i="11"/>
  <c r="A503" i="15" l="1"/>
  <c r="A554" i="11"/>
  <c r="A504" i="15" l="1"/>
  <c r="A555" i="11"/>
  <c r="A505" i="15" l="1"/>
  <c r="A556" i="11"/>
  <c r="A506" i="15" l="1"/>
  <c r="A557" i="11"/>
  <c r="A507" i="15" l="1"/>
  <c r="A558" i="11"/>
  <c r="A508" i="15" l="1"/>
  <c r="A559" i="11"/>
  <c r="A509" i="15" l="1"/>
  <c r="A560" i="11"/>
  <c r="A510" i="15" l="1"/>
  <c r="A561" i="11"/>
  <c r="A511" i="15" l="1"/>
  <c r="A562" i="11"/>
  <c r="A512" i="15" l="1"/>
  <c r="A563" i="11"/>
  <c r="A513" i="15" l="1"/>
  <c r="A564" i="11"/>
  <c r="A514" i="15" l="1"/>
  <c r="A565" i="11"/>
  <c r="A515" i="15" l="1"/>
  <c r="A566" i="11"/>
  <c r="A516" i="15" l="1"/>
  <c r="A567" i="11"/>
  <c r="A517" i="15" l="1"/>
  <c r="A568" i="11"/>
  <c r="A518" i="15" l="1"/>
  <c r="A569" i="11"/>
  <c r="A519" i="15" l="1"/>
  <c r="A570" i="11"/>
  <c r="A520" i="15" l="1"/>
  <c r="A571" i="11"/>
  <c r="A521" i="15" l="1"/>
  <c r="A572" i="11"/>
  <c r="A522" i="15" l="1"/>
  <c r="A573" i="11"/>
  <c r="A523" i="15" l="1"/>
  <c r="A574" i="11"/>
  <c r="A524" i="15" l="1"/>
  <c r="A575" i="11"/>
  <c r="A525" i="15" l="1"/>
  <c r="A576" i="11"/>
  <c r="A526" i="15" l="1"/>
  <c r="A577" i="11"/>
  <c r="A527" i="15" l="1"/>
  <c r="A578" i="11"/>
  <c r="A528" i="15" l="1"/>
  <c r="A579" i="11"/>
  <c r="A529" i="15" l="1"/>
  <c r="A580" i="11"/>
  <c r="A530" i="15" l="1"/>
  <c r="A581" i="11"/>
  <c r="A531" i="15" l="1"/>
  <c r="A582" i="11"/>
  <c r="A532" i="15" l="1"/>
  <c r="A583" i="11"/>
  <c r="A533" i="15" l="1"/>
  <c r="A584" i="11"/>
  <c r="A534" i="15" l="1"/>
  <c r="A585" i="11"/>
  <c r="A535" i="15" l="1"/>
  <c r="A586" i="11"/>
  <c r="A536" i="15" l="1"/>
  <c r="A587" i="11"/>
  <c r="A537" i="15" l="1"/>
  <c r="A588" i="11"/>
  <c r="A538" i="15" l="1"/>
  <c r="A589" i="11"/>
  <c r="A539" i="15" l="1"/>
  <c r="A590" i="11"/>
  <c r="A540" i="15" l="1"/>
  <c r="A591" i="11"/>
  <c r="A541" i="15" l="1"/>
  <c r="A592" i="11"/>
  <c r="A542" i="15" l="1"/>
  <c r="A593" i="11"/>
  <c r="A543" i="15" l="1"/>
  <c r="A594" i="11"/>
  <c r="A544" i="15" l="1"/>
  <c r="A595" i="11"/>
  <c r="A545" i="15" l="1"/>
  <c r="A596" i="11"/>
  <c r="A546" i="15" l="1"/>
  <c r="A597" i="11"/>
  <c r="A547" i="15" l="1"/>
  <c r="A598" i="11"/>
  <c r="A548" i="15" l="1"/>
  <c r="A599" i="11"/>
  <c r="A549" i="15" l="1"/>
  <c r="A600" i="11"/>
  <c r="A550" i="15" l="1"/>
  <c r="A601" i="11"/>
  <c r="A551" i="15" l="1"/>
  <c r="A602" i="11"/>
  <c r="A552" i="15" l="1"/>
  <c r="A603" i="11"/>
  <c r="A553" i="15" l="1"/>
  <c r="A604" i="11"/>
  <c r="A554" i="15" l="1"/>
  <c r="A605" i="11"/>
  <c r="A555" i="15" l="1"/>
  <c r="A606" i="11"/>
  <c r="A556" i="15" l="1"/>
  <c r="A607" i="11"/>
  <c r="A557" i="15" l="1"/>
  <c r="A608" i="11"/>
  <c r="A558" i="15" l="1"/>
  <c r="A609" i="11"/>
  <c r="A559" i="15" l="1"/>
  <c r="A610" i="11"/>
  <c r="A560" i="15" l="1"/>
  <c r="A611" i="11"/>
  <c r="A561" i="15" l="1"/>
  <c r="A612" i="11"/>
  <c r="A562" i="15" l="1"/>
  <c r="A613" i="11"/>
  <c r="A563" i="15" l="1"/>
  <c r="A614" i="11"/>
  <c r="A564" i="15" l="1"/>
  <c r="A615" i="11"/>
  <c r="A565" i="15" l="1"/>
  <c r="A616" i="11"/>
  <c r="A566" i="15" l="1"/>
  <c r="A617" i="11"/>
  <c r="A567" i="15" l="1"/>
  <c r="A618" i="11"/>
  <c r="A568" i="15" l="1"/>
  <c r="A619" i="11"/>
  <c r="A569" i="15" l="1"/>
  <c r="A620" i="11"/>
  <c r="A570" i="15" l="1"/>
  <c r="A621" i="11"/>
  <c r="A571" i="15" l="1"/>
  <c r="A622" i="11"/>
  <c r="A572" i="15" l="1"/>
  <c r="A623" i="11"/>
  <c r="A573" i="15" l="1"/>
  <c r="A624" i="11"/>
  <c r="A574" i="15" l="1"/>
  <c r="A625" i="11"/>
  <c r="A575" i="15" l="1"/>
  <c r="A626" i="11"/>
  <c r="A576" i="15" l="1"/>
  <c r="A627" i="11"/>
  <c r="A577" i="15" l="1"/>
  <c r="A628" i="11"/>
  <c r="A578" i="15" l="1"/>
  <c r="A629" i="11"/>
  <c r="A579" i="15" l="1"/>
  <c r="A630" i="11"/>
  <c r="A580" i="15" l="1"/>
  <c r="A631" i="11"/>
  <c r="A581" i="15" l="1"/>
  <c r="A632" i="11"/>
  <c r="A582" i="15" l="1"/>
  <c r="A633" i="11"/>
  <c r="A583" i="15" l="1"/>
  <c r="A634" i="11"/>
  <c r="A584" i="15" l="1"/>
  <c r="A635" i="11"/>
  <c r="A585" i="15" l="1"/>
  <c r="A636" i="11"/>
  <c r="A586" i="15" l="1"/>
  <c r="A637" i="11"/>
  <c r="A587" i="15" l="1"/>
  <c r="A638" i="11"/>
  <c r="A588" i="15" l="1"/>
  <c r="A639" i="11"/>
  <c r="A589" i="15" l="1"/>
  <c r="A640" i="11"/>
  <c r="A590" i="15" l="1"/>
  <c r="A641" i="11"/>
  <c r="A591" i="15" l="1"/>
  <c r="A642" i="11"/>
  <c r="A592" i="15" l="1"/>
  <c r="A643" i="11"/>
  <c r="A593" i="15" l="1"/>
  <c r="A644" i="11"/>
  <c r="A594" i="15" l="1"/>
  <c r="A645" i="11"/>
  <c r="A595" i="15" l="1"/>
  <c r="A646" i="11"/>
  <c r="A596" i="15" l="1"/>
  <c r="A647" i="11"/>
  <c r="A597" i="15" l="1"/>
  <c r="A648" i="11"/>
  <c r="A598" i="15" l="1"/>
  <c r="A649" i="11"/>
  <c r="A599" i="15" l="1"/>
  <c r="A650" i="11"/>
  <c r="A600" i="15" l="1"/>
  <c r="A651" i="11"/>
  <c r="A601" i="15" l="1"/>
  <c r="A652" i="11"/>
  <c r="A602" i="15" l="1"/>
  <c r="A653" i="11"/>
  <c r="A603" i="15" l="1"/>
  <c r="A654" i="11"/>
  <c r="A604" i="15" l="1"/>
  <c r="A655" i="11"/>
  <c r="A605" i="15" l="1"/>
  <c r="A656" i="11"/>
  <c r="A606" i="15" l="1"/>
  <c r="A657" i="11"/>
  <c r="A607" i="15" l="1"/>
  <c r="A658" i="11"/>
  <c r="A608" i="15" l="1"/>
  <c r="A659" i="11"/>
  <c r="A609" i="15" l="1"/>
  <c r="A660" i="11"/>
  <c r="A610" i="15" l="1"/>
  <c r="A661" i="11"/>
  <c r="A611" i="15" l="1"/>
  <c r="A662" i="11"/>
  <c r="A612" i="15" l="1"/>
  <c r="A663" i="11"/>
  <c r="A613" i="15" l="1"/>
  <c r="A664" i="11"/>
  <c r="A614" i="15" l="1"/>
  <c r="A665" i="11"/>
  <c r="A615" i="15" l="1"/>
  <c r="A666" i="11"/>
  <c r="A616" i="15" l="1"/>
  <c r="A667" i="11"/>
  <c r="A617" i="15" l="1"/>
  <c r="A668" i="11"/>
  <c r="A618" i="15" l="1"/>
  <c r="A669" i="11"/>
  <c r="A619" i="15" l="1"/>
  <c r="A670" i="11"/>
  <c r="A620" i="15" l="1"/>
  <c r="A671" i="11"/>
  <c r="A621" i="15" l="1"/>
  <c r="A672" i="11"/>
  <c r="A622" i="15" l="1"/>
  <c r="A673" i="11"/>
  <c r="A623" i="15" l="1"/>
  <c r="A674" i="11"/>
  <c r="A624" i="15" l="1"/>
  <c r="A675" i="11"/>
  <c r="A625" i="15" l="1"/>
  <c r="A676" i="11"/>
  <c r="A626" i="15" l="1"/>
  <c r="A677" i="11"/>
  <c r="A627" i="15" l="1"/>
  <c r="A678" i="11"/>
  <c r="A628" i="15" l="1"/>
  <c r="A679" i="11"/>
  <c r="A629" i="15" l="1"/>
  <c r="A680" i="11"/>
  <c r="A630" i="15" l="1"/>
  <c r="A681" i="11"/>
  <c r="A631" i="15" l="1"/>
  <c r="A682" i="11"/>
  <c r="A632" i="15" l="1"/>
  <c r="A683" i="11"/>
  <c r="A633" i="15" l="1"/>
  <c r="A684" i="11"/>
  <c r="A634" i="15" l="1"/>
  <c r="A685" i="11"/>
  <c r="A635" i="15" l="1"/>
  <c r="A686" i="11"/>
  <c r="A636" i="15" l="1"/>
  <c r="A687" i="11"/>
  <c r="A637" i="15" l="1"/>
  <c r="A688" i="11"/>
  <c r="A638" i="15" l="1"/>
  <c r="A689" i="11"/>
  <c r="A639" i="15" l="1"/>
  <c r="A690" i="11"/>
  <c r="A640" i="15" l="1"/>
  <c r="A691" i="11"/>
  <c r="A641" i="15" l="1"/>
  <c r="A692" i="11"/>
  <c r="A642" i="15" l="1"/>
  <c r="A693" i="11"/>
  <c r="A643" i="15" l="1"/>
  <c r="A694" i="11"/>
  <c r="A644" i="15" l="1"/>
  <c r="A695" i="11"/>
  <c r="A645" i="15" l="1"/>
  <c r="A696" i="11"/>
  <c r="A646" i="15" l="1"/>
  <c r="A697" i="11"/>
  <c r="A647" i="15" l="1"/>
  <c r="A698" i="11"/>
  <c r="A648" i="15" l="1"/>
  <c r="A699" i="11"/>
  <c r="A649" i="15" l="1"/>
  <c r="A700" i="11"/>
  <c r="A650" i="15" l="1"/>
  <c r="A701" i="11"/>
  <c r="A651" i="15" l="1"/>
  <c r="A702" i="11"/>
  <c r="A652" i="15" l="1"/>
  <c r="A703" i="11"/>
  <c r="A653" i="15" l="1"/>
  <c r="A704" i="11"/>
  <c r="A654" i="15" l="1"/>
  <c r="A705" i="11"/>
  <c r="A655" i="15" l="1"/>
  <c r="A706" i="11"/>
  <c r="A656" i="15" l="1"/>
  <c r="A707" i="11"/>
  <c r="A657" i="15" l="1"/>
  <c r="A708" i="11"/>
  <c r="A658" i="15" l="1"/>
  <c r="A709" i="11"/>
  <c r="A659" i="15" l="1"/>
  <c r="A710" i="11"/>
  <c r="A660" i="15" l="1"/>
  <c r="A711" i="11"/>
  <c r="A661" i="15" l="1"/>
  <c r="A712" i="11"/>
  <c r="A662" i="15" l="1"/>
  <c r="A713" i="11"/>
  <c r="A663" i="15" l="1"/>
  <c r="A714" i="11"/>
  <c r="A664" i="15" l="1"/>
  <c r="A715" i="11"/>
  <c r="A665" i="15" l="1"/>
  <c r="A716" i="11"/>
  <c r="A666" i="15" l="1"/>
  <c r="A717" i="11"/>
  <c r="A667" i="15" l="1"/>
  <c r="A718" i="11"/>
  <c r="A668" i="15" l="1"/>
  <c r="A719" i="11"/>
  <c r="A669" i="15" l="1"/>
  <c r="A720" i="11"/>
  <c r="A670" i="15" l="1"/>
  <c r="A721" i="11"/>
  <c r="A671" i="15" l="1"/>
  <c r="A722" i="11"/>
  <c r="A672" i="15" l="1"/>
  <c r="A723" i="11"/>
  <c r="A673" i="15" l="1"/>
  <c r="A724" i="11"/>
  <c r="A674" i="15" l="1"/>
  <c r="A725" i="11"/>
  <c r="A675" i="15" l="1"/>
  <c r="A726" i="11"/>
  <c r="A676" i="15" l="1"/>
  <c r="A727" i="11"/>
  <c r="A677" i="15" l="1"/>
  <c r="A728" i="11"/>
  <c r="A678" i="15" l="1"/>
  <c r="A729" i="11"/>
  <c r="A679" i="15" l="1"/>
  <c r="A730" i="11"/>
  <c r="A680" i="15" l="1"/>
  <c r="A731" i="11"/>
  <c r="A681" i="15" l="1"/>
  <c r="A732" i="11"/>
  <c r="A682" i="15" l="1"/>
  <c r="A733" i="11"/>
  <c r="A683" i="15" l="1"/>
  <c r="A734" i="11"/>
  <c r="A684" i="15" l="1"/>
  <c r="A735" i="11"/>
  <c r="A685" i="15" l="1"/>
  <c r="A736" i="11"/>
  <c r="A686" i="15" l="1"/>
  <c r="A737" i="11"/>
  <c r="A687" i="15" l="1"/>
  <c r="A738" i="11"/>
  <c r="A688" i="15" l="1"/>
  <c r="A739" i="11"/>
  <c r="A689" i="15" l="1"/>
  <c r="A740" i="11"/>
  <c r="A690" i="15" l="1"/>
  <c r="A741" i="11"/>
  <c r="A691" i="15" l="1"/>
  <c r="A742" i="11"/>
  <c r="A692" i="15" l="1"/>
  <c r="A743" i="11"/>
  <c r="A693" i="15" l="1"/>
  <c r="A744" i="11"/>
  <c r="A694" i="15" l="1"/>
  <c r="A745" i="11"/>
  <c r="A695" i="15" l="1"/>
  <c r="A746" i="11"/>
  <c r="A696" i="15" l="1"/>
  <c r="A747" i="11"/>
  <c r="A697" i="15" l="1"/>
  <c r="A748" i="11"/>
  <c r="A698" i="15" l="1"/>
  <c r="A749" i="11"/>
  <c r="A699" i="15" l="1"/>
  <c r="A750" i="11"/>
  <c r="A700" i="15" l="1"/>
  <c r="A751" i="11"/>
  <c r="A701" i="15" l="1"/>
  <c r="A752" i="11"/>
  <c r="A702" i="15" l="1"/>
  <c r="A753" i="11"/>
  <c r="A703" i="15" l="1"/>
  <c r="A754" i="11"/>
  <c r="A704" i="15" l="1"/>
  <c r="A755" i="11"/>
  <c r="A705" i="15" l="1"/>
  <c r="A756" i="11"/>
  <c r="A706" i="15" l="1"/>
  <c r="A757" i="11"/>
  <c r="A707" i="15" l="1"/>
  <c r="A758" i="11"/>
  <c r="A708" i="15" l="1"/>
  <c r="A759" i="11"/>
  <c r="A709" i="15" l="1"/>
  <c r="A760" i="11"/>
  <c r="A710" i="15" l="1"/>
  <c r="A761" i="11"/>
  <c r="A711" i="15" l="1"/>
  <c r="A762" i="11"/>
  <c r="A712" i="15" l="1"/>
  <c r="A763" i="11"/>
  <c r="A713" i="15" l="1"/>
  <c r="A764" i="11"/>
  <c r="A714" i="15" l="1"/>
  <c r="A765" i="11"/>
  <c r="A715" i="15" l="1"/>
  <c r="A766" i="11"/>
  <c r="A716" i="15" l="1"/>
  <c r="A767" i="11"/>
  <c r="A717" i="15" l="1"/>
  <c r="A768" i="11"/>
  <c r="A718" i="15" l="1"/>
  <c r="A769" i="11"/>
  <c r="A719" i="15" l="1"/>
  <c r="A770" i="11"/>
  <c r="A720" i="15" l="1"/>
  <c r="A771" i="11"/>
  <c r="A721" i="15" l="1"/>
  <c r="A772" i="11"/>
  <c r="A722" i="15" l="1"/>
  <c r="A773" i="11"/>
  <c r="A723" i="15" l="1"/>
  <c r="A774" i="11"/>
  <c r="A724" i="15" l="1"/>
  <c r="A775" i="11"/>
  <c r="A725" i="15" l="1"/>
  <c r="A776" i="11"/>
  <c r="A726" i="15" l="1"/>
  <c r="A777" i="11"/>
  <c r="A727" i="15" l="1"/>
  <c r="A778" i="11"/>
  <c r="A728" i="15" l="1"/>
  <c r="A779" i="11"/>
  <c r="A729" i="15" l="1"/>
  <c r="A780" i="11"/>
  <c r="A730" i="15" l="1"/>
  <c r="A781" i="11"/>
  <c r="A731" i="15" l="1"/>
  <c r="A782" i="11"/>
  <c r="A732" i="15" l="1"/>
  <c r="A783" i="11"/>
  <c r="A733" i="15" l="1"/>
  <c r="A784" i="11"/>
  <c r="A734" i="15" l="1"/>
  <c r="A785" i="11"/>
  <c r="A735" i="15" l="1"/>
  <c r="A786" i="11"/>
  <c r="A736" i="15" l="1"/>
  <c r="A787" i="11"/>
  <c r="A737" i="15" l="1"/>
  <c r="A788" i="11"/>
  <c r="A738" i="15" l="1"/>
  <c r="A789" i="11"/>
  <c r="A739" i="15" l="1"/>
  <c r="A790" i="11"/>
  <c r="A740" i="15" l="1"/>
  <c r="A791" i="11"/>
  <c r="A741" i="15" l="1"/>
  <c r="A792" i="11"/>
  <c r="A742" i="15" l="1"/>
  <c r="A793" i="11"/>
  <c r="A743" i="15" l="1"/>
  <c r="A794" i="11"/>
  <c r="A744" i="15" l="1"/>
  <c r="A795" i="11"/>
  <c r="A745" i="15" l="1"/>
  <c r="A796" i="11"/>
  <c r="A746" i="15" l="1"/>
  <c r="A797" i="11"/>
  <c r="A747" i="15" l="1"/>
  <c r="A798" i="11"/>
  <c r="A748" i="15" l="1"/>
  <c r="A799" i="11"/>
  <c r="A749" i="15" l="1"/>
  <c r="A800" i="11"/>
  <c r="A750" i="15" l="1"/>
  <c r="A801" i="11"/>
  <c r="A751" i="15" l="1"/>
  <c r="A802" i="11"/>
  <c r="A752" i="15" l="1"/>
  <c r="A803" i="11"/>
  <c r="A753" i="15" l="1"/>
  <c r="A804" i="11"/>
  <c r="A754" i="15" l="1"/>
  <c r="A805" i="11"/>
  <c r="A755" i="15" l="1"/>
  <c r="A806" i="11"/>
  <c r="A756" i="15" l="1"/>
  <c r="A807" i="11"/>
  <c r="A757" i="15" l="1"/>
  <c r="A808" i="11"/>
  <c r="A758" i="15" l="1"/>
  <c r="A809" i="11"/>
  <c r="A759" i="15" l="1"/>
  <c r="A810" i="11"/>
  <c r="A760" i="15" l="1"/>
  <c r="A811" i="11"/>
  <c r="A761" i="15" l="1"/>
  <c r="A812" i="11"/>
  <c r="A762" i="15" l="1"/>
  <c r="A813" i="11"/>
  <c r="A763" i="15" l="1"/>
  <c r="A814" i="11"/>
  <c r="A764" i="15" l="1"/>
  <c r="A815" i="11"/>
  <c r="A765" i="15" l="1"/>
  <c r="A816" i="11"/>
  <c r="A766" i="15" l="1"/>
  <c r="A817" i="11"/>
  <c r="A767" i="15" l="1"/>
  <c r="A818" i="11"/>
  <c r="A768" i="15" l="1"/>
  <c r="A819" i="11"/>
  <c r="A769" i="15" l="1"/>
  <c r="A820" i="11"/>
  <c r="A770" i="15" l="1"/>
  <c r="A821" i="11"/>
  <c r="A771" i="15" l="1"/>
  <c r="A822" i="11"/>
  <c r="A772" i="15" l="1"/>
  <c r="A823" i="11"/>
  <c r="A773" i="15" l="1"/>
  <c r="A824" i="11"/>
  <c r="A774" i="15" l="1"/>
  <c r="A825" i="11"/>
  <c r="A775" i="15" l="1"/>
  <c r="A826" i="11"/>
  <c r="A776" i="15" l="1"/>
  <c r="A827" i="11"/>
  <c r="A777" i="15" l="1"/>
  <c r="A828" i="11"/>
  <c r="A778" i="15" l="1"/>
  <c r="A829" i="11"/>
  <c r="A779" i="15" l="1"/>
  <c r="A830" i="11"/>
  <c r="A780" i="15" l="1"/>
  <c r="A831" i="11"/>
  <c r="A781" i="15" l="1"/>
  <c r="A832" i="11"/>
  <c r="A782" i="15" l="1"/>
  <c r="A833" i="11"/>
  <c r="A783" i="15" l="1"/>
  <c r="A834" i="11"/>
  <c r="A784" i="15" l="1"/>
  <c r="A835" i="11"/>
  <c r="A785" i="15" l="1"/>
  <c r="A836" i="11"/>
  <c r="A786" i="15" l="1"/>
  <c r="A837" i="11"/>
  <c r="A787" i="15" l="1"/>
  <c r="A838" i="11"/>
  <c r="A788" i="15" l="1"/>
  <c r="A839" i="11"/>
  <c r="A789" i="15" l="1"/>
  <c r="A840" i="11"/>
  <c r="A790" i="15" l="1"/>
  <c r="A841" i="11"/>
  <c r="A791" i="15" l="1"/>
  <c r="A842" i="11"/>
  <c r="A792" i="15" l="1"/>
  <c r="A843" i="11"/>
  <c r="A793" i="15" l="1"/>
  <c r="A844" i="11"/>
  <c r="A794" i="15" l="1"/>
  <c r="A845" i="11"/>
  <c r="A795" i="15" l="1"/>
  <c r="A846" i="11"/>
  <c r="A796" i="15" l="1"/>
  <c r="A847" i="11"/>
  <c r="A797" i="15" l="1"/>
  <c r="A848" i="11"/>
  <c r="A798" i="15" l="1"/>
  <c r="A849" i="11"/>
  <c r="A799" i="15" l="1"/>
  <c r="A850" i="11"/>
  <c r="A800" i="15" l="1"/>
  <c r="A851" i="11"/>
  <c r="A801" i="15" l="1"/>
  <c r="A852" i="11"/>
  <c r="A802" i="15" l="1"/>
  <c r="A853" i="11"/>
  <c r="A803" i="15" l="1"/>
  <c r="A854" i="11"/>
  <c r="A804" i="15" l="1"/>
  <c r="A855" i="11"/>
  <c r="A805" i="15" l="1"/>
  <c r="A856" i="11"/>
  <c r="A806" i="15" l="1"/>
  <c r="A857" i="11"/>
  <c r="A807" i="15" l="1"/>
  <c r="A858" i="11"/>
  <c r="A808" i="15" l="1"/>
  <c r="A859" i="11"/>
  <c r="A809" i="15" l="1"/>
  <c r="A860" i="11"/>
  <c r="A810" i="15" l="1"/>
  <c r="A861" i="11"/>
  <c r="A811" i="15" l="1"/>
  <c r="A862" i="11"/>
  <c r="A812" i="15" l="1"/>
  <c r="A863" i="11"/>
  <c r="A813" i="15" l="1"/>
  <c r="A864" i="11"/>
  <c r="A814" i="15" l="1"/>
  <c r="A865" i="11"/>
  <c r="A815" i="15" l="1"/>
  <c r="A866" i="11"/>
  <c r="A816" i="15" l="1"/>
  <c r="A867" i="11"/>
  <c r="A817" i="15" l="1"/>
  <c r="A868" i="11"/>
  <c r="A818" i="15" l="1"/>
  <c r="A869" i="11"/>
  <c r="A819" i="15" l="1"/>
  <c r="A870" i="11"/>
  <c r="A820" i="15" l="1"/>
  <c r="A871" i="11"/>
  <c r="A821" i="15" l="1"/>
  <c r="A872" i="11"/>
  <c r="A822" i="15" l="1"/>
  <c r="A873" i="11"/>
  <c r="A823" i="15" l="1"/>
  <c r="A874" i="11"/>
  <c r="A824" i="15" l="1"/>
  <c r="A875" i="11"/>
  <c r="A825" i="15" l="1"/>
  <c r="A876" i="11"/>
  <c r="A826" i="15" l="1"/>
  <c r="A877" i="11"/>
  <c r="A827" i="15" l="1"/>
  <c r="A878" i="11"/>
  <c r="A828" i="15" l="1"/>
  <c r="A879" i="11"/>
  <c r="A829" i="15" l="1"/>
  <c r="A880" i="11"/>
  <c r="A830" i="15" l="1"/>
  <c r="A881" i="11"/>
  <c r="A831" i="15" l="1"/>
  <c r="A882" i="11"/>
  <c r="A832" i="15" l="1"/>
  <c r="A883" i="11"/>
  <c r="A833" i="15" l="1"/>
  <c r="A884" i="11"/>
  <c r="A834" i="15" l="1"/>
  <c r="A885" i="11"/>
  <c r="A835" i="15" l="1"/>
  <c r="A886" i="11"/>
  <c r="A836" i="15" l="1"/>
  <c r="A887" i="11"/>
  <c r="A837" i="15" l="1"/>
  <c r="A888" i="11"/>
  <c r="A838" i="15" l="1"/>
  <c r="A889" i="11"/>
  <c r="A839" i="15" l="1"/>
  <c r="A890" i="11"/>
  <c r="A840" i="15" l="1"/>
  <c r="A891" i="11"/>
  <c r="A841" i="15" l="1"/>
  <c r="A892" i="11"/>
  <c r="A842" i="15" l="1"/>
  <c r="A893" i="11"/>
  <c r="A843" i="15" l="1"/>
  <c r="A894" i="11"/>
  <c r="A844" i="15" l="1"/>
  <c r="A895" i="11"/>
  <c r="A845" i="15" l="1"/>
  <c r="A896" i="11"/>
  <c r="A846" i="15" l="1"/>
  <c r="A897" i="11"/>
  <c r="A847" i="15" l="1"/>
  <c r="A898" i="11"/>
  <c r="A848" i="15" l="1"/>
  <c r="A899" i="11"/>
  <c r="A849" i="15" l="1"/>
  <c r="A900" i="11"/>
  <c r="A850" i="15" l="1"/>
  <c r="A901" i="11"/>
  <c r="A851" i="15" l="1"/>
  <c r="A902" i="11"/>
  <c r="A852" i="15" l="1"/>
  <c r="A903" i="11"/>
  <c r="A853" i="15" l="1"/>
  <c r="A904" i="11"/>
  <c r="A854" i="15" l="1"/>
  <c r="A905" i="11"/>
  <c r="A855" i="15" l="1"/>
  <c r="A906" i="11"/>
  <c r="A856" i="15" l="1"/>
  <c r="A907" i="11"/>
  <c r="A857" i="15" l="1"/>
  <c r="A908" i="11"/>
  <c r="A858" i="15" l="1"/>
  <c r="A909" i="11"/>
  <c r="A859" i="15" l="1"/>
  <c r="A910" i="11"/>
  <c r="A860" i="15" l="1"/>
  <c r="A911" i="11"/>
  <c r="A861" i="15" l="1"/>
  <c r="A912" i="11"/>
  <c r="A862" i="15" l="1"/>
  <c r="A913" i="11"/>
  <c r="A863" i="15" l="1"/>
  <c r="A914" i="11"/>
  <c r="A864" i="15" l="1"/>
  <c r="A915" i="11"/>
  <c r="A865" i="15" l="1"/>
  <c r="A916" i="11"/>
  <c r="A866" i="15" l="1"/>
  <c r="A917" i="11"/>
  <c r="A867" i="15" l="1"/>
  <c r="A918" i="11"/>
  <c r="A868" i="15" l="1"/>
  <c r="A919" i="11"/>
  <c r="A869" i="15" l="1"/>
  <c r="A920" i="11"/>
  <c r="A870" i="15" l="1"/>
  <c r="A921" i="11"/>
  <c r="A871" i="15" l="1"/>
  <c r="A922" i="11"/>
  <c r="A872" i="15" l="1"/>
  <c r="A923" i="11"/>
  <c r="A873" i="15" l="1"/>
  <c r="A924" i="11"/>
  <c r="A874" i="15" l="1"/>
  <c r="A925" i="11"/>
  <c r="A875" i="15" l="1"/>
  <c r="A926" i="11"/>
  <c r="A876" i="15" l="1"/>
  <c r="A927" i="11"/>
  <c r="A877" i="15" l="1"/>
  <c r="A928" i="11"/>
  <c r="A878" i="15" l="1"/>
  <c r="A929" i="11"/>
  <c r="A879" i="15" l="1"/>
  <c r="A930" i="11"/>
  <c r="A880" i="15" l="1"/>
  <c r="A931" i="11"/>
  <c r="A881" i="15" l="1"/>
  <c r="A932" i="11"/>
  <c r="A882" i="15" l="1"/>
  <c r="A933" i="11"/>
  <c r="A883" i="15" l="1"/>
  <c r="A934" i="11"/>
  <c r="A884" i="15" l="1"/>
  <c r="A935" i="11"/>
  <c r="A885" i="15" l="1"/>
  <c r="A936" i="11"/>
  <c r="A886" i="15" l="1"/>
  <c r="A937" i="11"/>
  <c r="A887" i="15" l="1"/>
  <c r="A938" i="11"/>
  <c r="A888" i="15" l="1"/>
  <c r="A939" i="11"/>
  <c r="A889" i="15" l="1"/>
  <c r="A940" i="11"/>
  <c r="A890" i="15" l="1"/>
  <c r="A941" i="11"/>
  <c r="A891" i="15" l="1"/>
  <c r="A942" i="11"/>
  <c r="A892" i="15" l="1"/>
  <c r="A943" i="11"/>
  <c r="A893" i="15" l="1"/>
  <c r="A944" i="11"/>
  <c r="A894" i="15" l="1"/>
  <c r="A945" i="11"/>
  <c r="A895" i="15" l="1"/>
  <c r="A946" i="11"/>
  <c r="A896" i="15" l="1"/>
  <c r="A947" i="11"/>
  <c r="A897" i="15" l="1"/>
  <c r="A948" i="11"/>
  <c r="A898" i="15" l="1"/>
  <c r="A949" i="11"/>
  <c r="A899" i="15" l="1"/>
  <c r="A950" i="11"/>
  <c r="A900" i="15" l="1"/>
  <c r="A951" i="11"/>
  <c r="A901" i="15" l="1"/>
  <c r="A952" i="11"/>
  <c r="A902" i="15" l="1"/>
  <c r="A953" i="11"/>
  <c r="A903" i="15" l="1"/>
  <c r="A954" i="11"/>
  <c r="A904" i="15" l="1"/>
  <c r="A955" i="11"/>
  <c r="A905" i="15" l="1"/>
  <c r="A956" i="11"/>
  <c r="A906" i="15" l="1"/>
  <c r="A957" i="11"/>
  <c r="A907" i="15" l="1"/>
  <c r="A958" i="11"/>
  <c r="A908" i="15" l="1"/>
  <c r="A959" i="11"/>
  <c r="A909" i="15" l="1"/>
  <c r="A960" i="11"/>
  <c r="A910" i="15" l="1"/>
  <c r="A961" i="11"/>
  <c r="A911" i="15" l="1"/>
  <c r="A962" i="11"/>
  <c r="A912" i="15" l="1"/>
  <c r="A963" i="11"/>
  <c r="A913" i="15" l="1"/>
  <c r="A964" i="11"/>
  <c r="A914" i="15" l="1"/>
  <c r="A965" i="11"/>
  <c r="A915" i="15" l="1"/>
  <c r="A966" i="11"/>
  <c r="A916" i="15" l="1"/>
  <c r="A967" i="11"/>
  <c r="A917" i="15" l="1"/>
  <c r="A968" i="11"/>
  <c r="A918" i="15" l="1"/>
  <c r="A969" i="11"/>
  <c r="A919" i="15" l="1"/>
  <c r="A970" i="11"/>
  <c r="A920" i="15" l="1"/>
  <c r="A971" i="11"/>
  <c r="A921" i="15" l="1"/>
  <c r="A972" i="11"/>
  <c r="A922" i="15" l="1"/>
  <c r="A973" i="11"/>
  <c r="A923" i="15" l="1"/>
  <c r="A974" i="11"/>
  <c r="A924" i="15" l="1"/>
  <c r="A975" i="11"/>
  <c r="A925" i="15" l="1"/>
  <c r="A976" i="11"/>
  <c r="A926" i="15" l="1"/>
  <c r="A977" i="11"/>
  <c r="A927" i="15" l="1"/>
  <c r="A978" i="11"/>
  <c r="A928" i="15" l="1"/>
  <c r="A979" i="11"/>
  <c r="A929" i="15" l="1"/>
  <c r="A980" i="11"/>
  <c r="A930" i="15" l="1"/>
  <c r="A981" i="11"/>
  <c r="A931" i="15" l="1"/>
  <c r="A982" i="11"/>
  <c r="A932" i="15" l="1"/>
  <c r="A983" i="11"/>
  <c r="A933" i="15" l="1"/>
  <c r="A984" i="11"/>
  <c r="A934" i="15" l="1"/>
  <c r="A985" i="11"/>
  <c r="A935" i="15" l="1"/>
  <c r="A986" i="11"/>
  <c r="A936" i="15" l="1"/>
  <c r="A987" i="11"/>
  <c r="A937" i="15" l="1"/>
  <c r="A988" i="11"/>
  <c r="A938" i="15" l="1"/>
  <c r="A989" i="11"/>
  <c r="A939" i="15" l="1"/>
  <c r="A990" i="11"/>
  <c r="A940" i="15" l="1"/>
  <c r="A991" i="11"/>
  <c r="A941" i="15" l="1"/>
  <c r="A992" i="11"/>
  <c r="A942" i="15" l="1"/>
  <c r="A993" i="11"/>
  <c r="A943" i="15" l="1"/>
  <c r="A994" i="11"/>
  <c r="A944" i="15" l="1"/>
  <c r="A995" i="11"/>
  <c r="A945" i="15" l="1"/>
  <c r="A996" i="11"/>
  <c r="A946" i="15" l="1"/>
  <c r="A997" i="11"/>
  <c r="A947" i="15" l="1"/>
  <c r="A998" i="11"/>
  <c r="A948" i="15" l="1"/>
  <c r="A999" i="11"/>
  <c r="A949" i="15" l="1"/>
  <c r="A1000" i="11"/>
  <c r="A950" i="15" l="1"/>
  <c r="A1001" i="11"/>
  <c r="A951" i="15" l="1"/>
  <c r="A1002" i="11"/>
  <c r="A952" i="15" l="1"/>
  <c r="A1003" i="11"/>
  <c r="A953" i="15" l="1"/>
  <c r="A1004" i="11"/>
  <c r="A954" i="15" l="1"/>
  <c r="A1005" i="11"/>
  <c r="A955" i="15" l="1"/>
  <c r="A1006" i="11"/>
  <c r="A956" i="15" l="1"/>
  <c r="A1007" i="11"/>
  <c r="A957" i="15" l="1"/>
  <c r="A1008" i="11"/>
  <c r="A958" i="15" l="1"/>
  <c r="A1009" i="11"/>
  <c r="A959" i="15" l="1"/>
  <c r="A1010" i="11"/>
  <c r="A960" i="15" l="1"/>
  <c r="A1011" i="11"/>
  <c r="A961" i="15" l="1"/>
  <c r="A1012" i="11"/>
  <c r="A962" i="15" l="1"/>
  <c r="A1013" i="11"/>
  <c r="A963" i="15" l="1"/>
  <c r="A1014" i="11"/>
  <c r="A964" i="15" l="1"/>
  <c r="A1015" i="11"/>
  <c r="A965" i="15" l="1"/>
  <c r="A1016" i="11"/>
  <c r="A966" i="15" l="1"/>
  <c r="A1017" i="11"/>
  <c r="A967" i="15" l="1"/>
  <c r="A1018" i="11"/>
  <c r="A968" i="15" l="1"/>
  <c r="A1019" i="11"/>
  <c r="A969" i="15" l="1"/>
  <c r="A1020" i="11"/>
  <c r="A970" i="15" l="1"/>
  <c r="A1021" i="11"/>
  <c r="A971" i="15" l="1"/>
  <c r="A1022" i="11"/>
  <c r="A972" i="15" l="1"/>
  <c r="A1023" i="11"/>
  <c r="A973" i="15" l="1"/>
  <c r="A1024" i="11"/>
  <c r="A974" i="15" l="1"/>
  <c r="A1025" i="11"/>
  <c r="A975" i="15" l="1"/>
  <c r="A1026" i="11"/>
  <c r="A976" i="15" l="1"/>
  <c r="A1027" i="11"/>
  <c r="A977" i="15" l="1"/>
  <c r="A1028" i="11"/>
  <c r="A978" i="15" l="1"/>
  <c r="A1029" i="11"/>
  <c r="A979" i="15" l="1"/>
  <c r="A1030" i="11"/>
  <c r="A980" i="15" l="1"/>
  <c r="A1031" i="11"/>
  <c r="A981" i="15" l="1"/>
  <c r="A1032" i="11"/>
  <c r="A982" i="15" l="1"/>
  <c r="A1033" i="11"/>
  <c r="A983" i="15" l="1"/>
  <c r="A1034" i="11"/>
  <c r="A984" i="15" l="1"/>
  <c r="A1035" i="11"/>
  <c r="A985" i="15" l="1"/>
  <c r="A1036" i="11"/>
  <c r="A986" i="15" l="1"/>
  <c r="A1037" i="11"/>
  <c r="A987" i="15" l="1"/>
  <c r="A1038" i="11"/>
  <c r="A988" i="15" l="1"/>
  <c r="A1039" i="11"/>
  <c r="A989" i="15" l="1"/>
  <c r="A1040" i="11"/>
  <c r="A990" i="15" l="1"/>
  <c r="A1041" i="11"/>
  <c r="A991" i="15" l="1"/>
  <c r="A1042" i="11"/>
  <c r="A992" i="15" l="1"/>
  <c r="A1043" i="11"/>
  <c r="A993" i="15" l="1"/>
  <c r="A1044" i="11"/>
  <c r="A994" i="15" l="1"/>
  <c r="A1045" i="11"/>
  <c r="A995" i="15" l="1"/>
  <c r="A1046" i="11"/>
  <c r="A996" i="15" l="1"/>
  <c r="A1047" i="11"/>
  <c r="A997" i="15" l="1"/>
  <c r="A1048" i="11"/>
  <c r="A998" i="15" l="1"/>
  <c r="A1049" i="11"/>
  <c r="A999" i="15" l="1"/>
  <c r="A1050" i="11"/>
  <c r="A1000" i="15" l="1"/>
  <c r="A1051" i="11"/>
  <c r="A1001" i="15" l="1"/>
  <c r="A1052" i="11"/>
  <c r="A1002" i="15" l="1"/>
  <c r="A1053" i="11"/>
  <c r="A1003" i="15" l="1"/>
  <c r="A1054" i="11"/>
  <c r="A1004" i="15" l="1"/>
  <c r="A1055" i="11"/>
  <c r="A1005" i="15" l="1"/>
  <c r="A1056" i="11"/>
  <c r="A1006" i="15" l="1"/>
  <c r="A1057" i="11"/>
  <c r="A1007" i="15" l="1"/>
  <c r="A1058" i="11"/>
  <c r="A1008" i="15" l="1"/>
  <c r="A1059" i="11"/>
  <c r="A1009" i="15" l="1"/>
  <c r="A1060" i="11"/>
  <c r="A1010" i="15" l="1"/>
  <c r="A1061" i="11"/>
  <c r="A1011" i="15" l="1"/>
  <c r="A1062" i="11"/>
  <c r="A1012" i="15" l="1"/>
  <c r="A1063" i="11"/>
  <c r="A1013" i="15" l="1"/>
  <c r="A1064" i="11"/>
  <c r="A1014" i="15" l="1"/>
  <c r="A1065" i="11"/>
  <c r="A1015" i="15" l="1"/>
  <c r="A1066" i="11"/>
  <c r="A1016" i="15" l="1"/>
  <c r="A1067" i="11"/>
  <c r="A1017" i="15" l="1"/>
  <c r="A1068" i="11"/>
  <c r="A1018" i="15" l="1"/>
  <c r="A1069" i="11"/>
  <c r="A1019" i="15" l="1"/>
  <c r="A1070" i="11"/>
  <c r="A1020" i="15" l="1"/>
  <c r="A1071" i="11"/>
  <c r="A1021" i="15" l="1"/>
  <c r="A1072" i="11"/>
  <c r="A1022" i="15" l="1"/>
  <c r="A1073" i="11"/>
  <c r="A1023" i="15" l="1"/>
  <c r="A1074" i="11"/>
  <c r="A1024" i="15" l="1"/>
  <c r="A1075" i="11"/>
  <c r="A1025" i="15" l="1"/>
  <c r="A1076" i="11"/>
  <c r="A1026" i="15" l="1"/>
  <c r="A1077" i="11"/>
  <c r="A1027" i="15" l="1"/>
  <c r="A1078" i="11"/>
  <c r="A1028" i="15" l="1"/>
  <c r="A1079" i="11"/>
  <c r="A1029" i="15" l="1"/>
  <c r="A1080" i="11"/>
  <c r="A1030" i="15" l="1"/>
  <c r="A1081" i="11"/>
  <c r="A1031" i="15" l="1"/>
  <c r="A1082" i="11"/>
  <c r="A1032" i="15" l="1"/>
  <c r="A1083" i="11"/>
  <c r="A1033" i="15" l="1"/>
  <c r="A1084" i="11"/>
  <c r="A1034" i="15" l="1"/>
  <c r="A1085" i="11"/>
  <c r="A1035" i="15" l="1"/>
  <c r="A1086" i="11"/>
  <c r="A1036" i="15" l="1"/>
  <c r="A1087" i="11"/>
  <c r="A1037" i="15" l="1"/>
  <c r="A1088" i="11"/>
  <c r="A1038" i="15" l="1"/>
  <c r="A1089" i="11"/>
  <c r="A1039" i="15" l="1"/>
  <c r="A1090" i="11"/>
  <c r="A1040" i="15" l="1"/>
  <c r="A1091" i="11"/>
  <c r="A1041" i="15" l="1"/>
  <c r="A1092" i="11"/>
  <c r="A1042" i="15" l="1"/>
  <c r="A1093" i="11"/>
  <c r="A1043" i="15" l="1"/>
  <c r="A1094" i="11"/>
  <c r="A1044" i="15" l="1"/>
  <c r="A1095" i="11"/>
  <c r="A1045" i="15" l="1"/>
  <c r="A1096" i="11"/>
  <c r="A1046" i="15" l="1"/>
  <c r="A1097" i="11"/>
  <c r="A1047" i="15" l="1"/>
  <c r="A1098" i="11"/>
  <c r="A1048" i="15" l="1"/>
  <c r="A1099" i="11"/>
  <c r="A1049" i="15" l="1"/>
  <c r="A1100" i="11"/>
  <c r="A1050" i="15" l="1"/>
  <c r="A1101" i="11"/>
  <c r="A1051" i="15" l="1"/>
  <c r="A1102" i="11"/>
  <c r="A1052" i="15" l="1"/>
  <c r="A1103" i="11"/>
  <c r="A1053" i="15" l="1"/>
  <c r="A1104" i="11"/>
  <c r="A1054" i="15" l="1"/>
  <c r="A1105" i="11"/>
  <c r="A1055" i="15" l="1"/>
  <c r="A1106" i="11"/>
  <c r="A1056" i="15" l="1"/>
  <c r="A1107" i="11"/>
  <c r="A1057" i="15" l="1"/>
  <c r="A1108" i="11"/>
  <c r="A1058" i="15" l="1"/>
  <c r="A1109" i="11"/>
  <c r="A1059" i="15" l="1"/>
  <c r="A1110" i="11"/>
  <c r="A1060" i="15" l="1"/>
  <c r="A1111" i="11"/>
  <c r="A1061" i="15" l="1"/>
  <c r="A1112" i="11"/>
  <c r="A1062" i="15" l="1"/>
  <c r="A1113" i="11"/>
  <c r="A1063" i="15" l="1"/>
  <c r="A1114" i="11"/>
  <c r="A1064" i="15" l="1"/>
  <c r="A1115" i="11"/>
  <c r="A1065" i="15" l="1"/>
  <c r="A1116" i="11"/>
  <c r="A1066" i="15" l="1"/>
  <c r="A1117" i="11"/>
  <c r="A1067" i="15" l="1"/>
  <c r="A1118" i="11"/>
  <c r="A1068" i="15" l="1"/>
  <c r="A1119" i="11"/>
  <c r="A1069" i="15" l="1"/>
  <c r="A1120" i="11"/>
  <c r="A1070" i="15" l="1"/>
  <c r="A1121" i="11"/>
  <c r="A1071" i="15" l="1"/>
  <c r="A1122" i="11"/>
  <c r="A1072" i="15" l="1"/>
  <c r="A1123" i="11"/>
  <c r="A1073" i="15" l="1"/>
  <c r="A1124" i="11"/>
  <c r="A1074" i="15" l="1"/>
  <c r="A1125" i="11"/>
  <c r="A1075" i="15" l="1"/>
  <c r="A1126" i="11"/>
  <c r="A1076" i="15" l="1"/>
  <c r="A1127" i="11"/>
  <c r="A1077" i="15" l="1"/>
  <c r="A1128" i="11"/>
  <c r="A1078" i="15" l="1"/>
  <c r="A1129" i="11"/>
  <c r="A1079" i="15" l="1"/>
  <c r="A1130" i="11"/>
  <c r="A1080" i="15" l="1"/>
  <c r="A1131" i="11"/>
  <c r="A1081" i="15" l="1"/>
  <c r="A1132" i="11"/>
  <c r="A1082" i="15" l="1"/>
  <c r="A1133" i="11"/>
  <c r="A1083" i="15" l="1"/>
  <c r="A1134" i="11"/>
  <c r="A1084" i="15" l="1"/>
  <c r="A1135" i="11"/>
  <c r="A1085" i="15" l="1"/>
  <c r="A1136" i="11"/>
  <c r="A1086" i="15" l="1"/>
  <c r="A1137" i="11"/>
  <c r="A1087" i="15" l="1"/>
  <c r="A1138" i="11"/>
  <c r="A1088" i="15" l="1"/>
  <c r="A1139" i="11"/>
  <c r="A1089" i="15" l="1"/>
  <c r="A1140" i="11"/>
  <c r="A1090" i="15" l="1"/>
  <c r="A1141" i="11"/>
  <c r="A1091" i="15" l="1"/>
  <c r="A1142" i="11"/>
  <c r="A1092" i="15" l="1"/>
  <c r="A1143" i="11"/>
  <c r="A1093" i="15" l="1"/>
  <c r="A1144" i="11"/>
  <c r="A1094" i="15" l="1"/>
  <c r="A1145" i="11"/>
  <c r="A1095" i="15" l="1"/>
  <c r="A1146" i="11"/>
  <c r="A1096" i="15" l="1"/>
  <c r="A1147" i="11"/>
  <c r="A1097" i="15" l="1"/>
  <c r="A1148" i="11"/>
  <c r="A1098" i="15" l="1"/>
  <c r="A1149" i="11"/>
  <c r="A1099" i="15" l="1"/>
  <c r="A1150" i="11"/>
  <c r="A1100" i="15" l="1"/>
  <c r="A1151" i="11"/>
  <c r="A1101" i="15" l="1"/>
  <c r="A1152" i="11"/>
  <c r="A1102" i="15" l="1"/>
  <c r="A1153" i="11"/>
  <c r="A1103" i="15" l="1"/>
  <c r="A1154" i="11"/>
  <c r="A1104" i="15" l="1"/>
  <c r="A1155" i="11"/>
  <c r="A1105" i="15" l="1"/>
  <c r="A1156" i="11"/>
  <c r="A1106" i="15" l="1"/>
  <c r="A1157" i="11"/>
  <c r="A1107" i="15" l="1"/>
  <c r="A1158" i="11"/>
  <c r="A1108" i="15" l="1"/>
  <c r="A1159" i="11"/>
  <c r="A1109" i="15" l="1"/>
  <c r="A1160" i="11"/>
  <c r="A1110" i="15" l="1"/>
  <c r="A1161" i="11"/>
  <c r="A1111" i="15" l="1"/>
  <c r="A1162" i="11"/>
  <c r="A1112" i="15" l="1"/>
  <c r="A1163" i="11"/>
  <c r="A1113" i="15" l="1"/>
  <c r="A1164" i="11"/>
  <c r="A1114" i="15" l="1"/>
  <c r="A1165" i="11"/>
  <c r="A1115" i="15" l="1"/>
  <c r="A1166" i="11"/>
  <c r="A1116" i="15" l="1"/>
  <c r="A1167" i="11"/>
  <c r="A1117" i="15" l="1"/>
  <c r="A1168" i="11"/>
  <c r="A1118" i="15" l="1"/>
  <c r="A1169" i="11"/>
  <c r="A1119" i="15" l="1"/>
  <c r="A1170" i="11"/>
  <c r="A1120" i="15" l="1"/>
  <c r="A1171" i="11"/>
  <c r="A1121" i="15" l="1"/>
  <c r="A1172" i="11"/>
  <c r="A1122" i="15" l="1"/>
  <c r="A1173" i="11"/>
  <c r="A1123" i="15" l="1"/>
  <c r="A1174" i="11"/>
  <c r="A1124" i="15" l="1"/>
  <c r="A1175" i="11"/>
  <c r="A1125" i="15" l="1"/>
  <c r="A1176" i="11"/>
  <c r="A1126" i="15" l="1"/>
  <c r="A1177" i="11"/>
  <c r="A1127" i="15" l="1"/>
  <c r="A1178" i="11"/>
  <c r="A1128" i="15" l="1"/>
  <c r="A1179" i="11"/>
  <c r="A1129" i="15" l="1"/>
  <c r="A1180" i="11"/>
  <c r="A1130" i="15" l="1"/>
  <c r="A1181" i="11"/>
  <c r="A1131" i="15" l="1"/>
  <c r="A1182" i="11"/>
  <c r="A1132" i="15" l="1"/>
  <c r="A1183" i="11"/>
  <c r="A1133" i="15" l="1"/>
  <c r="A1184" i="11"/>
  <c r="A1134" i="15" l="1"/>
  <c r="A1185" i="11"/>
  <c r="A1135" i="15" l="1"/>
  <c r="A1186" i="11"/>
  <c r="A1136" i="15" l="1"/>
  <c r="A1187" i="11"/>
  <c r="A1137" i="15" l="1"/>
  <c r="A1188" i="11"/>
  <c r="A1138" i="15" l="1"/>
  <c r="A1189" i="11"/>
  <c r="A1139" i="15" l="1"/>
  <c r="A1190" i="11"/>
  <c r="A1140" i="15" l="1"/>
  <c r="A1191" i="11"/>
  <c r="A1141" i="15" l="1"/>
  <c r="A1192" i="11"/>
  <c r="A1142" i="15" l="1"/>
  <c r="A1193" i="11"/>
  <c r="A1143" i="15" l="1"/>
  <c r="A1194" i="11"/>
  <c r="A1144" i="15" l="1"/>
  <c r="A1195" i="11"/>
  <c r="A1145" i="15" l="1"/>
  <c r="A1196" i="11"/>
  <c r="A1146" i="15" l="1"/>
  <c r="A1197" i="11"/>
  <c r="A1147" i="15" l="1"/>
  <c r="A1198" i="11"/>
  <c r="A1148" i="15" l="1"/>
  <c r="A1199" i="11"/>
  <c r="A1149" i="15" l="1"/>
  <c r="A1200" i="11"/>
  <c r="A1150" i="15" l="1"/>
  <c r="A1201" i="11"/>
  <c r="A1151" i="15" l="1"/>
  <c r="A1202" i="11"/>
  <c r="A1152" i="15" l="1"/>
  <c r="A1203" i="11"/>
  <c r="A1153" i="15" l="1"/>
  <c r="A1204" i="11"/>
  <c r="A1154" i="15" l="1"/>
  <c r="A1205" i="11"/>
  <c r="A1155" i="15" l="1"/>
  <c r="A1206" i="11"/>
  <c r="A1156" i="15" l="1"/>
  <c r="A1207" i="11"/>
  <c r="A1157" i="15" l="1"/>
  <c r="A1208" i="11"/>
  <c r="A1158" i="15" l="1"/>
  <c r="A1209" i="11"/>
  <c r="A1159" i="15" l="1"/>
  <c r="A1210" i="11"/>
  <c r="A1160" i="15" l="1"/>
  <c r="A1211" i="11"/>
  <c r="A1161" i="15" l="1"/>
  <c r="A1212" i="11"/>
  <c r="A1162" i="15" l="1"/>
  <c r="A1213" i="11"/>
  <c r="A1163" i="15" l="1"/>
  <c r="A1214" i="11"/>
  <c r="A1164" i="15" l="1"/>
  <c r="A1215" i="11"/>
  <c r="A1165" i="15" l="1"/>
  <c r="A1216" i="11"/>
  <c r="A1166" i="15" l="1"/>
  <c r="A1217" i="11"/>
  <c r="A1167" i="15" l="1"/>
  <c r="A1218" i="11"/>
  <c r="A1168" i="15" l="1"/>
  <c r="A1219" i="11"/>
  <c r="A1169" i="15" l="1"/>
  <c r="A1220" i="11"/>
  <c r="A1170" i="15" l="1"/>
  <c r="A1221" i="11"/>
  <c r="A1171" i="15" l="1"/>
  <c r="A1222" i="11"/>
  <c r="A1172" i="15" l="1"/>
  <c r="A1223" i="11"/>
  <c r="A1173" i="15" l="1"/>
  <c r="A1224" i="11"/>
  <c r="A1174" i="15" l="1"/>
  <c r="A1225" i="11"/>
  <c r="A1175" i="15" l="1"/>
  <c r="A1226" i="11"/>
  <c r="A1176" i="15" l="1"/>
  <c r="A1227" i="11"/>
  <c r="A1177" i="15" l="1"/>
  <c r="A1228" i="11"/>
  <c r="A1178" i="15" l="1"/>
  <c r="A1229" i="11"/>
  <c r="A1179" i="15" l="1"/>
  <c r="A1230" i="11"/>
  <c r="A1180" i="15" l="1"/>
  <c r="A1231" i="11"/>
  <c r="A1181" i="15" l="1"/>
  <c r="A1232" i="11"/>
  <c r="A1182" i="15" l="1"/>
  <c r="A1233" i="11"/>
  <c r="A1183" i="15" l="1"/>
  <c r="A1234" i="11"/>
  <c r="A1184" i="15" l="1"/>
  <c r="A1235" i="11"/>
  <c r="A1185" i="15" l="1"/>
  <c r="A1236" i="11"/>
  <c r="A1186" i="15" l="1"/>
  <c r="A1237" i="11"/>
  <c r="A1187" i="15" l="1"/>
  <c r="A1238" i="11"/>
  <c r="A1188" i="15" l="1"/>
  <c r="A1239" i="11"/>
  <c r="A1189" i="15" l="1"/>
  <c r="A1240" i="11"/>
  <c r="A1190" i="15" l="1"/>
  <c r="A1241" i="11"/>
  <c r="A1191" i="15" l="1"/>
  <c r="A1242" i="11"/>
  <c r="A1192" i="15" l="1"/>
  <c r="A1243" i="11"/>
  <c r="A1193" i="15" l="1"/>
  <c r="A1244" i="11"/>
  <c r="A1194" i="15" l="1"/>
  <c r="A1245" i="11"/>
  <c r="A1195" i="15" l="1"/>
  <c r="A1246" i="11"/>
  <c r="A1196" i="15" l="1"/>
  <c r="A1247" i="11"/>
  <c r="A1197" i="15" l="1"/>
  <c r="A1248" i="11"/>
  <c r="A1198" i="15" l="1"/>
  <c r="A1249" i="11"/>
  <c r="A1199" i="15" l="1"/>
  <c r="A1250" i="11"/>
  <c r="A1200" i="15" l="1"/>
  <c r="A1251" i="11"/>
  <c r="A1201" i="15" l="1"/>
  <c r="A1252" i="11"/>
  <c r="A1202" i="15" l="1"/>
  <c r="A1253" i="11"/>
  <c r="A1203" i="15" l="1"/>
  <c r="A1254" i="11"/>
  <c r="A1204" i="15" l="1"/>
  <c r="A1255" i="11"/>
  <c r="A1205" i="15" l="1"/>
  <c r="A1256" i="11"/>
  <c r="A1206" i="15" l="1"/>
  <c r="A1257" i="11"/>
  <c r="A1207" i="15" l="1"/>
  <c r="A1258" i="11"/>
  <c r="A1208" i="15" l="1"/>
  <c r="A1259" i="11"/>
  <c r="A1209" i="15" l="1"/>
  <c r="A1260" i="11"/>
  <c r="A1210" i="15" l="1"/>
  <c r="A1261" i="11"/>
  <c r="A1211" i="15" l="1"/>
  <c r="A1262" i="11"/>
  <c r="A1212" i="15" l="1"/>
  <c r="A1263" i="11"/>
  <c r="A1213" i="15" l="1"/>
  <c r="A1264" i="11"/>
  <c r="A1214" i="15" l="1"/>
  <c r="A1265" i="11"/>
  <c r="A1215" i="15" l="1"/>
  <c r="A1266" i="11"/>
  <c r="A1216" i="15" l="1"/>
  <c r="A1267" i="11"/>
  <c r="A1217" i="15" l="1"/>
  <c r="A1268" i="11"/>
  <c r="A1218" i="15" l="1"/>
  <c r="A1269" i="11"/>
  <c r="A1219" i="15" l="1"/>
  <c r="A1270" i="11"/>
  <c r="A1220" i="15" l="1"/>
  <c r="A1271" i="11"/>
  <c r="A1221" i="15" l="1"/>
  <c r="A1272" i="11"/>
  <c r="A1222" i="15" l="1"/>
  <c r="A1273" i="11"/>
  <c r="A1223" i="15" l="1"/>
  <c r="A1274" i="11"/>
  <c r="A1224" i="15" l="1"/>
  <c r="A1275" i="11"/>
  <c r="A1225" i="15" l="1"/>
  <c r="A1276" i="11"/>
  <c r="A1226" i="15" l="1"/>
  <c r="A1277" i="11"/>
  <c r="A1227" i="15" l="1"/>
  <c r="A1278" i="11"/>
  <c r="A1228" i="15" l="1"/>
  <c r="A1279" i="11"/>
  <c r="A1229" i="15" l="1"/>
  <c r="A1280" i="11"/>
  <c r="A1230" i="15" l="1"/>
  <c r="A1281" i="11"/>
  <c r="A1231" i="15" l="1"/>
  <c r="A1282" i="11"/>
  <c r="A1232" i="15" l="1"/>
  <c r="A1283" i="11"/>
  <c r="A1233" i="15" l="1"/>
  <c r="A1284" i="11"/>
  <c r="A1234" i="15" l="1"/>
  <c r="A1285" i="11"/>
  <c r="A1235" i="15" l="1"/>
  <c r="A1286" i="11"/>
  <c r="A1236" i="15" l="1"/>
  <c r="A1287" i="11"/>
  <c r="A1237" i="15" l="1"/>
  <c r="A1288" i="11"/>
  <c r="A1238" i="15" l="1"/>
  <c r="A1289" i="11"/>
  <c r="A1239" i="15" l="1"/>
  <c r="A1290" i="11"/>
  <c r="A1240" i="15" l="1"/>
  <c r="A1291" i="11"/>
  <c r="A1241" i="15" l="1"/>
  <c r="A1292" i="11"/>
  <c r="A1242" i="15" l="1"/>
  <c r="A1293" i="11"/>
  <c r="A1243" i="15" l="1"/>
  <c r="A1294" i="11"/>
  <c r="A1244" i="15" l="1"/>
  <c r="A1295" i="11"/>
  <c r="A1245" i="15" l="1"/>
  <c r="A1296" i="11"/>
  <c r="A1246" i="15" l="1"/>
  <c r="A1297" i="11"/>
  <c r="A1247" i="15" l="1"/>
  <c r="A1298" i="11"/>
  <c r="A1248" i="15" l="1"/>
  <c r="A1299" i="11"/>
  <c r="A1249" i="15" l="1"/>
  <c r="A1300" i="11"/>
  <c r="A1250" i="15" l="1"/>
  <c r="A1301" i="11"/>
  <c r="A1251" i="15" l="1"/>
  <c r="A1302" i="11"/>
  <c r="A1252" i="15" l="1"/>
  <c r="A1303" i="11"/>
  <c r="A1253" i="15" l="1"/>
  <c r="A1304" i="11"/>
  <c r="A1254" i="15" l="1"/>
  <c r="A1305" i="11"/>
  <c r="A1255" i="15" l="1"/>
  <c r="A1306" i="11"/>
  <c r="A1256" i="15" l="1"/>
  <c r="A1307" i="11"/>
  <c r="A1257" i="15" l="1"/>
  <c r="A1308" i="11"/>
  <c r="A1258" i="15" l="1"/>
  <c r="A1309" i="11"/>
  <c r="A1259" i="15" l="1"/>
  <c r="A1310" i="11"/>
  <c r="A1260" i="15" l="1"/>
  <c r="A1311" i="11"/>
  <c r="A1261" i="15" l="1"/>
  <c r="A1312" i="11"/>
  <c r="A1262" i="15" l="1"/>
  <c r="A1313" i="11"/>
  <c r="A1263" i="15" l="1"/>
  <c r="A1314" i="11"/>
  <c r="A1264" i="15" l="1"/>
  <c r="A1315" i="11"/>
  <c r="A1265" i="15" l="1"/>
  <c r="A1316" i="11"/>
  <c r="A1266" i="15" l="1"/>
  <c r="A1317" i="11"/>
  <c r="A1267" i="15" l="1"/>
  <c r="A1318" i="11"/>
  <c r="A1268" i="15" l="1"/>
  <c r="A1319" i="11"/>
  <c r="A1269" i="15" l="1"/>
  <c r="A1320" i="11"/>
  <c r="A1270" i="15" l="1"/>
  <c r="A1321" i="11"/>
  <c r="A1271" i="15" l="1"/>
  <c r="A1322" i="11"/>
  <c r="A1272" i="15" l="1"/>
  <c r="A1323" i="11"/>
  <c r="A1273" i="15" l="1"/>
  <c r="A1324" i="11"/>
  <c r="A1274" i="15" l="1"/>
  <c r="A1325" i="11"/>
  <c r="A1275" i="15" l="1"/>
  <c r="A1326" i="11"/>
  <c r="A1276" i="15" l="1"/>
  <c r="A1327" i="11"/>
  <c r="A1277" i="15" l="1"/>
  <c r="A1328" i="11"/>
  <c r="A1278" i="15" l="1"/>
  <c r="A1329" i="11"/>
  <c r="A1279" i="15" l="1"/>
  <c r="A1330" i="11"/>
  <c r="A1280" i="15" l="1"/>
  <c r="A1331" i="11"/>
  <c r="A1281" i="15" l="1"/>
  <c r="A1332" i="11"/>
  <c r="A1282" i="15" l="1"/>
  <c r="A1333" i="11"/>
  <c r="A1283" i="15" l="1"/>
  <c r="A1334" i="11"/>
  <c r="A1284" i="15" l="1"/>
  <c r="A1335" i="11"/>
  <c r="A1285" i="15" l="1"/>
  <c r="A1336" i="11"/>
  <c r="A1286" i="15" l="1"/>
  <c r="A1337" i="11"/>
  <c r="A1287" i="15" l="1"/>
  <c r="A1338" i="11"/>
  <c r="A1288" i="15" l="1"/>
  <c r="A1339" i="11"/>
  <c r="A1289" i="15" l="1"/>
  <c r="A1340" i="11"/>
  <c r="A1290" i="15" l="1"/>
  <c r="A1341" i="11"/>
  <c r="A1291" i="15" l="1"/>
  <c r="A1342" i="11"/>
  <c r="A1292" i="15" l="1"/>
  <c r="A1343" i="11"/>
  <c r="A1293" i="15" l="1"/>
  <c r="A1344" i="11"/>
  <c r="A1294" i="15" l="1"/>
  <c r="A1345" i="11"/>
  <c r="A1295" i="15" l="1"/>
  <c r="A1346" i="11"/>
  <c r="A1296" i="15" l="1"/>
  <c r="A1347" i="11"/>
  <c r="A1297" i="15" l="1"/>
  <c r="A1348" i="11"/>
  <c r="A1298" i="15" l="1"/>
  <c r="A1349" i="11"/>
  <c r="A1299" i="15" l="1"/>
  <c r="A1350" i="11"/>
  <c r="A1300" i="15" l="1"/>
  <c r="A1351" i="11"/>
  <c r="A1301" i="15" l="1"/>
  <c r="A1352" i="11"/>
  <c r="A1302" i="15" l="1"/>
  <c r="A1353" i="11"/>
  <c r="A1303" i="15" l="1"/>
  <c r="A1354" i="11"/>
  <c r="A1304" i="15" l="1"/>
  <c r="A1355" i="11"/>
  <c r="A1305" i="15" l="1"/>
  <c r="A1356" i="11"/>
  <c r="A1306" i="15" l="1"/>
  <c r="A1357" i="11"/>
  <c r="A1307" i="15" l="1"/>
  <c r="A1358" i="11"/>
  <c r="A1308" i="15" l="1"/>
  <c r="A1359" i="11"/>
  <c r="A1309" i="15" l="1"/>
  <c r="A1360" i="11"/>
  <c r="A1310" i="15" l="1"/>
  <c r="A1361" i="11"/>
  <c r="A1311" i="15" l="1"/>
  <c r="A1362" i="11"/>
  <c r="A1312" i="15" l="1"/>
  <c r="A1363" i="11"/>
  <c r="A1313" i="15" l="1"/>
  <c r="A1364" i="11"/>
  <c r="A1314" i="15" l="1"/>
  <c r="A1365" i="11"/>
  <c r="A1315" i="15" l="1"/>
  <c r="A1366" i="11"/>
  <c r="A1316" i="15" l="1"/>
  <c r="A1367" i="11"/>
  <c r="A1317" i="15" l="1"/>
  <c r="A1368" i="11"/>
  <c r="A1318" i="15" l="1"/>
  <c r="A1369" i="11"/>
  <c r="A1319" i="15" l="1"/>
  <c r="A1370" i="11"/>
  <c r="A1320" i="15" l="1"/>
  <c r="A1371" i="11"/>
  <c r="A1321" i="15" l="1"/>
  <c r="A1372" i="11"/>
  <c r="A1322" i="15" l="1"/>
  <c r="A1373" i="11"/>
  <c r="A1323" i="15" l="1"/>
  <c r="A1374" i="11"/>
  <c r="A1324" i="15" l="1"/>
  <c r="A1375" i="11"/>
  <c r="A1325" i="15" l="1"/>
  <c r="A1376" i="11"/>
  <c r="A1326" i="15" l="1"/>
  <c r="A1377" i="11"/>
  <c r="A1327" i="15" l="1"/>
  <c r="A1378" i="11"/>
  <c r="A1328" i="15" l="1"/>
  <c r="A1379" i="11"/>
  <c r="A1329" i="15" l="1"/>
  <c r="A1380" i="11"/>
  <c r="A1330" i="15" l="1"/>
  <c r="A1381" i="11"/>
  <c r="A1331" i="15" l="1"/>
  <c r="A1382" i="11"/>
  <c r="A1332" i="15" l="1"/>
  <c r="A1383" i="11"/>
  <c r="A1333" i="15" l="1"/>
  <c r="A1384" i="11"/>
  <c r="A1334" i="15" l="1"/>
  <c r="A1385" i="11"/>
  <c r="A1335" i="15" l="1"/>
  <c r="A1386" i="11"/>
  <c r="A1336" i="15" l="1"/>
  <c r="A1387" i="11"/>
  <c r="A1337" i="15" l="1"/>
  <c r="A1388" i="11"/>
  <c r="A1338" i="15" l="1"/>
  <c r="A1389" i="11"/>
  <c r="A1339" i="15" l="1"/>
  <c r="A1390" i="11"/>
  <c r="A1340" i="15" l="1"/>
  <c r="A1391" i="11"/>
  <c r="A1341" i="15" l="1"/>
  <c r="A1392" i="11"/>
  <c r="A1342" i="15" l="1"/>
  <c r="A1393" i="11"/>
  <c r="A1343" i="15" l="1"/>
  <c r="A1394" i="11"/>
  <c r="A1344" i="15" l="1"/>
  <c r="A1395" i="11"/>
  <c r="A1345" i="15" l="1"/>
  <c r="A1396" i="11"/>
  <c r="A1346" i="15" l="1"/>
  <c r="A1397" i="11"/>
  <c r="A1347" i="15" l="1"/>
  <c r="A1398" i="11"/>
  <c r="A1348" i="15" l="1"/>
  <c r="A1399" i="11"/>
  <c r="A1349" i="15" l="1"/>
  <c r="A1400" i="11"/>
  <c r="A1350" i="15" l="1"/>
  <c r="A1401" i="11"/>
  <c r="A1351" i="15" l="1"/>
  <c r="A1402" i="11"/>
  <c r="A1352" i="15" l="1"/>
  <c r="A1403" i="11"/>
  <c r="A1353" i="15" l="1"/>
  <c r="A1404" i="11"/>
  <c r="A1354" i="15" l="1"/>
  <c r="A1405" i="11"/>
  <c r="A1355" i="15" l="1"/>
  <c r="A1406" i="11"/>
  <c r="A1356" i="15" l="1"/>
  <c r="A1407" i="11"/>
  <c r="A1357" i="15" l="1"/>
  <c r="A1408" i="11"/>
  <c r="A1358" i="15" l="1"/>
  <c r="A1409" i="11"/>
  <c r="A1359" i="15" l="1"/>
  <c r="A1410" i="11"/>
  <c r="A1360" i="15" l="1"/>
  <c r="A1411" i="11"/>
  <c r="A1361" i="15" l="1"/>
  <c r="A1412" i="11"/>
  <c r="A1362" i="15" l="1"/>
  <c r="A1413" i="11"/>
  <c r="A1363" i="15" l="1"/>
  <c r="A1414" i="11"/>
  <c r="A1364" i="15" l="1"/>
  <c r="A1415" i="11"/>
  <c r="A1365" i="15" l="1"/>
  <c r="A1416" i="11"/>
  <c r="A1366" i="15" l="1"/>
  <c r="A1417" i="11"/>
  <c r="A1367" i="15" l="1"/>
  <c r="A1418" i="11"/>
  <c r="A1368" i="15" l="1"/>
  <c r="A1419" i="11"/>
  <c r="A1369" i="15" l="1"/>
  <c r="A1420" i="11"/>
  <c r="A1370" i="15" l="1"/>
  <c r="A1421" i="11"/>
  <c r="A1371" i="15" l="1"/>
  <c r="A1422" i="11"/>
  <c r="A1372" i="15" l="1"/>
  <c r="A1423" i="11"/>
  <c r="A1373" i="15" l="1"/>
  <c r="A1424" i="11"/>
  <c r="A1374" i="15" l="1"/>
  <c r="A1425" i="11"/>
  <c r="A1375" i="15" l="1"/>
  <c r="A1426" i="11"/>
  <c r="A1376" i="15" l="1"/>
  <c r="A1427" i="11"/>
  <c r="A1377" i="15" l="1"/>
  <c r="A1428" i="11"/>
  <c r="A1378" i="15" l="1"/>
  <c r="A1429" i="11"/>
  <c r="A1379" i="15" l="1"/>
  <c r="A1430" i="11"/>
  <c r="A1380" i="15" l="1"/>
  <c r="A1431" i="11"/>
  <c r="A1381" i="15" l="1"/>
  <c r="A1432" i="11"/>
  <c r="A1382" i="15" l="1"/>
  <c r="A1433" i="11"/>
  <c r="A1383" i="15" l="1"/>
  <c r="A1434" i="11"/>
  <c r="A1384" i="15" l="1"/>
  <c r="A1435" i="11"/>
  <c r="A1385" i="15" l="1"/>
  <c r="A1436" i="11"/>
  <c r="A1386" i="15" l="1"/>
  <c r="A1437" i="11"/>
  <c r="A1387" i="15" l="1"/>
  <c r="A1438" i="11"/>
  <c r="A1388" i="15" l="1"/>
  <c r="A1439" i="11"/>
  <c r="A1389" i="15" l="1"/>
  <c r="A1440" i="11"/>
  <c r="A1390" i="15" l="1"/>
  <c r="A1441" i="11"/>
  <c r="A1391" i="15" l="1"/>
  <c r="A1442" i="11"/>
  <c r="A1392" i="15" l="1"/>
  <c r="A1443" i="11"/>
  <c r="A1393" i="15" l="1"/>
  <c r="A1444" i="11"/>
  <c r="A1394" i="15" l="1"/>
  <c r="A1445" i="11"/>
  <c r="A1395" i="15" l="1"/>
  <c r="A1446" i="11"/>
  <c r="A1396" i="15" l="1"/>
  <c r="A1447" i="11"/>
  <c r="A1397" i="15" l="1"/>
  <c r="A1448" i="11"/>
  <c r="A1398" i="15" l="1"/>
  <c r="A1449" i="11"/>
  <c r="A1399" i="15" l="1"/>
  <c r="A1450" i="11"/>
  <c r="A1400" i="15" l="1"/>
  <c r="A1451" i="11"/>
  <c r="A1401" i="15" l="1"/>
  <c r="A1452" i="11"/>
  <c r="A1402" i="15" l="1"/>
  <c r="A1453" i="11"/>
  <c r="A1403" i="15" l="1"/>
  <c r="A1454" i="11"/>
  <c r="A1404" i="15" l="1"/>
  <c r="A1455" i="11"/>
  <c r="A1405" i="15" l="1"/>
  <c r="A1456" i="11"/>
  <c r="A1406" i="15" l="1"/>
  <c r="A1457" i="11"/>
  <c r="A1407" i="15" l="1"/>
  <c r="A1458" i="11"/>
  <c r="A1408" i="15" l="1"/>
  <c r="A1459" i="11"/>
  <c r="A1409" i="15" l="1"/>
  <c r="A1460" i="11"/>
  <c r="A1410" i="15" l="1"/>
  <c r="A1461" i="11"/>
  <c r="A1411" i="15" l="1"/>
  <c r="A1462" i="11"/>
  <c r="A1412" i="15" l="1"/>
  <c r="A1463" i="11"/>
  <c r="A1413" i="15" l="1"/>
  <c r="A1464" i="11"/>
  <c r="A1414" i="15" l="1"/>
  <c r="A1465" i="11"/>
  <c r="A1415" i="15" l="1"/>
  <c r="A1466" i="11"/>
  <c r="A1416" i="15" l="1"/>
  <c r="A1467" i="11"/>
  <c r="A1417" i="15" l="1"/>
  <c r="A1468" i="11"/>
  <c r="A1418" i="15" l="1"/>
  <c r="A1469" i="11"/>
  <c r="A1419" i="15" l="1"/>
  <c r="A1470" i="11"/>
  <c r="A1420" i="15" l="1"/>
  <c r="A1471" i="11"/>
  <c r="A1421" i="15" l="1"/>
  <c r="A1472" i="11"/>
  <c r="A1422" i="15" l="1"/>
  <c r="A1473" i="11"/>
  <c r="A1423" i="15" l="1"/>
  <c r="A1474" i="11"/>
  <c r="A1424" i="15" l="1"/>
  <c r="A1475" i="11"/>
  <c r="A1425" i="15" l="1"/>
  <c r="A1476" i="11"/>
  <c r="A1426" i="15" l="1"/>
  <c r="A1477" i="11"/>
  <c r="A1427" i="15" l="1"/>
  <c r="A1478" i="11"/>
  <c r="A1428" i="15" l="1"/>
  <c r="A1479" i="11"/>
  <c r="A1429" i="15" l="1"/>
  <c r="A1480" i="11"/>
  <c r="A1430" i="15" l="1"/>
  <c r="A1481" i="11"/>
  <c r="A1431" i="15" l="1"/>
  <c r="A1482" i="11"/>
  <c r="A1432" i="15" l="1"/>
  <c r="A1483" i="11"/>
  <c r="A1433" i="15" l="1"/>
  <c r="A1484" i="11"/>
  <c r="A1434" i="15" l="1"/>
  <c r="A1485" i="11"/>
  <c r="A1435" i="15" l="1"/>
  <c r="A1486" i="11"/>
  <c r="A1436" i="15" l="1"/>
  <c r="A1487" i="11"/>
  <c r="A1437" i="15" l="1"/>
  <c r="A1488" i="11"/>
  <c r="A1438" i="15" l="1"/>
  <c r="A1489" i="11"/>
  <c r="A1439" i="15" l="1"/>
  <c r="A1490" i="11"/>
  <c r="A1440" i="15" l="1"/>
  <c r="A1491" i="11"/>
  <c r="A1441" i="15" l="1"/>
  <c r="A1492" i="11"/>
  <c r="A1442" i="15" l="1"/>
  <c r="A1493" i="11"/>
  <c r="A1443" i="15" l="1"/>
  <c r="A1494" i="11"/>
  <c r="A1444" i="15" l="1"/>
  <c r="A1495" i="11"/>
  <c r="A1445" i="15" l="1"/>
  <c r="A1496" i="11"/>
  <c r="A1446" i="15" l="1"/>
  <c r="A1497" i="11"/>
  <c r="A1447" i="15" l="1"/>
  <c r="A1498" i="11"/>
  <c r="A1448" i="15" l="1"/>
  <c r="A1499" i="11"/>
  <c r="A1449" i="15" l="1"/>
  <c r="A1500" i="11"/>
  <c r="A1450" i="15" l="1"/>
  <c r="A1501" i="11"/>
  <c r="A1451" i="15" l="1"/>
  <c r="A1502" i="11"/>
  <c r="A1452" i="15" l="1"/>
  <c r="A1503" i="11"/>
  <c r="A1453" i="15" l="1"/>
  <c r="A1504" i="11"/>
  <c r="A1454" i="15" l="1"/>
  <c r="A1505" i="11"/>
  <c r="A1455" i="15" l="1"/>
  <c r="A1506" i="11"/>
  <c r="A1456" i="15" l="1"/>
  <c r="A1507" i="11"/>
  <c r="A1457" i="15" l="1"/>
  <c r="A1508" i="11"/>
  <c r="A1458" i="15" l="1"/>
  <c r="A1509" i="11"/>
  <c r="A1459" i="15" l="1"/>
  <c r="A1510" i="11"/>
  <c r="A1460" i="15" l="1"/>
  <c r="A1511" i="11"/>
  <c r="A1461" i="15" l="1"/>
  <c r="A1512" i="11"/>
  <c r="A1462" i="15" l="1"/>
  <c r="A1513" i="11"/>
  <c r="A1463" i="15" l="1"/>
  <c r="A1514" i="11"/>
  <c r="A1464" i="15" l="1"/>
  <c r="A1515" i="11"/>
  <c r="A1465" i="15" l="1"/>
  <c r="A1516" i="11"/>
  <c r="A1466" i="15" l="1"/>
  <c r="A1517" i="11"/>
  <c r="A1467" i="15" l="1"/>
  <c r="A1518" i="11"/>
  <c r="A1468" i="15" l="1"/>
  <c r="A1519" i="11"/>
  <c r="A1469" i="15" l="1"/>
  <c r="A1520" i="11"/>
  <c r="A1470" i="15" l="1"/>
  <c r="A1521" i="11"/>
  <c r="A1471" i="15" l="1"/>
  <c r="A1522" i="11"/>
  <c r="A1472" i="15" l="1"/>
  <c r="A1523" i="11"/>
  <c r="A1473" i="15" l="1"/>
  <c r="A1524" i="11"/>
  <c r="A1474" i="15" l="1"/>
  <c r="A1525" i="11"/>
  <c r="A1475" i="15" l="1"/>
  <c r="A1526" i="11"/>
  <c r="A1476" i="15" l="1"/>
  <c r="A1527" i="11"/>
  <c r="A1477" i="15" l="1"/>
  <c r="A1528" i="11"/>
  <c r="A1478" i="15" l="1"/>
  <c r="A1529" i="11"/>
  <c r="A1479" i="15" l="1"/>
  <c r="A1530" i="11"/>
  <c r="A1480" i="15" l="1"/>
  <c r="A1531" i="11"/>
  <c r="A1481" i="15" l="1"/>
  <c r="A1532" i="11"/>
  <c r="A1482" i="15" l="1"/>
  <c r="A1533" i="11"/>
  <c r="A1483" i="15" l="1"/>
  <c r="A1534" i="11"/>
  <c r="A1484" i="15" l="1"/>
  <c r="A1535" i="11"/>
  <c r="A1485" i="15" l="1"/>
  <c r="A1536" i="11"/>
  <c r="A1486" i="15" l="1"/>
  <c r="A1537" i="11"/>
  <c r="A1487" i="15" l="1"/>
  <c r="A1538" i="11"/>
  <c r="A1488" i="15" l="1"/>
  <c r="A1539" i="11"/>
  <c r="A1489" i="15" l="1"/>
  <c r="A1540" i="11"/>
  <c r="A1490" i="15" l="1"/>
  <c r="A1541" i="11"/>
  <c r="A1491" i="15" l="1"/>
  <c r="A1542" i="11"/>
  <c r="A1492" i="15" l="1"/>
  <c r="A1543" i="11"/>
  <c r="A1493" i="15" l="1"/>
  <c r="A1544" i="11"/>
  <c r="A1494" i="15" l="1"/>
  <c r="A1545" i="11"/>
  <c r="A1495" i="15" l="1"/>
  <c r="A1546" i="11"/>
  <c r="A1496" i="15" l="1"/>
  <c r="A1547" i="11"/>
  <c r="A1497" i="15" l="1"/>
  <c r="A1548" i="11"/>
  <c r="A1498" i="15" l="1"/>
  <c r="A1549" i="11"/>
  <c r="A1499" i="15" l="1"/>
  <c r="A1550" i="11"/>
  <c r="A1500" i="15" l="1"/>
  <c r="A1551" i="11"/>
  <c r="A1501" i="15" l="1"/>
  <c r="A1552" i="11"/>
  <c r="A1502" i="15" l="1"/>
  <c r="A1553" i="11"/>
  <c r="A1503" i="15" l="1"/>
  <c r="A1554" i="11"/>
  <c r="A1504" i="15" l="1"/>
  <c r="A1555" i="11"/>
  <c r="A1505" i="15" l="1"/>
  <c r="A1556" i="11"/>
  <c r="A1506" i="15" l="1"/>
  <c r="A1557" i="11"/>
  <c r="A1507" i="15" l="1"/>
  <c r="A1558" i="11"/>
  <c r="A1508" i="15" l="1"/>
  <c r="A1559" i="11"/>
  <c r="A1509" i="15" l="1"/>
  <c r="A1560" i="11"/>
  <c r="A1510" i="15" l="1"/>
  <c r="A1561" i="11"/>
  <c r="A1511" i="15" l="1"/>
  <c r="A1562" i="11"/>
  <c r="A1512" i="15" l="1"/>
  <c r="A1563" i="11"/>
  <c r="A1513" i="15" l="1"/>
  <c r="A1564" i="11"/>
  <c r="A1514" i="15" l="1"/>
  <c r="A1565" i="11"/>
  <c r="A1515" i="15" l="1"/>
  <c r="A1566" i="11"/>
  <c r="A1516" i="15" l="1"/>
  <c r="A1567" i="11"/>
  <c r="A1517" i="15" l="1"/>
  <c r="A1568" i="11"/>
  <c r="A1518" i="15" l="1"/>
  <c r="A1569" i="11"/>
  <c r="A1519" i="15" l="1"/>
  <c r="A1570" i="11"/>
  <c r="A1520" i="15" l="1"/>
  <c r="A1571" i="11"/>
  <c r="A1521" i="15" l="1"/>
  <c r="A1572" i="11"/>
  <c r="A1522" i="15" l="1"/>
  <c r="A1573" i="11"/>
  <c r="A1523" i="15" l="1"/>
  <c r="A1574" i="11"/>
  <c r="A1524" i="15" l="1"/>
  <c r="A1575" i="11"/>
  <c r="A1525" i="15" l="1"/>
  <c r="A1576" i="11"/>
  <c r="A1526" i="15" l="1"/>
  <c r="A1577" i="11"/>
  <c r="A1527" i="15" l="1"/>
  <c r="A1578" i="11"/>
  <c r="A1528" i="15" l="1"/>
  <c r="A1579" i="11"/>
  <c r="A1529" i="15" l="1"/>
  <c r="A1580" i="11"/>
  <c r="A1530" i="15" l="1"/>
  <c r="A1581" i="11"/>
  <c r="A1531" i="15" l="1"/>
  <c r="A1582" i="11"/>
  <c r="A1532" i="15" l="1"/>
  <c r="A1583" i="11"/>
  <c r="A1533" i="15" l="1"/>
  <c r="A1584" i="11"/>
  <c r="A1534" i="15" l="1"/>
  <c r="A1585" i="11"/>
  <c r="A1535" i="15" l="1"/>
  <c r="A1586" i="11"/>
  <c r="A1536" i="15" l="1"/>
  <c r="A1587" i="11"/>
  <c r="A1537" i="15" l="1"/>
  <c r="A1588" i="11"/>
  <c r="A1538" i="15" l="1"/>
  <c r="A1589" i="11"/>
  <c r="A1539" i="15" l="1"/>
  <c r="A1590" i="11"/>
  <c r="A1540" i="15" l="1"/>
  <c r="A1591" i="11"/>
  <c r="A1541" i="15" l="1"/>
  <c r="A1592" i="11"/>
  <c r="A1542" i="15" l="1"/>
  <c r="A1593" i="11"/>
  <c r="A1543" i="15" l="1"/>
  <c r="A1594" i="11"/>
  <c r="A1544" i="15" l="1"/>
  <c r="A1595" i="11"/>
  <c r="A1545" i="15" l="1"/>
  <c r="A1596" i="11"/>
  <c r="A1546" i="15" l="1"/>
  <c r="A1597" i="11"/>
  <c r="A1547" i="15" l="1"/>
  <c r="A1598" i="11"/>
  <c r="A1548" i="15" l="1"/>
  <c r="A1599" i="11"/>
  <c r="A1549" i="15" l="1"/>
  <c r="A1600" i="11"/>
  <c r="A1550" i="15" l="1"/>
  <c r="A1601" i="11"/>
  <c r="A1551" i="15" l="1"/>
  <c r="A1602" i="11"/>
  <c r="A1552" i="15" l="1"/>
  <c r="A1603" i="11"/>
  <c r="A1553" i="15" l="1"/>
  <c r="A1604" i="11"/>
  <c r="A1554" i="15" l="1"/>
  <c r="A1605" i="11"/>
  <c r="A1555" i="15" l="1"/>
  <c r="A1606" i="11"/>
  <c r="A1556" i="15" l="1"/>
  <c r="A1607" i="11"/>
  <c r="A1557" i="15" l="1"/>
  <c r="A1608" i="11"/>
  <c r="A1558" i="15" l="1"/>
  <c r="A1609" i="11"/>
  <c r="A1559" i="15" l="1"/>
  <c r="A1610" i="11"/>
  <c r="A1560" i="15" l="1"/>
  <c r="A1611" i="11"/>
  <c r="A1561" i="15" l="1"/>
  <c r="A1612" i="11"/>
  <c r="A1562" i="15" l="1"/>
  <c r="A1613" i="11"/>
  <c r="A1563" i="15" l="1"/>
  <c r="A1614" i="11"/>
  <c r="A1564" i="15" l="1"/>
  <c r="A1615" i="11"/>
  <c r="A1565" i="15" l="1"/>
  <c r="A1616" i="11"/>
  <c r="A1566" i="15" l="1"/>
  <c r="A1617" i="11"/>
  <c r="A1567" i="15" l="1"/>
  <c r="A1618" i="11"/>
  <c r="A1568" i="15" l="1"/>
  <c r="A1619" i="11"/>
  <c r="A1569" i="15" l="1"/>
  <c r="A1620" i="11"/>
  <c r="A1570" i="15" l="1"/>
  <c r="A1621" i="11"/>
  <c r="A1571" i="15" l="1"/>
  <c r="A1622" i="11"/>
  <c r="A1572" i="15" l="1"/>
  <c r="A1623" i="11"/>
  <c r="A1573" i="15" l="1"/>
  <c r="A1624" i="11"/>
  <c r="A1574" i="15" l="1"/>
  <c r="A1625" i="11"/>
  <c r="A1575" i="15" l="1"/>
  <c r="A1626" i="11"/>
  <c r="A1576" i="15" l="1"/>
  <c r="A1627" i="11"/>
  <c r="A1577" i="15" l="1"/>
  <c r="A1628" i="11"/>
  <c r="A1578" i="15" l="1"/>
  <c r="A1629" i="11"/>
  <c r="A1579" i="15" l="1"/>
  <c r="A1630" i="11"/>
  <c r="A1580" i="15" l="1"/>
  <c r="A1631" i="11"/>
  <c r="A1581" i="15" l="1"/>
  <c r="A1632" i="11"/>
  <c r="A1582" i="15" l="1"/>
  <c r="A1633" i="11"/>
  <c r="A1583" i="15" l="1"/>
  <c r="A1634" i="11"/>
  <c r="A1584" i="15" l="1"/>
  <c r="A1635" i="11"/>
  <c r="A1585" i="15" l="1"/>
  <c r="A1636" i="11"/>
  <c r="A1586" i="15" l="1"/>
  <c r="A1637" i="11"/>
  <c r="A1587" i="15" l="1"/>
  <c r="A1638" i="11"/>
  <c r="A1588" i="15" l="1"/>
  <c r="A1639" i="11"/>
  <c r="A1589" i="15" l="1"/>
  <c r="A1640" i="11"/>
  <c r="A1590" i="15" l="1"/>
  <c r="A1641" i="11"/>
  <c r="A1591" i="15" l="1"/>
  <c r="A1642" i="11"/>
  <c r="A1592" i="15" l="1"/>
  <c r="A1643" i="11"/>
  <c r="A1593" i="15" l="1"/>
  <c r="A1644" i="11"/>
  <c r="A1594" i="15" l="1"/>
  <c r="A1645" i="11"/>
  <c r="A1595" i="15" l="1"/>
  <c r="A1646" i="11"/>
  <c r="A1596" i="15" l="1"/>
  <c r="A1647" i="11"/>
  <c r="A1597" i="15" l="1"/>
  <c r="A1648" i="11"/>
  <c r="A1598" i="15" l="1"/>
  <c r="A1649" i="11"/>
  <c r="A1599" i="15" l="1"/>
  <c r="A1650" i="11"/>
  <c r="A1600" i="15" l="1"/>
  <c r="A1651" i="11"/>
  <c r="A1601" i="15" l="1"/>
  <c r="A1652" i="11"/>
  <c r="A1602" i="15" l="1"/>
  <c r="A1653" i="11"/>
  <c r="A1603" i="15" l="1"/>
  <c r="A1654" i="11"/>
  <c r="A1604" i="15" l="1"/>
  <c r="A1655" i="11"/>
  <c r="A1605" i="15" l="1"/>
  <c r="A1656" i="11"/>
  <c r="A1606" i="15" l="1"/>
  <c r="A1657" i="11"/>
  <c r="A1607" i="15" l="1"/>
  <c r="A1658" i="11"/>
  <c r="A1608" i="15" l="1"/>
  <c r="A1659" i="11"/>
  <c r="A1609" i="15" l="1"/>
  <c r="A1660" i="11"/>
  <c r="A1610" i="15" l="1"/>
  <c r="A1661" i="11"/>
  <c r="A1611" i="15" l="1"/>
  <c r="A1662" i="11"/>
  <c r="A1612" i="15" l="1"/>
  <c r="A1663" i="11"/>
  <c r="A1613" i="15" l="1"/>
  <c r="A1664" i="11"/>
  <c r="A1614" i="15" l="1"/>
  <c r="A1665" i="11"/>
  <c r="A1615" i="15" l="1"/>
  <c r="A1666" i="11"/>
  <c r="A1616" i="15" l="1"/>
  <c r="A1667" i="11"/>
  <c r="A1617" i="15" l="1"/>
  <c r="A1668" i="11"/>
  <c r="A1618" i="15" l="1"/>
  <c r="A1669" i="11"/>
  <c r="A1619" i="15" l="1"/>
  <c r="A1670" i="11"/>
  <c r="A1620" i="15" l="1"/>
  <c r="A1671" i="11"/>
  <c r="A1621" i="15" l="1"/>
  <c r="A1672" i="11"/>
  <c r="A1622" i="15" l="1"/>
  <c r="A1673" i="11"/>
  <c r="A1623" i="15" l="1"/>
  <c r="A1674" i="11"/>
  <c r="A1624" i="15" l="1"/>
  <c r="A1675" i="11"/>
  <c r="A1625" i="15" l="1"/>
  <c r="A1676" i="11"/>
  <c r="A1626" i="15" l="1"/>
  <c r="A1677" i="11"/>
  <c r="A1627" i="15" l="1"/>
  <c r="A1678" i="11"/>
  <c r="A1628" i="15" l="1"/>
  <c r="A1679" i="11"/>
  <c r="A1629" i="15" l="1"/>
  <c r="A1680" i="11"/>
  <c r="A1630" i="15" l="1"/>
  <c r="A1681" i="11"/>
  <c r="A1631" i="15" l="1"/>
  <c r="A1682" i="11"/>
  <c r="A1632" i="15" l="1"/>
  <c r="A1683" i="11"/>
  <c r="A1633" i="15" l="1"/>
  <c r="A1684" i="11"/>
  <c r="A1634" i="15" l="1"/>
  <c r="A1685" i="11"/>
  <c r="A1635" i="15" l="1"/>
  <c r="A1686" i="11"/>
  <c r="A1636" i="15" l="1"/>
  <c r="A1687" i="11"/>
  <c r="A1637" i="15" l="1"/>
  <c r="A1688" i="11"/>
  <c r="A1638" i="15" l="1"/>
  <c r="A1689" i="11"/>
  <c r="A1639" i="15" l="1"/>
  <c r="A1690" i="11"/>
  <c r="A1640" i="15" l="1"/>
  <c r="A1691" i="11"/>
  <c r="A1641" i="15" l="1"/>
  <c r="A1692" i="11"/>
  <c r="A1642" i="15" l="1"/>
  <c r="A1693" i="11"/>
  <c r="A1643" i="15" l="1"/>
  <c r="A1694" i="11"/>
  <c r="A1644" i="15" l="1"/>
  <c r="A1695" i="11"/>
  <c r="A1645" i="15" l="1"/>
  <c r="A1696" i="11"/>
  <c r="A1646" i="15" l="1"/>
  <c r="A1697" i="11"/>
  <c r="A1647" i="15" l="1"/>
  <c r="A1698" i="11"/>
  <c r="A1648" i="15" l="1"/>
  <c r="A1699" i="11"/>
  <c r="A1649" i="15" l="1"/>
  <c r="A1700" i="11"/>
  <c r="A1650" i="15" l="1"/>
  <c r="A1701" i="11"/>
  <c r="A1651" i="15" l="1"/>
  <c r="A1702" i="11"/>
  <c r="A1652" i="15" l="1"/>
  <c r="A1703" i="11"/>
  <c r="A1653" i="15" l="1"/>
  <c r="A1704" i="11"/>
  <c r="A1654" i="15" l="1"/>
  <c r="A1705" i="11"/>
  <c r="A1655" i="15" l="1"/>
  <c r="A1706" i="11"/>
  <c r="A1656" i="15" l="1"/>
  <c r="A1707" i="11"/>
  <c r="A1657" i="15" l="1"/>
  <c r="A1708" i="11"/>
  <c r="A1658" i="15" l="1"/>
  <c r="A1709" i="11"/>
  <c r="A1659" i="15" l="1"/>
  <c r="A1710" i="11"/>
  <c r="A1660" i="15" l="1"/>
  <c r="A1711" i="11"/>
  <c r="A1661" i="15" l="1"/>
  <c r="A1712" i="11"/>
  <c r="A1662" i="15" l="1"/>
  <c r="A1713" i="11"/>
  <c r="A1663" i="15" l="1"/>
  <c r="A1714" i="11"/>
  <c r="A1664" i="15" l="1"/>
  <c r="A1715" i="11"/>
  <c r="A1665" i="15" l="1"/>
  <c r="A1716" i="11"/>
  <c r="A1666" i="15" l="1"/>
  <c r="A1717" i="11"/>
  <c r="A1667" i="15" l="1"/>
  <c r="A1718" i="11"/>
  <c r="A1668" i="15" l="1"/>
  <c r="A1719" i="11"/>
  <c r="A1669" i="15" l="1"/>
  <c r="A1720" i="11"/>
  <c r="A1670" i="15" l="1"/>
  <c r="A1721" i="11"/>
  <c r="A1671" i="15" l="1"/>
  <c r="A1722" i="11"/>
  <c r="A1672" i="15" l="1"/>
  <c r="A1723" i="11"/>
  <c r="A1673" i="15" l="1"/>
  <c r="A1724" i="11"/>
  <c r="A1674" i="15" l="1"/>
  <c r="A1725" i="11"/>
  <c r="A1675" i="15" l="1"/>
  <c r="A1726" i="11"/>
  <c r="A1676" i="15" l="1"/>
  <c r="A1727" i="11"/>
  <c r="A1677" i="15" l="1"/>
  <c r="A1728" i="11"/>
  <c r="A1678" i="15" l="1"/>
  <c r="A1729" i="11"/>
  <c r="A1679" i="15" l="1"/>
  <c r="A1730" i="11"/>
  <c r="A1680" i="15" l="1"/>
  <c r="A1731" i="11"/>
  <c r="A1681" i="15" l="1"/>
  <c r="A1732" i="11"/>
  <c r="A1682" i="15" l="1"/>
  <c r="A1733" i="11"/>
  <c r="A1683" i="15" l="1"/>
  <c r="A1734" i="11"/>
  <c r="A1684" i="15" l="1"/>
  <c r="A1735" i="11"/>
  <c r="A1685" i="15" l="1"/>
  <c r="A1736" i="11"/>
  <c r="A1686" i="15" l="1"/>
  <c r="A1737" i="11"/>
  <c r="A1687" i="15" l="1"/>
  <c r="A1738" i="11"/>
  <c r="A1688" i="15" l="1"/>
  <c r="A1739" i="11"/>
  <c r="A1689" i="15" l="1"/>
  <c r="A1740" i="11"/>
  <c r="A1690" i="15" l="1"/>
  <c r="A1741" i="11"/>
  <c r="A1691" i="15" l="1"/>
  <c r="A1742" i="11"/>
  <c r="A1692" i="15" l="1"/>
  <c r="A1743" i="11"/>
  <c r="A1693" i="15" l="1"/>
  <c r="A1744" i="11"/>
  <c r="A1694" i="15" l="1"/>
  <c r="A1745" i="11"/>
  <c r="A1695" i="15" l="1"/>
  <c r="A1746" i="11"/>
  <c r="A1696" i="15" l="1"/>
  <c r="A1747" i="11"/>
  <c r="A1697" i="15" l="1"/>
  <c r="A1748" i="11"/>
  <c r="A1698" i="15" l="1"/>
  <c r="A1749" i="11"/>
  <c r="A1699" i="15" l="1"/>
  <c r="A1750" i="11"/>
  <c r="A1700" i="15" l="1"/>
  <c r="A1751" i="11"/>
  <c r="A1701" i="15" l="1"/>
  <c r="A1752" i="11"/>
  <c r="A1702" i="15" l="1"/>
  <c r="A1753" i="11"/>
  <c r="A1703" i="15" l="1"/>
  <c r="A1754" i="11"/>
  <c r="A1704" i="15" l="1"/>
  <c r="A1755" i="11"/>
  <c r="A1705" i="15" l="1"/>
  <c r="A1756" i="11"/>
  <c r="A1706" i="15" l="1"/>
  <c r="A1757" i="11"/>
  <c r="A1707" i="15" l="1"/>
  <c r="A1758" i="11"/>
  <c r="A1708" i="15" l="1"/>
  <c r="A1759" i="11"/>
  <c r="A1709" i="15" l="1"/>
  <c r="A1760" i="11"/>
  <c r="A1710" i="15" l="1"/>
  <c r="A1761" i="11"/>
  <c r="A1711" i="15" l="1"/>
  <c r="A1762" i="11"/>
  <c r="A1712" i="15" l="1"/>
  <c r="A1763" i="11"/>
  <c r="A1713" i="15" l="1"/>
  <c r="A1764" i="11"/>
  <c r="A1714" i="15" l="1"/>
  <c r="A1765" i="11"/>
  <c r="A1715" i="15" l="1"/>
  <c r="A1766" i="11"/>
  <c r="A1716" i="15" l="1"/>
  <c r="A1767" i="11"/>
  <c r="A1717" i="15" l="1"/>
  <c r="A1768" i="11"/>
  <c r="A1718" i="15" l="1"/>
  <c r="A1769" i="11"/>
  <c r="A1719" i="15" l="1"/>
  <c r="A1770" i="11"/>
  <c r="A1720" i="15" l="1"/>
  <c r="A1771" i="11"/>
  <c r="A1721" i="15" l="1"/>
  <c r="A1772" i="11"/>
  <c r="A1722" i="15" l="1"/>
  <c r="A1773" i="11"/>
  <c r="A1723" i="15" l="1"/>
  <c r="A1774" i="11"/>
  <c r="A1724" i="15" l="1"/>
  <c r="A1775" i="11"/>
  <c r="A1725" i="15" l="1"/>
  <c r="A1776" i="11"/>
  <c r="A1726" i="15" l="1"/>
  <c r="A1777" i="11"/>
  <c r="A1727" i="15" l="1"/>
  <c r="A1778" i="11"/>
  <c r="A1728" i="15" l="1"/>
  <c r="A1779" i="11"/>
  <c r="A1729" i="15" l="1"/>
  <c r="A1780" i="11"/>
  <c r="A1730" i="15" l="1"/>
  <c r="A1781" i="11"/>
  <c r="A1731" i="15" l="1"/>
  <c r="A1782" i="11"/>
  <c r="A1732" i="15" l="1"/>
  <c r="A1783" i="11"/>
  <c r="A1733" i="15" l="1"/>
  <c r="A1784" i="11"/>
  <c r="A1734" i="15" l="1"/>
  <c r="A1785" i="11"/>
  <c r="A1735" i="15" l="1"/>
  <c r="A1786" i="11"/>
  <c r="A1736" i="15" l="1"/>
  <c r="A1787" i="11"/>
  <c r="A1737" i="15" l="1"/>
  <c r="A1788" i="11"/>
  <c r="A1738" i="15" l="1"/>
  <c r="A1789" i="11"/>
  <c r="A1739" i="15" l="1"/>
  <c r="A1790" i="11"/>
  <c r="A1740" i="15" l="1"/>
  <c r="A1791" i="11"/>
  <c r="A1741" i="15" l="1"/>
  <c r="A1792" i="11"/>
  <c r="A1742" i="15" l="1"/>
  <c r="A1793" i="11"/>
  <c r="A1743" i="15" l="1"/>
  <c r="A1794" i="11"/>
  <c r="A1744" i="15" l="1"/>
  <c r="A1795" i="11"/>
  <c r="A1745" i="15" l="1"/>
  <c r="A1796" i="11"/>
  <c r="A1746" i="15" l="1"/>
  <c r="A1797" i="11"/>
  <c r="A1747" i="15" l="1"/>
  <c r="A1798" i="11"/>
  <c r="A1748" i="15" l="1"/>
  <c r="A1799" i="11"/>
  <c r="A1749" i="15" l="1"/>
  <c r="A1800" i="11"/>
  <c r="A1750" i="15" l="1"/>
  <c r="A1801" i="11"/>
  <c r="A1751" i="15" l="1"/>
  <c r="A1802" i="11"/>
  <c r="A1752" i="15" l="1"/>
  <c r="A1803" i="11"/>
  <c r="A1753" i="15" l="1"/>
  <c r="A1804" i="11"/>
  <c r="A1754" i="15" l="1"/>
  <c r="A1805" i="11"/>
  <c r="A1755" i="15" l="1"/>
  <c r="A1806" i="11"/>
  <c r="A1756" i="15" l="1"/>
  <c r="A1807" i="11"/>
  <c r="A1757" i="15" l="1"/>
  <c r="A1808" i="11"/>
  <c r="A1758" i="15" l="1"/>
  <c r="A1809" i="11"/>
  <c r="A1759" i="15" l="1"/>
  <c r="A1810" i="11"/>
  <c r="A1760" i="15" l="1"/>
  <c r="A1811" i="11"/>
  <c r="A1761" i="15" l="1"/>
  <c r="A1812" i="11"/>
  <c r="A1762" i="15" l="1"/>
  <c r="A1813" i="11"/>
  <c r="A1763" i="15" l="1"/>
  <c r="A1814" i="11"/>
  <c r="A1764" i="15" l="1"/>
  <c r="A1815" i="11"/>
  <c r="A1765" i="15" l="1"/>
  <c r="A1816" i="11"/>
  <c r="A1766" i="15" l="1"/>
  <c r="A1817" i="11"/>
  <c r="A1767" i="15" l="1"/>
  <c r="A1818" i="11"/>
  <c r="A1768" i="15" l="1"/>
  <c r="A1819" i="11"/>
  <c r="A1769" i="15" l="1"/>
  <c r="A1820" i="11"/>
  <c r="A1770" i="15" l="1"/>
  <c r="A1821" i="11"/>
  <c r="A1771" i="15" l="1"/>
  <c r="A1823" i="11" s="1"/>
  <c r="A1822" i="11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  <connection id="2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<sst xmlns="http://schemas.openxmlformats.org/spreadsheetml/2006/main" count="39488" uniqueCount="8226">
  <si>
    <t>Poste (P) o Torre (T)</t>
  </si>
  <si>
    <t xml:space="preserve">Base de datos según lo normado por OSINERGMIN </t>
  </si>
  <si>
    <t>Material de la infraestructura de soporte eléctrico</t>
  </si>
  <si>
    <t>Distrito</t>
  </si>
  <si>
    <t>Provincia</t>
  </si>
  <si>
    <t>Departamento</t>
  </si>
  <si>
    <t>Nivel de Tensión (BT, MT, AT)</t>
  </si>
  <si>
    <t>ANEXO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</si>
  <si>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</si>
  <si>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</si>
  <si>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</si>
  <si>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</si>
  <si>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</si>
  <si>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</si>
  <si>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</si>
  <si>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</si>
  <si>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</si>
  <si>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</si>
  <si>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</si>
  <si>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</si>
  <si>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MOD INV_2017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</si>
  <si>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</si>
  <si>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</si>
  <si>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</si>
  <si>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</si>
  <si>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</si>
  <si>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</si>
  <si>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</si>
  <si>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</si>
  <si>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</si>
  <si>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</si>
  <si>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</si>
  <si>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</si>
  <si>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</si>
  <si>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</si>
  <si>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</si>
  <si>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</si>
  <si>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</si>
  <si>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</si>
  <si>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</si>
  <si>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</si>
  <si>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</si>
  <si>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</si>
  <si>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</si>
  <si>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</si>
  <si>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</si>
  <si>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</si>
  <si>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</si>
  <si>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</si>
  <si>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</si>
  <si>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</si>
  <si>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</si>
  <si>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</si>
  <si>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</si>
  <si>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</si>
  <si>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</si>
  <si>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</si>
  <si>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</si>
  <si>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</si>
  <si>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</si>
  <si>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</si>
  <si>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</si>
  <si>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</si>
  <si>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</si>
  <si>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</si>
  <si>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</si>
  <si>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</si>
  <si>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</si>
  <si>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</si>
  <si>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</si>
  <si>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</si>
  <si>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</si>
  <si>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</si>
  <si>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</si>
  <si>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</si>
  <si>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</si>
  <si>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</si>
  <si>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</si>
  <si>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</si>
  <si>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</si>
  <si>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</si>
  <si>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</si>
  <si>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</si>
  <si>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</si>
  <si>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</si>
  <si>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</si>
  <si>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</si>
  <si>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</si>
  <si>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</si>
  <si>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</si>
  <si>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</si>
  <si>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</si>
  <si>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</si>
  <si>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</si>
  <si>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</si>
  <si>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</si>
  <si>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</si>
  <si>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</si>
  <si>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</si>
  <si>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</si>
  <si>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</si>
  <si>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</si>
  <si>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</si>
  <si>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</si>
  <si>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</si>
  <si>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</si>
  <si>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</si>
  <si>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</si>
  <si>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</si>
  <si>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</si>
  <si>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</si>
  <si>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</si>
  <si>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</si>
  <si>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</si>
  <si>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</si>
  <si>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</si>
  <si>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</si>
  <si>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</si>
  <si>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</si>
  <si>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</si>
  <si>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</si>
  <si>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</si>
  <si>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</si>
  <si>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</si>
  <si>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</si>
  <si>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</si>
  <si>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</si>
  <si>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</si>
  <si>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</si>
  <si>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</si>
  <si>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</si>
  <si>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</si>
  <si>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</si>
  <si>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</si>
  <si>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</si>
  <si>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</si>
  <si>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</si>
  <si>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</si>
  <si>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</si>
  <si>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</si>
  <si>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</si>
  <si>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</si>
  <si>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</si>
  <si>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</si>
  <si>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</si>
  <si>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</si>
  <si>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</si>
  <si>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</si>
  <si>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</si>
  <si>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</si>
  <si>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</si>
  <si>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</si>
  <si>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</si>
  <si>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</si>
  <si>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</si>
  <si>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</si>
  <si>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</si>
  <si>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</si>
  <si>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</si>
  <si>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</si>
  <si>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</si>
  <si>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</si>
  <si>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</si>
  <si>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</si>
  <si>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</si>
  <si>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</si>
  <si>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</si>
  <si>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</si>
  <si>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</si>
  <si>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</si>
  <si>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</si>
  <si>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</si>
  <si>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</si>
  <si>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</si>
  <si>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</si>
  <si>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</si>
  <si>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</si>
  <si>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</si>
  <si>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</si>
  <si>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</si>
  <si>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</si>
  <si>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</si>
  <si>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</si>
  <si>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</si>
  <si>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</si>
  <si>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</si>
  <si>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</si>
  <si>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</si>
  <si>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</si>
  <si>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</si>
  <si>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</si>
  <si>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</si>
  <si>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</si>
  <si>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</si>
  <si>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</si>
  <si>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</si>
  <si>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</si>
  <si>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</si>
  <si>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</si>
  <si>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</si>
  <si>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</si>
  <si>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</si>
  <si>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</si>
  <si>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</si>
  <si>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</si>
  <si>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</si>
  <si>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</si>
  <si>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</si>
  <si>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</si>
  <si>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</si>
  <si>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</si>
  <si>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</si>
  <si>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</si>
  <si>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</si>
  <si>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</si>
  <si>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</si>
  <si>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</si>
  <si>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</si>
  <si>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</si>
  <si>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</si>
  <si>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</si>
  <si>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</si>
  <si>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</si>
  <si>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</si>
  <si>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</si>
  <si>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</si>
  <si>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</si>
  <si>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</si>
  <si>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</si>
  <si>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</si>
  <si>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</si>
  <si>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</si>
  <si>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</si>
  <si>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</si>
  <si>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</si>
  <si>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</si>
  <si>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</si>
  <si>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</si>
  <si>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</si>
  <si>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</si>
  <si>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</si>
  <si>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</si>
  <si>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</si>
  <si>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</si>
  <si>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</si>
  <si>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</si>
  <si>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</si>
  <si>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</si>
  <si>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</si>
  <si>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</si>
  <si>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</si>
  <si>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</si>
  <si>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</si>
  <si>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</si>
  <si>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</si>
  <si>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</si>
  <si>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</si>
  <si>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</si>
  <si>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</si>
  <si>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</si>
  <si>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</si>
  <si>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</si>
  <si>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</si>
  <si>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</si>
  <si>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</si>
  <si>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</si>
  <si>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</si>
  <si>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</si>
  <si>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</si>
  <si>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</si>
  <si>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</si>
  <si>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</si>
  <si>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</si>
  <si>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</si>
  <si>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</si>
  <si>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</si>
  <si>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</si>
  <si>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</si>
  <si>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</si>
  <si>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</si>
  <si>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</si>
  <si>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</si>
  <si>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</si>
  <si>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</si>
  <si>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</si>
  <si>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</si>
  <si>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</si>
  <si>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</si>
  <si>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</si>
  <si>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</si>
  <si>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</si>
  <si>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</si>
  <si>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</si>
  <si>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</si>
  <si>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</si>
  <si>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</si>
  <si>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</si>
  <si>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</si>
  <si>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</si>
  <si>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</si>
  <si>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</si>
  <si>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</si>
  <si>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</si>
  <si>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</si>
  <si>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</si>
  <si>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</si>
  <si>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</si>
  <si>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</si>
  <si>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</si>
  <si>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</si>
  <si>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</si>
  <si>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</si>
  <si>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</si>
  <si>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</si>
  <si>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</si>
  <si>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</si>
  <si>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</si>
  <si>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</si>
  <si>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</si>
  <si>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</si>
  <si>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</si>
  <si>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</si>
  <si>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</si>
  <si>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</si>
  <si>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</si>
  <si>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</si>
  <si>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</si>
  <si>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</si>
  <si>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</si>
  <si>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</si>
  <si>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</si>
  <si>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</si>
  <si>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</si>
  <si>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</si>
  <si>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</si>
  <si>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</si>
  <si>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</si>
  <si>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</si>
  <si>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</si>
  <si>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</si>
  <si>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</si>
  <si>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</si>
  <si>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</si>
  <si>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</si>
  <si>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</si>
  <si>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</si>
  <si>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</si>
  <si>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</si>
  <si>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</si>
  <si>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</si>
  <si>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</si>
  <si>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</si>
  <si>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</si>
  <si>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</si>
  <si>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</si>
  <si>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</si>
  <si>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</si>
  <si>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</si>
  <si>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</si>
  <si>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</si>
  <si>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</si>
  <si>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</si>
  <si>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</si>
  <si>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</si>
  <si>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</si>
  <si>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</si>
  <si>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</si>
  <si>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</si>
  <si>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</si>
  <si>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</si>
  <si>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</si>
  <si>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</si>
  <si>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</si>
  <si>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</si>
  <si>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</si>
  <si>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</si>
  <si>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</si>
  <si>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</si>
  <si>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</si>
  <si>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</si>
  <si>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</si>
  <si>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</si>
  <si>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</si>
  <si>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</si>
  <si>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</si>
  <si>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</si>
  <si>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</si>
  <si>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</si>
  <si>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</si>
  <si>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</si>
  <si>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</si>
  <si>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</si>
  <si>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</si>
  <si>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</si>
  <si>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</si>
  <si>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</si>
  <si>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</si>
  <si>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</si>
  <si>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</si>
  <si>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</si>
  <si>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</si>
  <si>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</si>
  <si>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</si>
  <si>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</si>
  <si>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</si>
  <si>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</si>
  <si>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</si>
  <si>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</si>
  <si>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</si>
  <si>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</si>
  <si>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</si>
  <si>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</si>
  <si>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</si>
  <si>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</si>
  <si>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</si>
  <si>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</si>
  <si>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</si>
  <si>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</si>
  <si>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</si>
  <si>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</si>
  <si>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</si>
  <si>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</si>
  <si>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</si>
  <si>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</si>
  <si>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</si>
  <si>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</si>
  <si>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</si>
  <si>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</si>
  <si>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</si>
  <si>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</si>
  <si>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</si>
  <si>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</si>
  <si>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</si>
  <si>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</si>
  <si>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</si>
  <si>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</si>
  <si>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</si>
  <si>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</si>
  <si>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</si>
  <si>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</si>
  <si>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</si>
  <si>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</si>
  <si>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</si>
  <si>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</si>
  <si>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</si>
  <si>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</si>
  <si>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</si>
  <si>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</si>
  <si>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</si>
  <si>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</si>
  <si>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</si>
  <si>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</si>
  <si>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</si>
  <si>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</si>
  <si>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</si>
  <si>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</si>
  <si>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</si>
  <si>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</si>
  <si>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</si>
  <si>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</si>
  <si>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</si>
  <si>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</si>
  <si>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</si>
  <si>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</si>
  <si>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</si>
  <si>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</si>
  <si>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</si>
  <si>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</si>
  <si>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</si>
  <si>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</si>
  <si>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</si>
  <si>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</si>
  <si>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</si>
  <si>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</si>
  <si>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</si>
  <si>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</si>
  <si>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</si>
  <si>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</si>
  <si>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</si>
  <si>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</si>
  <si>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</si>
  <si>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</si>
  <si>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</si>
  <si>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</si>
  <si>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</si>
  <si>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</si>
  <si>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</si>
  <si>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</si>
  <si>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</si>
  <si>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</si>
  <si>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</si>
  <si>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</si>
  <si>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</si>
  <si>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</si>
  <si>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</si>
  <si>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</si>
  <si>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</si>
  <si>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</si>
  <si>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</si>
  <si>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</si>
  <si>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</si>
  <si>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</si>
  <si>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</si>
  <si>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</si>
  <si>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</si>
  <si>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</si>
  <si>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</si>
  <si>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</si>
  <si>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</si>
  <si>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</si>
  <si>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</si>
  <si>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</si>
  <si>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</si>
  <si>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</si>
  <si>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</si>
  <si>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</si>
  <si>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</si>
  <si>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</si>
  <si>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</si>
  <si>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</si>
  <si>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</si>
  <si>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</si>
  <si>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</si>
  <si>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</si>
  <si>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</si>
  <si>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</si>
  <si>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</si>
  <si>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</si>
  <si>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</si>
  <si>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</si>
  <si>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</si>
  <si>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</si>
  <si>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</si>
  <si>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</si>
  <si>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</si>
  <si>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</si>
  <si>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</si>
  <si>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</si>
  <si>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</si>
  <si>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</si>
  <si>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</si>
  <si>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</si>
  <si>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</si>
  <si>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</si>
  <si>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</si>
  <si>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</si>
  <si>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</si>
  <si>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</si>
  <si>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</si>
  <si>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</si>
  <si>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</si>
  <si>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</si>
  <si>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</si>
  <si>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</si>
  <si>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</si>
  <si>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</si>
  <si>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</si>
  <si>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</si>
  <si>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</si>
  <si>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</si>
  <si>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</si>
  <si>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</si>
  <si>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</si>
  <si>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</si>
  <si>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</si>
  <si>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</si>
  <si>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</si>
  <si>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</si>
  <si>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</si>
  <si>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</si>
  <si>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</si>
  <si>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</si>
  <si>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</si>
  <si>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</si>
  <si>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</si>
  <si>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</si>
  <si>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</si>
  <si>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</si>
  <si>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</si>
  <si>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</si>
  <si>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</si>
  <si>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</si>
  <si>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</si>
  <si>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</si>
  <si>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</si>
  <si>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</si>
  <si>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</si>
  <si>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</si>
  <si>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</si>
  <si>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</si>
  <si>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</si>
  <si>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</si>
  <si>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</si>
  <si>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</si>
  <si>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</si>
  <si>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</si>
  <si>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</si>
  <si>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</si>
  <si>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</si>
  <si>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</si>
  <si>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</si>
  <si>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</si>
  <si>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</si>
  <si>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</si>
  <si>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</si>
  <si>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</si>
  <si>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</si>
  <si>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</si>
  <si>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</si>
  <si>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</si>
  <si>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</si>
  <si>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</si>
  <si>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</si>
  <si>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</si>
  <si>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</si>
  <si>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</si>
  <si>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</si>
  <si>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</si>
  <si>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</si>
  <si>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</si>
  <si>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</si>
  <si>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</si>
  <si>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</si>
  <si>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</si>
  <si>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</si>
  <si>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</si>
  <si>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</si>
  <si>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</si>
  <si>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</si>
  <si>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</si>
  <si>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</si>
  <si>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</si>
  <si>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</si>
  <si>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</si>
  <si>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</si>
  <si>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</si>
  <si>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</si>
  <si>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</si>
  <si>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</si>
  <si>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</si>
  <si>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</si>
  <si>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</si>
  <si>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</si>
  <si>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</si>
  <si>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</si>
  <si>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</si>
  <si>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</si>
  <si>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</si>
  <si>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</si>
  <si>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</si>
  <si>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</si>
  <si>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</si>
  <si>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</si>
  <si>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</si>
  <si>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</si>
  <si>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</si>
  <si>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</si>
  <si>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</si>
  <si>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</si>
  <si>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</si>
  <si>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</si>
  <si>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</si>
  <si>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</si>
  <si>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</si>
  <si>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</si>
  <si>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</si>
  <si>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</si>
  <si>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</si>
  <si>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</si>
  <si>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</si>
  <si>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</si>
  <si>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</si>
  <si>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</si>
  <si>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</si>
  <si>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</si>
  <si>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</si>
  <si>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</si>
  <si>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</si>
  <si>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</si>
  <si>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</si>
  <si>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</si>
  <si>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</si>
  <si>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</si>
  <si>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</si>
  <si>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</si>
  <si>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</si>
  <si>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</si>
  <si>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</si>
  <si>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</si>
  <si>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</si>
  <si>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</si>
  <si>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</si>
  <si>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</si>
  <si>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</si>
  <si>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</si>
  <si>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</si>
  <si>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</si>
  <si>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</si>
  <si>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</si>
  <si>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</si>
  <si>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</si>
  <si>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</si>
  <si>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</si>
  <si>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</si>
  <si>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</si>
  <si>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</si>
  <si>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</si>
  <si>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</si>
  <si>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</si>
  <si>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</si>
  <si>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</si>
  <si>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</si>
  <si>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</si>
  <si>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</si>
  <si>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</si>
  <si>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</si>
  <si>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</si>
  <si>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</si>
  <si>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</si>
  <si>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</si>
  <si>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</si>
  <si>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</si>
  <si>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</si>
  <si>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</si>
  <si>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</si>
  <si>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</si>
  <si>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</si>
  <si>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</si>
  <si>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</si>
  <si>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</si>
  <si>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</si>
  <si>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</si>
  <si>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</si>
  <si>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</si>
  <si>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</si>
  <si>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</si>
  <si>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</si>
  <si>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</si>
  <si>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</si>
  <si>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</si>
  <si>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</si>
  <si>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</si>
  <si>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</si>
  <si>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</si>
  <si>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</si>
  <si>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</si>
  <si>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</si>
  <si>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</si>
  <si>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</si>
  <si>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</si>
  <si>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</si>
  <si>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</si>
  <si>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</si>
  <si>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</si>
  <si>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</si>
  <si>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</si>
  <si>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</si>
  <si>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</si>
  <si>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</si>
  <si>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</si>
  <si>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</si>
  <si>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</si>
  <si>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</si>
  <si>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</si>
  <si>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</si>
  <si>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</si>
  <si>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</si>
  <si>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</si>
  <si>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</si>
  <si>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</si>
  <si>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</si>
  <si>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</si>
  <si>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</si>
  <si>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</si>
  <si>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</si>
  <si>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</si>
  <si>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</si>
  <si>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</si>
  <si>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</si>
  <si>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</si>
  <si>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</si>
  <si>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</si>
  <si>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</si>
  <si>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</si>
  <si>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</si>
  <si>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</si>
  <si>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</si>
  <si>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</si>
  <si>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</si>
  <si>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</si>
  <si>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</si>
  <si>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</si>
  <si>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</si>
  <si>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</si>
  <si>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</si>
  <si>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</si>
  <si>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</si>
  <si>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</si>
  <si>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</si>
  <si>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</si>
  <si>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</si>
  <si>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</si>
  <si>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</si>
  <si>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</si>
  <si>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</si>
  <si>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</si>
  <si>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</si>
  <si>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</si>
  <si>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</si>
  <si>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</si>
  <si>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</si>
  <si>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</si>
  <si>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</si>
  <si>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</si>
  <si>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</si>
  <si>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</si>
  <si>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</si>
  <si>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</si>
  <si>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</si>
  <si>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</si>
  <si>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</si>
  <si>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</si>
  <si>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</si>
  <si>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</si>
  <si>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</si>
  <si>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</si>
  <si>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</si>
  <si>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</si>
  <si>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</si>
  <si>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</si>
  <si>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</si>
  <si>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</si>
  <si>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</si>
  <si>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</si>
  <si>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</si>
  <si>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</si>
  <si>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</si>
  <si>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</si>
  <si>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</si>
  <si>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</si>
  <si>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</si>
  <si>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</si>
  <si>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</si>
  <si>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</si>
  <si>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</si>
  <si>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</si>
  <si>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</si>
  <si>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</si>
  <si>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</si>
  <si>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</si>
  <si>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</si>
  <si>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</si>
  <si>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</si>
  <si>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</si>
  <si>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</si>
  <si>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</si>
  <si>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</si>
  <si>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</si>
  <si>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</si>
  <si>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</si>
  <si>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</si>
  <si>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</si>
  <si>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</si>
  <si>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</si>
  <si>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</si>
  <si>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</si>
  <si>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</si>
  <si>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</si>
  <si>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</si>
  <si>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</si>
  <si>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</si>
  <si>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</si>
  <si>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</si>
  <si>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</si>
  <si>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</si>
  <si>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</si>
  <si>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</si>
  <si>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</si>
  <si>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</si>
  <si>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</si>
  <si>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</si>
  <si>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</si>
  <si>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</si>
  <si>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</si>
  <si>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</si>
  <si>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</si>
  <si>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</si>
  <si>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</si>
  <si>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</si>
  <si>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</si>
  <si>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</si>
  <si>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</si>
  <si>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</si>
  <si>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</si>
  <si>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</si>
  <si>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</si>
  <si>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</si>
  <si>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</si>
  <si>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</si>
  <si>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</si>
  <si>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</si>
  <si>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</si>
  <si>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</si>
  <si>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</si>
  <si>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</si>
  <si>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</si>
  <si>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</si>
  <si>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</si>
  <si>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</si>
  <si>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</si>
  <si>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</si>
  <si>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</si>
  <si>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</si>
  <si>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</si>
  <si>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</si>
  <si>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</si>
  <si>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</si>
  <si>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</si>
  <si>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</si>
  <si>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</si>
  <si>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</si>
  <si>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</si>
  <si>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</si>
  <si>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</si>
  <si>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</si>
  <si>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</si>
  <si>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</si>
  <si>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</si>
  <si>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</si>
  <si>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</si>
  <si>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</si>
  <si>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</si>
  <si>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</si>
  <si>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</si>
  <si>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</si>
  <si>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</si>
  <si>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</si>
  <si>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</si>
  <si>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</si>
  <si>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</si>
  <si>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</si>
  <si>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</si>
  <si>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</si>
  <si>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</si>
  <si>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</si>
  <si>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</si>
  <si>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</si>
  <si>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</si>
  <si>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</si>
  <si>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</si>
  <si>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</si>
  <si>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</si>
  <si>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</si>
  <si>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</si>
  <si>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</si>
  <si>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</si>
  <si>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</si>
  <si>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</si>
  <si>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</si>
  <si>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</si>
  <si>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</si>
  <si>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</si>
  <si>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</si>
  <si>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</si>
  <si>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</si>
  <si>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</si>
  <si>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</si>
  <si>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</si>
  <si>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</si>
  <si>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</si>
  <si>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</si>
  <si>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</si>
  <si>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</si>
  <si>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</si>
  <si>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</si>
  <si>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</si>
  <si>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</si>
  <si>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</si>
  <si>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</si>
  <si>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</si>
  <si>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</si>
  <si>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</si>
  <si>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</si>
  <si>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</si>
  <si>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</si>
  <si>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</si>
  <si>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</si>
  <si>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</si>
  <si>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</si>
  <si>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</si>
  <si>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</si>
  <si>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</si>
  <si>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</si>
  <si>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</si>
  <si>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</si>
  <si>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</si>
  <si>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</si>
  <si>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</si>
  <si>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</si>
  <si>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</si>
  <si>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</si>
  <si>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</si>
  <si>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</si>
  <si>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</si>
  <si>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</si>
  <si>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</si>
  <si>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</si>
  <si>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</si>
  <si>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</si>
  <si>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</si>
  <si>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</si>
  <si>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</si>
  <si>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</si>
  <si>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</si>
  <si>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</si>
  <si>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</si>
  <si>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</si>
  <si>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</si>
  <si>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</si>
  <si>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</si>
  <si>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</si>
  <si>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</si>
  <si>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</si>
  <si>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</si>
  <si>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</si>
  <si>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</si>
  <si>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</si>
  <si>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</si>
  <si>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</si>
  <si>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</si>
  <si>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</si>
  <si>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</si>
  <si>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</si>
  <si>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</si>
  <si>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</si>
  <si>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</si>
  <si>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</si>
  <si>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</si>
  <si>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</si>
  <si>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</si>
  <si>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</si>
  <si>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</si>
  <si>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</si>
  <si>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</si>
  <si>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</si>
  <si>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</si>
  <si>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</si>
  <si>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</si>
  <si>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</si>
  <si>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</si>
  <si>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</si>
  <si>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</si>
  <si>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</si>
  <si>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</si>
  <si>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</si>
  <si>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</si>
  <si>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</si>
  <si>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</si>
  <si>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</si>
  <si>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</si>
  <si>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</si>
  <si>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</si>
  <si>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</si>
  <si>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</si>
  <si>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</si>
  <si>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</si>
  <si>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</si>
  <si>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</si>
  <si>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</si>
  <si>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</si>
  <si>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</si>
  <si>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</si>
  <si>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</si>
  <si>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</si>
  <si>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</si>
  <si>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</si>
  <si>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</si>
  <si>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</si>
  <si>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</si>
  <si>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</si>
  <si>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</si>
  <si>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</si>
  <si>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</si>
  <si>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</si>
  <si>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</si>
  <si>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</si>
  <si>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</si>
  <si>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</si>
  <si>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</si>
  <si>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</si>
  <si>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</si>
  <si>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</si>
  <si>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</si>
  <si>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</si>
  <si>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</si>
  <si>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</si>
  <si>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</si>
  <si>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</si>
  <si>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</si>
  <si>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</si>
  <si>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</si>
  <si>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</si>
  <si>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</si>
  <si>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</si>
  <si>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</si>
  <si>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</si>
  <si>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</si>
  <si>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</si>
  <si>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</si>
  <si>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</si>
  <si>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</si>
  <si>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</si>
  <si>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</si>
  <si>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</si>
  <si>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</si>
  <si>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</si>
  <si>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</si>
  <si>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</si>
  <si>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</si>
  <si>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</si>
  <si>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</si>
  <si>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</si>
  <si>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</si>
  <si>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</si>
  <si>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</si>
  <si>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</si>
  <si>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</si>
  <si>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</si>
  <si>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</si>
  <si>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</si>
  <si>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</si>
  <si>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</si>
  <si>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</si>
  <si>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</si>
  <si>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</si>
  <si>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</si>
  <si>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</si>
  <si>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</si>
  <si>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</si>
  <si>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</si>
  <si>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</si>
  <si>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</si>
  <si>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</si>
  <si>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</si>
  <si>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</si>
  <si>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</si>
  <si>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</si>
  <si>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</si>
  <si>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</si>
  <si>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</si>
  <si>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</si>
  <si>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</si>
  <si>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</si>
  <si>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</si>
  <si>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</si>
  <si>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</si>
  <si>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</si>
  <si>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</si>
  <si>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</si>
  <si>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</si>
  <si>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</si>
  <si>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</si>
  <si>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</si>
  <si>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</si>
  <si>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</si>
  <si>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</si>
  <si>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</si>
  <si>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</si>
  <si>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</si>
  <si>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</si>
  <si>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</si>
  <si>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</si>
  <si>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</si>
  <si>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</si>
  <si>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</si>
  <si>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</si>
  <si>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</si>
  <si>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</si>
  <si>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</si>
  <si>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</si>
  <si>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</si>
  <si>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</si>
  <si>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</si>
  <si>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</si>
  <si>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</si>
  <si>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</si>
  <si>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</si>
  <si>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</si>
  <si>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</si>
  <si>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</si>
  <si>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</si>
  <si>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</si>
  <si>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</si>
  <si>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</si>
  <si>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</si>
  <si>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</si>
  <si>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</si>
  <si>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</si>
  <si>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</si>
  <si>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</si>
  <si>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</si>
  <si>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</si>
  <si>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</si>
  <si>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</si>
  <si>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</si>
  <si>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</si>
  <si>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</si>
  <si>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</si>
  <si>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</si>
  <si>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</si>
  <si>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</si>
  <si>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</si>
  <si>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</si>
  <si>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</si>
  <si>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</si>
  <si>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</si>
  <si>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</si>
  <si>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</si>
  <si>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</si>
  <si>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</si>
  <si>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</si>
  <si>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</si>
  <si>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</si>
  <si>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</si>
  <si>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</si>
  <si>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</si>
  <si>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</si>
  <si>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</si>
  <si>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</si>
  <si>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</si>
  <si>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</si>
  <si>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</si>
  <si>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</si>
  <si>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</si>
  <si>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</si>
  <si>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</si>
  <si>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</si>
  <si>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</si>
  <si>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</si>
  <si>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</si>
  <si>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</si>
  <si>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</si>
  <si>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</si>
  <si>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</si>
  <si>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</si>
  <si>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</si>
  <si>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</si>
  <si>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</si>
  <si>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</si>
  <si>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</si>
  <si>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</si>
  <si>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</si>
  <si>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</si>
  <si>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</si>
  <si>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</si>
  <si>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</si>
  <si>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</si>
  <si>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</si>
  <si>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</si>
  <si>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</si>
  <si>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</si>
  <si>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</si>
  <si>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</si>
  <si>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</si>
  <si>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</si>
  <si>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</si>
  <si>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</si>
  <si>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</si>
  <si>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</si>
  <si>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</si>
  <si>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</si>
  <si>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</si>
  <si>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</si>
  <si>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</si>
  <si>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</si>
  <si>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</si>
  <si>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</si>
  <si>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</si>
  <si>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</si>
  <si>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</si>
  <si>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</si>
  <si>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</si>
  <si>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</si>
  <si>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</si>
  <si>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</si>
  <si>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</si>
  <si>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</si>
  <si>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</si>
  <si>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</si>
  <si>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</si>
  <si>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</si>
  <si>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</si>
  <si>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</si>
  <si>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</si>
  <si>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</si>
  <si>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</si>
  <si>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</si>
  <si>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</si>
  <si>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</si>
  <si>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</si>
  <si>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</si>
  <si>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</si>
  <si>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</si>
  <si>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</si>
  <si>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</si>
  <si>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</si>
  <si>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</si>
  <si>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</si>
  <si>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</si>
  <si>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</si>
  <si>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</si>
  <si>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</si>
  <si>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</si>
  <si>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</si>
  <si>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</si>
  <si>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</si>
  <si>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</si>
  <si>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</si>
  <si>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</si>
  <si>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</si>
  <si>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</si>
  <si>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</si>
  <si>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</si>
  <si>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</si>
  <si>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</si>
  <si>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</si>
  <si>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</si>
  <si>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</si>
  <si>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</si>
  <si>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</si>
  <si>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</si>
  <si>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</si>
  <si>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</si>
  <si>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</si>
  <si>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</si>
  <si>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</si>
  <si>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</si>
  <si>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</si>
  <si>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</si>
  <si>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</si>
  <si>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</si>
  <si>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</si>
  <si>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</si>
  <si>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</si>
  <si>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</si>
  <si>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</si>
  <si>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</si>
  <si>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</si>
  <si>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</si>
  <si>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</si>
  <si>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</si>
  <si>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</si>
  <si>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</si>
  <si>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</si>
  <si>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</si>
  <si>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</si>
  <si>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</si>
  <si>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</si>
  <si>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</si>
  <si>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</si>
  <si>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</si>
  <si>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</si>
  <si>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</si>
  <si>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</si>
  <si>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</si>
  <si>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</si>
  <si>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</si>
  <si>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</si>
  <si>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</si>
  <si>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</si>
  <si>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</si>
  <si>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</si>
  <si>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</si>
  <si>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</si>
  <si>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</si>
  <si>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</si>
  <si>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</si>
  <si>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</si>
  <si>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</si>
  <si>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</si>
  <si>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</si>
  <si>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</si>
  <si>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</si>
  <si>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</si>
  <si>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</si>
  <si>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</si>
  <si>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</si>
  <si>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</si>
  <si>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</si>
  <si>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</si>
  <si>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</si>
  <si>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</si>
  <si>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</si>
  <si>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</si>
  <si>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</si>
  <si>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</si>
  <si>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</si>
  <si>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</si>
  <si>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</si>
  <si>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</si>
  <si>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</si>
  <si>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</si>
  <si>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</si>
  <si>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</si>
  <si>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</si>
  <si>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</si>
  <si>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</si>
  <si>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</si>
  <si>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</si>
  <si>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</si>
  <si>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</si>
  <si>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</si>
  <si>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</si>
  <si>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</si>
  <si>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</si>
  <si>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</si>
  <si>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</si>
  <si>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</si>
  <si>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</si>
  <si>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</si>
  <si>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</si>
  <si>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</si>
  <si>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</si>
  <si>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</si>
  <si>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</si>
  <si>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</si>
  <si>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</si>
  <si>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</si>
  <si>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</si>
  <si>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</si>
  <si>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</si>
  <si>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</si>
  <si>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</si>
  <si>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</si>
  <si>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</si>
  <si>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</si>
  <si>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</si>
  <si>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</si>
  <si>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</si>
  <si>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</si>
  <si>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</si>
  <si>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</si>
  <si>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</si>
  <si>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</si>
  <si>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</si>
  <si>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</si>
  <si>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</si>
  <si>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</si>
  <si>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</si>
  <si>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</si>
  <si>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</si>
  <si>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</si>
  <si>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</si>
  <si>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</si>
  <si>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</si>
  <si>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</si>
  <si>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</si>
  <si>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</si>
  <si>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</si>
  <si>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</si>
  <si>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</si>
  <si>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</si>
  <si>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</si>
  <si>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</si>
  <si>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</si>
  <si>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</si>
  <si>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</si>
  <si>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</si>
  <si>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</si>
  <si>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</si>
  <si>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</si>
  <si>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</si>
  <si>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</si>
  <si>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</si>
  <si>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</si>
  <si>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</si>
  <si>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</si>
  <si>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</si>
  <si>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</si>
  <si>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</si>
  <si>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</si>
  <si>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</si>
  <si>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</si>
  <si>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</si>
  <si>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</si>
  <si>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</si>
  <si>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</si>
  <si>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</si>
  <si>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</si>
  <si>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</si>
  <si>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</si>
  <si>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</si>
  <si>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</si>
  <si>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</si>
  <si>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</si>
  <si>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</si>
  <si>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</si>
  <si>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</si>
  <si>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</si>
  <si>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</si>
  <si>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</si>
  <si>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</si>
  <si>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</si>
  <si>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</si>
  <si>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</si>
  <si>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</si>
  <si>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</si>
  <si>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</si>
  <si>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</si>
  <si>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</si>
  <si>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</si>
  <si>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</si>
  <si>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</si>
  <si>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</si>
  <si>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</si>
  <si>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</si>
  <si>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</si>
  <si>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</si>
  <si>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</si>
  <si>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</si>
  <si>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</si>
  <si>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</si>
  <si>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</si>
  <si>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</si>
  <si>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</si>
  <si>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</si>
  <si>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</si>
  <si>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</si>
  <si>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</si>
  <si>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</si>
  <si>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</si>
  <si>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</si>
  <si>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</si>
  <si>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</si>
  <si>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</si>
  <si>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</si>
  <si>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</si>
  <si>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</si>
  <si>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</si>
  <si>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</si>
  <si>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</si>
  <si>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</si>
  <si>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</si>
  <si>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</si>
  <si>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</si>
  <si>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</si>
  <si>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</si>
  <si>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</si>
  <si>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</si>
  <si>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</si>
  <si>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</si>
  <si>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</si>
  <si>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</si>
  <si>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</si>
  <si>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</si>
  <si>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</si>
  <si>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</si>
  <si>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</si>
  <si>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</si>
  <si>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</si>
  <si>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</si>
  <si>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</si>
  <si>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</si>
  <si>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</si>
  <si>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</si>
  <si>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</si>
  <si>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</si>
  <si>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</si>
  <si>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</si>
  <si>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</si>
  <si>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</si>
  <si>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</si>
  <si>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</si>
  <si>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</si>
  <si>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</si>
  <si>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</si>
  <si>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</si>
  <si>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</si>
  <si>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</si>
  <si>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</si>
  <si>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</si>
  <si>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</si>
  <si>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</si>
  <si>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</si>
  <si>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</si>
  <si>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</si>
  <si>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</si>
  <si>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</si>
  <si>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</si>
  <si>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</si>
  <si>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</si>
  <si>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</si>
  <si>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</si>
  <si>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</si>
  <si>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</si>
  <si>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</si>
  <si>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</si>
  <si>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</si>
  <si>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</si>
  <si>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</si>
  <si>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</si>
  <si>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</si>
  <si>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</si>
  <si>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</si>
  <si>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</si>
  <si>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</si>
  <si>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</si>
  <si>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</si>
  <si>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</si>
  <si>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</si>
  <si>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</si>
  <si>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</si>
  <si>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</si>
  <si>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</si>
  <si>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</si>
  <si>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</si>
  <si>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</si>
  <si>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</si>
  <si>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</si>
  <si>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</si>
  <si>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</si>
  <si>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</si>
  <si>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</si>
  <si>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</si>
  <si>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</si>
  <si>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</si>
  <si>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</si>
  <si>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</si>
  <si>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</si>
  <si>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</si>
  <si>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</si>
  <si>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</si>
  <si>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</si>
  <si>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</si>
  <si>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</si>
  <si>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</si>
  <si>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</si>
  <si>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</si>
  <si>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</si>
  <si>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</si>
  <si>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</si>
  <si>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</si>
  <si>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</si>
  <si>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</si>
  <si>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</si>
  <si>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</si>
  <si>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</si>
  <si>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</si>
  <si>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</si>
  <si>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</si>
  <si>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</si>
  <si>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</si>
  <si>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</si>
  <si>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</si>
  <si>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</si>
  <si>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</si>
  <si>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</si>
  <si>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</si>
  <si>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</si>
  <si>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</si>
  <si>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</si>
  <si>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</si>
  <si>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</si>
  <si>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</si>
  <si>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</si>
  <si>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</si>
  <si>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</si>
  <si>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</si>
  <si>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</si>
  <si>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</si>
  <si>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</si>
  <si>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</si>
  <si>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</si>
  <si>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</si>
  <si>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</si>
  <si>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</si>
  <si>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</si>
  <si>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</si>
  <si>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</si>
  <si>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</si>
  <si>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</si>
  <si>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</si>
  <si>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</si>
  <si>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</si>
  <si>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</si>
  <si>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</si>
  <si>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</si>
  <si>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</si>
  <si>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</si>
  <si>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</si>
  <si>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</si>
  <si>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</si>
  <si>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</si>
  <si>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</si>
  <si>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</si>
  <si>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</si>
  <si>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</si>
  <si>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</si>
  <si>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</si>
  <si>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</si>
  <si>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</si>
  <si>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</si>
  <si>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</si>
  <si>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</si>
  <si>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</si>
  <si>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</si>
  <si>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</si>
  <si>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</si>
  <si>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</si>
  <si>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</si>
  <si>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</si>
  <si>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</si>
  <si>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</si>
  <si>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</si>
  <si>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</si>
  <si>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</si>
  <si>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</si>
  <si>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</si>
  <si>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</si>
  <si>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</si>
  <si>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</si>
  <si>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</si>
  <si>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</si>
  <si>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</si>
  <si>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</si>
  <si>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</si>
  <si>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</si>
  <si>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</si>
  <si>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</si>
  <si>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</si>
  <si>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</si>
  <si>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</si>
  <si>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</si>
  <si>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</si>
  <si>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</si>
  <si>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</si>
  <si>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</si>
  <si>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</si>
  <si>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</si>
  <si>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</si>
  <si>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</si>
  <si>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</si>
  <si>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</si>
  <si>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</si>
  <si>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</si>
  <si>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</si>
  <si>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</si>
  <si>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</si>
  <si>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</si>
  <si>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</si>
  <si>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</si>
  <si>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</si>
  <si>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</si>
  <si>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</si>
  <si>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</si>
  <si>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</si>
  <si>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</si>
  <si>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</si>
  <si>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</si>
  <si>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</si>
  <si>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</si>
  <si>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</si>
  <si>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</si>
  <si>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</si>
  <si>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</si>
  <si>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</si>
  <si>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</si>
  <si>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</si>
  <si>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</si>
  <si>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</si>
  <si>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</si>
  <si>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</si>
  <si>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</si>
  <si>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</si>
  <si>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</si>
  <si>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</si>
  <si>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</si>
  <si>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</si>
  <si>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</si>
  <si>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</si>
  <si>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</si>
  <si>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</si>
  <si>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</si>
  <si>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</si>
  <si>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</si>
  <si>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</si>
  <si>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</si>
  <si>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</si>
  <si>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</si>
  <si>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</si>
  <si>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</si>
  <si>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</si>
  <si>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</si>
  <si>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</si>
  <si>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</si>
  <si>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</si>
  <si>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</si>
  <si>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</si>
  <si>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</si>
  <si>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</si>
  <si>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</si>
  <si>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</si>
  <si>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</si>
  <si>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</si>
  <si>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</si>
  <si>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</si>
  <si>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</si>
  <si>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</si>
  <si>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</si>
  <si>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</si>
  <si>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</si>
  <si>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</si>
  <si>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</si>
  <si>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</si>
  <si>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</si>
  <si>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</si>
  <si>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</si>
  <si>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</si>
  <si>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</si>
  <si>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</si>
  <si>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</si>
  <si>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</si>
  <si>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</si>
  <si>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</si>
  <si>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</si>
  <si>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</si>
  <si>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</si>
  <si>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</si>
  <si>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</si>
  <si>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</si>
  <si>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</si>
  <si>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</si>
  <si>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</si>
  <si>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</si>
  <si>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</si>
  <si>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</si>
  <si>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</si>
  <si>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</si>
  <si>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</si>
  <si>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</si>
  <si>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</si>
  <si>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</si>
  <si>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</si>
  <si>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</si>
  <si>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</si>
  <si>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</si>
  <si>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</si>
  <si>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</si>
  <si>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</si>
  <si>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</si>
  <si>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</si>
  <si>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</si>
  <si>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</si>
  <si>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</si>
  <si>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</si>
  <si>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</si>
  <si>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</si>
  <si>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</si>
  <si>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</si>
  <si>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</si>
  <si>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</si>
  <si>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</si>
  <si>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</si>
  <si>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</si>
  <si>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</si>
  <si>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</si>
  <si>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</si>
  <si>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</si>
  <si>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</si>
  <si>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</si>
  <si>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</si>
  <si>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</si>
  <si>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</si>
  <si>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</si>
  <si>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</si>
  <si>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</si>
  <si>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</si>
  <si>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</si>
  <si>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</si>
  <si>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</si>
  <si>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</si>
  <si>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</si>
  <si>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</si>
  <si>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</si>
  <si>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</si>
  <si>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</si>
  <si>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</si>
  <si>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</si>
  <si>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</si>
  <si>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</si>
  <si>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</si>
  <si>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</si>
  <si>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</si>
  <si>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</si>
  <si>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</si>
  <si>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</si>
  <si>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</si>
  <si>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</si>
  <si>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</si>
  <si>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</si>
  <si>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</si>
  <si>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</si>
  <si>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</si>
  <si>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</si>
  <si>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</si>
  <si>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</si>
  <si>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</si>
  <si>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</si>
  <si>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</si>
  <si>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</si>
  <si>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</si>
  <si>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</si>
  <si>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</si>
  <si>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</si>
  <si>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</si>
  <si>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</si>
  <si>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</si>
  <si>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</si>
  <si>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</si>
  <si>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</si>
  <si>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</si>
  <si>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</si>
  <si>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</si>
  <si>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</si>
  <si>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</si>
  <si>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</si>
  <si>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</si>
  <si>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</si>
  <si>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</si>
  <si>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</si>
  <si>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</si>
  <si>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</si>
  <si>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</si>
  <si>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</si>
  <si>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</si>
  <si>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</si>
  <si>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</si>
  <si>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</si>
  <si>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</si>
  <si>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</si>
  <si>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</si>
  <si>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</si>
  <si>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</si>
  <si>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</si>
  <si>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</si>
  <si>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</si>
  <si>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</si>
  <si>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</si>
  <si>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</si>
  <si>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</si>
  <si>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</si>
  <si>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</si>
  <si>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</si>
  <si>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</si>
  <si>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</si>
  <si>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</si>
  <si>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</si>
  <si>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</si>
  <si>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</si>
  <si>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</si>
  <si>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</si>
  <si>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</si>
  <si>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</si>
  <si>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</si>
  <si>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</si>
  <si>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</si>
  <si>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</si>
  <si>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</si>
  <si>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</si>
  <si>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</si>
  <si>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</si>
  <si>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</si>
  <si>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</si>
  <si>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</si>
  <si>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</si>
  <si>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</si>
  <si>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</si>
  <si>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</si>
  <si>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</si>
  <si>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</si>
  <si>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</si>
  <si>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</si>
  <si>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</si>
  <si>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</si>
  <si>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</si>
  <si>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</si>
  <si>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</si>
  <si>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</si>
  <si>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</si>
  <si>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</si>
  <si>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</si>
  <si>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</si>
  <si>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</si>
  <si>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</si>
  <si>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</si>
  <si>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</si>
  <si>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</si>
  <si>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</si>
  <si>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</si>
  <si>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</si>
  <si>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</si>
  <si>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</si>
  <si>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</si>
  <si>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</si>
  <si>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</si>
  <si>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</si>
  <si>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</si>
  <si>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</si>
  <si>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</si>
  <si>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</si>
  <si>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</si>
  <si>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</si>
  <si>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</si>
  <si>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</si>
  <si>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</si>
  <si>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</si>
  <si>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</si>
  <si>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</si>
  <si>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</si>
  <si>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</si>
  <si>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</si>
  <si>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</si>
  <si>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</si>
  <si>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</si>
  <si>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</si>
  <si>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</si>
  <si>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</si>
  <si>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</si>
  <si>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</si>
  <si>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</si>
  <si>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</si>
  <si>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</si>
  <si>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</si>
  <si>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</si>
  <si>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</si>
  <si>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</si>
  <si>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</si>
  <si>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</si>
  <si>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</si>
  <si>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</si>
  <si>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</si>
  <si>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</si>
  <si>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</si>
  <si>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</si>
  <si>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</si>
  <si>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</si>
  <si>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</si>
  <si>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</si>
  <si>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</si>
  <si>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</si>
  <si>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</si>
  <si>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</si>
  <si>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</si>
  <si>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</si>
  <si>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</si>
  <si>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</si>
  <si>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</si>
  <si>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</si>
  <si>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</si>
  <si>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</si>
  <si>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</si>
  <si>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</si>
  <si>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</si>
  <si>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</si>
  <si>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</si>
  <si>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</si>
  <si>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</si>
  <si>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</si>
  <si>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</si>
  <si>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</si>
  <si>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</si>
  <si>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</si>
  <si>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</si>
  <si>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</si>
  <si>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</si>
  <si>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</si>
  <si>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</si>
  <si>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</si>
  <si>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</si>
  <si>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</si>
  <si>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</si>
  <si>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</si>
  <si>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</si>
  <si>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</si>
  <si>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</si>
  <si>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</si>
  <si>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</si>
  <si>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</si>
  <si>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</si>
  <si>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</si>
  <si>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</si>
  <si>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</si>
  <si>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</si>
  <si>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</si>
  <si>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</si>
  <si>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</si>
  <si>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</si>
  <si>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</si>
  <si>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</si>
  <si>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</si>
  <si>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</si>
  <si>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</si>
  <si>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</si>
  <si>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</si>
  <si>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</si>
  <si>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</si>
  <si>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</si>
  <si>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</si>
  <si>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</si>
  <si>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</si>
  <si>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</si>
  <si>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</si>
  <si>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</si>
  <si>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</si>
  <si>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</si>
  <si>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</si>
  <si>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</si>
  <si>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</si>
  <si>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</si>
  <si>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</si>
  <si>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</si>
  <si>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</si>
  <si>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</si>
  <si>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</si>
  <si>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</si>
  <si>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</si>
  <si>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</si>
  <si>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</si>
  <si>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</si>
  <si>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</si>
  <si>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</si>
  <si>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</si>
  <si>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</si>
  <si>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</si>
  <si>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</si>
  <si>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</si>
  <si>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</si>
  <si>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</si>
  <si>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</si>
  <si>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</si>
  <si>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</si>
  <si>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</si>
  <si>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</si>
  <si>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</si>
  <si>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</si>
  <si>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</si>
  <si>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</si>
  <si>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</si>
  <si>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</si>
  <si>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</si>
  <si>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</si>
  <si>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</si>
  <si>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</si>
  <si>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</si>
  <si>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</si>
  <si>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</si>
  <si>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</si>
  <si>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</si>
  <si>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</si>
  <si>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</si>
  <si>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</si>
  <si>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</si>
  <si>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</si>
  <si>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</si>
  <si>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</si>
  <si>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</si>
  <si>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</si>
  <si>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</si>
  <si>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</si>
  <si>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</si>
  <si>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</si>
  <si>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</si>
  <si>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</si>
  <si>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</si>
  <si>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</si>
  <si>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</si>
  <si>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</si>
  <si>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</si>
  <si>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</si>
  <si>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</si>
  <si>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</si>
  <si>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</si>
  <si>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</si>
  <si>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</si>
  <si>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</si>
  <si>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</si>
  <si>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</si>
  <si>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</si>
  <si>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</si>
  <si>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</si>
  <si>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</si>
  <si>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</si>
  <si>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</si>
  <si>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</si>
  <si>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</si>
  <si>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</si>
  <si>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</si>
  <si>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</si>
  <si>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</si>
  <si>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</si>
  <si>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</si>
  <si>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</si>
  <si>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</si>
  <si>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</si>
  <si>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</si>
  <si>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</si>
  <si>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</si>
  <si>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</si>
  <si>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</si>
  <si>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</si>
  <si>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</si>
  <si>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</si>
  <si>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</si>
  <si>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</si>
  <si>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</si>
  <si>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</si>
  <si>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</si>
  <si>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</si>
  <si>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</si>
  <si>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</si>
  <si>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</si>
  <si>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</si>
  <si>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</si>
  <si>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</si>
  <si>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</si>
  <si>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</si>
  <si>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</si>
  <si>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</si>
  <si>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</si>
  <si>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</si>
  <si>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</si>
  <si>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</si>
  <si>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</si>
  <si>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</si>
  <si>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</si>
  <si>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</si>
  <si>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</si>
  <si>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</si>
  <si>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</si>
  <si>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</si>
  <si>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</si>
  <si>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</si>
  <si>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</si>
  <si>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</si>
  <si>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</si>
  <si>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</si>
  <si>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</si>
  <si>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</si>
  <si>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</si>
  <si>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</si>
  <si>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</si>
  <si>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</si>
  <si>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</si>
  <si>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</si>
  <si>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</si>
  <si>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</si>
  <si>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</si>
  <si>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</si>
  <si>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</si>
  <si>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</si>
  <si>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</si>
  <si>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</si>
  <si>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</si>
  <si>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</si>
  <si>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</si>
  <si>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</si>
  <si>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</si>
  <si>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</si>
  <si>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</si>
  <si>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</si>
  <si>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</si>
  <si>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</si>
  <si>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</si>
  <si>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</si>
  <si>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</si>
  <si>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</si>
  <si>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</si>
  <si>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</si>
  <si>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</si>
  <si>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</si>
  <si>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</si>
  <si>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</si>
  <si>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</si>
  <si>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</si>
  <si>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</si>
  <si>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</si>
  <si>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</si>
  <si>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</si>
  <si>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</si>
  <si>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</si>
  <si>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</si>
  <si>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</si>
  <si>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</si>
  <si>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</si>
  <si>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</si>
  <si>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</si>
  <si>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</si>
  <si>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</si>
  <si>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</si>
  <si>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</si>
  <si>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</si>
  <si>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</si>
  <si>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</si>
  <si>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</si>
  <si>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</si>
  <si>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</si>
  <si>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</si>
  <si>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</si>
  <si>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</si>
  <si>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</si>
  <si>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</si>
  <si>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</si>
  <si>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</si>
  <si>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</si>
  <si>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</si>
  <si>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</si>
  <si>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</si>
  <si>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</si>
  <si>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</si>
  <si>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</si>
  <si>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</si>
  <si>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</si>
  <si>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</si>
  <si>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</si>
  <si>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</si>
  <si>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</si>
  <si>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</si>
  <si>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</si>
  <si>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</si>
  <si>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</si>
  <si>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</si>
  <si>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</si>
  <si>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</si>
  <si>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</si>
  <si>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</si>
  <si>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</si>
  <si>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</si>
  <si>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</si>
  <si>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</si>
  <si>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</si>
  <si>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</si>
  <si>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</si>
  <si>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</si>
  <si>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</si>
  <si>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</si>
  <si>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</si>
  <si>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</si>
  <si>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</si>
  <si>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</si>
  <si>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</si>
  <si>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</si>
  <si>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</si>
  <si>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</si>
  <si>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</si>
  <si>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</si>
  <si>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</si>
  <si>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</si>
  <si>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</si>
  <si>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</si>
  <si>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</si>
  <si>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</si>
  <si>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</si>
  <si>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</si>
  <si>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</si>
  <si>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</si>
  <si>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</si>
  <si>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</si>
  <si>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</si>
  <si>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</si>
  <si>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</si>
  <si>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</si>
  <si>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</si>
  <si>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</si>
  <si>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</si>
  <si>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</si>
  <si>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</si>
  <si>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</si>
  <si>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</si>
  <si>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</si>
  <si>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</si>
  <si>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</si>
  <si>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</si>
  <si>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</si>
  <si>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</si>
  <si>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</si>
  <si>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</si>
  <si>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</si>
  <si>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</si>
  <si>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</si>
  <si>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</si>
  <si>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</si>
  <si>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</si>
  <si>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</si>
  <si>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</si>
  <si>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</si>
  <si>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</si>
  <si>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</si>
  <si>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</si>
  <si>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</si>
  <si>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</si>
  <si>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</si>
  <si>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</si>
  <si>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</si>
  <si>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</si>
  <si>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</si>
  <si>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</si>
  <si>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</si>
  <si>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</si>
  <si>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</si>
  <si>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</si>
  <si>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</si>
  <si>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</si>
  <si>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</si>
  <si>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</si>
  <si>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</si>
  <si>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</si>
  <si>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</si>
  <si>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</si>
  <si>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</si>
  <si>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</si>
  <si>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</si>
  <si>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</si>
  <si>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</si>
  <si>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</si>
  <si>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</si>
  <si>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</si>
  <si>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</si>
  <si>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</si>
  <si>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</si>
  <si>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</si>
  <si>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</si>
  <si>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</si>
  <si>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</si>
  <si>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</si>
  <si>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</si>
  <si>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</si>
  <si>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</si>
  <si>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</si>
  <si>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</si>
  <si>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</si>
  <si>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</si>
  <si>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</si>
  <si>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</si>
  <si>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</si>
  <si>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</si>
  <si>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</si>
  <si>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</si>
  <si>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</si>
  <si>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</si>
  <si>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</si>
  <si>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</si>
  <si>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</si>
  <si>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</si>
  <si>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</si>
  <si>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</si>
  <si>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</si>
  <si>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</si>
  <si>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</si>
  <si>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</si>
  <si>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</si>
  <si>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</si>
  <si>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</si>
  <si>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</si>
  <si>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</si>
  <si>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</si>
  <si>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</si>
  <si>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</si>
  <si>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</si>
  <si>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</si>
  <si>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</si>
  <si>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</si>
  <si>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</si>
  <si>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</si>
  <si>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</si>
  <si>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</si>
  <si>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</si>
  <si>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</si>
  <si>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</si>
  <si>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</si>
  <si>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</si>
  <si>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</si>
  <si>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</si>
  <si>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</si>
  <si>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</si>
  <si>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</si>
  <si>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</si>
  <si>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</si>
  <si>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</si>
  <si>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</si>
  <si>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</si>
  <si>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</si>
  <si>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</si>
  <si>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</si>
  <si>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</si>
  <si>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</si>
  <si>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</si>
  <si>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</si>
  <si>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</si>
  <si>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</si>
  <si>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</si>
  <si>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</si>
  <si>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</si>
  <si>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</si>
  <si>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</si>
  <si>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</si>
  <si>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</si>
  <si>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</si>
  <si>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</si>
  <si>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</si>
  <si>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</si>
  <si>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</si>
  <si>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</si>
  <si>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</si>
  <si>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</si>
  <si>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</si>
  <si>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</si>
  <si>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</si>
  <si>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</si>
  <si>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</si>
  <si>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</si>
  <si>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</si>
  <si>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</si>
  <si>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</si>
  <si>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</si>
  <si>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</si>
  <si>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</si>
  <si>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</si>
  <si>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</si>
  <si>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</si>
  <si>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</si>
  <si>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</si>
  <si>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</si>
  <si>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</si>
  <si>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</si>
  <si>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</si>
  <si>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</si>
  <si>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</si>
  <si>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</si>
  <si>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</si>
  <si>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</si>
  <si>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</si>
  <si>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</si>
  <si>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</si>
  <si>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</si>
  <si>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</si>
  <si>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</si>
  <si>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</si>
  <si>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</si>
  <si>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</si>
  <si>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</si>
  <si>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</si>
  <si>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</si>
  <si>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</si>
  <si>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</si>
  <si>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</si>
  <si>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</si>
  <si>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</si>
  <si>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</si>
  <si>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</si>
  <si>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</si>
  <si>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</si>
  <si>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</si>
  <si>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</si>
  <si>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</si>
  <si>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</si>
  <si>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</si>
  <si>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</si>
  <si>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</si>
  <si>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</si>
  <si>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</si>
  <si>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</si>
  <si>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</si>
  <si>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</si>
  <si>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</si>
  <si>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</si>
  <si>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</si>
  <si>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</si>
  <si>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</si>
  <si>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</si>
  <si>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</si>
  <si>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</si>
  <si>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</si>
  <si>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</si>
  <si>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</si>
  <si>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</si>
  <si>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</si>
  <si>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</si>
  <si>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</si>
  <si>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</si>
  <si>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</si>
  <si>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</si>
  <si>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</si>
  <si>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</si>
  <si>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</si>
  <si>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</si>
  <si>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</si>
  <si>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</si>
  <si>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</si>
  <si>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</si>
  <si>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</si>
  <si>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</si>
  <si>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</si>
  <si>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</si>
  <si>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</si>
  <si>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</si>
  <si>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</si>
  <si>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</si>
  <si>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</si>
  <si>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</si>
  <si>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</si>
  <si>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</si>
  <si>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</si>
  <si>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</si>
  <si>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</si>
  <si>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</si>
  <si>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</si>
  <si>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</si>
  <si>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</si>
  <si>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</si>
  <si>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</si>
  <si>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</si>
  <si>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</si>
  <si>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</si>
  <si>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</si>
  <si>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</si>
  <si>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</si>
  <si>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</si>
  <si>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</si>
  <si>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</si>
  <si>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</si>
  <si>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</si>
  <si>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</si>
  <si>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</si>
  <si>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</si>
  <si>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</si>
  <si>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</si>
  <si>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</si>
  <si>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</si>
  <si>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</si>
  <si>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</si>
  <si>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</si>
  <si>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</si>
  <si>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</si>
  <si>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</si>
  <si>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</si>
  <si>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</si>
  <si>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</si>
  <si>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</si>
  <si>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</si>
  <si>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</si>
  <si>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</si>
  <si>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</si>
  <si>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</si>
  <si>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</si>
  <si>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</si>
  <si>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</si>
  <si>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</si>
  <si>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</si>
  <si>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</si>
  <si>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</si>
  <si>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</si>
  <si>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</si>
  <si>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</si>
  <si>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</si>
  <si>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</si>
  <si>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</si>
  <si>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</si>
  <si>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</si>
  <si>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</si>
  <si>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</si>
  <si>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</si>
  <si>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</si>
  <si>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</si>
  <si>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</si>
  <si>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</si>
  <si>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</si>
  <si>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</si>
  <si>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</si>
  <si>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</si>
  <si>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</si>
  <si>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</si>
  <si>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</si>
  <si>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</si>
  <si>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</si>
  <si>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</si>
  <si>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</si>
  <si>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</si>
  <si>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</si>
  <si>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</si>
  <si>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</si>
  <si>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</si>
  <si>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</si>
  <si>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</si>
  <si>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</si>
  <si>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</si>
  <si>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</si>
  <si>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</si>
  <si>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</si>
  <si>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</si>
  <si>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</si>
  <si>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</si>
  <si>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</si>
  <si>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</si>
  <si>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</si>
  <si>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</si>
  <si>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</si>
  <si>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</si>
  <si>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</si>
  <si>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</si>
  <si>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</si>
  <si>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</si>
  <si>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</si>
  <si>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</si>
  <si>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</si>
  <si>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</si>
  <si>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</si>
  <si>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</si>
  <si>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</si>
  <si>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</si>
  <si>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</si>
  <si>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</si>
  <si>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</si>
  <si>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</si>
  <si>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</si>
  <si>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</si>
  <si>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</si>
  <si>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</si>
  <si>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</si>
  <si>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</si>
  <si>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</si>
  <si>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</si>
  <si>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</si>
  <si>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</si>
  <si>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</si>
  <si>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</si>
  <si>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</si>
  <si>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</si>
  <si>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</si>
  <si>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</si>
  <si>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</si>
  <si>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</si>
  <si>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</si>
  <si>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</si>
  <si>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</si>
  <si>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</si>
  <si>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</si>
  <si>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</si>
  <si>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</si>
  <si>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</si>
  <si>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</si>
  <si>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</si>
  <si>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</si>
  <si>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</si>
  <si>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</si>
  <si>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</si>
  <si>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</si>
  <si>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</si>
  <si>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</si>
  <si>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</si>
  <si>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</si>
  <si>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</si>
  <si>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</si>
  <si>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</si>
  <si>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</si>
  <si>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</si>
  <si>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</si>
  <si>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</si>
  <si>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</si>
  <si>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</si>
  <si>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</si>
  <si>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</si>
  <si>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</si>
  <si>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</si>
  <si>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</si>
  <si>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</si>
  <si>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</si>
  <si>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</si>
  <si>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</si>
  <si>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</si>
  <si>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</si>
  <si>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</si>
  <si>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</si>
  <si>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</si>
  <si>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</si>
  <si>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</si>
  <si>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</si>
  <si>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</si>
  <si>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</si>
  <si>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</si>
  <si>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</si>
  <si>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</si>
  <si>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</si>
  <si>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</si>
  <si>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</si>
  <si>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</si>
  <si>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</si>
  <si>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</si>
  <si>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</si>
  <si>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</si>
  <si>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</si>
  <si>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</si>
  <si>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</si>
  <si>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</si>
  <si>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</si>
  <si>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</si>
  <si>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</si>
  <si>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</si>
  <si>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</si>
  <si>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</si>
  <si>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</si>
  <si>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</si>
  <si>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</si>
  <si>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</si>
  <si>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</si>
  <si>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</si>
  <si>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</si>
  <si>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</si>
  <si>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</si>
  <si>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</si>
  <si>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</si>
  <si>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</si>
  <si>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</si>
  <si>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</si>
  <si>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</si>
  <si>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</si>
  <si>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</si>
  <si>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</si>
  <si>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</si>
  <si>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</si>
  <si>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</si>
  <si>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</si>
  <si>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</si>
  <si>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</si>
  <si>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</si>
  <si>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</si>
  <si>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</si>
  <si>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</si>
  <si>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</si>
  <si>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</si>
  <si>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</si>
  <si>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</si>
  <si>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</si>
  <si>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</si>
  <si>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</si>
  <si>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</si>
  <si>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</si>
  <si>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</si>
  <si>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</si>
  <si>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</si>
  <si>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</si>
  <si>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</si>
  <si>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</si>
  <si>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</si>
  <si>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</si>
  <si>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</si>
  <si>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</si>
  <si>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</si>
  <si>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</si>
  <si>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</si>
  <si>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</si>
  <si>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</si>
  <si>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</si>
  <si>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</si>
  <si>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</si>
  <si>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</si>
  <si>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</si>
  <si>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</si>
  <si>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</si>
  <si>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</si>
  <si>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</si>
  <si>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</si>
  <si>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</si>
  <si>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</si>
  <si>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</si>
  <si>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</si>
  <si>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</si>
  <si>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</si>
  <si>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</si>
  <si>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</si>
  <si>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</si>
  <si>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</si>
  <si>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</si>
  <si>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</si>
  <si>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</si>
  <si>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</si>
  <si>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</si>
  <si>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</si>
  <si>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</si>
  <si>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</si>
  <si>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</si>
  <si>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</si>
  <si>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</si>
  <si>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</si>
  <si>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</si>
  <si>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</si>
  <si>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</si>
  <si>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</si>
  <si>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</si>
  <si>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</si>
  <si>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</si>
  <si>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</si>
  <si>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</si>
  <si>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</si>
  <si>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</si>
  <si>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</si>
  <si>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</si>
  <si>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</si>
  <si>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</si>
  <si>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</si>
  <si>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</si>
  <si>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</si>
  <si>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</si>
  <si>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</si>
  <si>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</si>
  <si>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</si>
  <si>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</si>
  <si>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</si>
  <si>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</si>
  <si>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</si>
  <si>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</si>
  <si>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</si>
  <si>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</si>
  <si>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</si>
  <si>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</si>
  <si>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</si>
  <si>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</si>
  <si>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</si>
  <si>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</si>
  <si>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</si>
  <si>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</si>
  <si>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</si>
  <si>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</si>
  <si>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</si>
  <si>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</si>
  <si>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</si>
  <si>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</si>
  <si>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</si>
  <si>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</si>
  <si>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</si>
  <si>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</si>
  <si>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</si>
  <si>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</si>
  <si>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</si>
  <si>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</si>
  <si>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</si>
  <si>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</si>
  <si>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</si>
  <si>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</si>
  <si>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</si>
  <si>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</si>
  <si>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</si>
  <si>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</si>
  <si>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</si>
  <si>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</si>
  <si>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</si>
  <si>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</si>
  <si>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</si>
  <si>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</si>
  <si>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</si>
  <si>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</si>
  <si>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</si>
  <si>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</si>
  <si>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</si>
  <si>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</si>
  <si>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</si>
  <si>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</si>
  <si>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</si>
  <si>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</si>
  <si>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</si>
  <si>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</si>
  <si>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</si>
  <si>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</si>
  <si>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</si>
  <si>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</si>
  <si>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</si>
  <si>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</si>
  <si>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</si>
  <si>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</si>
  <si>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</si>
  <si>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</si>
  <si>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</si>
  <si>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</si>
  <si>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</si>
  <si>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</si>
  <si>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</si>
  <si>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</si>
  <si>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</si>
  <si>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</si>
  <si>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</si>
  <si>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</si>
  <si>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</si>
  <si>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</si>
  <si>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</si>
  <si>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</si>
  <si>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</si>
  <si>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</si>
  <si>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</si>
  <si>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</si>
  <si>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</si>
  <si>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</si>
  <si>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</si>
  <si>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</si>
  <si>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</si>
  <si>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</si>
  <si>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</si>
  <si>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</si>
  <si>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</si>
  <si>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</si>
  <si>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</si>
  <si>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</si>
  <si>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</si>
  <si>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</si>
  <si>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</si>
  <si>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</si>
  <si>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</si>
  <si>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</si>
  <si>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</si>
  <si>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</si>
  <si>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</si>
  <si>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</si>
  <si>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</si>
  <si>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</si>
  <si>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</si>
  <si>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</si>
  <si>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</si>
  <si>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</si>
  <si>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</si>
  <si>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</si>
  <si>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</si>
  <si>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</si>
  <si>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</si>
  <si>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</si>
  <si>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</si>
  <si>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</si>
  <si>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</si>
  <si>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</si>
  <si>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</si>
  <si>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</si>
  <si>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</si>
  <si>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</si>
  <si>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</si>
  <si>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</si>
  <si>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</si>
  <si>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</si>
  <si>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</si>
  <si>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</si>
  <si>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</si>
  <si>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</si>
  <si>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</si>
  <si>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</si>
  <si>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</si>
  <si>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</si>
  <si>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</si>
  <si>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</si>
  <si>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</si>
  <si>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</si>
  <si>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</si>
  <si>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</si>
  <si>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</si>
  <si>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</si>
  <si>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</si>
  <si>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</si>
  <si>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</si>
  <si>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</si>
  <si>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</si>
  <si>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</si>
  <si>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</si>
  <si>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</si>
  <si>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</si>
  <si>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</si>
  <si>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</si>
  <si>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</si>
  <si>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</si>
  <si>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</si>
  <si>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</si>
  <si>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</si>
  <si>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</si>
  <si>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</si>
  <si>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</si>
  <si>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</si>
  <si>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</si>
  <si>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</si>
  <si>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</si>
  <si>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</si>
  <si>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</si>
  <si>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</si>
  <si>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</si>
  <si>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</si>
  <si>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</si>
  <si>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</si>
  <si>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</si>
  <si>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</si>
  <si>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</si>
  <si>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</si>
  <si>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</si>
  <si>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</si>
  <si>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</si>
  <si>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</si>
  <si>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</si>
  <si>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</si>
  <si>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</si>
  <si>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</si>
  <si>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</si>
  <si>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</si>
  <si>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</si>
  <si>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</si>
  <si>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</si>
  <si>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</si>
  <si>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</si>
  <si>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</si>
  <si>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</si>
  <si>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</si>
  <si>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</si>
  <si>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</si>
  <si>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</si>
  <si>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</si>
  <si>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</si>
  <si>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</si>
  <si>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</si>
  <si>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</si>
  <si>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</si>
  <si>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</si>
  <si>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</si>
  <si>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</si>
  <si>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</si>
  <si>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</si>
  <si>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</si>
  <si>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</si>
  <si>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</si>
  <si>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</si>
  <si>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</si>
  <si>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</si>
  <si>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</si>
  <si>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</si>
  <si>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</si>
  <si>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</si>
  <si>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</si>
  <si>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</si>
  <si>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</si>
  <si>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N°</t>
  </si>
  <si>
    <t>Región</t>
  </si>
  <si>
    <t>Dirección</t>
  </si>
  <si>
    <t>Coordenadas</t>
  </si>
  <si>
    <t>-</t>
  </si>
  <si>
    <t>RETRIBUCIÓN MENSUAL POR EL TOTAL DE ARRENDATARIOS (US$ sin IGV)</t>
  </si>
  <si>
    <t>Código de suministro de la infraestructura de soporte eléctrico</t>
  </si>
  <si>
    <t>DESCRIPCION DE ESTRUCTURAS</t>
  </si>
  <si>
    <t>Na (*)</t>
  </si>
  <si>
    <t>(*) Según la construcción de la fórmula</t>
  </si>
  <si>
    <t>OMc (para 3 arrendatarios)</t>
  </si>
  <si>
    <t>Parámetro OMc (Na=3)</t>
  </si>
  <si>
    <t>"f" (para 3 arrendatarios)</t>
  </si>
  <si>
    <t>(m)</t>
  </si>
  <si>
    <t>Baja tensión</t>
  </si>
  <si>
    <t>Media o alta tensión</t>
  </si>
  <si>
    <t>i anual</t>
  </si>
  <si>
    <t>INFORMACIÓN DE LA INFRAESTRUCTURA ELÉCTRICA (POSTES Y/O TORRES) DE LUZ DEL SUR</t>
  </si>
  <si>
    <t>Nivel de Tensión</t>
  </si>
  <si>
    <t>Distancia entre estructuras (m.)</t>
  </si>
  <si>
    <t>Altura estructura (m)</t>
  </si>
  <si>
    <t>Tipo</t>
  </si>
  <si>
    <t>Material Estructura</t>
  </si>
  <si>
    <t>Código de la infraestructura de soporte eléctrico</t>
  </si>
  <si>
    <t>Número máximo de arrendatarios</t>
  </si>
  <si>
    <t>Latitud
Grados</t>
  </si>
  <si>
    <t>Longitud
Grados</t>
  </si>
  <si>
    <t>Lima</t>
  </si>
  <si>
    <t>Matucana</t>
  </si>
  <si>
    <t>60 KV</t>
  </si>
  <si>
    <t>Poste</t>
  </si>
  <si>
    <t>Madera</t>
  </si>
  <si>
    <t>Torre</t>
  </si>
  <si>
    <t>Metálico</t>
  </si>
  <si>
    <t>10 KV</t>
  </si>
  <si>
    <t>San Mateo</t>
  </si>
  <si>
    <t>Concreto</t>
  </si>
  <si>
    <t>Surco</t>
  </si>
  <si>
    <t>San Bartolome</t>
  </si>
  <si>
    <t>Santa Cruz de Cocachacra</t>
  </si>
  <si>
    <t>San Mateo de Otao</t>
  </si>
  <si>
    <t>Santa Eulalia</t>
  </si>
  <si>
    <t>Ricardo Palma</t>
  </si>
  <si>
    <t>Lurigancho</t>
  </si>
  <si>
    <t>22.9 KV</t>
  </si>
  <si>
    <t>Chaclacayo</t>
  </si>
  <si>
    <t>0.22 KV</t>
  </si>
  <si>
    <t>Torrecilla</t>
  </si>
  <si>
    <t>Ate</t>
  </si>
  <si>
    <t>Poste Auxiliar</t>
  </si>
  <si>
    <t>San Borja</t>
  </si>
  <si>
    <t>220 KV</t>
  </si>
  <si>
    <t>Santiago de Surco</t>
  </si>
  <si>
    <t>San Juan de Miraflores</t>
  </si>
  <si>
    <t>Villa el Salvador</t>
  </si>
  <si>
    <t>Lurin</t>
  </si>
  <si>
    <t>ATE</t>
  </si>
  <si>
    <t>SANTA ANITA</t>
  </si>
  <si>
    <t>LA MOLINA</t>
  </si>
  <si>
    <t>SAN BORJA</t>
  </si>
  <si>
    <t>Punta Hermosa</t>
  </si>
  <si>
    <t>Punta Negra</t>
  </si>
  <si>
    <t>San Bartolo</t>
  </si>
  <si>
    <t>Santa Maria del Mar</t>
  </si>
  <si>
    <t>Chilca</t>
  </si>
  <si>
    <t>Pucusana</t>
  </si>
  <si>
    <t>San Antonio</t>
  </si>
  <si>
    <t>Santa Cruz de Flores</t>
  </si>
  <si>
    <t>Mala</t>
  </si>
  <si>
    <t>Asia</t>
  </si>
  <si>
    <t>Cerro Azul</t>
  </si>
  <si>
    <t>San Luis</t>
  </si>
  <si>
    <t>San Vicente de Cañete</t>
  </si>
  <si>
    <t xml:space="preserve">Villa El Salvador </t>
  </si>
  <si>
    <t>Chorrillos</t>
  </si>
  <si>
    <t>Barranco</t>
  </si>
  <si>
    <t>Miraflores</t>
  </si>
  <si>
    <t>Surquillo</t>
  </si>
  <si>
    <t>RETRIBUCIÓN MENSUAL UNITARIA POR ARRENDATARIO (US$ sin IGV)</t>
  </si>
  <si>
    <t>Número máximo de arrendatarios de LUZ DEL SUR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</si>
  <si>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</si>
  <si>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</si>
  <si>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</si>
  <si>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</si>
  <si>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</si>
  <si>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</si>
  <si>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</si>
  <si>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</si>
  <si>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</si>
  <si>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</si>
  <si>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</si>
  <si>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</si>
  <si>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</si>
  <si>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</si>
  <si>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</si>
  <si>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</si>
  <si>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</si>
  <si>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</si>
  <si>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</si>
  <si>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</si>
  <si>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</si>
  <si>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</si>
  <si>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</si>
  <si>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</si>
  <si>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</si>
  <si>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</si>
  <si>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</si>
  <si>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</si>
  <si>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</si>
  <si>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</si>
  <si>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</si>
  <si>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</si>
  <si>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</si>
  <si>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</si>
  <si>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</si>
  <si>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</si>
  <si>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</si>
  <si>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</si>
  <si>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</si>
  <si>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</si>
  <si>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</si>
  <si>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</si>
  <si>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</si>
  <si>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</si>
  <si>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</si>
  <si>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</si>
  <si>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</si>
  <si>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</si>
  <si>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</si>
  <si>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</si>
  <si>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</si>
  <si>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</si>
  <si>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</si>
  <si>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</si>
  <si>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</si>
  <si>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</si>
  <si>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</si>
  <si>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</si>
  <si>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</si>
  <si>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</si>
  <si>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</si>
  <si>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</si>
  <si>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</si>
  <si>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</si>
  <si>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</si>
  <si>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</si>
  <si>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</si>
  <si>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</si>
  <si>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</si>
  <si>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</si>
  <si>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</si>
  <si>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</si>
  <si>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</si>
  <si>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</si>
  <si>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</si>
  <si>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</si>
  <si>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</si>
  <si>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</si>
  <si>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</si>
  <si>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</si>
  <si>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</si>
  <si>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</si>
  <si>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</si>
  <si>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</si>
  <si>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</si>
  <si>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</si>
  <si>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</si>
  <si>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</si>
  <si>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</si>
  <si>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</si>
  <si>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</si>
  <si>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</si>
  <si>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</si>
  <si>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</si>
  <si>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</si>
  <si>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</si>
  <si>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</si>
  <si>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</si>
  <si>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</si>
  <si>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</si>
  <si>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</si>
  <si>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</si>
  <si>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</si>
  <si>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</si>
  <si>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</si>
  <si>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</si>
  <si>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</si>
  <si>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</si>
  <si>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</si>
  <si>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</si>
  <si>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</si>
  <si>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</si>
  <si>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</si>
  <si>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</si>
  <si>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</si>
  <si>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</si>
  <si>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</si>
  <si>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</si>
  <si>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</si>
  <si>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</si>
  <si>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</si>
  <si>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</si>
  <si>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</si>
  <si>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</si>
  <si>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</si>
  <si>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</si>
  <si>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</si>
  <si>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</si>
  <si>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</si>
  <si>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</si>
  <si>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</si>
  <si>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</si>
  <si>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</si>
  <si>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</si>
  <si>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</si>
  <si>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</si>
  <si>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</si>
  <si>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</si>
  <si>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</si>
  <si>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</si>
  <si>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</si>
  <si>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</si>
  <si>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</si>
  <si>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</si>
  <si>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</si>
  <si>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</si>
  <si>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</si>
  <si>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</si>
  <si>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</si>
  <si>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</si>
  <si>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</si>
  <si>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</si>
  <si>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</si>
  <si>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</si>
  <si>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</si>
  <si>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</si>
  <si>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</si>
  <si>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</si>
  <si>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</si>
  <si>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</si>
  <si>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</si>
  <si>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</si>
  <si>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</si>
  <si>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</si>
  <si>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</si>
  <si>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</si>
  <si>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</si>
  <si>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</si>
  <si>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</si>
  <si>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</si>
  <si>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</si>
  <si>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</si>
  <si>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</si>
  <si>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</si>
  <si>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</si>
  <si>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</si>
  <si>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</si>
  <si>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</si>
  <si>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</si>
  <si>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</si>
  <si>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</si>
  <si>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</si>
  <si>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</si>
  <si>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</si>
  <si>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</si>
  <si>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</si>
  <si>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</si>
  <si>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</si>
  <si>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</si>
  <si>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</si>
  <si>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</si>
  <si>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</si>
  <si>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</si>
  <si>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</si>
  <si>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</si>
  <si>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</si>
  <si>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</si>
  <si>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</si>
  <si>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</si>
  <si>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</si>
  <si>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</si>
  <si>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</si>
  <si>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</si>
  <si>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</si>
  <si>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</si>
  <si>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</si>
  <si>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</si>
  <si>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</si>
  <si>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</si>
  <si>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</si>
  <si>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</si>
  <si>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</si>
  <si>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</si>
  <si>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</si>
  <si>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</si>
  <si>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</si>
  <si>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</si>
  <si>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</si>
  <si>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</si>
  <si>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</si>
  <si>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</si>
  <si>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</si>
  <si>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</si>
  <si>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</si>
  <si>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</si>
  <si>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</si>
  <si>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</si>
  <si>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</si>
  <si>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</si>
  <si>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</si>
  <si>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</si>
  <si>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</si>
  <si>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</si>
  <si>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</si>
  <si>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</si>
  <si>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</si>
  <si>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</si>
  <si>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</si>
  <si>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</si>
  <si>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</si>
  <si>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</si>
  <si>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</si>
  <si>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</si>
  <si>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</si>
  <si>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</si>
  <si>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</si>
  <si>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</si>
  <si>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</si>
  <si>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</si>
  <si>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</si>
  <si>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</si>
  <si>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</si>
  <si>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</si>
  <si>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</si>
  <si>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</si>
  <si>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</si>
  <si>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</si>
  <si>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</si>
  <si>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</si>
  <si>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</si>
  <si>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</si>
  <si>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</si>
  <si>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</si>
  <si>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</si>
  <si>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</si>
  <si>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</si>
  <si>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</si>
  <si>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</si>
  <si>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</si>
  <si>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</si>
  <si>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</si>
  <si>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</si>
  <si>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</si>
  <si>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</si>
  <si>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</si>
  <si>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</si>
  <si>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</si>
  <si>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</si>
  <si>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</si>
  <si>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</si>
  <si>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</si>
  <si>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</si>
  <si>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</si>
  <si>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</si>
  <si>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</si>
  <si>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</si>
  <si>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</si>
  <si>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</si>
  <si>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</si>
  <si>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</si>
  <si>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</si>
  <si>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</si>
  <si>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</si>
  <si>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</si>
  <si>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</si>
  <si>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</si>
  <si>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</si>
  <si>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</si>
  <si>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</si>
  <si>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</si>
  <si>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</si>
  <si>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</si>
  <si>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</si>
  <si>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</si>
  <si>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</si>
  <si>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</si>
  <si>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</si>
  <si>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</si>
  <si>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</si>
  <si>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</si>
  <si>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</si>
  <si>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</si>
  <si>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</si>
  <si>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</si>
  <si>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</si>
  <si>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</si>
  <si>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</si>
  <si>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</si>
  <si>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</si>
  <si>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</si>
  <si>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</si>
  <si>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</si>
  <si>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</si>
  <si>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</si>
  <si>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</si>
  <si>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</si>
  <si>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</si>
  <si>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</si>
  <si>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</si>
  <si>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</si>
  <si>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</si>
  <si>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</si>
  <si>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</si>
  <si>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</si>
  <si>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</si>
  <si>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</si>
  <si>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</si>
  <si>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</si>
  <si>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</si>
  <si>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</si>
  <si>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</si>
  <si>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</si>
  <si>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</si>
  <si>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</si>
  <si>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</si>
  <si>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</si>
  <si>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</si>
  <si>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</si>
  <si>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</si>
  <si>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</si>
  <si>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</si>
  <si>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</si>
  <si>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</si>
  <si>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</si>
  <si>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</si>
  <si>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</si>
  <si>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</si>
  <si>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</si>
  <si>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</si>
  <si>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</si>
  <si>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</si>
  <si>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</si>
  <si>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</si>
  <si>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</si>
  <si>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</si>
  <si>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</si>
  <si>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</si>
  <si>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</si>
  <si>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</si>
  <si>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</si>
  <si>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</si>
  <si>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</si>
  <si>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</si>
  <si>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</si>
  <si>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</si>
  <si>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</si>
  <si>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</si>
  <si>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</si>
  <si>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</si>
  <si>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</si>
  <si>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</si>
  <si>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</si>
  <si>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</si>
  <si>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</si>
  <si>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</si>
  <si>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</si>
  <si>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</si>
  <si>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</si>
  <si>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</si>
  <si>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</si>
  <si>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</si>
  <si>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</si>
  <si>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</si>
  <si>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</si>
  <si>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</si>
  <si>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</si>
  <si>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</si>
  <si>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</si>
  <si>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</si>
  <si>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</si>
  <si>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</si>
  <si>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</si>
  <si>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</si>
  <si>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</si>
  <si>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</si>
  <si>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</si>
  <si>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</si>
  <si>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</si>
  <si>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</si>
  <si>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</si>
  <si>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</si>
  <si>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</si>
  <si>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</si>
  <si>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</si>
  <si>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</si>
  <si>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</si>
  <si>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</si>
  <si>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</si>
  <si>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</si>
  <si>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</si>
  <si>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</si>
  <si>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</si>
  <si>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</si>
  <si>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</si>
  <si>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</si>
  <si>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</si>
  <si>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</si>
  <si>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</si>
  <si>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</si>
  <si>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</si>
  <si>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</si>
  <si>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</si>
  <si>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</si>
  <si>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</si>
  <si>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</si>
  <si>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</si>
  <si>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</si>
  <si>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</si>
  <si>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</si>
  <si>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</si>
  <si>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</si>
  <si>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</si>
  <si>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</si>
  <si>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</si>
  <si>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</si>
  <si>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</si>
  <si>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</si>
  <si>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</si>
  <si>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</si>
  <si>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</si>
  <si>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</si>
  <si>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</si>
  <si>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</si>
  <si>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</si>
  <si>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</si>
  <si>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</si>
  <si>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</si>
  <si>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</si>
  <si>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</si>
  <si>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</si>
  <si>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</si>
  <si>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</si>
  <si>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</si>
  <si>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</si>
  <si>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</si>
  <si>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</si>
  <si>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</si>
  <si>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</si>
  <si>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</si>
  <si>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</si>
  <si>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</si>
  <si>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</si>
  <si>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</si>
  <si>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</si>
  <si>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</si>
  <si>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</si>
  <si>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</si>
  <si>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</si>
  <si>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</si>
  <si>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</si>
  <si>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</si>
  <si>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</si>
  <si>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</si>
  <si>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</si>
  <si>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</si>
  <si>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</si>
  <si>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</si>
  <si>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</si>
  <si>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</si>
  <si>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</si>
  <si>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</si>
  <si>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</si>
  <si>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</si>
  <si>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</si>
  <si>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</si>
  <si>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</si>
  <si>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</si>
  <si>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</si>
  <si>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</si>
  <si>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</si>
  <si>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</si>
  <si>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</si>
  <si>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</si>
  <si>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</si>
  <si>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</si>
  <si>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</si>
  <si>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</si>
  <si>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</si>
  <si>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</si>
  <si>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</si>
  <si>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</si>
  <si>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</si>
  <si>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</si>
  <si>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</si>
  <si>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</si>
  <si>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</si>
  <si>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</si>
  <si>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</si>
  <si>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</si>
  <si>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</si>
  <si>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</si>
  <si>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</si>
  <si>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</si>
  <si>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</si>
  <si>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</si>
  <si>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</si>
  <si>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</si>
  <si>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</si>
  <si>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</si>
  <si>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</si>
  <si>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</si>
  <si>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</si>
  <si>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</si>
  <si>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</si>
  <si>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</si>
  <si>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</si>
  <si>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</si>
  <si>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</si>
  <si>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</si>
  <si>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</si>
  <si>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</si>
  <si>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</si>
  <si>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</si>
  <si>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</si>
  <si>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</si>
  <si>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</si>
  <si>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</si>
  <si>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</si>
  <si>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</si>
  <si>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</si>
  <si>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</si>
  <si>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</si>
  <si>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</si>
  <si>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</si>
  <si>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</si>
  <si>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</si>
  <si>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</si>
  <si>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</si>
  <si>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</si>
  <si>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</si>
  <si>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</si>
  <si>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</si>
  <si>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</si>
  <si>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</si>
  <si>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</si>
  <si>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</si>
  <si>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</si>
  <si>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</si>
  <si>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</si>
  <si>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</si>
  <si>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</si>
  <si>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</si>
  <si>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</si>
  <si>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</si>
  <si>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</si>
  <si>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</si>
  <si>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</si>
  <si>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</si>
  <si>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</si>
  <si>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</si>
  <si>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</si>
  <si>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</si>
  <si>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</si>
  <si>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</si>
  <si>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</si>
  <si>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</si>
  <si>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</si>
  <si>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</si>
  <si>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</si>
  <si>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</si>
  <si>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</si>
  <si>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</si>
  <si>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</si>
  <si>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</si>
  <si>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</si>
  <si>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</si>
  <si>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</si>
  <si>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</si>
  <si>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</si>
  <si>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</si>
  <si>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</si>
  <si>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</si>
  <si>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</si>
  <si>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</si>
  <si>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</si>
  <si>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</si>
  <si>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</si>
  <si>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</si>
  <si>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</si>
  <si>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</si>
  <si>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</si>
  <si>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</si>
  <si>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</si>
  <si>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</si>
  <si>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</si>
  <si>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</si>
  <si>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</si>
  <si>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</si>
  <si>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</si>
  <si>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</si>
  <si>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</si>
  <si>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</si>
  <si>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</si>
  <si>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</si>
  <si>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</si>
  <si>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</si>
  <si>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</si>
  <si>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</si>
  <si>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</si>
  <si>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</si>
  <si>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</si>
  <si>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</si>
  <si>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</si>
  <si>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</si>
  <si>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</si>
  <si>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</si>
  <si>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</si>
  <si>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</si>
  <si>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</si>
  <si>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</si>
  <si>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</si>
  <si>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</si>
  <si>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</si>
  <si>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</si>
  <si>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</si>
  <si>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</si>
  <si>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</si>
  <si>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</si>
  <si>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</si>
  <si>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</si>
  <si>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</si>
  <si>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</si>
  <si>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</si>
  <si>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</si>
  <si>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</si>
  <si>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</si>
  <si>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</si>
  <si>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</si>
  <si>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</si>
  <si>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</si>
  <si>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</si>
  <si>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</si>
  <si>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</si>
  <si>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</si>
  <si>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</si>
  <si>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</si>
  <si>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</si>
  <si>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</si>
  <si>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</si>
  <si>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</si>
  <si>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</si>
  <si>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</si>
  <si>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</si>
  <si>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</si>
  <si>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</si>
  <si>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</si>
  <si>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</si>
  <si>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</si>
  <si>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</si>
  <si>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</si>
  <si>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</si>
  <si>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</si>
  <si>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</si>
  <si>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</si>
  <si>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</si>
  <si>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</si>
  <si>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</si>
  <si>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</si>
  <si>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</si>
  <si>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</si>
  <si>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</si>
  <si>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</si>
  <si>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</si>
  <si>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</si>
  <si>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</si>
  <si>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</si>
  <si>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</si>
  <si>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</si>
  <si>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</si>
  <si>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</si>
  <si>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</si>
  <si>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</si>
  <si>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</si>
  <si>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</si>
  <si>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</si>
  <si>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</si>
  <si>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</si>
  <si>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</si>
  <si>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</si>
  <si>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</si>
  <si>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</si>
  <si>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</si>
  <si>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</si>
  <si>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</si>
  <si>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</si>
  <si>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</si>
  <si>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</si>
  <si>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</si>
  <si>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</si>
  <si>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</si>
  <si>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</si>
  <si>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</si>
  <si>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</si>
  <si>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</si>
  <si>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</si>
  <si>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</si>
  <si>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</si>
  <si>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</si>
  <si>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</si>
  <si>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</si>
  <si>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</si>
  <si>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</si>
  <si>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</si>
  <si>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</si>
  <si>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</si>
  <si>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</si>
  <si>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</si>
  <si>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</si>
  <si>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</si>
  <si>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</si>
  <si>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</si>
  <si>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</si>
  <si>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</si>
  <si>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</si>
  <si>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</si>
  <si>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</si>
  <si>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</si>
  <si>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</si>
  <si>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</si>
  <si>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</si>
  <si>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</si>
  <si>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</si>
  <si>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</si>
  <si>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</si>
  <si>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</si>
  <si>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</si>
  <si>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</si>
  <si>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</si>
  <si>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</si>
  <si>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</si>
  <si>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</si>
  <si>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</si>
  <si>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</si>
  <si>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</si>
  <si>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</si>
  <si>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</si>
  <si>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</si>
  <si>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</si>
  <si>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</si>
  <si>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</si>
  <si>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</si>
  <si>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</si>
  <si>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</si>
  <si>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</si>
  <si>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</si>
  <si>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</si>
  <si>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</si>
  <si>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</si>
  <si>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</si>
  <si>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</si>
  <si>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</si>
  <si>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</si>
  <si>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</si>
  <si>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</si>
  <si>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</si>
  <si>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</si>
  <si>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</si>
  <si>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</si>
  <si>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</si>
  <si>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</si>
  <si>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</si>
  <si>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</si>
  <si>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</si>
  <si>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</si>
  <si>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</si>
  <si>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</si>
  <si>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</si>
  <si>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</si>
  <si>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</si>
  <si>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</si>
  <si>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</si>
  <si>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</si>
  <si>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</si>
  <si>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</si>
  <si>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</si>
  <si>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</si>
  <si>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</si>
  <si>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</si>
  <si>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</si>
  <si>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</si>
  <si>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</si>
  <si>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</si>
  <si>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</si>
  <si>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</si>
  <si>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</si>
  <si>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</si>
  <si>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</si>
  <si>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</si>
  <si>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</si>
  <si>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</si>
  <si>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</si>
  <si>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</si>
  <si>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</si>
  <si>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</si>
  <si>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</si>
  <si>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</si>
  <si>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</si>
  <si>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</si>
  <si>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</si>
  <si>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</si>
  <si>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</si>
  <si>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</si>
  <si>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</si>
  <si>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</si>
  <si>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</si>
  <si>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</si>
  <si>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</si>
  <si>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</si>
  <si>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</si>
  <si>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</si>
  <si>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</si>
  <si>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</si>
  <si>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</si>
  <si>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</si>
  <si>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</si>
  <si>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</si>
  <si>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</si>
  <si>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</si>
  <si>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</si>
  <si>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</si>
  <si>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</si>
  <si>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</si>
  <si>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</si>
  <si>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</si>
  <si>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</si>
  <si>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</si>
  <si>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</si>
  <si>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</si>
  <si>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</si>
  <si>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</si>
  <si>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</si>
  <si>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</si>
  <si>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</si>
  <si>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</si>
  <si>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</si>
  <si>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</si>
  <si>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</si>
  <si>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</si>
  <si>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</si>
  <si>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</si>
  <si>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</si>
  <si>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</si>
  <si>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</si>
  <si>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</si>
  <si>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</si>
  <si>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</si>
  <si>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</si>
  <si>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</si>
  <si>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</si>
  <si>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</si>
  <si>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</si>
  <si>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</si>
  <si>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</si>
  <si>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</si>
  <si>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</si>
  <si>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</si>
  <si>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</si>
  <si>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</si>
  <si>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</si>
  <si>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</si>
  <si>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</si>
  <si>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</si>
  <si>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</si>
  <si>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</si>
  <si>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</si>
  <si>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</si>
  <si>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</si>
  <si>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</si>
  <si>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</si>
  <si>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</si>
  <si>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</si>
  <si>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</si>
  <si>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</si>
  <si>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</si>
  <si>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</si>
  <si>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</si>
  <si>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</si>
  <si>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</si>
  <si>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</si>
  <si>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</si>
  <si>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</si>
  <si>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</si>
  <si>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</si>
  <si>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</si>
  <si>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</si>
  <si>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</si>
  <si>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</si>
  <si>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</si>
  <si>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</si>
  <si>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</si>
  <si>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</si>
  <si>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</si>
  <si>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</si>
  <si>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</si>
  <si>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</si>
  <si>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</si>
  <si>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</si>
  <si>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</si>
  <si>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</si>
  <si>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</si>
  <si>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</si>
  <si>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</si>
  <si>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</si>
  <si>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</si>
  <si>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</si>
  <si>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</si>
  <si>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</si>
  <si>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</si>
  <si>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</si>
  <si>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</si>
  <si>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</si>
  <si>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</si>
  <si>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</si>
  <si>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</si>
  <si>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</si>
  <si>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</si>
  <si>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</si>
  <si>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</si>
  <si>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</si>
  <si>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</si>
  <si>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</si>
  <si>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</si>
  <si>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</si>
  <si>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</si>
  <si>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</si>
  <si>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</si>
  <si>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</si>
  <si>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</si>
  <si>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</si>
  <si>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</si>
  <si>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</si>
  <si>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</si>
  <si>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</si>
  <si>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</si>
  <si>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</si>
  <si>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</si>
  <si>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</si>
  <si>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</si>
  <si>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</si>
  <si>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</si>
  <si>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</si>
  <si>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</si>
  <si>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</si>
  <si>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</si>
  <si>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</si>
  <si>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</si>
  <si>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</si>
  <si>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</si>
  <si>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</si>
  <si>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</si>
  <si>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</si>
  <si>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</si>
  <si>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</si>
  <si>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</si>
  <si>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</si>
  <si>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</si>
  <si>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</si>
  <si>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</si>
  <si>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</si>
  <si>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</si>
  <si>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</si>
  <si>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</si>
  <si>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</si>
  <si>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</si>
  <si>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</si>
  <si>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</si>
  <si>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</si>
  <si>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</si>
  <si>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</si>
  <si>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</si>
  <si>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</si>
  <si>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</si>
  <si>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</si>
  <si>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</si>
  <si>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</si>
  <si>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</si>
  <si>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</si>
  <si>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</si>
  <si>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</si>
  <si>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</si>
  <si>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</si>
  <si>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</si>
  <si>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</si>
  <si>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</si>
  <si>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</si>
  <si>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</si>
  <si>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</si>
  <si>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</si>
  <si>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</si>
  <si>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</si>
  <si>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</si>
  <si>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</si>
  <si>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</si>
  <si>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</si>
  <si>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</si>
  <si>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</si>
  <si>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</si>
  <si>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</si>
  <si>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</si>
  <si>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</si>
  <si>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</si>
  <si>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</si>
  <si>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</si>
  <si>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</si>
  <si>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</si>
  <si>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</si>
  <si>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</si>
  <si>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</si>
  <si>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</si>
  <si>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</si>
  <si>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</si>
  <si>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</si>
  <si>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</si>
  <si>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</si>
  <si>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</si>
  <si>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</si>
  <si>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</si>
  <si>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</si>
  <si>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</si>
  <si>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</si>
  <si>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</si>
  <si>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</si>
  <si>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</si>
  <si>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</si>
  <si>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</si>
  <si>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</si>
  <si>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</si>
  <si>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</si>
  <si>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</si>
  <si>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</si>
  <si>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</si>
  <si>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</si>
  <si>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</si>
  <si>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</si>
  <si>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</si>
  <si>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</si>
  <si>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</si>
  <si>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</si>
  <si>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</si>
  <si>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</si>
  <si>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</si>
  <si>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</si>
  <si>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</si>
  <si>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</si>
  <si>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</si>
  <si>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</si>
  <si>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</si>
  <si>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</si>
  <si>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</si>
  <si>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</si>
  <si>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</si>
  <si>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</si>
  <si>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</si>
  <si>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</si>
  <si>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</si>
  <si>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</si>
  <si>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</si>
  <si>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</si>
  <si>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</si>
  <si>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</si>
  <si>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</si>
  <si>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</si>
  <si>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</si>
  <si>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</si>
  <si>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</si>
  <si>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</si>
  <si>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</si>
  <si>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</si>
  <si>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</si>
  <si>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</si>
  <si>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</si>
  <si>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</si>
  <si>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</si>
  <si>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</si>
  <si>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</si>
  <si>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</si>
  <si>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</si>
  <si>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</si>
  <si>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</si>
  <si>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</si>
  <si>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</si>
  <si>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</si>
  <si>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</si>
  <si>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</si>
  <si>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</si>
  <si>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</si>
  <si>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</si>
  <si>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</si>
  <si>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</si>
  <si>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</si>
  <si>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</si>
  <si>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</si>
  <si>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</si>
  <si>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</si>
  <si>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</si>
  <si>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</si>
  <si>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</si>
  <si>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</si>
  <si>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</si>
  <si>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</si>
  <si>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</si>
  <si>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</si>
  <si>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</si>
  <si>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</si>
  <si>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</si>
  <si>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</si>
  <si>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</si>
  <si>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</si>
  <si>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</si>
  <si>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</si>
  <si>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</si>
  <si>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</si>
  <si>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</si>
  <si>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</si>
  <si>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</si>
  <si>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</si>
  <si>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</si>
  <si>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</si>
  <si>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</si>
  <si>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</si>
  <si>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</si>
  <si>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</si>
  <si>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</si>
  <si>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</si>
  <si>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</si>
  <si>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</si>
  <si>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</si>
  <si>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</si>
  <si>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</si>
  <si>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</si>
  <si>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</si>
  <si>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</si>
  <si>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</si>
  <si>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</si>
  <si>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</si>
  <si>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</si>
  <si>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</si>
  <si>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</si>
  <si>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</si>
  <si>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</si>
  <si>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</si>
  <si>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</si>
  <si>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</si>
  <si>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</si>
  <si>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</si>
  <si>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</si>
  <si>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</si>
  <si>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</si>
  <si>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</si>
  <si>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</si>
  <si>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</si>
  <si>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</si>
  <si>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</si>
  <si>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</si>
  <si>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</si>
  <si>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</si>
  <si>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</si>
  <si>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</si>
  <si>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</si>
  <si>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</si>
  <si>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</si>
  <si>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</si>
  <si>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</si>
  <si>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</si>
  <si>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</si>
  <si>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</si>
  <si>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</si>
  <si>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</si>
  <si>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</si>
  <si>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</si>
  <si>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</si>
  <si>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</si>
  <si>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</si>
  <si>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</si>
  <si>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</si>
  <si>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</si>
  <si>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</si>
  <si>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</si>
  <si>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</si>
  <si>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</si>
  <si>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</si>
  <si>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</si>
  <si>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</si>
  <si>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</si>
  <si>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</si>
  <si>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</si>
  <si>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</si>
  <si>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</si>
  <si>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</si>
  <si>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</si>
  <si>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</si>
  <si>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</si>
  <si>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</si>
  <si>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</si>
  <si>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</si>
  <si>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</si>
  <si>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</si>
  <si>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</si>
  <si>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</si>
  <si>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</si>
  <si>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</si>
  <si>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</si>
  <si>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</si>
  <si>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</si>
  <si>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</si>
  <si>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</si>
  <si>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</si>
  <si>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</si>
  <si>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</si>
  <si>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</si>
  <si>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</si>
  <si>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</si>
  <si>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</si>
  <si>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</si>
  <si>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</si>
  <si>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</si>
  <si>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</si>
  <si>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</si>
  <si>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</si>
  <si>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</si>
  <si>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</si>
  <si>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</si>
  <si>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</si>
  <si>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</si>
  <si>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</si>
  <si>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</si>
  <si>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</si>
  <si>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</si>
  <si>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</si>
  <si>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</si>
  <si>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</si>
  <si>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</si>
  <si>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</si>
  <si>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</si>
  <si>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</si>
  <si>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</si>
  <si>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</si>
  <si>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</si>
  <si>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</si>
  <si>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</si>
  <si>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</si>
  <si>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</si>
  <si>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</si>
  <si>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</si>
  <si>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</si>
  <si>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</si>
  <si>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</si>
  <si>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</si>
  <si>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</si>
  <si>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</si>
  <si>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</si>
  <si>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</si>
  <si>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</si>
  <si>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</si>
  <si>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</si>
  <si>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</si>
  <si>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</si>
  <si>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</si>
  <si>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</si>
  <si>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</si>
  <si>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</si>
  <si>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</si>
  <si>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</si>
  <si>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</si>
  <si>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</si>
  <si>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</si>
  <si>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</si>
  <si>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</si>
  <si>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</si>
  <si>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</si>
  <si>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</si>
  <si>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</si>
  <si>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</si>
  <si>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</si>
  <si>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</si>
  <si>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</si>
  <si>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</si>
  <si>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</si>
  <si>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</si>
  <si>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</si>
  <si>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</si>
  <si>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</si>
  <si>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</si>
  <si>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</si>
  <si>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</si>
  <si>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</si>
  <si>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</si>
  <si>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</si>
  <si>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</si>
  <si>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</si>
  <si>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</si>
  <si>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</si>
  <si>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</si>
  <si>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</si>
  <si>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</si>
  <si>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</si>
  <si>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</si>
  <si>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</si>
  <si>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</si>
  <si>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</si>
  <si>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</si>
  <si>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</si>
  <si>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</si>
  <si>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</si>
  <si>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</si>
  <si>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</si>
  <si>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</si>
  <si>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</si>
  <si>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</si>
  <si>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</si>
  <si>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</si>
  <si>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</si>
  <si>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</si>
  <si>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</si>
  <si>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</si>
  <si>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</si>
  <si>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</si>
  <si>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</si>
  <si>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</si>
  <si>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</si>
  <si>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</si>
  <si>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</si>
  <si>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</si>
  <si>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</si>
  <si>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</si>
  <si>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</si>
  <si>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</si>
  <si>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</si>
  <si>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</si>
  <si>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</si>
  <si>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</si>
  <si>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</si>
  <si>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</si>
  <si>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</si>
  <si>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</si>
  <si>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</si>
  <si>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</si>
  <si>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</si>
  <si>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</si>
  <si>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</si>
  <si>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</si>
  <si>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</si>
  <si>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</si>
  <si>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</si>
  <si>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</si>
  <si>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</si>
  <si>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</si>
  <si>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</si>
  <si>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</si>
  <si>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</si>
  <si>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</si>
  <si>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</si>
  <si>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</si>
  <si>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</si>
  <si>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</si>
  <si>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</si>
  <si>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</si>
  <si>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</si>
  <si>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</si>
  <si>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</si>
  <si>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</si>
  <si>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</si>
  <si>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</si>
  <si>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</si>
  <si>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</si>
  <si>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</si>
  <si>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</si>
  <si>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</si>
  <si>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</si>
  <si>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</si>
  <si>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</si>
  <si>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</si>
  <si>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</si>
  <si>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</si>
  <si>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</si>
  <si>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</si>
  <si>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</si>
  <si>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</si>
  <si>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</si>
  <si>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</si>
  <si>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</si>
  <si>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</si>
  <si>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</si>
  <si>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</si>
  <si>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</si>
  <si>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</si>
  <si>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</si>
  <si>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</si>
  <si>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</si>
  <si>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</si>
  <si>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</si>
  <si>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</si>
  <si>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</si>
  <si>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</si>
  <si>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</si>
  <si>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</si>
  <si>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</si>
  <si>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</si>
  <si>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</si>
  <si>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</si>
  <si>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</si>
  <si>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</si>
  <si>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</si>
  <si>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</si>
  <si>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</si>
  <si>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</si>
  <si>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</si>
  <si>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</si>
  <si>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</si>
  <si>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</si>
  <si>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</si>
  <si>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</si>
  <si>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</si>
  <si>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</si>
  <si>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</si>
  <si>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</si>
  <si>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</si>
  <si>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</si>
  <si>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</si>
  <si>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</si>
  <si>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</si>
  <si>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</si>
  <si>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</si>
  <si>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</si>
  <si>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</si>
  <si>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</si>
  <si>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</si>
  <si>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</si>
  <si>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</si>
  <si>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</si>
  <si>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</si>
  <si>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</si>
  <si>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</si>
  <si>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</si>
  <si>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</si>
  <si>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</si>
  <si>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</si>
  <si>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</si>
  <si>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</si>
  <si>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</si>
  <si>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</si>
  <si>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</si>
  <si>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</si>
  <si>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</si>
  <si>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</si>
  <si>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</si>
  <si>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</si>
  <si>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</si>
  <si>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</si>
  <si>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</si>
  <si>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</si>
  <si>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</si>
  <si>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</si>
  <si>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</si>
  <si>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</si>
  <si>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</si>
  <si>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</si>
  <si>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</si>
  <si>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</si>
  <si>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</si>
  <si>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</si>
  <si>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</si>
  <si>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</si>
  <si>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</si>
  <si>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</si>
  <si>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</si>
  <si>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</si>
  <si>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</si>
  <si>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</si>
  <si>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</si>
  <si>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</si>
  <si>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</si>
  <si>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</si>
  <si>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</si>
  <si>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</si>
  <si>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</si>
  <si>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</si>
  <si>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</si>
  <si>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</si>
  <si>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</si>
  <si>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</si>
  <si>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</si>
  <si>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</si>
  <si>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</si>
  <si>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</si>
  <si>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</si>
  <si>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</si>
  <si>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</si>
  <si>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</si>
  <si>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</si>
  <si>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</si>
  <si>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</si>
  <si>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</si>
  <si>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</si>
  <si>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</si>
  <si>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</si>
  <si>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</si>
  <si>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</si>
  <si>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</si>
  <si>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</si>
  <si>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</si>
  <si>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</si>
  <si>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</si>
  <si>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</si>
  <si>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</si>
  <si>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</si>
  <si>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</si>
  <si>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</si>
  <si>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</si>
  <si>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</si>
  <si>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</si>
  <si>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</si>
  <si>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</si>
  <si>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</si>
  <si>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</si>
  <si>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</si>
  <si>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</si>
  <si>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</si>
  <si>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</si>
  <si>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</si>
  <si>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</si>
  <si>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</si>
  <si>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</si>
  <si>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</si>
  <si>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</si>
  <si>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</si>
  <si>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</si>
  <si>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</si>
  <si>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</si>
  <si>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</si>
  <si>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</si>
  <si>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</si>
  <si>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</si>
  <si>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</si>
  <si>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</si>
  <si>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</si>
  <si>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</si>
  <si>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</si>
  <si>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</si>
  <si>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</si>
  <si>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</si>
  <si>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</si>
  <si>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</si>
  <si>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</si>
  <si>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</si>
  <si>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</si>
  <si>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</si>
  <si>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</si>
  <si>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</si>
  <si>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</si>
  <si>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</si>
  <si>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</si>
  <si>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</si>
  <si>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</si>
  <si>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</si>
  <si>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</si>
  <si>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</si>
  <si>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</si>
  <si>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</si>
  <si>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</si>
  <si>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</si>
  <si>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</si>
  <si>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</si>
  <si>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</si>
  <si>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</si>
  <si>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</si>
  <si>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</si>
  <si>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</si>
  <si>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</si>
  <si>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</si>
  <si>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</si>
  <si>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</si>
  <si>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</si>
  <si>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</si>
  <si>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</si>
  <si>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</si>
  <si>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</si>
  <si>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</si>
  <si>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</si>
  <si>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</si>
  <si>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</si>
  <si>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</si>
  <si>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</si>
  <si>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</si>
  <si>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</si>
  <si>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</si>
  <si>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</si>
  <si>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</si>
  <si>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</si>
  <si>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</si>
  <si>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</si>
  <si>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</si>
  <si>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</si>
  <si>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</si>
  <si>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</si>
  <si>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</si>
  <si>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</si>
  <si>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</si>
  <si>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</si>
  <si>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</si>
  <si>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</si>
  <si>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</si>
  <si>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</si>
  <si>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</si>
  <si>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</si>
  <si>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</si>
  <si>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</si>
  <si>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</si>
  <si>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</si>
  <si>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</si>
  <si>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</si>
  <si>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</si>
  <si>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</si>
  <si>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</si>
  <si>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</si>
  <si>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</si>
  <si>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</si>
  <si>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</si>
  <si>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</si>
  <si>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</si>
  <si>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</si>
  <si>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</si>
  <si>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</si>
  <si>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</si>
  <si>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</si>
  <si>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</si>
  <si>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</si>
  <si>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</si>
  <si>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</si>
  <si>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</si>
  <si>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</si>
  <si>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</si>
  <si>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</si>
  <si>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</si>
  <si>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</si>
  <si>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</si>
  <si>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</si>
  <si>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</si>
  <si>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</si>
  <si>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</si>
  <si>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</si>
  <si>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</si>
  <si>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</si>
  <si>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</si>
  <si>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</si>
  <si>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</si>
  <si>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</si>
  <si>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</si>
  <si>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</si>
  <si>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</si>
  <si>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</si>
  <si>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</si>
  <si>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</si>
  <si>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</si>
  <si>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</si>
  <si>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</si>
  <si>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</si>
  <si>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</si>
  <si>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</si>
  <si>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</si>
  <si>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</si>
  <si>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</si>
  <si>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</si>
  <si>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</si>
  <si>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</si>
  <si>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</si>
  <si>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</si>
  <si>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</si>
  <si>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</si>
  <si>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</si>
  <si>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</si>
  <si>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</si>
  <si>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</si>
  <si>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</si>
  <si>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</si>
  <si>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</si>
  <si>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</si>
  <si>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</si>
  <si>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</si>
  <si>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</si>
  <si>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</si>
  <si>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</si>
  <si>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</si>
  <si>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</si>
  <si>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</si>
  <si>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</si>
  <si>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</si>
  <si>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</si>
  <si>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</si>
  <si>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</si>
  <si>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</si>
  <si>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</si>
  <si>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</si>
  <si>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</si>
  <si>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</si>
  <si>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</si>
  <si>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</si>
  <si>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</si>
  <si>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</si>
  <si>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</si>
  <si>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</si>
  <si>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</si>
  <si>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</si>
  <si>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</si>
  <si>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</si>
  <si>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</si>
  <si>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</si>
  <si>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</si>
  <si>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</si>
  <si>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</si>
  <si>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</si>
  <si>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</si>
  <si>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</si>
  <si>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</si>
  <si>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</si>
  <si>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</si>
  <si>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</si>
  <si>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</si>
  <si>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</si>
  <si>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</si>
  <si>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</si>
  <si>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</si>
  <si>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</si>
  <si>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</si>
  <si>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</si>
  <si>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</si>
  <si>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</si>
  <si>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</si>
  <si>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</si>
  <si>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</si>
  <si>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</si>
  <si>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</si>
  <si>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</si>
  <si>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</si>
  <si>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</si>
  <si>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</si>
  <si>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</si>
  <si>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</si>
  <si>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</si>
  <si>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</si>
  <si>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</si>
  <si>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</si>
  <si>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</si>
  <si>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</si>
  <si>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</si>
  <si>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</si>
  <si>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</si>
  <si>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</si>
  <si>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</si>
  <si>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</si>
  <si>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</si>
  <si>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</si>
  <si>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</si>
  <si>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</si>
  <si>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</si>
  <si>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</si>
  <si>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</si>
  <si>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</si>
  <si>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</si>
  <si>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</si>
  <si>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</si>
  <si>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</si>
  <si>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</si>
  <si>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</si>
  <si>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</si>
  <si>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</si>
  <si>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</si>
  <si>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</si>
  <si>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</si>
  <si>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</si>
  <si>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</si>
  <si>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</si>
  <si>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</si>
  <si>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</si>
  <si>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</si>
  <si>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</si>
  <si>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</si>
  <si>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</si>
  <si>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</si>
  <si>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</si>
  <si>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</si>
  <si>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</si>
  <si>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</si>
  <si>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</si>
  <si>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</si>
  <si>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</si>
  <si>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</si>
  <si>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</si>
  <si>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</si>
  <si>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</si>
  <si>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</si>
  <si>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</si>
  <si>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</si>
  <si>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</si>
  <si>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</si>
  <si>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</si>
  <si>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</si>
  <si>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</si>
  <si>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</si>
  <si>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</si>
  <si>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</si>
  <si>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</si>
  <si>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</si>
  <si>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</si>
  <si>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</si>
  <si>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</si>
  <si>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</si>
  <si>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</si>
  <si>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</si>
  <si>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</si>
  <si>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</si>
  <si>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</si>
  <si>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</si>
  <si>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</si>
  <si>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</si>
  <si>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</si>
  <si>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</si>
  <si>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</si>
  <si>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</si>
  <si>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</si>
  <si>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</si>
  <si>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</si>
  <si>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</si>
  <si>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</si>
  <si>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</si>
  <si>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</si>
  <si>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</si>
  <si>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</si>
  <si>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</si>
  <si>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</si>
  <si>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</si>
  <si>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</si>
  <si>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</si>
  <si>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</si>
  <si>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</si>
  <si>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</si>
  <si>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</si>
  <si>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</si>
  <si>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</si>
  <si>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</si>
  <si>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</si>
  <si>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</si>
  <si>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</si>
  <si>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</si>
  <si>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</si>
  <si>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</si>
  <si>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</si>
  <si>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</si>
  <si>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</si>
  <si>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</si>
  <si>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</si>
  <si>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</si>
  <si>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</si>
  <si>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</si>
  <si>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</si>
  <si>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</si>
  <si>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</si>
  <si>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</si>
  <si>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</si>
  <si>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</si>
  <si>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</si>
  <si>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</si>
  <si>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</si>
  <si>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</si>
  <si>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</si>
  <si>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</si>
  <si>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</si>
  <si>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</si>
  <si>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</si>
  <si>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</si>
  <si>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</si>
  <si>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</si>
  <si>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</si>
  <si>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</si>
  <si>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</si>
  <si>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</si>
  <si>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</si>
  <si>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</si>
  <si>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</si>
  <si>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</si>
  <si>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</si>
  <si>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</si>
  <si>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</si>
  <si>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</si>
  <si>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</si>
  <si>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</si>
  <si>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</si>
  <si>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</si>
  <si>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</si>
  <si>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</si>
  <si>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</si>
  <si>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</si>
  <si>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</si>
  <si>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</si>
  <si>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</si>
  <si>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</si>
  <si>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</si>
  <si>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</si>
  <si>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</si>
  <si>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</si>
  <si>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</si>
  <si>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</si>
  <si>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</si>
  <si>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</si>
  <si>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</si>
  <si>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</si>
  <si>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</si>
  <si>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</si>
  <si>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</si>
  <si>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</si>
  <si>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</si>
  <si>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</si>
  <si>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</si>
  <si>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</si>
  <si>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</si>
  <si>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</si>
  <si>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</si>
  <si>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</si>
  <si>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</si>
  <si>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</si>
  <si>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</si>
  <si>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</si>
  <si>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</si>
  <si>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</si>
  <si>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</si>
  <si>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</si>
  <si>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</si>
  <si>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</si>
  <si>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</si>
  <si>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</si>
  <si>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</si>
  <si>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</si>
  <si>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</si>
  <si>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</si>
  <si>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</si>
  <si>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</si>
  <si>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</si>
  <si>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</si>
  <si>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</si>
  <si>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</si>
  <si>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</si>
  <si>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</si>
  <si>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</si>
  <si>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</si>
  <si>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</si>
  <si>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</si>
  <si>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</si>
  <si>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</si>
  <si>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</si>
  <si>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</si>
  <si>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</si>
  <si>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</si>
  <si>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</si>
  <si>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</si>
  <si>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</si>
  <si>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</si>
  <si>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</si>
  <si>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</si>
  <si>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</si>
  <si>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</si>
  <si>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</si>
  <si>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</si>
  <si>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</si>
  <si>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</si>
  <si>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</si>
  <si>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</si>
  <si>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</si>
  <si>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</si>
  <si>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</si>
  <si>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</si>
  <si>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</si>
  <si>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</si>
  <si>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</si>
  <si>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</si>
  <si>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</si>
  <si>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</si>
  <si>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</si>
  <si>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</si>
  <si>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</si>
  <si>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</si>
  <si>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</si>
  <si>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</si>
  <si>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</si>
  <si>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</si>
  <si>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</si>
  <si>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</si>
  <si>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</si>
  <si>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</si>
  <si>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</si>
  <si>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</si>
  <si>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</si>
  <si>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</si>
  <si>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</si>
  <si>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</si>
  <si>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</si>
  <si>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</si>
  <si>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</si>
  <si>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</si>
  <si>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</si>
  <si>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</si>
  <si>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</si>
  <si>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</si>
  <si>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</si>
  <si>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</si>
  <si>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</si>
  <si>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</si>
  <si>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</si>
  <si>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</si>
  <si>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</si>
  <si>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</si>
  <si>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</si>
  <si>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</si>
  <si>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</si>
  <si>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</si>
  <si>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</si>
  <si>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</si>
  <si>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</si>
  <si>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</si>
  <si>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</si>
  <si>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</si>
  <si>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</si>
  <si>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</si>
  <si>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</si>
  <si>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</si>
  <si>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</si>
  <si>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</si>
  <si>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</si>
  <si>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</si>
  <si>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</si>
  <si>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</si>
  <si>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</si>
  <si>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</si>
  <si>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</si>
  <si>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</si>
  <si>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</si>
  <si>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</si>
  <si>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</si>
  <si>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</si>
  <si>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</si>
  <si>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</si>
  <si>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</si>
  <si>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</si>
  <si>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</si>
  <si>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</si>
  <si>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</si>
  <si>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</si>
  <si>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</si>
  <si>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</si>
  <si>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</si>
  <si>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</si>
  <si>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</si>
  <si>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</si>
  <si>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</si>
  <si>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</si>
  <si>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</si>
  <si>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</si>
  <si>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</si>
  <si>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</si>
  <si>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</si>
  <si>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</si>
  <si>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</si>
  <si>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</si>
  <si>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</si>
  <si>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</si>
  <si>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</si>
  <si>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</si>
  <si>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</si>
  <si>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</si>
  <si>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</si>
  <si>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</si>
  <si>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</si>
  <si>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</si>
  <si>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</si>
  <si>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</si>
  <si>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</si>
  <si>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</si>
  <si>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</si>
  <si>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</si>
  <si>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</si>
  <si>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</si>
  <si>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</si>
  <si>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</si>
  <si>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</si>
  <si>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</si>
  <si>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</si>
  <si>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</si>
  <si>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</si>
  <si>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</si>
  <si>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</si>
  <si>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</si>
  <si>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</si>
  <si>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</si>
  <si>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</si>
  <si>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</si>
  <si>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</si>
  <si>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</si>
  <si>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</si>
  <si>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</si>
  <si>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</si>
  <si>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</si>
  <si>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</si>
  <si>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</si>
  <si>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</si>
  <si>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</si>
  <si>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</si>
  <si>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</si>
  <si>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</si>
  <si>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</si>
  <si>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</si>
  <si>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</si>
  <si>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</si>
  <si>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</si>
  <si>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</si>
  <si>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</si>
  <si>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</si>
  <si>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</si>
  <si>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</si>
  <si>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</si>
  <si>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</si>
  <si>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</si>
  <si>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</si>
  <si>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</si>
  <si>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</si>
  <si>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</si>
  <si>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</si>
  <si>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</si>
  <si>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</si>
  <si>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</si>
  <si>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</si>
  <si>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</si>
  <si>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</si>
  <si>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</si>
  <si>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</si>
  <si>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</si>
  <si>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</si>
  <si>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</si>
  <si>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</si>
  <si>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</si>
  <si>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</si>
  <si>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</si>
  <si>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</si>
  <si>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</si>
  <si>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</si>
  <si>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</si>
  <si>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</si>
  <si>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</si>
  <si>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</si>
  <si>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</si>
  <si>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</si>
  <si>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</si>
  <si>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</si>
  <si>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</si>
  <si>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</si>
  <si>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</si>
  <si>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</si>
  <si>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</si>
  <si>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</si>
  <si>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</si>
  <si>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</si>
  <si>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</si>
  <si>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</si>
  <si>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</si>
  <si>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</si>
  <si>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</si>
  <si>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</si>
  <si>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</si>
  <si>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</si>
  <si>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</si>
  <si>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</si>
  <si>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</si>
  <si>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</si>
  <si>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</si>
  <si>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</si>
  <si>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</si>
  <si>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</si>
  <si>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</si>
  <si>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</si>
  <si>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</si>
  <si>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</si>
  <si>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</si>
  <si>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</si>
  <si>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</si>
  <si>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</si>
  <si>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</si>
  <si>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</si>
  <si>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</si>
  <si>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</si>
  <si>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</si>
  <si>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</si>
  <si>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</si>
  <si>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</si>
  <si>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</si>
  <si>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</si>
  <si>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</si>
  <si>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</si>
  <si>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</si>
  <si>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</si>
  <si>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</si>
  <si>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</si>
  <si>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</si>
  <si>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</si>
  <si>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</si>
  <si>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</si>
  <si>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</si>
  <si>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</si>
  <si>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</si>
  <si>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</si>
  <si>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</si>
  <si>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</si>
  <si>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</si>
  <si>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</si>
  <si>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</si>
  <si>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</si>
  <si>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</si>
  <si>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</si>
  <si>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</si>
  <si>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</si>
  <si>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</si>
  <si>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</si>
  <si>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</si>
  <si>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</si>
  <si>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</si>
  <si>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</si>
  <si>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</si>
  <si>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</si>
  <si>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</si>
  <si>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</si>
  <si>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</si>
  <si>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</si>
  <si>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</si>
  <si>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</si>
  <si>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</si>
  <si>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</si>
  <si>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</si>
  <si>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</si>
  <si>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</si>
  <si>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</si>
  <si>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</si>
  <si>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</si>
  <si>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</si>
  <si>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</si>
  <si>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</si>
  <si>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</si>
  <si>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</si>
  <si>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</si>
  <si>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</si>
  <si>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</si>
  <si>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</si>
  <si>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</si>
  <si>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</si>
  <si>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</si>
  <si>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</si>
  <si>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</si>
  <si>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</si>
  <si>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</si>
  <si>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</si>
  <si>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</si>
  <si>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</si>
  <si>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</si>
  <si>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</si>
  <si>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</si>
  <si>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</si>
  <si>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</si>
  <si>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</si>
  <si>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</si>
  <si>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</si>
  <si>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</si>
  <si>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</si>
  <si>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</si>
  <si>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</si>
  <si>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</si>
  <si>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</si>
  <si>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</si>
  <si>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</si>
  <si>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</si>
  <si>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</si>
  <si>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</si>
  <si>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</si>
  <si>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</si>
  <si>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</si>
  <si>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</si>
  <si>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</si>
  <si>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</si>
  <si>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</si>
  <si>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</si>
  <si>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</si>
  <si>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</si>
  <si>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</si>
  <si>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</si>
  <si>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</si>
  <si>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</si>
  <si>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</si>
  <si>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</si>
  <si>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</si>
  <si>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</si>
  <si>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</si>
  <si>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</si>
  <si>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</si>
  <si>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</si>
  <si>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</si>
  <si>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</si>
  <si>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</si>
  <si>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</si>
  <si>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</si>
  <si>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</si>
  <si>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</si>
  <si>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</si>
  <si>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</si>
  <si>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</si>
  <si>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</si>
  <si>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</si>
  <si>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</si>
  <si>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</si>
  <si>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</si>
  <si>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</si>
  <si>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</si>
  <si>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</si>
  <si>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</si>
  <si>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</si>
  <si>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</si>
  <si>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</si>
  <si>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</si>
  <si>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</si>
  <si>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</si>
  <si>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</si>
  <si>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</si>
  <si>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</si>
  <si>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</si>
  <si>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</si>
  <si>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</si>
  <si>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</si>
  <si>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</si>
  <si>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</si>
  <si>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</si>
  <si>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</si>
  <si>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</si>
  <si>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</si>
  <si>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</si>
  <si>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</si>
  <si>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</si>
  <si>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</si>
  <si>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</si>
  <si>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</si>
  <si>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</si>
  <si>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</si>
  <si>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</si>
  <si>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</si>
  <si>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</si>
  <si>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</si>
  <si>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</si>
  <si>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</si>
  <si>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</si>
  <si>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</si>
  <si>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</si>
  <si>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</si>
  <si>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</si>
  <si>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</si>
  <si>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</si>
  <si>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</si>
  <si>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</si>
  <si>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</si>
  <si>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</si>
  <si>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</si>
  <si>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</si>
  <si>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</si>
  <si>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</si>
  <si>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</si>
  <si>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</si>
  <si>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</si>
  <si>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</si>
  <si>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</si>
  <si>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</si>
  <si>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</si>
  <si>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</si>
  <si>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</si>
  <si>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</si>
  <si>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</si>
  <si>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</si>
  <si>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</si>
  <si>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</si>
  <si>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</si>
  <si>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</si>
  <si>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</si>
  <si>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</si>
  <si>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</si>
  <si>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</si>
  <si>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</si>
  <si>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</si>
  <si>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</si>
  <si>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</si>
  <si>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</si>
  <si>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</si>
  <si>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</si>
  <si>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</si>
  <si>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</si>
  <si>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</si>
  <si>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</si>
  <si>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</si>
  <si>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</si>
  <si>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</si>
  <si>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</si>
  <si>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</si>
  <si>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</si>
  <si>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</si>
  <si>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</si>
  <si>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</si>
  <si>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</si>
  <si>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</si>
  <si>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</si>
  <si>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</si>
  <si>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</si>
  <si>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</si>
  <si>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</si>
  <si>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</si>
  <si>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</si>
  <si>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</si>
  <si>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</si>
  <si>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</si>
  <si>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</si>
  <si>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</si>
  <si>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</si>
  <si>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</si>
  <si>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</si>
  <si>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</si>
  <si>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</si>
  <si>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</si>
  <si>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</si>
  <si>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</si>
  <si>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</si>
  <si>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</si>
  <si>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</si>
  <si>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</si>
  <si>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</si>
  <si>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</si>
  <si>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</si>
  <si>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</si>
  <si>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</si>
  <si>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</si>
  <si>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</si>
  <si>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</si>
  <si>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</si>
  <si>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</si>
  <si>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</si>
  <si>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</si>
  <si>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</si>
  <si>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</si>
  <si>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</si>
  <si>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</si>
  <si>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</si>
  <si>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</si>
  <si>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</si>
  <si>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</si>
  <si>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</si>
  <si>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</si>
  <si>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</si>
  <si>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</si>
  <si>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</si>
  <si>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</si>
  <si>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</si>
  <si>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</si>
  <si>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</si>
  <si>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</si>
  <si>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</si>
  <si>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</si>
  <si>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</si>
  <si>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</si>
  <si>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</si>
  <si>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</si>
  <si>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</si>
  <si>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</si>
  <si>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</si>
  <si>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</si>
  <si>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</si>
  <si>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</si>
  <si>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PPC02</t>
  </si>
  <si>
    <t>POSTE DE CONCRETO ARMADO DE  7/200/120/225</t>
  </si>
  <si>
    <t>PPC03</t>
  </si>
  <si>
    <t>POSTE DE CONCRETO ARMADO DE  7/300/120/225</t>
  </si>
  <si>
    <t>PPC04</t>
  </si>
  <si>
    <t>POSTE DE CONCRETO ARMADO DE  7/70/90/195</t>
  </si>
  <si>
    <t>PPC05</t>
  </si>
  <si>
    <t>POSTE DE CONCRETO ARMADO DE  8/200/120/240</t>
  </si>
  <si>
    <t>PPC06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</si>
  <si>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</si>
  <si>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</si>
  <si>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</si>
  <si>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</si>
  <si>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</si>
  <si>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PPC09</t>
  </si>
  <si>
    <t>POSTE DE CONCRETO ARMADO DE  9/300/120/255</t>
  </si>
  <si>
    <t>PPC10</t>
  </si>
  <si>
    <t>POSTE DE CONCRETO ARMADO DE  9/400/140/275</t>
  </si>
  <si>
    <t>PPC11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</si>
  <si>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</si>
  <si>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</si>
  <si>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</si>
  <si>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</si>
  <si>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</si>
  <si>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</si>
  <si>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</si>
  <si>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PPC15</t>
  </si>
  <si>
    <t>POSTE DE CONCRETO ARMADO DE 12/200/120/300</t>
  </si>
  <si>
    <t>PPC16</t>
  </si>
  <si>
    <t>POSTE DE CONCRETO ARMADO DE 12/300/150/330</t>
  </si>
  <si>
    <t>PPC17</t>
  </si>
  <si>
    <t>POSTE DE CONCRETO ARMADO DE 12/400/150/330</t>
  </si>
  <si>
    <t>PPC18</t>
  </si>
  <si>
    <t>POSTE DE CONCRETO ARMADO DE 13/200/140/335</t>
  </si>
  <si>
    <t>PPC19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</si>
  <si>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</si>
  <si>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</si>
  <si>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</si>
  <si>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</si>
  <si>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</si>
  <si>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PPC22</t>
  </si>
  <si>
    <t>POSTE DE CONCRETO ARMADO DE 15/200/135/360</t>
  </si>
  <si>
    <t>PPC23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</si>
  <si>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</si>
  <si>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</si>
  <si>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</si>
  <si>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</si>
  <si>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</si>
  <si>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</si>
  <si>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</si>
  <si>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</si>
  <si>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</si>
  <si>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</si>
  <si>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</si>
  <si>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</si>
  <si>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</si>
  <si>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</si>
  <si>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</si>
  <si>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</si>
  <si>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</si>
  <si>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</si>
  <si>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</si>
  <si>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</si>
  <si>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</si>
  <si>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</si>
  <si>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</si>
  <si>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</si>
  <si>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</si>
  <si>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</si>
  <si>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</si>
  <si>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</si>
  <si>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</si>
  <si>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</si>
  <si>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</si>
  <si>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</si>
  <si>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</si>
  <si>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</si>
  <si>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</si>
  <si>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</si>
  <si>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</si>
  <si>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</si>
  <si>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</si>
  <si>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</si>
  <si>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</si>
  <si>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</si>
  <si>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</si>
  <si>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</si>
  <si>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</si>
  <si>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</si>
  <si>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</si>
  <si>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</si>
  <si>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</si>
  <si>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</si>
  <si>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</si>
  <si>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</si>
  <si>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</si>
  <si>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</si>
  <si>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</si>
  <si>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</si>
  <si>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</si>
  <si>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</si>
  <si>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</si>
  <si>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</si>
  <si>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</si>
  <si>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</si>
  <si>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</si>
  <si>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</si>
  <si>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</si>
  <si>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PPF02</t>
  </si>
  <si>
    <t>POSTE DE METAL DE  8 mts.</t>
  </si>
  <si>
    <t>PPF03</t>
  </si>
  <si>
    <t>POSTE DE METAL DE 11 mts.</t>
  </si>
  <si>
    <t>PPF04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</si>
  <si>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</si>
  <si>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</si>
  <si>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</si>
  <si>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</si>
  <si>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</si>
  <si>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</si>
  <si>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</si>
  <si>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PPF08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</si>
  <si>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</si>
  <si>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</si>
  <si>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</si>
  <si>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</si>
  <si>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</si>
  <si>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</si>
  <si>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</si>
  <si>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</si>
  <si>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</si>
  <si>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</si>
  <si>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</si>
  <si>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</si>
  <si>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</si>
  <si>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</si>
  <si>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</si>
  <si>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</si>
  <si>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</si>
  <si>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</si>
  <si>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</si>
  <si>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</si>
  <si>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</si>
  <si>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</si>
  <si>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</si>
  <si>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</si>
  <si>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</si>
  <si>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</si>
  <si>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</si>
  <si>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</si>
  <si>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</si>
  <si>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</si>
  <si>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</si>
  <si>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</si>
  <si>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</si>
  <si>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</si>
  <si>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</si>
  <si>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</si>
  <si>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</si>
  <si>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</si>
  <si>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</si>
  <si>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</si>
  <si>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</si>
  <si>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</si>
  <si>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</si>
  <si>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</si>
  <si>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</si>
  <si>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</si>
  <si>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</si>
  <si>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</si>
  <si>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</si>
  <si>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</si>
  <si>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</si>
  <si>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</si>
  <si>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</si>
  <si>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</si>
  <si>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</si>
  <si>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</si>
  <si>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</si>
  <si>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</si>
  <si>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</si>
  <si>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</si>
  <si>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</si>
  <si>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</si>
  <si>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</si>
  <si>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</si>
  <si>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</si>
  <si>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</si>
  <si>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</si>
  <si>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</si>
  <si>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</si>
  <si>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</si>
  <si>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</si>
  <si>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</si>
  <si>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</si>
  <si>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</si>
  <si>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</si>
  <si>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</si>
  <si>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</si>
  <si>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</si>
  <si>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</si>
  <si>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</si>
  <si>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</si>
  <si>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</si>
  <si>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</si>
  <si>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</si>
  <si>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</si>
  <si>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</si>
  <si>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</si>
  <si>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</si>
  <si>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</si>
  <si>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</si>
  <si>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</si>
  <si>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</si>
  <si>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</si>
  <si>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</si>
  <si>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</si>
  <si>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</si>
  <si>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</si>
  <si>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</si>
  <si>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</si>
  <si>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</si>
  <si>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</si>
  <si>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</si>
  <si>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</si>
  <si>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</si>
  <si>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</si>
  <si>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</si>
  <si>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</si>
  <si>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</si>
  <si>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</si>
  <si>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</si>
  <si>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</si>
  <si>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</si>
  <si>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</si>
  <si>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</si>
  <si>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</si>
  <si>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</si>
  <si>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</si>
  <si>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</si>
  <si>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</si>
  <si>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</si>
  <si>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</si>
  <si>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</si>
  <si>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</si>
  <si>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</si>
  <si>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</si>
  <si>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</si>
  <si>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</si>
  <si>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</si>
  <si>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</si>
  <si>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</si>
  <si>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</si>
  <si>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</si>
  <si>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</si>
  <si>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</si>
  <si>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</si>
  <si>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</si>
  <si>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</si>
  <si>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</si>
  <si>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</si>
  <si>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</si>
  <si>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</si>
  <si>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</si>
  <si>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</si>
  <si>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</si>
  <si>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</si>
  <si>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</si>
  <si>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</si>
  <si>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</si>
  <si>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</si>
  <si>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</si>
  <si>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</si>
  <si>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</si>
  <si>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</si>
  <si>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</si>
  <si>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</si>
  <si>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</si>
  <si>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</si>
  <si>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</si>
  <si>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</si>
  <si>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</si>
  <si>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</si>
  <si>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</si>
  <si>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</si>
  <si>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</si>
  <si>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</si>
  <si>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</si>
  <si>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</si>
  <si>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</si>
  <si>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</si>
  <si>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</si>
  <si>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</si>
  <si>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</si>
  <si>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</si>
  <si>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</si>
  <si>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</si>
  <si>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</si>
  <si>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</si>
  <si>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</si>
  <si>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</si>
  <si>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</si>
  <si>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</si>
  <si>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</si>
  <si>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</si>
  <si>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</si>
  <si>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</si>
  <si>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</si>
  <si>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</si>
  <si>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</si>
  <si>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</si>
  <si>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</si>
  <si>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</si>
  <si>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</si>
  <si>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</si>
  <si>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</si>
  <si>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</si>
  <si>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</si>
  <si>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</si>
  <si>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</si>
  <si>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</si>
  <si>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</si>
  <si>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</si>
  <si>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</si>
  <si>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</si>
  <si>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</si>
  <si>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</si>
  <si>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</si>
  <si>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</si>
  <si>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</si>
  <si>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</si>
  <si>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</si>
  <si>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</si>
  <si>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</si>
  <si>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</si>
  <si>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</si>
  <si>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</si>
  <si>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</si>
  <si>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</si>
  <si>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</si>
  <si>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</si>
  <si>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</si>
  <si>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</si>
  <si>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</si>
  <si>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</si>
  <si>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</si>
  <si>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</si>
  <si>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</si>
  <si>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</si>
  <si>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</si>
  <si>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</si>
  <si>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</si>
  <si>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</si>
  <si>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</si>
  <si>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</si>
  <si>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</si>
  <si>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</si>
  <si>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</si>
  <si>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</si>
  <si>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</si>
  <si>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</si>
  <si>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</si>
  <si>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</si>
  <si>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</si>
  <si>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</si>
  <si>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</si>
  <si>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</si>
  <si>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</si>
  <si>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</si>
  <si>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</si>
  <si>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</si>
  <si>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</si>
  <si>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</si>
  <si>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</si>
  <si>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</si>
  <si>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</si>
  <si>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</si>
  <si>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</si>
  <si>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</si>
  <si>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</si>
  <si>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</si>
  <si>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</si>
  <si>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</si>
  <si>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</si>
  <si>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</si>
  <si>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</si>
  <si>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</si>
  <si>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</si>
  <si>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</si>
  <si>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</si>
  <si>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</si>
  <si>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</si>
  <si>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</si>
  <si>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</si>
  <si>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</si>
  <si>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</si>
  <si>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</si>
  <si>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</si>
  <si>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</si>
  <si>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</si>
  <si>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</si>
  <si>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</si>
  <si>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</si>
  <si>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</si>
  <si>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</si>
  <si>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</si>
  <si>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</si>
  <si>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</si>
  <si>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</si>
  <si>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</si>
  <si>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</si>
  <si>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</si>
  <si>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</si>
  <si>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</si>
  <si>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</si>
  <si>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</si>
  <si>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</si>
  <si>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</si>
  <si>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</si>
  <si>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</si>
  <si>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</si>
  <si>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</si>
  <si>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</si>
  <si>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</si>
  <si>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</si>
  <si>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</si>
  <si>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</si>
  <si>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</si>
  <si>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</si>
  <si>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</si>
  <si>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</si>
  <si>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</si>
  <si>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</si>
  <si>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</si>
  <si>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</si>
  <si>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</si>
  <si>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</si>
  <si>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</si>
  <si>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</si>
  <si>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</si>
  <si>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</si>
  <si>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</si>
  <si>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</si>
  <si>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</si>
  <si>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</si>
  <si>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</si>
  <si>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</si>
  <si>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</si>
  <si>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</si>
  <si>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</si>
  <si>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</si>
  <si>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</si>
  <si>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</si>
  <si>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</si>
  <si>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</si>
  <si>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</si>
  <si>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</si>
  <si>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</si>
  <si>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</si>
  <si>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</si>
  <si>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</si>
  <si>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</si>
  <si>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</si>
  <si>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</si>
  <si>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</si>
  <si>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</si>
  <si>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</si>
  <si>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</si>
  <si>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</si>
  <si>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</si>
  <si>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</si>
  <si>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</si>
  <si>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</si>
  <si>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</si>
  <si>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</si>
  <si>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</si>
  <si>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</si>
  <si>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</si>
  <si>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</si>
  <si>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</si>
  <si>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</si>
  <si>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</si>
  <si>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</si>
  <si>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</si>
  <si>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</si>
  <si>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</si>
  <si>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</si>
  <si>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</si>
  <si>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</si>
  <si>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</si>
  <si>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</si>
  <si>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</si>
  <si>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</si>
  <si>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</si>
  <si>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</si>
  <si>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</si>
  <si>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</si>
  <si>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</si>
  <si>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</si>
  <si>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</si>
  <si>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</si>
  <si>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</si>
  <si>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</si>
  <si>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</si>
  <si>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</si>
  <si>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</si>
  <si>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</si>
  <si>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</si>
  <si>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</si>
  <si>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</si>
  <si>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</si>
  <si>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</si>
  <si>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</si>
  <si>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</si>
  <si>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</si>
  <si>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</si>
  <si>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</si>
  <si>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</si>
  <si>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</si>
  <si>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</si>
  <si>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</si>
  <si>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</si>
  <si>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</si>
  <si>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</si>
  <si>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</si>
  <si>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</si>
  <si>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</si>
  <si>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</si>
  <si>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</si>
  <si>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</si>
  <si>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</si>
  <si>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</si>
  <si>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</si>
  <si>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</si>
  <si>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</si>
  <si>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</si>
  <si>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</si>
  <si>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</si>
  <si>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</si>
  <si>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</si>
  <si>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</si>
  <si>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</si>
  <si>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</si>
  <si>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</si>
  <si>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</si>
  <si>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</si>
  <si>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</si>
  <si>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</si>
  <si>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</si>
  <si>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</si>
  <si>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</si>
  <si>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</si>
  <si>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</si>
  <si>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</si>
  <si>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</si>
  <si>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</si>
  <si>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</si>
  <si>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</si>
  <si>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</si>
  <si>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</si>
  <si>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</si>
  <si>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</si>
  <si>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</si>
  <si>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</si>
  <si>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</si>
  <si>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</si>
  <si>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</si>
  <si>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</si>
  <si>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</si>
  <si>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</si>
  <si>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</si>
  <si>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</si>
  <si>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</si>
  <si>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</si>
  <si>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</si>
  <si>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</si>
  <si>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</si>
  <si>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</si>
  <si>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</si>
  <si>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</si>
  <si>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</si>
  <si>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</si>
  <si>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</si>
  <si>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</si>
  <si>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</si>
  <si>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</si>
  <si>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</si>
  <si>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</si>
  <si>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</si>
  <si>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</si>
  <si>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</si>
  <si>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</si>
  <si>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</si>
  <si>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</si>
  <si>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</si>
  <si>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</si>
  <si>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</si>
  <si>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</si>
  <si>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</si>
  <si>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</si>
  <si>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</si>
  <si>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</si>
  <si>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</si>
  <si>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</si>
  <si>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</si>
  <si>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</si>
  <si>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</si>
  <si>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</si>
  <si>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</si>
  <si>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</si>
  <si>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</si>
  <si>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</si>
  <si>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</si>
  <si>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</si>
  <si>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</si>
  <si>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</si>
  <si>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</si>
  <si>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</si>
  <si>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</si>
  <si>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</si>
  <si>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</si>
  <si>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</si>
  <si>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</si>
  <si>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</si>
  <si>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</si>
  <si>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</si>
  <si>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</si>
  <si>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</si>
  <si>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</si>
  <si>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</si>
  <si>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</si>
  <si>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</si>
  <si>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</si>
  <si>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</si>
  <si>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</si>
  <si>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</si>
  <si>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</si>
  <si>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</si>
  <si>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</si>
  <si>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</si>
  <si>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</si>
  <si>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</si>
  <si>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</si>
  <si>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</si>
  <si>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</si>
  <si>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</si>
  <si>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</si>
  <si>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</si>
  <si>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</si>
  <si>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</si>
  <si>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</si>
  <si>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</si>
  <si>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</si>
  <si>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</si>
  <si>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</si>
  <si>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</si>
  <si>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</si>
  <si>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</si>
  <si>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</si>
  <si>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</si>
  <si>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</si>
  <si>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</si>
  <si>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</si>
  <si>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</si>
  <si>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</si>
  <si>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</si>
  <si>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</si>
  <si>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</si>
  <si>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</si>
  <si>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</si>
  <si>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</si>
  <si>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</si>
  <si>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</si>
  <si>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</si>
  <si>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</si>
  <si>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</si>
  <si>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</si>
  <si>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</si>
  <si>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</si>
  <si>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</si>
  <si>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</si>
  <si>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</si>
  <si>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</si>
  <si>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</si>
  <si>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</si>
  <si>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</si>
  <si>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</si>
  <si>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</si>
  <si>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</si>
  <si>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</si>
  <si>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</si>
  <si>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</si>
  <si>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</si>
  <si>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</si>
  <si>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</si>
  <si>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</si>
  <si>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</si>
  <si>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</si>
  <si>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</si>
  <si>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</si>
  <si>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</si>
  <si>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</si>
  <si>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</si>
  <si>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</si>
  <si>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</si>
  <si>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</si>
  <si>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</si>
  <si>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</si>
  <si>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</si>
  <si>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</si>
  <si>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</si>
  <si>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</si>
  <si>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</si>
  <si>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</si>
  <si>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</si>
  <si>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</si>
  <si>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</si>
  <si>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</si>
  <si>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</si>
  <si>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</si>
  <si>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</si>
  <si>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</si>
  <si>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</si>
  <si>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</si>
  <si>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</si>
  <si>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</si>
  <si>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</si>
  <si>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</si>
  <si>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</si>
  <si>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</si>
  <si>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</si>
  <si>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</si>
  <si>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</si>
  <si>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</si>
  <si>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</si>
  <si>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</si>
  <si>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</si>
  <si>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</si>
  <si>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</si>
  <si>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</si>
  <si>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</si>
  <si>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</si>
  <si>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</si>
  <si>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</si>
  <si>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</si>
  <si>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</si>
  <si>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</si>
  <si>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</si>
  <si>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</si>
  <si>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</si>
  <si>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</si>
  <si>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</si>
  <si>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</si>
  <si>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</si>
  <si>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</si>
  <si>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</si>
  <si>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</si>
  <si>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</si>
  <si>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</si>
  <si>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</si>
  <si>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</si>
  <si>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</si>
  <si>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</si>
  <si>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</si>
  <si>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</si>
  <si>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</si>
  <si>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</si>
  <si>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</si>
  <si>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</si>
  <si>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</si>
  <si>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</si>
  <si>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</si>
  <si>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</si>
  <si>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</si>
  <si>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</si>
  <si>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</si>
  <si>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</si>
  <si>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</si>
  <si>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</si>
  <si>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</si>
  <si>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</si>
  <si>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</si>
  <si>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</si>
  <si>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</si>
  <si>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</si>
  <si>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</si>
  <si>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</si>
  <si>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</si>
  <si>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</si>
  <si>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</si>
  <si>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</si>
  <si>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</si>
  <si>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</si>
  <si>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</si>
  <si>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</si>
  <si>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</si>
  <si>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</si>
  <si>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</si>
  <si>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</si>
  <si>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</si>
  <si>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</si>
  <si>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</si>
  <si>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</si>
  <si>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</si>
  <si>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</si>
  <si>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</si>
  <si>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</si>
  <si>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</si>
  <si>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</si>
  <si>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</si>
  <si>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</si>
  <si>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</si>
  <si>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</si>
  <si>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</si>
  <si>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</si>
  <si>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</si>
  <si>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</si>
  <si>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</si>
  <si>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</si>
  <si>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</si>
  <si>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</si>
  <si>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</si>
  <si>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</si>
  <si>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</si>
  <si>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</si>
  <si>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</si>
  <si>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</si>
  <si>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</si>
  <si>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</si>
  <si>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</si>
  <si>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</si>
  <si>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</si>
  <si>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</si>
  <si>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</si>
  <si>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</si>
  <si>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</si>
  <si>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</si>
  <si>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</si>
  <si>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</si>
  <si>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</si>
  <si>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</si>
  <si>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</si>
  <si>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</si>
  <si>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</si>
  <si>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</si>
  <si>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</si>
  <si>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</si>
  <si>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</si>
  <si>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</si>
  <si>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</si>
  <si>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</si>
  <si>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</si>
  <si>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</si>
  <si>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</si>
  <si>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</si>
  <si>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</si>
  <si>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</si>
  <si>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</si>
  <si>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</si>
  <si>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</si>
  <si>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</si>
  <si>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</si>
  <si>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</si>
  <si>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</si>
  <si>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</si>
  <si>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</si>
  <si>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</si>
  <si>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</si>
  <si>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</si>
  <si>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</si>
  <si>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</si>
  <si>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</si>
  <si>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</si>
  <si>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</si>
  <si>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</si>
  <si>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</si>
  <si>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</si>
  <si>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</si>
  <si>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</si>
  <si>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</si>
  <si>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</si>
  <si>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</si>
  <si>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</si>
  <si>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</si>
  <si>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</si>
  <si>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</si>
  <si>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</si>
  <si>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</si>
  <si>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</si>
  <si>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</si>
  <si>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</si>
  <si>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</si>
  <si>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</si>
  <si>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</si>
  <si>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</si>
  <si>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</si>
  <si>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</si>
  <si>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</si>
  <si>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</si>
  <si>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</si>
  <si>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</si>
  <si>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</si>
  <si>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</si>
  <si>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</si>
  <si>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</si>
  <si>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</si>
  <si>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</si>
  <si>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</si>
  <si>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</si>
  <si>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</si>
  <si>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</si>
  <si>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</si>
  <si>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</si>
  <si>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</si>
  <si>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</si>
  <si>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</si>
  <si>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</si>
  <si>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</si>
  <si>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</si>
  <si>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</si>
  <si>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</si>
  <si>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</si>
  <si>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</si>
  <si>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</si>
  <si>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</si>
  <si>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</si>
  <si>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</si>
  <si>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</si>
  <si>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</si>
  <si>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</si>
  <si>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</si>
  <si>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</si>
  <si>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</si>
  <si>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</si>
  <si>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</si>
  <si>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</si>
  <si>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</si>
  <si>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</si>
  <si>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</si>
  <si>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</si>
  <si>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</si>
  <si>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</si>
  <si>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</si>
  <si>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</si>
  <si>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</si>
  <si>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</si>
  <si>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</si>
  <si>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</si>
  <si>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</si>
  <si>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</si>
  <si>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</si>
  <si>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</si>
  <si>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</si>
  <si>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</si>
  <si>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</si>
  <si>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</si>
  <si>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</si>
  <si>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</si>
  <si>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</si>
  <si>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</si>
  <si>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</si>
  <si>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</si>
  <si>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</si>
  <si>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</si>
  <si>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</si>
  <si>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</si>
  <si>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</si>
  <si>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</si>
  <si>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</si>
  <si>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</si>
  <si>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</si>
  <si>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</si>
  <si>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</si>
  <si>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</si>
  <si>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</si>
  <si>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</si>
  <si>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</si>
  <si>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</si>
  <si>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</si>
  <si>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</si>
  <si>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</si>
  <si>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</si>
  <si>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</si>
  <si>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</si>
  <si>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</si>
  <si>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</si>
  <si>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</si>
  <si>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</si>
  <si>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</si>
  <si>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</si>
  <si>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</si>
  <si>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</si>
  <si>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</si>
  <si>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</si>
  <si>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</si>
  <si>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</si>
  <si>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</si>
  <si>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</si>
  <si>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</si>
  <si>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</si>
  <si>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</si>
  <si>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</si>
  <si>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</si>
  <si>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</si>
  <si>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</si>
  <si>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</si>
  <si>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</si>
  <si>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</si>
  <si>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</si>
  <si>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</si>
  <si>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</si>
  <si>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</si>
  <si>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</si>
  <si>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</si>
  <si>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</si>
  <si>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</si>
  <si>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</si>
  <si>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</si>
  <si>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</si>
  <si>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</si>
  <si>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</si>
  <si>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</si>
  <si>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</si>
  <si>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</si>
  <si>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</si>
  <si>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</si>
  <si>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</si>
  <si>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</si>
  <si>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</si>
  <si>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</si>
  <si>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</si>
  <si>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</si>
  <si>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</si>
  <si>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</si>
  <si>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</si>
  <si>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</si>
  <si>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</si>
  <si>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</si>
  <si>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</si>
  <si>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</si>
  <si>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</si>
  <si>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</si>
  <si>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</si>
  <si>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</si>
  <si>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</si>
  <si>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</si>
  <si>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</si>
  <si>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</si>
  <si>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</si>
  <si>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</si>
  <si>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</si>
  <si>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</si>
  <si>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</si>
  <si>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</si>
  <si>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</si>
  <si>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</si>
  <si>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</si>
  <si>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</si>
  <si>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</si>
  <si>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</si>
  <si>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</si>
  <si>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</si>
  <si>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</si>
  <si>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</si>
  <si>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</si>
  <si>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</si>
  <si>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</si>
  <si>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</si>
  <si>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</si>
  <si>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</si>
  <si>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</si>
  <si>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</si>
  <si>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</si>
  <si>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</si>
  <si>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</si>
  <si>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</si>
  <si>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</si>
  <si>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</si>
  <si>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</si>
  <si>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</si>
  <si>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</si>
  <si>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</si>
  <si>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</si>
  <si>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</si>
  <si>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</si>
  <si>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</si>
  <si>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</si>
  <si>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</si>
  <si>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</si>
  <si>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</si>
  <si>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</si>
  <si>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</si>
  <si>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</si>
  <si>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</si>
  <si>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</si>
  <si>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</si>
  <si>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</si>
  <si>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</si>
  <si>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</si>
  <si>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</si>
  <si>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</si>
  <si>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</si>
  <si>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</si>
  <si>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</si>
  <si>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</si>
  <si>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</si>
  <si>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</si>
  <si>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</si>
  <si>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</si>
  <si>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</si>
  <si>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</si>
  <si>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</si>
  <si>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</si>
  <si>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</si>
  <si>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</si>
  <si>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</si>
  <si>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</si>
  <si>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</si>
  <si>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</si>
  <si>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</si>
  <si>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</si>
  <si>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</si>
  <si>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</si>
  <si>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</si>
  <si>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</si>
  <si>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</si>
  <si>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</si>
  <si>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</si>
  <si>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</si>
  <si>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</si>
  <si>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</si>
  <si>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</si>
  <si>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</si>
  <si>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</si>
  <si>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</si>
  <si>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</si>
  <si>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</si>
  <si>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</si>
  <si>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</si>
  <si>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</si>
  <si>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</si>
  <si>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</si>
  <si>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</si>
  <si>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</si>
  <si>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</si>
  <si>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</si>
  <si>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</si>
  <si>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</si>
  <si>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</si>
  <si>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</si>
  <si>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</si>
  <si>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</si>
  <si>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</si>
  <si>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</si>
  <si>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</si>
  <si>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</si>
  <si>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</si>
  <si>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</si>
  <si>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</si>
  <si>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</si>
  <si>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</si>
  <si>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</si>
  <si>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</si>
  <si>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</si>
  <si>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</si>
  <si>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</si>
  <si>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</si>
  <si>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</si>
  <si>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</si>
  <si>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</si>
  <si>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</si>
  <si>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</si>
  <si>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</si>
  <si>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</si>
  <si>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</si>
  <si>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</si>
  <si>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</si>
  <si>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</si>
  <si>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</si>
  <si>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</si>
  <si>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</si>
  <si>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</si>
  <si>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</si>
  <si>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</si>
  <si>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</si>
  <si>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</si>
  <si>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</si>
  <si>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</si>
  <si>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</si>
  <si>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</si>
  <si>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</si>
  <si>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</si>
  <si>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</si>
  <si>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</si>
  <si>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</si>
  <si>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</si>
  <si>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</si>
  <si>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</si>
  <si>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</si>
  <si>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</si>
  <si>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</si>
  <si>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</si>
  <si>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</si>
  <si>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</si>
  <si>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</si>
  <si>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</si>
  <si>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</si>
  <si>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</si>
  <si>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</si>
  <si>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</si>
  <si>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</si>
  <si>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</si>
  <si>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</si>
  <si>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</si>
  <si>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</si>
  <si>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</si>
  <si>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</si>
  <si>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</si>
  <si>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</si>
  <si>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</si>
  <si>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</si>
  <si>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</si>
  <si>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</si>
  <si>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</si>
  <si>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</si>
  <si>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</si>
  <si>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</si>
  <si>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</si>
  <si>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</si>
  <si>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</si>
  <si>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</si>
  <si>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</si>
  <si>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</si>
  <si>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</si>
  <si>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</si>
  <si>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</si>
  <si>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</si>
  <si>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</si>
  <si>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</si>
  <si>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</si>
  <si>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</si>
  <si>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</si>
  <si>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</si>
  <si>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</si>
  <si>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</si>
  <si>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</si>
  <si>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</si>
  <si>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</si>
  <si>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</si>
  <si>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</si>
  <si>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</si>
  <si>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</si>
  <si>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</si>
  <si>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</si>
  <si>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</si>
  <si>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</si>
  <si>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</si>
  <si>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</si>
  <si>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</si>
  <si>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</si>
  <si>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</si>
  <si>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</si>
  <si>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</si>
  <si>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</si>
  <si>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</si>
  <si>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</si>
  <si>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</si>
  <si>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</si>
  <si>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</si>
  <si>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</si>
  <si>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</si>
  <si>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</si>
  <si>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</si>
  <si>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</si>
  <si>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</si>
  <si>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</si>
  <si>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</si>
  <si>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</si>
  <si>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</si>
  <si>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</si>
  <si>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</si>
  <si>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</si>
  <si>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</si>
  <si>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</si>
  <si>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</si>
  <si>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</si>
  <si>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</si>
  <si>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</si>
  <si>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</si>
  <si>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</si>
  <si>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</si>
  <si>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</si>
  <si>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</si>
  <si>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</si>
  <si>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</si>
  <si>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</si>
  <si>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</si>
  <si>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</si>
  <si>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</si>
  <si>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</si>
  <si>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</si>
  <si>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</si>
  <si>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</si>
  <si>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</si>
  <si>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</si>
  <si>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</si>
  <si>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</si>
  <si>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</si>
  <si>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</si>
  <si>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</si>
  <si>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</si>
  <si>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</si>
  <si>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</si>
  <si>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</si>
  <si>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</si>
  <si>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</si>
  <si>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</si>
  <si>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</si>
  <si>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</si>
  <si>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</si>
  <si>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</si>
  <si>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</si>
  <si>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</si>
  <si>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</si>
  <si>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</si>
  <si>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</si>
  <si>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</si>
  <si>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</si>
  <si>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</si>
  <si>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</si>
  <si>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</si>
  <si>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</si>
  <si>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</si>
  <si>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</si>
  <si>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</si>
  <si>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</si>
  <si>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</si>
  <si>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</si>
  <si>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</si>
  <si>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</si>
  <si>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</si>
  <si>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</si>
  <si>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</si>
  <si>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</si>
  <si>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</si>
  <si>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</si>
  <si>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</si>
  <si>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</si>
  <si>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</si>
  <si>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</si>
  <si>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</si>
  <si>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</si>
  <si>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</si>
  <si>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</si>
  <si>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</si>
  <si>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</si>
  <si>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</si>
  <si>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</si>
  <si>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</si>
  <si>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</si>
  <si>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</si>
  <si>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</si>
  <si>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</si>
  <si>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</si>
  <si>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</si>
  <si>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</si>
  <si>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</si>
  <si>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</si>
  <si>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</si>
  <si>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</si>
  <si>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</si>
  <si>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</si>
  <si>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</si>
  <si>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</si>
  <si>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</si>
  <si>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</si>
  <si>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</si>
  <si>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</si>
  <si>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</si>
  <si>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</si>
  <si>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</si>
  <si>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</si>
  <si>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</si>
  <si>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</si>
  <si>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</si>
  <si>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</si>
  <si>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</si>
  <si>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</si>
  <si>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</si>
  <si>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</si>
  <si>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</si>
  <si>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</si>
  <si>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</si>
  <si>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</si>
  <si>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</si>
  <si>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</si>
  <si>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</si>
  <si>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</si>
  <si>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</si>
  <si>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</si>
  <si>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</si>
  <si>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</si>
  <si>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</si>
  <si>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</si>
  <si>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</si>
  <si>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</si>
  <si>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</si>
  <si>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</si>
  <si>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</si>
  <si>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</si>
  <si>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</si>
  <si>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</si>
  <si>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</si>
  <si>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</si>
  <si>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</si>
  <si>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</si>
  <si>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</si>
  <si>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</si>
  <si>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</si>
  <si>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</si>
  <si>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</si>
  <si>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</si>
  <si>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</si>
  <si>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</si>
  <si>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</si>
  <si>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</si>
  <si>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</si>
  <si>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</si>
  <si>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</si>
  <si>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</si>
  <si>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</si>
  <si>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</si>
  <si>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</si>
  <si>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</si>
  <si>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</si>
  <si>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</si>
  <si>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</si>
  <si>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</si>
  <si>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</si>
  <si>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</si>
  <si>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</si>
  <si>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</si>
  <si>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</si>
  <si>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</si>
  <si>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</si>
  <si>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</si>
  <si>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</si>
  <si>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</si>
  <si>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</si>
  <si>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</si>
  <si>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</si>
  <si>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</si>
  <si>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</si>
  <si>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</si>
  <si>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</si>
  <si>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</si>
  <si>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</si>
  <si>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</si>
  <si>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</si>
  <si>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</si>
  <si>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</si>
  <si>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</si>
  <si>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</si>
  <si>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</si>
  <si>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</si>
  <si>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</si>
  <si>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</si>
  <si>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</si>
  <si>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</si>
  <si>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</si>
  <si>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</si>
  <si>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</si>
  <si>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</si>
  <si>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</si>
  <si>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</si>
  <si>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</si>
  <si>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</si>
  <si>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</si>
  <si>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</si>
  <si>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</si>
  <si>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</si>
  <si>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</si>
  <si>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</si>
  <si>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</si>
  <si>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</si>
  <si>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</si>
  <si>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</si>
  <si>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</si>
  <si>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</si>
  <si>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</si>
  <si>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</si>
  <si>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</si>
  <si>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</si>
  <si>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</si>
  <si>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</si>
  <si>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</si>
  <si>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</si>
  <si>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</si>
  <si>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</si>
  <si>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</si>
  <si>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</si>
  <si>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</si>
  <si>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</si>
  <si>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</si>
  <si>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</si>
  <si>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</si>
  <si>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</si>
  <si>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</si>
  <si>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</si>
  <si>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</si>
  <si>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</si>
  <si>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</si>
  <si>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</si>
  <si>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</si>
  <si>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</si>
  <si>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</si>
  <si>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</si>
  <si>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</si>
  <si>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</si>
  <si>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</si>
  <si>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</si>
  <si>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</si>
  <si>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</si>
  <si>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</si>
  <si>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</si>
  <si>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</si>
  <si>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</si>
  <si>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</si>
  <si>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</si>
  <si>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</si>
  <si>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</si>
  <si>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</si>
  <si>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</si>
  <si>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</si>
  <si>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</si>
  <si>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</si>
  <si>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</si>
  <si>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</si>
  <si>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</si>
  <si>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</si>
  <si>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</si>
  <si>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</si>
  <si>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</si>
  <si>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</si>
  <si>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</si>
  <si>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</si>
  <si>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</si>
  <si>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</si>
  <si>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</si>
  <si>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</si>
  <si>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</si>
  <si>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</si>
  <si>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</si>
  <si>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</si>
  <si>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</si>
  <si>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</si>
  <si>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</si>
  <si>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</si>
  <si>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</si>
  <si>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</si>
  <si>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</si>
  <si>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</si>
  <si>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</si>
  <si>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</si>
  <si>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</si>
  <si>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</si>
  <si>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</si>
  <si>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</si>
  <si>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</si>
  <si>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</si>
  <si>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</si>
  <si>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</si>
  <si>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</si>
  <si>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</si>
  <si>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</si>
  <si>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</si>
  <si>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</si>
  <si>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</si>
  <si>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</si>
  <si>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</si>
  <si>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</si>
  <si>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</si>
  <si>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</si>
  <si>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</si>
  <si>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</si>
  <si>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</si>
  <si>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</si>
  <si>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</si>
  <si>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</si>
  <si>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</si>
  <si>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</si>
  <si>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</si>
  <si>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</si>
  <si>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</si>
  <si>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</si>
  <si>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</si>
  <si>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</si>
  <si>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</si>
  <si>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</si>
  <si>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</si>
  <si>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</si>
  <si>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</si>
  <si>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</si>
  <si>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</si>
  <si>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</si>
  <si>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</si>
  <si>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</si>
  <si>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</si>
  <si>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</si>
  <si>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</si>
  <si>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</si>
  <si>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</si>
  <si>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</si>
  <si>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</si>
  <si>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</si>
  <si>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</si>
  <si>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</si>
  <si>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</si>
  <si>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</si>
  <si>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</si>
  <si>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</si>
  <si>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</si>
  <si>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</si>
  <si>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</si>
  <si>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</si>
  <si>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</si>
  <si>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</si>
  <si>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</si>
  <si>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</si>
  <si>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</si>
  <si>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</si>
  <si>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</si>
  <si>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</si>
  <si>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</si>
  <si>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</si>
  <si>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</si>
  <si>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</si>
  <si>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</si>
  <si>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</si>
  <si>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</si>
  <si>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</si>
  <si>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</si>
  <si>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</si>
  <si>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</si>
  <si>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</si>
  <si>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</si>
  <si>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</si>
  <si>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</si>
  <si>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</si>
  <si>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</si>
  <si>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</si>
  <si>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</si>
  <si>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</si>
  <si>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</si>
  <si>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</si>
  <si>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</si>
  <si>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</si>
  <si>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</si>
  <si>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</si>
  <si>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</si>
  <si>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</si>
  <si>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</si>
  <si>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</si>
  <si>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</si>
  <si>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</si>
  <si>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</si>
  <si>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</si>
  <si>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</si>
  <si>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</si>
  <si>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</si>
  <si>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</si>
  <si>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</si>
  <si>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</si>
  <si>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</si>
  <si>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</si>
  <si>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</si>
  <si>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</si>
  <si>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</si>
  <si>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</si>
  <si>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</si>
  <si>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</si>
  <si>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</si>
  <si>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</si>
  <si>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</si>
  <si>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</si>
  <si>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</si>
  <si>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</si>
  <si>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</si>
  <si>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</si>
  <si>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</si>
  <si>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</si>
  <si>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</si>
  <si>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</si>
  <si>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</si>
  <si>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</si>
  <si>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</si>
  <si>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</si>
  <si>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</si>
  <si>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</si>
  <si>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</si>
  <si>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</si>
  <si>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</si>
  <si>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</si>
  <si>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</si>
  <si>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</si>
  <si>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</si>
  <si>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</si>
  <si>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</si>
  <si>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</si>
  <si>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</si>
  <si>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</si>
  <si>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</si>
  <si>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</si>
  <si>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</si>
  <si>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</si>
  <si>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</si>
  <si>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</si>
  <si>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</si>
  <si>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</si>
  <si>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</si>
  <si>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</si>
  <si>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</si>
  <si>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</si>
  <si>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</si>
  <si>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</si>
  <si>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</si>
  <si>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</si>
  <si>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</si>
  <si>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</si>
  <si>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</si>
  <si>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</si>
  <si>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</si>
  <si>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</si>
  <si>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</si>
  <si>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</si>
  <si>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</si>
  <si>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</si>
  <si>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</si>
  <si>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</si>
  <si>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</si>
  <si>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</si>
  <si>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</si>
  <si>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</si>
  <si>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</si>
  <si>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</si>
  <si>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</si>
  <si>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</si>
  <si>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</si>
  <si>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</si>
  <si>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</si>
  <si>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</si>
  <si>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</si>
  <si>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</si>
  <si>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</si>
  <si>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</si>
  <si>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</si>
  <si>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</si>
  <si>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</si>
  <si>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</si>
  <si>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</si>
  <si>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</si>
  <si>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</si>
  <si>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</si>
  <si>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</si>
  <si>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</si>
  <si>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</si>
  <si>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</si>
  <si>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</si>
  <si>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</si>
  <si>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</si>
  <si>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</si>
  <si>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</si>
  <si>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</si>
  <si>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</si>
  <si>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</si>
  <si>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</si>
  <si>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</si>
  <si>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</si>
  <si>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</si>
  <si>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</si>
  <si>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</si>
  <si>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</si>
  <si>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</si>
  <si>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</si>
  <si>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</si>
  <si>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</si>
  <si>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</si>
  <si>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</si>
  <si>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</si>
  <si>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</si>
  <si>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</si>
  <si>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</si>
  <si>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</si>
  <si>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</si>
  <si>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</si>
  <si>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</si>
  <si>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</si>
  <si>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</si>
  <si>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</si>
  <si>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</si>
  <si>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</si>
  <si>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</si>
  <si>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</si>
  <si>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</si>
  <si>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</si>
  <si>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</si>
  <si>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</si>
  <si>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</si>
  <si>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</si>
  <si>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</si>
  <si>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</si>
  <si>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</si>
  <si>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</si>
  <si>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</si>
  <si>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</si>
  <si>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</si>
  <si>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</si>
  <si>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</si>
  <si>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</si>
  <si>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</si>
  <si>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</si>
  <si>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</si>
  <si>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</si>
  <si>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</si>
  <si>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</si>
  <si>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</si>
  <si>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</si>
  <si>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</si>
  <si>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</si>
  <si>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</si>
  <si>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</si>
  <si>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</si>
  <si>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</si>
  <si>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</si>
  <si>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</si>
  <si>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</si>
  <si>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</si>
  <si>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</si>
  <si>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</si>
  <si>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</si>
  <si>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</si>
  <si>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</si>
  <si>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</si>
  <si>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</si>
  <si>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</si>
  <si>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</si>
  <si>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</si>
  <si>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</si>
  <si>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</si>
  <si>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</si>
  <si>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</si>
  <si>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</si>
  <si>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</si>
  <si>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</si>
  <si>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</si>
  <si>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</si>
  <si>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</si>
  <si>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</si>
  <si>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</si>
  <si>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</si>
  <si>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</si>
  <si>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</si>
  <si>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</si>
  <si>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</si>
  <si>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</si>
  <si>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</si>
  <si>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</si>
  <si>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</si>
  <si>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</si>
  <si>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</si>
  <si>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</si>
  <si>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</si>
  <si>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</si>
  <si>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</si>
  <si>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</si>
  <si>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</si>
  <si>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</si>
  <si>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</si>
  <si>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</si>
  <si>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</si>
  <si>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</si>
  <si>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</si>
  <si>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</si>
  <si>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</si>
  <si>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</si>
  <si>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</si>
  <si>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</si>
  <si>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</si>
  <si>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</si>
  <si>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</si>
  <si>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</si>
  <si>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</si>
  <si>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</si>
  <si>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</si>
  <si>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</si>
  <si>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</si>
  <si>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</si>
  <si>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</si>
  <si>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</si>
  <si>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</si>
  <si>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</si>
  <si>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</si>
  <si>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</si>
  <si>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</si>
  <si>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</si>
  <si>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</si>
  <si>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</si>
  <si>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</si>
  <si>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</si>
  <si>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</si>
  <si>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</si>
  <si>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</si>
  <si>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</si>
  <si>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</si>
  <si>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</si>
  <si>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</si>
  <si>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</si>
  <si>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</si>
  <si>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</si>
  <si>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</si>
  <si>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</si>
  <si>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</si>
  <si>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</si>
  <si>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</si>
  <si>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</si>
  <si>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</si>
  <si>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</si>
  <si>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</si>
  <si>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</si>
  <si>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</si>
  <si>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</si>
  <si>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</si>
  <si>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</si>
  <si>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</si>
  <si>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</si>
  <si>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</si>
  <si>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</si>
  <si>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</si>
  <si>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</si>
  <si>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</si>
  <si>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</si>
  <si>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</si>
  <si>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</si>
  <si>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</si>
  <si>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</si>
  <si>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</si>
  <si>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</si>
  <si>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</si>
  <si>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</si>
  <si>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</si>
  <si>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</si>
  <si>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</si>
  <si>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</si>
  <si>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</si>
  <si>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</si>
  <si>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</si>
  <si>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</si>
  <si>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</si>
  <si>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</si>
  <si>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</si>
  <si>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</si>
  <si>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</si>
  <si>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</si>
  <si>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</si>
  <si>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</si>
  <si>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</si>
  <si>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</si>
  <si>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</si>
  <si>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</si>
  <si>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</si>
  <si>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</si>
  <si>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</si>
  <si>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</si>
  <si>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</si>
  <si>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</si>
  <si>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</si>
  <si>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</si>
  <si>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</si>
  <si>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</si>
  <si>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</si>
  <si>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</si>
  <si>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</si>
  <si>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</si>
  <si>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</si>
  <si>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</si>
  <si>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</si>
  <si>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</si>
  <si>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</si>
  <si>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</si>
  <si>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</si>
  <si>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</si>
  <si>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</si>
  <si>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</si>
  <si>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</si>
  <si>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</si>
  <si>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</si>
  <si>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</si>
  <si>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</si>
  <si>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</si>
  <si>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</si>
  <si>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</si>
  <si>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</si>
  <si>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</si>
  <si>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</si>
  <si>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</si>
  <si>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</si>
  <si>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</si>
  <si>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</si>
  <si>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</si>
  <si>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</si>
  <si>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</si>
  <si>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</si>
  <si>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</si>
  <si>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</si>
  <si>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</si>
  <si>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</si>
  <si>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</si>
  <si>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</si>
  <si>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</si>
  <si>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</si>
  <si>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</si>
  <si>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</si>
  <si>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</si>
  <si>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</si>
  <si>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</si>
  <si>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</si>
  <si>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</si>
  <si>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</si>
  <si>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</si>
  <si>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</si>
  <si>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</si>
  <si>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</si>
  <si>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</si>
  <si>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</si>
  <si>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</si>
  <si>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</si>
  <si>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</si>
  <si>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</si>
  <si>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</si>
  <si>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</si>
  <si>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</si>
  <si>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</si>
  <si>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</si>
  <si>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</si>
  <si>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</si>
  <si>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</si>
  <si>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</si>
  <si>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</si>
  <si>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</si>
  <si>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</si>
  <si>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</si>
  <si>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</si>
  <si>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</si>
  <si>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</si>
  <si>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</si>
  <si>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</si>
  <si>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</si>
  <si>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</si>
  <si>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</si>
  <si>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</si>
  <si>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</si>
  <si>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</si>
  <si>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</si>
  <si>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</si>
  <si>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</si>
  <si>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</si>
  <si>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</si>
  <si>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</si>
  <si>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</si>
  <si>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</si>
  <si>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</si>
  <si>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</si>
  <si>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</si>
  <si>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</si>
  <si>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</si>
  <si>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</si>
  <si>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</si>
  <si>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</si>
  <si>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</si>
  <si>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</si>
  <si>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</si>
  <si>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</si>
  <si>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</si>
  <si>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</si>
  <si>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</si>
  <si>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</si>
  <si>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</si>
  <si>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</si>
  <si>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</si>
  <si>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</si>
  <si>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</si>
  <si>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</si>
  <si>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</si>
  <si>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</si>
  <si>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</si>
  <si>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</si>
  <si>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</si>
  <si>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</si>
  <si>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</si>
  <si>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</si>
  <si>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</si>
  <si>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</si>
  <si>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</si>
  <si>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</si>
  <si>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</si>
  <si>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</si>
  <si>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</si>
  <si>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</si>
  <si>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</si>
  <si>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</si>
  <si>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</si>
  <si>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</si>
  <si>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</si>
  <si>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</si>
  <si>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</si>
  <si>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</si>
  <si>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</si>
  <si>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</si>
  <si>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</si>
  <si>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</si>
  <si>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</si>
  <si>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</si>
  <si>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</si>
  <si>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</si>
  <si>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</si>
  <si>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</si>
  <si>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</si>
  <si>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</si>
  <si>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</si>
  <si>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</si>
  <si>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</si>
  <si>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</si>
  <si>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</si>
  <si>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</si>
  <si>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</si>
  <si>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</si>
  <si>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</si>
  <si>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</si>
  <si>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</si>
  <si>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</si>
  <si>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</si>
  <si>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</si>
  <si>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</si>
  <si>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</si>
  <si>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</si>
  <si>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</si>
  <si>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</si>
  <si>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</si>
  <si>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</si>
  <si>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</si>
  <si>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</si>
  <si>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</si>
  <si>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</si>
  <si>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</si>
  <si>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</si>
  <si>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</si>
  <si>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</si>
  <si>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</si>
  <si>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</si>
  <si>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</si>
  <si>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</si>
  <si>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</si>
  <si>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</si>
  <si>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</si>
  <si>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</si>
  <si>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</si>
  <si>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</si>
  <si>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</si>
  <si>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</si>
  <si>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</si>
  <si>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</si>
  <si>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</si>
  <si>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</si>
  <si>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</si>
  <si>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</si>
  <si>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</si>
  <si>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</si>
  <si>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</si>
  <si>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</si>
  <si>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</si>
  <si>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</si>
  <si>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</si>
  <si>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</si>
  <si>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</si>
  <si>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</si>
  <si>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</si>
  <si>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</si>
  <si>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</si>
  <si>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</si>
  <si>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</si>
  <si>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</si>
  <si>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</si>
  <si>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</si>
  <si>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</si>
  <si>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</si>
  <si>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</si>
  <si>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</si>
  <si>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</si>
  <si>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</si>
  <si>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</si>
  <si>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</si>
  <si>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</si>
  <si>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</si>
  <si>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</si>
  <si>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</si>
  <si>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</si>
  <si>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</si>
  <si>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</si>
  <si>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</si>
  <si>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</si>
  <si>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</si>
  <si>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</si>
  <si>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</si>
  <si>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</si>
  <si>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</si>
  <si>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</si>
  <si>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</si>
  <si>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</si>
  <si>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</si>
  <si>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</si>
  <si>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</si>
  <si>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</si>
  <si>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</si>
  <si>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</si>
  <si>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</si>
  <si>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</si>
  <si>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</si>
  <si>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</si>
  <si>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</si>
  <si>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</si>
  <si>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</si>
  <si>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</si>
  <si>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</si>
  <si>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</si>
  <si>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</si>
  <si>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</si>
  <si>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</si>
  <si>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</si>
  <si>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</si>
  <si>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</si>
  <si>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</si>
  <si>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</si>
  <si>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</si>
  <si>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</si>
  <si>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</si>
  <si>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</si>
  <si>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</si>
  <si>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</si>
  <si>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</si>
  <si>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</si>
  <si>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</si>
  <si>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</si>
  <si>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</si>
  <si>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</si>
  <si>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</si>
  <si>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</si>
  <si>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</si>
  <si>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</si>
  <si>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</si>
  <si>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</si>
  <si>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</si>
  <si>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</si>
  <si>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</si>
  <si>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</si>
  <si>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</si>
  <si>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</si>
  <si>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</si>
  <si>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</si>
  <si>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</si>
  <si>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</si>
  <si>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</si>
  <si>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</si>
  <si>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</si>
  <si>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</si>
  <si>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</si>
  <si>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</si>
  <si>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</si>
  <si>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</si>
  <si>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</si>
  <si>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</si>
  <si>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</si>
  <si>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</si>
  <si>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</si>
  <si>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</si>
  <si>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</si>
  <si>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</si>
  <si>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</si>
  <si>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</si>
  <si>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</si>
  <si>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</si>
  <si>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</si>
  <si>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</si>
  <si>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</si>
  <si>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</si>
  <si>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</si>
  <si>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</si>
  <si>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</si>
  <si>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</si>
  <si>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</si>
  <si>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</si>
  <si>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</si>
  <si>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</si>
  <si>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</si>
  <si>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</si>
  <si>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</si>
  <si>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</si>
  <si>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</si>
  <si>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</si>
  <si>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</si>
  <si>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</si>
  <si>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</si>
  <si>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</si>
  <si>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</si>
  <si>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</si>
  <si>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</si>
  <si>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</si>
  <si>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</si>
  <si>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</si>
  <si>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</si>
  <si>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</si>
  <si>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</si>
  <si>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</si>
  <si>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</si>
  <si>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</si>
  <si>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</si>
  <si>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</si>
  <si>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</si>
  <si>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</si>
  <si>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</si>
  <si>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</si>
  <si>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</si>
  <si>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</si>
  <si>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</si>
  <si>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</si>
  <si>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</si>
  <si>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</si>
  <si>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</si>
  <si>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</si>
  <si>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</si>
  <si>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</si>
  <si>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</si>
  <si>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</si>
  <si>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</si>
  <si>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</si>
  <si>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</si>
  <si>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</si>
  <si>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</si>
  <si>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</si>
  <si>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</si>
  <si>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</si>
  <si>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</si>
  <si>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</si>
  <si>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</si>
  <si>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</si>
  <si>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</si>
  <si>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</si>
  <si>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</si>
  <si>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</si>
  <si>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</si>
  <si>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</si>
  <si>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</si>
  <si>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</si>
  <si>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</si>
  <si>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</si>
  <si>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</si>
  <si>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</si>
  <si>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</si>
  <si>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</si>
  <si>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</si>
  <si>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</si>
  <si>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</si>
  <si>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</si>
  <si>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</si>
  <si>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</si>
  <si>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</si>
  <si>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</si>
  <si>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</si>
  <si>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</si>
  <si>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</si>
  <si>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</si>
  <si>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</si>
  <si>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</si>
  <si>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</si>
  <si>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</si>
  <si>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</si>
  <si>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</si>
  <si>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</si>
  <si>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</si>
  <si>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</si>
  <si>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</si>
  <si>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</si>
  <si>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</si>
  <si>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</si>
  <si>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</si>
  <si>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</si>
  <si>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</si>
  <si>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</si>
  <si>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</si>
  <si>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</si>
  <si>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</si>
  <si>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</si>
  <si>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</si>
  <si>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</si>
  <si>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</si>
  <si>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</si>
  <si>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</si>
  <si>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</si>
  <si>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</si>
  <si>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</si>
  <si>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</si>
  <si>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</si>
  <si>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</si>
  <si>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</si>
  <si>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</si>
  <si>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</si>
  <si>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</si>
  <si>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</si>
  <si>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</si>
  <si>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</si>
  <si>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</si>
  <si>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</si>
  <si>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</si>
  <si>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</si>
  <si>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</si>
  <si>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</si>
  <si>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</si>
  <si>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</si>
  <si>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</si>
  <si>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</si>
  <si>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SICODI</t>
  </si>
  <si>
    <t>PPC17              </t>
  </si>
  <si>
    <t>PPF04              </t>
  </si>
  <si>
    <t>PPM22              </t>
  </si>
  <si>
    <t>PPM21              </t>
  </si>
  <si>
    <t>PPC16              </t>
  </si>
  <si>
    <t>PPM29              </t>
  </si>
  <si>
    <t>PPC19              </t>
  </si>
  <si>
    <t>PPM25              </t>
  </si>
  <si>
    <t>PPC24              </t>
  </si>
  <si>
    <t>PPC20              </t>
  </si>
  <si>
    <t>PPC23              </t>
  </si>
  <si>
    <t>PPC18              </t>
  </si>
  <si>
    <t>PPC46              </t>
  </si>
  <si>
    <t>PPC15              </t>
  </si>
  <si>
    <t>PPC28              </t>
  </si>
  <si>
    <t>PPC43              </t>
  </si>
  <si>
    <t>PPC11              </t>
  </si>
  <si>
    <t>PPC40              </t>
  </si>
  <si>
    <t>PPC44              </t>
  </si>
  <si>
    <t>PPC41              </t>
  </si>
  <si>
    <t>PPC08              </t>
  </si>
  <si>
    <t>PPC22              </t>
  </si>
  <si>
    <t>PPC26              </t>
  </si>
  <si>
    <t>PPC42              </t>
  </si>
  <si>
    <t>PPC12              </t>
  </si>
  <si>
    <t>PPC45              </t>
  </si>
  <si>
    <t>PPC10              </t>
  </si>
  <si>
    <t>PPC05              </t>
  </si>
  <si>
    <t>PPF02              </t>
  </si>
  <si>
    <t>PPC38              </t>
  </si>
  <si>
    <t>BT</t>
  </si>
  <si>
    <t>MT</t>
  </si>
  <si>
    <t>0 a 1 KV</t>
  </si>
  <si>
    <t>1 KV a 36 KV</t>
  </si>
  <si>
    <t>Extra AT</t>
  </si>
  <si>
    <t>36 KV a 220 KV</t>
  </si>
  <si>
    <t>220 KV a 500 KV</t>
  </si>
  <si>
    <t>Nivel de Tensión reportada</t>
  </si>
  <si>
    <t>Infraestructura de soporte eléctrico de LUZ DEL SUR arrendada por AZTECA</t>
  </si>
  <si>
    <t>10 KV y/o 22.9 KV</t>
  </si>
  <si>
    <t>10 KV y/o 60 KV</t>
  </si>
  <si>
    <t>13 y/o (12, 14, 16, 18)</t>
  </si>
  <si>
    <t>14, 16, 18</t>
  </si>
  <si>
    <t>18, 20</t>
  </si>
  <si>
    <t>11 al 20 y 25</t>
  </si>
  <si>
    <t>Poste/Torre</t>
  </si>
  <si>
    <t>Metálico/Madera</t>
  </si>
  <si>
    <t>Metálico/Madera/Concreto</t>
  </si>
  <si>
    <t>14, 15</t>
  </si>
  <si>
    <t>Concreto/Madera(1)</t>
  </si>
  <si>
    <t>13, 18</t>
  </si>
  <si>
    <t>Poste/Poste Auxiliar(1)</t>
  </si>
  <si>
    <t>12, 13</t>
  </si>
  <si>
    <t>Torre/Poste</t>
  </si>
  <si>
    <t>13, 15</t>
  </si>
  <si>
    <t>Concreto/Madera/Metálico</t>
  </si>
  <si>
    <t>Madera/Concreto</t>
  </si>
  <si>
    <t>14, 15, 16, 18</t>
  </si>
  <si>
    <t>Data original remitido con espacios en blanco</t>
  </si>
  <si>
    <t>Cantidad de torres por código</t>
  </si>
  <si>
    <t>RETRIBUCIÓN MENSUAL TOTAL (US$ sin IGV)</t>
  </si>
  <si>
    <t>Cantidad de torres y/o postes por retribución mensual</t>
  </si>
  <si>
    <t>Estructura (%)</t>
  </si>
  <si>
    <t xml:space="preserve">RETRIBUCIÓN MENSUAL UNITARIA DE CADA TORRE (US$ sin IGV) </t>
  </si>
  <si>
    <t xml:space="preserve">RETRIBUCIÓN MENSUAL UNITARIA DE CADA TIPO DE TORRE (US$ sin IGV) </t>
  </si>
  <si>
    <t>INFORMACIÓN OSIPTEL</t>
  </si>
  <si>
    <t>PRECIO CIF UNITARIO(m) (US$), sin IGV</t>
  </si>
  <si>
    <t>Suma de Cantidad de torres y/o postes por retribución mensual</t>
  </si>
  <si>
    <t xml:space="preserve"> RETRIBUCIÓN MENSUAL TOTAL (US$ sin IGV) </t>
  </si>
  <si>
    <t>TP_ACP1</t>
  </si>
  <si>
    <t>INFORMACIÓN AS BUILT</t>
  </si>
  <si>
    <t>ADECUACIÓN PARA PRESENTAR A LDS</t>
  </si>
  <si>
    <t>TOTAL RM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</si>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</sst>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.0000\ _€_-;\-* #,##0.0000\ _€_-;_-* &quot;-&quot;????\ _€_-;_-@_-"/>
    <numFmt numFmtId="173" formatCode="_-* #,##0\ _€_-;\-* #,##0\ _€_-;_-* &quot;-&quot;???\ _€_-;_-@_-"/>
    <numFmt numFmtId="174" formatCode="_ * #,##0.00000000_ ;_ * \-#,##0.00000000_ ;_ * &quot;-&quot;??_ ;_ @_ "/>
    <numFmt numFmtId="175" formatCode="0.000"/>
    <numFmt numFmtId="176" formatCode="_ * #,##0_ ;_ * \-#,##0_ ;_ * &quot;-&quot;??_ ;_ @_ 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FFFF"/>
      <name val="Calibri"/>
      <family val="2"/>
    </font>
    <font>
      <sz val="9"/>
      <color theme="1"/>
      <name val="Calibri"/>
      <family val="2"/>
      <scheme val="minor"/>
    </font>
    <font>
      <sz val="9"/>
      <color rgb="FF0000CC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sz val="11"/>
      <color theme="1"/>
      <name val="Arial Narrow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0" fillId="0" borderId="0" xfId="0"/>
    <xf numFmtId="0" fontId="0" fillId="0" borderId="0" xfId="0" applyFont="1"/>
    <xf numFmtId="0" fontId="3" fillId="0" borderId="0" xfId="0" applyFont="1" applyAlignment="1">
      <alignment horizontal="center" wrapText="1"/>
    </xf>
    <xf numFmtId="0" fontId="0" fillId="0" borderId="1" xfId="0" applyBorder="1"/>
    <xf numFmtId="0" fontId="3" fillId="0" borderId="0" xfId="0" applyFont="1" applyAlignment="1">
      <alignment horizontal="center"/>
    </xf>
    <xf numFmtId="165" fontId="0" fillId="0" borderId="1" xfId="54" applyFont="1" applyBorder="1"/>
    <xf numFmtId="0" fontId="27" fillId="0" borderId="0" xfId="1" applyFont="1" applyFill="1" applyBorder="1" applyAlignment="1"/>
    <xf numFmtId="0" fontId="4" fillId="0" borderId="0" xfId="1" applyFill="1" applyBorder="1" applyAlignment="1">
      <alignment horizontal="centerContinuous"/>
    </xf>
    <xf numFmtId="0" fontId="4" fillId="0" borderId="0" xfId="1" applyFill="1" applyBorder="1"/>
    <xf numFmtId="0" fontId="4" fillId="0" borderId="0" xfId="1" applyFill="1"/>
    <xf numFmtId="0" fontId="28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Continuous"/>
    </xf>
    <xf numFmtId="0" fontId="29" fillId="0" borderId="0" xfId="1" applyFont="1" applyFill="1"/>
    <xf numFmtId="0" fontId="30" fillId="0" borderId="0" xfId="55" applyFill="1" applyAlignment="1" applyProtection="1"/>
    <xf numFmtId="0" fontId="31" fillId="0" borderId="0" xfId="1" applyFont="1" applyFill="1" applyBorder="1" applyAlignment="1">
      <alignment horizontal="centerContinuous"/>
    </xf>
    <xf numFmtId="0" fontId="30" fillId="0" borderId="0" xfId="55" applyFill="1" applyBorder="1" applyAlignment="1" applyProtection="1">
      <alignment horizontal="left"/>
    </xf>
    <xf numFmtId="0" fontId="30" fillId="0" borderId="0" xfId="55" applyFill="1" applyBorder="1" applyAlignment="1" applyProtection="1"/>
    <xf numFmtId="168" fontId="29" fillId="0" borderId="0" xfId="1" applyNumberFormat="1" applyFont="1" applyFill="1" applyBorder="1" applyAlignment="1">
      <alignment horizontal="left"/>
    </xf>
    <xf numFmtId="0" fontId="32" fillId="0" borderId="1" xfId="1" applyFont="1" applyFill="1" applyBorder="1" applyAlignment="1">
      <alignment horizontal="center" wrapText="1"/>
    </xf>
    <xf numFmtId="0" fontId="4" fillId="0" borderId="0" xfId="1" applyFont="1" applyFill="1"/>
    <xf numFmtId="0" fontId="4" fillId="0" borderId="1" xfId="1" applyFont="1" applyFill="1" applyBorder="1"/>
    <xf numFmtId="0" fontId="4" fillId="0" borderId="1" xfId="1" applyFont="1" applyFill="1" applyBorder="1" applyAlignment="1">
      <alignment horizontal="center"/>
    </xf>
    <xf numFmtId="0" fontId="33" fillId="0" borderId="0" xfId="1" applyFont="1" applyFill="1"/>
    <xf numFmtId="169" fontId="4" fillId="0" borderId="1" xfId="1" applyNumberFormat="1" applyFont="1" applyFill="1" applyBorder="1" applyAlignment="1">
      <alignment horizontal="center"/>
    </xf>
    <xf numFmtId="0" fontId="25" fillId="0" borderId="0" xfId="1" applyFont="1" applyFill="1" applyBorder="1"/>
    <xf numFmtId="0" fontId="34" fillId="0" borderId="0" xfId="1" applyFont="1" applyFill="1" applyBorder="1" applyAlignment="1">
      <alignment horizontal="center"/>
    </xf>
    <xf numFmtId="2" fontId="34" fillId="0" borderId="0" xfId="1" applyNumberFormat="1" applyFont="1" applyFill="1" applyBorder="1"/>
    <xf numFmtId="2" fontId="4" fillId="0" borderId="0" xfId="1" applyNumberFormat="1" applyFill="1" applyBorder="1" applyAlignment="1">
      <alignment horizont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0" fontId="26" fillId="0" borderId="13" xfId="1" applyFont="1" applyFill="1" applyBorder="1" applyAlignment="1">
      <alignment horizontal="center" wrapText="1"/>
    </xf>
    <xf numFmtId="0" fontId="26" fillId="0" borderId="0" xfId="1" applyFont="1" applyFill="1" applyBorder="1" applyAlignment="1">
      <alignment horizontal="center" vertical="center" wrapText="1"/>
    </xf>
    <xf numFmtId="0" fontId="25" fillId="0" borderId="0" xfId="1" applyFont="1" applyFill="1"/>
    <xf numFmtId="0" fontId="25" fillId="0" borderId="1" xfId="1" applyFont="1" applyFill="1" applyBorder="1" applyAlignment="1">
      <alignment horizontal="center"/>
    </xf>
    <xf numFmtId="168" fontId="25" fillId="0" borderId="1" xfId="1" applyNumberFormat="1" applyFont="1" applyFill="1" applyBorder="1" applyAlignment="1">
      <alignment horizontal="left"/>
    </xf>
    <xf numFmtId="0" fontId="25" fillId="0" borderId="1" xfId="1" applyFont="1" applyFill="1" applyBorder="1"/>
    <xf numFmtId="168" fontId="25" fillId="0" borderId="1" xfId="1" applyNumberFormat="1" applyFont="1" applyFill="1" applyBorder="1" applyAlignment="1">
      <alignment horizontal="center"/>
    </xf>
    <xf numFmtId="1" fontId="25" fillId="0" borderId="1" xfId="1" applyNumberFormat="1" applyFont="1" applyFill="1" applyBorder="1" applyAlignment="1">
      <alignment horizontal="center"/>
    </xf>
    <xf numFmtId="4" fontId="25" fillId="0" borderId="1" xfId="1" applyNumberFormat="1" applyFont="1" applyFill="1" applyBorder="1" applyAlignment="1">
      <alignment horizontal="right"/>
    </xf>
    <xf numFmtId="168" fontId="25" fillId="0" borderId="13" xfId="1" applyNumberFormat="1" applyFont="1" applyFill="1" applyBorder="1" applyAlignment="1">
      <alignment horizontal="left"/>
    </xf>
    <xf numFmtId="0" fontId="35" fillId="0" borderId="0" xfId="1" quotePrefix="1" applyFont="1" applyFill="1"/>
    <xf numFmtId="2" fontId="25" fillId="0" borderId="0" xfId="1" applyNumberFormat="1" applyFont="1" applyFill="1" applyBorder="1" applyAlignment="1">
      <alignment horizontal="center"/>
    </xf>
    <xf numFmtId="2" fontId="34" fillId="0" borderId="13" xfId="1" applyNumberFormat="1" applyFont="1" applyFill="1" applyBorder="1"/>
    <xf numFmtId="0" fontId="4" fillId="0" borderId="13" xfId="1" applyFont="1" applyFill="1" applyBorder="1"/>
    <xf numFmtId="0" fontId="25" fillId="0" borderId="13" xfId="1" applyFont="1" applyFill="1" applyBorder="1" applyAlignment="1">
      <alignment horizontal="center" wrapText="1"/>
    </xf>
    <xf numFmtId="168" fontId="25" fillId="0" borderId="0" xfId="1" applyNumberFormat="1" applyFont="1" applyFill="1" applyBorder="1" applyAlignment="1">
      <alignment horizontal="left"/>
    </xf>
    <xf numFmtId="0" fontId="4" fillId="0" borderId="0" xfId="1" applyFont="1" applyFill="1" applyBorder="1"/>
    <xf numFmtId="0" fontId="4" fillId="0" borderId="0" xfId="1" applyFill="1" applyBorder="1" applyAlignment="1">
      <alignment horizontal="center"/>
    </xf>
    <xf numFmtId="0" fontId="36" fillId="0" borderId="1" xfId="1" applyFont="1" applyFill="1" applyBorder="1" applyAlignment="1">
      <alignment vertical="center" wrapText="1"/>
    </xf>
    <xf numFmtId="4" fontId="4" fillId="0" borderId="0" xfId="1" applyNumberFormat="1" applyFont="1" applyFill="1" applyBorder="1"/>
    <xf numFmtId="168" fontId="25" fillId="0" borderId="0" xfId="1" applyNumberFormat="1" applyFont="1" applyFill="1" applyBorder="1" applyAlignment="1">
      <alignment horizontal="center"/>
    </xf>
    <xf numFmtId="1" fontId="25" fillId="0" borderId="0" xfId="1" applyNumberFormat="1" applyFont="1" applyFill="1" applyBorder="1" applyAlignment="1">
      <alignment horizontal="center"/>
    </xf>
    <xf numFmtId="0" fontId="29" fillId="0" borderId="0" xfId="1" applyFont="1" applyFill="1" applyBorder="1"/>
    <xf numFmtId="0" fontId="4" fillId="0" borderId="0" xfId="1" applyFill="1" applyBorder="1" applyAlignment="1">
      <alignment horizontal="center" vertical="center"/>
    </xf>
    <xf numFmtId="168" fontId="25" fillId="0" borderId="1" xfId="1" applyNumberFormat="1" applyFont="1" applyFill="1" applyBorder="1" applyAlignment="1">
      <alignment horizontal="left" wrapText="1"/>
    </xf>
    <xf numFmtId="0" fontId="4" fillId="0" borderId="0" xfId="1"/>
    <xf numFmtId="0" fontId="25" fillId="0" borderId="0" xfId="1" applyFont="1" applyFill="1" applyBorder="1" applyAlignment="1">
      <alignment horizontal="center"/>
    </xf>
    <xf numFmtId="168" fontId="25" fillId="0" borderId="0" xfId="1" applyNumberFormat="1" applyFont="1" applyFill="1" applyBorder="1" applyAlignment="1">
      <alignment horizontal="left" wrapText="1"/>
    </xf>
    <xf numFmtId="4" fontId="25" fillId="0" borderId="0" xfId="1" applyNumberFormat="1" applyFont="1" applyFill="1" applyBorder="1" applyAlignment="1">
      <alignment horizontal="right"/>
    </xf>
    <xf numFmtId="0" fontId="4" fillId="0" borderId="1" xfId="1" applyFill="1" applyBorder="1"/>
    <xf numFmtId="11" fontId="4" fillId="0" borderId="0" xfId="1" applyNumberFormat="1" applyFill="1" applyBorder="1"/>
    <xf numFmtId="2" fontId="25" fillId="0" borderId="1" xfId="1" applyNumberFormat="1" applyFont="1" applyFill="1" applyBorder="1" applyAlignment="1">
      <alignment horizontal="right"/>
    </xf>
    <xf numFmtId="1" fontId="25" fillId="0" borderId="0" xfId="1" quotePrefix="1" applyNumberFormat="1" applyFont="1" applyFill="1" applyBorder="1" applyAlignment="1">
      <alignment horizontal="center"/>
    </xf>
    <xf numFmtId="0" fontId="29" fillId="0" borderId="0" xfId="1" applyFont="1" applyFill="1" applyBorder="1" applyAlignment="1">
      <alignment horizontal="left" vertical="center"/>
    </xf>
    <xf numFmtId="0" fontId="25" fillId="0" borderId="1" xfId="1" applyFont="1" applyFill="1" applyBorder="1" applyAlignment="1">
      <alignment horizontal="left" vertical="center"/>
    </xf>
    <xf numFmtId="2" fontId="25" fillId="0" borderId="1" xfId="1" applyNumberFormat="1" applyFont="1" applyFill="1" applyBorder="1"/>
    <xf numFmtId="2" fontId="25" fillId="0" borderId="13" xfId="1" applyNumberFormat="1" applyFont="1" applyFill="1" applyBorder="1"/>
    <xf numFmtId="2" fontId="25" fillId="0" borderId="0" xfId="1" applyNumberFormat="1" applyFont="1" applyFill="1" applyBorder="1"/>
    <xf numFmtId="2" fontId="25" fillId="0" borderId="1" xfId="1" applyNumberFormat="1" applyFont="1" applyFill="1" applyBorder="1" applyAlignment="1">
      <alignment horizontal="center"/>
    </xf>
    <xf numFmtId="2" fontId="4" fillId="0" borderId="0" xfId="1" applyNumberFormat="1" applyFill="1" applyBorder="1"/>
    <xf numFmtId="9" fontId="0" fillId="0" borderId="0" xfId="51" applyFont="1" applyFill="1" applyBorder="1"/>
    <xf numFmtId="2" fontId="25" fillId="0" borderId="0" xfId="1" applyNumberFormat="1" applyFont="1" applyFill="1" applyBorder="1" applyAlignment="1">
      <alignment horizontal="right"/>
    </xf>
    <xf numFmtId="2" fontId="25" fillId="0" borderId="0" xfId="1" quotePrefix="1" applyNumberFormat="1" applyFont="1" applyFill="1" applyBorder="1"/>
    <xf numFmtId="2" fontId="34" fillId="0" borderId="1" xfId="1" applyNumberFormat="1" applyFont="1" applyFill="1" applyBorder="1"/>
    <xf numFmtId="0" fontId="37" fillId="0" borderId="0" xfId="1" applyFont="1" applyFill="1" applyBorder="1"/>
    <xf numFmtId="168" fontId="37" fillId="0" borderId="0" xfId="1" applyNumberFormat="1" applyFont="1" applyFill="1" applyBorder="1" applyAlignment="1">
      <alignment horizontal="left"/>
    </xf>
    <xf numFmtId="0" fontId="37" fillId="0" borderId="0" xfId="1" applyFont="1" applyFill="1" applyBorder="1" applyAlignment="1">
      <alignment horizontal="center"/>
    </xf>
    <xf numFmtId="1" fontId="37" fillId="0" borderId="0" xfId="1" applyNumberFormat="1" applyFont="1" applyFill="1" applyBorder="1" applyAlignment="1">
      <alignment horizontal="center"/>
    </xf>
    <xf numFmtId="2" fontId="37" fillId="0" borderId="0" xfId="1" applyNumberFormat="1" applyFont="1" applyFill="1" applyBorder="1" applyAlignment="1">
      <alignment horizontal="right"/>
    </xf>
    <xf numFmtId="2" fontId="37" fillId="0" borderId="0" xfId="1" applyNumberFormat="1" applyFont="1" applyFill="1" applyBorder="1" applyAlignment="1">
      <alignment horizontal="center"/>
    </xf>
    <xf numFmtId="1" fontId="34" fillId="0" borderId="0" xfId="1" applyNumberFormat="1" applyFont="1" applyFill="1" applyBorder="1" applyAlignment="1">
      <alignment horizontal="center"/>
    </xf>
    <xf numFmtId="2" fontId="25" fillId="0" borderId="1" xfId="1" applyNumberFormat="1" applyFont="1" applyFill="1" applyBorder="1" applyAlignment="1">
      <alignment horizontal="left"/>
    </xf>
    <xf numFmtId="166" fontId="35" fillId="0" borderId="0" xfId="50" quotePrefix="1" applyFont="1" applyFill="1"/>
    <xf numFmtId="2" fontId="34" fillId="0" borderId="0" xfId="1" quotePrefix="1" applyNumberFormat="1" applyFont="1" applyFill="1" applyBorder="1"/>
    <xf numFmtId="0" fontId="2" fillId="34" borderId="0" xfId="0" applyFont="1" applyFill="1" applyAlignment="1">
      <alignment horizontal="center" wrapText="1"/>
    </xf>
    <xf numFmtId="0" fontId="2" fillId="34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166" fontId="1" fillId="0" borderId="1" xfId="3" applyFont="1" applyFill="1" applyBorder="1" applyAlignment="1">
      <alignment horizontal="center"/>
    </xf>
    <xf numFmtId="165" fontId="0" fillId="0" borderId="1" xfId="0" applyNumberFormat="1" applyBorder="1"/>
    <xf numFmtId="171" fontId="40" fillId="35" borderId="1" xfId="51" applyNumberFormat="1" applyFont="1" applyFill="1" applyBorder="1" applyAlignment="1">
      <alignment horizontal="center"/>
    </xf>
    <xf numFmtId="168" fontId="41" fillId="0" borderId="1" xfId="1" applyNumberFormat="1" applyFont="1" applyFill="1" applyBorder="1" applyAlignment="1">
      <alignment horizontal="center"/>
    </xf>
    <xf numFmtId="165" fontId="3" fillId="0" borderId="1" xfId="54" applyFont="1" applyBorder="1"/>
    <xf numFmtId="0" fontId="42" fillId="0" borderId="0" xfId="0" applyFont="1"/>
    <xf numFmtId="0" fontId="43" fillId="0" borderId="0" xfId="0" applyFont="1"/>
    <xf numFmtId="165" fontId="1" fillId="0" borderId="1" xfId="54" applyFont="1" applyFill="1" applyBorder="1"/>
    <xf numFmtId="172" fontId="0" fillId="0" borderId="0" xfId="0" applyNumberFormat="1"/>
    <xf numFmtId="0" fontId="42" fillId="0" borderId="1" xfId="0" applyFont="1" applyBorder="1"/>
    <xf numFmtId="0" fontId="42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170" fontId="0" fillId="35" borderId="1" xfId="54" applyNumberFormat="1" applyFont="1" applyFill="1" applyBorder="1"/>
    <xf numFmtId="10" fontId="40" fillId="35" borderId="1" xfId="51" applyNumberFormat="1" applyFont="1" applyFill="1" applyBorder="1" applyAlignment="1">
      <alignment horizontal="center"/>
    </xf>
    <xf numFmtId="0" fontId="5" fillId="35" borderId="1" xfId="2" applyFill="1" applyBorder="1" applyAlignment="1">
      <alignment horizontal="center"/>
    </xf>
    <xf numFmtId="0" fontId="40" fillId="35" borderId="1" xfId="2" applyFont="1" applyFill="1" applyBorder="1" applyAlignment="1">
      <alignment horizontal="center"/>
    </xf>
    <xf numFmtId="170" fontId="40" fillId="35" borderId="1" xfId="54" applyNumberFormat="1" applyFont="1" applyFill="1" applyBorder="1"/>
    <xf numFmtId="165" fontId="3" fillId="0" borderId="1" xfId="0" applyNumberFormat="1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173" fontId="40" fillId="35" borderId="1" xfId="0" applyNumberFormat="1" applyFont="1" applyFill="1" applyBorder="1" applyAlignment="1"/>
    <xf numFmtId="0" fontId="21" fillId="0" borderId="0" xfId="0" applyFont="1"/>
    <xf numFmtId="0" fontId="43" fillId="0" borderId="1" xfId="0" applyFont="1" applyBorder="1" applyAlignment="1">
      <alignment horizontal="center" wrapText="1"/>
    </xf>
    <xf numFmtId="0" fontId="43" fillId="0" borderId="0" xfId="0" applyFont="1" applyAlignment="1">
      <alignment horizontal="center"/>
    </xf>
    <xf numFmtId="165" fontId="0" fillId="0" borderId="0" xfId="0" applyNumberFormat="1"/>
    <xf numFmtId="0" fontId="42" fillId="0" borderId="1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168" fontId="41" fillId="0" borderId="11" xfId="1" applyNumberFormat="1" applyFont="1" applyFill="1" applyBorder="1" applyAlignment="1">
      <alignment horizontal="center"/>
    </xf>
    <xf numFmtId="0" fontId="42" fillId="0" borderId="11" xfId="0" applyFont="1" applyBorder="1"/>
    <xf numFmtId="0" fontId="22" fillId="0" borderId="11" xfId="0" applyFont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center"/>
    </xf>
    <xf numFmtId="0" fontId="42" fillId="0" borderId="1" xfId="0" applyFont="1" applyFill="1" applyBorder="1"/>
    <xf numFmtId="0" fontId="45" fillId="37" borderId="0" xfId="0" applyFont="1" applyFill="1" applyAlignment="1">
      <alignment horizontal="center" vertical="center"/>
    </xf>
    <xf numFmtId="0" fontId="0" fillId="37" borderId="0" xfId="0" applyFill="1"/>
    <xf numFmtId="0" fontId="26" fillId="38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174" fontId="25" fillId="0" borderId="1" xfId="47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43" fontId="25" fillId="0" borderId="1" xfId="47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165" fontId="0" fillId="0" borderId="1" xfId="54" applyFont="1" applyFill="1" applyBorder="1"/>
    <xf numFmtId="165" fontId="0" fillId="0" borderId="1" xfId="0" applyNumberFormat="1" applyFill="1" applyBorder="1"/>
    <xf numFmtId="0" fontId="24" fillId="0" borderId="0" xfId="0" applyFont="1" applyAlignment="1">
      <alignment horizontal="center" wrapText="1"/>
    </xf>
    <xf numFmtId="0" fontId="2" fillId="39" borderId="14" xfId="0" applyFont="1" applyFill="1" applyBorder="1"/>
    <xf numFmtId="0" fontId="2" fillId="39" borderId="15" xfId="0" applyFont="1" applyFill="1" applyBorder="1"/>
    <xf numFmtId="0" fontId="0" fillId="40" borderId="0" xfId="0" applyFill="1"/>
    <xf numFmtId="0" fontId="34" fillId="0" borderId="1" xfId="1" applyFont="1" applyFill="1" applyBorder="1"/>
    <xf numFmtId="0" fontId="46" fillId="37" borderId="1" xfId="0" applyNumberFormat="1" applyFont="1" applyFill="1" applyBorder="1" applyAlignment="1">
      <alignment horizontal="right" vertical="center"/>
    </xf>
    <xf numFmtId="0" fontId="25" fillId="0" borderId="1" xfId="0" applyFont="1" applyFill="1" applyBorder="1" applyAlignment="1">
      <alignment horizontal="right" vertical="center"/>
    </xf>
    <xf numFmtId="0" fontId="47" fillId="0" borderId="0" xfId="0" applyFont="1" applyAlignment="1">
      <alignment horizontal="center" wrapText="1"/>
    </xf>
    <xf numFmtId="0" fontId="46" fillId="37" borderId="0" xfId="0" applyFont="1" applyFill="1" applyAlignment="1">
      <alignment horizontal="center" vertical="center"/>
    </xf>
    <xf numFmtId="0" fontId="48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0" fillId="0" borderId="0" xfId="0" applyFont="1" applyAlignment="1">
      <alignment horizontal="center" wrapText="1"/>
    </xf>
    <xf numFmtId="0" fontId="49" fillId="0" borderId="1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/>
    </xf>
    <xf numFmtId="0" fontId="42" fillId="0" borderId="11" xfId="0" applyFont="1" applyFill="1" applyBorder="1"/>
    <xf numFmtId="0" fontId="49" fillId="0" borderId="11" xfId="0" applyFont="1" applyFill="1" applyBorder="1" applyAlignment="1">
      <alignment horizontal="center" vertical="center" wrapText="1"/>
    </xf>
    <xf numFmtId="0" fontId="0" fillId="0" borderId="11" xfId="0" applyFont="1" applyBorder="1"/>
    <xf numFmtId="175" fontId="0" fillId="0" borderId="1" xfId="0" applyNumberFormat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165" fontId="0" fillId="0" borderId="1" xfId="0" applyNumberFormat="1" applyFont="1" applyFill="1" applyBorder="1"/>
    <xf numFmtId="0" fontId="43" fillId="0" borderId="11" xfId="0" applyFont="1" applyBorder="1" applyAlignment="1">
      <alignment horizontal="left"/>
    </xf>
    <xf numFmtId="0" fontId="26" fillId="40" borderId="1" xfId="1" applyFont="1" applyFill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49" fillId="0" borderId="1" xfId="0" applyFont="1" applyBorder="1"/>
    <xf numFmtId="0" fontId="50" fillId="0" borderId="1" xfId="0" applyFont="1" applyBorder="1"/>
    <xf numFmtId="0" fontId="51" fillId="0" borderId="1" xfId="0" applyFont="1" applyBorder="1" applyAlignment="1">
      <alignment horizontal="center" vertical="center"/>
    </xf>
    <xf numFmtId="165" fontId="50" fillId="0" borderId="1" xfId="54" applyFont="1" applyBorder="1"/>
    <xf numFmtId="166" fontId="50" fillId="0" borderId="1" xfId="3" applyFont="1" applyFill="1" applyBorder="1" applyAlignment="1">
      <alignment horizontal="center"/>
    </xf>
    <xf numFmtId="175" fontId="50" fillId="0" borderId="1" xfId="0" applyNumberFormat="1" applyFont="1" applyBorder="1"/>
    <xf numFmtId="165" fontId="50" fillId="0" borderId="1" xfId="0" applyNumberFormat="1" applyFont="1" applyBorder="1"/>
    <xf numFmtId="166" fontId="41" fillId="36" borderId="1" xfId="0" applyNumberFormat="1" applyFont="1" applyFill="1" applyBorder="1"/>
    <xf numFmtId="165" fontId="41" fillId="0" borderId="1" xfId="0" applyNumberFormat="1" applyFont="1" applyBorder="1"/>
    <xf numFmtId="0" fontId="49" fillId="0" borderId="1" xfId="0" applyFont="1" applyFill="1" applyBorder="1" applyAlignment="1">
      <alignment horizontal="center"/>
    </xf>
    <xf numFmtId="0" fontId="49" fillId="0" borderId="1" xfId="0" applyFont="1" applyFill="1" applyBorder="1"/>
    <xf numFmtId="0" fontId="49" fillId="0" borderId="11" xfId="0" applyFont="1" applyFill="1" applyBorder="1" applyAlignment="1">
      <alignment horizontal="center"/>
    </xf>
    <xf numFmtId="0" fontId="49" fillId="0" borderId="11" xfId="0" applyFont="1" applyFill="1" applyBorder="1"/>
    <xf numFmtId="0" fontId="49" fillId="0" borderId="11" xfId="0" applyFont="1" applyBorder="1" applyAlignment="1">
      <alignment horizontal="center"/>
    </xf>
    <xf numFmtId="0" fontId="3" fillId="0" borderId="0" xfId="0" applyFont="1" applyFill="1"/>
    <xf numFmtId="0" fontId="0" fillId="0" borderId="0" xfId="0" applyFill="1"/>
    <xf numFmtId="165" fontId="3" fillId="0" borderId="0" xfId="0" applyNumberFormat="1" applyFont="1" applyFill="1"/>
    <xf numFmtId="166" fontId="3" fillId="0" borderId="0" xfId="0" applyNumberFormat="1" applyFont="1" applyFill="1"/>
    <xf numFmtId="165" fontId="50" fillId="0" borderId="16" xfId="0" applyNumberFormat="1" applyFont="1" applyBorder="1"/>
    <xf numFmtId="9" fontId="50" fillId="0" borderId="1" xfId="56" applyFont="1" applyBorder="1" applyAlignment="1">
      <alignment horizontal="center"/>
    </xf>
    <xf numFmtId="9" fontId="3" fillId="0" borderId="1" xfId="0" applyNumberFormat="1" applyFont="1" applyBorder="1" applyAlignment="1">
      <alignment horizontal="center"/>
    </xf>
    <xf numFmtId="166" fontId="3" fillId="41" borderId="1" xfId="0" applyNumberFormat="1" applyFont="1" applyFill="1" applyBorder="1"/>
    <xf numFmtId="165" fontId="52" fillId="0" borderId="1" xfId="54" applyFont="1" applyBorder="1"/>
    <xf numFmtId="43" fontId="0" fillId="37" borderId="0" xfId="0" applyNumberFormat="1" applyFill="1" applyBorder="1" applyAlignment="1">
      <alignment horizontal="center" vertical="center"/>
    </xf>
    <xf numFmtId="0" fontId="3" fillId="43" borderId="1" xfId="0" applyFont="1" applyFill="1" applyBorder="1" applyAlignment="1">
      <alignment horizontal="center" vertical="center" wrapText="1"/>
    </xf>
    <xf numFmtId="0" fontId="3" fillId="37" borderId="1" xfId="0" applyFont="1" applyFill="1" applyBorder="1"/>
    <xf numFmtId="43" fontId="3" fillId="37" borderId="1" xfId="0" applyNumberFormat="1" applyFont="1" applyFill="1" applyBorder="1"/>
    <xf numFmtId="43" fontId="3" fillId="40" borderId="1" xfId="0" applyNumberFormat="1" applyFont="1" applyFill="1" applyBorder="1"/>
    <xf numFmtId="43" fontId="0" fillId="37" borderId="1" xfId="0" applyNumberFormat="1" applyFill="1" applyBorder="1"/>
    <xf numFmtId="43" fontId="3" fillId="37" borderId="1" xfId="0" applyNumberFormat="1" applyFont="1" applyFill="1" applyBorder="1" applyAlignment="1">
      <alignment horizontal="center" vertical="center"/>
    </xf>
    <xf numFmtId="43" fontId="0" fillId="37" borderId="1" xfId="0" applyNumberFormat="1" applyFill="1" applyBorder="1" applyAlignment="1">
      <alignment horizontal="center" vertical="center"/>
    </xf>
    <xf numFmtId="0" fontId="0" fillId="37" borderId="1" xfId="0" applyFill="1" applyBorder="1"/>
    <xf numFmtId="0" fontId="0" fillId="44" borderId="1" xfId="0" applyNumberFormat="1" applyFill="1" applyBorder="1" applyAlignment="1">
      <alignment horizontal="center" vertical="center"/>
    </xf>
    <xf numFmtId="0" fontId="0" fillId="45" borderId="1" xfId="0" applyNumberFormat="1" applyFill="1" applyBorder="1" applyAlignment="1">
      <alignment horizontal="center" vertical="center"/>
    </xf>
    <xf numFmtId="0" fontId="0" fillId="46" borderId="1" xfId="0" applyNumberFormat="1" applyFill="1" applyBorder="1" applyAlignment="1">
      <alignment horizontal="center" vertical="center"/>
    </xf>
    <xf numFmtId="0" fontId="0" fillId="36" borderId="1" xfId="0" applyNumberFormat="1" applyFill="1" applyBorder="1" applyAlignment="1">
      <alignment horizontal="center" vertical="center"/>
    </xf>
    <xf numFmtId="43" fontId="3" fillId="47" borderId="0" xfId="0" applyNumberFormat="1" applyFont="1" applyFill="1" applyBorder="1"/>
    <xf numFmtId="176" fontId="3" fillId="47" borderId="0" xfId="0" applyNumberFormat="1" applyFont="1" applyFill="1" applyBorder="1"/>
    <xf numFmtId="0" fontId="0" fillId="0" borderId="0" xfId="0" applyBorder="1"/>
    <xf numFmtId="43" fontId="0" fillId="0" borderId="0" xfId="0" applyNumberFormat="1" applyFill="1" applyBorder="1"/>
    <xf numFmtId="168" fontId="41" fillId="40" borderId="1" xfId="1" applyNumberFormat="1" applyFont="1" applyFill="1" applyBorder="1" applyAlignment="1">
      <alignment horizontal="center"/>
    </xf>
    <xf numFmtId="168" fontId="41" fillId="40" borderId="11" xfId="1" applyNumberFormat="1" applyFont="1" applyFill="1" applyBorder="1" applyAlignment="1">
      <alignment horizontal="center"/>
    </xf>
    <xf numFmtId="0" fontId="40" fillId="0" borderId="1" xfId="0" applyFont="1" applyBorder="1"/>
    <xf numFmtId="0" fontId="26" fillId="38" borderId="1" xfId="0" applyFont="1" applyFill="1" applyBorder="1" applyAlignment="1">
      <alignment horizontal="center" vertical="center" wrapText="1"/>
    </xf>
    <xf numFmtId="0" fontId="45" fillId="37" borderId="0" xfId="0" applyFont="1" applyFill="1" applyAlignment="1">
      <alignment horizontal="center"/>
    </xf>
    <xf numFmtId="0" fontId="45" fillId="37" borderId="0" xfId="0" applyFont="1" applyFill="1" applyAlignment="1">
      <alignment horizontal="center" vertical="center"/>
    </xf>
    <xf numFmtId="0" fontId="27" fillId="0" borderId="0" xfId="1" applyFont="1" applyFill="1" applyBorder="1" applyAlignment="1">
      <alignment horizontal="center"/>
    </xf>
    <xf numFmtId="0" fontId="20" fillId="33" borderId="1" xfId="0" applyFont="1" applyFill="1" applyBorder="1" applyAlignment="1">
      <alignment horizontal="center" vertical="center" wrapText="1"/>
    </xf>
    <xf numFmtId="0" fontId="44" fillId="33" borderId="1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2" fillId="42" borderId="1" xfId="0" applyFont="1" applyFill="1" applyBorder="1" applyAlignment="1">
      <alignment horizontal="center"/>
    </xf>
  </cellXfs>
  <cellStyles count="5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4" xfId="52"/>
    <cellStyle name="Notas" xfId="18" builtinId="10" customBuiltin="1"/>
    <cellStyle name="Porcentaje" xfId="56" builtinId="5"/>
    <cellStyle name="Porcentaje 2" xfId="5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2"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colors>
    <mruColors>
      <color rgb="FF0000CC"/>
      <color rgb="FF0000FF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Maria\Disco%20D\2017\Osiptel\Preciario\MOD_INV_2017\BASE%20DE%20DATOS\I-403-LL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_INV_2016\Archivos%20Comunes\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GISTICA%202017\GE\MODULO\MOD_INV_2017\VALORIZACION%20DE%20LINEAS%20DE%20TRANSMIS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Maria\Disco%20D\2017\Osiptel\Preciario\MOD_INV_2017\BASE%20DE%20DATOS\FUENTES\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_INV_2016\MODULO%20DE%20LINEAS%20DE%20TRANSMISION\Electromec&#225;nica\C&#225;lculos%20Justificativos\Aux%201%20L.T.,%20Vanos%20y%20Cargas%20Torres%20de%20Ac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_INV_2016\MODULO%20DE%20LINEAS%20DE%20TRANSMISION\Electromec&#225;nica\C&#225;lculos%20Justificativos\Aux%204%20L.T.,%20Esfuerzos%20Postes%20de%20Acero%20y%20Concr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10.60888957004253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10.674874772077477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11.830682577571817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315.27501670658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274.172370213627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274.172370213627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303.44433412900815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263.49749544154952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263.49749544154952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205.12312158116214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222.46023866357726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189.44824680908468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189.44824680908468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210.62955608600544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178.77337203700719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178.77337203700719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186.96819093086179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157.42362249285225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157.42362249285225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119.72412340454234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103.65333742025518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103.65333742025518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109.04924863246487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93.044447850212649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93.044447850212649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77.699499088309906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61.826668710127592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61.826668710127592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561.41173888186063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277.312850877193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518.43584181058543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167.21840554852727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1474.2442857142858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284.75951754385966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180.99900592327569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177.8590059232757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107.77128990833877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306.37241016928743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251.82949818262512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142.93330728465679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126.17017425697659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21.085432891319982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37.045777268823365</v>
          </cell>
          <cell r="E60">
            <v>3.5</v>
          </cell>
          <cell r="F60" t="str">
            <v>AP033AN00-070</v>
          </cell>
        </row>
      </sheetData>
      <sheetData sheetId="2" refreshError="1"/>
      <sheetData sheetId="3">
        <row r="3">
          <cell r="C3" t="str">
            <v>ACEROPOSTE</v>
          </cell>
          <cell r="D3">
            <v>3.7212673803224283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5265.5933431562362</v>
          </cell>
          <cell r="H6">
            <v>52.65593343156236</v>
          </cell>
          <cell r="I6">
            <v>5318.2492765877987</v>
          </cell>
          <cell r="J6">
            <v>52.65593343156236</v>
          </cell>
          <cell r="K6">
            <v>5265.5933431562362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13794.738178855241</v>
          </cell>
          <cell r="H7">
            <v>137.94738178855241</v>
          </cell>
          <cell r="I7">
            <v>13932.685560643793</v>
          </cell>
          <cell r="J7">
            <v>137.94738178855241</v>
          </cell>
          <cell r="K7">
            <v>13794.738178855241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19112.429265335992</v>
          </cell>
          <cell r="H8">
            <v>191.12429265335993</v>
          </cell>
          <cell r="I8">
            <v>19303.553557989351</v>
          </cell>
          <cell r="J8">
            <v>191.12429265335993</v>
          </cell>
          <cell r="K8">
            <v>19112.429265335992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23462.59083293291</v>
          </cell>
          <cell r="H9">
            <v>234.62590832932912</v>
          </cell>
          <cell r="I9">
            <v>23697.21674126224</v>
          </cell>
          <cell r="J9">
            <v>234.62590832932912</v>
          </cell>
          <cell r="K9">
            <v>23462.59083293291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5712.1454287949273</v>
          </cell>
          <cell r="H10">
            <v>57.121454287949277</v>
          </cell>
          <cell r="I10">
            <v>5769.2668830828761</v>
          </cell>
          <cell r="J10">
            <v>57.121454287949277</v>
          </cell>
          <cell r="K10">
            <v>5712.1454287949273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15633.044264734521</v>
          </cell>
          <cell r="H11">
            <v>156.33044264734522</v>
          </cell>
          <cell r="I11">
            <v>15789.374707381867</v>
          </cell>
          <cell r="J11">
            <v>156.33044264734522</v>
          </cell>
          <cell r="K11">
            <v>15633.044264734521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21754.529105364916</v>
          </cell>
          <cell r="H12">
            <v>217.54529105364918</v>
          </cell>
          <cell r="I12">
            <v>21972.074396418564</v>
          </cell>
          <cell r="J12">
            <v>217.54529105364918</v>
          </cell>
          <cell r="K12">
            <v>21754.529105364916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26830.337812124708</v>
          </cell>
          <cell r="H13">
            <v>268.30337812124708</v>
          </cell>
          <cell r="I13">
            <v>27098.641190245955</v>
          </cell>
          <cell r="J13">
            <v>268.30337812124708</v>
          </cell>
          <cell r="K13">
            <v>26830.337812124708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5034.8747655762454</v>
          </cell>
          <cell r="H14">
            <v>50.348747655762452</v>
          </cell>
          <cell r="I14">
            <v>5085.2235132320075</v>
          </cell>
          <cell r="J14">
            <v>50.348747655762452</v>
          </cell>
          <cell r="K14">
            <v>5034.8747655762454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13523.085660091705</v>
          </cell>
          <cell r="H15">
            <v>135.23085660091706</v>
          </cell>
          <cell r="I15">
            <v>13658.316516692623</v>
          </cell>
          <cell r="J15">
            <v>135.23085660091706</v>
          </cell>
          <cell r="K15">
            <v>13523.085660091705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19905.059217344668</v>
          </cell>
          <cell r="H16">
            <v>199.05059217344669</v>
          </cell>
          <cell r="I16">
            <v>20104.109809518115</v>
          </cell>
          <cell r="J16">
            <v>199.05059217344669</v>
          </cell>
          <cell r="K16">
            <v>19905.059217344668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25047.850736950266</v>
          </cell>
          <cell r="H17">
            <v>250.47850736950267</v>
          </cell>
          <cell r="I17">
            <v>25298.329244319768</v>
          </cell>
          <cell r="J17">
            <v>250.47850736950267</v>
          </cell>
          <cell r="K17">
            <v>25047.850736950266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5927.9789368536285</v>
          </cell>
          <cell r="H18">
            <v>59.279789368536285</v>
          </cell>
          <cell r="I18">
            <v>5987.258726222165</v>
          </cell>
          <cell r="J18">
            <v>59.279789368536285</v>
          </cell>
          <cell r="K18">
            <v>5927.9789368536285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17240.631773033809</v>
          </cell>
          <cell r="H19">
            <v>172.40631773033809</v>
          </cell>
          <cell r="I19">
            <v>17413.038090764148</v>
          </cell>
          <cell r="J19">
            <v>172.40631773033809</v>
          </cell>
          <cell r="K19">
            <v>17240.631773033809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24128.697694010625</v>
          </cell>
          <cell r="H20">
            <v>241.28697694010626</v>
          </cell>
          <cell r="I20">
            <v>24369.984670950733</v>
          </cell>
          <cell r="J20">
            <v>241.28697694010626</v>
          </cell>
          <cell r="K20">
            <v>24128.697694010625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29829.679320664585</v>
          </cell>
          <cell r="H21">
            <v>298.29679320664587</v>
          </cell>
          <cell r="I21">
            <v>30127.976113871231</v>
          </cell>
          <cell r="J21">
            <v>298.29679320664587</v>
          </cell>
          <cell r="K21">
            <v>29829.679320664585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8521.7023009383611</v>
          </cell>
          <cell r="H22">
            <v>85.21702300938361</v>
          </cell>
          <cell r="I22">
            <v>8606.9193239477445</v>
          </cell>
          <cell r="J22">
            <v>85.21702300938361</v>
          </cell>
          <cell r="K22">
            <v>8521.7023009383611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21051.209570483978</v>
          </cell>
          <cell r="H23">
            <v>210.51209570483979</v>
          </cell>
          <cell r="I23">
            <v>21261.721666188816</v>
          </cell>
          <cell r="J23">
            <v>210.51209570483979</v>
          </cell>
          <cell r="K23">
            <v>21051.209570483978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40003.624338466107</v>
          </cell>
          <cell r="H24">
            <v>400.03624338466108</v>
          </cell>
          <cell r="I24">
            <v>40403.660581850767</v>
          </cell>
          <cell r="J24">
            <v>400.03624338466108</v>
          </cell>
          <cell r="K24">
            <v>40003.624338466107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54695.187955979054</v>
          </cell>
          <cell r="H25">
            <v>546.95187955979054</v>
          </cell>
          <cell r="I25">
            <v>55242.139835538845</v>
          </cell>
          <cell r="J25">
            <v>546.95187955979054</v>
          </cell>
          <cell r="K25">
            <v>54695.187955979054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9385.0363331731642</v>
          </cell>
          <cell r="H26">
            <v>93.850363331731643</v>
          </cell>
          <cell r="I26">
            <v>9478.8866965048965</v>
          </cell>
          <cell r="J26">
            <v>93.850363331731643</v>
          </cell>
          <cell r="K26">
            <v>9385.0363331731642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23935.191790233857</v>
          </cell>
          <cell r="H27">
            <v>239.35191790233858</v>
          </cell>
          <cell r="I27">
            <v>24174.543708136196</v>
          </cell>
          <cell r="J27">
            <v>239.35191790233858</v>
          </cell>
          <cell r="K27">
            <v>23935.191790233857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45697.163430359418</v>
          </cell>
          <cell r="H28">
            <v>456.97163430359421</v>
          </cell>
          <cell r="I28">
            <v>46154.135064663009</v>
          </cell>
          <cell r="J28">
            <v>456.97163430359421</v>
          </cell>
          <cell r="K28">
            <v>45697.163430359418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62405.653968007122</v>
          </cell>
          <cell r="H29">
            <v>624.05653968007118</v>
          </cell>
          <cell r="I29">
            <v>63029.710507687196</v>
          </cell>
          <cell r="J29">
            <v>624.05653968007118</v>
          </cell>
          <cell r="K29">
            <v>62405.653968007122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8521.7023009383611</v>
          </cell>
          <cell r="H30">
            <v>85.21702300938361</v>
          </cell>
          <cell r="I30">
            <v>8606.9193239477445</v>
          </cell>
          <cell r="J30">
            <v>85.21702300938361</v>
          </cell>
          <cell r="K30">
            <v>8521.7023009383611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22193.638656242962</v>
          </cell>
          <cell r="H31">
            <v>221.93638656242962</v>
          </cell>
          <cell r="I31">
            <v>22415.575042805391</v>
          </cell>
          <cell r="J31">
            <v>221.93638656242962</v>
          </cell>
          <cell r="K31">
            <v>22193.638656242962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47178.227847727743</v>
          </cell>
          <cell r="H32">
            <v>471.78227847727743</v>
          </cell>
          <cell r="I32">
            <v>47650.010126205023</v>
          </cell>
          <cell r="J32">
            <v>471.78227847727743</v>
          </cell>
          <cell r="K32">
            <v>47178.227847727743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60381.284513111721</v>
          </cell>
          <cell r="H33">
            <v>603.81284513111723</v>
          </cell>
          <cell r="I33">
            <v>60985.097358242841</v>
          </cell>
          <cell r="J33">
            <v>603.81284513111723</v>
          </cell>
          <cell r="K33">
            <v>60381.284513111721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10006.48798568701</v>
          </cell>
          <cell r="H34">
            <v>100.06487985687011</v>
          </cell>
          <cell r="I34">
            <v>10106.552865543881</v>
          </cell>
          <cell r="J34">
            <v>100.06487985687011</v>
          </cell>
          <cell r="K34">
            <v>10006.48798568701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26443.326004571176</v>
          </cell>
          <cell r="H35">
            <v>264.43326004571179</v>
          </cell>
          <cell r="I35">
            <v>26707.759264616889</v>
          </cell>
          <cell r="J35">
            <v>264.43326004571179</v>
          </cell>
          <cell r="K35">
            <v>26443.326004571176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50624.121441906318</v>
          </cell>
          <cell r="H36">
            <v>506.24121441906317</v>
          </cell>
          <cell r="I36">
            <v>51130.362656325378</v>
          </cell>
          <cell r="J36">
            <v>506.24121441906317</v>
          </cell>
          <cell r="K36">
            <v>50624.121441906318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69446.29185157716</v>
          </cell>
          <cell r="H37">
            <v>694.46291851577166</v>
          </cell>
          <cell r="I37">
            <v>70140.754770092928</v>
          </cell>
          <cell r="J37">
            <v>694.46291851577166</v>
          </cell>
          <cell r="K37">
            <v>69446.29185157716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6348.4821508300629</v>
          </cell>
          <cell r="H38">
            <v>63.484821508300634</v>
          </cell>
          <cell r="I38">
            <v>6411.9669723383631</v>
          </cell>
          <cell r="J38">
            <v>63.484821508300634</v>
          </cell>
          <cell r="K38">
            <v>6348.4821508300629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14989.26500793874</v>
          </cell>
          <cell r="H39">
            <v>149.89265007938741</v>
          </cell>
          <cell r="I39">
            <v>15139.157658018128</v>
          </cell>
          <cell r="J39">
            <v>149.89265007938741</v>
          </cell>
          <cell r="K39">
            <v>14989.26500793874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20567.44481104206</v>
          </cell>
          <cell r="H40">
            <v>205.6744481104206</v>
          </cell>
          <cell r="I40">
            <v>20773.119259152481</v>
          </cell>
          <cell r="J40">
            <v>205.6744481104206</v>
          </cell>
          <cell r="K40">
            <v>20567.44481104206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25219.029036445096</v>
          </cell>
          <cell r="H41">
            <v>252.19029036445096</v>
          </cell>
          <cell r="I41">
            <v>25471.219326809547</v>
          </cell>
          <cell r="J41">
            <v>252.19029036445096</v>
          </cell>
          <cell r="K41">
            <v>25219.029036445096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6754.1002952852077</v>
          </cell>
          <cell r="H42">
            <v>67.541002952852082</v>
          </cell>
          <cell r="I42">
            <v>6821.6412982380598</v>
          </cell>
          <cell r="J42">
            <v>67.541002952852082</v>
          </cell>
          <cell r="K42">
            <v>6754.1002952852077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16507.542099110291</v>
          </cell>
          <cell r="H43">
            <v>165.0754209911029</v>
          </cell>
          <cell r="I43">
            <v>16672.617520101394</v>
          </cell>
          <cell r="J43">
            <v>165.0754209911029</v>
          </cell>
          <cell r="K43">
            <v>16507.542099110291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22699.731019966814</v>
          </cell>
          <cell r="H44">
            <v>226.99731019966814</v>
          </cell>
          <cell r="I44">
            <v>22926.728330166483</v>
          </cell>
          <cell r="J44">
            <v>226.99731019966814</v>
          </cell>
          <cell r="K44">
            <v>22699.731019966814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27905.784085037889</v>
          </cell>
          <cell r="H45">
            <v>279.05784085037891</v>
          </cell>
          <cell r="I45">
            <v>28184.841925888268</v>
          </cell>
          <cell r="J45">
            <v>279.05784085037891</v>
          </cell>
          <cell r="K45">
            <v>27905.784085037889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7148.5546375993845</v>
          </cell>
          <cell r="H46">
            <v>71.485546375993849</v>
          </cell>
          <cell r="I46">
            <v>7220.0401839753786</v>
          </cell>
          <cell r="J46">
            <v>71.485546375993849</v>
          </cell>
          <cell r="K46">
            <v>7148.5546375993845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17836.034553885398</v>
          </cell>
          <cell r="H47">
            <v>178.36034553885398</v>
          </cell>
          <cell r="I47">
            <v>18014.394899424253</v>
          </cell>
          <cell r="J47">
            <v>178.36034553885398</v>
          </cell>
          <cell r="K47">
            <v>17836.034553885398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24631.068790354155</v>
          </cell>
          <cell r="H48">
            <v>246.31068790354155</v>
          </cell>
          <cell r="I48">
            <v>24877.379478257695</v>
          </cell>
          <cell r="J48">
            <v>246.31068790354155</v>
          </cell>
          <cell r="K48">
            <v>24631.068790354155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30302.280277965532</v>
          </cell>
          <cell r="H49">
            <v>303.02280277965531</v>
          </cell>
          <cell r="I49">
            <v>30605.303080745187</v>
          </cell>
          <cell r="J49">
            <v>303.02280277965531</v>
          </cell>
          <cell r="K49">
            <v>30302.280277965532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10006.48798568701</v>
          </cell>
          <cell r="H50">
            <v>100.06487985687011</v>
          </cell>
          <cell r="I50">
            <v>10106.552865543881</v>
          </cell>
          <cell r="J50">
            <v>100.06487985687011</v>
          </cell>
          <cell r="K50">
            <v>10006.48798568701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21620.56347967331</v>
          </cell>
          <cell r="H51">
            <v>216.20563479673311</v>
          </cell>
          <cell r="I51">
            <v>21836.769114470044</v>
          </cell>
          <cell r="J51">
            <v>216.20563479673311</v>
          </cell>
          <cell r="K51">
            <v>21620.56347967331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43017.85091652727</v>
          </cell>
          <cell r="H52">
            <v>430.17850916527271</v>
          </cell>
          <cell r="I52">
            <v>43448.029425692541</v>
          </cell>
          <cell r="J52">
            <v>430.17850916527271</v>
          </cell>
          <cell r="K52">
            <v>43017.85091652727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58230.391967285359</v>
          </cell>
          <cell r="H53">
            <v>582.30391967285357</v>
          </cell>
          <cell r="I53">
            <v>58812.695886958216</v>
          </cell>
          <cell r="J53">
            <v>582.30391967285357</v>
          </cell>
          <cell r="K53">
            <v>58230.391967285359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10802.839205076009</v>
          </cell>
          <cell r="H54">
            <v>108.02839205076009</v>
          </cell>
          <cell r="I54">
            <v>10910.867597126769</v>
          </cell>
          <cell r="J54">
            <v>108.02839205076009</v>
          </cell>
          <cell r="K54">
            <v>10802.839205076009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24043.10854426321</v>
          </cell>
          <cell r="H55">
            <v>240.43108544263211</v>
          </cell>
          <cell r="I55">
            <v>24283.539629705843</v>
          </cell>
          <cell r="J55">
            <v>240.43108544263211</v>
          </cell>
          <cell r="K55">
            <v>24043.10854426321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47446.159099110962</v>
          </cell>
          <cell r="H56">
            <v>474.46159099110963</v>
          </cell>
          <cell r="I56">
            <v>47920.620690102071</v>
          </cell>
          <cell r="J56">
            <v>474.46159099110963</v>
          </cell>
          <cell r="K56">
            <v>47446.159099110962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64616.086791918642</v>
          </cell>
          <cell r="H57">
            <v>646.16086791918644</v>
          </cell>
          <cell r="I57">
            <v>65262.247659837827</v>
          </cell>
          <cell r="J57">
            <v>646.16086791918644</v>
          </cell>
          <cell r="K57">
            <v>64616.086791918642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11565.699018042107</v>
          </cell>
          <cell r="H58">
            <v>115.65699018042108</v>
          </cell>
          <cell r="I58">
            <v>11681.356008222529</v>
          </cell>
          <cell r="J58">
            <v>115.65699018042108</v>
          </cell>
          <cell r="K58">
            <v>11565.699018042107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26134.460812004414</v>
          </cell>
          <cell r="H59">
            <v>261.34460812004414</v>
          </cell>
          <cell r="I59">
            <v>26395.805420124459</v>
          </cell>
          <cell r="J59">
            <v>261.34460812004414</v>
          </cell>
          <cell r="K59">
            <v>26134.460812004414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51658.633773635949</v>
          </cell>
          <cell r="H60">
            <v>516.5863377363595</v>
          </cell>
          <cell r="I60">
            <v>52175.220111372306</v>
          </cell>
          <cell r="J60">
            <v>516.5863377363595</v>
          </cell>
          <cell r="K60">
            <v>51658.633773635949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70145.890119077769</v>
          </cell>
          <cell r="H61">
            <v>701.45890119077774</v>
          </cell>
          <cell r="I61">
            <v>70847.34902026855</v>
          </cell>
          <cell r="J61">
            <v>701.45890119077774</v>
          </cell>
          <cell r="K61">
            <v>70145.890119077769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6348.4821508300629</v>
          </cell>
          <cell r="H62">
            <v>63.484821508300634</v>
          </cell>
          <cell r="I62">
            <v>6411.9669723383631</v>
          </cell>
          <cell r="J62">
            <v>63.484821508300634</v>
          </cell>
          <cell r="K62">
            <v>6348.4821508300629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16507.542099110291</v>
          </cell>
          <cell r="H63">
            <v>165.0754209911029</v>
          </cell>
          <cell r="I63">
            <v>16672.617520101394</v>
          </cell>
          <cell r="J63">
            <v>165.0754209911029</v>
          </cell>
          <cell r="K63">
            <v>16507.542099110291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23008.596212533575</v>
          </cell>
          <cell r="H64">
            <v>230.08596212533575</v>
          </cell>
          <cell r="I64">
            <v>23238.682174658912</v>
          </cell>
          <cell r="J64">
            <v>230.08596212533575</v>
          </cell>
          <cell r="K64">
            <v>23008.596212533575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28393.270111860129</v>
          </cell>
          <cell r="H65">
            <v>283.9327011186013</v>
          </cell>
          <cell r="I65">
            <v>28677.202812978729</v>
          </cell>
          <cell r="J65">
            <v>283.9327011186013</v>
          </cell>
          <cell r="K65">
            <v>28393.270111860129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6754.1002952852077</v>
          </cell>
          <cell r="H66">
            <v>67.541002952852082</v>
          </cell>
          <cell r="I66">
            <v>6821.6412982380598</v>
          </cell>
          <cell r="J66">
            <v>67.541002952852082</v>
          </cell>
          <cell r="K66">
            <v>6754.1002952852077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18189.554955016029</v>
          </cell>
          <cell r="H67">
            <v>181.8955495501603</v>
          </cell>
          <cell r="I67">
            <v>18371.45050456619</v>
          </cell>
          <cell r="J67">
            <v>181.8955495501603</v>
          </cell>
          <cell r="K67">
            <v>18189.554955016029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25516.73042687089</v>
          </cell>
          <cell r="H68">
            <v>255.1673042687089</v>
          </cell>
          <cell r="I68">
            <v>25771.897731139601</v>
          </cell>
          <cell r="J68">
            <v>255.1673042687089</v>
          </cell>
          <cell r="K68">
            <v>25516.73042687089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31537.741048232579</v>
          </cell>
          <cell r="H69">
            <v>315.37741048232579</v>
          </cell>
          <cell r="I69">
            <v>31853.118458714904</v>
          </cell>
          <cell r="J69">
            <v>315.37741048232579</v>
          </cell>
          <cell r="K69">
            <v>31537.741048232579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7148.5546375993845</v>
          </cell>
          <cell r="H70">
            <v>71.485546375993849</v>
          </cell>
          <cell r="I70">
            <v>7220.0401839753786</v>
          </cell>
          <cell r="J70">
            <v>71.485546375993849</v>
          </cell>
          <cell r="K70">
            <v>7148.5546375993845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19678.061907145002</v>
          </cell>
          <cell r="H71">
            <v>196.78061907145002</v>
          </cell>
          <cell r="I71">
            <v>19874.842526216453</v>
          </cell>
          <cell r="J71">
            <v>196.78061907145002</v>
          </cell>
          <cell r="K71">
            <v>19678.061907145002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27522.493544864679</v>
          </cell>
          <cell r="H72">
            <v>275.22493544864682</v>
          </cell>
          <cell r="I72">
            <v>27797.718480313328</v>
          </cell>
          <cell r="J72">
            <v>275.22493544864682</v>
          </cell>
          <cell r="K72">
            <v>27522.493544864679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34157.51328397957</v>
          </cell>
          <cell r="H73">
            <v>341.57513283979569</v>
          </cell>
          <cell r="I73">
            <v>34499.088416819366</v>
          </cell>
          <cell r="J73">
            <v>341.57513283979569</v>
          </cell>
          <cell r="K73">
            <v>34157.51328397957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10207.436424224421</v>
          </cell>
          <cell r="H74">
            <v>102.07436424224422</v>
          </cell>
          <cell r="I74">
            <v>10309.510788466665</v>
          </cell>
          <cell r="J74">
            <v>102.07436424224422</v>
          </cell>
          <cell r="K74">
            <v>10207.436424224421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23935.191790233857</v>
          </cell>
          <cell r="H75">
            <v>239.35191790233858</v>
          </cell>
          <cell r="I75">
            <v>24174.543708136196</v>
          </cell>
          <cell r="J75">
            <v>239.35191790233858</v>
          </cell>
          <cell r="K75">
            <v>23935.191790233857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48302.050596585119</v>
          </cell>
          <cell r="H76">
            <v>483.02050596585121</v>
          </cell>
          <cell r="I76">
            <v>48785.071102550974</v>
          </cell>
          <cell r="J76">
            <v>483.02050596585121</v>
          </cell>
          <cell r="K76">
            <v>48302.050596585119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65702.696866972794</v>
          </cell>
          <cell r="H77">
            <v>657.02696866972792</v>
          </cell>
          <cell r="I77">
            <v>66359.723835642522</v>
          </cell>
          <cell r="J77">
            <v>657.02696866972792</v>
          </cell>
          <cell r="K77">
            <v>65702.696866972794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10996.345108852776</v>
          </cell>
          <cell r="H78">
            <v>109.96345108852776</v>
          </cell>
          <cell r="I78">
            <v>11106.308559941304</v>
          </cell>
          <cell r="J78">
            <v>109.96345108852776</v>
          </cell>
          <cell r="K78">
            <v>10996.345108852776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26644.274443108588</v>
          </cell>
          <cell r="H79">
            <v>266.44274443108588</v>
          </cell>
          <cell r="I79">
            <v>26910.717187539674</v>
          </cell>
          <cell r="J79">
            <v>266.44274443108588</v>
          </cell>
          <cell r="K79">
            <v>26644.274443108588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53288.548886217177</v>
          </cell>
          <cell r="H80">
            <v>532.88548886217177</v>
          </cell>
          <cell r="I80">
            <v>53821.434375079349</v>
          </cell>
          <cell r="J80">
            <v>532.88548886217177</v>
          </cell>
          <cell r="K80">
            <v>53288.548886217177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72914.513050037654</v>
          </cell>
          <cell r="H81">
            <v>729.14513050037658</v>
          </cell>
          <cell r="I81">
            <v>73643.658180538026</v>
          </cell>
          <cell r="J81">
            <v>729.14513050037658</v>
          </cell>
          <cell r="K81">
            <v>72914.513050037654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11565.699018042107</v>
          </cell>
          <cell r="H82">
            <v>115.65699018042108</v>
          </cell>
          <cell r="I82">
            <v>11681.356008222529</v>
          </cell>
          <cell r="J82">
            <v>115.65699018042108</v>
          </cell>
          <cell r="K82">
            <v>11565.699018042107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29115.195983642679</v>
          </cell>
          <cell r="H83">
            <v>291.15195983642678</v>
          </cell>
          <cell r="I83">
            <v>29406.347943479108</v>
          </cell>
          <cell r="J83">
            <v>291.15195983642678</v>
          </cell>
          <cell r="K83">
            <v>29115.195983642679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58036.886063508595</v>
          </cell>
          <cell r="H84">
            <v>580.36886063508598</v>
          </cell>
          <cell r="I84">
            <v>58617.254924143679</v>
          </cell>
          <cell r="J84">
            <v>580.36886063508598</v>
          </cell>
          <cell r="K84">
            <v>58036.886063508595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79434.173500362551</v>
          </cell>
          <cell r="H85">
            <v>794.34173500362556</v>
          </cell>
          <cell r="I85">
            <v>80228.515235366183</v>
          </cell>
          <cell r="J85">
            <v>794.34173500362556</v>
          </cell>
          <cell r="K85">
            <v>79434.173500362551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5712.1454287949273</v>
          </cell>
          <cell r="H86">
            <v>57.121454287949277</v>
          </cell>
          <cell r="I86">
            <v>5769.2668830828761</v>
          </cell>
          <cell r="J86">
            <v>57.121454287949277</v>
          </cell>
          <cell r="K86">
            <v>5712.1454287949273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15759.567355665484</v>
          </cell>
          <cell r="H87">
            <v>157.59567355665484</v>
          </cell>
          <cell r="I87">
            <v>15917.163029222138</v>
          </cell>
          <cell r="J87">
            <v>157.59567355665484</v>
          </cell>
          <cell r="K87">
            <v>15759.567355665484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22175.03231934135</v>
          </cell>
          <cell r="H88">
            <v>221.75032319341349</v>
          </cell>
          <cell r="I88">
            <v>22396.782642534763</v>
          </cell>
          <cell r="J88">
            <v>221.75032319341349</v>
          </cell>
          <cell r="K88">
            <v>22175.03231934135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27496.444673202423</v>
          </cell>
          <cell r="H89">
            <v>274.96444673202421</v>
          </cell>
          <cell r="I89">
            <v>27771.409119934448</v>
          </cell>
          <cell r="J89">
            <v>274.96444673202421</v>
          </cell>
          <cell r="K89">
            <v>27496.444673202423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6140.0911775320064</v>
          </cell>
          <cell r="H90">
            <v>61.400911775320068</v>
          </cell>
          <cell r="I90">
            <v>6201.4920893073268</v>
          </cell>
          <cell r="J90">
            <v>61.400911775320068</v>
          </cell>
          <cell r="K90">
            <v>6140.0911775320064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17478.792885374445</v>
          </cell>
          <cell r="H91">
            <v>174.78792885374446</v>
          </cell>
          <cell r="I91">
            <v>17653.580814228189</v>
          </cell>
          <cell r="J91">
            <v>174.78792885374446</v>
          </cell>
          <cell r="K91">
            <v>17478.792885374445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24727.821742242537</v>
          </cell>
          <cell r="H92">
            <v>247.27821742242537</v>
          </cell>
          <cell r="I92">
            <v>24975.099959664964</v>
          </cell>
          <cell r="J92">
            <v>247.27821742242537</v>
          </cell>
          <cell r="K92">
            <v>24727.821742242537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30693.01335289939</v>
          </cell>
          <cell r="H93">
            <v>306.93013352899391</v>
          </cell>
          <cell r="I93">
            <v>30999.943486428383</v>
          </cell>
          <cell r="J93">
            <v>306.93013352899391</v>
          </cell>
          <cell r="K93">
            <v>30693.01335289939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6348.4821508300629</v>
          </cell>
          <cell r="H94">
            <v>63.484821508300634</v>
          </cell>
          <cell r="I94">
            <v>6411.9669723383631</v>
          </cell>
          <cell r="J94">
            <v>63.484821508300634</v>
          </cell>
          <cell r="K94">
            <v>6348.4821508300629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19112.429265335992</v>
          </cell>
          <cell r="H95">
            <v>191.12429265335993</v>
          </cell>
          <cell r="I95">
            <v>19303.553557989351</v>
          </cell>
          <cell r="J95">
            <v>191.12429265335993</v>
          </cell>
          <cell r="K95">
            <v>19112.429265335992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26956.860903055669</v>
          </cell>
          <cell r="H96">
            <v>269.56860903055667</v>
          </cell>
          <cell r="I96">
            <v>27226.429512086226</v>
          </cell>
          <cell r="J96">
            <v>269.56860903055667</v>
          </cell>
          <cell r="K96">
            <v>26956.860903055669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33569.553037888625</v>
          </cell>
          <cell r="H97">
            <v>335.69553037888625</v>
          </cell>
          <cell r="I97">
            <v>33905.248568267511</v>
          </cell>
          <cell r="J97">
            <v>335.69553037888625</v>
          </cell>
          <cell r="K97">
            <v>33569.553037888625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8960.8118518164065</v>
          </cell>
          <cell r="H98">
            <v>89.608118518164062</v>
          </cell>
          <cell r="I98">
            <v>9050.4199703345712</v>
          </cell>
          <cell r="J98">
            <v>89.608118518164062</v>
          </cell>
          <cell r="K98">
            <v>8960.8118518164065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22848.581715179709</v>
          </cell>
          <cell r="H99">
            <v>228.48581715179711</v>
          </cell>
          <cell r="I99">
            <v>23077.067532331504</v>
          </cell>
          <cell r="J99">
            <v>228.48581715179711</v>
          </cell>
          <cell r="K99">
            <v>22848.581715179709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46359.549024056811</v>
          </cell>
          <cell r="H100">
            <v>463.5954902405681</v>
          </cell>
          <cell r="I100">
            <v>46823.144514297375</v>
          </cell>
          <cell r="J100">
            <v>463.5954902405681</v>
          </cell>
          <cell r="K100">
            <v>46359.549024056811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63514.591647343208</v>
          </cell>
          <cell r="H101">
            <v>635.14591647343207</v>
          </cell>
          <cell r="I101">
            <v>64149.737563816641</v>
          </cell>
          <cell r="J101">
            <v>635.14591647343207</v>
          </cell>
          <cell r="K101">
            <v>63514.591647343208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9801.8182797692771</v>
          </cell>
          <cell r="H102">
            <v>98.018182797692774</v>
          </cell>
          <cell r="I102">
            <v>9899.8364625669692</v>
          </cell>
          <cell r="J102">
            <v>98.018182797692774</v>
          </cell>
          <cell r="K102">
            <v>9801.8182797692771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25620.925913519917</v>
          </cell>
          <cell r="H103">
            <v>256.2092591351992</v>
          </cell>
          <cell r="I103">
            <v>25877.135172655115</v>
          </cell>
          <cell r="J103">
            <v>256.2092591351992</v>
          </cell>
          <cell r="K103">
            <v>25620.925913519917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51658.633773635949</v>
          </cell>
          <cell r="H104">
            <v>516.5863377363595</v>
          </cell>
          <cell r="I104">
            <v>52175.220111372306</v>
          </cell>
          <cell r="J104">
            <v>516.5863377363595</v>
          </cell>
          <cell r="K104">
            <v>51658.633773635949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71016.666686073222</v>
          </cell>
          <cell r="H105">
            <v>710.16666686073222</v>
          </cell>
          <cell r="I105">
            <v>71726.833352933958</v>
          </cell>
          <cell r="J105">
            <v>710.16666686073222</v>
          </cell>
          <cell r="K105">
            <v>71016.666686073222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10408.384862761832</v>
          </cell>
          <cell r="H106">
            <v>104.08384862761832</v>
          </cell>
          <cell r="I106">
            <v>10512.468711389451</v>
          </cell>
          <cell r="J106">
            <v>104.08384862761832</v>
          </cell>
          <cell r="K106">
            <v>10408.384862761832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28240.698149266907</v>
          </cell>
          <cell r="H107">
            <v>282.4069814926691</v>
          </cell>
          <cell r="I107">
            <v>28523.105130759577</v>
          </cell>
          <cell r="J107">
            <v>282.4069814926691</v>
          </cell>
          <cell r="K107">
            <v>28240.698149266907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56481.396298533815</v>
          </cell>
          <cell r="H108">
            <v>564.81396298533821</v>
          </cell>
          <cell r="I108">
            <v>57046.210261519154</v>
          </cell>
          <cell r="J108">
            <v>564.81396298533821</v>
          </cell>
          <cell r="K108">
            <v>56481.396298533815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77625.637553525856</v>
          </cell>
          <cell r="H109">
            <v>776.2563755352586</v>
          </cell>
          <cell r="I109">
            <v>78401.893929061116</v>
          </cell>
          <cell r="J109">
            <v>776.2563755352586</v>
          </cell>
          <cell r="K109">
            <v>77625.637553525856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8220.279643132244</v>
          </cell>
          <cell r="H111">
            <v>82.20279643132244</v>
          </cell>
          <cell r="I111">
            <v>8302.482439563566</v>
          </cell>
          <cell r="J111">
            <v>82.20279643132244</v>
          </cell>
          <cell r="K111">
            <v>8220.279643132244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11457.782264012756</v>
          </cell>
          <cell r="H112">
            <v>114.57782264012756</v>
          </cell>
          <cell r="I112">
            <v>11572.360086652883</v>
          </cell>
          <cell r="J112">
            <v>114.57782264012756</v>
          </cell>
          <cell r="K112">
            <v>11457.782264012756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14148.258579985872</v>
          </cell>
          <cell r="H113">
            <v>141.48258579985873</v>
          </cell>
          <cell r="I113">
            <v>14289.74116578573</v>
          </cell>
          <cell r="J113">
            <v>141.48258579985873</v>
          </cell>
          <cell r="K113">
            <v>14148.258579985872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9154.3177555931743</v>
          </cell>
          <cell r="H115">
            <v>91.543177555931749</v>
          </cell>
          <cell r="I115">
            <v>9245.8609331491061</v>
          </cell>
          <cell r="J115">
            <v>91.543177555931749</v>
          </cell>
          <cell r="K115">
            <v>9154.3177555931743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12901.634007577859</v>
          </cell>
          <cell r="H116">
            <v>129.0163400757786</v>
          </cell>
          <cell r="I116">
            <v>13030.650347653638</v>
          </cell>
          <cell r="J116">
            <v>129.0163400757786</v>
          </cell>
          <cell r="K116">
            <v>12901.634007577859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16008.892270147087</v>
          </cell>
          <cell r="H117">
            <v>160.08892270147086</v>
          </cell>
          <cell r="I117">
            <v>16168.981192848558</v>
          </cell>
          <cell r="J117">
            <v>160.08892270147086</v>
          </cell>
          <cell r="K117">
            <v>16008.892270147087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10758.18399651214</v>
          </cell>
          <cell r="H119">
            <v>107.5818399651214</v>
          </cell>
          <cell r="I119">
            <v>10865.765836477261</v>
          </cell>
          <cell r="J119">
            <v>107.5818399651214</v>
          </cell>
          <cell r="K119">
            <v>10758.18399651214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15260.917526702278</v>
          </cell>
          <cell r="H120">
            <v>152.60917526702278</v>
          </cell>
          <cell r="I120">
            <v>15413.526701969302</v>
          </cell>
          <cell r="J120">
            <v>152.60917526702278</v>
          </cell>
          <cell r="K120">
            <v>15260.917526702278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19052.888987250833</v>
          </cell>
          <cell r="H121">
            <v>190.52888987250833</v>
          </cell>
          <cell r="I121">
            <v>19243.417877123342</v>
          </cell>
          <cell r="J121">
            <v>190.52888987250833</v>
          </cell>
          <cell r="K121">
            <v>19052.888987250833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4606.9290168391663</v>
          </cell>
          <cell r="H122">
            <v>46.06929016839166</v>
          </cell>
          <cell r="I122">
            <v>4652.9983070075577</v>
          </cell>
          <cell r="J122">
            <v>46.06929016839166</v>
          </cell>
          <cell r="K122">
            <v>4606.9290168391663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12135.052927231438</v>
          </cell>
          <cell r="H123">
            <v>121.35052927231438</v>
          </cell>
          <cell r="I123">
            <v>12256.403456503753</v>
          </cell>
          <cell r="J123">
            <v>121.35052927231438</v>
          </cell>
          <cell r="K123">
            <v>12135.052927231438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22915.564528025512</v>
          </cell>
          <cell r="H124">
            <v>229.15564528025513</v>
          </cell>
          <cell r="I124">
            <v>23144.720173305766</v>
          </cell>
          <cell r="J124">
            <v>229.15564528025513</v>
          </cell>
          <cell r="K124">
            <v>22915.564528025512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28296.517159971743</v>
          </cell>
          <cell r="H125">
            <v>282.96517159971745</v>
          </cell>
          <cell r="I125">
            <v>28579.48233157146</v>
          </cell>
          <cell r="J125">
            <v>282.96517159971745</v>
          </cell>
          <cell r="K125">
            <v>28296.517159971743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4975.3344874910863</v>
          </cell>
          <cell r="H126">
            <v>49.753344874910866</v>
          </cell>
          <cell r="I126">
            <v>5025.0878323659972</v>
          </cell>
          <cell r="J126">
            <v>49.753344874910866</v>
          </cell>
          <cell r="K126">
            <v>4975.3344874910863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13642.166216262021</v>
          </cell>
          <cell r="H127">
            <v>136.42166216262021</v>
          </cell>
          <cell r="I127">
            <v>13778.587878424642</v>
          </cell>
          <cell r="J127">
            <v>136.42166216262021</v>
          </cell>
          <cell r="K127">
            <v>13642.166216262021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25803.268015155718</v>
          </cell>
          <cell r="H128">
            <v>258.0326801515572</v>
          </cell>
          <cell r="I128">
            <v>26061.300695307276</v>
          </cell>
          <cell r="J128">
            <v>258.0326801515572</v>
          </cell>
          <cell r="K128">
            <v>25803.268015155718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32017.784540294175</v>
          </cell>
          <cell r="H129">
            <v>320.17784540294173</v>
          </cell>
          <cell r="I129">
            <v>32337.962385697116</v>
          </cell>
          <cell r="J129">
            <v>320.17784540294173</v>
          </cell>
          <cell r="K129">
            <v>32017.784540294175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5667.4902202310586</v>
          </cell>
          <cell r="H130">
            <v>56.674902202310591</v>
          </cell>
          <cell r="I130">
            <v>5724.1651224333691</v>
          </cell>
          <cell r="J130">
            <v>56.674902202310591</v>
          </cell>
          <cell r="K130">
            <v>5667.4902202310586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16034.941141809344</v>
          </cell>
          <cell r="H131">
            <v>160.34941141809344</v>
          </cell>
          <cell r="I131">
            <v>16195.290553227438</v>
          </cell>
          <cell r="J131">
            <v>160.34941141809344</v>
          </cell>
          <cell r="K131">
            <v>16034.941141809344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30521.835053404557</v>
          </cell>
          <cell r="H132">
            <v>305.21835053404556</v>
          </cell>
          <cell r="I132">
            <v>30827.053403938604</v>
          </cell>
          <cell r="J132">
            <v>305.21835053404556</v>
          </cell>
          <cell r="K132">
            <v>30521.835053404557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38105.777974501667</v>
          </cell>
          <cell r="H133">
            <v>381.05777974501666</v>
          </cell>
          <cell r="I133">
            <v>38486.835754246684</v>
          </cell>
          <cell r="J133">
            <v>381.05777974501666</v>
          </cell>
          <cell r="K133">
            <v>38105.777974501667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11063.327921698579</v>
          </cell>
          <cell r="H135">
            <v>110.6332792169858</v>
          </cell>
          <cell r="I135">
            <v>11173.961200915564</v>
          </cell>
          <cell r="J135">
            <v>110.6332792169858</v>
          </cell>
          <cell r="K135">
            <v>11063.327921698579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15376.276815492274</v>
          </cell>
          <cell r="H136">
            <v>153.76276815492275</v>
          </cell>
          <cell r="I136">
            <v>15530.039583647196</v>
          </cell>
          <cell r="J136">
            <v>153.76276815492275</v>
          </cell>
          <cell r="K136">
            <v>15376.276815492274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20567.44481104206</v>
          </cell>
          <cell r="H137">
            <v>205.6744481104206</v>
          </cell>
          <cell r="I137">
            <v>20773.119259152481</v>
          </cell>
          <cell r="J137">
            <v>205.6744481104206</v>
          </cell>
          <cell r="K137">
            <v>20567.44481104206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11963.874627736606</v>
          </cell>
          <cell r="H139">
            <v>119.63874627736607</v>
          </cell>
          <cell r="I139">
            <v>12083.513374013972</v>
          </cell>
          <cell r="J139">
            <v>119.63874627736607</v>
          </cell>
          <cell r="K139">
            <v>11963.874627736606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16630.343922660933</v>
          </cell>
          <cell r="H140">
            <v>166.30343922660933</v>
          </cell>
          <cell r="I140">
            <v>16796.647361887543</v>
          </cell>
          <cell r="J140">
            <v>166.30343922660933</v>
          </cell>
          <cell r="K140">
            <v>16630.343922660933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22491.340046668756</v>
          </cell>
          <cell r="H141">
            <v>224.91340046668756</v>
          </cell>
          <cell r="I141">
            <v>22716.253447135445</v>
          </cell>
          <cell r="J141">
            <v>224.91340046668756</v>
          </cell>
          <cell r="K141">
            <v>22491.340046668756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13523.085660091705</v>
          </cell>
          <cell r="H143">
            <v>135.23085660091706</v>
          </cell>
          <cell r="I143">
            <v>13658.316516692623</v>
          </cell>
          <cell r="J143">
            <v>135.23085660091706</v>
          </cell>
          <cell r="K143">
            <v>13523.085660091705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18885.431955136322</v>
          </cell>
          <cell r="H144">
            <v>188.85431955136323</v>
          </cell>
          <cell r="I144">
            <v>19074.286274687685</v>
          </cell>
          <cell r="J144">
            <v>188.85431955136323</v>
          </cell>
          <cell r="K144">
            <v>18885.431955136322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25516.73042687089</v>
          </cell>
          <cell r="H145">
            <v>255.1673042687089</v>
          </cell>
          <cell r="I145">
            <v>25771.897731139601</v>
          </cell>
          <cell r="J145">
            <v>255.1673042687089</v>
          </cell>
          <cell r="K145">
            <v>25516.73042687089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6754.1002952852077</v>
          </cell>
          <cell r="H146">
            <v>67.541002952852082</v>
          </cell>
          <cell r="I146">
            <v>6821.6412982380598</v>
          </cell>
          <cell r="J146">
            <v>67.541002952852082</v>
          </cell>
          <cell r="K146">
            <v>6754.1002952852077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15249.753724561311</v>
          </cell>
          <cell r="H147">
            <v>152.4975372456131</v>
          </cell>
          <cell r="I147">
            <v>15402.251261806925</v>
          </cell>
          <cell r="J147">
            <v>152.4975372456131</v>
          </cell>
          <cell r="K147">
            <v>15249.753724561311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30752.553630984548</v>
          </cell>
          <cell r="H148">
            <v>307.52553630984551</v>
          </cell>
          <cell r="I148">
            <v>31060.079167294392</v>
          </cell>
          <cell r="J148">
            <v>307.52553630984551</v>
          </cell>
          <cell r="K148">
            <v>30752.553630984548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41134.88962208412</v>
          </cell>
          <cell r="H149">
            <v>411.3488962208412</v>
          </cell>
          <cell r="I149">
            <v>41546.238518304963</v>
          </cell>
          <cell r="J149">
            <v>411.3488962208412</v>
          </cell>
          <cell r="K149">
            <v>41134.88962208412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7148.5546375993845</v>
          </cell>
          <cell r="H150">
            <v>71.485546375993849</v>
          </cell>
          <cell r="I150">
            <v>7220.0401839753786</v>
          </cell>
          <cell r="J150">
            <v>71.485546375993849</v>
          </cell>
          <cell r="K150">
            <v>7148.5546375993845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16753.145746211572</v>
          </cell>
          <cell r="H151">
            <v>167.53145746211572</v>
          </cell>
          <cell r="I151">
            <v>16920.677203673687</v>
          </cell>
          <cell r="J151">
            <v>167.53145746211572</v>
          </cell>
          <cell r="K151">
            <v>16753.145746211572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33260.687845321867</v>
          </cell>
          <cell r="H152">
            <v>332.60687845321866</v>
          </cell>
          <cell r="I152">
            <v>33593.294723775085</v>
          </cell>
          <cell r="J152">
            <v>332.60687845321866</v>
          </cell>
          <cell r="K152">
            <v>33260.687845321867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44982.680093337513</v>
          </cell>
          <cell r="H153">
            <v>449.82680093337513</v>
          </cell>
          <cell r="I153">
            <v>45432.506894270889</v>
          </cell>
          <cell r="J153">
            <v>449.82680093337513</v>
          </cell>
          <cell r="K153">
            <v>44982.680093337513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7900.250648424515</v>
          </cell>
          <cell r="H154">
            <v>79.002506484245146</v>
          </cell>
          <cell r="I154">
            <v>7979.2531549087598</v>
          </cell>
          <cell r="J154">
            <v>79.002506484245146</v>
          </cell>
          <cell r="K154">
            <v>7900.250648424515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19112.429265335992</v>
          </cell>
          <cell r="H155">
            <v>191.12429265335993</v>
          </cell>
          <cell r="I155">
            <v>19303.553557989351</v>
          </cell>
          <cell r="J155">
            <v>191.12429265335993</v>
          </cell>
          <cell r="K155">
            <v>19112.429265335992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37770.863910272645</v>
          </cell>
          <cell r="H156">
            <v>377.70863910272647</v>
          </cell>
          <cell r="I156">
            <v>38148.572549375371</v>
          </cell>
          <cell r="J156">
            <v>377.70863910272647</v>
          </cell>
          <cell r="K156">
            <v>37770.863910272645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51033.460853741781</v>
          </cell>
          <cell r="H157">
            <v>510.33460853741781</v>
          </cell>
          <cell r="I157">
            <v>51543.795462279202</v>
          </cell>
          <cell r="J157">
            <v>510.33460853741781</v>
          </cell>
          <cell r="K157">
            <v>51033.460853741781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11368.471846885019</v>
          </cell>
          <cell r="H159">
            <v>113.68471846885019</v>
          </cell>
          <cell r="I159">
            <v>11482.156565353869</v>
          </cell>
          <cell r="J159">
            <v>113.68471846885019</v>
          </cell>
          <cell r="K159">
            <v>11368.471846885019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16135.415361078049</v>
          </cell>
          <cell r="H160">
            <v>161.35415361078049</v>
          </cell>
          <cell r="I160">
            <v>16296.769514688829</v>
          </cell>
          <cell r="J160">
            <v>161.35415361078049</v>
          </cell>
          <cell r="K160">
            <v>16135.415361078049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21966.641346043296</v>
          </cell>
          <cell r="H161">
            <v>219.66641346043298</v>
          </cell>
          <cell r="I161">
            <v>22186.307759503728</v>
          </cell>
          <cell r="J161">
            <v>219.66641346043298</v>
          </cell>
          <cell r="K161">
            <v>21966.641346043296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12399.262911234331</v>
          </cell>
          <cell r="H163">
            <v>123.99262911234331</v>
          </cell>
          <cell r="I163">
            <v>12523.255540346674</v>
          </cell>
          <cell r="J163">
            <v>123.99262911234331</v>
          </cell>
          <cell r="K163">
            <v>12399.262911234331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17716.953997715082</v>
          </cell>
          <cell r="H164">
            <v>177.16953997715083</v>
          </cell>
          <cell r="I164">
            <v>17894.123537692234</v>
          </cell>
          <cell r="J164">
            <v>177.16953997715083</v>
          </cell>
          <cell r="K164">
            <v>17716.953997715082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24128.697694010625</v>
          </cell>
          <cell r="H165">
            <v>241.28697694010626</v>
          </cell>
          <cell r="I165">
            <v>24369.984670950733</v>
          </cell>
          <cell r="J165">
            <v>241.28697694010626</v>
          </cell>
          <cell r="K165">
            <v>24128.697694010625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14200.356323310387</v>
          </cell>
          <cell r="H167">
            <v>142.00356323310388</v>
          </cell>
          <cell r="I167">
            <v>14342.359886543491</v>
          </cell>
          <cell r="J167">
            <v>142.00356323310388</v>
          </cell>
          <cell r="K167">
            <v>14200.356323310387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20347.890035603039</v>
          </cell>
          <cell r="H168">
            <v>203.47890035603041</v>
          </cell>
          <cell r="I168">
            <v>20551.368935959068</v>
          </cell>
          <cell r="J168">
            <v>203.47890035603041</v>
          </cell>
          <cell r="K168">
            <v>20347.890035603039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27801.588598388862</v>
          </cell>
          <cell r="H169">
            <v>278.01588598388861</v>
          </cell>
          <cell r="I169">
            <v>28079.60448437275</v>
          </cell>
          <cell r="J169">
            <v>278.01588598388861</v>
          </cell>
          <cell r="K169">
            <v>27801.588598388862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5927.9789368536285</v>
          </cell>
          <cell r="H170">
            <v>59.279789368536285</v>
          </cell>
          <cell r="I170">
            <v>5987.258726222165</v>
          </cell>
          <cell r="J170">
            <v>59.279789368536285</v>
          </cell>
          <cell r="K170">
            <v>5927.9789368536285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15759.567355665484</v>
          </cell>
          <cell r="H171">
            <v>157.59567355665484</v>
          </cell>
          <cell r="I171">
            <v>15917.163029222138</v>
          </cell>
          <cell r="J171">
            <v>157.59567355665484</v>
          </cell>
          <cell r="K171">
            <v>15759.567355665484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32270.830722156097</v>
          </cell>
          <cell r="H172">
            <v>322.70830722156097</v>
          </cell>
          <cell r="I172">
            <v>32593.539029377658</v>
          </cell>
          <cell r="J172">
            <v>322.70830722156097</v>
          </cell>
          <cell r="K172">
            <v>32270.830722156097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43933.282692086592</v>
          </cell>
          <cell r="H173">
            <v>439.33282692086595</v>
          </cell>
          <cell r="I173">
            <v>44372.615519007457</v>
          </cell>
          <cell r="J173">
            <v>439.33282692086595</v>
          </cell>
          <cell r="K173">
            <v>43933.282692086592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6348.4821508300629</v>
          </cell>
          <cell r="H174">
            <v>63.484821508300634</v>
          </cell>
          <cell r="I174">
            <v>6411.9669723383631</v>
          </cell>
          <cell r="J174">
            <v>63.484821508300634</v>
          </cell>
          <cell r="K174">
            <v>6348.4821508300629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17478.792885374445</v>
          </cell>
          <cell r="H175">
            <v>174.78792885374446</v>
          </cell>
          <cell r="I175">
            <v>17653.580814228189</v>
          </cell>
          <cell r="J175">
            <v>174.78792885374446</v>
          </cell>
          <cell r="K175">
            <v>17478.792885374445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35433.907995430163</v>
          </cell>
          <cell r="H176">
            <v>354.33907995430167</v>
          </cell>
          <cell r="I176">
            <v>35788.247075384468</v>
          </cell>
          <cell r="J176">
            <v>354.33907995430167</v>
          </cell>
          <cell r="K176">
            <v>35433.907995430163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48257.39538802125</v>
          </cell>
          <cell r="H177">
            <v>482.57395388021251</v>
          </cell>
          <cell r="I177">
            <v>48739.969341901466</v>
          </cell>
          <cell r="J177">
            <v>482.57395388021251</v>
          </cell>
          <cell r="K177">
            <v>48257.39538802125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6951.3274664422961</v>
          </cell>
          <cell r="H178">
            <v>69.513274664422966</v>
          </cell>
          <cell r="I178">
            <v>7020.8407411067192</v>
          </cell>
          <cell r="J178">
            <v>69.513274664422966</v>
          </cell>
          <cell r="K178">
            <v>6951.3274664422961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20236.252014193364</v>
          </cell>
          <cell r="H179">
            <v>202.36252014193363</v>
          </cell>
          <cell r="I179">
            <v>20438.614534335298</v>
          </cell>
          <cell r="J179">
            <v>202.36252014193363</v>
          </cell>
          <cell r="K179">
            <v>20236.252014193364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40695.780071206078</v>
          </cell>
          <cell r="H180">
            <v>406.95780071206082</v>
          </cell>
          <cell r="I180">
            <v>41102.737871918136</v>
          </cell>
          <cell r="J180">
            <v>406.95780071206082</v>
          </cell>
          <cell r="K180">
            <v>40695.780071206078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55603.177196777724</v>
          </cell>
          <cell r="H181">
            <v>556.03177196777722</v>
          </cell>
          <cell r="I181">
            <v>56159.208968745501</v>
          </cell>
          <cell r="J181">
            <v>556.03177196777722</v>
          </cell>
          <cell r="K181">
            <v>55603.177196777724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3873.8393429156481</v>
          </cell>
          <cell r="H183">
            <v>38.738393429156481</v>
          </cell>
          <cell r="I183">
            <v>3912.5777363448046</v>
          </cell>
          <cell r="J183">
            <v>38.738393429156481</v>
          </cell>
          <cell r="K183">
            <v>3873.8393429156481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5674.9327549917034</v>
          </cell>
          <cell r="H184">
            <v>56.749327549917034</v>
          </cell>
          <cell r="I184">
            <v>5731.6820825416207</v>
          </cell>
          <cell r="J184">
            <v>56.749327549917034</v>
          </cell>
          <cell r="K184">
            <v>5674.9327549917034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7077.8505573732591</v>
          </cell>
          <cell r="H185">
            <v>70.778505573732588</v>
          </cell>
          <cell r="I185">
            <v>7148.6290629469913</v>
          </cell>
          <cell r="J185">
            <v>70.778505573732588</v>
          </cell>
          <cell r="K185">
            <v>7077.8505573732591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5105.5788458023717</v>
          </cell>
          <cell r="H187">
            <v>51.05578845802372</v>
          </cell>
          <cell r="I187">
            <v>5156.6346342603956</v>
          </cell>
          <cell r="J187">
            <v>51.05578845802372</v>
          </cell>
          <cell r="K187">
            <v>5105.5788458023717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7498.3537713496935</v>
          </cell>
          <cell r="H188">
            <v>74.983537713496943</v>
          </cell>
          <cell r="I188">
            <v>7573.3373090631903</v>
          </cell>
          <cell r="J188">
            <v>74.983537713496943</v>
          </cell>
          <cell r="K188">
            <v>7498.3537713496935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9533.8870283860615</v>
          </cell>
          <cell r="H189">
            <v>95.338870283860615</v>
          </cell>
          <cell r="I189">
            <v>9629.2258986699217</v>
          </cell>
          <cell r="J189">
            <v>95.338870283860615</v>
          </cell>
          <cell r="K189">
            <v>9533.8870283860615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9184.0878946357534</v>
          </cell>
          <cell r="H191">
            <v>91.840878946357535</v>
          </cell>
          <cell r="I191">
            <v>9275.9287735821108</v>
          </cell>
          <cell r="J191">
            <v>91.840878946357535</v>
          </cell>
          <cell r="K191">
            <v>9184.0878946357534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14334.321949001995</v>
          </cell>
          <cell r="H192">
            <v>143.34321949001995</v>
          </cell>
          <cell r="I192">
            <v>14477.665168492014</v>
          </cell>
          <cell r="J192">
            <v>143.34321949001995</v>
          </cell>
          <cell r="K192">
            <v>14334.321949001995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18330.963115468283</v>
          </cell>
          <cell r="H193">
            <v>183.30963115468282</v>
          </cell>
          <cell r="I193">
            <v>18514.272746622966</v>
          </cell>
          <cell r="J193">
            <v>183.30963115468282</v>
          </cell>
          <cell r="K193">
            <v>18330.963115468283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7394.1582847006648</v>
          </cell>
          <cell r="H195">
            <v>73.941582847006643</v>
          </cell>
          <cell r="I195">
            <v>7468.0998675476712</v>
          </cell>
          <cell r="J195">
            <v>73.941582847006643</v>
          </cell>
          <cell r="K195">
            <v>7394.1582847006648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11134.032001924705</v>
          </cell>
          <cell r="H196">
            <v>111.34032001924705</v>
          </cell>
          <cell r="I196">
            <v>11245.372321943953</v>
          </cell>
          <cell r="J196">
            <v>111.34032001924705</v>
          </cell>
          <cell r="K196">
            <v>11134.032001924705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15082.296692446802</v>
          </cell>
          <cell r="H197">
            <v>150.82296692446803</v>
          </cell>
          <cell r="I197">
            <v>15233.11965937127</v>
          </cell>
          <cell r="J197">
            <v>150.82296692446803</v>
          </cell>
          <cell r="K197">
            <v>15082.296692446802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8209.1158409912769</v>
          </cell>
          <cell r="H199">
            <v>82.091158409912765</v>
          </cell>
          <cell r="I199">
            <v>8291.206999401189</v>
          </cell>
          <cell r="J199">
            <v>82.091158409912765</v>
          </cell>
          <cell r="K199">
            <v>8209.1158409912769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12466.245724080134</v>
          </cell>
          <cell r="H200">
            <v>124.66245724080134</v>
          </cell>
          <cell r="I200">
            <v>12590.908181320936</v>
          </cell>
          <cell r="J200">
            <v>124.66245724080134</v>
          </cell>
          <cell r="K200">
            <v>12466.245724080134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17039.6833344964</v>
          </cell>
          <cell r="H201">
            <v>170.39683334496399</v>
          </cell>
          <cell r="I201">
            <v>17210.080167841363</v>
          </cell>
          <cell r="J201">
            <v>170.39683334496399</v>
          </cell>
          <cell r="K201">
            <v>17039.6833344964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9716.2291300218603</v>
          </cell>
          <cell r="H203">
            <v>97.162291300218612</v>
          </cell>
          <cell r="I203">
            <v>9813.3914213220796</v>
          </cell>
          <cell r="J203">
            <v>97.162291300218612</v>
          </cell>
          <cell r="K203">
            <v>9716.2291300218603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14769.710232499718</v>
          </cell>
          <cell r="H204">
            <v>147.69710232499719</v>
          </cell>
          <cell r="I204">
            <v>14917.407334824715</v>
          </cell>
          <cell r="J204">
            <v>147.69710232499719</v>
          </cell>
          <cell r="K204">
            <v>14769.710232499718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20232.530746813041</v>
          </cell>
          <cell r="H205">
            <v>202.3253074681304</v>
          </cell>
          <cell r="I205">
            <v>20434.856054281172</v>
          </cell>
          <cell r="J205">
            <v>202.3253074681304</v>
          </cell>
          <cell r="K205">
            <v>20232.530746813041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6061.9445625452354</v>
          </cell>
          <cell r="H207">
            <v>60.619445625452357</v>
          </cell>
          <cell r="I207">
            <v>6122.5640081706879</v>
          </cell>
          <cell r="J207">
            <v>60.619445625452357</v>
          </cell>
          <cell r="K207">
            <v>6061.9445625452354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11349.865509983407</v>
          </cell>
          <cell r="H208">
            <v>113.49865509983407</v>
          </cell>
          <cell r="I208">
            <v>11463.364165083241</v>
          </cell>
          <cell r="J208">
            <v>113.49865509983407</v>
          </cell>
          <cell r="K208">
            <v>11349.865509983407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14155.701114746518</v>
          </cell>
          <cell r="H209">
            <v>141.55701114746518</v>
          </cell>
          <cell r="I209">
            <v>14297.258125893983</v>
          </cell>
          <cell r="J209">
            <v>141.55701114746518</v>
          </cell>
          <cell r="K209">
            <v>14155.701114746518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8052.8226110177347</v>
          </cell>
          <cell r="H211">
            <v>80.528226110177343</v>
          </cell>
          <cell r="I211">
            <v>8133.3508371279122</v>
          </cell>
          <cell r="J211">
            <v>80.528226110177343</v>
          </cell>
          <cell r="K211">
            <v>8052.8226110177347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14996.707542699387</v>
          </cell>
          <cell r="H212">
            <v>149.96707542699389</v>
          </cell>
          <cell r="I212">
            <v>15146.674618126381</v>
          </cell>
          <cell r="J212">
            <v>149.96707542699389</v>
          </cell>
          <cell r="K212">
            <v>14996.707542699387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19067.774056772123</v>
          </cell>
          <cell r="H213">
            <v>190.67774056772123</v>
          </cell>
          <cell r="I213">
            <v>19258.451797339843</v>
          </cell>
          <cell r="J213">
            <v>190.67774056772123</v>
          </cell>
          <cell r="K213">
            <v>19067.774056772123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16749.42447883125</v>
          </cell>
          <cell r="H215">
            <v>167.4942447883125</v>
          </cell>
          <cell r="I215">
            <v>16916.918723619561</v>
          </cell>
          <cell r="J215">
            <v>167.4942447883125</v>
          </cell>
          <cell r="K215">
            <v>16749.42447883125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29487.322721674922</v>
          </cell>
          <cell r="H216">
            <v>294.87322721674923</v>
          </cell>
          <cell r="I216">
            <v>29782.195948891673</v>
          </cell>
          <cell r="J216">
            <v>294.87322721674923</v>
          </cell>
          <cell r="K216">
            <v>29487.322721674922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37703.881097426842</v>
          </cell>
          <cell r="H217">
            <v>377.03881097426842</v>
          </cell>
          <cell r="I217">
            <v>38080.919908401112</v>
          </cell>
          <cell r="J217">
            <v>377.03881097426842</v>
          </cell>
          <cell r="K217">
            <v>37703.881097426842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11766.647456579518</v>
          </cell>
          <cell r="H219">
            <v>117.66647456579518</v>
          </cell>
          <cell r="I219">
            <v>11884.313931145312</v>
          </cell>
          <cell r="J219">
            <v>117.66647456579518</v>
          </cell>
          <cell r="K219">
            <v>11766.647456579518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22268.064003849409</v>
          </cell>
          <cell r="H220">
            <v>222.68064003849409</v>
          </cell>
          <cell r="I220">
            <v>22490.744643887905</v>
          </cell>
          <cell r="J220">
            <v>222.68064003849409</v>
          </cell>
          <cell r="K220">
            <v>22268.064003849409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30164.593384893604</v>
          </cell>
          <cell r="H221">
            <v>301.64593384893607</v>
          </cell>
          <cell r="I221">
            <v>30466.23931874254</v>
          </cell>
          <cell r="J221">
            <v>301.64593384893607</v>
          </cell>
          <cell r="K221">
            <v>30164.593384893604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13147.237654679138</v>
          </cell>
          <cell r="H223">
            <v>131.47237654679139</v>
          </cell>
          <cell r="I223">
            <v>13278.71003122593</v>
          </cell>
          <cell r="J223">
            <v>131.47237654679139</v>
          </cell>
          <cell r="K223">
            <v>13147.237654679138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24932.491448160268</v>
          </cell>
          <cell r="H224">
            <v>249.32491448160269</v>
          </cell>
          <cell r="I224">
            <v>25181.816362641872</v>
          </cell>
          <cell r="J224">
            <v>249.32491448160269</v>
          </cell>
          <cell r="K224">
            <v>24932.491448160268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34079.3666689928</v>
          </cell>
          <cell r="H225">
            <v>340.79366668992799</v>
          </cell>
          <cell r="I225">
            <v>34420.160335682725</v>
          </cell>
          <cell r="J225">
            <v>340.79366668992799</v>
          </cell>
          <cell r="K225">
            <v>34079.3666689928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15543.733847606783</v>
          </cell>
          <cell r="H227">
            <v>155.43733847606785</v>
          </cell>
          <cell r="I227">
            <v>15699.171186082851</v>
          </cell>
          <cell r="J227">
            <v>155.43733847606785</v>
          </cell>
          <cell r="K227">
            <v>15543.733847606783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29539.420464999435</v>
          </cell>
          <cell r="H228">
            <v>295.39420464999438</v>
          </cell>
          <cell r="I228">
            <v>29834.81466964943</v>
          </cell>
          <cell r="J228">
            <v>295.39420464999438</v>
          </cell>
          <cell r="K228">
            <v>29539.420464999435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40465.061493626083</v>
          </cell>
          <cell r="H229">
            <v>404.65061493626081</v>
          </cell>
          <cell r="I229">
            <v>40869.712108562344</v>
          </cell>
          <cell r="J229">
            <v>404.65061493626081</v>
          </cell>
          <cell r="K229">
            <v>40465.061493626083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17545.775698220248</v>
          </cell>
          <cell r="H231">
            <v>175.45775698220248</v>
          </cell>
          <cell r="I231">
            <v>17721.233455202451</v>
          </cell>
          <cell r="J231">
            <v>175.45775698220248</v>
          </cell>
          <cell r="K231">
            <v>17545.775698220248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33491.406422901855</v>
          </cell>
          <cell r="H232">
            <v>334.91406422901855</v>
          </cell>
          <cell r="I232">
            <v>33826.32048713087</v>
          </cell>
          <cell r="J232">
            <v>334.91406422901855</v>
          </cell>
          <cell r="K232">
            <v>33491.406422901855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46106.502842194888</v>
          </cell>
          <cell r="H233">
            <v>461.06502842194891</v>
          </cell>
          <cell r="I233">
            <v>46567.56787061684</v>
          </cell>
          <cell r="J233">
            <v>461.06502842194891</v>
          </cell>
          <cell r="K233">
            <v>46106.502842194888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6314.9907444071605</v>
          </cell>
          <cell r="H235">
            <v>63.149907444071609</v>
          </cell>
          <cell r="I235">
            <v>6378.1406518512322</v>
          </cell>
          <cell r="J235">
            <v>63.149907444071609</v>
          </cell>
          <cell r="K235">
            <v>6314.9907444071605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8759.8634132789957</v>
          </cell>
          <cell r="H236">
            <v>87.598634132789954</v>
          </cell>
          <cell r="I236">
            <v>8847.4620474117855</v>
          </cell>
          <cell r="J236">
            <v>87.598634132789954</v>
          </cell>
          <cell r="K236">
            <v>8759.8634132789957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11573.141552802752</v>
          </cell>
          <cell r="H237">
            <v>115.73141552802753</v>
          </cell>
          <cell r="I237">
            <v>11688.872968330779</v>
          </cell>
          <cell r="J237">
            <v>115.73141552802753</v>
          </cell>
          <cell r="K237">
            <v>11573.141552802752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7375.5519477990529</v>
          </cell>
          <cell r="H239">
            <v>73.755519477990532</v>
          </cell>
          <cell r="I239">
            <v>7449.3074672770435</v>
          </cell>
          <cell r="J239">
            <v>73.755519477990532</v>
          </cell>
          <cell r="K239">
            <v>7375.5519477990529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10278.140504450546</v>
          </cell>
          <cell r="H240">
            <v>102.78140504450546</v>
          </cell>
          <cell r="I240">
            <v>10380.921909495051</v>
          </cell>
          <cell r="J240">
            <v>102.78140504450546</v>
          </cell>
          <cell r="K240">
            <v>10278.140504450546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13746.36170291105</v>
          </cell>
          <cell r="H241">
            <v>137.46361702911051</v>
          </cell>
          <cell r="I241">
            <v>13883.825319940161</v>
          </cell>
          <cell r="J241">
            <v>137.46361702911051</v>
          </cell>
          <cell r="K241">
            <v>13746.36170291105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9411.0852048354209</v>
          </cell>
          <cell r="H243">
            <v>94.110852048354204</v>
          </cell>
          <cell r="I243">
            <v>9505.1960568837749</v>
          </cell>
          <cell r="J243">
            <v>94.110852048354204</v>
          </cell>
          <cell r="K243">
            <v>9411.0852048354209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13221.663002285588</v>
          </cell>
          <cell r="H244">
            <v>132.2166300228559</v>
          </cell>
          <cell r="I244">
            <v>13353.879632308444</v>
          </cell>
          <cell r="J244">
            <v>132.2166300228559</v>
          </cell>
          <cell r="K244">
            <v>13221.663002285588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17798.821880082174</v>
          </cell>
          <cell r="H245">
            <v>177.98821880082176</v>
          </cell>
          <cell r="I245">
            <v>17976.810098882997</v>
          </cell>
          <cell r="J245">
            <v>177.98821880082176</v>
          </cell>
          <cell r="K245">
            <v>17798.821880082174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8220.279643132244</v>
          </cell>
          <cell r="H247">
            <v>82.20279643132244</v>
          </cell>
          <cell r="I247">
            <v>8302.482439563566</v>
          </cell>
          <cell r="J247">
            <v>82.20279643132244</v>
          </cell>
          <cell r="K247">
            <v>8220.279643132244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17519.726826557991</v>
          </cell>
          <cell r="H248">
            <v>175.19726826557991</v>
          </cell>
          <cell r="I248">
            <v>17694.924094823571</v>
          </cell>
          <cell r="J248">
            <v>175.19726826557991</v>
          </cell>
          <cell r="K248">
            <v>17519.726826557991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23146.283105605504</v>
          </cell>
          <cell r="H249">
            <v>231.46283105605505</v>
          </cell>
          <cell r="I249">
            <v>23377.745936661559</v>
          </cell>
          <cell r="J249">
            <v>231.46283105605505</v>
          </cell>
          <cell r="K249">
            <v>23146.283105605504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10036.258124729589</v>
          </cell>
          <cell r="H251">
            <v>100.36258124729589</v>
          </cell>
          <cell r="I251">
            <v>10136.620705976886</v>
          </cell>
          <cell r="J251">
            <v>100.36258124729589</v>
          </cell>
          <cell r="K251">
            <v>10036.258124729589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20556.281008901093</v>
          </cell>
          <cell r="H252">
            <v>205.56281008901092</v>
          </cell>
          <cell r="I252">
            <v>20761.843818990103</v>
          </cell>
          <cell r="J252">
            <v>205.56281008901092</v>
          </cell>
          <cell r="K252">
            <v>20556.281008901093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27492.7234058221</v>
          </cell>
          <cell r="H253">
            <v>274.92723405822102</v>
          </cell>
          <cell r="I253">
            <v>27767.650639880321</v>
          </cell>
          <cell r="J253">
            <v>274.92723405822102</v>
          </cell>
          <cell r="K253">
            <v>27492.7234058221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13221.663002285588</v>
          </cell>
          <cell r="H255">
            <v>132.2166300228559</v>
          </cell>
          <cell r="I255">
            <v>13353.879632308444</v>
          </cell>
          <cell r="J255">
            <v>132.2166300228559</v>
          </cell>
          <cell r="K255">
            <v>13221.663002285588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26443.326004571176</v>
          </cell>
          <cell r="H256">
            <v>264.43326004571179</v>
          </cell>
          <cell r="I256">
            <v>26707.759264616889</v>
          </cell>
          <cell r="J256">
            <v>264.43326004571179</v>
          </cell>
          <cell r="K256">
            <v>26443.326004571176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35597.643760164348</v>
          </cell>
          <cell r="H257">
            <v>355.97643760164351</v>
          </cell>
          <cell r="I257">
            <v>35953.620197765995</v>
          </cell>
          <cell r="J257">
            <v>355.97643760164351</v>
          </cell>
          <cell r="K257">
            <v>35597.643760164348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6114.0423058697497</v>
          </cell>
          <cell r="H259">
            <v>61.1404230586975</v>
          </cell>
          <cell r="I259">
            <v>6175.1827289284474</v>
          </cell>
          <cell r="J259">
            <v>61.1404230586975</v>
          </cell>
          <cell r="K259">
            <v>6114.0423058697497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8480.7683597548148</v>
          </cell>
          <cell r="H260">
            <v>84.807683597548149</v>
          </cell>
          <cell r="I260">
            <v>8565.5760433523628</v>
          </cell>
          <cell r="J260">
            <v>84.807683597548149</v>
          </cell>
          <cell r="K260">
            <v>8480.7683597548148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11532.207611619206</v>
          </cell>
          <cell r="H261">
            <v>115.32207611619206</v>
          </cell>
          <cell r="I261">
            <v>11647.529687735398</v>
          </cell>
          <cell r="J261">
            <v>115.32207611619206</v>
          </cell>
          <cell r="K261">
            <v>11532.207611619206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7141.1121028387397</v>
          </cell>
          <cell r="H263">
            <v>71.411121028387399</v>
          </cell>
          <cell r="I263">
            <v>7212.5232238671269</v>
          </cell>
          <cell r="J263">
            <v>71.411121028387399</v>
          </cell>
          <cell r="K263">
            <v>7141.1121028387397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10185.108819942487</v>
          </cell>
          <cell r="H264">
            <v>101.85108819942486</v>
          </cell>
          <cell r="I264">
            <v>10286.959908141911</v>
          </cell>
          <cell r="J264">
            <v>101.85108819942486</v>
          </cell>
          <cell r="K264">
            <v>10185.108819942487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13802.180713615886</v>
          </cell>
          <cell r="H265">
            <v>138.02180713615886</v>
          </cell>
          <cell r="I265">
            <v>13940.202520752046</v>
          </cell>
          <cell r="J265">
            <v>138.02180713615886</v>
          </cell>
          <cell r="K265">
            <v>13802.180713615886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9351.5449267502627</v>
          </cell>
          <cell r="H267">
            <v>93.515449267502632</v>
          </cell>
          <cell r="I267">
            <v>9445.0603760177655</v>
          </cell>
          <cell r="J267">
            <v>93.515449267502632</v>
          </cell>
          <cell r="K267">
            <v>9351.5449267502627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13407.726371301709</v>
          </cell>
          <cell r="H268">
            <v>134.07726371301709</v>
          </cell>
          <cell r="I268">
            <v>13541.803635014727</v>
          </cell>
          <cell r="J268">
            <v>134.07726371301709</v>
          </cell>
          <cell r="K268">
            <v>13407.726371301709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18263.98030262248</v>
          </cell>
          <cell r="H269">
            <v>182.6398030262248</v>
          </cell>
          <cell r="I269">
            <v>18446.620105648704</v>
          </cell>
          <cell r="J269">
            <v>182.6398030262248</v>
          </cell>
          <cell r="K269">
            <v>18263.98030262248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7691.8596751264595</v>
          </cell>
          <cell r="H271">
            <v>76.918596751264602</v>
          </cell>
          <cell r="I271">
            <v>7768.7782718777244</v>
          </cell>
          <cell r="J271">
            <v>76.918596751264602</v>
          </cell>
          <cell r="K271">
            <v>7691.8596751264595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16961.53671950963</v>
          </cell>
          <cell r="H272">
            <v>169.6153671950963</v>
          </cell>
          <cell r="I272">
            <v>17131.152086704726</v>
          </cell>
          <cell r="J272">
            <v>169.6153671950963</v>
          </cell>
          <cell r="K272">
            <v>16961.53671950963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23064.415223238411</v>
          </cell>
          <cell r="H273">
            <v>230.64415223238413</v>
          </cell>
          <cell r="I273">
            <v>23295.059375470795</v>
          </cell>
          <cell r="J273">
            <v>230.64415223238413</v>
          </cell>
          <cell r="K273">
            <v>23064.415223238411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9593.4273064712197</v>
          </cell>
          <cell r="H275">
            <v>95.934273064712201</v>
          </cell>
          <cell r="I275">
            <v>9689.361579535931</v>
          </cell>
          <cell r="J275">
            <v>95.934273064712201</v>
          </cell>
          <cell r="K275">
            <v>9593.4273064712197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20370.217639884973</v>
          </cell>
          <cell r="H276">
            <v>203.70217639884973</v>
          </cell>
          <cell r="I276">
            <v>20573.919816283822</v>
          </cell>
          <cell r="J276">
            <v>203.70217639884973</v>
          </cell>
          <cell r="K276">
            <v>20370.217639884973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27604.361427231772</v>
          </cell>
          <cell r="H277">
            <v>276.04361427231771</v>
          </cell>
          <cell r="I277">
            <v>27880.405041504091</v>
          </cell>
          <cell r="J277">
            <v>276.04361427231771</v>
          </cell>
          <cell r="K277">
            <v>27604.361427231772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13102.58244611527</v>
          </cell>
          <cell r="H279">
            <v>131.02582446115269</v>
          </cell>
          <cell r="I279">
            <v>13233.608270576422</v>
          </cell>
          <cell r="J279">
            <v>131.02582446115269</v>
          </cell>
          <cell r="K279">
            <v>13102.58244611527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26815.452742603418</v>
          </cell>
          <cell r="H280">
            <v>268.15452742603418</v>
          </cell>
          <cell r="I280">
            <v>27083.607270029454</v>
          </cell>
          <cell r="J280">
            <v>268.15452742603418</v>
          </cell>
          <cell r="K280">
            <v>26815.452742603418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36527.96060524496</v>
          </cell>
          <cell r="H281">
            <v>365.27960605244959</v>
          </cell>
          <cell r="I281">
            <v>36893.240211297409</v>
          </cell>
          <cell r="J281">
            <v>365.27960605244959</v>
          </cell>
          <cell r="K281">
            <v>36527.96060524496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2619.7722357469897</v>
          </cell>
          <cell r="H283">
            <v>26.1977223574699</v>
          </cell>
          <cell r="I283">
            <v>2645.9699581044597</v>
          </cell>
          <cell r="J283">
            <v>26.1977223574699</v>
          </cell>
          <cell r="K283">
            <v>2619.7722357469897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3285.879096824704</v>
          </cell>
          <cell r="H284">
            <v>32.858790968247042</v>
          </cell>
          <cell r="I284">
            <v>3318.7378877929509</v>
          </cell>
          <cell r="J284">
            <v>32.858790968247042</v>
          </cell>
          <cell r="K284">
            <v>3285.879096824704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4327.8339633149844</v>
          </cell>
          <cell r="H285">
            <v>43.278339633149848</v>
          </cell>
          <cell r="I285">
            <v>4371.1123029481341</v>
          </cell>
          <cell r="J285">
            <v>43.278339633149848</v>
          </cell>
          <cell r="K285">
            <v>4327.8339633149844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3155.6347385134191</v>
          </cell>
          <cell r="H287">
            <v>31.556347385134192</v>
          </cell>
          <cell r="I287">
            <v>3187.1910858985534</v>
          </cell>
          <cell r="J287">
            <v>31.556347385134192</v>
          </cell>
          <cell r="K287">
            <v>3155.6347385134191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3996.6411664662878</v>
          </cell>
          <cell r="H288">
            <v>39.966411664662878</v>
          </cell>
          <cell r="I288">
            <v>4036.6075781309505</v>
          </cell>
          <cell r="J288">
            <v>39.966411664662878</v>
          </cell>
          <cell r="K288">
            <v>3996.6411664662878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5250.7082736349466</v>
          </cell>
          <cell r="H289">
            <v>52.507082736349467</v>
          </cell>
          <cell r="I289">
            <v>5303.2153563712964</v>
          </cell>
          <cell r="J289">
            <v>52.507082736349467</v>
          </cell>
          <cell r="K289">
            <v>5250.7082736349466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3531.4827439259843</v>
          </cell>
          <cell r="H291">
            <v>35.314827439259844</v>
          </cell>
          <cell r="I291">
            <v>3566.797571365244</v>
          </cell>
          <cell r="J291">
            <v>35.314827439259844</v>
          </cell>
          <cell r="K291">
            <v>3531.4827439259843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4543.6674713736847</v>
          </cell>
          <cell r="H292">
            <v>45.436674713736849</v>
          </cell>
          <cell r="I292">
            <v>4589.1041460874212</v>
          </cell>
          <cell r="J292">
            <v>45.436674713736849</v>
          </cell>
          <cell r="K292">
            <v>4543.6674713736847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6002.4042844600772</v>
          </cell>
          <cell r="H293">
            <v>60.024042844600771</v>
          </cell>
          <cell r="I293">
            <v>6062.4283273046776</v>
          </cell>
          <cell r="J293">
            <v>60.024042844600771</v>
          </cell>
          <cell r="K293">
            <v>6002.4042844600772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4752.0584446717412</v>
          </cell>
          <cell r="H295">
            <v>47.520584446717415</v>
          </cell>
          <cell r="I295">
            <v>4799.5790291184585</v>
          </cell>
          <cell r="J295">
            <v>47.520584446717415</v>
          </cell>
          <cell r="K295">
            <v>4752.0584446717412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6002.4042844600772</v>
          </cell>
          <cell r="H296">
            <v>60.024042844600771</v>
          </cell>
          <cell r="I296">
            <v>6062.4283273046776</v>
          </cell>
          <cell r="J296">
            <v>60.024042844600771</v>
          </cell>
          <cell r="K296">
            <v>6002.4042844600772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8164.4606324274073</v>
          </cell>
          <cell r="H297">
            <v>81.644606324274079</v>
          </cell>
          <cell r="I297">
            <v>8246.1052387516811</v>
          </cell>
          <cell r="J297">
            <v>81.644606324274079</v>
          </cell>
          <cell r="K297">
            <v>8164.4606324274073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5347.4612255233296</v>
          </cell>
          <cell r="H299">
            <v>53.474612255233296</v>
          </cell>
          <cell r="I299">
            <v>5400.9358377785629</v>
          </cell>
          <cell r="J299">
            <v>53.474612255233296</v>
          </cell>
          <cell r="K299">
            <v>5347.4612255233296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6876.9021188358474</v>
          </cell>
          <cell r="H300">
            <v>68.769021188358479</v>
          </cell>
          <cell r="I300">
            <v>6945.6711400242057</v>
          </cell>
          <cell r="J300">
            <v>68.769021188358479</v>
          </cell>
          <cell r="K300">
            <v>6876.9021188358474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9277.1195791438131</v>
          </cell>
          <cell r="H301">
            <v>92.771195791438132</v>
          </cell>
          <cell r="I301">
            <v>9369.8907749352511</v>
          </cell>
          <cell r="J301">
            <v>92.771195791438132</v>
          </cell>
          <cell r="K301">
            <v>9277.1195791438131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5239.5444714939795</v>
          </cell>
          <cell r="H303">
            <v>52.395444714939799</v>
          </cell>
          <cell r="I303">
            <v>5291.9399162089194</v>
          </cell>
          <cell r="J303">
            <v>52.395444714939799</v>
          </cell>
          <cell r="K303">
            <v>5239.5444714939795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6571.758193649408</v>
          </cell>
          <cell r="H304">
            <v>65.717581936494085</v>
          </cell>
          <cell r="I304">
            <v>6637.4757755859018</v>
          </cell>
          <cell r="J304">
            <v>65.717581936494085</v>
          </cell>
          <cell r="K304">
            <v>6571.758193649408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8655.6679266299689</v>
          </cell>
          <cell r="H305">
            <v>86.556679266299696</v>
          </cell>
          <cell r="I305">
            <v>8742.2246058962683</v>
          </cell>
          <cell r="J305">
            <v>86.556679266299696</v>
          </cell>
          <cell r="K305">
            <v>8655.6679266299689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6058.223295164913</v>
          </cell>
          <cell r="H307">
            <v>60.582232951649132</v>
          </cell>
          <cell r="I307">
            <v>6118.8055281165625</v>
          </cell>
          <cell r="J307">
            <v>60.582232951649132</v>
          </cell>
          <cell r="K307">
            <v>6058.223295164913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7993.2823329325756</v>
          </cell>
          <cell r="H308">
            <v>79.932823329325757</v>
          </cell>
          <cell r="I308">
            <v>8073.215156261901</v>
          </cell>
          <cell r="J308">
            <v>79.932823329325757</v>
          </cell>
          <cell r="K308">
            <v>7993.2823329325756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10501.416547269893</v>
          </cell>
          <cell r="H309">
            <v>105.01416547269893</v>
          </cell>
          <cell r="I309">
            <v>10606.430712742593</v>
          </cell>
          <cell r="J309">
            <v>105.01416547269893</v>
          </cell>
          <cell r="K309">
            <v>10501.416547269893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7062.9654878519686</v>
          </cell>
          <cell r="H311">
            <v>70.629654878519688</v>
          </cell>
          <cell r="I311">
            <v>7133.5951427304881</v>
          </cell>
          <cell r="J311">
            <v>70.629654878519688</v>
          </cell>
          <cell r="K311">
            <v>7062.9654878519686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9087.3349427473695</v>
          </cell>
          <cell r="H312">
            <v>90.873349427473698</v>
          </cell>
          <cell r="I312">
            <v>9178.2082921748424</v>
          </cell>
          <cell r="J312">
            <v>90.873349427473698</v>
          </cell>
          <cell r="K312">
            <v>9087.3349427473695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12004.808568920154</v>
          </cell>
          <cell r="H313">
            <v>120.04808568920154</v>
          </cell>
          <cell r="I313">
            <v>12124.856654609355</v>
          </cell>
          <cell r="J313">
            <v>120.04808568920154</v>
          </cell>
          <cell r="K313">
            <v>12004.808568920154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9295.725916045425</v>
          </cell>
          <cell r="H315">
            <v>92.957259160454257</v>
          </cell>
          <cell r="I315">
            <v>9388.6831752058788</v>
          </cell>
          <cell r="J315">
            <v>92.957259160454257</v>
          </cell>
          <cell r="K315">
            <v>9295.725916045425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12004.808568920154</v>
          </cell>
          <cell r="H316">
            <v>120.04808568920154</v>
          </cell>
          <cell r="I316">
            <v>12124.856654609355</v>
          </cell>
          <cell r="J316">
            <v>120.04808568920154</v>
          </cell>
          <cell r="K316">
            <v>12004.808568920154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16328.921264854815</v>
          </cell>
          <cell r="H317">
            <v>163.28921264854816</v>
          </cell>
          <cell r="I317">
            <v>16492.210477503362</v>
          </cell>
          <cell r="J317">
            <v>163.28921264854816</v>
          </cell>
          <cell r="K317">
            <v>16328.921264854815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10307.910643493127</v>
          </cell>
          <cell r="H319">
            <v>103.07910643493128</v>
          </cell>
          <cell r="I319">
            <v>10410.989749928058</v>
          </cell>
          <cell r="J319">
            <v>103.07910643493128</v>
          </cell>
          <cell r="K319">
            <v>10307.910643493127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13753.804237671695</v>
          </cell>
          <cell r="H320">
            <v>137.53804237671696</v>
          </cell>
          <cell r="I320">
            <v>13891.342280048411</v>
          </cell>
          <cell r="J320">
            <v>137.53804237671696</v>
          </cell>
          <cell r="K320">
            <v>13753.804237671695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18554.239158287626</v>
          </cell>
          <cell r="H321">
            <v>185.54239158287626</v>
          </cell>
          <cell r="I321">
            <v>18739.781549870502</v>
          </cell>
          <cell r="J321">
            <v>185.54239158287626</v>
          </cell>
          <cell r="K321">
            <v>18554.239158287626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2939.8012304547183</v>
          </cell>
          <cell r="H323">
            <v>29.398012304547184</v>
          </cell>
          <cell r="I323">
            <v>2969.1992427592654</v>
          </cell>
          <cell r="J323">
            <v>29.398012304547184</v>
          </cell>
          <cell r="K323">
            <v>2939.8012304547183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3635.6782305750125</v>
          </cell>
          <cell r="H324">
            <v>36.356782305750123</v>
          </cell>
          <cell r="I324">
            <v>3672.0350128807627</v>
          </cell>
          <cell r="J324">
            <v>36.356782305750123</v>
          </cell>
          <cell r="K324">
            <v>3635.6782305750125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4729.730840389806</v>
          </cell>
          <cell r="H325">
            <v>47.297308403898057</v>
          </cell>
          <cell r="I325">
            <v>4777.0281487937036</v>
          </cell>
          <cell r="J325">
            <v>47.297308403898057</v>
          </cell>
          <cell r="K325">
            <v>4729.730840389806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3501.7126048834052</v>
          </cell>
          <cell r="H327">
            <v>35.017126048834051</v>
          </cell>
          <cell r="I327">
            <v>3536.7297309322394</v>
          </cell>
          <cell r="J327">
            <v>35.017126048834051</v>
          </cell>
          <cell r="K327">
            <v>3501.7126048834052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4260.8511504691805</v>
          </cell>
          <cell r="H328">
            <v>42.608511504691805</v>
          </cell>
          <cell r="I328">
            <v>4303.4596619738722</v>
          </cell>
          <cell r="J328">
            <v>42.608511504691805</v>
          </cell>
          <cell r="K328">
            <v>4260.8511504691805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5600.5074073852547</v>
          </cell>
          <cell r="H329">
            <v>56.005074073852548</v>
          </cell>
          <cell r="I329">
            <v>5656.5124814591072</v>
          </cell>
          <cell r="J329">
            <v>56.005074073852548</v>
          </cell>
          <cell r="K329">
            <v>5600.5074073852547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3765.9225888862975</v>
          </cell>
          <cell r="H331">
            <v>37.659225888862977</v>
          </cell>
          <cell r="I331">
            <v>3803.5818147751606</v>
          </cell>
          <cell r="J331">
            <v>37.659225888862977</v>
          </cell>
          <cell r="K331">
            <v>3765.9225888862975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4729.730840389806</v>
          </cell>
          <cell r="H332">
            <v>47.297308403898057</v>
          </cell>
          <cell r="I332">
            <v>4777.0281487937036</v>
          </cell>
          <cell r="J332">
            <v>47.297308403898057</v>
          </cell>
          <cell r="K332">
            <v>4729.730840389806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6303.8269422661933</v>
          </cell>
          <cell r="H333">
            <v>63.038269422661934</v>
          </cell>
          <cell r="I333">
            <v>6366.8652116888552</v>
          </cell>
          <cell r="J333">
            <v>63.038269422661934</v>
          </cell>
          <cell r="K333">
            <v>6303.8269422661933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4953.006883209152</v>
          </cell>
          <cell r="H335">
            <v>49.530068832091523</v>
          </cell>
          <cell r="I335">
            <v>5002.5369520412432</v>
          </cell>
          <cell r="J335">
            <v>49.530068832091523</v>
          </cell>
          <cell r="K335">
            <v>4953.006883209152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6207.0739903778103</v>
          </cell>
          <cell r="H336">
            <v>62.070739903778104</v>
          </cell>
          <cell r="I336">
            <v>6269.1447302815886</v>
          </cell>
          <cell r="J336">
            <v>62.070739903778104</v>
          </cell>
          <cell r="K336">
            <v>6207.0739903778103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8287.262455978047</v>
          </cell>
          <cell r="H337">
            <v>82.872624559780476</v>
          </cell>
          <cell r="I337">
            <v>8370.1350805378279</v>
          </cell>
          <cell r="J337">
            <v>82.872624559780476</v>
          </cell>
          <cell r="K337">
            <v>8287.262455978047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5496.311920736227</v>
          </cell>
          <cell r="H339">
            <v>54.963119207362269</v>
          </cell>
          <cell r="I339">
            <v>5551.275039943589</v>
          </cell>
          <cell r="J339">
            <v>54.963119207362269</v>
          </cell>
          <cell r="K339">
            <v>5496.311920736227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6876.9021188358474</v>
          </cell>
          <cell r="H340">
            <v>68.769021188358479</v>
          </cell>
          <cell r="I340">
            <v>6945.6711400242057</v>
          </cell>
          <cell r="J340">
            <v>68.769021188358479</v>
          </cell>
          <cell r="K340">
            <v>6876.9021188358474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9269.6770443831683</v>
          </cell>
          <cell r="H341">
            <v>92.696770443831682</v>
          </cell>
          <cell r="I341">
            <v>9362.3738148270004</v>
          </cell>
          <cell r="J341">
            <v>92.696770443831682</v>
          </cell>
          <cell r="K341">
            <v>9269.6770443831683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6006.1255518403996</v>
          </cell>
          <cell r="H343">
            <v>60.061255518403996</v>
          </cell>
          <cell r="I343">
            <v>6066.1868073588039</v>
          </cell>
          <cell r="J343">
            <v>60.061255518403996</v>
          </cell>
          <cell r="K343">
            <v>6006.1255518403996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7688.1384077461371</v>
          </cell>
          <cell r="H344">
            <v>76.881384077461377</v>
          </cell>
          <cell r="I344">
            <v>7765.0197918235981</v>
          </cell>
          <cell r="J344">
            <v>76.881384077461377</v>
          </cell>
          <cell r="K344">
            <v>7688.1384077461371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10270.697969689902</v>
          </cell>
          <cell r="H345">
            <v>102.70697969689901</v>
          </cell>
          <cell r="I345">
            <v>10373.404949386801</v>
          </cell>
          <cell r="J345">
            <v>102.70697969689901</v>
          </cell>
          <cell r="K345">
            <v>10270.697969689902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7598.8279906183989</v>
          </cell>
          <cell r="H347">
            <v>75.98827990618399</v>
          </cell>
          <cell r="I347">
            <v>7674.8162705245832</v>
          </cell>
          <cell r="J347">
            <v>75.98827990618399</v>
          </cell>
          <cell r="K347">
            <v>7598.8279906183989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9812.9820819102442</v>
          </cell>
          <cell r="H348">
            <v>98.129820819102449</v>
          </cell>
          <cell r="I348">
            <v>9911.1119027293462</v>
          </cell>
          <cell r="J348">
            <v>98.129820819102449</v>
          </cell>
          <cell r="K348">
            <v>9812.9820819102442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13270.039478229779</v>
          </cell>
          <cell r="H349">
            <v>132.70039478229779</v>
          </cell>
          <cell r="I349">
            <v>13402.739873012077</v>
          </cell>
          <cell r="J349">
            <v>132.70039478229779</v>
          </cell>
          <cell r="K349">
            <v>13270.039478229779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5879.6024609094366</v>
          </cell>
          <cell r="H351">
            <v>58.796024609094367</v>
          </cell>
          <cell r="I351">
            <v>5938.3984855185308</v>
          </cell>
          <cell r="J351">
            <v>58.796024609094367</v>
          </cell>
          <cell r="K351">
            <v>5879.6024609094366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7271.3564611500251</v>
          </cell>
          <cell r="H352">
            <v>72.713564611500246</v>
          </cell>
          <cell r="I352">
            <v>7344.0700257615254</v>
          </cell>
          <cell r="J352">
            <v>72.713564611500246</v>
          </cell>
          <cell r="K352">
            <v>7271.3564611500251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9459.4616807796119</v>
          </cell>
          <cell r="H353">
            <v>94.594616807796115</v>
          </cell>
          <cell r="I353">
            <v>9554.0562975874072</v>
          </cell>
          <cell r="J353">
            <v>94.594616807796115</v>
          </cell>
          <cell r="K353">
            <v>9459.4616807796119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6735.4939583835949</v>
          </cell>
          <cell r="H355">
            <v>67.354939583835943</v>
          </cell>
          <cell r="I355">
            <v>6802.8488979674312</v>
          </cell>
          <cell r="J355">
            <v>67.354939583835943</v>
          </cell>
          <cell r="K355">
            <v>6735.4939583835949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8521.7023009383611</v>
          </cell>
          <cell r="H356">
            <v>85.21702300938361</v>
          </cell>
          <cell r="I356">
            <v>8606.9193239477445</v>
          </cell>
          <cell r="J356">
            <v>85.21702300938361</v>
          </cell>
          <cell r="K356">
            <v>8521.7023009383611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11201.014814770509</v>
          </cell>
          <cell r="H357">
            <v>112.0101481477051</v>
          </cell>
          <cell r="I357">
            <v>11313.024962918214</v>
          </cell>
          <cell r="J357">
            <v>112.0101481477051</v>
          </cell>
          <cell r="K357">
            <v>11201.014814770509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7531.845177772595</v>
          </cell>
          <cell r="H359">
            <v>75.318451777725954</v>
          </cell>
          <cell r="I359">
            <v>7607.1636295503213</v>
          </cell>
          <cell r="J359">
            <v>75.318451777725954</v>
          </cell>
          <cell r="K359">
            <v>7531.845177772595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9459.4616807796119</v>
          </cell>
          <cell r="H360">
            <v>94.594616807796115</v>
          </cell>
          <cell r="I360">
            <v>9554.0562975874072</v>
          </cell>
          <cell r="J360">
            <v>94.594616807796115</v>
          </cell>
          <cell r="K360">
            <v>9459.4616807796119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12607.653884532387</v>
          </cell>
          <cell r="H361">
            <v>126.07653884532387</v>
          </cell>
          <cell r="I361">
            <v>12733.73042337771</v>
          </cell>
          <cell r="J361">
            <v>126.07653884532387</v>
          </cell>
          <cell r="K361">
            <v>12607.653884532387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9682.7377235989588</v>
          </cell>
          <cell r="H363">
            <v>96.827377235989587</v>
          </cell>
          <cell r="I363">
            <v>9779.5651008349487</v>
          </cell>
          <cell r="J363">
            <v>96.827377235989587</v>
          </cell>
          <cell r="K363">
            <v>9682.7377235989588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12414.147980755621</v>
          </cell>
          <cell r="H364">
            <v>124.14147980755621</v>
          </cell>
          <cell r="I364">
            <v>12538.289460563177</v>
          </cell>
          <cell r="J364">
            <v>124.14147980755621</v>
          </cell>
          <cell r="K364">
            <v>12414.147980755621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16574.524911956094</v>
          </cell>
          <cell r="H365">
            <v>165.74524911956095</v>
          </cell>
          <cell r="I365">
            <v>16740.270161075656</v>
          </cell>
          <cell r="J365">
            <v>165.74524911956095</v>
          </cell>
          <cell r="K365">
            <v>16574.524911956094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10560.956825355051</v>
          </cell>
          <cell r="H367">
            <v>105.60956825355052</v>
          </cell>
          <cell r="I367">
            <v>10666.566393608602</v>
          </cell>
          <cell r="J367">
            <v>105.60956825355052</v>
          </cell>
          <cell r="K367">
            <v>10560.956825355051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13753.804237671695</v>
          </cell>
          <cell r="H368">
            <v>137.53804237671696</v>
          </cell>
          <cell r="I368">
            <v>13891.342280048411</v>
          </cell>
          <cell r="J368">
            <v>137.53804237671696</v>
          </cell>
          <cell r="K368">
            <v>13753.804237671695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18539.354088766337</v>
          </cell>
          <cell r="H369">
            <v>185.39354088766336</v>
          </cell>
          <cell r="I369">
            <v>18724.747629654001</v>
          </cell>
          <cell r="J369">
            <v>185.39354088766336</v>
          </cell>
          <cell r="K369">
            <v>18539.354088766337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11811.302665143388</v>
          </cell>
          <cell r="H371">
            <v>118.11302665143388</v>
          </cell>
          <cell r="I371">
            <v>11929.415691794822</v>
          </cell>
          <cell r="J371">
            <v>118.11302665143388</v>
          </cell>
          <cell r="K371">
            <v>11811.302665143388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15376.276815492274</v>
          </cell>
          <cell r="H372">
            <v>153.76276815492275</v>
          </cell>
          <cell r="I372">
            <v>15530.039583647196</v>
          </cell>
          <cell r="J372">
            <v>153.76276815492275</v>
          </cell>
          <cell r="K372">
            <v>15376.276815492274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20541.395939379803</v>
          </cell>
          <cell r="H373">
            <v>205.41395939379802</v>
          </cell>
          <cell r="I373">
            <v>20746.809898773601</v>
          </cell>
          <cell r="J373">
            <v>205.41395939379802</v>
          </cell>
          <cell r="K373">
            <v>20541.395939379803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2790.9505352418214</v>
          </cell>
          <cell r="H375">
            <v>27.909505352418215</v>
          </cell>
          <cell r="I375">
            <v>2818.8600405942398</v>
          </cell>
          <cell r="J375">
            <v>27.909505352418215</v>
          </cell>
          <cell r="K375">
            <v>2790.9505352418214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3501.7126048834052</v>
          </cell>
          <cell r="H376">
            <v>35.017126048834051</v>
          </cell>
          <cell r="I376">
            <v>3536.7297309322394</v>
          </cell>
          <cell r="J376">
            <v>35.017126048834051</v>
          </cell>
          <cell r="K376">
            <v>3501.7126048834052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4499.0122628098161</v>
          </cell>
          <cell r="H377">
            <v>44.990122628098163</v>
          </cell>
          <cell r="I377">
            <v>4544.0023854379142</v>
          </cell>
          <cell r="J377">
            <v>44.990122628098163</v>
          </cell>
          <cell r="K377">
            <v>4499.0122628098161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3367.7469791917974</v>
          </cell>
          <cell r="H379">
            <v>33.677469791917972</v>
          </cell>
          <cell r="I379">
            <v>3401.4244489837156</v>
          </cell>
          <cell r="J379">
            <v>33.677469791917972</v>
          </cell>
          <cell r="K379">
            <v>3367.7469791917974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4141.7705942988623</v>
          </cell>
          <cell r="H380">
            <v>41.417705942988626</v>
          </cell>
          <cell r="I380">
            <v>4183.1883002418508</v>
          </cell>
          <cell r="J380">
            <v>41.417705942988626</v>
          </cell>
          <cell r="K380">
            <v>4141.7705942988623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5496.311920736227</v>
          </cell>
          <cell r="H381">
            <v>54.963119207362269</v>
          </cell>
          <cell r="I381">
            <v>5551.275039943589</v>
          </cell>
          <cell r="J381">
            <v>54.963119207362269</v>
          </cell>
          <cell r="K381">
            <v>5496.311920736227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3765.9225888862975</v>
          </cell>
          <cell r="H383">
            <v>37.659225888862977</v>
          </cell>
          <cell r="I383">
            <v>3803.5818147751606</v>
          </cell>
          <cell r="J383">
            <v>37.659225888862977</v>
          </cell>
          <cell r="K383">
            <v>3765.9225888862975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4729.730840389806</v>
          </cell>
          <cell r="H384">
            <v>47.297308403898057</v>
          </cell>
          <cell r="I384">
            <v>4777.0281487937036</v>
          </cell>
          <cell r="J384">
            <v>47.297308403898057</v>
          </cell>
          <cell r="K384">
            <v>4729.730840389806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6303.8269422661933</v>
          </cell>
          <cell r="H385">
            <v>63.038269422661934</v>
          </cell>
          <cell r="I385">
            <v>6366.8652116888552</v>
          </cell>
          <cell r="J385">
            <v>63.038269422661934</v>
          </cell>
          <cell r="K385">
            <v>6303.8269422661933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4953.006883209152</v>
          </cell>
          <cell r="H387">
            <v>49.530068832091523</v>
          </cell>
          <cell r="I387">
            <v>5002.5369520412432</v>
          </cell>
          <cell r="J387">
            <v>49.530068832091523</v>
          </cell>
          <cell r="K387">
            <v>4953.006883209152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6303.8269422661933</v>
          </cell>
          <cell r="H388">
            <v>63.038269422661934</v>
          </cell>
          <cell r="I388">
            <v>6366.8652116888552</v>
          </cell>
          <cell r="J388">
            <v>63.038269422661934</v>
          </cell>
          <cell r="K388">
            <v>6303.8269422661933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8540.308637839973</v>
          </cell>
          <cell r="H389">
            <v>85.403086378399735</v>
          </cell>
          <cell r="I389">
            <v>8625.7117242183722</v>
          </cell>
          <cell r="J389">
            <v>85.403086378399735</v>
          </cell>
          <cell r="K389">
            <v>8540.308637839973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5600.5074073852547</v>
          </cell>
          <cell r="H391">
            <v>56.005074073852548</v>
          </cell>
          <cell r="I391">
            <v>5656.5124814591072</v>
          </cell>
          <cell r="J391">
            <v>56.005074073852548</v>
          </cell>
          <cell r="K391">
            <v>5600.5074073852547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7152.2759049797069</v>
          </cell>
          <cell r="H392">
            <v>71.522759049797074</v>
          </cell>
          <cell r="I392">
            <v>7223.7986640295039</v>
          </cell>
          <cell r="J392">
            <v>71.522759049797074</v>
          </cell>
          <cell r="K392">
            <v>7152.2759049797069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9738.5567343037947</v>
          </cell>
          <cell r="H393">
            <v>97.385567343037948</v>
          </cell>
          <cell r="I393">
            <v>9835.9423016468318</v>
          </cell>
          <cell r="J393">
            <v>97.385567343037948</v>
          </cell>
          <cell r="K393">
            <v>9738.5567343037947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5581.9010704836428</v>
          </cell>
          <cell r="H395">
            <v>55.81901070483643</v>
          </cell>
          <cell r="I395">
            <v>5637.7200811884795</v>
          </cell>
          <cell r="J395">
            <v>55.81901070483643</v>
          </cell>
          <cell r="K395">
            <v>5581.9010704836428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7003.4252097668104</v>
          </cell>
          <cell r="H396">
            <v>70.034252097668102</v>
          </cell>
          <cell r="I396">
            <v>7073.4594618644787</v>
          </cell>
          <cell r="J396">
            <v>70.034252097668102</v>
          </cell>
          <cell r="K396">
            <v>7003.4252097668104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8998.0245256196322</v>
          </cell>
          <cell r="H397">
            <v>89.980245256196326</v>
          </cell>
          <cell r="I397">
            <v>9088.0047708758284</v>
          </cell>
          <cell r="J397">
            <v>89.980245256196326</v>
          </cell>
          <cell r="K397">
            <v>8998.0245256196322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6452.6776374790907</v>
          </cell>
          <cell r="H399">
            <v>64.526776374790913</v>
          </cell>
          <cell r="I399">
            <v>6517.2044138538813</v>
          </cell>
          <cell r="J399">
            <v>64.526776374790913</v>
          </cell>
          <cell r="K399">
            <v>6452.6776374790907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8283.5411885977246</v>
          </cell>
          <cell r="H400">
            <v>82.835411885977251</v>
          </cell>
          <cell r="I400">
            <v>8366.3766004837016</v>
          </cell>
          <cell r="J400">
            <v>82.835411885977251</v>
          </cell>
          <cell r="K400">
            <v>8283.5411885977246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10992.623841472454</v>
          </cell>
          <cell r="H401">
            <v>109.92623841472454</v>
          </cell>
          <cell r="I401">
            <v>11102.550079887178</v>
          </cell>
          <cell r="J401">
            <v>109.92623841472454</v>
          </cell>
          <cell r="K401">
            <v>10992.623841472454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7271.3564611500251</v>
          </cell>
          <cell r="H403">
            <v>72.713564611500246</v>
          </cell>
          <cell r="I403">
            <v>7344.0700257615254</v>
          </cell>
          <cell r="J403">
            <v>72.713564611500246</v>
          </cell>
          <cell r="K403">
            <v>7271.3564611500251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9459.4616807796119</v>
          </cell>
          <cell r="H404">
            <v>94.594616807796115</v>
          </cell>
          <cell r="I404">
            <v>9554.0562975874072</v>
          </cell>
          <cell r="J404">
            <v>94.594616807796115</v>
          </cell>
          <cell r="K404">
            <v>9459.4616807796119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12607.653884532387</v>
          </cell>
          <cell r="H405">
            <v>126.07653884532387</v>
          </cell>
          <cell r="I405">
            <v>12733.73042337771</v>
          </cell>
          <cell r="J405">
            <v>126.07653884532387</v>
          </cell>
          <cell r="K405">
            <v>12607.653884532387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9682.7377235989588</v>
          </cell>
          <cell r="H407">
            <v>96.827377235989587</v>
          </cell>
          <cell r="I407">
            <v>9779.5651008349487</v>
          </cell>
          <cell r="J407">
            <v>96.827377235989587</v>
          </cell>
          <cell r="K407">
            <v>9682.7377235989588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12607.653884532387</v>
          </cell>
          <cell r="H408">
            <v>126.07653884532387</v>
          </cell>
          <cell r="I408">
            <v>12733.73042337771</v>
          </cell>
          <cell r="J408">
            <v>126.07653884532387</v>
          </cell>
          <cell r="K408">
            <v>12607.653884532387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17080.617275679946</v>
          </cell>
          <cell r="H409">
            <v>170.80617275679947</v>
          </cell>
          <cell r="I409">
            <v>17251.423448436744</v>
          </cell>
          <cell r="J409">
            <v>170.80617275679947</v>
          </cell>
          <cell r="K409">
            <v>17080.617275679946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10776.790333413752</v>
          </cell>
          <cell r="H411">
            <v>107.76790333413751</v>
          </cell>
          <cell r="I411">
            <v>10884.558236747889</v>
          </cell>
          <cell r="J411">
            <v>107.76790333413751</v>
          </cell>
          <cell r="K411">
            <v>10776.790333413752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14304.551809959414</v>
          </cell>
          <cell r="H412">
            <v>143.04551809959415</v>
          </cell>
          <cell r="I412">
            <v>14447.597328059008</v>
          </cell>
          <cell r="J412">
            <v>143.04551809959415</v>
          </cell>
          <cell r="K412">
            <v>14304.551809959414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19477.113468607589</v>
          </cell>
          <cell r="H413">
            <v>194.7711346860759</v>
          </cell>
          <cell r="I413">
            <v>19671.884603293664</v>
          </cell>
          <cell r="J413">
            <v>194.7711346860759</v>
          </cell>
          <cell r="K413">
            <v>19477.113468607589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2.3955124126357434</v>
          </cell>
        </row>
        <row r="4">
          <cell r="B4" t="str">
            <v>ACSR</v>
          </cell>
          <cell r="C4">
            <v>1.7241383206977854</v>
          </cell>
        </row>
        <row r="5">
          <cell r="B5" t="str">
            <v>XLPE033CU</v>
          </cell>
          <cell r="C5">
            <v>6.1268739902494707</v>
          </cell>
        </row>
        <row r="6">
          <cell r="B6" t="str">
            <v>XLPE060CU</v>
          </cell>
          <cell r="C6">
            <v>7.0855623352083548</v>
          </cell>
        </row>
        <row r="7">
          <cell r="B7" t="str">
            <v>XLPE138CU</v>
          </cell>
          <cell r="C7">
            <v>6.9041525556228693</v>
          </cell>
        </row>
        <row r="8">
          <cell r="B8" t="str">
            <v>XLPE220CU</v>
          </cell>
          <cell r="C8">
            <v>6.7134397104176156</v>
          </cell>
        </row>
        <row r="9">
          <cell r="B9" t="str">
            <v>ACAR</v>
          </cell>
          <cell r="C9">
            <v>2.5000892994916741</v>
          </cell>
        </row>
        <row r="10">
          <cell r="B10" t="str">
            <v>AAAC-E</v>
          </cell>
          <cell r="C10">
            <v>2.7264268410152894</v>
          </cell>
        </row>
        <row r="11">
          <cell r="B11" t="str">
            <v>XLPE060AL</v>
          </cell>
          <cell r="C11">
            <v>3.5488873054318302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1.3412621257170068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225.17816678775989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323.39417570582538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433.58774668706957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613.25117763475032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771.35499686870935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972.57803953011182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1197.7562063178718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1604.9933164659481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1981.0887652497597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2647.0412159624966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3286.6430301362402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4017.2743159901415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4683.2267667028782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6628.3828457631025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556.89667758538474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1625.8624364180116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2201.7246355310717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2796.5523561718078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3415.5180133023127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4194.8285342577119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1594.8279466454514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746.55189286214102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1745.0623310451886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2095.0748329740231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2792.5997475322001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3492.6247513898688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4192.6497552475375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569.82320977219547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979.696044871494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1221.8027483536516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1974.2965564738715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2418.3406079805618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3201.7339202989547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3952.2283487357631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4804.1458556583411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1221.8027483536516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1826.705983480244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143604.50346965904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126893.40934248753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112318.53173117088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101101.04531903408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170934.91653076914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113689.29930293065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128590.53176373149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103973.0854114026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95423.673301774805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86665.065369711636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113824.59902148756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127319.76104512541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92254.021604412774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79958.44528412573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69538.417313968312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62328.149081660289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55680.474498767813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37421.24219212593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25349.702022699563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19210.126984302497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17461.590872210993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26774.439337390188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544.5524230411047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409.08494834368707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11.097969237183138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72.691698503549546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73.357576657780541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67.142713884957985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67.142713884957985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67.142713884957985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53.048292953735405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53.048292953735405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46.389511411425516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44.50285664110438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44.50285664110438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44.50285664110438</v>
          </cell>
          <cell r="F96">
            <v>23.32</v>
          </cell>
          <cell r="G96">
            <v>5.8154613466334171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40.840526792833948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29.964516940394475</v>
          </cell>
          <cell r="F98">
            <v>58.91</v>
          </cell>
          <cell r="G98">
            <v>21.818518518518516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27.190024631098691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24.415532321802907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24.415532321802907</v>
          </cell>
          <cell r="F101">
            <v>20.324888888888889</v>
          </cell>
          <cell r="G101">
            <v>9.2385858585858571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24.415532321802907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24.415532321802907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21.973979089622613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21.973979089622613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21.973979089622613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14.260890469780332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14.260890469780332</v>
          </cell>
          <cell r="F108">
            <v>6.8000571428571428</v>
          </cell>
          <cell r="G108">
            <v>5.291873262923847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10.654050467695813</v>
          </cell>
          <cell r="F109">
            <v>5.9749999999999996</v>
          </cell>
          <cell r="G109">
            <v>6.223958333333333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7.435639388912703</v>
          </cell>
          <cell r="F110">
            <v>6.3949196033384306</v>
          </cell>
          <cell r="G110">
            <v>9.5446561243857175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7.1581901579831246</v>
          </cell>
          <cell r="F111">
            <v>4.6560000000000006</v>
          </cell>
          <cell r="G111">
            <v>7.2186046511627913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4.6611470796169181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4.6611470796169181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3.8842892330140981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3.107431386411279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18.079933244299504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30.735886515309154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30.735886515309154</v>
          </cell>
          <cell r="F125">
            <v>13.421232112132277</v>
          </cell>
          <cell r="G125">
            <v>7.8948424189013391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25.854304539348288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25.854304539348288</v>
          </cell>
          <cell r="F127">
            <v>11.503913238970522</v>
          </cell>
          <cell r="G127">
            <v>8.0446945727066588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25.854304539348288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20.972722563387421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20.972722563387421</v>
          </cell>
          <cell r="F130">
            <v>64.557596685082871</v>
          </cell>
          <cell r="G130">
            <v>55.653100590588686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20.972722563387421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16.091140587426558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16.091140587426558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16.091140587426558</v>
          </cell>
          <cell r="F134">
            <v>7.6692754926470155</v>
          </cell>
          <cell r="G134">
            <v>8.6171634748842862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16.091140587426558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16.091140587426558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16.091140587426558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11.209558611465692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11.209558611465692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11.209558611465692</v>
          </cell>
          <cell r="F140">
            <v>11.555198562855942</v>
          </cell>
          <cell r="G140">
            <v>18.637417036864424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11.209558611465692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11.209558611465692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9.0399666221497519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9.0399666221497519</v>
          </cell>
          <cell r="F144">
            <v>4.6015652955882089</v>
          </cell>
          <cell r="G144">
            <v>9.2031305911764179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4.0679849799673882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4.0679849799673882</v>
          </cell>
          <cell r="F146">
            <v>3.5470399153492447</v>
          </cell>
          <cell r="G146">
            <v>15.764621845996643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4.3391839786318807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2.8204695861107227</v>
          </cell>
          <cell r="F148">
            <v>2.3007826477941045</v>
          </cell>
          <cell r="G148">
            <v>14.748606716628874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3.3990274499283069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2.4227110547361335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2.4227110547361335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2.5311906542019309</v>
          </cell>
          <cell r="F152">
            <v>0.95865943658087693</v>
          </cell>
          <cell r="G152">
            <v>6.8475674041491201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1.3017551935895642</v>
          </cell>
          <cell r="F153">
            <v>0.67106160560661388</v>
          </cell>
          <cell r="G153">
            <v>9.3203000778696374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43.638982177567087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74.186269701864049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74.186269701864049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62.403744513920934</v>
          </cell>
          <cell r="F163">
            <v>27.969047619047622</v>
          </cell>
          <cell r="G163">
            <v>19.558774558774562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62.403744513920934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62.403744513920934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50.621219325977819</v>
          </cell>
          <cell r="F166">
            <v>20.320750903106532</v>
          </cell>
          <cell r="G166">
            <v>17.517888709574599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50.621219325977819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50.621219325977819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38.838694138034711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38.838694138034711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38.838694138034711</v>
          </cell>
          <cell r="F171">
            <v>56.217474725719946</v>
          </cell>
          <cell r="G171">
            <v>63.165701939011171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38.838694138034711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38.838694138034711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38.838694138034711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27.056168950091593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27.056168950091593</v>
          </cell>
          <cell r="F176">
            <v>41.556428571428569</v>
          </cell>
          <cell r="G176">
            <v>67.026497695852527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27.056168950091593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27.056168950091593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27.056168950091593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21.819491088783543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21.819491088783543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9.8187709899525952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9.8187709899525952</v>
          </cell>
          <cell r="F183">
            <v>14.699583709273183</v>
          </cell>
          <cell r="G183">
            <v>65.331483152325262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10.4733557226161</v>
          </cell>
          <cell r="F184">
            <v>10.689356044289958</v>
          </cell>
          <cell r="G184">
            <v>44.538983517874826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6.8076812197004655</v>
          </cell>
          <cell r="F185">
            <v>12.622666666666667</v>
          </cell>
          <cell r="G185">
            <v>80.914529914529922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8.2041286493826124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5.8476236117939902</v>
          </cell>
          <cell r="F187">
            <v>5.3564431818181815</v>
          </cell>
          <cell r="G187">
            <v>39.973456580732694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5.8476236117939902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6.1094575048593924</v>
          </cell>
          <cell r="F189">
            <v>3.563118681429986</v>
          </cell>
          <cell r="G189">
            <v>25.450847724499898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3.14200671678483</v>
          </cell>
          <cell r="F190">
            <v>2.8357269904009037</v>
          </cell>
          <cell r="G190">
            <v>39.385097088901446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3.1650007004353533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22.471504973091008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22.471504973091008</v>
          </cell>
          <cell r="F199">
            <v>29.10478260869565</v>
          </cell>
          <cell r="G199">
            <v>4.099265156154317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21.363754727938634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21.363754727938634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21.363754727938634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14.840688284341372</v>
          </cell>
          <cell r="F203">
            <v>21.967459964263035</v>
          </cell>
          <cell r="G203">
            <v>4.6848922935088577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14.840688284341372</v>
          </cell>
          <cell r="F204">
            <v>14.456837438423646</v>
          </cell>
          <cell r="G204">
            <v>3.0831387158079857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14.653953243015685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14.653953243015685</v>
          </cell>
          <cell r="F206">
            <v>16.537407732402588</v>
          </cell>
          <cell r="G206">
            <v>3.5717943266528271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14.653953243015685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14.653953243015685</v>
          </cell>
          <cell r="F208">
            <v>30.105374999999999</v>
          </cell>
          <cell r="G208">
            <v>6.5022408207343414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14.280483160364312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14.280483160364312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14.308968166668231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14.308968166668231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14.308968166668231</v>
          </cell>
          <cell r="F213">
            <v>10.912263157894737</v>
          </cell>
          <cell r="G213">
            <v>2.4136835120315721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9.1436870235577352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9.1436870235577352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9.1436870235577352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9.1436870235577352</v>
          </cell>
          <cell r="F217">
            <v>8.0749999999999993</v>
          </cell>
          <cell r="G217">
            <v>2.7950848044305987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9.1436870235577352</v>
          </cell>
          <cell r="F218">
            <v>8.6136048707673059</v>
          </cell>
          <cell r="G218">
            <v>2.9815177815047789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9.1436870235577352</v>
          </cell>
          <cell r="F219">
            <v>6.9840039492707895</v>
          </cell>
          <cell r="G219">
            <v>2.4174468498687403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4.9722161003839398</v>
          </cell>
          <cell r="F220">
            <v>6.4543158654226023</v>
          </cell>
          <cell r="G220">
            <v>4.108412390466329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4.9722161003839398</v>
          </cell>
          <cell r="F221">
            <v>4.423202501204833</v>
          </cell>
          <cell r="G221">
            <v>2.8155331007032673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4.7221810450495472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4.7221810450495472</v>
          </cell>
          <cell r="F223">
            <v>3.2592018429930349</v>
          </cell>
          <cell r="G223">
            <v>2.1844516373947958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4.7221810450495472</v>
          </cell>
          <cell r="F224">
            <v>2.3280013164235962</v>
          </cell>
          <cell r="G224">
            <v>1.5603225981391395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4.7221810450495472</v>
          </cell>
          <cell r="F225">
            <v>1.6296009214965175</v>
          </cell>
          <cell r="G225">
            <v>1.0922258186973979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3764.2348440258975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12940.721568706647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15138.905558784456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3758.5691548048308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62.259403032642147</v>
          </cell>
          <cell r="Y5">
            <v>6288.1997062968567</v>
          </cell>
          <cell r="Z5">
            <v>62.259403032642147</v>
          </cell>
          <cell r="AA5">
            <v>6225.9403032642149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4233.020635423336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67.003917838827206</v>
          </cell>
          <cell r="Y6">
            <v>6767.3957017215471</v>
          </cell>
          <cell r="Z6">
            <v>67.003917838827206</v>
          </cell>
          <cell r="AA6">
            <v>6700.3917838827201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3312.3606988691104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47.672318473284939</v>
          </cell>
          <cell r="Y7">
            <v>4814.9041658017786</v>
          </cell>
          <cell r="Z7">
            <v>47.672318473284939</v>
          </cell>
          <cell r="AA7">
            <v>4767.231847328494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2935.8078781451604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43.906790266045448</v>
          </cell>
          <cell r="Y8">
            <v>4434.58581687059</v>
          </cell>
          <cell r="Z8">
            <v>43.906790266045448</v>
          </cell>
          <cell r="AA8">
            <v>4390.6790266045446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2411.8878466279352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48.792589950873193</v>
          </cell>
          <cell r="Y9">
            <v>4928.0515850381917</v>
          </cell>
          <cell r="Z9">
            <v>48.792589950873193</v>
          </cell>
          <cell r="AA9">
            <v>4879.2589950873189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2103.0266358513754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45.703977843107594</v>
          </cell>
          <cell r="Y10">
            <v>4616.1017621538667</v>
          </cell>
          <cell r="Z10">
            <v>45.703977843107594</v>
          </cell>
          <cell r="AA10">
            <v>4570.3977843107596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2662.5159571220815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51.298871055814651</v>
          </cell>
          <cell r="Y11">
            <v>5181.18597663728</v>
          </cell>
          <cell r="Z11">
            <v>51.298871055814651</v>
          </cell>
          <cell r="AA11">
            <v>5129.8871055814652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2298.9001550891689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44.544774278164418</v>
          </cell>
          <cell r="Y12">
            <v>4499.0222020946057</v>
          </cell>
          <cell r="Z12">
            <v>44.544774278164418</v>
          </cell>
          <cell r="AA12">
            <v>4454.4774278164414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1916.0211113838959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40.715983841111687</v>
          </cell>
          <cell r="Y13">
            <v>4112.3143679522809</v>
          </cell>
          <cell r="Z13">
            <v>40.715983841111687</v>
          </cell>
          <cell r="AA13">
            <v>4071.5983841111688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1640.1954770575644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37.957727497848374</v>
          </cell>
          <cell r="Y14">
            <v>3833.7304772826856</v>
          </cell>
          <cell r="Z14">
            <v>37.957727497848374</v>
          </cell>
          <cell r="AA14">
            <v>3795.7727497848373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2298.9001550891689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34.217713035485524</v>
          </cell>
          <cell r="Y15">
            <v>3455.9890165840379</v>
          </cell>
          <cell r="Z15">
            <v>34.217713035485524</v>
          </cell>
          <cell r="AA15">
            <v>3421.7713035485526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1160.7813529303314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22.836525013897155</v>
          </cell>
          <cell r="Y16">
            <v>2306.4890264036126</v>
          </cell>
          <cell r="Z16">
            <v>22.836525013897155</v>
          </cell>
          <cell r="AA16">
            <v>2283.6525013897153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1358.9889793091936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24.818601277685776</v>
          </cell>
          <cell r="Y17">
            <v>2506.6787290462635</v>
          </cell>
          <cell r="Z17">
            <v>24.818601277685776</v>
          </cell>
          <cell r="AA17">
            <v>2481.8601277685775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1571.2390016198219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26.941101500792058</v>
          </cell>
          <cell r="Y18">
            <v>2721.0512515799978</v>
          </cell>
          <cell r="Z18">
            <v>26.941101500792058</v>
          </cell>
          <cell r="AA18">
            <v>2694.1101500792056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1467.9039390725802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1656.1803494345552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910.38666176300706</v>
          </cell>
          <cell r="S21">
            <v>678.375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15.887616617630069</v>
          </cell>
          <cell r="Y21">
            <v>1604.649278380637</v>
          </cell>
          <cell r="Z21">
            <v>15.887616617630069</v>
          </cell>
          <cell r="AA21">
            <v>1588.7616617630069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820.0977385287822</v>
          </cell>
          <cell r="S22">
            <v>678.375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14.984727385287822</v>
          </cell>
          <cell r="Y22">
            <v>1513.4574659140701</v>
          </cell>
          <cell r="Z22">
            <v>14.984727385287822</v>
          </cell>
          <cell r="AA22">
            <v>1498.4727385287822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1205.9439233139676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24.265211960412405</v>
          </cell>
          <cell r="Y23">
            <v>2450.7864080016525</v>
          </cell>
          <cell r="Z23">
            <v>24.265211960412405</v>
          </cell>
          <cell r="AA23">
            <v>2426.5211960412403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1331.2579785610408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25.518352512883133</v>
          </cell>
          <cell r="Y24">
            <v>2577.3536038011966</v>
          </cell>
          <cell r="Z24">
            <v>25.518352512883133</v>
          </cell>
          <cell r="AA24">
            <v>2551.8352512883134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1526.8837056126272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27.474609783399</v>
          </cell>
          <cell r="Y25">
            <v>2774.9355881232991</v>
          </cell>
          <cell r="Z25">
            <v>27.474609783399</v>
          </cell>
          <cell r="AA25">
            <v>2747.4609783399001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1001.481657581322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22.220589303085948</v>
          </cell>
          <cell r="Y26">
            <v>2244.2795196116808</v>
          </cell>
          <cell r="Z26">
            <v>22.220589303085948</v>
          </cell>
          <cell r="AA26">
            <v>2222.0589303085949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1098.731685056553</v>
          </cell>
          <cell r="S27">
            <v>678.375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17.771066850565532</v>
          </cell>
          <cell r="Y27">
            <v>1794.8777519071186</v>
          </cell>
          <cell r="Z27">
            <v>17.771066850565532</v>
          </cell>
          <cell r="AA27">
            <v>1777.106685056553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1265.3536115182137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24.859308842454865</v>
          </cell>
          <cell r="Y28">
            <v>2510.7901930879416</v>
          </cell>
          <cell r="Z28">
            <v>24.859308842454865</v>
          </cell>
          <cell r="AA28">
            <v>2485.9308842454866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580.39067646516571</v>
          </cell>
          <cell r="S29">
            <v>678.375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12.587656764651657</v>
          </cell>
          <cell r="Y29">
            <v>1271.3533332298173</v>
          </cell>
          <cell r="Z29">
            <v>12.587656764651657</v>
          </cell>
          <cell r="AA29">
            <v>1258.7656764651656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679.4944896545968</v>
          </cell>
          <cell r="S30">
            <v>678.375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13.578694896545967</v>
          </cell>
          <cell r="Y30">
            <v>1371.4481845511427</v>
          </cell>
          <cell r="Z30">
            <v>13.578694896545967</v>
          </cell>
          <cell r="AA30">
            <v>1357.8694896545967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899.78196942008594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21.203592421473587</v>
          </cell>
          <cell r="Y31">
            <v>2141.5628345688324</v>
          </cell>
          <cell r="Z31">
            <v>21.203592421473587</v>
          </cell>
          <cell r="AA31">
            <v>2120.3592421473586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1149.4500775445845</v>
          </cell>
          <cell r="S32">
            <v>678.375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18.278250775445844</v>
          </cell>
          <cell r="Y32">
            <v>1846.1033283200304</v>
          </cell>
          <cell r="Z32">
            <v>18.278250775445844</v>
          </cell>
          <cell r="AA32">
            <v>1827.8250775445845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3758.5691548048308</v>
          </cell>
          <cell r="S33">
            <v>2987.6071951474582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76.309186468710564</v>
          </cell>
          <cell r="Y33">
            <v>7707.2278333397671</v>
          </cell>
          <cell r="Z33">
            <v>76.309186468710564</v>
          </cell>
          <cell r="AA33">
            <v>7630.9186468710568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4233.020635423336</v>
          </cell>
          <cell r="S34">
            <v>2987.6071951474582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81.053701274895616</v>
          </cell>
          <cell r="Y34">
            <v>8186.4238287644575</v>
          </cell>
          <cell r="Z34">
            <v>81.053701274895616</v>
          </cell>
          <cell r="AA34">
            <v>8105.370127489562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2530.7072230364274</v>
          </cell>
          <cell r="S35">
            <v>2987.6071951474582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64.030567151026531</v>
          </cell>
          <cell r="Y35">
            <v>6467.0872822536794</v>
          </cell>
          <cell r="Z35">
            <v>64.030567151026531</v>
          </cell>
          <cell r="AA35">
            <v>6403.0567151026526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3312.3606988691104</v>
          </cell>
          <cell r="S36">
            <v>2987.6071951474582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71.847101909353356</v>
          </cell>
          <cell r="Y36">
            <v>7256.5572928446891</v>
          </cell>
          <cell r="Z36">
            <v>71.847101909353356</v>
          </cell>
          <cell r="AA36">
            <v>7184.710190935336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2935.8078781451604</v>
          </cell>
          <cell r="S37">
            <v>2987.6071951474582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68.081573702113872</v>
          </cell>
          <cell r="Y37">
            <v>6876.2389439135004</v>
          </cell>
          <cell r="Z37">
            <v>68.081573702113872</v>
          </cell>
          <cell r="AA37">
            <v>6808.1573702113865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958.01055569194796</v>
          </cell>
          <cell r="S38">
            <v>678.375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17.473855556919482</v>
          </cell>
          <cell r="Y38">
            <v>1764.8594112488674</v>
          </cell>
          <cell r="Z38">
            <v>17.473855556919482</v>
          </cell>
          <cell r="AA38">
            <v>1747.385555691948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1470.9195122661908</v>
          </cell>
          <cell r="S39">
            <v>2987.6071951474582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53.432690043324165</v>
          </cell>
          <cell r="Y39">
            <v>5396.7016943757408</v>
          </cell>
          <cell r="Z39">
            <v>53.432690043324165</v>
          </cell>
          <cell r="AA39">
            <v>5343.2690043324164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1640.1954770575644</v>
          </cell>
          <cell r="S40">
            <v>2987.6071951474582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55.125449691237904</v>
          </cell>
          <cell r="Y40">
            <v>5567.6704188150279</v>
          </cell>
          <cell r="Z40">
            <v>55.125449691237904</v>
          </cell>
          <cell r="AA40">
            <v>5512.54496912379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1916.0211113838959</v>
          </cell>
          <cell r="S41">
            <v>2987.6071951474582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57.883706034501223</v>
          </cell>
          <cell r="Y41">
            <v>5846.2543094846233</v>
          </cell>
          <cell r="Z41">
            <v>57.883706034501223</v>
          </cell>
          <cell r="AA41">
            <v>5788.370603450122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2298.9001550891689</v>
          </cell>
          <cell r="S42">
            <v>2987.6071951474582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61.712496471553941</v>
          </cell>
          <cell r="Y42">
            <v>6232.9621436269481</v>
          </cell>
          <cell r="Z42">
            <v>61.712496471553941</v>
          </cell>
          <cell r="AA42">
            <v>6171.2496471553941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2103.0266358513754</v>
          </cell>
          <cell r="S43">
            <v>2987.6071951474582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59.753761279176004</v>
          </cell>
          <cell r="Y43">
            <v>6035.1298891967763</v>
          </cell>
          <cell r="Z43">
            <v>59.753761279176004</v>
          </cell>
          <cell r="AA43">
            <v>5975.3761279176006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2662.5159571220815</v>
          </cell>
          <cell r="S44">
            <v>2987.6071951474582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65.348654491883067</v>
          </cell>
          <cell r="Y44">
            <v>6600.2141036801904</v>
          </cell>
          <cell r="Z44">
            <v>65.348654491883067</v>
          </cell>
          <cell r="AA44">
            <v>6534.8654491883071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2197.4633701131061</v>
          </cell>
          <cell r="S45">
            <v>2987.6071951474582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60.698128621793323</v>
          </cell>
          <cell r="Y45">
            <v>6130.5109908011254</v>
          </cell>
          <cell r="Z45">
            <v>60.698128621793323</v>
          </cell>
          <cell r="AA45">
            <v>6069.8128621793321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1467.9039390725802</v>
          </cell>
          <cell r="S46">
            <v>141.59</v>
          </cell>
          <cell r="T46">
            <v>226.125</v>
          </cell>
          <cell r="U46">
            <v>0</v>
          </cell>
          <cell r="V46">
            <v>0</v>
          </cell>
          <cell r="W46">
            <v>0</v>
          </cell>
          <cell r="X46">
            <v>18.356189390725802</v>
          </cell>
          <cell r="Y46">
            <v>1853.975128463306</v>
          </cell>
          <cell r="Z46">
            <v>18.356189390725802</v>
          </cell>
          <cell r="AA46">
            <v>1835.6189390725801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1656.1803494345552</v>
          </cell>
          <cell r="S47">
            <v>141.59</v>
          </cell>
          <cell r="T47">
            <v>226.125</v>
          </cell>
          <cell r="U47">
            <v>0</v>
          </cell>
          <cell r="V47">
            <v>0</v>
          </cell>
          <cell r="W47">
            <v>0</v>
          </cell>
          <cell r="X47">
            <v>20.238953494345552</v>
          </cell>
          <cell r="Y47">
            <v>2044.1343029289008</v>
          </cell>
          <cell r="Z47">
            <v>20.238953494345552</v>
          </cell>
          <cell r="AA47">
            <v>2023.8953494345551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1331.2579785610408</v>
          </cell>
          <cell r="S48">
            <v>678.375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21.206329785610407</v>
          </cell>
          <cell r="Y48">
            <v>2141.8393083466508</v>
          </cell>
          <cell r="Z48">
            <v>21.206329785610407</v>
          </cell>
          <cell r="AA48">
            <v>2120.6329785610405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1526.8837056126272</v>
          </cell>
          <cell r="S49">
            <v>678.375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23.162587056126274</v>
          </cell>
          <cell r="Y49">
            <v>2339.4212926687533</v>
          </cell>
          <cell r="Z49">
            <v>23.162587056126274</v>
          </cell>
          <cell r="AA49">
            <v>2316.2587056126272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1001.481657581322</v>
          </cell>
          <cell r="S50">
            <v>678.375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17.908566575813222</v>
          </cell>
          <cell r="Y50">
            <v>1808.7652241571352</v>
          </cell>
          <cell r="Z50">
            <v>17.908566575813222</v>
          </cell>
          <cell r="AA50">
            <v>1790.856657581322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1149.4500775445845</v>
          </cell>
          <cell r="S51">
            <v>141.59</v>
          </cell>
          <cell r="T51">
            <v>226.125</v>
          </cell>
          <cell r="U51">
            <v>0</v>
          </cell>
          <cell r="V51">
            <v>0</v>
          </cell>
          <cell r="W51">
            <v>0</v>
          </cell>
          <cell r="X51">
            <v>15.171650775445844</v>
          </cell>
          <cell r="Y51">
            <v>1532.3367283200303</v>
          </cell>
          <cell r="Z51">
            <v>15.171650775445844</v>
          </cell>
          <cell r="AA51">
            <v>1517.1650775445844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1265.3536115182137</v>
          </cell>
          <cell r="S52">
            <v>678.375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20.547286115182139</v>
          </cell>
          <cell r="Y52">
            <v>2075.2758976333957</v>
          </cell>
          <cell r="Z52">
            <v>20.547286115182139</v>
          </cell>
          <cell r="AA52">
            <v>2054.7286115182137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1098.731685056553</v>
          </cell>
          <cell r="S53">
            <v>678.375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18.881066850565531</v>
          </cell>
          <cell r="Y53">
            <v>1906.9877519071185</v>
          </cell>
          <cell r="Z53">
            <v>18.881066850565531</v>
          </cell>
          <cell r="AA53">
            <v>1888.106685056553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910.38666176300706</v>
          </cell>
          <cell r="S54">
            <v>678.375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16.997616617630069</v>
          </cell>
          <cell r="Y54">
            <v>1716.7592783806369</v>
          </cell>
          <cell r="Z54">
            <v>16.997616617630069</v>
          </cell>
          <cell r="AA54">
            <v>1699.7616617630069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820.0977385287822</v>
          </cell>
          <cell r="S55">
            <v>678.375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16.094727385287822</v>
          </cell>
          <cell r="Y55">
            <v>1625.56746591407</v>
          </cell>
          <cell r="Z55">
            <v>16.094727385287822</v>
          </cell>
          <cell r="AA55">
            <v>1609.4727385287822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3993.7739356831225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42.157739356831229</v>
          </cell>
          <cell r="Y56">
            <v>4257.9316750399539</v>
          </cell>
          <cell r="Z56">
            <v>42.157739356831229</v>
          </cell>
          <cell r="AA56">
            <v>4215.7739356831225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3448.3502326337534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36.703502326337535</v>
          </cell>
          <cell r="Y57">
            <v>3707.0537349600909</v>
          </cell>
          <cell r="Z57">
            <v>36.703502326337535</v>
          </cell>
          <cell r="AA57">
            <v>3670.3502326337534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1916.0211113838959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20.270211113838961</v>
          </cell>
          <cell r="Y58">
            <v>2047.2913224977349</v>
          </cell>
          <cell r="Z58">
            <v>20.270211113838961</v>
          </cell>
          <cell r="AA58">
            <v>2027.0211113838959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1640.1954770575644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18.621954770575645</v>
          </cell>
          <cell r="Y59">
            <v>1880.8174318281401</v>
          </cell>
          <cell r="Z59">
            <v>18.621954770575645</v>
          </cell>
          <cell r="AA59">
            <v>1862.1954770575644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1470.9195122661908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16.929195122661909</v>
          </cell>
          <cell r="Y60">
            <v>1709.8487073888527</v>
          </cell>
          <cell r="Z60">
            <v>16.929195122661909</v>
          </cell>
          <cell r="AA60">
            <v>1692.9195122661908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2935.8078781451604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31.578078781451605</v>
          </cell>
          <cell r="Y61">
            <v>3189.3859569266119</v>
          </cell>
          <cell r="Z61">
            <v>31.578078781451605</v>
          </cell>
          <cell r="AA61">
            <v>3157.8078781451604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3312.3606988691104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35.343606988691107</v>
          </cell>
          <cell r="Y62">
            <v>3569.7043058578015</v>
          </cell>
          <cell r="Z62">
            <v>35.343606988691107</v>
          </cell>
          <cell r="AA62">
            <v>3534.3606988691104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2298.9001550891689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25.209001550891688</v>
          </cell>
          <cell r="Y63">
            <v>2546.1091566400605</v>
          </cell>
          <cell r="Z63">
            <v>25.209001550891688</v>
          </cell>
          <cell r="AA63">
            <v>2520.9001550891689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2103.0266358513754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23.250266358513755</v>
          </cell>
          <cell r="Y64">
            <v>2348.2769022098892</v>
          </cell>
          <cell r="Z64">
            <v>23.250266358513755</v>
          </cell>
          <cell r="AA64">
            <v>2325.0266358513754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2662.5159571220815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44.980229599232018</v>
          </cell>
          <cell r="Y65">
            <v>4543.0031895224338</v>
          </cell>
          <cell r="Z65">
            <v>44.980229599232018</v>
          </cell>
          <cell r="AA65">
            <v>4498.0229599232016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2197.4633701131061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24.19463370113106</v>
          </cell>
          <cell r="Y66">
            <v>2443.658003814237</v>
          </cell>
          <cell r="Z66">
            <v>24.19463370113106</v>
          </cell>
          <cell r="AA66">
            <v>2419.4633701131061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2530.7072230364274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27.527072230364276</v>
          </cell>
          <cell r="Y67">
            <v>2780.2342952667918</v>
          </cell>
          <cell r="Z67">
            <v>27.527072230364276</v>
          </cell>
          <cell r="AA67">
            <v>2752.7072230364274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2530.7072230364274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27.527072230364276</v>
          </cell>
          <cell r="Y68">
            <v>2780.2342952667918</v>
          </cell>
          <cell r="Z68">
            <v>27.527072230364276</v>
          </cell>
          <cell r="AA68">
            <v>2752.7072230364274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1149.4500775445845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12.604500775445844</v>
          </cell>
          <cell r="Y69">
            <v>1273.0545783200303</v>
          </cell>
          <cell r="Z69">
            <v>12.604500775445844</v>
          </cell>
          <cell r="AA69">
            <v>1260.4500775445845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1526.8837056126272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16.378837056126272</v>
          </cell>
          <cell r="Y70">
            <v>1654.2625426687534</v>
          </cell>
          <cell r="Z70">
            <v>16.378837056126272</v>
          </cell>
          <cell r="AA70">
            <v>1637.8837056126272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1001.481657581322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11.12481657581322</v>
          </cell>
          <cell r="Y71">
            <v>1123.6064741571352</v>
          </cell>
          <cell r="Z71">
            <v>11.12481657581322</v>
          </cell>
          <cell r="AA71">
            <v>1112.481657581322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1331.2579785610408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14.422579785610408</v>
          </cell>
          <cell r="Y72">
            <v>1456.6805583466512</v>
          </cell>
          <cell r="Z72">
            <v>14.422579785610408</v>
          </cell>
          <cell r="AA72">
            <v>1442.2579785610408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1098.731685056553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12.09731685056553</v>
          </cell>
          <cell r="Y73">
            <v>1221.8290019071185</v>
          </cell>
          <cell r="Z73">
            <v>12.09731685056553</v>
          </cell>
          <cell r="AA73">
            <v>1209.731685056553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1265.3536115182137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13.763536115182138</v>
          </cell>
          <cell r="Y74">
            <v>1390.1171476333959</v>
          </cell>
          <cell r="Z74">
            <v>13.763536115182138</v>
          </cell>
          <cell r="AA74">
            <v>1376.3536115182137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910.38666176300706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10.213866617630071</v>
          </cell>
          <cell r="Y75">
            <v>1031.6005283806371</v>
          </cell>
          <cell r="Z75">
            <v>10.213866617630071</v>
          </cell>
          <cell r="AA75">
            <v>1021.3866617630071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820.0977385287822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9.3109773852878224</v>
          </cell>
          <cell r="Y76">
            <v>940.40871591407006</v>
          </cell>
          <cell r="Z76">
            <v>9.3109773852878224</v>
          </cell>
          <cell r="AA76">
            <v>931.0977385287822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2935.8078781451604</v>
          </cell>
          <cell r="S77">
            <v>1809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48.928078781451603</v>
          </cell>
          <cell r="Y77">
            <v>4941.7359569266118</v>
          </cell>
          <cell r="Z77">
            <v>48.928078781451603</v>
          </cell>
          <cell r="AA77">
            <v>4892.8078781451604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3312.3606988691104</v>
          </cell>
          <cell r="S78">
            <v>1809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52.693606988691101</v>
          </cell>
          <cell r="Y78">
            <v>5322.0543058578014</v>
          </cell>
          <cell r="Z78">
            <v>52.693606988691101</v>
          </cell>
          <cell r="AA78">
            <v>5269.3606988691099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2298.9001550891689</v>
          </cell>
          <cell r="S79">
            <v>1809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42.559001550891693</v>
          </cell>
          <cell r="Y79">
            <v>4298.4591566400604</v>
          </cell>
          <cell r="Z79">
            <v>42.559001550891693</v>
          </cell>
          <cell r="AA79">
            <v>4255.9001550891689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2103.0266358513754</v>
          </cell>
          <cell r="S80">
            <v>1809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40.600266358513757</v>
          </cell>
          <cell r="Y80">
            <v>4100.6269022098895</v>
          </cell>
          <cell r="Z80">
            <v>40.600266358513757</v>
          </cell>
          <cell r="AA80">
            <v>4060.0266358513754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2662.5159571220815</v>
          </cell>
          <cell r="S81">
            <v>1809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46.195159571220813</v>
          </cell>
          <cell r="Y81">
            <v>4665.7111166933018</v>
          </cell>
          <cell r="Z81">
            <v>46.195159571220813</v>
          </cell>
          <cell r="AA81">
            <v>4619.5159571220811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2197.4633701131061</v>
          </cell>
          <cell r="S82">
            <v>1809</v>
          </cell>
          <cell r="T82">
            <v>1809</v>
          </cell>
          <cell r="U82">
            <v>0</v>
          </cell>
          <cell r="V82">
            <v>0</v>
          </cell>
          <cell r="W82">
            <v>148</v>
          </cell>
          <cell r="X82">
            <v>59.634633701131065</v>
          </cell>
          <cell r="Y82">
            <v>6023.098003814237</v>
          </cell>
          <cell r="Z82">
            <v>59.634633701131065</v>
          </cell>
          <cell r="AA82">
            <v>5963.4633701131061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2530.7072230364274</v>
          </cell>
          <cell r="S83">
            <v>1809</v>
          </cell>
          <cell r="T83">
            <v>1809</v>
          </cell>
          <cell r="U83">
            <v>0</v>
          </cell>
          <cell r="V83">
            <v>0</v>
          </cell>
          <cell r="W83">
            <v>148</v>
          </cell>
          <cell r="X83">
            <v>62.967072230364273</v>
          </cell>
          <cell r="Y83">
            <v>6359.6742952667919</v>
          </cell>
          <cell r="Z83">
            <v>62.967072230364273</v>
          </cell>
          <cell r="AA83">
            <v>6296.7072230364274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1916.0211113838959</v>
          </cell>
          <cell r="S84">
            <v>1809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38.730211113838962</v>
          </cell>
          <cell r="Y84">
            <v>3911.7513224977347</v>
          </cell>
          <cell r="Z84">
            <v>38.730211113838962</v>
          </cell>
          <cell r="AA84">
            <v>3873.0211113838959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1149.4500775445845</v>
          </cell>
          <cell r="S85">
            <v>283.18</v>
          </cell>
          <cell r="T85">
            <v>452.25</v>
          </cell>
          <cell r="U85">
            <v>0</v>
          </cell>
          <cell r="V85">
            <v>0</v>
          </cell>
          <cell r="W85">
            <v>74</v>
          </cell>
          <cell r="X85">
            <v>19.588800775445847</v>
          </cell>
          <cell r="Y85">
            <v>1978.4688783200304</v>
          </cell>
          <cell r="Z85">
            <v>19.588800775445847</v>
          </cell>
          <cell r="AA85">
            <v>1958.8800775445845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1526.8837056126272</v>
          </cell>
          <cell r="S86">
            <v>283.18</v>
          </cell>
          <cell r="T86">
            <v>452.25</v>
          </cell>
          <cell r="U86">
            <v>0</v>
          </cell>
          <cell r="V86">
            <v>0</v>
          </cell>
          <cell r="W86">
            <v>74</v>
          </cell>
          <cell r="X86">
            <v>23.36313705612627</v>
          </cell>
          <cell r="Y86">
            <v>2359.6768426687531</v>
          </cell>
          <cell r="Z86">
            <v>23.36313705612627</v>
          </cell>
          <cell r="AA86">
            <v>2336.313705612627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1001.481657581322</v>
          </cell>
          <cell r="S87">
            <v>283.18</v>
          </cell>
          <cell r="T87">
            <v>452.25</v>
          </cell>
          <cell r="U87">
            <v>0</v>
          </cell>
          <cell r="V87">
            <v>0</v>
          </cell>
          <cell r="W87">
            <v>74</v>
          </cell>
          <cell r="X87">
            <v>18.109116575813221</v>
          </cell>
          <cell r="Y87">
            <v>1829.0207741571353</v>
          </cell>
          <cell r="Z87">
            <v>18.109116575813221</v>
          </cell>
          <cell r="AA87">
            <v>1810.9116575813221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1331.2579785610408</v>
          </cell>
          <cell r="S88">
            <v>283.18</v>
          </cell>
          <cell r="T88">
            <v>452.25</v>
          </cell>
          <cell r="U88">
            <v>0</v>
          </cell>
          <cell r="V88">
            <v>0</v>
          </cell>
          <cell r="W88">
            <v>74</v>
          </cell>
          <cell r="X88">
            <v>21.40687978561041</v>
          </cell>
          <cell r="Y88">
            <v>2162.0948583466511</v>
          </cell>
          <cell r="Z88">
            <v>21.40687978561041</v>
          </cell>
          <cell r="AA88">
            <v>2140.6879785610408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1098.731685056553</v>
          </cell>
          <cell r="S89">
            <v>283.18</v>
          </cell>
          <cell r="T89">
            <v>452.25</v>
          </cell>
          <cell r="U89">
            <v>0</v>
          </cell>
          <cell r="V89">
            <v>0</v>
          </cell>
          <cell r="W89">
            <v>74</v>
          </cell>
          <cell r="X89">
            <v>19.081616850565531</v>
          </cell>
          <cell r="Y89">
            <v>1927.2433019071186</v>
          </cell>
          <cell r="Z89">
            <v>19.081616850565531</v>
          </cell>
          <cell r="AA89">
            <v>1908.1616850565531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1265.3536115182137</v>
          </cell>
          <cell r="S90">
            <v>1809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32.223536115182135</v>
          </cell>
          <cell r="Y90">
            <v>3254.5771476333957</v>
          </cell>
          <cell r="Z90">
            <v>32.223536115182135</v>
          </cell>
          <cell r="AA90">
            <v>3222.3536115182137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910.38666176300706</v>
          </cell>
          <cell r="S91">
            <v>141.59</v>
          </cell>
          <cell r="T91">
            <v>452.25</v>
          </cell>
          <cell r="U91">
            <v>0</v>
          </cell>
          <cell r="V91">
            <v>0</v>
          </cell>
          <cell r="W91">
            <v>0</v>
          </cell>
          <cell r="X91">
            <v>15.042266617630071</v>
          </cell>
          <cell r="Y91">
            <v>1519.2689283806371</v>
          </cell>
          <cell r="Z91">
            <v>15.042266617630071</v>
          </cell>
          <cell r="AA91">
            <v>1504.2266617630071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820.0977385287822</v>
          </cell>
          <cell r="S92">
            <v>141.59</v>
          </cell>
          <cell r="T92">
            <v>452.25</v>
          </cell>
          <cell r="U92">
            <v>0</v>
          </cell>
          <cell r="V92">
            <v>0</v>
          </cell>
          <cell r="W92">
            <v>0</v>
          </cell>
          <cell r="X92">
            <v>14.139377385287821</v>
          </cell>
          <cell r="Y92">
            <v>1428.07711591407</v>
          </cell>
          <cell r="Z92">
            <v>14.139377385287821</v>
          </cell>
          <cell r="AA92">
            <v>1413.9377385287821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11275.707464414492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114.97707464414492</v>
          </cell>
          <cell r="Y93">
            <v>11612.684539058637</v>
          </cell>
          <cell r="Z93">
            <v>114.97707464414492</v>
          </cell>
          <cell r="AA93">
            <v>11497.707464414492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12699.061906270008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129.21061906270009</v>
          </cell>
          <cell r="Y94">
            <v>13050.272525332708</v>
          </cell>
          <cell r="Z94">
            <v>129.21061906270009</v>
          </cell>
          <cell r="AA94">
            <v>12921.061906270008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9937.0820966073316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106.19748763273998</v>
          </cell>
          <cell r="Y95">
            <v>10725.946250906738</v>
          </cell>
          <cell r="Z95">
            <v>106.19748763273998</v>
          </cell>
          <cell r="AA95">
            <v>10619.748763273998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2298.9001550891689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29.815668217558354</v>
          </cell>
          <cell r="Y96">
            <v>3011.3824899733936</v>
          </cell>
          <cell r="Z96">
            <v>29.815668217558354</v>
          </cell>
          <cell r="AA96">
            <v>2981.5668217558355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3993.7739356831225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43.351072690164557</v>
          </cell>
          <cell r="Y97">
            <v>4378.4583417066206</v>
          </cell>
          <cell r="Z97">
            <v>43.351072690164557</v>
          </cell>
          <cell r="AA97">
            <v>4335.1072690164556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2103.0266358513754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23.250266358513755</v>
          </cell>
          <cell r="Y98">
            <v>2348.2769022098892</v>
          </cell>
          <cell r="Z98">
            <v>23.250266358513755</v>
          </cell>
          <cell r="AA98">
            <v>2325.0266358513754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7987.5478713662451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82.095478713662459</v>
          </cell>
          <cell r="Y99">
            <v>8291.6433500799067</v>
          </cell>
          <cell r="Z99">
            <v>82.095478713662459</v>
          </cell>
          <cell r="AA99">
            <v>8209.5478713662451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9937.0820966073316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101.59082096607332</v>
          </cell>
          <cell r="Y100">
            <v>10260.672917573405</v>
          </cell>
          <cell r="Z100">
            <v>101.59082096607332</v>
          </cell>
          <cell r="AA100">
            <v>10159.082096607332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8807.4236344354813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90.294236344354815</v>
          </cell>
          <cell r="Y101">
            <v>9119.7178707798357</v>
          </cell>
          <cell r="Z101">
            <v>90.294236344354815</v>
          </cell>
          <cell r="AA101">
            <v>9029.4236344354813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2935.8078781451604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29.358078781451606</v>
          </cell>
          <cell r="Y102">
            <v>2965.1659569266121</v>
          </cell>
          <cell r="Z102">
            <v>29.358078781451606</v>
          </cell>
          <cell r="AA102">
            <v>2935.8078781451604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3312.3606988691104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33.123606988691101</v>
          </cell>
          <cell r="Y103">
            <v>3345.4843058578012</v>
          </cell>
          <cell r="Z103">
            <v>33.123606988691101</v>
          </cell>
          <cell r="AA103">
            <v>3312.3606988691104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2662.5159571220815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26.625159571220816</v>
          </cell>
          <cell r="Y104">
            <v>2689.1411166933021</v>
          </cell>
          <cell r="Z104">
            <v>26.625159571220816</v>
          </cell>
          <cell r="AA104">
            <v>2662.5159571220815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3448.3502326337534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35.593502326337536</v>
          </cell>
          <cell r="Y105">
            <v>3594.9437349600908</v>
          </cell>
          <cell r="Z105">
            <v>35.593502326337536</v>
          </cell>
          <cell r="AA105">
            <v>3559.3502326337534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3993.7739356831225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41.047739356831229</v>
          </cell>
          <cell r="Y106">
            <v>4145.8216750399533</v>
          </cell>
          <cell r="Z106">
            <v>41.047739356831229</v>
          </cell>
          <cell r="AA106">
            <v>4104.7739356831225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2197.4633701131061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21.974633701131062</v>
          </cell>
          <cell r="Y107">
            <v>2219.4380038142372</v>
          </cell>
          <cell r="Z107">
            <v>21.974633701131062</v>
          </cell>
          <cell r="AA107">
            <v>2197.4633701131061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1916.0211113838959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19.160211113838958</v>
          </cell>
          <cell r="Y108">
            <v>1935.181322497735</v>
          </cell>
          <cell r="Z108">
            <v>19.160211113838958</v>
          </cell>
          <cell r="AA108">
            <v>1916.0211113838959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2530.7072230364274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25.307072230364273</v>
          </cell>
          <cell r="Y109">
            <v>2556.0142952667916</v>
          </cell>
          <cell r="Z109">
            <v>25.307072230364273</v>
          </cell>
          <cell r="AA109">
            <v>2530.7072230364274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1640.1954770575644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16.401954770575646</v>
          </cell>
          <cell r="Y110">
            <v>1656.5974318281401</v>
          </cell>
          <cell r="Z110">
            <v>16.401954770575646</v>
          </cell>
          <cell r="AA110">
            <v>1640.1954770575644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1470.9195122661908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14.709195122661908</v>
          </cell>
          <cell r="Y111">
            <v>1485.6287073888527</v>
          </cell>
          <cell r="Z111">
            <v>14.709195122661908</v>
          </cell>
          <cell r="AA111">
            <v>1470.9195122661908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1149.4500775445845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11.494500775445845</v>
          </cell>
          <cell r="Y112">
            <v>1160.9445783200304</v>
          </cell>
          <cell r="Z112">
            <v>11.494500775445845</v>
          </cell>
          <cell r="AA112">
            <v>1149.4500775445845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1526.8837056126272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15.268837056126273</v>
          </cell>
          <cell r="Y113">
            <v>1542.1525426687535</v>
          </cell>
          <cell r="Z113">
            <v>15.268837056126273</v>
          </cell>
          <cell r="AA113">
            <v>1526.8837056126272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1001.481657581322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10.014816575813221</v>
          </cell>
          <cell r="Y114">
            <v>1011.4964741571353</v>
          </cell>
          <cell r="Z114">
            <v>10.014816575813221</v>
          </cell>
          <cell r="AA114">
            <v>1001.481657581322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1331.2579785610408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13.312579785610408</v>
          </cell>
          <cell r="Y115">
            <v>1344.5705583466511</v>
          </cell>
          <cell r="Z115">
            <v>13.312579785610408</v>
          </cell>
          <cell r="AA115">
            <v>1331.2579785610408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1098.731685056553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10.987316850565531</v>
          </cell>
          <cell r="Y116">
            <v>1109.7190019071186</v>
          </cell>
          <cell r="Z116">
            <v>10.987316850565531</v>
          </cell>
          <cell r="AA116">
            <v>1098.731685056553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1265.3536115182137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12.653536115182137</v>
          </cell>
          <cell r="Y117">
            <v>1278.0071476333958</v>
          </cell>
          <cell r="Z117">
            <v>12.653536115182137</v>
          </cell>
          <cell r="AA117">
            <v>1265.3536115182137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910.38666176300706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9.1038666176300715</v>
          </cell>
          <cell r="Y118">
            <v>919.4905283806371</v>
          </cell>
          <cell r="Z118">
            <v>9.1038666176300715</v>
          </cell>
          <cell r="AA118">
            <v>910.38666176300706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820.0977385287822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8.2009773852878229</v>
          </cell>
          <cell r="Y119">
            <v>828.29871591407004</v>
          </cell>
          <cell r="Z119">
            <v>8.2009773852878229</v>
          </cell>
          <cell r="AA119">
            <v>820.0977385287822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2197.4633701131061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31.63540642840379</v>
          </cell>
          <cell r="Y120">
            <v>3195.1760492687827</v>
          </cell>
          <cell r="Z120">
            <v>31.63540642840379</v>
          </cell>
          <cell r="AA120">
            <v>3163.540642840379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2530.7072230364274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34.967844957637006</v>
          </cell>
          <cell r="Y121">
            <v>3531.7523407213375</v>
          </cell>
          <cell r="Z121">
            <v>34.967844957637006</v>
          </cell>
          <cell r="AA121">
            <v>3496.7844957637003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1470.9195122661908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24.369967849934639</v>
          </cell>
          <cell r="Y122">
            <v>2461.3667528433984</v>
          </cell>
          <cell r="Z122">
            <v>24.369967849934639</v>
          </cell>
          <cell r="AA122">
            <v>2436.9967849934637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1.198550266561776</v>
          </cell>
          <cell r="D41">
            <v>17557.36020946451</v>
          </cell>
        </row>
        <row r="42">
          <cell r="A42" t="str">
            <v>ET-220COPAS600</v>
          </cell>
          <cell r="B42">
            <v>8016</v>
          </cell>
          <cell r="C42">
            <v>3.7212673803224283</v>
          </cell>
          <cell r="D42">
            <v>29829.679320664585</v>
          </cell>
        </row>
        <row r="43">
          <cell r="A43" t="str">
            <v>ET-220COPAS500</v>
          </cell>
          <cell r="B43">
            <v>6748.666666666667</v>
          </cell>
          <cell r="C43">
            <v>3.7212673803224283</v>
          </cell>
          <cell r="D43">
            <v>25113.593127335964</v>
          </cell>
        </row>
        <row r="44">
          <cell r="A44" t="str">
            <v>ET-220COPAD600</v>
          </cell>
          <cell r="B44">
            <v>9331</v>
          </cell>
          <cell r="C44">
            <v>3.7212673803224283</v>
          </cell>
          <cell r="D44">
            <v>34723.14592578858</v>
          </cell>
        </row>
        <row r="45">
          <cell r="A45" t="str">
            <v>ET-220COPAD500</v>
          </cell>
          <cell r="B45">
            <v>7949</v>
          </cell>
          <cell r="C45">
            <v>3.7212673803224283</v>
          </cell>
          <cell r="D45">
            <v>29580.354406182982</v>
          </cell>
        </row>
        <row r="46">
          <cell r="A46" t="str">
            <v>ET-060COACS400</v>
          </cell>
          <cell r="B46">
            <v>5008</v>
          </cell>
          <cell r="C46">
            <v>3.7212673803224283</v>
          </cell>
          <cell r="D46">
            <v>18636.107040654722</v>
          </cell>
        </row>
        <row r="47">
          <cell r="A47" t="str">
            <v>ET-060COACD400</v>
          </cell>
          <cell r="B47">
            <v>5008</v>
          </cell>
          <cell r="C47">
            <v>3.7212673803224283</v>
          </cell>
          <cell r="D47">
            <v>18636.107040654722</v>
          </cell>
        </row>
        <row r="48">
          <cell r="A48" t="str">
            <v>ET-060COACD500</v>
          </cell>
          <cell r="B48">
            <v>5437</v>
          </cell>
          <cell r="C48">
            <v>3.7212673803224283</v>
          </cell>
          <cell r="D48">
            <v>20232.530746813041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zabilidad"/>
      <sheetName val="INDICE"/>
      <sheetName val="FORMULARIO EST. DE TRANSICION"/>
      <sheetName val="I-101"/>
      <sheetName val="Módulos ET"/>
      <sheetName val="FORMULARIO TORRES DE ACERO"/>
      <sheetName val="I-102"/>
      <sheetName val="FORMULARIO POSTES DE ACERO"/>
      <sheetName val="I-103"/>
      <sheetName val="FORMULARIO POSTES DE CONCRETO"/>
      <sheetName val="I-104"/>
      <sheetName val="FORMULARIO POSTES DE MADERA"/>
      <sheetName val="I-105"/>
      <sheetName val="FORMULARIO POSTES DE ACE_MADERA"/>
      <sheetName val="I-106"/>
      <sheetName val="FORMULARIO SUBTERRANEO"/>
      <sheetName val="Módulos LL.TT."/>
      <sheetName val="Resumen General de Módulos"/>
      <sheetName val="REP MOD LLTT"/>
      <sheetName val="VALORIZACION DE LINEAS DE TR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>LT-220COR0TAD0C1600A</v>
          </cell>
        </row>
        <row r="6">
          <cell r="B6" t="str">
            <v>LF-220SIR2TAS2C2726A</v>
          </cell>
        </row>
        <row r="7">
          <cell r="B7" t="str">
            <v>LF-220SIR2TAS2C2592A</v>
          </cell>
        </row>
        <row r="8">
          <cell r="B8" t="str">
            <v>LF-220SIR2TAD2C2726A</v>
          </cell>
        </row>
        <row r="9">
          <cell r="B9" t="str">
            <v>LF-220SIR2TAD2C2592A</v>
          </cell>
        </row>
        <row r="10">
          <cell r="B10" t="str">
            <v>LF-220SIR1TAS2C2726A</v>
          </cell>
        </row>
        <row r="11">
          <cell r="B11" t="str">
            <v>LF-220SIR1TAS2C2592A</v>
          </cell>
        </row>
        <row r="12">
          <cell r="B12" t="str">
            <v>LF-220SIR1TAS1C2726A</v>
          </cell>
        </row>
        <row r="13">
          <cell r="B13" t="str">
            <v>LF-220SIR1TAS1C2592A</v>
          </cell>
        </row>
        <row r="14">
          <cell r="B14" t="str">
            <v>LF-220SIR1TAD2C2726A</v>
          </cell>
        </row>
        <row r="15">
          <cell r="B15" t="str">
            <v>LF-220SIR1TAD2C2592A</v>
          </cell>
        </row>
        <row r="16">
          <cell r="B16" t="str">
            <v>LF-220SIR1TAD1C2726A</v>
          </cell>
        </row>
        <row r="17">
          <cell r="B17" t="str">
            <v>LF-220SIR1TAD1C2592A</v>
          </cell>
        </row>
        <row r="18">
          <cell r="B18" t="str">
            <v>LF-220SIR0TAS2C1600A</v>
          </cell>
        </row>
        <row r="19">
          <cell r="B19" t="str">
            <v>LF-220SIR0TAS2C1500A</v>
          </cell>
        </row>
        <row r="20">
          <cell r="B20" t="str">
            <v>LF-220SIR0TAS1C1600A</v>
          </cell>
        </row>
        <row r="21">
          <cell r="B21" t="str">
            <v>LF-220SIR0TAS1C1500A</v>
          </cell>
        </row>
        <row r="22">
          <cell r="B22" t="str">
            <v>LF-220SIR0TAD2C1700A</v>
          </cell>
        </row>
        <row r="23">
          <cell r="B23" t="str">
            <v>LF-220SIR0TAD2C1600A</v>
          </cell>
        </row>
        <row r="24">
          <cell r="B24" t="str">
            <v>LF-220SIR0TAD1C1700A</v>
          </cell>
        </row>
        <row r="25">
          <cell r="B25" t="str">
            <v>LF-220SIR0TAD1C1600A</v>
          </cell>
        </row>
        <row r="26">
          <cell r="B26" t="str">
            <v>LF-220SER0TAS2C4500A</v>
          </cell>
        </row>
        <row r="27">
          <cell r="B27" t="str">
            <v>LF-220SER0TAS2C4400A</v>
          </cell>
        </row>
        <row r="28">
          <cell r="B28" t="str">
            <v>LF-220SER0TAS2C4600A</v>
          </cell>
        </row>
        <row r="29">
          <cell r="B29" t="str">
            <v>LF-220SER0TAS1C4500A</v>
          </cell>
        </row>
        <row r="30">
          <cell r="B30" t="str">
            <v>LF-220SER0TAS1C4400A</v>
          </cell>
        </row>
        <row r="31">
          <cell r="B31" t="str">
            <v>LF-220SER0TAS1C1600A</v>
          </cell>
        </row>
        <row r="32">
          <cell r="B32" t="str">
            <v>LF-220SER0TAS1C1500A</v>
          </cell>
        </row>
        <row r="33">
          <cell r="B33" t="str">
            <v>LF-220SER0TAS1C1400A</v>
          </cell>
        </row>
        <row r="34">
          <cell r="B34" t="str">
            <v>LF-220SER0TAD2C4600A</v>
          </cell>
        </row>
        <row r="35">
          <cell r="B35" t="str">
            <v>LF-220SER0TAS1C4600A</v>
          </cell>
        </row>
        <row r="36">
          <cell r="B36" t="str">
            <v>LT-220SIR2TAS2C2726A</v>
          </cell>
        </row>
        <row r="37">
          <cell r="B37" t="str">
            <v>LT-220SIR2TAS2C2592A</v>
          </cell>
        </row>
        <row r="38">
          <cell r="B38" t="str">
            <v>LT-220SIR2TAD2C2726A</v>
          </cell>
        </row>
        <row r="39">
          <cell r="B39" t="str">
            <v>LT-220SIR2TAD2C2592A</v>
          </cell>
        </row>
        <row r="40">
          <cell r="B40" t="str">
            <v>LT-220SIR1TAS2C2726A</v>
          </cell>
        </row>
        <row r="41">
          <cell r="B41" t="str">
            <v>LT-220SIR1TAS2C2592A</v>
          </cell>
        </row>
        <row r="42">
          <cell r="B42" t="str">
            <v>LT-220SIR1TAS1C2726A</v>
          </cell>
        </row>
        <row r="43">
          <cell r="B43" t="str">
            <v>LT-220SIR1TAS1C2592A</v>
          </cell>
        </row>
        <row r="44">
          <cell r="B44" t="str">
            <v>LT-220SIR1TAD2C2726A</v>
          </cell>
        </row>
        <row r="45">
          <cell r="B45" t="str">
            <v>LT-220SIR1TAD2C2592A</v>
          </cell>
        </row>
        <row r="46">
          <cell r="B46" t="str">
            <v>LT-220SIR1TAD1C2726A</v>
          </cell>
        </row>
        <row r="47">
          <cell r="B47" t="str">
            <v>LT-220SIR1TAD1C2592A</v>
          </cell>
        </row>
        <row r="48">
          <cell r="B48" t="str">
            <v>LT-220SIR0TAS2C1600A</v>
          </cell>
        </row>
        <row r="49">
          <cell r="B49" t="str">
            <v>LT-220SIR0TAS2C1500A</v>
          </cell>
        </row>
        <row r="50">
          <cell r="B50" t="str">
            <v>LT-220SIR0TAS1C1600A</v>
          </cell>
        </row>
        <row r="51">
          <cell r="B51" t="str">
            <v>LT-220SIR0TAS1C1500A</v>
          </cell>
        </row>
        <row r="52">
          <cell r="B52" t="str">
            <v>LT-220SIR0TAD2C1700A</v>
          </cell>
        </row>
        <row r="53">
          <cell r="B53" t="str">
            <v>LT-220SIR0TAD2C1600A</v>
          </cell>
        </row>
        <row r="54">
          <cell r="B54" t="str">
            <v>LT-220SIR0TAD1C1700A</v>
          </cell>
        </row>
        <row r="55">
          <cell r="B55" t="str">
            <v>LT-220SIR0TAD1C1600A</v>
          </cell>
        </row>
        <row r="56">
          <cell r="B56" t="str">
            <v>LT-220SER0TAS2C4600A</v>
          </cell>
        </row>
        <row r="57">
          <cell r="B57" t="str">
            <v>LT-220SER0TAS2C4500A</v>
          </cell>
        </row>
        <row r="58">
          <cell r="B58" t="str">
            <v>LT-220SER0TAS2C4400A</v>
          </cell>
        </row>
        <row r="59">
          <cell r="B59" t="str">
            <v>LT-220SER0TAS1C4600A</v>
          </cell>
        </row>
        <row r="60">
          <cell r="B60" t="str">
            <v>LT-220SER0TAS1C4500A</v>
          </cell>
        </row>
        <row r="61">
          <cell r="B61" t="str">
            <v>LT-220SER0TAS1C4400A</v>
          </cell>
        </row>
        <row r="62">
          <cell r="B62" t="str">
            <v>LT-220SER0TAS1C1600A</v>
          </cell>
        </row>
        <row r="63">
          <cell r="B63" t="str">
            <v>LT-220SER0TAS1C1500A</v>
          </cell>
        </row>
        <row r="64">
          <cell r="B64" t="str">
            <v>LT-220SER0TAS1C1400A</v>
          </cell>
        </row>
        <row r="65">
          <cell r="B65" t="str">
            <v>LT-220SER0TAD2C4600A</v>
          </cell>
        </row>
        <row r="66">
          <cell r="B66" t="str">
            <v>LF-138SIR2TAS1C2400A</v>
          </cell>
        </row>
        <row r="67">
          <cell r="B67" t="str">
            <v>LF-138SIR2TAS1C2315A</v>
          </cell>
        </row>
        <row r="68">
          <cell r="B68" t="str">
            <v>LF-138SIR2TAD1C2400A</v>
          </cell>
        </row>
        <row r="69">
          <cell r="B69" t="str">
            <v>LF-138SIR2TAD1C2315A</v>
          </cell>
        </row>
        <row r="70">
          <cell r="B70" t="str">
            <v>LF-138SIR1TAS1C1400A</v>
          </cell>
        </row>
        <row r="71">
          <cell r="B71" t="str">
            <v>LF-138SIR1TAS1C1300A</v>
          </cell>
        </row>
        <row r="72">
          <cell r="B72" t="str">
            <v>LF-138SIR1TAS1C1240A</v>
          </cell>
        </row>
        <row r="73">
          <cell r="B73" t="str">
            <v>LF-138SIR1TAD1C1400A</v>
          </cell>
        </row>
        <row r="74">
          <cell r="B74" t="str">
            <v>LF-138SIR1TAD1C1300A</v>
          </cell>
        </row>
        <row r="75">
          <cell r="B75" t="str">
            <v>LF-138SIR1TAD1C1240A</v>
          </cell>
        </row>
        <row r="76">
          <cell r="B76" t="str">
            <v>LF-138SIR0TAS1C1400A</v>
          </cell>
        </row>
        <row r="77">
          <cell r="B77" t="str">
            <v>LF-138SIR0TAS1C1300A</v>
          </cell>
        </row>
        <row r="78">
          <cell r="B78" t="str">
            <v>LF-138SIR0TAS1C1240A</v>
          </cell>
        </row>
        <row r="79">
          <cell r="B79" t="str">
            <v>LF-138SIR0TAD1C1400A</v>
          </cell>
        </row>
        <row r="80">
          <cell r="B80" t="str">
            <v>LF-138SIR0TAD1C1300A</v>
          </cell>
        </row>
        <row r="81">
          <cell r="B81" t="str">
            <v>LF-138SIR0TAD1C1240A</v>
          </cell>
        </row>
        <row r="82">
          <cell r="B82" t="str">
            <v>LF-138SER0TAS1C4400A</v>
          </cell>
        </row>
        <row r="83">
          <cell r="B83" t="str">
            <v>LF-138SER0TAS1C4300A</v>
          </cell>
        </row>
        <row r="84">
          <cell r="B84" t="str">
            <v>LF-138SER0TAS1C4240A</v>
          </cell>
        </row>
        <row r="85">
          <cell r="B85" t="str">
            <v>LT-138SIR2TAS1C2400A</v>
          </cell>
        </row>
        <row r="86">
          <cell r="B86" t="str">
            <v>LT-138SIR2TAS1C2315A</v>
          </cell>
        </row>
        <row r="87">
          <cell r="B87" t="str">
            <v>LT-138SIR2TAD1C2400A</v>
          </cell>
        </row>
        <row r="88">
          <cell r="B88" t="str">
            <v>LT-138SIR2TAD1C2315A</v>
          </cell>
        </row>
        <row r="89">
          <cell r="B89" t="str">
            <v>LT-138SIR1TAS1C1400A</v>
          </cell>
        </row>
        <row r="90">
          <cell r="B90" t="str">
            <v>LT-138SIR1TAS1C1300A</v>
          </cell>
        </row>
        <row r="91">
          <cell r="B91" t="str">
            <v>LT-138SIR1TAS1C1240A</v>
          </cell>
        </row>
        <row r="92">
          <cell r="B92" t="str">
            <v>LT-138SIR1TAD1C1400A</v>
          </cell>
        </row>
        <row r="93">
          <cell r="B93" t="str">
            <v>LT-138SIR1TAD1C1300A</v>
          </cell>
        </row>
        <row r="94">
          <cell r="B94" t="str">
            <v>LT-138SIR1TAD1C1240A</v>
          </cell>
        </row>
        <row r="95">
          <cell r="B95" t="str">
            <v>LT-138SIR0TAS1C1400A</v>
          </cell>
        </row>
        <row r="96">
          <cell r="B96" t="str">
            <v>LT-138SIR0TAS1C1300A</v>
          </cell>
        </row>
        <row r="97">
          <cell r="B97" t="str">
            <v>LT-138SIR0TAS1C1240A</v>
          </cell>
        </row>
        <row r="98">
          <cell r="B98" t="str">
            <v>LT-138SIR0TAD1C1400A</v>
          </cell>
        </row>
        <row r="99">
          <cell r="B99" t="str">
            <v>LT-138SIR0TAD1C1300A</v>
          </cell>
        </row>
        <row r="100">
          <cell r="B100" t="str">
            <v>LT-138SIR0TAD1C1240A</v>
          </cell>
        </row>
        <row r="101">
          <cell r="B101" t="str">
            <v>LT-138SER0TAS1C4400A</v>
          </cell>
        </row>
        <row r="102">
          <cell r="B102" t="str">
            <v>LT-138SER0TAS1C4300A</v>
          </cell>
        </row>
        <row r="103">
          <cell r="B103" t="str">
            <v>LT-138SER0TAS1C4240A</v>
          </cell>
        </row>
        <row r="104">
          <cell r="B104" t="str">
            <v>LF-060SIR2TAS1C2250A</v>
          </cell>
        </row>
        <row r="105">
          <cell r="B105" t="str">
            <v>LF-060SIR2TAD1C2250A</v>
          </cell>
        </row>
        <row r="106">
          <cell r="B106" t="str">
            <v>LF-060SIR1TAS1C1070A</v>
          </cell>
        </row>
        <row r="107">
          <cell r="B107" t="str">
            <v>LF-060SIR1TAD1C1070A</v>
          </cell>
        </row>
        <row r="108">
          <cell r="B108" t="str">
            <v>LF-060SIR1TAS1C1240A</v>
          </cell>
        </row>
        <row r="109">
          <cell r="B109" t="str">
            <v>LF-060SIR1TAS1C1120A</v>
          </cell>
        </row>
        <row r="110">
          <cell r="B110" t="str">
            <v>LF-060SIR1TAD1C1240A</v>
          </cell>
        </row>
        <row r="111">
          <cell r="B111" t="str">
            <v>LF-060SIR1TAD1C1120A</v>
          </cell>
        </row>
        <row r="112">
          <cell r="B112" t="str">
            <v>LF-060SIR1TAS1C2250A</v>
          </cell>
        </row>
        <row r="113">
          <cell r="B113" t="str">
            <v>LF-060SIR0TAS1C1240A</v>
          </cell>
        </row>
        <row r="114">
          <cell r="B114" t="str">
            <v>LF-060SIR0TAS1C1120A</v>
          </cell>
        </row>
        <row r="115">
          <cell r="B115" t="str">
            <v>LF-060SIR0TAS1C1070A</v>
          </cell>
        </row>
        <row r="116">
          <cell r="B116" t="str">
            <v>LF-060SIR0TAD1C1240A</v>
          </cell>
        </row>
        <row r="117">
          <cell r="B117" t="str">
            <v>LF-060SIR0TAD1C1120A</v>
          </cell>
        </row>
        <row r="118">
          <cell r="B118" t="str">
            <v>LF-060SIR0TAD1C1070A</v>
          </cell>
        </row>
        <row r="119">
          <cell r="B119" t="str">
            <v>LF-060SIR0TAS0C1120A</v>
          </cell>
        </row>
        <row r="120">
          <cell r="B120" t="str">
            <v>LF-060SER0TAS1C1240A</v>
          </cell>
        </row>
        <row r="121">
          <cell r="B121" t="str">
            <v>LF-060SER0TAS1C1120A</v>
          </cell>
        </row>
        <row r="122">
          <cell r="B122" t="str">
            <v>LF-060SER0TAS1C1070A</v>
          </cell>
        </row>
        <row r="123">
          <cell r="B123" t="str">
            <v>LF-060SER0TAD1C1240A</v>
          </cell>
        </row>
        <row r="124">
          <cell r="B124" t="str">
            <v>LF-060SER0TAD1C1120A</v>
          </cell>
        </row>
        <row r="125">
          <cell r="B125" t="str">
            <v>LF-060SER0TAD1C1070A</v>
          </cell>
        </row>
        <row r="126">
          <cell r="B126" t="str">
            <v>LT-060SIR2TAS1C2250A</v>
          </cell>
        </row>
        <row r="127">
          <cell r="B127" t="str">
            <v>LT-060SIR2TAD1C2250A</v>
          </cell>
        </row>
        <row r="128">
          <cell r="B128" t="str">
            <v>LT-060SIR1TAS1C2250A</v>
          </cell>
        </row>
        <row r="129">
          <cell r="B129" t="str">
            <v>LT-060SIR1TAS1C1240A</v>
          </cell>
        </row>
        <row r="130">
          <cell r="B130" t="str">
            <v>LT-060SIR1TAS1C1120A</v>
          </cell>
        </row>
        <row r="131">
          <cell r="B131" t="str">
            <v>LT-060SIR1TAS1C1070A</v>
          </cell>
        </row>
        <row r="132">
          <cell r="B132" t="str">
            <v>LT-060SIR1TAD1C1240A</v>
          </cell>
        </row>
        <row r="133">
          <cell r="B133" t="str">
            <v>LT-060SIR1TAD1C1120A</v>
          </cell>
        </row>
        <row r="134">
          <cell r="B134" t="str">
            <v>LT-060SIR1TAD1C1070A</v>
          </cell>
        </row>
        <row r="135">
          <cell r="B135" t="str">
            <v>LT-060SIR0TAS1C1240A</v>
          </cell>
        </row>
        <row r="136">
          <cell r="B136" t="str">
            <v>LT-060SIR0TAS1C1120A</v>
          </cell>
        </row>
        <row r="137">
          <cell r="B137" t="str">
            <v>LT-060SIR0TAS1C1070A</v>
          </cell>
        </row>
        <row r="138">
          <cell r="B138" t="str">
            <v>LT-060SIR0TAS0C1120A</v>
          </cell>
        </row>
        <row r="139">
          <cell r="B139" t="str">
            <v>LT-060SIR0TAD1C1240A</v>
          </cell>
        </row>
        <row r="140">
          <cell r="B140" t="str">
            <v>LT-060SIR0TAD1C1120A</v>
          </cell>
        </row>
        <row r="141">
          <cell r="B141" t="str">
            <v>LT-060SIR0TAD1C1070A</v>
          </cell>
        </row>
        <row r="142">
          <cell r="B142" t="str">
            <v>LT-060SER0TAS1C1240A</v>
          </cell>
        </row>
        <row r="143">
          <cell r="B143" t="str">
            <v>LT-060SER0TAS1C1120A</v>
          </cell>
        </row>
        <row r="144">
          <cell r="B144" t="str">
            <v>LT-060SER0TAS1C1070A</v>
          </cell>
        </row>
        <row r="145">
          <cell r="B145" t="str">
            <v>LT-060SER0TAD1C1240A</v>
          </cell>
        </row>
        <row r="146">
          <cell r="B146" t="str">
            <v>LT-060SER0TAD1C1120A</v>
          </cell>
        </row>
        <row r="147">
          <cell r="B147" t="str">
            <v>LT-060SER0TAD1C1070A</v>
          </cell>
        </row>
      </sheetData>
      <sheetData sheetId="17"/>
      <sheetData sheetId="18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1.198550266561776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3.36</v>
          </cell>
        </row>
        <row r="10">
          <cell r="F10" t="str">
            <v>FECHA DE REFERENCIA :</v>
          </cell>
          <cell r="G10">
            <v>42735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GCZ INGENIEROS S.A.C. REPORTE ADUANAS 20160427</v>
          </cell>
          <cell r="G15">
            <v>0</v>
          </cell>
          <cell r="H15">
            <v>1.1401928843258526</v>
          </cell>
        </row>
        <row r="16">
          <cell r="E16" t="str">
            <v>GCZ INGENIEROS S.A.C. REPORTE ADUANAS 20160427</v>
          </cell>
          <cell r="G16">
            <v>0</v>
          </cell>
          <cell r="H16">
            <v>1.1401943428351555</v>
          </cell>
        </row>
        <row r="17">
          <cell r="E17" t="str">
            <v>GCZ INGENIEROS S.A.C. REPORTE ADUANAS 20160427</v>
          </cell>
          <cell r="G17">
            <v>0</v>
          </cell>
          <cell r="H17">
            <v>1.1401942634344235</v>
          </cell>
        </row>
        <row r="18">
          <cell r="E18" t="str">
            <v>GCZ INGENIEROS S.A.C. REPORTE ADUANAS 20160427</v>
          </cell>
          <cell r="G18">
            <v>0</v>
          </cell>
          <cell r="H18">
            <v>1.1401933759873217</v>
          </cell>
        </row>
        <row r="19">
          <cell r="E19" t="str">
            <v>GCZ INGENIEROS S.A.C. REPORTE ADUANAS 20160429</v>
          </cell>
          <cell r="G19">
            <v>0</v>
          </cell>
          <cell r="H19">
            <v>1.0515220390199043</v>
          </cell>
        </row>
        <row r="20">
          <cell r="E20" t="str">
            <v>GCZ INGENIEROS S.A.C. REPORTE ADUANAS 20160414</v>
          </cell>
          <cell r="G20">
            <v>0</v>
          </cell>
          <cell r="H20">
            <v>1.0964174293874123</v>
          </cell>
        </row>
        <row r="21">
          <cell r="E21" t="str">
            <v>GCZ INGENIEROS S.A.C. REPORTE ADUANAS 20160414</v>
          </cell>
          <cell r="G21">
            <v>0</v>
          </cell>
          <cell r="H21">
            <v>1.0963826574633304</v>
          </cell>
        </row>
        <row r="22">
          <cell r="E22" t="str">
            <v>GCZ INGENIEROS S.A.C. REPORTE ADUANAS 20160414</v>
          </cell>
          <cell r="G22">
            <v>0</v>
          </cell>
          <cell r="H22">
            <v>1.0964045133304394</v>
          </cell>
        </row>
        <row r="23">
          <cell r="E23" t="str">
            <v>GCZ INGENIEROS S.A.C. REPORTE ADUANAS 20160414</v>
          </cell>
          <cell r="G23">
            <v>0</v>
          </cell>
          <cell r="H23">
            <v>1.0962887194428947</v>
          </cell>
        </row>
        <row r="24">
          <cell r="E24" t="str">
            <v>GCZ INGENIEROS S.A.C. REPORTE ADUANAS 20160414</v>
          </cell>
          <cell r="G24">
            <v>0</v>
          </cell>
          <cell r="H24">
            <v>1.0962366725034149</v>
          </cell>
        </row>
        <row r="25">
          <cell r="E25" t="str">
            <v>GCZ INGENIEROS S.A.C. REPORTE ADUANAS 20160414</v>
          </cell>
          <cell r="G25">
            <v>0</v>
          </cell>
          <cell r="H25">
            <v>1.0962883360898656</v>
          </cell>
        </row>
        <row r="26">
          <cell r="E26" t="str">
            <v>GCZ INGENIEROS S.A.C. REPORTE ADUANAS 20160414</v>
          </cell>
          <cell r="G26">
            <v>0</v>
          </cell>
          <cell r="H26">
            <v>1.0964261484858251</v>
          </cell>
        </row>
        <row r="27">
          <cell r="E27" t="str">
            <v>GCZ INGENIEROS S.A.C. REPORTE ADUANAS 20160414</v>
          </cell>
          <cell r="G27">
            <v>0</v>
          </cell>
          <cell r="H27">
            <v>1.0964306529765913</v>
          </cell>
        </row>
        <row r="28">
          <cell r="E28" t="str">
            <v>GCZ INGENIEROS S.A.C. REPORTE ADUANAS 20160414</v>
          </cell>
          <cell r="G28">
            <v>0</v>
          </cell>
          <cell r="H28">
            <v>1.0964233845731775</v>
          </cell>
        </row>
        <row r="29">
          <cell r="E29" t="str">
            <v>GCZ INGENIEROS S.A.C. REPORTE ADUANAS 20160414</v>
          </cell>
          <cell r="G29">
            <v>0</v>
          </cell>
          <cell r="H29">
            <v>1.0964109996567375</v>
          </cell>
        </row>
        <row r="30">
          <cell r="E30" t="str">
            <v>GCZ INGENIEROS S.A.C. REPORTE ADUANAS 20160414</v>
          </cell>
          <cell r="G30">
            <v>0</v>
          </cell>
          <cell r="H30">
            <v>1.1118254497001998</v>
          </cell>
        </row>
        <row r="31">
          <cell r="E31" t="str">
            <v>GCZ INGENIEROS S.A.C. REPORTE ADUANAS 20160414</v>
          </cell>
          <cell r="G31">
            <v>0</v>
          </cell>
          <cell r="H31">
            <v>1.0965206640762981</v>
          </cell>
        </row>
        <row r="32">
          <cell r="E32" t="str">
            <v>GCZ INGENIEROS S.A.C. REPORTE ADUANAS 20160414</v>
          </cell>
          <cell r="G32">
            <v>0</v>
          </cell>
          <cell r="H32">
            <v>1.0964294268453874</v>
          </cell>
        </row>
        <row r="33">
          <cell r="E33" t="str">
            <v>GCZ INGENIEROS S.A.C. REPORTE ADUANAS 20160414</v>
          </cell>
          <cell r="G33">
            <v>0</v>
          </cell>
          <cell r="H33">
            <v>1.0963815789473683</v>
          </cell>
        </row>
        <row r="34">
          <cell r="E34" t="str">
            <v>GCZ INGENIEROS S.A.C. REPORTE ADUANAS 20160414</v>
          </cell>
          <cell r="G34">
            <v>0</v>
          </cell>
          <cell r="H34">
            <v>1.0965653779418962</v>
          </cell>
        </row>
        <row r="35">
          <cell r="E35" t="str">
            <v>GCZ INGENIEROS S.A.C. REPORTE ADUANAS 20160414</v>
          </cell>
          <cell r="G35">
            <v>0</v>
          </cell>
          <cell r="H35">
            <v>1.0964598702777639</v>
          </cell>
        </row>
        <row r="36">
          <cell r="E36" t="str">
            <v>GCZ INGENIEROS S.A.C. REPORTE ADUANAS 20160414</v>
          </cell>
          <cell r="G36">
            <v>0</v>
          </cell>
          <cell r="H36">
            <v>1.0964555812862078</v>
          </cell>
        </row>
        <row r="37">
          <cell r="E37" t="str">
            <v>GCZ INGENIEROS S.A.C. REPORTE ADUANAS 20160414</v>
          </cell>
          <cell r="G37">
            <v>0</v>
          </cell>
          <cell r="H37">
            <v>1.0962686255686798</v>
          </cell>
        </row>
        <row r="38">
          <cell r="E38" t="str">
            <v>GCZ INGENIEROS S.A.C. REPORTE ADUANAS 20160414</v>
          </cell>
          <cell r="G38">
            <v>0</v>
          </cell>
          <cell r="H38">
            <v>1.0964593301435406</v>
          </cell>
        </row>
        <row r="39">
          <cell r="E39" t="str">
            <v>GCZ INGENIEROS S.A.C. REPORTE ADUANAS 20160414</v>
          </cell>
          <cell r="G39">
            <v>0</v>
          </cell>
          <cell r="H39">
            <v>1.0963799239170451</v>
          </cell>
        </row>
        <row r="40">
          <cell r="E40" t="str">
            <v>GCZ INGENIEROS S.A.C. REPORTE ADUANAS 20160425</v>
          </cell>
          <cell r="G40">
            <v>0</v>
          </cell>
          <cell r="H40">
            <v>1.0542143940670825</v>
          </cell>
        </row>
        <row r="41">
          <cell r="E41" t="str">
            <v>GCZ INGENIEROS S.A.C. REPORTE ADUANAS 20160427</v>
          </cell>
          <cell r="G41">
            <v>0</v>
          </cell>
          <cell r="H41">
            <v>1.1401932833678019</v>
          </cell>
        </row>
        <row r="42">
          <cell r="E42" t="str">
            <v>GCZ INGENIEROS S.A.C. REPORTE ADUANAS 20160427</v>
          </cell>
          <cell r="G42">
            <v>0</v>
          </cell>
          <cell r="H42">
            <v>1.1401931921890558</v>
          </cell>
        </row>
        <row r="43">
          <cell r="E43" t="str">
            <v>GCZ INGENIEROS S.A.C. REPORTE ADUANAS 20160427</v>
          </cell>
          <cell r="G43">
            <v>0</v>
          </cell>
          <cell r="H43">
            <v>1.1401934859702809</v>
          </cell>
        </row>
        <row r="44">
          <cell r="E44" t="str">
            <v>GCZ INGENIEROS S.A.C. REPORTE ADUANAS 20160427</v>
          </cell>
          <cell r="G44">
            <v>0</v>
          </cell>
          <cell r="H44">
            <v>1.1401934664151692</v>
          </cell>
        </row>
        <row r="45">
          <cell r="E45" t="str">
            <v>GCZ INGENIEROS S.A.C. REPORTE ADUANAS 20160427</v>
          </cell>
          <cell r="G45">
            <v>0</v>
          </cell>
          <cell r="H45">
            <v>1.1401931037039632</v>
          </cell>
        </row>
        <row r="46">
          <cell r="E46" t="str">
            <v>GCZ INGENIEROS S.A.C. REPORTE ADUANAS 20160427</v>
          </cell>
          <cell r="G46">
            <v>0</v>
          </cell>
          <cell r="H46">
            <v>1.1401931317458474</v>
          </cell>
        </row>
        <row r="47">
          <cell r="E47" t="str">
            <v>CONSORCIO TRANSMANTARO S.A. REPORTE ADUANAS 20160104</v>
          </cell>
          <cell r="G47">
            <v>0</v>
          </cell>
          <cell r="H47">
            <v>1.2094821674043414</v>
          </cell>
        </row>
        <row r="48">
          <cell r="E48" t="str">
            <v>CONSORCIO TRANSMANTARO S.A. REPORTE ADUANAS 20160104</v>
          </cell>
          <cell r="G48">
            <v>0</v>
          </cell>
          <cell r="H48">
            <v>1.2094823386114495</v>
          </cell>
        </row>
        <row r="49">
          <cell r="E49" t="str">
            <v>CONSORCIO TRANSMANTARO S.A. REPORTE ADUANAS 20160106</v>
          </cell>
          <cell r="G49">
            <v>0</v>
          </cell>
          <cell r="H49">
            <v>1.2359761527417821</v>
          </cell>
        </row>
        <row r="50">
          <cell r="E50" t="str">
            <v>CONSORCIO TRANSMANTARO S.A. REPORTE ADUANAS 20160106</v>
          </cell>
          <cell r="G50">
            <v>0</v>
          </cell>
          <cell r="H50">
            <v>1.1871889640608411</v>
          </cell>
        </row>
        <row r="51">
          <cell r="E51" t="str">
            <v>CONSORCIO TRANSMANTARO S.A. REPORTE ADUANAS 20160106</v>
          </cell>
          <cell r="G51">
            <v>0</v>
          </cell>
          <cell r="H51">
            <v>1.1857826040858095</v>
          </cell>
        </row>
        <row r="52">
          <cell r="E52" t="str">
            <v>CONSORCIO TRANSMANTARO S.A. REPORTE ADUANAS 20160106</v>
          </cell>
          <cell r="G52">
            <v>0</v>
          </cell>
          <cell r="H52">
            <v>1.2011841551375675</v>
          </cell>
        </row>
        <row r="53">
          <cell r="E53" t="str">
            <v>CONSORCIO TRANSMANTARO S.A. REPORTE ADUANAS 20160106</v>
          </cell>
          <cell r="G53">
            <v>0</v>
          </cell>
          <cell r="H53">
            <v>1.2027626267586815</v>
          </cell>
        </row>
        <row r="54">
          <cell r="E54" t="str">
            <v>CONSORCIO TRANSMANTARO S.A. REPORTE ADUANAS 20160106</v>
          </cell>
          <cell r="G54">
            <v>0</v>
          </cell>
          <cell r="H54">
            <v>1.2011848503659768</v>
          </cell>
        </row>
        <row r="55">
          <cell r="E55" t="str">
            <v>CONSORCIO TRANSMANTARO S.A. REPORTE ADUANAS 20160107</v>
          </cell>
          <cell r="G55">
            <v>0</v>
          </cell>
          <cell r="H55">
            <v>1.2066172707008997</v>
          </cell>
        </row>
        <row r="56">
          <cell r="E56" t="str">
            <v>CONSORCIO TRANSMANTARO S.A. REPORTE ADUANAS 20160108</v>
          </cell>
          <cell r="G56">
            <v>0</v>
          </cell>
          <cell r="H56">
            <v>1.2093592539971585</v>
          </cell>
        </row>
        <row r="57">
          <cell r="E57" t="str">
            <v>CONSORCIO TRANSMANTARO S.A. REPORTE ADUANAS 20160108</v>
          </cell>
          <cell r="G57">
            <v>0</v>
          </cell>
          <cell r="H57">
            <v>1.2093590643274854</v>
          </cell>
        </row>
        <row r="58">
          <cell r="E58" t="str">
            <v>CONSORCIO TRANSMANTARO S.A. REPORTE ADUANAS 20160108</v>
          </cell>
          <cell r="G58">
            <v>0</v>
          </cell>
          <cell r="H58">
            <v>1.2089618975873759</v>
          </cell>
        </row>
        <row r="59">
          <cell r="E59" t="str">
            <v>CONSORCIO TRANSMANTARO S.A. REPORTE ADUANAS 20160108</v>
          </cell>
          <cell r="G59">
            <v>0</v>
          </cell>
          <cell r="H59">
            <v>1.208961786773687</v>
          </cell>
        </row>
        <row r="60">
          <cell r="E60" t="str">
            <v>CONSORCIO TRANSMANTARO S.A. REPORTE ADUANAS 20160108</v>
          </cell>
          <cell r="G60">
            <v>0</v>
          </cell>
          <cell r="H60">
            <v>1.2497931507388786</v>
          </cell>
        </row>
        <row r="61">
          <cell r="E61" t="str">
            <v>CONSORCIO TRANSMANTARO S.A. REPORTE ADUANAS 20160108</v>
          </cell>
          <cell r="G61">
            <v>0</v>
          </cell>
          <cell r="H61">
            <v>1.2497935425921398</v>
          </cell>
        </row>
        <row r="62">
          <cell r="E62" t="str">
            <v>CONSORCIO TRANSMANTARO S.A. REPORTE ADUANAS 20160108</v>
          </cell>
          <cell r="G62">
            <v>0</v>
          </cell>
          <cell r="H62">
            <v>1.210730810834753</v>
          </cell>
        </row>
        <row r="63">
          <cell r="E63" t="str">
            <v>CONSORCIO TRANSMANTARO S.A. REPORTE ADUANAS 20160108</v>
          </cell>
          <cell r="G63">
            <v>0</v>
          </cell>
          <cell r="H63">
            <v>1.2107284591863443</v>
          </cell>
        </row>
        <row r="64">
          <cell r="E64" t="str">
            <v>CONSORCIO TRANSMANTARO S.A. REPORTE ADUANAS 20160108</v>
          </cell>
          <cell r="G64">
            <v>0</v>
          </cell>
          <cell r="H64">
            <v>1.2107309349248132</v>
          </cell>
        </row>
        <row r="65">
          <cell r="E65" t="str">
            <v>CONSORCIO TRANSMANTARO S.A. REPORTE ADUANAS 20160108</v>
          </cell>
          <cell r="G65">
            <v>0</v>
          </cell>
          <cell r="H65">
            <v>1.2626972323270698</v>
          </cell>
        </row>
        <row r="66">
          <cell r="E66" t="str">
            <v>CONSORCIO TRANSMANTARO S.A. REPORTE ADUANAS 20160108</v>
          </cell>
          <cell r="G66">
            <v>0</v>
          </cell>
          <cell r="H66">
            <v>1.2627357085273283</v>
          </cell>
        </row>
        <row r="67">
          <cell r="E67" t="str">
            <v>CONSORCIO TRANSMANTARO S.A. REPORTE ADUANAS 20160108</v>
          </cell>
          <cell r="G67">
            <v>0</v>
          </cell>
          <cell r="H67">
            <v>1.2626972228749147</v>
          </cell>
        </row>
        <row r="68">
          <cell r="E68" t="str">
            <v>CONSORCIO TRANSMANTARO S.A. REPORTE ADUANAS 20160108</v>
          </cell>
          <cell r="G68">
            <v>0</v>
          </cell>
          <cell r="H68">
            <v>1.2267669750049204</v>
          </cell>
        </row>
        <row r="69">
          <cell r="E69" t="str">
            <v>CONSORCIO TRANSMANTARO S.A. REPORTE ADUANAS 20160108</v>
          </cell>
          <cell r="G69">
            <v>0</v>
          </cell>
          <cell r="H69">
            <v>1.2073822320581726</v>
          </cell>
        </row>
        <row r="70">
          <cell r="E70" t="str">
            <v>CONSORCIO TRANSMANTARO S.A. REPORTE ADUANAS 20160108</v>
          </cell>
          <cell r="G70">
            <v>0</v>
          </cell>
          <cell r="H70">
            <v>1.2073825533643214</v>
          </cell>
        </row>
        <row r="71">
          <cell r="E71" t="str">
            <v>CONSORCIO TRANSMANTARO S.A. REPORTE ADUANAS 20160111</v>
          </cell>
          <cell r="G71">
            <v>0</v>
          </cell>
          <cell r="H71">
            <v>1.2270686171344134</v>
          </cell>
        </row>
        <row r="72">
          <cell r="E72" t="str">
            <v>CONSORCIO TRANSMANTARO S.A. REPORTE ADUANAS 20160111</v>
          </cell>
          <cell r="G72">
            <v>0</v>
          </cell>
          <cell r="H72">
            <v>1.2270686409690832</v>
          </cell>
        </row>
        <row r="73">
          <cell r="E73" t="str">
            <v>CONSORCIO TRANSMANTARO S.A. REPORTE ADUANAS 20160111</v>
          </cell>
          <cell r="G73">
            <v>0</v>
          </cell>
          <cell r="H73">
            <v>1.205919081655916</v>
          </cell>
        </row>
        <row r="74">
          <cell r="E74" t="str">
            <v>CONSORCIO TRANSMANTARO S.A. REPORTE ADUANAS 20160111</v>
          </cell>
          <cell r="G74">
            <v>0</v>
          </cell>
          <cell r="H74">
            <v>1.2064327711257028</v>
          </cell>
        </row>
        <row r="75">
          <cell r="E75" t="str">
            <v>CONSORCIO TRANSMANTARO S.A. REPORTE ADUANAS 20160111</v>
          </cell>
          <cell r="G75">
            <v>0</v>
          </cell>
          <cell r="H75">
            <v>1.2059207370343896</v>
          </cell>
        </row>
        <row r="76">
          <cell r="E76" t="str">
            <v>CONSORCIO TRANSMANTARO S.A. REPORTE ADUANAS 20160111</v>
          </cell>
          <cell r="G76">
            <v>0</v>
          </cell>
          <cell r="H76">
            <v>1.2058701141418777</v>
          </cell>
        </row>
        <row r="77">
          <cell r="E77" t="str">
            <v>CONSORCIO TRANSMANTARO S.A. REPORTE ADUANAS 20160111</v>
          </cell>
          <cell r="G77">
            <v>0</v>
          </cell>
          <cell r="H77">
            <v>1.2479374462499435</v>
          </cell>
        </row>
        <row r="78">
          <cell r="E78" t="str">
            <v>CONSORCIO TRANSMANTARO S.A. REPORTE ADUANAS 20160112</v>
          </cell>
          <cell r="G78">
            <v>0</v>
          </cell>
          <cell r="H78">
            <v>1.2095387200919907</v>
          </cell>
        </row>
        <row r="79">
          <cell r="E79" t="str">
            <v>CONSORCIO TRANSMANTARO S.A. REPORTE ADUANAS 20160113</v>
          </cell>
          <cell r="G79">
            <v>0</v>
          </cell>
          <cell r="H79">
            <v>1.1738164052287583</v>
          </cell>
        </row>
        <row r="80">
          <cell r="E80" t="str">
            <v>CONSORCIO TRANSMANTARO S.A. REPORTE ADUANAS 20160113</v>
          </cell>
          <cell r="G80">
            <v>0</v>
          </cell>
          <cell r="H80">
            <v>1.1885549987325235</v>
          </cell>
        </row>
        <row r="81">
          <cell r="E81" t="str">
            <v>CONSORCIO TRANSMANTARO S.A. REPORTE ADUANAS 20160113</v>
          </cell>
          <cell r="G81">
            <v>0</v>
          </cell>
          <cell r="H81">
            <v>1.2068097629557302</v>
          </cell>
        </row>
        <row r="82">
          <cell r="E82" t="str">
            <v>CONSORCIO TRANSMANTARO S.A. REPORTE ADUANAS 20160113</v>
          </cell>
          <cell r="G82">
            <v>0</v>
          </cell>
          <cell r="H82">
            <v>1.2054834767925355</v>
          </cell>
        </row>
        <row r="83">
          <cell r="E83" t="str">
            <v>CONSORCIO TRANSMANTARO S.A. REPORTE ADUANAS 20160113</v>
          </cell>
          <cell r="G83">
            <v>0</v>
          </cell>
          <cell r="H83">
            <v>1.2054839911157949</v>
          </cell>
        </row>
        <row r="84">
          <cell r="E84" t="str">
            <v>CONSORCIO TRANSMANTARO S.A. REPORTE ADUANAS 20160114</v>
          </cell>
          <cell r="G84">
            <v>0</v>
          </cell>
          <cell r="H84">
            <v>1.2538012715441991</v>
          </cell>
        </row>
        <row r="85">
          <cell r="E85" t="str">
            <v>CONSORCIO TRANSMANTARO S.A. REPORTE ADUANAS 20160114</v>
          </cell>
          <cell r="G85">
            <v>0</v>
          </cell>
          <cell r="H85">
            <v>1.2538013131793413</v>
          </cell>
        </row>
        <row r="86">
          <cell r="E86" t="str">
            <v>CONSORCIO TRANSMANTARO S.A. REPORTE ADUANAS 20160119</v>
          </cell>
          <cell r="G86">
            <v>0</v>
          </cell>
          <cell r="H86">
            <v>1.1865672993544658</v>
          </cell>
        </row>
        <row r="87">
          <cell r="E87" t="str">
            <v>CONSORCIO TRANSMANTARO S.A. REPORTE ADUANAS 20160119</v>
          </cell>
          <cell r="G87">
            <v>0</v>
          </cell>
          <cell r="H87">
            <v>1.2623547835704589</v>
          </cell>
        </row>
        <row r="88">
          <cell r="E88" t="str">
            <v>CONSORCIO TRANSMANTARO S.A. REPORTE ADUANAS 20160202</v>
          </cell>
          <cell r="G88">
            <v>0</v>
          </cell>
          <cell r="H88">
            <v>1.1663654984069185</v>
          </cell>
        </row>
        <row r="89">
          <cell r="E89" t="str">
            <v>CONSORCIO TRANSMANTARO S.A. REPORTE ADUANAS 20160204</v>
          </cell>
          <cell r="G89">
            <v>0</v>
          </cell>
          <cell r="H89">
            <v>1.2035062156730121</v>
          </cell>
        </row>
        <row r="90">
          <cell r="E90" t="str">
            <v>CONSORCIO TRANSMANTARO S.A. REPORTE ADUANAS 20160204</v>
          </cell>
          <cell r="G90">
            <v>0</v>
          </cell>
          <cell r="H90">
            <v>1.2025292452392813</v>
          </cell>
        </row>
        <row r="91">
          <cell r="E91" t="str">
            <v>CONSORCIO TRANSMANTARO S.A. REPORTE ADUANAS 20160204</v>
          </cell>
          <cell r="G91">
            <v>0</v>
          </cell>
          <cell r="H91">
            <v>1.2071980104216011</v>
          </cell>
        </row>
        <row r="92">
          <cell r="E92" t="str">
            <v>CONSORCIO TRANSMANTARO S.A. REPORTE ADUANAS 20160204</v>
          </cell>
          <cell r="G92">
            <v>0</v>
          </cell>
          <cell r="H92">
            <v>1.1672942477876107</v>
          </cell>
        </row>
        <row r="93">
          <cell r="E93" t="str">
            <v>CONSORCIO TRANSMANTARO S.A. REPORTE ADUANAS 20160204</v>
          </cell>
          <cell r="G93">
            <v>0</v>
          </cell>
          <cell r="H93">
            <v>1.1890139690085613</v>
          </cell>
        </row>
        <row r="94">
          <cell r="E94" t="str">
            <v>CONSORCIO TRANSMANTARO S.A. REPORTE ADUANAS 20160204</v>
          </cell>
          <cell r="G94">
            <v>0</v>
          </cell>
          <cell r="H94">
            <v>1.1880407920003804</v>
          </cell>
        </row>
        <row r="95">
          <cell r="E95" t="str">
            <v>CONSORCIO TRANSMANTARO S.A. REPORTE ADUANAS 20160204</v>
          </cell>
          <cell r="G95">
            <v>0</v>
          </cell>
          <cell r="H95">
            <v>1.1690712263790071</v>
          </cell>
        </row>
        <row r="96">
          <cell r="E96" t="str">
            <v>CONSORCIO TRANSMANTARO S.A. REPORTE ADUANAS 20160204</v>
          </cell>
          <cell r="G96">
            <v>0</v>
          </cell>
          <cell r="H96">
            <v>1.1994091943282861</v>
          </cell>
        </row>
        <row r="97">
          <cell r="E97" t="str">
            <v>CONSORCIO TRANSMANTARO S.A. REPORTE ADUANAS 20160204</v>
          </cell>
          <cell r="G97">
            <v>0</v>
          </cell>
          <cell r="H97">
            <v>1.1971122354870272</v>
          </cell>
        </row>
        <row r="98">
          <cell r="E98" t="str">
            <v>CONSORCIO TRANSMANTARO S.A. REPORTE ADUANAS 20160204</v>
          </cell>
          <cell r="G98">
            <v>0</v>
          </cell>
          <cell r="H98">
            <v>1.197113433268004</v>
          </cell>
        </row>
        <row r="99">
          <cell r="E99" t="str">
            <v>CONSORCIO TRANSMANTARO S.A. REPORTE ADUANAS 20160204</v>
          </cell>
          <cell r="G99">
            <v>0</v>
          </cell>
          <cell r="H99">
            <v>1.1971167265477618</v>
          </cell>
        </row>
        <row r="100">
          <cell r="E100" t="str">
            <v>CONSORCIO TRANSMANTARO S.A. REPORTE ADUANAS 20160204</v>
          </cell>
          <cell r="G100">
            <v>0</v>
          </cell>
          <cell r="H100">
            <v>1.1830193505851325</v>
          </cell>
        </row>
        <row r="101">
          <cell r="E101" t="str">
            <v>CONSORCIO TRANSMANTARO S.A. REPORTE ADUANAS 20160208</v>
          </cell>
          <cell r="G101">
            <v>0</v>
          </cell>
          <cell r="H101">
            <v>1.2898520802173317</v>
          </cell>
        </row>
        <row r="102">
          <cell r="E102" t="str">
            <v>CONSORCIO TRANSMANTARO S.A. REPORTE ADUANAS 20160208</v>
          </cell>
          <cell r="G102">
            <v>0</v>
          </cell>
          <cell r="H102">
            <v>1.2094810799959852</v>
          </cell>
        </row>
        <row r="103">
          <cell r="E103" t="str">
            <v>CONSORCIO TRANSMANTARO S.A. REPORTE ADUANAS 20160208</v>
          </cell>
          <cell r="G103">
            <v>0</v>
          </cell>
          <cell r="H103">
            <v>1.1702254545454545</v>
          </cell>
        </row>
        <row r="104">
          <cell r="E104" t="str">
            <v>CONSORCIO TRANSMANTARO S.A. REPORTE ADUANAS 20160208</v>
          </cell>
          <cell r="G104">
            <v>0</v>
          </cell>
          <cell r="H104">
            <v>1.2094630989856594</v>
          </cell>
        </row>
        <row r="105">
          <cell r="E105" t="str">
            <v>CONSORCIO TRANSMANTARO S.A. REPORTE ADUANAS 20160209</v>
          </cell>
          <cell r="G105">
            <v>0</v>
          </cell>
          <cell r="H105">
            <v>1.223996378164439</v>
          </cell>
        </row>
        <row r="106">
          <cell r="E106" t="str">
            <v>CONSORCIO TRANSMANTARO S.A. REPORTE ADUANAS 20160209</v>
          </cell>
          <cell r="G106">
            <v>0</v>
          </cell>
          <cell r="H106">
            <v>1.1800637368285787</v>
          </cell>
        </row>
        <row r="107">
          <cell r="E107" t="str">
            <v>CONSORCIO TRANSMANTARO S.A. REPORTE ADUANAS 20160209</v>
          </cell>
          <cell r="G107">
            <v>0</v>
          </cell>
          <cell r="H107">
            <v>1.2001818568994889</v>
          </cell>
        </row>
        <row r="108">
          <cell r="E108" t="str">
            <v>CONSORCIO TRANSMANTARO S.A. REPORTE ADUANAS 20160209</v>
          </cell>
          <cell r="G108">
            <v>0</v>
          </cell>
          <cell r="H108">
            <v>1.2064433436441588</v>
          </cell>
        </row>
        <row r="109">
          <cell r="E109" t="str">
            <v>CONSORCIO TRANSMANTARO S.A. REPORTE ADUANAS 20160209</v>
          </cell>
          <cell r="G109">
            <v>0</v>
          </cell>
          <cell r="H109">
            <v>1.2054633936230224</v>
          </cell>
        </row>
        <row r="110">
          <cell r="E110" t="str">
            <v>CONSORCIO TRANSMANTARO S.A. REPORTE ADUANAS 20160209</v>
          </cell>
          <cell r="G110">
            <v>0</v>
          </cell>
          <cell r="H110">
            <v>1.2054723380609003</v>
          </cell>
        </row>
        <row r="111">
          <cell r="E111" t="str">
            <v>CONSORCIO TRANSMANTARO S.A. REPORTE ADUANAS 20160209</v>
          </cell>
          <cell r="G111">
            <v>0</v>
          </cell>
          <cell r="H111">
            <v>1.229356300376532</v>
          </cell>
        </row>
        <row r="112">
          <cell r="E112" t="str">
            <v>CONSORCIO TRANSMANTARO S.A. REPORTE ADUANAS 20160209</v>
          </cell>
          <cell r="G112">
            <v>0</v>
          </cell>
          <cell r="H112">
            <v>1.2293563543802544</v>
          </cell>
        </row>
        <row r="113">
          <cell r="E113" t="str">
            <v>CONSORCIO TRANSMANTARO S.A. REPORTE ADUANAS 20160209</v>
          </cell>
          <cell r="G113">
            <v>0</v>
          </cell>
          <cell r="H113">
            <v>1.2303584479777843</v>
          </cell>
        </row>
        <row r="114">
          <cell r="E114" t="str">
            <v>CONSORCIO TRANSMANTARO S.A. REPORTE ADUANAS 20160210</v>
          </cell>
          <cell r="G114">
            <v>0</v>
          </cell>
          <cell r="H114">
            <v>1.2605684322787061</v>
          </cell>
        </row>
        <row r="115">
          <cell r="E115" t="str">
            <v>CONSORCIO TRANSMANTARO S.A. REPORTE ADUANAS 20160217</v>
          </cell>
          <cell r="G115">
            <v>0</v>
          </cell>
          <cell r="H115">
            <v>1.1760003945551392</v>
          </cell>
        </row>
        <row r="116">
          <cell r="E116" t="str">
            <v>CONSORCIO TRANSMANTARO S.A. REPORTE ADUANAS 20160217</v>
          </cell>
          <cell r="G116">
            <v>0</v>
          </cell>
          <cell r="H116">
            <v>1.1750624427014362</v>
          </cell>
        </row>
        <row r="117">
          <cell r="E117" t="str">
            <v>CONSORCIO TRANSMANTARO S.A. REPORTE ADUANAS 20160217</v>
          </cell>
          <cell r="G117">
            <v>0</v>
          </cell>
          <cell r="H117">
            <v>1.1840808943089431</v>
          </cell>
        </row>
        <row r="118">
          <cell r="E118" t="str">
            <v>CONSORCIO TRANSMANTARO S.A. REPORTE ADUANAS 20160217</v>
          </cell>
          <cell r="G118">
            <v>0</v>
          </cell>
          <cell r="H118">
            <v>1.2047909279287932</v>
          </cell>
        </row>
        <row r="119">
          <cell r="E119" t="str">
            <v>CONSORCIO TRANSMANTARO S.A. REPORTE ADUANAS 20160217</v>
          </cell>
          <cell r="G119">
            <v>0</v>
          </cell>
          <cell r="H119">
            <v>1.2038104993222787</v>
          </cell>
        </row>
        <row r="120">
          <cell r="E120" t="str">
            <v>CONSORCIO TRANSMANTARO S.A. REPORTE ADUANAS 20160217</v>
          </cell>
          <cell r="G120">
            <v>0</v>
          </cell>
          <cell r="H120">
            <v>1.2038104477775946</v>
          </cell>
        </row>
        <row r="121">
          <cell r="E121" t="str">
            <v>CONSORCIO TRANSMANTARO S.A. REPORTE ADUANAS 20160217</v>
          </cell>
          <cell r="G121">
            <v>0</v>
          </cell>
          <cell r="H121">
            <v>1.203810318210923</v>
          </cell>
        </row>
        <row r="122">
          <cell r="E122" t="str">
            <v>CONSORCIO TRANSMANTARO S.A. REPORTE ADUANAS 20160222</v>
          </cell>
          <cell r="G122">
            <v>0</v>
          </cell>
          <cell r="H122">
            <v>1.1904592709920649</v>
          </cell>
        </row>
        <row r="123">
          <cell r="E123" t="str">
            <v>CONSORCIO TRANSMANTARO S.A. REPORTE ADUANAS 20160222</v>
          </cell>
          <cell r="G123">
            <v>0</v>
          </cell>
          <cell r="H123">
            <v>1.1893371473663445</v>
          </cell>
        </row>
        <row r="124">
          <cell r="E124" t="str">
            <v>CONSORCIO TRANSMANTARO S.A. REPORTE ADUANAS 20160222</v>
          </cell>
          <cell r="G124">
            <v>0</v>
          </cell>
          <cell r="H124">
            <v>1.1893530889482693</v>
          </cell>
        </row>
        <row r="125">
          <cell r="E125" t="str">
            <v>CONSORCIO TRANSMANTARO S.A. REPORTE ADUANAS 20160222</v>
          </cell>
          <cell r="G125">
            <v>0</v>
          </cell>
          <cell r="H125">
            <v>1.1893346950524042</v>
          </cell>
        </row>
        <row r="126">
          <cell r="E126" t="str">
            <v>CONSORCIO TRANSMANTARO S.A. REPORTE ADUANAS 20160229</v>
          </cell>
          <cell r="G126">
            <v>0</v>
          </cell>
          <cell r="H126">
            <v>1.2526662666095156</v>
          </cell>
        </row>
        <row r="127">
          <cell r="E127" t="str">
            <v>CONSORCIO TRANSMANTARO S.A. REPORTE ADUANAS 20160229</v>
          </cell>
          <cell r="G127">
            <v>0</v>
          </cell>
          <cell r="H127">
            <v>1.2031302255103609</v>
          </cell>
        </row>
        <row r="128">
          <cell r="E128" t="str">
            <v>CONSORCIO TRANSMANTARO S.A. REPORTE ADUANAS 20160229</v>
          </cell>
          <cell r="G128">
            <v>0</v>
          </cell>
          <cell r="H128">
            <v>1.2022180322390326</v>
          </cell>
        </row>
        <row r="129">
          <cell r="E129" t="str">
            <v>CONSORCIO TRANSMANTARO S.A. REPORTE ADUANAS 20160229</v>
          </cell>
          <cell r="G129">
            <v>0</v>
          </cell>
          <cell r="H129">
            <v>1.202217042490531</v>
          </cell>
        </row>
        <row r="130">
          <cell r="E130" t="str">
            <v>CONSORCIO TRANSMANTARO S.A. REPORTE ADUANAS 20160229</v>
          </cell>
          <cell r="G130">
            <v>0</v>
          </cell>
          <cell r="H130">
            <v>1.2022173198878776</v>
          </cell>
        </row>
        <row r="131">
          <cell r="E131" t="str">
            <v>CONSORCIO TRANSMANTARO S.A. REPORTE ADUANAS 20160302</v>
          </cell>
          <cell r="G131">
            <v>0</v>
          </cell>
          <cell r="H131">
            <v>1.2095066931486056</v>
          </cell>
        </row>
        <row r="132">
          <cell r="E132" t="str">
            <v>CONSORCIO TRANSMANTARO S.A. REPORTE ADUANAS 20160302</v>
          </cell>
          <cell r="G132">
            <v>0</v>
          </cell>
          <cell r="H132">
            <v>1.1694989451476792</v>
          </cell>
        </row>
        <row r="133">
          <cell r="E133" t="str">
            <v>CONSORCIO TRANSMANTARO S.A. REPORTE ADUANAS 20160303</v>
          </cell>
          <cell r="G133">
            <v>0</v>
          </cell>
          <cell r="H133">
            <v>1.1830268044324648</v>
          </cell>
        </row>
        <row r="134">
          <cell r="E134" t="str">
            <v>CONSORCIO TRANSMANTARO S.A. REPORTE ADUANAS 20160303</v>
          </cell>
          <cell r="G134">
            <v>0</v>
          </cell>
          <cell r="H134">
            <v>1.258122941859096</v>
          </cell>
        </row>
        <row r="135">
          <cell r="E135" t="str">
            <v>CONSORCIO TRANSMANTARO S.A. REPORTE ADUANAS 20160307</v>
          </cell>
          <cell r="G135">
            <v>0</v>
          </cell>
          <cell r="H135">
            <v>1.2075563665450182</v>
          </cell>
        </row>
        <row r="136">
          <cell r="E136" t="str">
            <v>CONSORCIO TRANSMANTARO S.A. REPORTE ADUANAS 20160307</v>
          </cell>
          <cell r="G136">
            <v>0</v>
          </cell>
          <cell r="H136">
            <v>1.2075584139129405</v>
          </cell>
        </row>
        <row r="137">
          <cell r="E137" t="str">
            <v>CONSORCIO TRANSMANTARO S.A. REPORTE ADUANAS 20160307</v>
          </cell>
          <cell r="G137">
            <v>0</v>
          </cell>
          <cell r="H137">
            <v>1.2075581893838974</v>
          </cell>
        </row>
        <row r="138">
          <cell r="E138" t="str">
            <v>CONSORCIO TRANSMANTARO S.A. REPORTE ADUANAS 20160307</v>
          </cell>
          <cell r="G138">
            <v>0</v>
          </cell>
          <cell r="H138">
            <v>1.2085721022469538</v>
          </cell>
        </row>
        <row r="139">
          <cell r="E139" t="str">
            <v>CONSORCIO TRANSMANTARO S.A. REPORTE ADUANAS 20160307</v>
          </cell>
          <cell r="G139">
            <v>0</v>
          </cell>
          <cell r="H139">
            <v>1.2085717359616643</v>
          </cell>
        </row>
        <row r="140">
          <cell r="E140" t="str">
            <v>CONSORCIO TRANSMANTARO S.A. REPORTE ADUANAS 20160307</v>
          </cell>
          <cell r="G140">
            <v>0</v>
          </cell>
          <cell r="H140">
            <v>1.2117448919159017</v>
          </cell>
        </row>
        <row r="141">
          <cell r="E141" t="str">
            <v>CONSORCIO TRANSMANTARO S.A. REPORTE ADUANAS 20160310</v>
          </cell>
          <cell r="G141">
            <v>0</v>
          </cell>
          <cell r="H141">
            <v>1.2107663146493366</v>
          </cell>
        </row>
        <row r="142">
          <cell r="E142" t="str">
            <v>CONSORCIO TRANSMANTARO S.A. REPORTE ADUANAS 20160310</v>
          </cell>
          <cell r="G142">
            <v>0</v>
          </cell>
          <cell r="H142">
            <v>1.1717387543252595</v>
          </cell>
        </row>
        <row r="143">
          <cell r="E143" t="str">
            <v>CONSORCIO TRANSMANTARO S.A. REPORTE ADUANAS 20160310</v>
          </cell>
          <cell r="G143">
            <v>0</v>
          </cell>
          <cell r="H143">
            <v>1.1688711921701191</v>
          </cell>
        </row>
        <row r="144">
          <cell r="E144" t="str">
            <v>CONSORCIO TRANSMANTARO S.A. REPORTE ADUANAS 20160310</v>
          </cell>
          <cell r="G144">
            <v>0</v>
          </cell>
          <cell r="H144">
            <v>1.1812233394704146</v>
          </cell>
        </row>
        <row r="145">
          <cell r="E145" t="str">
            <v>CONSORCIO TRANSMANTARO S.A. REPORTE ADUANAS 20160310</v>
          </cell>
          <cell r="G145">
            <v>0</v>
          </cell>
          <cell r="H145">
            <v>1.1812207056124493</v>
          </cell>
        </row>
        <row r="146">
          <cell r="E146" t="str">
            <v>CONSORCIO TRANSMANTARO S.A. REPORTE ADUANAS 20160310</v>
          </cell>
          <cell r="G146">
            <v>0</v>
          </cell>
          <cell r="H146">
            <v>1.181221017385049</v>
          </cell>
        </row>
        <row r="147">
          <cell r="E147" t="str">
            <v>CONSORCIO TRANSMANTARO S.A. REPORTE ADUANAS 20160310</v>
          </cell>
          <cell r="G147">
            <v>0</v>
          </cell>
          <cell r="H147">
            <v>1.1812174221574847</v>
          </cell>
        </row>
        <row r="148">
          <cell r="E148" t="str">
            <v>CONSORCIO TRANSMANTARO S.A. REPORTE ADUANAS 20160310</v>
          </cell>
          <cell r="G148">
            <v>0</v>
          </cell>
          <cell r="H148">
            <v>1.1812268359398108</v>
          </cell>
        </row>
        <row r="149">
          <cell r="E149" t="str">
            <v>CONSORCIO TRANSMANTARO S.A. REPORTE ADUANAS 20160310</v>
          </cell>
          <cell r="G149">
            <v>0</v>
          </cell>
          <cell r="H149">
            <v>1.1834494460878704</v>
          </cell>
        </row>
        <row r="150">
          <cell r="E150" t="str">
            <v>CONSORCIO TRANSMANTARO S.A. REPORTE ADUANAS 20160310</v>
          </cell>
          <cell r="G150">
            <v>0</v>
          </cell>
          <cell r="H150">
            <v>1.1834495395485567</v>
          </cell>
        </row>
        <row r="151">
          <cell r="E151" t="str">
            <v>CONSORCIO TRANSMANTARO S.A. REPORTE ADUANAS 20160310</v>
          </cell>
          <cell r="G151">
            <v>0</v>
          </cell>
          <cell r="H151">
            <v>1.1916504819535056</v>
          </cell>
        </row>
        <row r="152">
          <cell r="E152" t="str">
            <v>CONSORCIO TRANSMANTARO S.A. REPORTE ADUANAS 20160310</v>
          </cell>
          <cell r="G152">
            <v>0</v>
          </cell>
          <cell r="H152">
            <v>1.1916527643445354</v>
          </cell>
        </row>
        <row r="153">
          <cell r="E153" t="str">
            <v>CONSORCIO TRANSMANTARO S.A. REPORTE ADUANAS 20160310</v>
          </cell>
          <cell r="G153">
            <v>0</v>
          </cell>
          <cell r="H153">
            <v>1.1894663019439942</v>
          </cell>
        </row>
        <row r="154">
          <cell r="E154" t="str">
            <v>CONSORCIO TRANSMANTARO S.A. REPORTE ADUANAS 20160310</v>
          </cell>
          <cell r="G154">
            <v>0</v>
          </cell>
          <cell r="H154">
            <v>1.1894659875727145</v>
          </cell>
        </row>
        <row r="155">
          <cell r="E155" t="str">
            <v>CONSORCIO TRANSMANTARO S.A. REPORTE ADUANAS 20160310</v>
          </cell>
          <cell r="G155">
            <v>0</v>
          </cell>
          <cell r="H155">
            <v>1.1894647607180933</v>
          </cell>
        </row>
        <row r="156">
          <cell r="E156" t="str">
            <v>CONSORCIO TRANSMANTARO S.A. REPORTE ADUANAS 20160310</v>
          </cell>
          <cell r="G156">
            <v>0</v>
          </cell>
          <cell r="H156">
            <v>1.1894656980042111</v>
          </cell>
        </row>
        <row r="157">
          <cell r="E157" t="str">
            <v>CONSORCIO TRANSMANTARO S.A. REPORTE ADUANAS 20160310</v>
          </cell>
          <cell r="G157">
            <v>0</v>
          </cell>
          <cell r="H157">
            <v>1.2326975483793576</v>
          </cell>
        </row>
        <row r="158">
          <cell r="E158" t="str">
            <v>CONSORCIO TRANSMANTARO S.A. REPORTE ADUANAS 20160310</v>
          </cell>
          <cell r="G158">
            <v>0</v>
          </cell>
          <cell r="H158">
            <v>1.2326965004564523</v>
          </cell>
        </row>
        <row r="159">
          <cell r="E159" t="str">
            <v>CONSORCIO TRANSMANTARO S.A. REPORTE ADUANAS 20160310</v>
          </cell>
          <cell r="G159">
            <v>0</v>
          </cell>
          <cell r="H159">
            <v>1.2343260362182105</v>
          </cell>
        </row>
        <row r="160">
          <cell r="E160" t="str">
            <v>CONSORCIO TRANSMANTARO S.A. REPORTE ADUANAS 20160310</v>
          </cell>
          <cell r="G160">
            <v>0</v>
          </cell>
          <cell r="H160">
            <v>1.2567332292232483</v>
          </cell>
        </row>
        <row r="161">
          <cell r="E161" t="str">
            <v>CONSORCIO TRANSMANTARO S.A. REPORTE ADUANAS 20160314</v>
          </cell>
          <cell r="G161">
            <v>0</v>
          </cell>
          <cell r="H161">
            <v>1.2006436474251427</v>
          </cell>
        </row>
        <row r="162">
          <cell r="E162" t="str">
            <v>CONSORCIO TRANSMANTARO S.A. REPORTE ADUANAS 20160314</v>
          </cell>
          <cell r="G162">
            <v>0</v>
          </cell>
          <cell r="H162">
            <v>1.2006434177377854</v>
          </cell>
        </row>
        <row r="163">
          <cell r="E163" t="str">
            <v>CONSORCIO TRANSMANTARO S.A. REPORTE ADUANAS 20160314</v>
          </cell>
          <cell r="G163">
            <v>0</v>
          </cell>
          <cell r="H163">
            <v>1.200643488115593</v>
          </cell>
        </row>
        <row r="164">
          <cell r="E164" t="str">
            <v>CONSORCIO TRANSMANTARO S.A. REPORTE ADUANAS 20160314</v>
          </cell>
          <cell r="G164">
            <v>0</v>
          </cell>
          <cell r="H164">
            <v>1.2018016808289964</v>
          </cell>
        </row>
        <row r="165">
          <cell r="E165" t="str">
            <v>CONSORCIO TRANSMANTARO S.A. REPORTE ADUANAS 20160314</v>
          </cell>
          <cell r="G165">
            <v>0</v>
          </cell>
          <cell r="H165">
            <v>1.194793451102913</v>
          </cell>
        </row>
        <row r="166">
          <cell r="E166" t="str">
            <v>CONSORCIO TRANSMANTARO S.A. REPORTE ADUANAS 20160314</v>
          </cell>
          <cell r="G166">
            <v>0</v>
          </cell>
          <cell r="H166">
            <v>1.1954668815031642</v>
          </cell>
        </row>
        <row r="167">
          <cell r="E167" t="str">
            <v>CONSORCIO TRANSMANTARO S.A. REPORTE ADUANAS 20160314</v>
          </cell>
          <cell r="G167">
            <v>0</v>
          </cell>
          <cell r="H167">
            <v>1.1954669380595604</v>
          </cell>
        </row>
        <row r="168">
          <cell r="E168" t="str">
            <v>CONSORCIO TRANSMANTARO S.A. REPORTE ADUANAS 20160314</v>
          </cell>
          <cell r="G168">
            <v>0</v>
          </cell>
          <cell r="H168">
            <v>1.1682443093509611</v>
          </cell>
        </row>
        <row r="169">
          <cell r="E169" t="str">
            <v>CONSORCIO TRANSMANTARO S.A. REPORTE ADUANAS 20160314</v>
          </cell>
          <cell r="G169">
            <v>0</v>
          </cell>
          <cell r="H169">
            <v>1.1830423439902664</v>
          </cell>
        </row>
        <row r="170">
          <cell r="E170" t="str">
            <v>CONSORCIO TRANSMANTARO S.A. REPORTE ADUANAS 20160314</v>
          </cell>
          <cell r="G170">
            <v>0</v>
          </cell>
          <cell r="H170">
            <v>1.1830424734690674</v>
          </cell>
        </row>
        <row r="171">
          <cell r="E171" t="str">
            <v>CONSORCIO TRANSMANTARO S.A. REPORTE ADUANAS 20160314</v>
          </cell>
          <cell r="G171">
            <v>0</v>
          </cell>
          <cell r="H171">
            <v>1.1821346207511967</v>
          </cell>
        </row>
        <row r="172">
          <cell r="E172" t="str">
            <v>CONSORCIO TRANSMANTARO S.A. REPORTE ADUANAS 20160314</v>
          </cell>
          <cell r="G172">
            <v>0</v>
          </cell>
          <cell r="H172">
            <v>1.1821343052784516</v>
          </cell>
        </row>
        <row r="173">
          <cell r="E173" t="str">
            <v>CONSORCIO TRANSMANTARO S.A. REPORTE ADUANAS 20160314</v>
          </cell>
          <cell r="G173">
            <v>0</v>
          </cell>
          <cell r="H173">
            <v>1.1830421145815877</v>
          </cell>
        </row>
        <row r="174">
          <cell r="E174" t="str">
            <v>CONSORCIO TRANSMANTARO S.A. REPORTE ADUANAS 20160314</v>
          </cell>
          <cell r="G174">
            <v>0</v>
          </cell>
          <cell r="H174">
            <v>1.2005784129171406</v>
          </cell>
        </row>
        <row r="175">
          <cell r="E175" t="str">
            <v>CONSORCIO TRANSMANTARO S.A. REPORTE ADUANAS 20160314</v>
          </cell>
          <cell r="G175">
            <v>0</v>
          </cell>
          <cell r="H175">
            <v>1.1996465594774128</v>
          </cell>
        </row>
        <row r="176">
          <cell r="E176" t="str">
            <v>CONSORCIO TRANSMANTARO S.A. REPORTE ADUANAS 20160314</v>
          </cell>
          <cell r="G176">
            <v>0</v>
          </cell>
          <cell r="H176">
            <v>1.1996464763864505</v>
          </cell>
        </row>
        <row r="177">
          <cell r="E177" t="str">
            <v>CONSORCIO TRANSMANTARO S.A. REPORTE ADUANAS 20160314</v>
          </cell>
          <cell r="G177">
            <v>0</v>
          </cell>
          <cell r="H177">
            <v>1.2005784355949585</v>
          </cell>
        </row>
        <row r="178">
          <cell r="E178" t="str">
            <v>CONSORCIO TRANSMANTARO S.A. REPORTE ADUANAS 20160314</v>
          </cell>
          <cell r="G178">
            <v>0</v>
          </cell>
          <cell r="H178">
            <v>1.2060088014542243</v>
          </cell>
        </row>
        <row r="179">
          <cell r="E179" t="str">
            <v>CONSORCIO TRANSMANTARO S.A. REPORTE ADUANAS 20160314</v>
          </cell>
          <cell r="G179">
            <v>0</v>
          </cell>
          <cell r="H179">
            <v>1.2053829875415434</v>
          </cell>
        </row>
        <row r="180">
          <cell r="E180" t="str">
            <v>CONSORCIO TRANSMANTARO S.A. REPORTE ADUANAS 20160316</v>
          </cell>
          <cell r="G180">
            <v>0</v>
          </cell>
          <cell r="H180">
            <v>1.1659211320906637</v>
          </cell>
        </row>
        <row r="181">
          <cell r="E181" t="str">
            <v>CONSORCIO TRANSMANTARO S.A. REPORTE ADUANAS 20160321</v>
          </cell>
          <cell r="G181">
            <v>0</v>
          </cell>
          <cell r="H181">
            <v>1.2102394586153045</v>
          </cell>
        </row>
        <row r="182">
          <cell r="E182" t="str">
            <v>CONSORCIO TRANSMANTARO S.A. REPORTE ADUANAS 20160321</v>
          </cell>
          <cell r="G182">
            <v>0</v>
          </cell>
          <cell r="H182">
            <v>1.1705808284224362</v>
          </cell>
        </row>
        <row r="183">
          <cell r="E183" t="str">
            <v>CONSORCIO TRANSMANTARO S.A. REPORTE ADUANAS 20160321</v>
          </cell>
          <cell r="G183">
            <v>0</v>
          </cell>
          <cell r="H183">
            <v>1.17058075460661</v>
          </cell>
        </row>
        <row r="184">
          <cell r="E184" t="str">
            <v>CONSORCIO TRANSMANTARO S.A. REPORTE ADUANAS 20160321</v>
          </cell>
          <cell r="G184">
            <v>0</v>
          </cell>
          <cell r="H184">
            <v>1.2112817904374362</v>
          </cell>
        </row>
        <row r="185">
          <cell r="E185" t="str">
            <v>CONSORCIO TRANSMANTARO S.A. REPORTE ADUANAS 20160321</v>
          </cell>
          <cell r="G185">
            <v>0</v>
          </cell>
          <cell r="H185">
            <v>1.1769127353283055</v>
          </cell>
        </row>
        <row r="186">
          <cell r="E186" t="str">
            <v>CONSORCIO TRANSMANTARO S.A. REPORTE ADUANAS 20160321</v>
          </cell>
          <cell r="G186">
            <v>0</v>
          </cell>
          <cell r="H186">
            <v>1.28860253089217</v>
          </cell>
        </row>
        <row r="187">
          <cell r="E187" t="str">
            <v>CONSORCIO TRANSMANTARO S.A. REPORTE ADUANAS 20160401</v>
          </cell>
          <cell r="G187">
            <v>0</v>
          </cell>
          <cell r="H187">
            <v>1.1679375716427123</v>
          </cell>
        </row>
        <row r="188">
          <cell r="E188" t="str">
            <v>CONSORCIO TRANSMANTARO S.A. REPORTE ADUANAS 20160401</v>
          </cell>
          <cell r="G188">
            <v>0</v>
          </cell>
          <cell r="H188">
            <v>1.1679375158165965</v>
          </cell>
        </row>
        <row r="189">
          <cell r="E189" t="str">
            <v>CONSORCIO TRANSMANTARO S.A. REPORTE ADUANAS 20160401</v>
          </cell>
          <cell r="G189">
            <v>0</v>
          </cell>
          <cell r="H189">
            <v>1.2076546936311501</v>
          </cell>
        </row>
        <row r="190">
          <cell r="E190" t="str">
            <v>CONSORCIO TRANSMANTARO S.A. REPORTE ADUANAS 20160401</v>
          </cell>
          <cell r="G190">
            <v>0</v>
          </cell>
          <cell r="H190">
            <v>1.207658064516129</v>
          </cell>
        </row>
        <row r="191">
          <cell r="E191" t="str">
            <v>CONSORCIO TRANSMANTARO S.A. REPORTE ADUANAS 20160401</v>
          </cell>
          <cell r="G191">
            <v>0</v>
          </cell>
          <cell r="H191">
            <v>1.1679375442582893</v>
          </cell>
        </row>
        <row r="192">
          <cell r="E192" t="str">
            <v>CONSORCIO TRANSMANTARO S.A. REPORTE ADUANAS 20160404</v>
          </cell>
          <cell r="G192">
            <v>0</v>
          </cell>
          <cell r="H192">
            <v>1.1844943748154388</v>
          </cell>
        </row>
        <row r="193">
          <cell r="E193" t="str">
            <v>CONSORCIO TRANSMANTARO S.A. REPORTE ADUANAS 20160404</v>
          </cell>
          <cell r="G193">
            <v>0</v>
          </cell>
          <cell r="H193">
            <v>1.1844976306273582</v>
          </cell>
        </row>
        <row r="194">
          <cell r="E194" t="str">
            <v>CONSORCIO TRANSMANTARO S.A. REPORTE ADUANAS 20160404</v>
          </cell>
          <cell r="G194">
            <v>0</v>
          </cell>
          <cell r="H194">
            <v>1.1844941475144271</v>
          </cell>
        </row>
        <row r="195">
          <cell r="E195" t="str">
            <v>CONSORCIO TRANSMANTARO S.A. REPORTE ADUANAS 20160404</v>
          </cell>
          <cell r="G195">
            <v>0</v>
          </cell>
          <cell r="H195">
            <v>1.184494284247819</v>
          </cell>
        </row>
        <row r="196">
          <cell r="E196" t="str">
            <v>CONSORCIO TRANSMANTARO S.A. REPORTE ADUANAS 20160404</v>
          </cell>
          <cell r="G196">
            <v>0</v>
          </cell>
          <cell r="H196">
            <v>1.1806930023005586</v>
          </cell>
        </row>
        <row r="197">
          <cell r="E197" t="str">
            <v>CONSORCIO TRANSMANTARO S.A. REPORTE ADUANAS 20160404</v>
          </cell>
          <cell r="G197">
            <v>0</v>
          </cell>
          <cell r="H197">
            <v>1.1806939252721194</v>
          </cell>
        </row>
        <row r="198">
          <cell r="E198" t="str">
            <v>CONSORCIO TRANSMANTARO S.A. REPORTE ADUANAS 20160404</v>
          </cell>
          <cell r="G198">
            <v>0</v>
          </cell>
          <cell r="H198">
            <v>1.1807222559286712</v>
          </cell>
        </row>
        <row r="199">
          <cell r="E199" t="str">
            <v>CONSORCIO TRANSMANTARO S.A. REPORTE ADUANAS 20160404</v>
          </cell>
          <cell r="G199">
            <v>0</v>
          </cell>
          <cell r="H199">
            <v>1.1807027328499722</v>
          </cell>
        </row>
        <row r="200">
          <cell r="E200" t="str">
            <v>CONSORCIO TRANSMANTARO S.A. REPORTE ADUANAS 20160404</v>
          </cell>
          <cell r="G200">
            <v>0</v>
          </cell>
          <cell r="H200">
            <v>1.1806923183190703</v>
          </cell>
        </row>
        <row r="201">
          <cell r="E201" t="str">
            <v>CONSORCIO TRANSMANTARO S.A. REPORTE ADUANAS 20160405</v>
          </cell>
          <cell r="G201">
            <v>0</v>
          </cell>
          <cell r="H201">
            <v>1.200672758705541</v>
          </cell>
        </row>
        <row r="202">
          <cell r="E202" t="str">
            <v>CONSORCIO TRANSMANTARO S.A. REPORTE ADUANAS 20160405</v>
          </cell>
          <cell r="G202">
            <v>0</v>
          </cell>
          <cell r="H202">
            <v>1.2006723993225497</v>
          </cell>
        </row>
        <row r="203">
          <cell r="E203" t="str">
            <v>CONSORCIO TRANSMANTARO S.A. REPORTE ADUANAS 20160405</v>
          </cell>
          <cell r="G203">
            <v>0</v>
          </cell>
          <cell r="H203">
            <v>1.2006684369563227</v>
          </cell>
        </row>
        <row r="204">
          <cell r="E204" t="str">
            <v>CONSORCIO TRANSMANTARO S.A. REPORTE ADUANAS 20160405</v>
          </cell>
          <cell r="G204">
            <v>0</v>
          </cell>
          <cell r="H204">
            <v>1.2006728955625532</v>
          </cell>
        </row>
        <row r="205">
          <cell r="E205" t="str">
            <v>CONSORCIO TRANSMANTARO S.A. REPORTE ADUANAS 20160405</v>
          </cell>
          <cell r="G205">
            <v>0</v>
          </cell>
          <cell r="H205">
            <v>1.2053301882594532</v>
          </cell>
        </row>
        <row r="206">
          <cell r="E206" t="str">
            <v>CONSORCIO TRANSMANTARO S.A. REPORTE ADUANAS 20160405</v>
          </cell>
          <cell r="G206">
            <v>0</v>
          </cell>
          <cell r="H206">
            <v>1.2042993126169186</v>
          </cell>
        </row>
        <row r="207">
          <cell r="E207" t="str">
            <v>CONSORCIO TRANSMANTARO S.A. REPORTE ADUANAS 20160405</v>
          </cell>
          <cell r="G207">
            <v>0</v>
          </cell>
          <cell r="H207">
            <v>1.2043003173628481</v>
          </cell>
        </row>
        <row r="208">
          <cell r="E208" t="str">
            <v>CONSORCIO TRANSMANTARO S.A. REPORTE ADUANAS 20160405</v>
          </cell>
          <cell r="G208">
            <v>0</v>
          </cell>
          <cell r="H208">
            <v>1.2043036700438861</v>
          </cell>
        </row>
        <row r="209">
          <cell r="E209" t="str">
            <v>CONSORCIO TRANSMANTARO S.A. REPORTE ADUANAS 20160405</v>
          </cell>
          <cell r="G209">
            <v>0</v>
          </cell>
          <cell r="H209">
            <v>1.2053319424879103</v>
          </cell>
        </row>
        <row r="210">
          <cell r="E210" t="str">
            <v>CONSORCIO TRANSMANTARO S.A. REPORTE ADUANAS 20160405</v>
          </cell>
          <cell r="G210">
            <v>0</v>
          </cell>
          <cell r="H210">
            <v>1.2053300028075642</v>
          </cell>
        </row>
        <row r="211">
          <cell r="E211" t="str">
            <v>CONSORCIO TRANSMANTARO S.A. REPORTE ADUANAS 20160405</v>
          </cell>
          <cell r="G211">
            <v>0</v>
          </cell>
          <cell r="H211">
            <v>1.2002741556554022</v>
          </cell>
        </row>
        <row r="212">
          <cell r="E212" t="str">
            <v>CONSORCIO TRANSMANTARO S.A. REPORTE ADUANAS 20160405</v>
          </cell>
          <cell r="G212">
            <v>0</v>
          </cell>
          <cell r="H212">
            <v>1.2002742048212574</v>
          </cell>
        </row>
        <row r="213">
          <cell r="E213" t="str">
            <v>CONSORCIO TRANSMANTARO S.A. REPORTE ADUANAS 20160405</v>
          </cell>
          <cell r="G213">
            <v>0</v>
          </cell>
          <cell r="H213">
            <v>1.2002788939031346</v>
          </cell>
        </row>
        <row r="214">
          <cell r="E214" t="str">
            <v>CONSORCIO TRANSMANTARO S.A. REPORTE ADUANAS 20160405</v>
          </cell>
          <cell r="G214">
            <v>0</v>
          </cell>
          <cell r="H214">
            <v>1.2396354651723198</v>
          </cell>
        </row>
        <row r="215">
          <cell r="E215" t="str">
            <v>CONSORCIO TRANSMANTARO S.A. REPORTE ADUANAS 20160405</v>
          </cell>
          <cell r="G215">
            <v>0</v>
          </cell>
          <cell r="H215">
            <v>1.2396379754582567</v>
          </cell>
        </row>
        <row r="216">
          <cell r="E216" t="str">
            <v>CONSORCIO TRANSMANTARO S.A. REPORTE ADUANAS 20160405</v>
          </cell>
          <cell r="G216">
            <v>0</v>
          </cell>
          <cell r="H216">
            <v>1.2096120458206552</v>
          </cell>
        </row>
        <row r="217">
          <cell r="E217" t="str">
            <v>CONSORCIO TRANSMANTARO S.A. REPORTE ADUANAS 20160405</v>
          </cell>
          <cell r="G217">
            <v>0</v>
          </cell>
          <cell r="H217">
            <v>1.1838213924818108</v>
          </cell>
        </row>
        <row r="218">
          <cell r="E218" t="str">
            <v>CONSORCIO TRANSMANTARO S.A. REPORTE ADUANAS 20160405</v>
          </cell>
          <cell r="G218">
            <v>0</v>
          </cell>
          <cell r="H218">
            <v>1.2501435996863983</v>
          </cell>
        </row>
        <row r="219">
          <cell r="E219" t="str">
            <v>CONSORCIO TRANSMANTARO S.A. REPORTE ADUANAS 20160405</v>
          </cell>
          <cell r="G219">
            <v>0</v>
          </cell>
          <cell r="H219">
            <v>1.250142349963139</v>
          </cell>
        </row>
        <row r="220">
          <cell r="E220" t="str">
            <v>CONSORCIO TRANSMANTARO S.A. REPORTE ADUANAS 20160407</v>
          </cell>
          <cell r="G220">
            <v>0</v>
          </cell>
          <cell r="H220">
            <v>1.202052075858534</v>
          </cell>
        </row>
        <row r="221">
          <cell r="E221" t="str">
            <v>CONSORCIO TRANSMANTARO S.A. REPORTE ADUANAS 20160407</v>
          </cell>
          <cell r="G221">
            <v>0</v>
          </cell>
          <cell r="H221">
            <v>1.2285337133877083</v>
          </cell>
        </row>
        <row r="222">
          <cell r="E222" t="str">
            <v>CONSORCIO TRANSMANTARO S.A. REPORTE ADUANAS 20160407</v>
          </cell>
          <cell r="G222">
            <v>0</v>
          </cell>
          <cell r="H222">
            <v>1.228524779257069</v>
          </cell>
        </row>
        <row r="223">
          <cell r="E223" t="str">
            <v>CONSORCIO TRANSMANTARO S.A. REPORTE ADUANAS 20160407</v>
          </cell>
          <cell r="G223">
            <v>0</v>
          </cell>
          <cell r="H223">
            <v>1.2285334895419535</v>
          </cell>
        </row>
        <row r="224">
          <cell r="E224" t="str">
            <v>CONSORCIO TRANSMANTARO S.A. REPORTE ADUANAS 20160407</v>
          </cell>
          <cell r="G224">
            <v>0</v>
          </cell>
          <cell r="H224">
            <v>1.2285331571984839</v>
          </cell>
        </row>
        <row r="225">
          <cell r="E225" t="str">
            <v>CONSORCIO TRANSMANTARO S.A. REPORTE ADUANAS 20160407</v>
          </cell>
          <cell r="G225">
            <v>0</v>
          </cell>
          <cell r="H225">
            <v>1.1717142454193943</v>
          </cell>
        </row>
        <row r="226">
          <cell r="E226" t="str">
            <v>CONSORCIO TRANSMANTARO S.A. REPORTE ADUANAS 20160407</v>
          </cell>
          <cell r="G226">
            <v>0</v>
          </cell>
          <cell r="H226">
            <v>1.2125606207565471</v>
          </cell>
        </row>
        <row r="227">
          <cell r="E227" t="str">
            <v>CONSORCIO TRANSMANTARO S.A. REPORTE ADUANAS 20160407</v>
          </cell>
          <cell r="G227">
            <v>0</v>
          </cell>
          <cell r="H227">
            <v>1.2125592967324599</v>
          </cell>
        </row>
        <row r="228">
          <cell r="E228" t="str">
            <v>CONSORCIO TRANSMANTARO S.A. REPORTE ADUANAS 20160407</v>
          </cell>
          <cell r="G228">
            <v>0</v>
          </cell>
          <cell r="H228">
            <v>1.2125597003277664</v>
          </cell>
        </row>
        <row r="229">
          <cell r="E229" t="str">
            <v>CONSORCIO TRANSMANTARO S.A. REPORTE ADUANAS 20160407</v>
          </cell>
          <cell r="G229">
            <v>0</v>
          </cell>
          <cell r="H229">
            <v>1.2125642343268244</v>
          </cell>
        </row>
        <row r="230">
          <cell r="E230" t="str">
            <v>CONSORCIO TRANSMANTARO S.A. REPORTE ADUANAS 20160411</v>
          </cell>
          <cell r="G230">
            <v>0</v>
          </cell>
          <cell r="H230">
            <v>1.1829258999562196</v>
          </cell>
        </row>
        <row r="231">
          <cell r="E231" t="str">
            <v>CONSORCIO TRANSMANTARO S.A. REPORTE ADUANAS 20160411</v>
          </cell>
          <cell r="G231">
            <v>0</v>
          </cell>
          <cell r="H231">
            <v>1.1829297396655818</v>
          </cell>
        </row>
        <row r="232">
          <cell r="E232" t="str">
            <v>CONSORCIO TRANSMANTARO S.A. REPORTE ADUANAS 20160411</v>
          </cell>
          <cell r="G232">
            <v>0</v>
          </cell>
          <cell r="H232">
            <v>1.1829223747530879</v>
          </cell>
        </row>
        <row r="233">
          <cell r="E233" t="str">
            <v>CONSORCIO TRANSMANTARO S.A. REPORTE ADUANAS 20160411</v>
          </cell>
          <cell r="G233">
            <v>0</v>
          </cell>
          <cell r="H233">
            <v>1.1851068647606384</v>
          </cell>
        </row>
        <row r="234">
          <cell r="E234" t="str">
            <v>CONSORCIO TRANSMANTARO S.A. REPORTE ADUANAS 20160411</v>
          </cell>
          <cell r="G234">
            <v>0</v>
          </cell>
          <cell r="H234">
            <v>1.2081945449129823</v>
          </cell>
        </row>
        <row r="235">
          <cell r="E235" t="str">
            <v>CONSORCIO TRANSMANTARO S.A. REPORTE ADUANAS 20160411</v>
          </cell>
          <cell r="G235">
            <v>0</v>
          </cell>
          <cell r="H235">
            <v>1.2081919385796545</v>
          </cell>
        </row>
        <row r="236">
          <cell r="E236" t="str">
            <v>CONSORCIO TRANSMANTARO S.A. REPORTE ADUANAS 20160411</v>
          </cell>
          <cell r="G236">
            <v>0</v>
          </cell>
          <cell r="H236">
            <v>1.1698768353941267</v>
          </cell>
        </row>
        <row r="237">
          <cell r="E237" t="str">
            <v>CONSORCIO TRANSMANTARO S.A. REPORTE ADUANAS 20160411</v>
          </cell>
          <cell r="G237">
            <v>0</v>
          </cell>
          <cell r="H237">
            <v>1.1731899880639418</v>
          </cell>
        </row>
        <row r="238">
          <cell r="E238" t="str">
            <v>CONSORCIO TRANSMANTARO S.A. REPORTE ADUANAS 20160411</v>
          </cell>
          <cell r="G238">
            <v>0</v>
          </cell>
          <cell r="H238">
            <v>1.1708469711105522</v>
          </cell>
        </row>
        <row r="239">
          <cell r="E239" t="str">
            <v>CONSORCIO TRANSMANTARO S.A. REPORTE ADUANAS 20160411</v>
          </cell>
          <cell r="G239">
            <v>0</v>
          </cell>
          <cell r="H239">
            <v>1.1731900439801188</v>
          </cell>
        </row>
        <row r="240">
          <cell r="E240" t="str">
            <v>CONSORCIO TRANSMANTARO S.A. REPORTE ADUANAS 20160411</v>
          </cell>
          <cell r="G240">
            <v>0</v>
          </cell>
          <cell r="H240">
            <v>1.1708460480690341</v>
          </cell>
        </row>
        <row r="241">
          <cell r="E241" t="str">
            <v>CONSORCIO TRANSMANTARO S.A. REPORTE ADUANAS 20160411</v>
          </cell>
          <cell r="G241">
            <v>0</v>
          </cell>
          <cell r="H241">
            <v>1.1728502415458939</v>
          </cell>
        </row>
        <row r="242">
          <cell r="E242" t="str">
            <v>CONSORCIO TRANSMANTARO S.A. REPORTE ADUANAS 20160411</v>
          </cell>
          <cell r="G242">
            <v>0</v>
          </cell>
          <cell r="H242">
            <v>1.2122044106745737</v>
          </cell>
        </row>
        <row r="243">
          <cell r="E243" t="str">
            <v>CONSORCIO TRANSMANTARO S.A. REPORTE ADUANAS 20160411</v>
          </cell>
          <cell r="G243">
            <v>0</v>
          </cell>
          <cell r="H243">
            <v>1.1781496523313166</v>
          </cell>
        </row>
        <row r="244">
          <cell r="E244" t="str">
            <v>CONSORCIO TRANSMANTARO S.A. REPORTE ADUANAS 20160411</v>
          </cell>
          <cell r="G244">
            <v>0</v>
          </cell>
          <cell r="H244">
            <v>1.1805365762332485</v>
          </cell>
        </row>
        <row r="245">
          <cell r="E245" t="str">
            <v>CONSORCIO TRANSMANTARO S.A. REPORTE ADUANAS 20160411</v>
          </cell>
          <cell r="G245">
            <v>0</v>
          </cell>
          <cell r="H245">
            <v>1.2282969908091803</v>
          </cell>
        </row>
        <row r="246">
          <cell r="E246" t="str">
            <v>CONSORCIO TRANSMANTARO S.A. REPORTE ADUANAS 20160411</v>
          </cell>
          <cell r="G246">
            <v>0</v>
          </cell>
          <cell r="H246">
            <v>1.2296057709479447</v>
          </cell>
        </row>
        <row r="247">
          <cell r="E247" t="str">
            <v>CONSORCIO TRANSMANTARO S.A. REPORTE ADUANAS 20160411</v>
          </cell>
          <cell r="G247">
            <v>0</v>
          </cell>
          <cell r="H247">
            <v>1.2686391268560686</v>
          </cell>
        </row>
        <row r="248">
          <cell r="E248" t="str">
            <v>CONSORCIO TRANSMANTARO S.A. REPORTE ADUANAS 20160411</v>
          </cell>
          <cell r="G248">
            <v>0</v>
          </cell>
          <cell r="H248">
            <v>1.2686391080152521</v>
          </cell>
        </row>
        <row r="249">
          <cell r="E249" t="str">
            <v>CONSORCIO TRANSMANTARO S.A. REPORTE ADUANAS 20160411</v>
          </cell>
          <cell r="G249">
            <v>0</v>
          </cell>
          <cell r="H249">
            <v>1.2322603272536881</v>
          </cell>
        </row>
        <row r="250">
          <cell r="E250" t="str">
            <v>CONSORCIO TRANSMANTARO S.A. REPORTE ADUANAS 20160411</v>
          </cell>
          <cell r="G250">
            <v>0</v>
          </cell>
          <cell r="H250">
            <v>1.2308449594891209</v>
          </cell>
        </row>
        <row r="251">
          <cell r="E251" t="str">
            <v>CONSORCIO TRANSMANTARO S.A. REPORTE ADUANAS 20160411</v>
          </cell>
          <cell r="G251">
            <v>0</v>
          </cell>
          <cell r="H251">
            <v>1.2337774708591309</v>
          </cell>
        </row>
        <row r="252">
          <cell r="E252" t="str">
            <v>CONSORCIO TRANSMANTARO S.A. REPORTE ADUANAS 20160413</v>
          </cell>
          <cell r="G252">
            <v>0</v>
          </cell>
          <cell r="H252">
            <v>1.1928310361455052</v>
          </cell>
        </row>
        <row r="253">
          <cell r="E253" t="str">
            <v>CONSORCIO TRANSMANTARO S.A. REPORTE ADUANAS 20160413</v>
          </cell>
          <cell r="G253">
            <v>0</v>
          </cell>
          <cell r="H253">
            <v>1.1928330166234482</v>
          </cell>
        </row>
        <row r="254">
          <cell r="E254" t="str">
            <v>CONSORCIO TRANSMANTARO S.A. REPORTE ADUANAS 20160413</v>
          </cell>
          <cell r="G254">
            <v>0</v>
          </cell>
          <cell r="H254">
            <v>1.1950058475417402</v>
          </cell>
        </row>
        <row r="255">
          <cell r="E255" t="str">
            <v>CONSORCIO TRANSMANTARO S.A. REPORTE ADUANAS 20160413</v>
          </cell>
          <cell r="G255">
            <v>0</v>
          </cell>
          <cell r="H255">
            <v>1.1734185805304489</v>
          </cell>
        </row>
        <row r="256">
          <cell r="E256" t="str">
            <v>CONSORCIO TRANSMANTARO S.A. REPORTE ADUANAS 20160413</v>
          </cell>
          <cell r="G256">
            <v>0</v>
          </cell>
          <cell r="H256">
            <v>1.1719242305077517</v>
          </cell>
        </row>
        <row r="257">
          <cell r="E257" t="str">
            <v>CONSORCIO TRANSMANTARO S.A. REPORTE ADUANAS 20160413</v>
          </cell>
          <cell r="G257">
            <v>0</v>
          </cell>
          <cell r="H257">
            <v>1.1805866444257742</v>
          </cell>
        </row>
        <row r="258">
          <cell r="E258" t="str">
            <v>CONSORCIO TRANSMANTARO S.A. REPORTE ADUANAS 20160413</v>
          </cell>
          <cell r="G258">
            <v>0</v>
          </cell>
          <cell r="H258">
            <v>1.1805782602300761</v>
          </cell>
        </row>
        <row r="259">
          <cell r="E259" t="str">
            <v>CONSORCIO TRANSMANTARO S.A. REPORTE ADUANAS 20160413</v>
          </cell>
          <cell r="G259">
            <v>0</v>
          </cell>
          <cell r="H259">
            <v>1.1805797307378068</v>
          </cell>
        </row>
        <row r="260">
          <cell r="E260" t="str">
            <v>CONSORCIO TRANSMANTARO S.A. REPORTE ADUANAS 20160413</v>
          </cell>
          <cell r="G260">
            <v>0</v>
          </cell>
          <cell r="H260">
            <v>1.1826629680998613</v>
          </cell>
        </row>
        <row r="261">
          <cell r="E261" t="str">
            <v>CONSORCIO TRANSMANTARO S.A. REPORTE ADUANAS 20160413</v>
          </cell>
          <cell r="G261">
            <v>0</v>
          </cell>
          <cell r="H261">
            <v>1.1826521763792095</v>
          </cell>
        </row>
        <row r="262">
          <cell r="E262" t="str">
            <v>PROYECTOS DE INFRAESTRUCTURA DEL PERU S. REPORTE ADUANAS 20160419</v>
          </cell>
          <cell r="G262">
            <v>0</v>
          </cell>
          <cell r="H262">
            <v>1.1715467415146619</v>
          </cell>
        </row>
        <row r="263">
          <cell r="E263" t="str">
            <v>PROYECTOS DE INFRAESTRUCTURA DEL PERU S. REPORTE ADUANAS 20160419</v>
          </cell>
          <cell r="G263">
            <v>0</v>
          </cell>
          <cell r="H263">
            <v>1.1963621934311803</v>
          </cell>
        </row>
        <row r="264">
          <cell r="E264" t="str">
            <v>CONSORCIO TRANSMANTARO S.A. REPORTE ADUANAS 20160419</v>
          </cell>
          <cell r="G264">
            <v>0</v>
          </cell>
          <cell r="H264">
            <v>1.1556053054662379</v>
          </cell>
        </row>
        <row r="265">
          <cell r="E265" t="str">
            <v>PROYECTOS DE INFRAESTRUCTURA DEL PERU S. REPORTE ADUANAS 20160419</v>
          </cell>
          <cell r="G265">
            <v>0</v>
          </cell>
          <cell r="H265">
            <v>1.1664680582788818</v>
          </cell>
        </row>
        <row r="266">
          <cell r="E266" t="str">
            <v>GCZ INGENIEROS S.A.C. REPORTE ADUANAS 20160602</v>
          </cell>
          <cell r="G266">
            <v>0</v>
          </cell>
          <cell r="H266">
            <v>1.0932117126709715</v>
          </cell>
        </row>
        <row r="267">
          <cell r="E267" t="str">
            <v>GCZ INGENIEROS S.A.C. REPORTE ADUANAS 20160602</v>
          </cell>
          <cell r="G267">
            <v>0</v>
          </cell>
          <cell r="H267">
            <v>1.0932115166893566</v>
          </cell>
        </row>
        <row r="268">
          <cell r="E268" t="str">
            <v>GCZ INGENIEROS S.A.C. REPORTE ADUANAS 20160602</v>
          </cell>
          <cell r="G268">
            <v>0</v>
          </cell>
          <cell r="H268">
            <v>1.0932046132921196</v>
          </cell>
        </row>
        <row r="269">
          <cell r="E269" t="str">
            <v>GCZ INGENIEROS S.A.C. REPORTE ADUANAS 20160602</v>
          </cell>
          <cell r="G269">
            <v>0</v>
          </cell>
          <cell r="H269">
            <v>1.0932123984389555</v>
          </cell>
        </row>
        <row r="270">
          <cell r="E270" t="str">
            <v>GCZ INGENIEROS S.A.C. REPORTE ADUANAS 20160602</v>
          </cell>
          <cell r="G270">
            <v>0</v>
          </cell>
          <cell r="H270">
            <v>1.0932149351722835</v>
          </cell>
        </row>
        <row r="271">
          <cell r="E271" t="str">
            <v>GCZ INGENIEROS S.A.C. REPORTE ADUANAS 20160602</v>
          </cell>
          <cell r="G271">
            <v>0</v>
          </cell>
          <cell r="H271">
            <v>1.0932110311453547</v>
          </cell>
        </row>
        <row r="272">
          <cell r="E272" t="str">
            <v>GCZ INGENIEROS S.A.C. REPORTE ADUANAS 20160602</v>
          </cell>
          <cell r="G272">
            <v>0</v>
          </cell>
          <cell r="H272">
            <v>1.0932134089876999</v>
          </cell>
        </row>
        <row r="273">
          <cell r="E273" t="str">
            <v>GCZ INGENIEROS S.A.C. REPORTE ADUANAS 20160602</v>
          </cell>
          <cell r="G273">
            <v>0</v>
          </cell>
          <cell r="H273">
            <v>1.0932532452028803</v>
          </cell>
        </row>
        <row r="274">
          <cell r="E274" t="str">
            <v>GCZ INGENIEROS S.A.C. REPORTE ADUANAS 20160602</v>
          </cell>
          <cell r="G274">
            <v>0</v>
          </cell>
          <cell r="H274">
            <v>1.0932113457666814</v>
          </cell>
        </row>
        <row r="275">
          <cell r="E275" t="str">
            <v>GCZ INGENIEROS S.A.C. REPORTE ADUANAS 20160602</v>
          </cell>
          <cell r="G275">
            <v>0</v>
          </cell>
          <cell r="H275">
            <v>1.0932343911608742</v>
          </cell>
        </row>
        <row r="276">
          <cell r="E276" t="str">
            <v>GCZ INGENIEROS S.A.C. REPORTE ADUANAS 20160602</v>
          </cell>
          <cell r="G276">
            <v>0</v>
          </cell>
          <cell r="H276">
            <v>1.0932191129212572</v>
          </cell>
        </row>
        <row r="277">
          <cell r="E277" t="str">
            <v>GCZ INGENIEROS S.A.C. REPORTE ADUANAS 20160602</v>
          </cell>
          <cell r="G277">
            <v>0</v>
          </cell>
          <cell r="H277">
            <v>1.0932233132375078</v>
          </cell>
        </row>
        <row r="278">
          <cell r="E278" t="str">
            <v>GCZ INGENIEROS S.A.C. REPORTE ADUANAS 20160602</v>
          </cell>
          <cell r="G278">
            <v>0</v>
          </cell>
          <cell r="H278">
            <v>1.0932138653599264</v>
          </cell>
        </row>
        <row r="279">
          <cell r="E279" t="str">
            <v>GCZ INGENIEROS S.A.C. REPORTE ADUANAS 20160602</v>
          </cell>
          <cell r="G279">
            <v>0</v>
          </cell>
          <cell r="H279">
            <v>1.0932281191839592</v>
          </cell>
        </row>
        <row r="280">
          <cell r="E280" t="str">
            <v>GCZ INGENIEROS S.A.C. REPORTE ADUANAS 20160602</v>
          </cell>
          <cell r="G280">
            <v>0</v>
          </cell>
          <cell r="H280">
            <v>1.0932117419346947</v>
          </cell>
        </row>
        <row r="281">
          <cell r="E281" t="str">
            <v>GCZ INGENIEROS S.A.C. REPORTE ADUANAS 20160602</v>
          </cell>
          <cell r="G281">
            <v>0</v>
          </cell>
          <cell r="H281">
            <v>1.0932125302011795</v>
          </cell>
        </row>
        <row r="282">
          <cell r="E282" t="str">
            <v>GCZ INGENIEROS S.A.C. REPORTE ADUANAS 20160602</v>
          </cell>
          <cell r="G282">
            <v>0</v>
          </cell>
          <cell r="H282">
            <v>1.0932392015023997</v>
          </cell>
        </row>
        <row r="283">
          <cell r="E283" t="str">
            <v>GCZ INGENIEROS S.A.C. REPORTE ADUANAS 20160602</v>
          </cell>
          <cell r="G283">
            <v>0</v>
          </cell>
          <cell r="H283">
            <v>1.0932217733011036</v>
          </cell>
        </row>
        <row r="284">
          <cell r="E284" t="str">
            <v>GCZ INGENIEROS S.A.C. REPORTE ADUANAS 20160602</v>
          </cell>
          <cell r="G284">
            <v>0</v>
          </cell>
          <cell r="H284">
            <v>1.0932114106879232</v>
          </cell>
        </row>
        <row r="285">
          <cell r="E285" t="str">
            <v>GCZ INGENIEROS S.A.C. REPORTE ADUANAS 20160602</v>
          </cell>
          <cell r="G285">
            <v>0</v>
          </cell>
          <cell r="H285">
            <v>1.093212278898922</v>
          </cell>
        </row>
        <row r="286">
          <cell r="E286" t="str">
            <v>GCZ INGENIEROS S.A.C. REPORTE ADUANAS 20160602</v>
          </cell>
          <cell r="G286">
            <v>0</v>
          </cell>
          <cell r="H286">
            <v>1.0932171799703458</v>
          </cell>
        </row>
        <row r="287">
          <cell r="E287" t="str">
            <v>PROYECTOS DE INFRAESTRUCTURA DEL PERU S. REPORTE ADUANAS 20160502</v>
          </cell>
          <cell r="G287">
            <v>0</v>
          </cell>
          <cell r="H287">
            <v>1.1763618243217946</v>
          </cell>
        </row>
        <row r="288">
          <cell r="E288" t="str">
            <v>CONSORCIO TRANSMANTARO S.A. REPORTE ADUANAS 20160502</v>
          </cell>
          <cell r="G288">
            <v>0</v>
          </cell>
          <cell r="H288">
            <v>1.1881636907134316</v>
          </cell>
        </row>
        <row r="289">
          <cell r="E289" t="str">
            <v>CONSORCIO TRANSMANTARO S.A. REPORTE ADUANAS 20160509</v>
          </cell>
          <cell r="G289">
            <v>0</v>
          </cell>
          <cell r="H289">
            <v>1.1925040223428691</v>
          </cell>
        </row>
        <row r="290">
          <cell r="E290" t="str">
            <v>CONSORCIO TRANSMANTARO S.A. REPORTE ADUANAS 20160509</v>
          </cell>
          <cell r="G290">
            <v>0</v>
          </cell>
          <cell r="H290">
            <v>1.1897551649718527</v>
          </cell>
        </row>
        <row r="291">
          <cell r="E291" t="str">
            <v>PROYECTOS DE INFRAESTRUCTURA DEL PERU S. REPORTE ADUANAS 20160509</v>
          </cell>
          <cell r="G291">
            <v>0</v>
          </cell>
          <cell r="H291">
            <v>1.1878203481776246</v>
          </cell>
        </row>
        <row r="292">
          <cell r="E292" t="str">
            <v>CONSORCIO TRANSMANTARO S.A. REPORTE ADUANAS 20160512</v>
          </cell>
          <cell r="G292">
            <v>0</v>
          </cell>
          <cell r="H292">
            <v>1.1175831077975795</v>
          </cell>
        </row>
        <row r="293">
          <cell r="E293" t="str">
            <v>CONSORCIO TRANSMANTARO S.A. REPORTE ADUANAS 20160512</v>
          </cell>
          <cell r="G293">
            <v>0</v>
          </cell>
          <cell r="H293">
            <v>1.1183383786173566</v>
          </cell>
        </row>
        <row r="294">
          <cell r="E294" t="str">
            <v>CONSORCIO TRANSMANTARO S.A. REPORTE ADUANAS 20160512</v>
          </cell>
          <cell r="G294">
            <v>0</v>
          </cell>
          <cell r="H294">
            <v>1.1228494237576658</v>
          </cell>
        </row>
        <row r="295">
          <cell r="E295" t="str">
            <v>CONSORCIO TRANSMANTARO S.A. REPORTE ADUANAS 20160516</v>
          </cell>
          <cell r="G295">
            <v>0</v>
          </cell>
          <cell r="H295">
            <v>1.1659210391135246</v>
          </cell>
        </row>
        <row r="296">
          <cell r="E296" t="str">
            <v>CONSORCIO TRANSMANTARO S.A. REPORTE ADUANAS 20160523</v>
          </cell>
          <cell r="G296">
            <v>0</v>
          </cell>
          <cell r="H296">
            <v>1.1904324113751461</v>
          </cell>
        </row>
        <row r="297">
          <cell r="E297" t="str">
            <v>PROYECTOS DE INFRAESTRUCTURA DEL PERU S. REPORTE ADUANAS 20160523</v>
          </cell>
          <cell r="G297">
            <v>0</v>
          </cell>
          <cell r="H297">
            <v>1.1700634941295915</v>
          </cell>
        </row>
        <row r="298">
          <cell r="E298" t="str">
            <v>PROYECTOS DE INFRAESTRUCTURA DEL PERU S. REPORTE ADUANAS 20160523</v>
          </cell>
          <cell r="G298">
            <v>0</v>
          </cell>
          <cell r="H298">
            <v>1.1725042240919492</v>
          </cell>
        </row>
        <row r="299">
          <cell r="E299" t="str">
            <v>CONSORCIO TRANSMANTARO S.A. REPORTE ADUANAS 20160523</v>
          </cell>
          <cell r="G299">
            <v>0</v>
          </cell>
          <cell r="H299">
            <v>1.1690478422183168</v>
          </cell>
        </row>
        <row r="300">
          <cell r="E300" t="str">
            <v>CONSORCIO TRANSMANTARO S.A. REPORTE ADUANAS 20160523</v>
          </cell>
          <cell r="G300">
            <v>0</v>
          </cell>
          <cell r="H300">
            <v>1.2085365607979526</v>
          </cell>
        </row>
        <row r="301">
          <cell r="E301" t="str">
            <v>CONSORCIO TRANSMANTARO S.A. REPORTE ADUANAS 20160523</v>
          </cell>
          <cell r="G301">
            <v>0</v>
          </cell>
          <cell r="H301">
            <v>1.2085365746244778</v>
          </cell>
        </row>
        <row r="302">
          <cell r="E302" t="str">
            <v>PROYECTOS DE INFRAESTRUCTURA DEL PERU S. REPORTE ADUANAS 20160525</v>
          </cell>
          <cell r="G302">
            <v>0</v>
          </cell>
          <cell r="H302">
            <v>1.1979232927970065</v>
          </cell>
        </row>
        <row r="303">
          <cell r="E303" t="str">
            <v>PROYECTOS DE INFRAESTRUCTURA DEL PERU S. REPORTE ADUANAS 20160525</v>
          </cell>
          <cell r="G303">
            <v>0</v>
          </cell>
          <cell r="H303">
            <v>1.1979238095238094</v>
          </cell>
        </row>
        <row r="304">
          <cell r="E304" t="str">
            <v>PROYECTOS DE INFRAESTRUCTURA DEL PERU S. REPORTE ADUANAS 20160525</v>
          </cell>
          <cell r="G304">
            <v>0</v>
          </cell>
          <cell r="H304">
            <v>1.1979332273449921</v>
          </cell>
        </row>
        <row r="305">
          <cell r="E305" t="str">
            <v>PROYECTOS DE INFRAESTRUCTURA DEL PERU S. REPORTE ADUANAS 20160525</v>
          </cell>
          <cell r="G305">
            <v>0</v>
          </cell>
          <cell r="H305">
            <v>1.1979277566539923</v>
          </cell>
        </row>
        <row r="306">
          <cell r="E306" t="str">
            <v>PROYECTOS DE INFRAESTRUCTURA DEL PERU S. REPORTE ADUANAS 20160525</v>
          </cell>
          <cell r="G306">
            <v>0</v>
          </cell>
          <cell r="H306">
            <v>1.1979111111111109</v>
          </cell>
        </row>
        <row r="307">
          <cell r="E307" t="str">
            <v>PROYECTOS DE INFRAESTRUCTURA DEL PERU S. REPORTE ADUANAS 20160525</v>
          </cell>
          <cell r="G307">
            <v>0</v>
          </cell>
          <cell r="H307">
            <v>1.1979294117647059</v>
          </cell>
        </row>
        <row r="308">
          <cell r="E308" t="str">
            <v>PROYECTOS DE INFRAESTRUCTURA DEL PERU S. REPORTE ADUANAS 20160525</v>
          </cell>
          <cell r="G308">
            <v>0</v>
          </cell>
          <cell r="H308">
            <v>1.1979423076923077</v>
          </cell>
        </row>
        <row r="309">
          <cell r="E309" t="str">
            <v>PROYECTOS DE INFRAESTRUCTURA DEL PERU S. REPORTE ADUANAS 20160525</v>
          </cell>
          <cell r="G309">
            <v>0</v>
          </cell>
          <cell r="H309">
            <v>1.5675297619047619</v>
          </cell>
        </row>
        <row r="310">
          <cell r="E310" t="str">
            <v>PROYECTOS DE INFRAESTRUCTURA DEL PERU S. REPORTE ADUANAS 20160527</v>
          </cell>
          <cell r="G310">
            <v>0</v>
          </cell>
          <cell r="H310">
            <v>1.1652239845395824</v>
          </cell>
        </row>
        <row r="311">
          <cell r="E311" t="str">
            <v>PROYECTOS DE INFRAESTRUCTURA DEL PERU S. REPORTE ADUANAS 20160527</v>
          </cell>
          <cell r="G311">
            <v>0</v>
          </cell>
          <cell r="H311">
            <v>1.1750068255959849</v>
          </cell>
        </row>
        <row r="312">
          <cell r="E312" t="str">
            <v>PROYECTOS DE INFRAESTRUCTURA DEL PERU S. REPORTE ADUANAS 20160530</v>
          </cell>
          <cell r="G312">
            <v>0</v>
          </cell>
          <cell r="H312">
            <v>1.1859660279798006</v>
          </cell>
        </row>
        <row r="313">
          <cell r="E313" t="str">
            <v>CONSORCIO TRANSMANTARO S.A. REPORTE ADUANAS 20160601</v>
          </cell>
          <cell r="G313">
            <v>0</v>
          </cell>
          <cell r="H313">
            <v>1.1418594964882347</v>
          </cell>
        </row>
        <row r="314">
          <cell r="E314" t="str">
            <v>CONSORCIO TRANSMANTARO S.A. REPORTE ADUANAS 20160601</v>
          </cell>
          <cell r="G314">
            <v>0</v>
          </cell>
          <cell r="H314">
            <v>1.1418594727094751</v>
          </cell>
        </row>
        <row r="315">
          <cell r="E315" t="str">
            <v>CONSORCIO TRANSMANTARO S.A. REPORTE ADUANAS 20160606</v>
          </cell>
          <cell r="G315">
            <v>0</v>
          </cell>
          <cell r="H315">
            <v>1.1970058013237423</v>
          </cell>
        </row>
        <row r="316">
          <cell r="E316" t="str">
            <v>CONSORCIO TRANSMANTARO S.A. REPORTE ADUANAS 20160606</v>
          </cell>
          <cell r="G316">
            <v>0</v>
          </cell>
          <cell r="H316">
            <v>1.1970051709871243</v>
          </cell>
        </row>
        <row r="317">
          <cell r="E317" t="str">
            <v>CONSORCIO TRANSMANTARO S.A. REPORTE ADUANAS 20160606</v>
          </cell>
          <cell r="G317">
            <v>0</v>
          </cell>
          <cell r="H317">
            <v>1.1970060951203452</v>
          </cell>
        </row>
        <row r="318">
          <cell r="E318" t="str">
            <v>CONSORCIO TRANSMANTARO S.A. REPORTE ADUANAS 20160606</v>
          </cell>
          <cell r="G318">
            <v>0</v>
          </cell>
          <cell r="H318">
            <v>1.2027726133076182</v>
          </cell>
        </row>
        <row r="319">
          <cell r="E319" t="str">
            <v>CONSORCIO TRANSMANTARO S.A. REPORTE ADUANAS 20160606</v>
          </cell>
          <cell r="G319">
            <v>0</v>
          </cell>
          <cell r="H319">
            <v>1.2062157561361837</v>
          </cell>
        </row>
        <row r="320">
          <cell r="E320" t="str">
            <v>CONSORCIO TRANSMANTARO S.A. REPORTE ADUANAS 20160606</v>
          </cell>
          <cell r="G320">
            <v>0</v>
          </cell>
          <cell r="H320">
            <v>1.225017901748543</v>
          </cell>
        </row>
        <row r="321">
          <cell r="E321" t="str">
            <v>CONSORCIO TRANSMANTARO S.A. REPORTE ADUANAS 20160606</v>
          </cell>
          <cell r="G321">
            <v>0</v>
          </cell>
          <cell r="H321">
            <v>1.2135465550271702</v>
          </cell>
        </row>
        <row r="322">
          <cell r="E322" t="str">
            <v>CONSORCIO TRANSMANTARO S.A. REPORTE ADUANAS 20160606</v>
          </cell>
          <cell r="G322">
            <v>0</v>
          </cell>
          <cell r="H322">
            <v>1.2549119911991198</v>
          </cell>
        </row>
        <row r="323">
          <cell r="E323" t="str">
            <v>CONSORCIO TRANSMANTARO S.A. REPORTE ADUANAS 20160606</v>
          </cell>
          <cell r="G323">
            <v>0</v>
          </cell>
          <cell r="H323">
            <v>1.1973687957286929</v>
          </cell>
        </row>
        <row r="324">
          <cell r="E324" t="str">
            <v>CONSORCIO TRANSMANTARO S.A. REPORTE ADUANAS 20160606</v>
          </cell>
          <cell r="G324">
            <v>0</v>
          </cell>
          <cell r="H324">
            <v>1.1719110605697869</v>
          </cell>
        </row>
        <row r="325">
          <cell r="E325" t="str">
            <v>CONSORCIO TRANSMANTARO S.A. REPORTE ADUANAS 20160606</v>
          </cell>
          <cell r="G325">
            <v>0</v>
          </cell>
          <cell r="H325">
            <v>1.2039813269765594</v>
          </cell>
        </row>
        <row r="326">
          <cell r="E326" t="str">
            <v>CONSORCIO TRANSMANTARO S.A. REPORTE ADUANAS 20160606</v>
          </cell>
          <cell r="G326">
            <v>0</v>
          </cell>
          <cell r="H326">
            <v>1.2633802879291252</v>
          </cell>
        </row>
        <row r="327">
          <cell r="E327" t="str">
            <v>CONSORCIO TRANSMANTARO S.A. REPORTE ADUANAS 20160606</v>
          </cell>
          <cell r="G327">
            <v>0</v>
          </cell>
          <cell r="H327">
            <v>1.4476437333333334</v>
          </cell>
        </row>
        <row r="328">
          <cell r="E328" t="str">
            <v>CONSORCIO TRANSMANTARO S.A. REPORTE ADUANAS 20160606</v>
          </cell>
          <cell r="G328">
            <v>0</v>
          </cell>
          <cell r="H328">
            <v>1.1818136233543217</v>
          </cell>
        </row>
        <row r="329">
          <cell r="E329" t="str">
            <v>CONSORCIO TRANSMANTARO S.A. REPORTE ADUANAS 20160606</v>
          </cell>
          <cell r="G329">
            <v>0</v>
          </cell>
          <cell r="H329">
            <v>1.2013877862595419</v>
          </cell>
        </row>
        <row r="330">
          <cell r="E330" t="str">
            <v>CONSORCIO TRANSMANTARO S.A. REPORTE ADUANAS 20160606</v>
          </cell>
          <cell r="G330">
            <v>0</v>
          </cell>
          <cell r="H330">
            <v>1.2008898724593791</v>
          </cell>
        </row>
        <row r="331">
          <cell r="E331" t="str">
            <v>CONSORCIO TRANSMANTARO S.A. REPORTE ADUANAS 20160606</v>
          </cell>
          <cell r="G331">
            <v>0</v>
          </cell>
          <cell r="H331">
            <v>1.2008958994100509</v>
          </cell>
        </row>
        <row r="332">
          <cell r="E332" t="str">
            <v>CONSORCIO TRANSMANTARO S.A. REPORTE ADUANAS 20160607</v>
          </cell>
          <cell r="G332">
            <v>0</v>
          </cell>
          <cell r="H332">
            <v>1.2272123736836238</v>
          </cell>
        </row>
        <row r="333">
          <cell r="E333" t="str">
            <v>CONSORCIO TRANSMANTARO S.A. REPORTE ADUANAS 20160607</v>
          </cell>
          <cell r="G333">
            <v>0</v>
          </cell>
          <cell r="H333">
            <v>1.1351170002819284</v>
          </cell>
        </row>
        <row r="334">
          <cell r="E334" t="str">
            <v>CONSORCIO TRANSMANTARO S.A. REPORTE ADUANAS 20160609</v>
          </cell>
          <cell r="G334">
            <v>0</v>
          </cell>
          <cell r="H334">
            <v>1.1802881049170957</v>
          </cell>
        </row>
        <row r="335">
          <cell r="E335" t="str">
            <v>CONSORCIO TRANSMANTARO S.A. REPORTE ADUANAS 20160609</v>
          </cell>
          <cell r="G335">
            <v>0</v>
          </cell>
          <cell r="H335">
            <v>1.1783363083867822</v>
          </cell>
        </row>
        <row r="336">
          <cell r="E336" t="str">
            <v>CONSORCIO TRANSMANTARO S.A. REPORTE ADUANAS 20160609</v>
          </cell>
          <cell r="G336">
            <v>0</v>
          </cell>
          <cell r="H336">
            <v>1.2318726238663729</v>
          </cell>
        </row>
        <row r="337">
          <cell r="E337" t="str">
            <v>CONSORCIO TRANSMANTARO S.A. REPORTE ADUANAS 20160609</v>
          </cell>
          <cell r="G337">
            <v>0</v>
          </cell>
          <cell r="H337">
            <v>1.2204133527561403</v>
          </cell>
        </row>
        <row r="338">
          <cell r="E338" t="str">
            <v>CONSORCIO TRANSMANTARO S.A. REPORTE ADUANAS 20160609</v>
          </cell>
          <cell r="G338">
            <v>0</v>
          </cell>
          <cell r="H338">
            <v>1.2169117981003952</v>
          </cell>
        </row>
        <row r="339">
          <cell r="E339" t="str">
            <v>CONSORCIO TRANSMANTARO S.A. REPORTE ADUANAS 20160613</v>
          </cell>
          <cell r="G339">
            <v>0</v>
          </cell>
          <cell r="H339">
            <v>1.1964288819722346</v>
          </cell>
        </row>
        <row r="340">
          <cell r="E340" t="str">
            <v>PROYECTOS DE INFRAESTRUCTURA DEL PERU S. REPORTE ADUANAS 20160613</v>
          </cell>
          <cell r="G340">
            <v>0</v>
          </cell>
          <cell r="H340">
            <v>1.2101932841685306</v>
          </cell>
        </row>
        <row r="341">
          <cell r="E341" t="str">
            <v>CONSORCIO TRANSMANTARO S.A. REPORTE ADUANAS 20160613</v>
          </cell>
          <cell r="G341">
            <v>0</v>
          </cell>
          <cell r="H341">
            <v>1.2199094180546988</v>
          </cell>
        </row>
        <row r="342">
          <cell r="E342" t="str">
            <v>PROYECTOS DE INFRAESTRUCTURA DEL PERU S. REPORTE ADUANAS 20160613</v>
          </cell>
          <cell r="G342">
            <v>0</v>
          </cell>
          <cell r="H342">
            <v>1.188772378516624</v>
          </cell>
        </row>
        <row r="343">
          <cell r="E343" t="str">
            <v>PROYECTOS DE INFRAESTRUCTURA DEL PERU S. REPORTE ADUANAS 20160613</v>
          </cell>
          <cell r="G343">
            <v>0</v>
          </cell>
          <cell r="H343">
            <v>1.1887747524752474</v>
          </cell>
        </row>
        <row r="344">
          <cell r="E344" t="str">
            <v>PROYECTOS DE INFRAESTRUCTURA DEL PERU S. REPORTE ADUANAS 20160613</v>
          </cell>
          <cell r="G344">
            <v>0</v>
          </cell>
          <cell r="H344">
            <v>1.1887869114126097</v>
          </cell>
        </row>
        <row r="345">
          <cell r="E345" t="str">
            <v>PROYECTOS DE INFRAESTRUCTURA DEL PERU S. REPORTE ADUANAS 20160613</v>
          </cell>
          <cell r="G345">
            <v>0</v>
          </cell>
          <cell r="H345">
            <v>1.1887745098039215</v>
          </cell>
        </row>
        <row r="346">
          <cell r="E346" t="str">
            <v>PROYECTOS DE INFRAESTRUCTURA DEL PERU S. REPORTE ADUANAS 20160613</v>
          </cell>
          <cell r="G346">
            <v>0</v>
          </cell>
          <cell r="H346">
            <v>1.1887785714285715</v>
          </cell>
        </row>
        <row r="347">
          <cell r="E347" t="str">
            <v>PROYECTOS DE INFRAESTRUCTURA DEL PERU S. REPORTE ADUANAS 20160613</v>
          </cell>
          <cell r="G347">
            <v>0</v>
          </cell>
          <cell r="H347">
            <v>1.1887772585669782</v>
          </cell>
        </row>
        <row r="348">
          <cell r="E348" t="str">
            <v>PROYECTOS DE INFRAESTRUCTURA DEL PERU S. REPORTE ADUANAS 20160613</v>
          </cell>
          <cell r="G348">
            <v>0</v>
          </cell>
          <cell r="H348">
            <v>1.1887869150386188</v>
          </cell>
        </row>
        <row r="349">
          <cell r="E349" t="str">
            <v>PROYECTOS DE INFRAESTRUCTURA DEL PERU S. REPORTE ADUANAS 20160613</v>
          </cell>
          <cell r="G349">
            <v>0</v>
          </cell>
          <cell r="H349">
            <v>1.1887834821428571</v>
          </cell>
        </row>
        <row r="350">
          <cell r="E350" t="str">
            <v>PROYECTOS DE INFRAESTRUCTURA DEL PERU S. REPORTE ADUANAS 20160613</v>
          </cell>
          <cell r="G350">
            <v>0</v>
          </cell>
          <cell r="H350">
            <v>1.1887830165391262</v>
          </cell>
        </row>
        <row r="351">
          <cell r="E351" t="str">
            <v>PROYECTOS DE INFRAESTRUCTURA DEL PERU S. REPORTE ADUANAS 20160613</v>
          </cell>
          <cell r="G351">
            <v>0</v>
          </cell>
          <cell r="H351">
            <v>1.188780487804878</v>
          </cell>
        </row>
        <row r="352">
          <cell r="E352" t="str">
            <v>PROYECTOS DE INFRAESTRUCTURA DEL PERU S. REPORTE ADUANAS 20160613</v>
          </cell>
          <cell r="G352">
            <v>0</v>
          </cell>
          <cell r="H352">
            <v>1.1887878787878787</v>
          </cell>
        </row>
        <row r="353">
          <cell r="E353" t="str">
            <v>PROYECTOS DE INFRAESTRUCTURA DEL PERU S. REPORTE ADUANAS 20160613</v>
          </cell>
          <cell r="G353">
            <v>0</v>
          </cell>
          <cell r="H353">
            <v>1.1888636363636365</v>
          </cell>
        </row>
        <row r="354">
          <cell r="E354" t="str">
            <v>PROYECTOS DE INFRAESTRUCTURA DEL PERU S. REPORTE ADUANAS 20160613</v>
          </cell>
          <cell r="G354">
            <v>0</v>
          </cell>
          <cell r="H354">
            <v>1.1887777777777777</v>
          </cell>
        </row>
        <row r="355">
          <cell r="E355" t="str">
            <v>PROYECTOS DE INFRAESTRUCTURA DEL PERU S. REPORTE ADUANAS 20160613</v>
          </cell>
          <cell r="G355">
            <v>0</v>
          </cell>
          <cell r="H355">
            <v>1.188780487804878</v>
          </cell>
        </row>
        <row r="356">
          <cell r="E356" t="str">
            <v>PROYECTOS DE INFRAESTRUCTURA DEL PERU S. REPORTE ADUANAS 20160613</v>
          </cell>
          <cell r="G356">
            <v>0</v>
          </cell>
          <cell r="H356">
            <v>1.1887985865724382</v>
          </cell>
        </row>
        <row r="357">
          <cell r="E357" t="str">
            <v>PROYECTOS DE INFRAESTRUCTURA DEL PERU S. REPORTE ADUANAS 20160613</v>
          </cell>
          <cell r="G357">
            <v>0</v>
          </cell>
          <cell r="H357">
            <v>1.1888059701492537</v>
          </cell>
        </row>
        <row r="358">
          <cell r="E358" t="str">
            <v>PROYECTOS DE INFRAESTRUCTURA DEL PERU S. REPORTE ADUANAS 20160613</v>
          </cell>
          <cell r="G358">
            <v>0</v>
          </cell>
          <cell r="H358">
            <v>1.2304635761589404</v>
          </cell>
        </row>
        <row r="359">
          <cell r="E359" t="str">
            <v>PROYECTOS DE INFRAESTRUCTURA DEL PERU S. REPORTE ADUANAS 20160613</v>
          </cell>
          <cell r="G359">
            <v>0</v>
          </cell>
          <cell r="H359">
            <v>1.2304620462046205</v>
          </cell>
        </row>
        <row r="360">
          <cell r="E360" t="str">
            <v>PROYECTOS DE INFRAESTRUCTURA DEL PERU S. REPORTE ADUANAS 20160613</v>
          </cell>
          <cell r="G360">
            <v>0</v>
          </cell>
          <cell r="H360">
            <v>1.2304444444444445</v>
          </cell>
        </row>
        <row r="361">
          <cell r="E361" t="str">
            <v>PROYECTOS DE INFRAESTRUCTURA DEL PERU S. REPORTE ADUANAS 20160613</v>
          </cell>
          <cell r="G361">
            <v>0</v>
          </cell>
          <cell r="H361">
            <v>1.2304530386740331</v>
          </cell>
        </row>
        <row r="362">
          <cell r="E362" t="str">
            <v>PROYECTOS DE INFRAESTRUCTURA DEL PERU S. REPORTE ADUANAS 20160613</v>
          </cell>
          <cell r="G362">
            <v>0</v>
          </cell>
          <cell r="H362">
            <v>1.2304512372634644</v>
          </cell>
        </row>
        <row r="363">
          <cell r="E363" t="str">
            <v>PROYECTOS DE INFRAESTRUCTURA DEL PERU S. REPORTE ADUANAS 20160613</v>
          </cell>
          <cell r="G363">
            <v>0</v>
          </cell>
          <cell r="H363">
            <v>1.2304619565217392</v>
          </cell>
        </row>
        <row r="364">
          <cell r="E364" t="str">
            <v>PROYECTOS DE INFRAESTRUCTURA DEL PERU S. REPORTE ADUANAS 20160613</v>
          </cell>
          <cell r="G364">
            <v>0</v>
          </cell>
          <cell r="H364">
            <v>1.1843173248193581</v>
          </cell>
        </row>
        <row r="365">
          <cell r="E365" t="str">
            <v>PROYECTOS DE INFRAESTRUCTURA DEL PERU S. REPORTE ADUANAS 20160614</v>
          </cell>
          <cell r="G365">
            <v>0</v>
          </cell>
          <cell r="H365">
            <v>1.2127799521112403</v>
          </cell>
        </row>
        <row r="366">
          <cell r="E366" t="str">
            <v>PROYECTOS DE INFRAESTRUCTURA DEL PERU S. REPORTE ADUANAS 20160614</v>
          </cell>
          <cell r="G366">
            <v>0</v>
          </cell>
          <cell r="H366">
            <v>1.2127847959196398</v>
          </cell>
        </row>
        <row r="367">
          <cell r="E367" t="str">
            <v>PROYECTOS DE INFRAESTRUCTURA DEL PERU S. REPORTE ADUANAS 20160614</v>
          </cell>
          <cell r="G367">
            <v>0</v>
          </cell>
          <cell r="H367">
            <v>1.2127784963552419</v>
          </cell>
        </row>
        <row r="368">
          <cell r="E368" t="str">
            <v>PROYECTOS DE INFRAESTRUCTURA DEL PERU S. REPORTE ADUANAS 20160614</v>
          </cell>
          <cell r="G368">
            <v>0</v>
          </cell>
          <cell r="H368">
            <v>1.212775141376484</v>
          </cell>
        </row>
        <row r="369">
          <cell r="E369" t="str">
            <v>PROYECTOS DE INFRAESTRUCTURA DEL PERU S. REPORTE ADUANAS 20160614</v>
          </cell>
          <cell r="G369">
            <v>0</v>
          </cell>
          <cell r="H369">
            <v>1.2127787705517981</v>
          </cell>
        </row>
        <row r="370">
          <cell r="E370" t="str">
            <v>PROYECTOS DE INFRAESTRUCTURA DEL PERU S. REPORTE ADUANAS 20160614</v>
          </cell>
          <cell r="G370">
            <v>0</v>
          </cell>
          <cell r="H370">
            <v>1.212777549778526</v>
          </cell>
        </row>
        <row r="371">
          <cell r="E371" t="str">
            <v>PROYECTOS DE INFRAESTRUCTURA DEL PERU S. REPORTE ADUANAS 20160614</v>
          </cell>
          <cell r="G371">
            <v>0</v>
          </cell>
          <cell r="H371">
            <v>1.2127785707380596</v>
          </cell>
        </row>
        <row r="372">
          <cell r="E372" t="str">
            <v>CONSORCIO TRANSMANTARO S.A. REPORTE ADUANAS 20160616</v>
          </cell>
          <cell r="G372">
            <v>0</v>
          </cell>
          <cell r="H372">
            <v>1.2344073313481876</v>
          </cell>
        </row>
        <row r="373">
          <cell r="E373" t="str">
            <v>PROYECTOS DE INFRAESTRUCTURA DEL PERU S. REPORTE ADUANAS 20160627</v>
          </cell>
          <cell r="G373">
            <v>0</v>
          </cell>
          <cell r="H373">
            <v>1.1943577981651377</v>
          </cell>
        </row>
        <row r="374">
          <cell r="E374" t="str">
            <v>PROYECTOS DE INFRAESTRUCTURA DEL PERU S. REPORTE ADUANAS 20160627</v>
          </cell>
          <cell r="G374">
            <v>0</v>
          </cell>
          <cell r="H374">
            <v>1.1911203814064362</v>
          </cell>
        </row>
        <row r="375">
          <cell r="E375" t="str">
            <v>PROYECTOS DE INFRAESTRUCTURA DEL PERU S. REPORTE ADUANAS 20160627</v>
          </cell>
          <cell r="G375">
            <v>0</v>
          </cell>
          <cell r="H375">
            <v>1.1912501611032349</v>
          </cell>
        </row>
        <row r="376">
          <cell r="E376" t="str">
            <v>PROYECTOS DE INFRAESTRUCTURA DEL PERU S. REPORTE ADUANAS 20160627</v>
          </cell>
          <cell r="G376">
            <v>0</v>
          </cell>
          <cell r="H376">
            <v>1.1912771682881391</v>
          </cell>
        </row>
        <row r="377">
          <cell r="E377" t="str">
            <v>PROYECTOS DE INFRAESTRUCTURA DEL PERU S. REPORTE ADUANAS 20160627</v>
          </cell>
          <cell r="G377">
            <v>0</v>
          </cell>
          <cell r="H377">
            <v>1.1913895089285715</v>
          </cell>
        </row>
        <row r="378">
          <cell r="E378" t="str">
            <v>PROYECTOS DE INFRAESTRUCTURA DEL PERU S. REPORTE ADUANAS 20160627</v>
          </cell>
          <cell r="G378">
            <v>0</v>
          </cell>
          <cell r="H378">
            <v>1.1912474908200734</v>
          </cell>
        </row>
        <row r="379">
          <cell r="E379" t="str">
            <v>PROYECTOS DE INFRAESTRUCTURA DEL PERU S. REPORTE ADUANAS 20160627</v>
          </cell>
          <cell r="G379">
            <v>0</v>
          </cell>
          <cell r="H379">
            <v>1.1912858796296297</v>
          </cell>
        </row>
        <row r="380">
          <cell r="E380" t="str">
            <v>PROYECTOS DE INFRAESTRUCTURA DEL PERU S. REPORTE ADUANAS 20160627</v>
          </cell>
          <cell r="G380">
            <v>0</v>
          </cell>
          <cell r="H380">
            <v>1.1912243832397857</v>
          </cell>
        </row>
        <row r="381">
          <cell r="E381" t="str">
            <v>PROYECTOS DE INFRAESTRUCTURA DEL PERU S. REPORTE ADUANAS 20160627</v>
          </cell>
          <cell r="G381">
            <v>0</v>
          </cell>
          <cell r="H381">
            <v>1.1912577224527432</v>
          </cell>
        </row>
        <row r="382">
          <cell r="E382" t="str">
            <v>PROYECTOS DE INFRAESTRUCTURA DEL PERU S. REPORTE ADUANAS 20160627</v>
          </cell>
          <cell r="G382">
            <v>0</v>
          </cell>
          <cell r="H382">
            <v>1.1920580474934037</v>
          </cell>
        </row>
        <row r="383">
          <cell r="E383" t="str">
            <v>PROYECTOS DE INFRAESTRUCTURA DEL PERU S. REPORTE ADUANAS 20160627</v>
          </cell>
          <cell r="G383">
            <v>0</v>
          </cell>
          <cell r="H383">
            <v>1.1914332861857615</v>
          </cell>
        </row>
        <row r="384">
          <cell r="E384" t="str">
            <v>PROYECTOS DE INFRAESTRUCTURA DEL PERU S. REPORTE ADUANAS 20160627</v>
          </cell>
          <cell r="G384">
            <v>0</v>
          </cell>
          <cell r="H384">
            <v>1.1907983870967742</v>
          </cell>
        </row>
        <row r="385">
          <cell r="E385" t="str">
            <v>PROYECTOS DE INFRAESTRUCTURA DEL PERU S. REPORTE ADUANAS 20160627</v>
          </cell>
          <cell r="G385">
            <v>0</v>
          </cell>
          <cell r="H385">
            <v>1.1914322803980961</v>
          </cell>
        </row>
        <row r="386">
          <cell r="E386" t="str">
            <v>PROYECTOS DE INFRAESTRUCTURA DEL PERU S. REPORTE ADUANAS 20160627</v>
          </cell>
          <cell r="G386">
            <v>0</v>
          </cell>
          <cell r="H386">
            <v>1.1913656931303991</v>
          </cell>
        </row>
        <row r="387">
          <cell r="E387" t="str">
            <v>PROYECTOS DE INFRAESTRUCTURA DEL PERU S. REPORTE ADUANAS 20160627</v>
          </cell>
          <cell r="G387">
            <v>0</v>
          </cell>
          <cell r="H387">
            <v>1.1909028459273798</v>
          </cell>
        </row>
        <row r="388">
          <cell r="E388" t="str">
            <v>PROYECTOS DE INFRAESTRUCTURA DEL PERU S. REPORTE ADUANAS 20160627</v>
          </cell>
          <cell r="G388">
            <v>0</v>
          </cell>
          <cell r="H388">
            <v>1.1971153846153846</v>
          </cell>
        </row>
        <row r="389">
          <cell r="E389" t="str">
            <v>PROYECTOS DE INFRAESTRUCTURA DEL PERU S. REPORTE ADUANAS 20160630</v>
          </cell>
          <cell r="G389">
            <v>0</v>
          </cell>
          <cell r="H389">
            <v>1.1588016625647679</v>
          </cell>
        </row>
        <row r="390">
          <cell r="E390" t="str">
            <v>PROYECTOS DE INFRAESTRUCTURA DEL PERU S. REPORTE ADUANAS 20160630</v>
          </cell>
          <cell r="G390">
            <v>0</v>
          </cell>
          <cell r="H390">
            <v>1.1588010435459455</v>
          </cell>
        </row>
        <row r="391">
          <cell r="E391" t="str">
            <v>PROYECTOS DE INFRAESTRUCTURA DEL PERU S. REPORTE ADUANAS 20160701</v>
          </cell>
          <cell r="G391">
            <v>0</v>
          </cell>
          <cell r="H391">
            <v>1.184864864864865</v>
          </cell>
        </row>
        <row r="392">
          <cell r="E392" t="str">
            <v>PROYECTOS DE INFRAESTRUCTURA DEL PERU S. REPORTE ADUANAS 20160701</v>
          </cell>
          <cell r="G392">
            <v>0</v>
          </cell>
          <cell r="H392">
            <v>1.1848165680473373</v>
          </cell>
        </row>
        <row r="393">
          <cell r="E393" t="str">
            <v>PROYECTOS DE INFRAESTRUCTURA DEL PERU S. REPORTE ADUANAS 20160701</v>
          </cell>
          <cell r="G393">
            <v>0</v>
          </cell>
          <cell r="H393">
            <v>1.1848062566654818</v>
          </cell>
        </row>
        <row r="394">
          <cell r="E394" t="str">
            <v>PROYECTOS DE INFRAESTRUCTURA DEL PERU S. REPORTE ADUANAS 20160701</v>
          </cell>
          <cell r="G394">
            <v>0</v>
          </cell>
          <cell r="H394">
            <v>1.1848075858250275</v>
          </cell>
        </row>
        <row r="395">
          <cell r="E395" t="str">
            <v>PROYECTOS DE INFRAESTRUCTURA DEL PERU S. REPORTE ADUANAS 20160701</v>
          </cell>
          <cell r="G395">
            <v>0</v>
          </cell>
          <cell r="H395">
            <v>1.1848066090874954</v>
          </cell>
        </row>
        <row r="396">
          <cell r="E396" t="str">
            <v>PROYECTOS DE INFRAESTRUCTURA DEL PERU S. REPORTE ADUANAS 20160701</v>
          </cell>
          <cell r="G396">
            <v>0</v>
          </cell>
          <cell r="H396">
            <v>1.1848058337726233</v>
          </cell>
        </row>
        <row r="397">
          <cell r="E397" t="str">
            <v>PROYECTOS DE INFRAESTRUCTURA DEL PERU S. REPORTE ADUANAS 20160701</v>
          </cell>
          <cell r="G397">
            <v>0</v>
          </cell>
          <cell r="H397">
            <v>1.1848064125831821</v>
          </cell>
        </row>
        <row r="398">
          <cell r="E398" t="str">
            <v>PROYECTOS DE INFRAESTRUCTURA DEL PERU S. REPORTE ADUANAS 20160701</v>
          </cell>
          <cell r="G398">
            <v>0</v>
          </cell>
          <cell r="H398">
            <v>1.1848082489146166</v>
          </cell>
        </row>
        <row r="399">
          <cell r="E399" t="str">
            <v>PROYECTOS DE INFRAESTRUCTURA DEL PERU S. REPORTE ADUANAS 20160701</v>
          </cell>
          <cell r="G399">
            <v>0</v>
          </cell>
          <cell r="H399">
            <v>1.1848063359926002</v>
          </cell>
        </row>
        <row r="400">
          <cell r="E400" t="str">
            <v>PROYECTOS DE INFRAESTRUCTURA DEL PERU S. REPORTE ADUANAS 20160701</v>
          </cell>
          <cell r="G400">
            <v>0</v>
          </cell>
          <cell r="H400">
            <v>1.1847965116279069</v>
          </cell>
        </row>
        <row r="401">
          <cell r="E401" t="str">
            <v>PROYECTOS DE INFRAESTRUCTURA DEL PERU S. REPORTE ADUANAS 20160701</v>
          </cell>
          <cell r="G401">
            <v>0</v>
          </cell>
          <cell r="H401">
            <v>1.1848079957916886</v>
          </cell>
        </row>
        <row r="402">
          <cell r="E402" t="str">
            <v>PROYECTOS DE INFRAESTRUCTURA DEL PERU S. REPORTE ADUANAS 20160701</v>
          </cell>
          <cell r="G402">
            <v>0</v>
          </cell>
          <cell r="H402">
            <v>1.1848014440433212</v>
          </cell>
        </row>
        <row r="403">
          <cell r="E403" t="str">
            <v>CONSORCIO TRANSMANTARO S.A. REPORTE ADUANAS 20160701</v>
          </cell>
          <cell r="G403">
            <v>0</v>
          </cell>
          <cell r="H403">
            <v>1.2519982206405693</v>
          </cell>
        </row>
        <row r="404">
          <cell r="E404" t="str">
            <v>PROYECTOS DE INFRAESTRUCTURA DEL PERU S. REPORTE ADUANAS 20160701</v>
          </cell>
          <cell r="G404">
            <v>0</v>
          </cell>
          <cell r="H404">
            <v>1.1870731707317073</v>
          </cell>
        </row>
        <row r="405">
          <cell r="E405" t="str">
            <v>PROYECTOS DE INFRAESTRUCTURA DEL PERU S. REPORTE ADUANAS 20160701</v>
          </cell>
          <cell r="G405">
            <v>0</v>
          </cell>
          <cell r="H405">
            <v>1.3038293162813577</v>
          </cell>
        </row>
        <row r="406">
          <cell r="E406" t="str">
            <v>PROYECTOS DE INFRAESTRUCTURA DEL PERU S. REPORTE ADUANAS 20160701</v>
          </cell>
          <cell r="G406">
            <v>0</v>
          </cell>
          <cell r="H406">
            <v>1.1870530973451328</v>
          </cell>
        </row>
        <row r="407">
          <cell r="E407" t="str">
            <v>PROYECTOS DE INFRAESTRUCTURA DEL PERU S. REPORTE ADUANAS 20160701</v>
          </cell>
          <cell r="G407">
            <v>0</v>
          </cell>
          <cell r="H407">
            <v>1.1870559610705598</v>
          </cell>
        </row>
        <row r="408">
          <cell r="E408" t="str">
            <v>PROYECTOS DE INFRAESTRUCTURA DEL PERU S. REPORTE ADUANAS 20160701</v>
          </cell>
          <cell r="G408">
            <v>0</v>
          </cell>
          <cell r="H408">
            <v>1.2212851897184822</v>
          </cell>
        </row>
        <row r="409">
          <cell r="E409" t="str">
            <v>PROYECTOS DE INFRAESTRUCTURA DEL PERU S. REPORTE ADUANAS 20160701</v>
          </cell>
          <cell r="G409">
            <v>0</v>
          </cell>
          <cell r="H409">
            <v>1.1870514603616134</v>
          </cell>
        </row>
        <row r="410">
          <cell r="E410" t="str">
            <v>PROYECTOS DE INFRAESTRUCTURA DEL PERU S. REPORTE ADUANAS 20160701</v>
          </cell>
          <cell r="G410">
            <v>0</v>
          </cell>
          <cell r="H410">
            <v>1.187050377220735</v>
          </cell>
        </row>
        <row r="411">
          <cell r="E411" t="str">
            <v>PROYECTOS DE INFRAESTRUCTURA DEL PERU S. REPORTE ADUANAS 20160701</v>
          </cell>
          <cell r="G411">
            <v>0</v>
          </cell>
          <cell r="H411">
            <v>1.1949246813441483</v>
          </cell>
        </row>
        <row r="412">
          <cell r="E412" t="str">
            <v>PROYECTOS DE INFRAESTRUCTURA DEL PERU S. REPORTE ADUANAS 20160701</v>
          </cell>
          <cell r="G412">
            <v>0</v>
          </cell>
          <cell r="H412">
            <v>1.1949277456647398</v>
          </cell>
        </row>
        <row r="413">
          <cell r="E413" t="str">
            <v>PROYECTOS DE INFRAESTRUCTURA DEL PERU S. REPORTE ADUANAS 20160701</v>
          </cell>
          <cell r="G413">
            <v>0</v>
          </cell>
          <cell r="H413">
            <v>1.1949277456647398</v>
          </cell>
        </row>
        <row r="414">
          <cell r="E414" t="str">
            <v>PROYECTOS DE INFRAESTRUCTURA DEL PERU S. REPORTE ADUANAS 20160701</v>
          </cell>
          <cell r="G414">
            <v>0</v>
          </cell>
          <cell r="H414">
            <v>1.2334864457831325</v>
          </cell>
        </row>
        <row r="415">
          <cell r="E415" t="str">
            <v>PROYECTOS DE INFRAESTRUCTURA DEL PERU S. REPORTE ADUANAS 20160701</v>
          </cell>
          <cell r="G415">
            <v>0</v>
          </cell>
          <cell r="H415">
            <v>1.2247157816005985</v>
          </cell>
        </row>
        <row r="416">
          <cell r="E416" t="str">
            <v>PROYECTOS DE INFRAESTRUCTURA DEL PERU S. REPORTE ADUANAS 20160701</v>
          </cell>
          <cell r="G416">
            <v>0</v>
          </cell>
          <cell r="H416">
            <v>1.1949243831254974</v>
          </cell>
        </row>
        <row r="417">
          <cell r="E417" t="str">
            <v>PROYECTOS DE INFRAESTRUCTURA DEL PERU S. REPORTE ADUANAS 20160701</v>
          </cell>
          <cell r="G417">
            <v>0</v>
          </cell>
          <cell r="H417">
            <v>1.1870474777448072</v>
          </cell>
        </row>
        <row r="418">
          <cell r="E418" t="str">
            <v>PROYECTOS DE INFRAESTRUCTURA DEL PERU S. REPORTE ADUANAS 20160701</v>
          </cell>
          <cell r="G418">
            <v>0</v>
          </cell>
          <cell r="H418">
            <v>1.1949325463743676</v>
          </cell>
        </row>
        <row r="419">
          <cell r="E419" t="str">
            <v>CONSORCIO TRANSMANTARO S.A. REPORTE ADUANAS 20160701</v>
          </cell>
          <cell r="G419">
            <v>0</v>
          </cell>
          <cell r="H419">
            <v>1.2257726700055269</v>
          </cell>
        </row>
        <row r="420">
          <cell r="E420" t="str">
            <v>CONSORCIO TRANSMANTARO S.A. REPORTE ADUANAS 20160701</v>
          </cell>
          <cell r="G420">
            <v>0</v>
          </cell>
          <cell r="H420">
            <v>1.2257721997446509</v>
          </cell>
        </row>
        <row r="421">
          <cell r="E421" t="str">
            <v>CONSORCIO TRANSMANTARO S.A. REPORTE ADUANAS 20160701</v>
          </cell>
          <cell r="G421">
            <v>0</v>
          </cell>
          <cell r="H421">
            <v>1.2507521535810977</v>
          </cell>
        </row>
        <row r="422">
          <cell r="E422" t="str">
            <v>CONSORCIO TRANSMANTARO S.A. REPORTE ADUANAS 20160701</v>
          </cell>
          <cell r="G422">
            <v>0</v>
          </cell>
          <cell r="H422">
            <v>1.2396909007773205</v>
          </cell>
        </row>
        <row r="423">
          <cell r="E423" t="str">
            <v>CONSORCIO TRANSMANTARO S.A. REPORTE ADUANAS 20160701</v>
          </cell>
          <cell r="G423">
            <v>0</v>
          </cell>
          <cell r="H423">
            <v>1.2345037461805128</v>
          </cell>
        </row>
        <row r="424">
          <cell r="E424" t="str">
            <v>CONSORCIO TRANSMANTARO S.A. REPORTE ADUANAS 20160701</v>
          </cell>
          <cell r="G424">
            <v>0</v>
          </cell>
          <cell r="H424">
            <v>1.2345035748010253</v>
          </cell>
        </row>
        <row r="425">
          <cell r="E425" t="str">
            <v>CONSORCIO TRANSMANTARO S.A. REPORTE ADUANAS 20160701</v>
          </cell>
          <cell r="G425">
            <v>0</v>
          </cell>
          <cell r="H425">
            <v>1.23450295001251</v>
          </cell>
        </row>
        <row r="426">
          <cell r="E426" t="str">
            <v>PROYECTOS DE INFRAESTRUCTURA DEL PERU S. REPORTE ADUANAS 20160704</v>
          </cell>
          <cell r="G426">
            <v>0</v>
          </cell>
          <cell r="H426">
            <v>1.1799336577553283</v>
          </cell>
        </row>
        <row r="427">
          <cell r="E427" t="str">
            <v>CONSORCIO TRANSMANTARO S.A. REPORTE ADUANAS 20160706</v>
          </cell>
          <cell r="G427">
            <v>0</v>
          </cell>
          <cell r="H427">
            <v>1.2421488324873098</v>
          </cell>
        </row>
        <row r="428">
          <cell r="E428" t="str">
            <v>CONSORCIO TRANSMANTARO S.A. REPORTE ADUANAS 20160706</v>
          </cell>
          <cell r="G428">
            <v>0</v>
          </cell>
          <cell r="H428">
            <v>1.1935855018843768</v>
          </cell>
        </row>
        <row r="429">
          <cell r="E429" t="str">
            <v>CONSORCIO TRANSMANTARO S.A. REPORTE ADUANAS 20160706</v>
          </cell>
          <cell r="G429">
            <v>0</v>
          </cell>
          <cell r="H429">
            <v>1.1894165435745938</v>
          </cell>
        </row>
        <row r="430">
          <cell r="E430" t="str">
            <v>CONSORCIO TRANSMANTARO S.A. REPORTE ADUANAS 20160706</v>
          </cell>
          <cell r="G430">
            <v>0</v>
          </cell>
          <cell r="H430">
            <v>1.19135449262405</v>
          </cell>
        </row>
        <row r="431">
          <cell r="E431" t="str">
            <v>CONSORCIO TRANSMANTARO S.A. REPORTE ADUANAS 20160706</v>
          </cell>
          <cell r="G431">
            <v>0</v>
          </cell>
          <cell r="H431">
            <v>1.191354233400153</v>
          </cell>
        </row>
        <row r="432">
          <cell r="E432" t="str">
            <v>CONSORCIO TRANSMANTARO S.A. REPORTE ADUANAS 20160706</v>
          </cell>
          <cell r="G432">
            <v>0</v>
          </cell>
          <cell r="H432">
            <v>1.2082206362153345</v>
          </cell>
        </row>
        <row r="433">
          <cell r="E433" t="str">
            <v>CONSORCIO TRANSMANTARO S.A. REPORTE ADUANAS 20160707</v>
          </cell>
          <cell r="G433">
            <v>0</v>
          </cell>
          <cell r="H433">
            <v>1.3697006601806812</v>
          </cell>
        </row>
        <row r="434">
          <cell r="E434" t="str">
            <v>PROYECTOS DE INFRAESTRUCTURA DEL PERU S. REPORTE ADUANAS 20160707</v>
          </cell>
          <cell r="G434">
            <v>0</v>
          </cell>
          <cell r="H434">
            <v>1.1848275862068967</v>
          </cell>
        </row>
        <row r="435">
          <cell r="E435" t="str">
            <v>PROYECTOS DE INFRAESTRUCTURA DEL PERU S. REPORTE ADUANAS 20160707</v>
          </cell>
          <cell r="G435">
            <v>0</v>
          </cell>
          <cell r="H435">
            <v>1.1848275862068967</v>
          </cell>
        </row>
        <row r="436">
          <cell r="E436" t="str">
            <v>PROYECTOS DE INFRAESTRUCTURA DEL PERU S. REPORTE ADUANAS 20160707</v>
          </cell>
          <cell r="G436">
            <v>0</v>
          </cell>
          <cell r="H436">
            <v>1.1848112058465285</v>
          </cell>
        </row>
        <row r="437">
          <cell r="E437" t="str">
            <v>PROYECTOS DE INFRAESTRUCTURA DEL PERU S. REPORTE ADUANAS 20160707</v>
          </cell>
          <cell r="G437">
            <v>0</v>
          </cell>
          <cell r="H437">
            <v>1.184806683236675</v>
          </cell>
        </row>
        <row r="438">
          <cell r="E438" t="str">
            <v>PROYECTOS DE INFRAESTRUCTURA DEL PERU S. REPORTE ADUANAS 20160707</v>
          </cell>
          <cell r="G438">
            <v>0</v>
          </cell>
          <cell r="H438">
            <v>1.1848031496062992</v>
          </cell>
        </row>
        <row r="439">
          <cell r="E439" t="str">
            <v>PROYECTOS DE INFRAESTRUCTURA DEL PERU S. REPORTE ADUANAS 20160707</v>
          </cell>
          <cell r="G439">
            <v>0</v>
          </cell>
          <cell r="H439">
            <v>1.1848060200668897</v>
          </cell>
        </row>
        <row r="440">
          <cell r="E440" t="str">
            <v>PROYECTOS DE INFRAESTRUCTURA DEL PERU S. REPORTE ADUANAS 20160707</v>
          </cell>
          <cell r="G440">
            <v>0</v>
          </cell>
          <cell r="H440">
            <v>1.1848103390399463</v>
          </cell>
        </row>
        <row r="441">
          <cell r="E441" t="str">
            <v>PROYECTOS DE INFRAESTRUCTURA DEL PERU S. REPORTE ADUANAS 20160707</v>
          </cell>
          <cell r="G441">
            <v>0</v>
          </cell>
          <cell r="H441">
            <v>1.1848025711662076</v>
          </cell>
        </row>
        <row r="442">
          <cell r="E442" t="str">
            <v>PROYECTOS DE INFRAESTRUCTURA DEL PERU S. REPORTE ADUANAS 20160707</v>
          </cell>
          <cell r="G442">
            <v>0</v>
          </cell>
          <cell r="H442">
            <v>1.1848076144187931</v>
          </cell>
        </row>
        <row r="443">
          <cell r="E443" t="str">
            <v>PROYECTOS DE INFRAESTRUCTURA DEL PERU S. REPORTE ADUANAS 20160707</v>
          </cell>
          <cell r="G443">
            <v>0</v>
          </cell>
          <cell r="H443">
            <v>1.1862776349614395</v>
          </cell>
        </row>
        <row r="444">
          <cell r="E444" t="str">
            <v>PROYECTOS DE INFRAESTRUCTURA DEL PERU S. REPORTE ADUANAS 20160707</v>
          </cell>
          <cell r="G444">
            <v>0</v>
          </cell>
          <cell r="H444">
            <v>1.1848085901027079</v>
          </cell>
        </row>
        <row r="445">
          <cell r="E445" t="str">
            <v>PROYECTOS DE INFRAESTRUCTURA DEL PERU S. REPORTE ADUANAS 20160707</v>
          </cell>
          <cell r="G445">
            <v>0</v>
          </cell>
          <cell r="H445">
            <v>1.1848000000000001</v>
          </cell>
        </row>
        <row r="446">
          <cell r="E446" t="str">
            <v>PROYECTOS DE INFRAESTRUCTURA DEL PERU S. REPORTE ADUANAS 20160707</v>
          </cell>
          <cell r="G446">
            <v>0</v>
          </cell>
          <cell r="H446">
            <v>1.1848091603053434</v>
          </cell>
        </row>
        <row r="447">
          <cell r="E447" t="str">
            <v>PROYECTOS DE INFRAESTRUCTURA DEL PERU S. REPORTE ADUANAS 20160707</v>
          </cell>
          <cell r="G447">
            <v>0</v>
          </cell>
          <cell r="H447">
            <v>1.1848025078369906</v>
          </cell>
        </row>
        <row r="448">
          <cell r="E448" t="str">
            <v>PROYECTOS DE INFRAESTRUCTURA DEL PERU S. REPORTE ADUANAS 20160707</v>
          </cell>
          <cell r="G448">
            <v>0</v>
          </cell>
          <cell r="H448">
            <v>1.1848484848484848</v>
          </cell>
        </row>
        <row r="449">
          <cell r="E449" t="str">
            <v>PROYECTOS DE INFRAESTRUCTURA DEL PERU S. REPORTE ADUANAS 20160707</v>
          </cell>
          <cell r="G449">
            <v>0</v>
          </cell>
          <cell r="H449">
            <v>1.1862729026036645</v>
          </cell>
        </row>
        <row r="450">
          <cell r="E450" t="str">
            <v>PROYECTOS DE INFRAESTRUCTURA DEL PERU S. REPORTE ADUANAS 20160707</v>
          </cell>
          <cell r="G450">
            <v>0</v>
          </cell>
          <cell r="H450">
            <v>1.1862707480060357</v>
          </cell>
        </row>
        <row r="451">
          <cell r="E451" t="str">
            <v>PROYECTOS DE INFRAESTRUCTURA DEL PERU S. REPORTE ADUANAS 20160707</v>
          </cell>
          <cell r="G451">
            <v>0</v>
          </cell>
          <cell r="H451">
            <v>1.1862723593158375</v>
          </cell>
        </row>
        <row r="452">
          <cell r="E452" t="str">
            <v>PROYECTOS DE INFRAESTRUCTURA DEL PERU S. REPORTE ADUANAS 20160707</v>
          </cell>
          <cell r="G452">
            <v>0</v>
          </cell>
          <cell r="H452">
            <v>1.1862715581696739</v>
          </cell>
        </row>
        <row r="453">
          <cell r="E453" t="str">
            <v>PROYECTOS DE INFRAESTRUCTURA DEL PERU S. REPORTE ADUANAS 20160707</v>
          </cell>
          <cell r="G453">
            <v>0</v>
          </cell>
          <cell r="H453">
            <v>1.1862720865115379</v>
          </cell>
        </row>
        <row r="454">
          <cell r="E454" t="str">
            <v>PROYECTOS DE INFRAESTRUCTURA DEL PERU S. REPORTE ADUANAS 20160707</v>
          </cell>
          <cell r="G454">
            <v>0</v>
          </cell>
          <cell r="H454">
            <v>1.1862717278962698</v>
          </cell>
        </row>
        <row r="455">
          <cell r="E455" t="str">
            <v>PROYECTOS DE INFRAESTRUCTURA DEL PERU S. REPORTE ADUANAS 20160707</v>
          </cell>
          <cell r="G455">
            <v>0</v>
          </cell>
          <cell r="H455">
            <v>1.1862712688381136</v>
          </cell>
        </row>
        <row r="456">
          <cell r="E456" t="str">
            <v>PROYECTOS DE INFRAESTRUCTURA DEL PERU S. REPORTE ADUANAS 20160707</v>
          </cell>
          <cell r="G456">
            <v>0</v>
          </cell>
          <cell r="H456">
            <v>1.1862709328422629</v>
          </cell>
        </row>
        <row r="457">
          <cell r="E457" t="str">
            <v>PROYECTOS DE INFRAESTRUCTURA DEL PERU S. REPORTE ADUANAS 20160707</v>
          </cell>
          <cell r="G457">
            <v>0</v>
          </cell>
          <cell r="H457">
            <v>1.1941495150224746</v>
          </cell>
        </row>
        <row r="458">
          <cell r="E458" t="str">
            <v>PROYECTOS DE INFRAESTRUCTURA DEL PERU S. REPORTE ADUANAS 20160707</v>
          </cell>
          <cell r="G458">
            <v>0</v>
          </cell>
          <cell r="H458">
            <v>1.1941460794844254</v>
          </cell>
        </row>
        <row r="459">
          <cell r="E459" t="str">
            <v>PROYECTOS DE INFRAESTRUCTURA DEL PERU S. REPORTE ADUANAS 20160707</v>
          </cell>
          <cell r="G459">
            <v>0</v>
          </cell>
          <cell r="H459">
            <v>1.1941465863453815</v>
          </cell>
        </row>
        <row r="460">
          <cell r="E460" t="str">
            <v>PROYECTOS DE INFRAESTRUCTURA DEL PERU S. REPORTE ADUANAS 20160707</v>
          </cell>
          <cell r="G460">
            <v>0</v>
          </cell>
          <cell r="H460">
            <v>1.1941453505868191</v>
          </cell>
        </row>
        <row r="461">
          <cell r="E461" t="str">
            <v>PROYECTOS DE INFRAESTRUCTURA DEL PERU S. REPORTE ADUANAS 20160707</v>
          </cell>
          <cell r="G461">
            <v>0</v>
          </cell>
          <cell r="H461">
            <v>1.1941454833318674</v>
          </cell>
        </row>
        <row r="462">
          <cell r="E462" t="str">
            <v>PROYECTOS DE INFRAESTRUCTURA DEL PERU S. REPORTE ADUANAS 20160707</v>
          </cell>
          <cell r="G462">
            <v>0</v>
          </cell>
          <cell r="H462">
            <v>1.1941451944258807</v>
          </cell>
        </row>
        <row r="463">
          <cell r="E463" t="str">
            <v>PROYECTOS DE INFRAESTRUCTURA DEL PERU S. REPORTE ADUANAS 20160707</v>
          </cell>
          <cell r="G463">
            <v>0</v>
          </cell>
          <cell r="H463">
            <v>1.1941451304901336</v>
          </cell>
        </row>
        <row r="464">
          <cell r="E464" t="str">
            <v>PROYECTOS DE INFRAESTRUCTURA DEL PERU S. REPORTE ADUANAS 20160707</v>
          </cell>
          <cell r="G464">
            <v>0</v>
          </cell>
          <cell r="H464">
            <v>1.2283132530120482</v>
          </cell>
        </row>
        <row r="465">
          <cell r="E465" t="str">
            <v>PROYECTOS DE INFRAESTRUCTURA DEL PERU S. REPORTE ADUANAS 20160707</v>
          </cell>
          <cell r="G465">
            <v>0</v>
          </cell>
          <cell r="H465">
            <v>1.2283390764989661</v>
          </cell>
        </row>
        <row r="466">
          <cell r="E466" t="str">
            <v>PROYECTOS DE INFRAESTRUCTURA DEL PERU S. REPORTE ADUANAS 20160707</v>
          </cell>
          <cell r="G466">
            <v>0</v>
          </cell>
          <cell r="H466">
            <v>1.186290672451193</v>
          </cell>
        </row>
        <row r="467">
          <cell r="E467" t="str">
            <v>PROYECTOS DE INFRAESTRUCTURA DEL PERU S. REPORTE ADUANAS 20160707</v>
          </cell>
          <cell r="G467">
            <v>0</v>
          </cell>
          <cell r="H467">
            <v>1.1862795698924731</v>
          </cell>
        </row>
        <row r="468">
          <cell r="E468" t="str">
            <v>PROYECTOS DE INFRAESTRUCTURA DEL PERU S. REPORTE ADUANAS 20160707</v>
          </cell>
          <cell r="G468">
            <v>0</v>
          </cell>
          <cell r="H468">
            <v>1.1863186813186812</v>
          </cell>
        </row>
        <row r="469">
          <cell r="E469" t="str">
            <v>PROYECTOS DE INFRAESTRUCTURA DEL PERU S. REPORTE ADUANAS 20160707</v>
          </cell>
          <cell r="G469">
            <v>0</v>
          </cell>
          <cell r="H469">
            <v>1.186276595744681</v>
          </cell>
        </row>
        <row r="470">
          <cell r="E470" t="str">
            <v>PROYECTOS DE INFRAESTRUCTURA DEL PERU S. REPORTE ADUANAS 20160707</v>
          </cell>
          <cell r="G470">
            <v>0</v>
          </cell>
          <cell r="H470">
            <v>1.1863106796116505</v>
          </cell>
        </row>
        <row r="471">
          <cell r="E471" t="str">
            <v>PROYECTOS DE INFRAESTRUCTURA DEL PERU S. REPORTE ADUANAS 20160707</v>
          </cell>
          <cell r="G471">
            <v>0</v>
          </cell>
          <cell r="H471">
            <v>1.1862686567164178</v>
          </cell>
        </row>
        <row r="472">
          <cell r="E472" t="str">
            <v>PROYECTOS DE INFRAESTRUCTURA DEL PERU S. REPORTE ADUANAS 20160707</v>
          </cell>
          <cell r="G472">
            <v>0</v>
          </cell>
          <cell r="H472">
            <v>1.1862691131498471</v>
          </cell>
        </row>
        <row r="473">
          <cell r="E473" t="str">
            <v>PROYECTOS DE INFRAESTRUCTURA DEL PERU S. REPORTE ADUANAS 20160707</v>
          </cell>
          <cell r="G473">
            <v>0</v>
          </cell>
          <cell r="H473">
            <v>1.1941358024691358</v>
          </cell>
        </row>
        <row r="474">
          <cell r="E474" t="str">
            <v>PROYECTOS DE INFRAESTRUCTURA DEL PERU S. REPORTE ADUANAS 20160707</v>
          </cell>
          <cell r="G474">
            <v>0</v>
          </cell>
          <cell r="H474">
            <v>1.19414245014245</v>
          </cell>
        </row>
        <row r="475">
          <cell r="E475" t="str">
            <v>PROYECTOS DE INFRAESTRUCTURA DEL PERU S. REPORTE ADUANAS 20160707</v>
          </cell>
          <cell r="G475">
            <v>0</v>
          </cell>
          <cell r="H475">
            <v>1.1941447169240085</v>
          </cell>
        </row>
        <row r="476">
          <cell r="E476" t="str">
            <v>PROYECTOS DE INFRAESTRUCTURA DEL PERU S. REPORTE ADUANAS 20160707</v>
          </cell>
          <cell r="G476">
            <v>0</v>
          </cell>
          <cell r="H476">
            <v>1.1941468518166254</v>
          </cell>
        </row>
        <row r="477">
          <cell r="E477" t="str">
            <v>PROYECTOS DE INFRAESTRUCTURA DEL PERU S. REPORTE ADUANAS 20160707</v>
          </cell>
          <cell r="G477">
            <v>0</v>
          </cell>
          <cell r="H477">
            <v>1.1941465574496348</v>
          </cell>
        </row>
        <row r="478">
          <cell r="E478" t="str">
            <v>PROYECTOS DE INFRAESTRUCTURA DEL PERU S. REPORTE ADUANAS 20160707</v>
          </cell>
          <cell r="G478">
            <v>0</v>
          </cell>
          <cell r="H478">
            <v>1.1941451612903227</v>
          </cell>
        </row>
        <row r="479">
          <cell r="E479" t="str">
            <v>PROYECTOS DE INFRAESTRUCTURA DEL PERU S. REPORTE ADUANAS 20160707</v>
          </cell>
          <cell r="G479">
            <v>0</v>
          </cell>
          <cell r="H479">
            <v>1.1941468777484607</v>
          </cell>
        </row>
        <row r="480">
          <cell r="E480" t="str">
            <v>PROYECTOS DE INFRAESTRUCTURA DEL PERU S. REPORTE ADUANAS 20160707</v>
          </cell>
          <cell r="G480">
            <v>0</v>
          </cell>
          <cell r="H480">
            <v>1.2283636363636363</v>
          </cell>
        </row>
        <row r="481">
          <cell r="E481" t="str">
            <v>PROYECTOS DE INFRAESTRUCTURA DEL PERU S. REPORTE ADUANAS 20160707</v>
          </cell>
          <cell r="G481">
            <v>0</v>
          </cell>
          <cell r="H481">
            <v>1.228344827586207</v>
          </cell>
        </row>
        <row r="482">
          <cell r="E482" t="str">
            <v>PROYECTOS DE INFRAESTRUCTURA DEL PERU S. REPORTE ADUANAS 20160707</v>
          </cell>
          <cell r="G482">
            <v>0</v>
          </cell>
          <cell r="H482">
            <v>1.2283425414364642</v>
          </cell>
        </row>
        <row r="483">
          <cell r="E483" t="str">
            <v>CONSORCIO TRANSMANTARO S.A. REPORTE ADUANAS 20160707</v>
          </cell>
          <cell r="G483">
            <v>0</v>
          </cell>
          <cell r="H483">
            <v>1.3169765642272828</v>
          </cell>
        </row>
        <row r="484">
          <cell r="E484" t="str">
            <v>CONSORCIO TRANSMANTARO S.A. REPORTE ADUANAS 20160707</v>
          </cell>
          <cell r="G484">
            <v>0</v>
          </cell>
          <cell r="H484">
            <v>1.2638373526993698</v>
          </cell>
        </row>
        <row r="485">
          <cell r="E485" t="str">
            <v>CONSORCIO TRANSMANTARO S.A. REPORTE ADUANAS 20160711</v>
          </cell>
          <cell r="G485">
            <v>0</v>
          </cell>
          <cell r="H485">
            <v>1.1686931772628879</v>
          </cell>
        </row>
        <row r="486">
          <cell r="E486" t="str">
            <v>CONSORCIO TRANSMANTARO S.A. REPORTE ADUANAS 20160711</v>
          </cell>
          <cell r="G486">
            <v>0</v>
          </cell>
          <cell r="H486">
            <v>1.1686937549586309</v>
          </cell>
        </row>
        <row r="487">
          <cell r="E487" t="str">
            <v>PROYECTOS DE INFRAESTRUCTURA DEL PERU S. REPORTE ADUANAS 20160712</v>
          </cell>
          <cell r="G487">
            <v>0</v>
          </cell>
          <cell r="H487">
            <v>1.1872991276400366</v>
          </cell>
        </row>
        <row r="488">
          <cell r="E488" t="str">
            <v>PROYECTOS DE INFRAESTRUCTURA DEL PERU S. REPORTE ADUANAS 20160712</v>
          </cell>
          <cell r="G488">
            <v>0</v>
          </cell>
          <cell r="H488">
            <v>1.1872991276400366</v>
          </cell>
        </row>
        <row r="489">
          <cell r="E489" t="str">
            <v>PROYECTOS DE INFRAESTRUCTURA DEL PERU S. REPORTE ADUANAS 20160712</v>
          </cell>
          <cell r="G489">
            <v>0</v>
          </cell>
          <cell r="H489">
            <v>1.1873008421531808</v>
          </cell>
        </row>
        <row r="490">
          <cell r="E490" t="str">
            <v>PROYECTOS DE INFRAESTRUCTURA DEL PERU S. REPORTE ADUANAS 20160712</v>
          </cell>
          <cell r="G490">
            <v>0</v>
          </cell>
          <cell r="H490">
            <v>1.1872981876076503</v>
          </cell>
        </row>
        <row r="491">
          <cell r="E491" t="str">
            <v>PROYECTOS DE INFRAESTRUCTURA DEL PERU S. REPORTE ADUANAS 20160712</v>
          </cell>
          <cell r="G491">
            <v>0</v>
          </cell>
          <cell r="H491">
            <v>1.1872981876076503</v>
          </cell>
        </row>
        <row r="492">
          <cell r="E492" t="str">
            <v>PROYECTOS DE INFRAESTRUCTURA DEL PERU S. REPORTE ADUANAS 20160712</v>
          </cell>
          <cell r="G492">
            <v>0</v>
          </cell>
          <cell r="H492">
            <v>1.1873003691873729</v>
          </cell>
        </row>
        <row r="493">
          <cell r="E493" t="str">
            <v>PROYECTOS DE INFRAESTRUCTURA DEL PERU S. REPORTE ADUANAS 20160712</v>
          </cell>
          <cell r="G493">
            <v>0</v>
          </cell>
          <cell r="H493">
            <v>1.187298287669095</v>
          </cell>
        </row>
        <row r="494">
          <cell r="E494" t="str">
            <v>PROYECTOS DE INFRAESTRUCTURA DEL PERU S. REPORTE ADUANAS 20160712</v>
          </cell>
          <cell r="G494">
            <v>0</v>
          </cell>
          <cell r="H494">
            <v>1.2127272727272727</v>
          </cell>
        </row>
        <row r="495">
          <cell r="E495" t="str">
            <v>PROYECTOS DE INFRAESTRUCTURA DEL PERU S. REPORTE ADUANAS 20160712</v>
          </cell>
          <cell r="G495">
            <v>0</v>
          </cell>
          <cell r="H495">
            <v>1.1863116505377309</v>
          </cell>
        </row>
        <row r="496">
          <cell r="E496" t="str">
            <v>PROYECTOS DE INFRAESTRUCTURA DEL PERU S. REPORTE ADUANAS 20160712</v>
          </cell>
          <cell r="G496">
            <v>0</v>
          </cell>
          <cell r="H496">
            <v>1.1863153616572313</v>
          </cell>
        </row>
        <row r="497">
          <cell r="E497" t="str">
            <v>PROYECTOS DE INFRAESTRUCTURA DEL PERU S. REPORTE ADUANAS 20160712</v>
          </cell>
          <cell r="G497">
            <v>0</v>
          </cell>
          <cell r="H497">
            <v>1.1863093837457883</v>
          </cell>
        </row>
        <row r="498">
          <cell r="E498" t="str">
            <v>PROYECTOS DE INFRAESTRUCTURA DEL PERU S. REPORTE ADUANAS 20160712</v>
          </cell>
          <cell r="G498">
            <v>0</v>
          </cell>
          <cell r="H498">
            <v>1.1863079497272127</v>
          </cell>
        </row>
        <row r="499">
          <cell r="E499" t="str">
            <v>PROYECTOS DE INFRAESTRUCTURA DEL PERU S. REPORTE ADUANAS 20160712</v>
          </cell>
          <cell r="G499">
            <v>0</v>
          </cell>
          <cell r="H499">
            <v>1.1863104935111095</v>
          </cell>
        </row>
        <row r="500">
          <cell r="E500" t="str">
            <v>PROYECTOS DE INFRAESTRUCTURA DEL PERU S. REPORTE ADUANAS 20160712</v>
          </cell>
          <cell r="G500">
            <v>0</v>
          </cell>
          <cell r="H500">
            <v>1.1863091183361234</v>
          </cell>
        </row>
        <row r="501">
          <cell r="E501" t="str">
            <v>PROYECTOS DE INFRAESTRUCTURA DEL PERU S. REPORTE ADUANAS 20160712</v>
          </cell>
          <cell r="G501">
            <v>0</v>
          </cell>
          <cell r="H501">
            <v>1.1863087901739151</v>
          </cell>
        </row>
        <row r="502">
          <cell r="E502" t="str">
            <v>PROYECTOS DE INFRAESTRUCTURA DEL PERU S. REPORTE ADUANAS 20160712</v>
          </cell>
          <cell r="G502">
            <v>0</v>
          </cell>
          <cell r="H502">
            <v>1.1863627030236248</v>
          </cell>
        </row>
        <row r="503">
          <cell r="E503" t="str">
            <v>PROYECTOS DE INFRAESTRUCTURA DEL PERU S. REPORTE ADUANAS 20160712</v>
          </cell>
          <cell r="G503">
            <v>0</v>
          </cell>
          <cell r="H503">
            <v>1.186307916536619</v>
          </cell>
        </row>
        <row r="504">
          <cell r="E504" t="str">
            <v>PROYECTOS DE INFRAESTRUCTURA DEL PERU S. REPORTE ADUANAS 20160712</v>
          </cell>
          <cell r="G504">
            <v>0</v>
          </cell>
          <cell r="H504">
            <v>1.186308858677096</v>
          </cell>
        </row>
        <row r="505">
          <cell r="E505" t="str">
            <v>PROYECTOS DE INFRAESTRUCTURA DEL PERU S. REPORTE ADUANAS 20160712</v>
          </cell>
          <cell r="G505">
            <v>0</v>
          </cell>
          <cell r="H505">
            <v>1.1863097029156469</v>
          </cell>
        </row>
        <row r="506">
          <cell r="E506" t="str">
            <v>PROYECTOS DE INFRAESTRUCTURA DEL PERU S. REPORTE ADUANAS 20160712</v>
          </cell>
          <cell r="G506">
            <v>0</v>
          </cell>
          <cell r="H506">
            <v>1.1854719988538065</v>
          </cell>
        </row>
        <row r="507">
          <cell r="E507" t="str">
            <v>CONSORCIO TRANSMANTARO S.A. REPORTE ADUANAS 20160718</v>
          </cell>
          <cell r="G507">
            <v>0</v>
          </cell>
          <cell r="H507">
            <v>1.2411794188660394</v>
          </cell>
        </row>
        <row r="508">
          <cell r="E508" t="str">
            <v>CONSORCIO TRANSMANTARO S.A. REPORTE ADUANAS 20160718</v>
          </cell>
          <cell r="G508">
            <v>0</v>
          </cell>
          <cell r="H508">
            <v>1.1687796495304483</v>
          </cell>
        </row>
        <row r="509">
          <cell r="E509" t="str">
            <v>PROYECTOS DE INFRAESTRUCTURA DEL PERU S. REPORTE ADUANAS 20160719</v>
          </cell>
          <cell r="G509">
            <v>0</v>
          </cell>
          <cell r="H509">
            <v>1.2414860792192881</v>
          </cell>
        </row>
        <row r="510">
          <cell r="E510" t="str">
            <v>PROYECTOS DE INFRAESTRUCTURA DEL PERU S. REPORTE ADUANAS 20160719</v>
          </cell>
          <cell r="G510">
            <v>0</v>
          </cell>
          <cell r="H510">
            <v>1.2274487471526196</v>
          </cell>
        </row>
        <row r="511">
          <cell r="E511" t="str">
            <v>PROYECTOS DE INFRAESTRUCTURA DEL PERU S. REPORTE ADUANAS 20160719</v>
          </cell>
          <cell r="G511">
            <v>0</v>
          </cell>
          <cell r="H511">
            <v>1.2274507874015748</v>
          </cell>
        </row>
        <row r="512">
          <cell r="E512" t="str">
            <v>PROYECTOS DE INFRAESTRUCTURA DEL PERU S. REPORTE ADUANAS 20160719</v>
          </cell>
          <cell r="G512">
            <v>0</v>
          </cell>
          <cell r="H512">
            <v>1.2274387351778657</v>
          </cell>
        </row>
        <row r="513">
          <cell r="E513" t="str">
            <v>PROYECTOS DE INFRAESTRUCTURA DEL PERU S. REPORTE ADUANAS 20160719</v>
          </cell>
          <cell r="G513">
            <v>0</v>
          </cell>
          <cell r="H513">
            <v>1.241484375</v>
          </cell>
        </row>
        <row r="514">
          <cell r="E514" t="str">
            <v>PROYECTOS DE INFRAESTRUCTURA DEL PERU S. REPORTE ADUANAS 20160719</v>
          </cell>
          <cell r="G514">
            <v>0</v>
          </cell>
          <cell r="H514">
            <v>1.2414666666666667</v>
          </cell>
        </row>
        <row r="515">
          <cell r="E515" t="str">
            <v>PROYECTOS DE INFRAESTRUCTURA DEL PERU S. REPORTE ADUANAS 20160719</v>
          </cell>
          <cell r="G515">
            <v>0</v>
          </cell>
          <cell r="H515">
            <v>1.2413965087281795</v>
          </cell>
        </row>
        <row r="516">
          <cell r="E516" t="str">
            <v>PROYECTOS DE INFRAESTRUCTURA DEL PERU S. REPORTE ADUANAS 20160719</v>
          </cell>
          <cell r="G516">
            <v>0</v>
          </cell>
          <cell r="H516">
            <v>1.2414951456310679</v>
          </cell>
        </row>
        <row r="517">
          <cell r="E517" t="str">
            <v>PROYECTOS DE INFRAESTRUCTURA DEL PERU S. REPORTE ADUANAS 20160719</v>
          </cell>
          <cell r="G517">
            <v>0</v>
          </cell>
          <cell r="H517">
            <v>1.2414936247723134</v>
          </cell>
        </row>
        <row r="518">
          <cell r="E518" t="str">
            <v>PROYECTOS DE INFRAESTRUCTURA DEL PERU S. REPORTE ADUANAS 20160719</v>
          </cell>
          <cell r="G518">
            <v>0</v>
          </cell>
          <cell r="H518">
            <v>1.1854140127388535</v>
          </cell>
        </row>
        <row r="519">
          <cell r="E519" t="str">
            <v>PROYECTOS DE INFRAESTRUCTURA DEL PERU S. REPORTE ADUANAS 20160719</v>
          </cell>
          <cell r="G519">
            <v>0</v>
          </cell>
          <cell r="H519">
            <v>1.2274419363256786</v>
          </cell>
        </row>
        <row r="520">
          <cell r="E520" t="str">
            <v>PROYECTOS DE INFRAESTRUCTURA DEL PERU S. REPORTE ADUANAS 20160719</v>
          </cell>
          <cell r="G520">
            <v>0</v>
          </cell>
          <cell r="H520">
            <v>1.259376686612695</v>
          </cell>
        </row>
        <row r="521">
          <cell r="E521" t="str">
            <v>PROYECTOS DE INFRAESTRUCTURA DEL PERU S. REPORTE ADUANAS 20160719</v>
          </cell>
          <cell r="G521">
            <v>0</v>
          </cell>
          <cell r="H521">
            <v>1.2414840714840714</v>
          </cell>
        </row>
        <row r="522">
          <cell r="E522" t="str">
            <v>PROYECTOS DE INFRAESTRUCTURA DEL PERU S. REPORTE ADUANAS 20160719</v>
          </cell>
          <cell r="G522">
            <v>0</v>
          </cell>
          <cell r="H522">
            <v>1.2414949651432998</v>
          </cell>
        </row>
        <row r="523">
          <cell r="E523" t="str">
            <v>PROYECTOS DE INFRAESTRUCTURA DEL PERU S. REPORTE ADUANAS 20160719</v>
          </cell>
          <cell r="G523">
            <v>0</v>
          </cell>
          <cell r="H523">
            <v>1.2414866979655712</v>
          </cell>
        </row>
        <row r="524">
          <cell r="E524" t="str">
            <v>CONSORCIO TRANSMANTARO S.A. REPORTE ADUANAS 20160721</v>
          </cell>
          <cell r="G524">
            <v>0</v>
          </cell>
          <cell r="H524">
            <v>1.1786195652173912</v>
          </cell>
        </row>
        <row r="525">
          <cell r="E525" t="str">
            <v>PROYECTOS DE INFRAESTRUCTURA DEL PERU S. REPORTE ADUANAS 20160721</v>
          </cell>
          <cell r="G525">
            <v>0</v>
          </cell>
          <cell r="H525">
            <v>1.1895522388059703</v>
          </cell>
        </row>
        <row r="526">
          <cell r="E526" t="str">
            <v>PROYECTOS DE INFRAESTRUCTURA DEL PERU S. REPORTE ADUANAS 20160721</v>
          </cell>
          <cell r="G526">
            <v>0</v>
          </cell>
          <cell r="H526">
            <v>1.1895522388059703</v>
          </cell>
        </row>
        <row r="527">
          <cell r="E527" t="str">
            <v>PROYECTOS DE INFRAESTRUCTURA DEL PERU S. REPORTE ADUANAS 20160721</v>
          </cell>
          <cell r="G527">
            <v>0</v>
          </cell>
          <cell r="H527">
            <v>1.1895813133539004</v>
          </cell>
        </row>
        <row r="528">
          <cell r="E528" t="str">
            <v>PROYECTOS DE INFRAESTRUCTURA DEL PERU S. REPORTE ADUANAS 20160721</v>
          </cell>
          <cell r="G528">
            <v>0</v>
          </cell>
          <cell r="H528">
            <v>1.1895780903034787</v>
          </cell>
        </row>
        <row r="529">
          <cell r="E529" t="str">
            <v>PROYECTOS DE INFRAESTRUCTURA DEL PERU S. REPORTE ADUANAS 20160721</v>
          </cell>
          <cell r="G529">
            <v>0</v>
          </cell>
          <cell r="H529">
            <v>1.1895836376917457</v>
          </cell>
        </row>
        <row r="530">
          <cell r="E530" t="str">
            <v>PROYECTOS DE INFRAESTRUCTURA DEL PERU S. REPORTE ADUANAS 20160721</v>
          </cell>
          <cell r="G530">
            <v>0</v>
          </cell>
          <cell r="H530">
            <v>1.1895815170008719</v>
          </cell>
        </row>
        <row r="531">
          <cell r="E531" t="str">
            <v>PROYECTOS DE INFRAESTRUCTURA DEL PERU S. REPORTE ADUANAS 20160721</v>
          </cell>
          <cell r="G531">
            <v>0</v>
          </cell>
          <cell r="H531">
            <v>1.1895817580340267</v>
          </cell>
        </row>
        <row r="532">
          <cell r="E532" t="str">
            <v>PROYECTOS DE INFRAESTRUCTURA DEL PERU S. REPORTE ADUANAS 20160721</v>
          </cell>
          <cell r="G532">
            <v>0</v>
          </cell>
          <cell r="H532">
            <v>1.3787859211405658</v>
          </cell>
        </row>
        <row r="533">
          <cell r="E533" t="str">
            <v>PROYECTOS DE INFRAESTRUCTURA DEL PERU S. REPORTE ADUANAS 20160721</v>
          </cell>
          <cell r="G533">
            <v>0</v>
          </cell>
          <cell r="H533">
            <v>1.1895825676030454</v>
          </cell>
        </row>
        <row r="534">
          <cell r="E534" t="str">
            <v>PROYECTOS DE INFRAESTRUCTURA DEL PERU S. REPORTE ADUANAS 20160721</v>
          </cell>
          <cell r="G534">
            <v>0</v>
          </cell>
          <cell r="H534">
            <v>1.189577530176416</v>
          </cell>
        </row>
        <row r="535">
          <cell r="E535" t="str">
            <v>PROYECTOS DE INFRAESTRUCTURA DEL PERU S. REPORTE ADUANAS 20160721</v>
          </cell>
          <cell r="G535">
            <v>0</v>
          </cell>
          <cell r="H535">
            <v>1.189559748427673</v>
          </cell>
        </row>
        <row r="536">
          <cell r="E536" t="str">
            <v>PROYECTOS DE INFRAESTRUCTURA DEL PERU S. REPORTE ADUANAS 20160721</v>
          </cell>
          <cell r="G536">
            <v>0</v>
          </cell>
          <cell r="H536">
            <v>1.1895652173913043</v>
          </cell>
        </row>
        <row r="537">
          <cell r="E537" t="str">
            <v>PROYECTOS DE INFRAESTRUCTURA DEL PERU S. REPORTE ADUANAS 20160721</v>
          </cell>
          <cell r="G537">
            <v>0</v>
          </cell>
          <cell r="H537">
            <v>1.1944211994421199</v>
          </cell>
        </row>
        <row r="538">
          <cell r="E538" t="str">
            <v>PROYECTOS DE INFRAESTRUCTURA DEL PERU S. REPORTE ADUANAS 20160721</v>
          </cell>
          <cell r="G538">
            <v>0</v>
          </cell>
          <cell r="H538">
            <v>1.1944253632760897</v>
          </cell>
        </row>
        <row r="539">
          <cell r="E539" t="str">
            <v>PROYECTOS DE INFRAESTRUCTURA DEL PERU S. REPORTE ADUANAS 20160721</v>
          </cell>
          <cell r="G539">
            <v>0</v>
          </cell>
          <cell r="H539">
            <v>1.1944225099346237</v>
          </cell>
        </row>
        <row r="540">
          <cell r="E540" t="str">
            <v>PROYECTOS DE INFRAESTRUCTURA DEL PERU S. REPORTE ADUANAS 20160721</v>
          </cell>
          <cell r="G540">
            <v>0</v>
          </cell>
          <cell r="H540">
            <v>1.1944230566950667</v>
          </cell>
        </row>
        <row r="541">
          <cell r="E541" t="str">
            <v>PROYECTOS DE INFRAESTRUCTURA DEL PERU S. REPORTE ADUANAS 20160721</v>
          </cell>
          <cell r="G541">
            <v>0</v>
          </cell>
          <cell r="H541">
            <v>1.1944230100799444</v>
          </cell>
        </row>
        <row r="542">
          <cell r="E542" t="str">
            <v>PROYECTOS DE INFRAESTRUCTURA DEL PERU S. REPORTE ADUANAS 20160721</v>
          </cell>
          <cell r="G542">
            <v>0</v>
          </cell>
          <cell r="H542">
            <v>1.1944229976078529</v>
          </cell>
        </row>
        <row r="543">
          <cell r="E543" t="str">
            <v>PROYECTOS DE INFRAESTRUCTURA DEL PERU S. REPORTE ADUANAS 20160721</v>
          </cell>
          <cell r="G543">
            <v>0</v>
          </cell>
          <cell r="H543">
            <v>1.2601811275049548</v>
          </cell>
        </row>
        <row r="544">
          <cell r="E544" t="str">
            <v>PROYECTOS DE INFRAESTRUCTURA DEL PERU S. REPORTE ADUANAS 20160721</v>
          </cell>
          <cell r="G544">
            <v>0</v>
          </cell>
          <cell r="H544">
            <v>1.1944234945705825</v>
          </cell>
        </row>
        <row r="545">
          <cell r="E545" t="str">
            <v>PROYECTOS DE INFRAESTRUCTURA DEL PERU S. REPORTE ADUANAS 20160721</v>
          </cell>
          <cell r="G545">
            <v>0</v>
          </cell>
          <cell r="H545">
            <v>1.1944232344748484</v>
          </cell>
        </row>
        <row r="546">
          <cell r="E546" t="str">
            <v>PROYECTOS DE INFRAESTRUCTURA DEL PERU S. REPORTE ADUANAS 20160721</v>
          </cell>
          <cell r="G546">
            <v>0</v>
          </cell>
          <cell r="H546">
            <v>1.2022935779816513</v>
          </cell>
        </row>
        <row r="547">
          <cell r="E547" t="str">
            <v>PROYECTOS DE INFRAESTRUCTURA DEL PERU S. REPORTE ADUANAS 20160721</v>
          </cell>
          <cell r="G547">
            <v>0</v>
          </cell>
          <cell r="H547">
            <v>1.2022998897464168</v>
          </cell>
        </row>
        <row r="548">
          <cell r="E548" t="str">
            <v>PROYECTOS DE INFRAESTRUCTURA DEL PERU S. REPORTE ADUANAS 20160721</v>
          </cell>
          <cell r="G548">
            <v>0</v>
          </cell>
          <cell r="H548">
            <v>1.2022995780590717</v>
          </cell>
        </row>
        <row r="549">
          <cell r="E549" t="str">
            <v>PROYECTOS DE INFRAESTRUCTURA DEL PERU S. REPORTE ADUANAS 20160721</v>
          </cell>
          <cell r="G549">
            <v>0</v>
          </cell>
          <cell r="H549">
            <v>1.2022975404919016</v>
          </cell>
        </row>
        <row r="550">
          <cell r="E550" t="str">
            <v>PROYECTOS DE INFRAESTRUCTURA DEL PERU S. REPORTE ADUANAS 20160721</v>
          </cell>
          <cell r="G550">
            <v>0</v>
          </cell>
          <cell r="H550">
            <v>1.2842981857863867</v>
          </cell>
        </row>
        <row r="551">
          <cell r="E551" t="str">
            <v>PROYECTOS DE INFRAESTRUCTURA DEL PERU S. REPORTE ADUANAS 20160721</v>
          </cell>
          <cell r="G551">
            <v>0</v>
          </cell>
          <cell r="H551">
            <v>1.2680715886803027</v>
          </cell>
        </row>
        <row r="552">
          <cell r="E552" t="str">
            <v>PROYECTOS DE INFRAESTRUCTURA DEL PERU S. REPORTE ADUANAS 20160721</v>
          </cell>
          <cell r="G552">
            <v>0</v>
          </cell>
          <cell r="H552">
            <v>1.2022960420032311</v>
          </cell>
        </row>
        <row r="553">
          <cell r="E553" t="str">
            <v>PROYECTOS DE INFRAESTRUCTURA DEL PERU S. REPORTE ADUANAS 20160721</v>
          </cell>
          <cell r="G553">
            <v>0</v>
          </cell>
          <cell r="H553">
            <v>1.2505223390275952</v>
          </cell>
        </row>
        <row r="554">
          <cell r="E554" t="str">
            <v>PROYECTOS DE INFRAESTRUCTURA DEL PERU S. REPORTE ADUANAS 20160721</v>
          </cell>
          <cell r="G554">
            <v>0</v>
          </cell>
          <cell r="H554">
            <v>1.3191179374657158</v>
          </cell>
        </row>
        <row r="555">
          <cell r="E555" t="str">
            <v>PROYECTOS DE INFRAESTRUCTURA DEL PERU S. REPORTE ADUANAS 20160721</v>
          </cell>
          <cell r="G555">
            <v>0</v>
          </cell>
          <cell r="H555">
            <v>1.2505223390275952</v>
          </cell>
        </row>
        <row r="556">
          <cell r="E556" t="str">
            <v>PROYECTOS DE INFRAESTRUCTURA DEL PERU S. REPORTE ADUANAS 20160721</v>
          </cell>
          <cell r="G556">
            <v>0</v>
          </cell>
          <cell r="H556">
            <v>1.1944776119402984</v>
          </cell>
        </row>
        <row r="557">
          <cell r="E557" t="str">
            <v>PROYECTOS DE INFRAESTRUCTURA DEL PERU S. REPORTE ADUANAS 20160721</v>
          </cell>
          <cell r="G557">
            <v>0</v>
          </cell>
          <cell r="H557">
            <v>1.1944262295081967</v>
          </cell>
        </row>
        <row r="558">
          <cell r="E558" t="str">
            <v>PROYECTOS DE INFRAESTRUCTURA DEL PERU S. REPORTE ADUANAS 20160721</v>
          </cell>
          <cell r="G558">
            <v>0</v>
          </cell>
          <cell r="H558">
            <v>1.194426727410782</v>
          </cell>
        </row>
        <row r="559">
          <cell r="E559" t="str">
            <v>PROYECTOS DE INFRAESTRUCTURA DEL PERU S. REPORTE ADUANAS 20160721</v>
          </cell>
          <cell r="G559">
            <v>0</v>
          </cell>
          <cell r="H559">
            <v>1.1944292604501607</v>
          </cell>
        </row>
        <row r="560">
          <cell r="E560" t="str">
            <v>PROYECTOS DE INFRAESTRUCTURA DEL PERU S. REPORTE ADUANAS 20160721</v>
          </cell>
          <cell r="G560">
            <v>0</v>
          </cell>
          <cell r="H560">
            <v>1.2378952569169961</v>
          </cell>
        </row>
        <row r="561">
          <cell r="E561" t="str">
            <v>PROYECTOS DE INFRAESTRUCTURA DEL PERU S. REPORTE ADUANAS 20160721</v>
          </cell>
          <cell r="G561">
            <v>0</v>
          </cell>
          <cell r="H561">
            <v>1.233160621761658</v>
          </cell>
        </row>
        <row r="562">
          <cell r="E562" t="str">
            <v>PROYECTOS DE INFRAESTRUCTURA DEL PERU S. REPORTE ADUANAS 20160721</v>
          </cell>
          <cell r="G562">
            <v>0</v>
          </cell>
          <cell r="H562">
            <v>1.2378436030445532</v>
          </cell>
        </row>
        <row r="563">
          <cell r="E563" t="str">
            <v>PROYECTOS DE INFRAESTRUCTURA DEL PERU S. REPORTE ADUANAS 20160721</v>
          </cell>
          <cell r="G563">
            <v>0</v>
          </cell>
          <cell r="H563">
            <v>1.2378561201834291</v>
          </cell>
        </row>
        <row r="564">
          <cell r="E564" t="str">
            <v>PROYECTOS DE INFRAESTRUCTURA DEL PERU S. REPORTE ADUANAS 20160721</v>
          </cell>
          <cell r="G564">
            <v>0</v>
          </cell>
          <cell r="H564">
            <v>1.237804228104459</v>
          </cell>
        </row>
        <row r="565">
          <cell r="E565" t="str">
            <v>PROYECTOS DE INFRAESTRUCTURA DEL PERU S. REPORTE ADUANAS 20160721</v>
          </cell>
          <cell r="G565">
            <v>0</v>
          </cell>
          <cell r="H565">
            <v>1.237807150595883</v>
          </cell>
        </row>
        <row r="566">
          <cell r="E566" t="str">
            <v>PROYECTOS DE INFRAESTRUCTURA DEL PERU S. REPORTE ADUANAS 20160721</v>
          </cell>
          <cell r="G566">
            <v>0</v>
          </cell>
          <cell r="H566">
            <v>1.2732710482153549</v>
          </cell>
        </row>
        <row r="567">
          <cell r="E567" t="str">
            <v>PROYECTOS DE INFRAESTRUCTURA DEL PERU S. REPORTE ADUANAS 20160721</v>
          </cell>
          <cell r="G567">
            <v>0</v>
          </cell>
          <cell r="H567">
            <v>1.2732729293238294</v>
          </cell>
        </row>
        <row r="568">
          <cell r="E568" t="str">
            <v>PROYECTOS DE INFRAESTRUCTURA DEL PERU S. REPORTE ADUANAS 20160721</v>
          </cell>
          <cell r="G568">
            <v>0</v>
          </cell>
          <cell r="H568">
            <v>1.2732672543512829</v>
          </cell>
        </row>
        <row r="569">
          <cell r="E569" t="str">
            <v>PROYECTOS DE INFRAESTRUCTURA DEL PERU S. REPORTE ADUANAS 20160721</v>
          </cell>
          <cell r="G569">
            <v>0</v>
          </cell>
          <cell r="H569">
            <v>1.2732820169567156</v>
          </cell>
        </row>
        <row r="570">
          <cell r="E570" t="str">
            <v>PROYECTOS DE INFRAESTRUCTURA DEL PERU S. REPORTE ADUANAS 20160721</v>
          </cell>
          <cell r="G570">
            <v>0</v>
          </cell>
          <cell r="H570">
            <v>1.2732810229584421</v>
          </cell>
        </row>
        <row r="571">
          <cell r="E571" t="str">
            <v>PROYECTOS DE INFRAESTRUCTURA DEL PERU S. REPORTE ADUANAS 20160721</v>
          </cell>
          <cell r="G571">
            <v>0</v>
          </cell>
          <cell r="H571">
            <v>1.1944203581526862</v>
          </cell>
        </row>
        <row r="572">
          <cell r="E572" t="str">
            <v>PROYECTOS DE INFRAESTRUCTURA DEL PERU S. REPORTE ADUANAS 20160721</v>
          </cell>
          <cell r="G572">
            <v>0</v>
          </cell>
          <cell r="H572">
            <v>1.1944265593561367</v>
          </cell>
        </row>
        <row r="573">
          <cell r="E573" t="str">
            <v>PROYECTOS DE INFRAESTRUCTURA DEL PERU S. REPORTE ADUANAS 20160721</v>
          </cell>
          <cell r="G573">
            <v>0</v>
          </cell>
          <cell r="H573">
            <v>1.1944315352697095</v>
          </cell>
        </row>
        <row r="574">
          <cell r="E574" t="str">
            <v>PROYECTOS DE INFRAESTRUCTURA DEL PERU S. REPORTE ADUANAS 20160721</v>
          </cell>
          <cell r="G574">
            <v>0</v>
          </cell>
          <cell r="H574">
            <v>1.2022695035460993</v>
          </cell>
        </row>
        <row r="575">
          <cell r="E575" t="str">
            <v>PROYECTOS DE INFRAESTRUCTURA DEL PERU S. REPORTE ADUANAS 20160721</v>
          </cell>
          <cell r="G575">
            <v>0</v>
          </cell>
          <cell r="H575">
            <v>1.2023214285714285</v>
          </cell>
        </row>
        <row r="576">
          <cell r="E576" t="str">
            <v>PROYECTOS DE INFRAESTRUCTURA DEL PERU S. REPORTE ADUANAS 20160721</v>
          </cell>
          <cell r="G576">
            <v>0</v>
          </cell>
          <cell r="H576">
            <v>1.2023023255813954</v>
          </cell>
        </row>
        <row r="577">
          <cell r="E577" t="str">
            <v>PROYECTOS DE INFRAESTRUCTURA DEL PERU S. REPORTE ADUANAS 20160721</v>
          </cell>
          <cell r="G577">
            <v>0</v>
          </cell>
          <cell r="H577">
            <v>1.2022689075630251</v>
          </cell>
        </row>
        <row r="578">
          <cell r="E578" t="str">
            <v>PROYECTOS DE INFRAESTRUCTURA DEL PERU S. REPORTE ADUANAS 20160721</v>
          </cell>
          <cell r="G578">
            <v>0</v>
          </cell>
          <cell r="H578">
            <v>1.2022754491017964</v>
          </cell>
        </row>
        <row r="579">
          <cell r="E579" t="str">
            <v>PROYECTOS DE INFRAESTRUCTURA DEL PERU S. REPORTE ADUANAS 20160721</v>
          </cell>
          <cell r="G579">
            <v>0</v>
          </cell>
          <cell r="H579">
            <v>1.2505031446540882</v>
          </cell>
        </row>
        <row r="580">
          <cell r="E580" t="str">
            <v>PROYECTOS DE INFRAESTRUCTURA DEL PERU S. REPORTE ADUANAS 20160721</v>
          </cell>
          <cell r="G580">
            <v>0</v>
          </cell>
          <cell r="H580">
            <v>1.2505323193916349</v>
          </cell>
        </row>
        <row r="581">
          <cell r="E581" t="str">
            <v>PROYECTOS DE INFRAESTRUCTURA DEL PERU S. REPORTE ADUANAS 20160721</v>
          </cell>
          <cell r="G581">
            <v>0</v>
          </cell>
          <cell r="H581">
            <v>1.2505201238390093</v>
          </cell>
        </row>
        <row r="582">
          <cell r="E582" t="str">
            <v>PROYECTOS DE INFRAESTRUCTURA DEL PERU S. REPORTE ADUANAS 20160721</v>
          </cell>
          <cell r="G582">
            <v>0</v>
          </cell>
          <cell r="H582">
            <v>1.2505097087378643</v>
          </cell>
        </row>
        <row r="583">
          <cell r="E583" t="str">
            <v>PROYECTOS DE INFRAESTRUCTURA DEL PERU S. REPORTE ADUANAS 20160721</v>
          </cell>
          <cell r="G583">
            <v>0</v>
          </cell>
          <cell r="H583">
            <v>1.2505206550965535</v>
          </cell>
        </row>
        <row r="584">
          <cell r="E584" t="str">
            <v>CONSORCIO TRANSMANTARO S.A. REPORTE ADUANAS 20160721</v>
          </cell>
          <cell r="G584">
            <v>0</v>
          </cell>
          <cell r="H584">
            <v>1.1745156689433507</v>
          </cell>
        </row>
        <row r="585">
          <cell r="E585" t="str">
            <v>CONSORCIO TRANSMANTARO S.A. REPORTE ADUANAS 20160721</v>
          </cell>
          <cell r="G585">
            <v>0</v>
          </cell>
          <cell r="H585">
            <v>1.3020725898459784</v>
          </cell>
        </row>
        <row r="586">
          <cell r="E586" t="str">
            <v>PROYECTOS DE INFRAESTRUCTURA DEL PERU S. REPORTE ADUANAS 20160722</v>
          </cell>
          <cell r="G586">
            <v>0</v>
          </cell>
          <cell r="H586">
            <v>1.1817205174810221</v>
          </cell>
        </row>
        <row r="587">
          <cell r="E587" t="str">
            <v>PROYECTOS DE INFRAESTRUCTURA DEL PERU S. REPORTE ADUANAS 20160722</v>
          </cell>
          <cell r="G587">
            <v>0</v>
          </cell>
          <cell r="H587">
            <v>1.1817206244624872</v>
          </cell>
        </row>
        <row r="588">
          <cell r="E588" t="str">
            <v>PROYECTOS DE INFRAESTRUCTURA DEL PERU S. REPORTE ADUANAS 20160722</v>
          </cell>
          <cell r="G588">
            <v>0</v>
          </cell>
          <cell r="H588">
            <v>1.1578387338877358</v>
          </cell>
        </row>
        <row r="589">
          <cell r="E589" t="str">
            <v>PROYECTOS DE INFRAESTRUCTURA DEL PERU S. REPORTE ADUANAS 20160722</v>
          </cell>
          <cell r="G589">
            <v>0</v>
          </cell>
          <cell r="H589">
            <v>1.1578386706823374</v>
          </cell>
        </row>
        <row r="590">
          <cell r="E590" t="str">
            <v>CONSORCIO TRANSMANTARO S.A. REPORTE ADUANAS 20160727</v>
          </cell>
          <cell r="G590">
            <v>0</v>
          </cell>
          <cell r="H590">
            <v>1.2026693306693306</v>
          </cell>
        </row>
        <row r="591">
          <cell r="E591" t="str">
            <v>CONSORCIO TRANSMANTARO S.A. REPORTE ADUANAS 20160727</v>
          </cell>
          <cell r="G591">
            <v>0</v>
          </cell>
          <cell r="H591">
            <v>1.2717974571867714</v>
          </cell>
        </row>
        <row r="592">
          <cell r="E592" t="str">
            <v>CONSORCIO TRANSMANTARO S.A. REPORTE ADUANAS 20160727</v>
          </cell>
          <cell r="G592">
            <v>0</v>
          </cell>
          <cell r="H592">
            <v>1.2717872275496191</v>
          </cell>
        </row>
        <row r="593">
          <cell r="E593" t="str">
            <v>PROYECTOS DE INFRAESTRUCTURA DEL PERU S. REPORTE ADUANAS 20160802</v>
          </cell>
          <cell r="G593">
            <v>0</v>
          </cell>
          <cell r="H593">
            <v>1.2627437392167671</v>
          </cell>
        </row>
        <row r="594">
          <cell r="E594" t="str">
            <v>PROYECTOS DE INFRAESTRUCTURA DEL PERU S. REPORTE ADUANAS 20160802</v>
          </cell>
          <cell r="G594">
            <v>0</v>
          </cell>
          <cell r="H594">
            <v>1.2627460406194055</v>
          </cell>
        </row>
        <row r="595">
          <cell r="E595" t="str">
            <v>PROYECTOS DE INFRAESTRUCTURA DEL PERU S. REPORTE ADUANAS 20160802</v>
          </cell>
          <cell r="G595">
            <v>0</v>
          </cell>
          <cell r="H595">
            <v>1.2627436831245562</v>
          </cell>
        </row>
        <row r="596">
          <cell r="E596" t="str">
            <v>PROYECTOS DE INFRAESTRUCTURA DEL PERU S. REPORTE ADUANAS 20160804</v>
          </cell>
          <cell r="G596">
            <v>0</v>
          </cell>
          <cell r="H596">
            <v>1.1657106597191056</v>
          </cell>
        </row>
        <row r="597">
          <cell r="E597" t="str">
            <v>PROYECTOS DE INFRAESTRUCTURA DEL PERU S. REPORTE ADUANAS 20160804</v>
          </cell>
          <cell r="G597">
            <v>0</v>
          </cell>
          <cell r="H597">
            <v>1.1657109292604511</v>
          </cell>
        </row>
        <row r="598">
          <cell r="E598" t="str">
            <v>CONSORCIO TRANSMANTARO S.A. REPORTE ADUANAS 20160805</v>
          </cell>
          <cell r="G598">
            <v>0</v>
          </cell>
          <cell r="H598">
            <v>1.2486218255356429</v>
          </cell>
        </row>
        <row r="599">
          <cell r="E599" t="str">
            <v>CONSORCIO TRANSMANTARO S.A. REPORTE ADUANAS 20160805</v>
          </cell>
          <cell r="G599">
            <v>0</v>
          </cell>
          <cell r="H599">
            <v>1.2486132964767043</v>
          </cell>
        </row>
        <row r="600">
          <cell r="E600" t="str">
            <v>PROYECTOS DE INFRAESTRUCTURA DEL PERU S. REPORTE ADUANAS 20160811</v>
          </cell>
          <cell r="G600">
            <v>0</v>
          </cell>
          <cell r="H600">
            <v>1.1957201475334254</v>
          </cell>
        </row>
        <row r="601">
          <cell r="E601" t="str">
            <v>PROYECTOS DE INFRAESTRUCTURA DEL PERU S. REPORTE ADUANAS 20160811</v>
          </cell>
          <cell r="G601">
            <v>0</v>
          </cell>
          <cell r="H601">
            <v>1.2057875185735512</v>
          </cell>
        </row>
        <row r="602">
          <cell r="E602" t="str">
            <v>PROYECTOS DE INFRAESTRUCTURA DEL PERU S. REPORTE ADUANAS 20160811</v>
          </cell>
          <cell r="G602">
            <v>0</v>
          </cell>
          <cell r="H602">
            <v>1.2219991674183028</v>
          </cell>
        </row>
        <row r="603">
          <cell r="E603" t="str">
            <v>PROYECTOS DE INFRAESTRUCTURA DEL PERU S. REPORTE ADUANAS 20160811</v>
          </cell>
          <cell r="G603">
            <v>0</v>
          </cell>
          <cell r="H603">
            <v>1.2346304909560724</v>
          </cell>
        </row>
        <row r="604">
          <cell r="E604" t="str">
            <v>PROYECTOS DE INFRAESTRUCTURA DEL PERU S. REPORTE ADUANAS 20160811</v>
          </cell>
          <cell r="G604">
            <v>0</v>
          </cell>
          <cell r="H604">
            <v>1.1746340611618937</v>
          </cell>
        </row>
        <row r="605">
          <cell r="E605" t="str">
            <v>CONSORCIO TRANSMANTARO S.A. REPORTE ADUANAS 20160811</v>
          </cell>
          <cell r="G605">
            <v>0</v>
          </cell>
          <cell r="H605">
            <v>1.1708417591047413</v>
          </cell>
        </row>
        <row r="606">
          <cell r="E606" t="str">
            <v>CONSORCIO TRANSMANTARO S.A. REPORTE ADUANAS 20160811</v>
          </cell>
          <cell r="G606">
            <v>0</v>
          </cell>
          <cell r="H606">
            <v>1.1708410561286937</v>
          </cell>
        </row>
        <row r="607">
          <cell r="E607" t="str">
            <v>CONSORCIO TRANSMANTARO S.A. REPORTE ADUANAS 20160811</v>
          </cell>
          <cell r="G607">
            <v>0</v>
          </cell>
          <cell r="H607">
            <v>1.1708405797101449</v>
          </cell>
        </row>
        <row r="608">
          <cell r="E608" t="str">
            <v>PROYECTOS DE INFRAESTRUCTURA DEL PERU S. REPORTE ADUANAS 20160815</v>
          </cell>
          <cell r="G608">
            <v>0</v>
          </cell>
          <cell r="H608">
            <v>1.1915677966101694</v>
          </cell>
        </row>
        <row r="609">
          <cell r="E609" t="str">
            <v>PROYECTOS DE INFRAESTRUCTURA DEL PERU S. REPORTE ADUANAS 20160815</v>
          </cell>
          <cell r="G609">
            <v>0</v>
          </cell>
          <cell r="H609">
            <v>1.1905714285714286</v>
          </cell>
        </row>
        <row r="610">
          <cell r="E610" t="str">
            <v>PROYECTOS DE INFRAESTRUCTURA DEL PERU S. REPORTE ADUANAS 20160815</v>
          </cell>
          <cell r="G610">
            <v>0</v>
          </cell>
          <cell r="H610">
            <v>1.1905714285714286</v>
          </cell>
        </row>
        <row r="611">
          <cell r="E611" t="str">
            <v>PROYECTOS DE INFRAESTRUCTURA DEL PERU S. REPORTE ADUANAS 20160815</v>
          </cell>
          <cell r="G611">
            <v>0</v>
          </cell>
          <cell r="H611">
            <v>1.1904494382022472</v>
          </cell>
        </row>
        <row r="612">
          <cell r="E612" t="str">
            <v>PROYECTOS DE INFRAESTRUCTURA DEL PERU S. REPORTE ADUANAS 20160815</v>
          </cell>
          <cell r="G612">
            <v>0</v>
          </cell>
          <cell r="H612">
            <v>1.1905405405405405</v>
          </cell>
        </row>
        <row r="613">
          <cell r="E613" t="str">
            <v>PROYECTOS DE INFRAESTRUCTURA DEL PERU S. REPORTE ADUANAS 20160815</v>
          </cell>
          <cell r="G613">
            <v>0</v>
          </cell>
          <cell r="H613">
            <v>1.1905405405405405</v>
          </cell>
        </row>
        <row r="614">
          <cell r="E614" t="str">
            <v>PROYECTOS DE INFRAESTRUCTURA DEL PERU S. REPORTE ADUANAS 20160815</v>
          </cell>
          <cell r="G614">
            <v>0</v>
          </cell>
          <cell r="H614">
            <v>1.190562248995984</v>
          </cell>
        </row>
        <row r="615">
          <cell r="E615" t="str">
            <v>PROYECTOS DE INFRAESTRUCTURA DEL PERU S. REPORTE ADUANAS 20160815</v>
          </cell>
          <cell r="G615">
            <v>0</v>
          </cell>
          <cell r="H615">
            <v>1.1905960264900661</v>
          </cell>
        </row>
        <row r="616">
          <cell r="E616" t="str">
            <v>PROYECTOS DE INFRAESTRUCTURA DEL PERU S. REPORTE ADUANAS 20160815</v>
          </cell>
          <cell r="G616">
            <v>0</v>
          </cell>
          <cell r="H616">
            <v>1.1905443548387096</v>
          </cell>
        </row>
        <row r="617">
          <cell r="E617" t="str">
            <v>PROYECTOS DE INFRAESTRUCTURA DEL PERU S. REPORTE ADUANAS 20160815</v>
          </cell>
          <cell r="G617">
            <v>0</v>
          </cell>
          <cell r="H617">
            <v>1.2326112061591104</v>
          </cell>
        </row>
        <row r="618">
          <cell r="E618" t="str">
            <v>PROYECTOS DE INFRAESTRUCTURA DEL PERU S. REPORTE ADUANAS 20160815</v>
          </cell>
          <cell r="G618">
            <v>0</v>
          </cell>
          <cell r="H618">
            <v>1.2326121463077986</v>
          </cell>
        </row>
        <row r="619">
          <cell r="E619" t="str">
            <v>PROYECTOS DE INFRAESTRUCTURA DEL PERU S. REPORTE ADUANAS 20160815</v>
          </cell>
          <cell r="G619">
            <v>0</v>
          </cell>
          <cell r="H619">
            <v>1.2466591422121895</v>
          </cell>
        </row>
        <row r="620">
          <cell r="E620" t="str">
            <v>PROYECTOS DE INFRAESTRUCTURA DEL PERU S. REPORTE ADUANAS 20160815</v>
          </cell>
          <cell r="G620">
            <v>0</v>
          </cell>
          <cell r="H620">
            <v>1.2466565612819402</v>
          </cell>
        </row>
        <row r="621">
          <cell r="E621" t="str">
            <v>PROYECTOS DE INFRAESTRUCTURA DEL PERU S. REPORTE ADUANAS 20160815</v>
          </cell>
          <cell r="G621">
            <v>0</v>
          </cell>
          <cell r="H621">
            <v>1.2466598778004074</v>
          </cell>
        </row>
        <row r="622">
          <cell r="E622" t="str">
            <v>PROYECTOS DE INFRAESTRUCTURA DEL PERU S. REPORTE ADUANAS 20160815</v>
          </cell>
          <cell r="G622">
            <v>0</v>
          </cell>
          <cell r="H622">
            <v>1.2466554054054053</v>
          </cell>
        </row>
        <row r="623">
          <cell r="E623" t="str">
            <v>PROYECTOS DE INFRAESTRUCTURA DEL PERU S. REPORTE ADUANAS 20160815</v>
          </cell>
          <cell r="G623">
            <v>0</v>
          </cell>
          <cell r="H623">
            <v>1.19</v>
          </cell>
        </row>
        <row r="624">
          <cell r="E624" t="str">
            <v>PROYECTOS DE INFRAESTRUCTURA DEL PERU S. REPORTE ADUANAS 20160815</v>
          </cell>
          <cell r="G624">
            <v>0</v>
          </cell>
          <cell r="H624">
            <v>1.19</v>
          </cell>
        </row>
        <row r="625">
          <cell r="E625" t="str">
            <v>PROYECTOS DE INFRAESTRUCTURA DEL PERU S. REPORTE ADUANAS 20160815</v>
          </cell>
          <cell r="G625">
            <v>0</v>
          </cell>
          <cell r="H625">
            <v>1.19</v>
          </cell>
        </row>
        <row r="626">
          <cell r="E626" t="str">
            <v>PROYECTOS DE INFRAESTRUCTURA DEL PERU S. REPORTE ADUANAS 20160815</v>
          </cell>
          <cell r="G626">
            <v>0</v>
          </cell>
          <cell r="H626">
            <v>1.19</v>
          </cell>
        </row>
        <row r="627">
          <cell r="E627" t="str">
            <v>PROYECTOS DE INFRAESTRUCTURA DEL PERU S. REPORTE ADUANAS 20160815</v>
          </cell>
          <cell r="G627">
            <v>0</v>
          </cell>
          <cell r="H627">
            <v>1.19</v>
          </cell>
        </row>
        <row r="628">
          <cell r="E628" t="str">
            <v>PROYECTOS DE INFRAESTRUCTURA DEL PERU S. REPORTE ADUANAS 20160815</v>
          </cell>
          <cell r="G628">
            <v>0</v>
          </cell>
          <cell r="H628">
            <v>1.19</v>
          </cell>
        </row>
        <row r="629">
          <cell r="E629" t="str">
            <v>PROYECTOS DE INFRAESTRUCTURA DEL PERU S. REPORTE ADUANAS 20160815</v>
          </cell>
          <cell r="G629">
            <v>0</v>
          </cell>
          <cell r="H629">
            <v>1.19</v>
          </cell>
        </row>
        <row r="630">
          <cell r="E630" t="str">
            <v>PROYECTOS DE INFRAESTRUCTURA DEL PERU S. REPORTE ADUANAS 20160815</v>
          </cell>
          <cell r="G630">
            <v>0</v>
          </cell>
          <cell r="H630">
            <v>1.2321428571428572</v>
          </cell>
        </row>
        <row r="631">
          <cell r="E631" t="str">
            <v>PROYECTOS DE INFRAESTRUCTURA DEL PERU S. REPORTE ADUANAS 20160815</v>
          </cell>
          <cell r="G631">
            <v>0</v>
          </cell>
          <cell r="H631">
            <v>1.2327536231884058</v>
          </cell>
        </row>
        <row r="632">
          <cell r="E632" t="str">
            <v>PROYECTOS DE INFRAESTRUCTURA DEL PERU S. REPORTE ADUANAS 20160815</v>
          </cell>
          <cell r="G632">
            <v>0</v>
          </cell>
          <cell r="H632">
            <v>1.2326506024096386</v>
          </cell>
        </row>
        <row r="633">
          <cell r="E633" t="str">
            <v>PROYECTOS DE INFRAESTRUCTURA DEL PERU S. REPORTE ADUANAS 20160815</v>
          </cell>
          <cell r="G633">
            <v>0</v>
          </cell>
          <cell r="H633">
            <v>1.2163225381164013</v>
          </cell>
        </row>
        <row r="634">
          <cell r="E634" t="str">
            <v>PROYECTOS DE INFRAESTRUCTURA DEL PERU S. REPORTE ADUANAS 20160815</v>
          </cell>
          <cell r="G634">
            <v>0</v>
          </cell>
          <cell r="H634">
            <v>1.2163231910712662</v>
          </cell>
        </row>
        <row r="635">
          <cell r="E635" t="str">
            <v>PROYECTOS DE INFRAESTRUCTURA DEL PERU S. REPORTE ADUANAS 20160815</v>
          </cell>
          <cell r="G635">
            <v>0</v>
          </cell>
          <cell r="H635">
            <v>1.2163238118842554</v>
          </cell>
        </row>
        <row r="636">
          <cell r="E636" t="str">
            <v>PROYECTOS DE INFRAESTRUCTURA DEL PERU S. REPORTE ADUANAS 20160815</v>
          </cell>
          <cell r="G636">
            <v>0</v>
          </cell>
          <cell r="H636">
            <v>1.2163220356550581</v>
          </cell>
        </row>
        <row r="637">
          <cell r="E637" t="str">
            <v>PROYECTOS DE INFRAESTRUCTURA DEL PERU S. REPORTE ADUANAS 20160815</v>
          </cell>
          <cell r="G637">
            <v>0</v>
          </cell>
          <cell r="H637">
            <v>1.2163241312762725</v>
          </cell>
        </row>
        <row r="638">
          <cell r="E638" t="str">
            <v>PROYECTOS DE INFRAESTRUCTURA DEL PERU S. REPORTE ADUANAS 20160815</v>
          </cell>
          <cell r="G638">
            <v>0</v>
          </cell>
          <cell r="H638">
            <v>1.2163251460854771</v>
          </cell>
        </row>
        <row r="639">
          <cell r="E639" t="str">
            <v>PROYECTOS DE INFRAESTRUCTURA DEL PERU S. REPORTE ADUANAS 20160815</v>
          </cell>
          <cell r="G639">
            <v>0</v>
          </cell>
          <cell r="H639">
            <v>1.2510723931578669</v>
          </cell>
        </row>
        <row r="640">
          <cell r="E640" t="str">
            <v>PROYECTOS DE INFRAESTRUCTURA DEL PERU S. REPORTE ADUANAS 20160815</v>
          </cell>
          <cell r="G640">
            <v>0</v>
          </cell>
          <cell r="H640">
            <v>1.2510785649409628</v>
          </cell>
        </row>
        <row r="641">
          <cell r="E641" t="str">
            <v>PROYECTOS DE INFRAESTRUCTURA DEL PERU S. REPORTE ADUANAS 20160815</v>
          </cell>
          <cell r="G641">
            <v>0</v>
          </cell>
          <cell r="H641">
            <v>1.2163900234639786</v>
          </cell>
        </row>
        <row r="642">
          <cell r="E642" t="str">
            <v>PROYECTOS DE INFRAESTRUCTURA DEL PERU S. REPORTE ADUANAS 20160815</v>
          </cell>
          <cell r="G642">
            <v>0</v>
          </cell>
          <cell r="H642">
            <v>1.2163549160671463</v>
          </cell>
        </row>
        <row r="643">
          <cell r="E643" t="str">
            <v>PROYECTOS DE INFRAESTRUCTURA DEL PERU S. REPORTE ADUANAS 20160815</v>
          </cell>
          <cell r="G643">
            <v>0</v>
          </cell>
          <cell r="H643">
            <v>1.2163732496659112</v>
          </cell>
        </row>
        <row r="644">
          <cell r="E644" t="str">
            <v>PROYECTOS DE INFRAESTRUCTURA DEL PERU S. REPORTE ADUANAS 20160815</v>
          </cell>
          <cell r="G644">
            <v>0</v>
          </cell>
          <cell r="H644">
            <v>1.2163472819710599</v>
          </cell>
        </row>
        <row r="645">
          <cell r="E645" t="str">
            <v>PROYECTOS DE INFRAESTRUCTURA DEL PERU S. REPORTE ADUANAS 20160815</v>
          </cell>
          <cell r="G645">
            <v>0</v>
          </cell>
          <cell r="H645">
            <v>1.1917307692307693</v>
          </cell>
        </row>
        <row r="646">
          <cell r="E646" t="str">
            <v>PROYECTOS DE INFRAESTRUCTURA DEL PERU S. REPORTE ADUANAS 20160815</v>
          </cell>
          <cell r="G646">
            <v>0</v>
          </cell>
          <cell r="H646">
            <v>1.1917307692307693</v>
          </cell>
        </row>
        <row r="647">
          <cell r="E647" t="str">
            <v>PROYECTOS DE INFRAESTRUCTURA DEL PERU S. REPORTE ADUANAS 20160815</v>
          </cell>
          <cell r="G647">
            <v>0</v>
          </cell>
          <cell r="H647">
            <v>1.1917307692307693</v>
          </cell>
        </row>
        <row r="648">
          <cell r="E648" t="str">
            <v>PROYECTOS DE INFRAESTRUCTURA DEL PERU S. REPORTE ADUANAS 20160815</v>
          </cell>
          <cell r="G648">
            <v>0</v>
          </cell>
          <cell r="H648">
            <v>1.1915909090909089</v>
          </cell>
        </row>
        <row r="649">
          <cell r="E649" t="str">
            <v>PROYECTOS DE INFRAESTRUCTURA DEL PERU S. REPORTE ADUANAS 20160815</v>
          </cell>
          <cell r="G649">
            <v>0</v>
          </cell>
          <cell r="H649">
            <v>1.1916030534351145</v>
          </cell>
        </row>
        <row r="650">
          <cell r="E650" t="str">
            <v>PROYECTOS DE INFRAESTRUCTURA DEL PERU S. REPORTE ADUANAS 20160815</v>
          </cell>
          <cell r="G650">
            <v>0</v>
          </cell>
          <cell r="H650">
            <v>1.1915656565656565</v>
          </cell>
        </row>
        <row r="651">
          <cell r="E651" t="str">
            <v>PROYECTOS DE INFRAESTRUCTURA DEL PERU S. REPORTE ADUANAS 20160817</v>
          </cell>
          <cell r="G651">
            <v>0</v>
          </cell>
          <cell r="H651">
            <v>1.2370459081836327</v>
          </cell>
        </row>
        <row r="652">
          <cell r="E652" t="str">
            <v>PROYECTOS DE INFRAESTRUCTURA DEL PERU S. REPORTE ADUANAS 20160817</v>
          </cell>
          <cell r="G652">
            <v>0</v>
          </cell>
          <cell r="H652">
            <v>1.236923410482953</v>
          </cell>
        </row>
        <row r="653">
          <cell r="E653" t="str">
            <v>PROYECTOS DE INFRAESTRUCTURA DEL PERU S. REPORTE ADUANAS 20160817</v>
          </cell>
          <cell r="G653">
            <v>0</v>
          </cell>
          <cell r="H653">
            <v>1.237003867290861</v>
          </cell>
        </row>
        <row r="654">
          <cell r="E654" t="str">
            <v>PROYECTOS DE INFRAESTRUCTURA DEL PERU S. REPORTE ADUANAS 20160817</v>
          </cell>
          <cell r="G654">
            <v>0</v>
          </cell>
          <cell r="H654">
            <v>1.2369804108934543</v>
          </cell>
        </row>
        <row r="655">
          <cell r="E655" t="str">
            <v>PROYECTOS DE INFRAESTRUCTURA DEL PERU S. REPORTE ADUANAS 20160817</v>
          </cell>
          <cell r="G655">
            <v>0</v>
          </cell>
          <cell r="H655">
            <v>1.2369335736354272</v>
          </cell>
        </row>
        <row r="656">
          <cell r="E656" t="str">
            <v>PROYECTOS DE INFRAESTRUCTURA DEL PERU S. REPORTE ADUANAS 20160817</v>
          </cell>
          <cell r="G656">
            <v>0</v>
          </cell>
          <cell r="H656">
            <v>1.2369978086194302</v>
          </cell>
        </row>
        <row r="657">
          <cell r="E657" t="str">
            <v>PROYECTOS DE INFRAESTRUCTURA DEL PERU S. REPORTE ADUANAS 20160817</v>
          </cell>
          <cell r="G657">
            <v>0</v>
          </cell>
          <cell r="H657">
            <v>1.2369458905190092</v>
          </cell>
        </row>
        <row r="658">
          <cell r="E658" t="str">
            <v>PROYECTOS DE INFRAESTRUCTURA DEL PERU S. REPORTE ADUANAS 20160817</v>
          </cell>
          <cell r="G658">
            <v>0</v>
          </cell>
          <cell r="H658">
            <v>1.2721314706679481</v>
          </cell>
        </row>
        <row r="659">
          <cell r="E659" t="str">
            <v>PROYECTOS DE INFRAESTRUCTURA DEL PERU S. REPORTE ADUANAS 20160817</v>
          </cell>
          <cell r="G659">
            <v>0</v>
          </cell>
          <cell r="H659">
            <v>1.2721140546866689</v>
          </cell>
        </row>
        <row r="660">
          <cell r="E660" t="str">
            <v>PROYECTOS DE INFRAESTRUCTURA DEL PERU S. REPORTE ADUANAS 20160817</v>
          </cell>
          <cell r="G660">
            <v>0</v>
          </cell>
          <cell r="H660">
            <v>1.2720392868268191</v>
          </cell>
        </row>
        <row r="661">
          <cell r="E661" t="str">
            <v>PROYECTOS DE INFRAESTRUCTURA DEL PERU S. REPORTE ADUANAS 20160817</v>
          </cell>
          <cell r="G661">
            <v>0</v>
          </cell>
          <cell r="H661">
            <v>1.2368082368082367</v>
          </cell>
        </row>
        <row r="662">
          <cell r="E662" t="str">
            <v>PROYECTOS DE INFRAESTRUCTURA DEL PERU S. REPORTE ADUANAS 20160817</v>
          </cell>
          <cell r="G662">
            <v>0</v>
          </cell>
          <cell r="H662">
            <v>1.2365259182972881</v>
          </cell>
        </row>
        <row r="663">
          <cell r="E663" t="str">
            <v>PROYECTOS DE INFRAESTRUCTURA DEL PERU S. REPORTE ADUANAS 20160817</v>
          </cell>
          <cell r="G663">
            <v>0</v>
          </cell>
          <cell r="H663">
            <v>1.2372034956304621</v>
          </cell>
        </row>
        <row r="664">
          <cell r="E664" t="str">
            <v>PROYECTOS DE INFRAESTRUCTURA DEL PERU S. REPORTE ADUANAS 20160817</v>
          </cell>
          <cell r="G664">
            <v>0</v>
          </cell>
          <cell r="H664">
            <v>1.2358393408856847</v>
          </cell>
        </row>
        <row r="665">
          <cell r="E665" t="str">
            <v>PROYECTOS DE INFRAESTRUCTURA DEL PERU S. REPORTE ADUANAS 20160817</v>
          </cell>
          <cell r="G665">
            <v>0</v>
          </cell>
          <cell r="H665">
            <v>1.2373595505617978</v>
          </cell>
        </row>
        <row r="666">
          <cell r="E666" t="str">
            <v>PROYECTOS DE INFRAESTRUCTURA DEL PERU S. REPORTE ADUANAS 20160817</v>
          </cell>
          <cell r="G666">
            <v>0</v>
          </cell>
          <cell r="H666">
            <v>1.2368261659600241</v>
          </cell>
        </row>
        <row r="667">
          <cell r="E667" t="str">
            <v>PROYECTOS DE INFRAESTRUCTURA DEL PERU S. REPORTE ADUANAS 20160817</v>
          </cell>
          <cell r="G667">
            <v>0</v>
          </cell>
          <cell r="H667">
            <v>1.2369317746494777</v>
          </cell>
        </row>
        <row r="668">
          <cell r="E668" t="str">
            <v>PROYECTOS DE INFRAESTRUCTURA DEL PERU S. REPORTE ADUANAS 20160817</v>
          </cell>
          <cell r="G668">
            <v>0</v>
          </cell>
          <cell r="H668">
            <v>1.2369286478663093</v>
          </cell>
        </row>
        <row r="669">
          <cell r="E669" t="str">
            <v>PROYECTOS DE INFRAESTRUCTURA DEL PERU S. REPORTE ADUANAS 20160817</v>
          </cell>
          <cell r="G669">
            <v>0</v>
          </cell>
          <cell r="H669">
            <v>1.2369318225153239</v>
          </cell>
        </row>
        <row r="670">
          <cell r="E670" t="str">
            <v>PROYECTOS DE INFRAESTRUCTURA DEL PERU S. REPORTE ADUANAS 20160817</v>
          </cell>
          <cell r="G670">
            <v>0</v>
          </cell>
          <cell r="H670">
            <v>1.2369317597763996</v>
          </cell>
        </row>
        <row r="671">
          <cell r="E671" t="str">
            <v>PROYECTOS DE INFRAESTRUCTURA DEL PERU S. REPORTE ADUANAS 20160817</v>
          </cell>
          <cell r="G671">
            <v>0</v>
          </cell>
          <cell r="H671">
            <v>1.2369313853088693</v>
          </cell>
        </row>
        <row r="672">
          <cell r="E672" t="str">
            <v>PROYECTOS DE INFRAESTRUCTURA DEL PERU S. REPORTE ADUANAS 20160817</v>
          </cell>
          <cell r="G672">
            <v>0</v>
          </cell>
          <cell r="H672">
            <v>1.236929720464135</v>
          </cell>
        </row>
        <row r="673">
          <cell r="E673" t="str">
            <v>PROYECTOS DE INFRAESTRUCTURA DEL PERU S. REPORTE ADUANAS 20160817</v>
          </cell>
          <cell r="G673">
            <v>0</v>
          </cell>
          <cell r="H673">
            <v>1.2721328771591114</v>
          </cell>
        </row>
        <row r="674">
          <cell r="E674" t="str">
            <v>PROYECTOS DE INFRAESTRUCTURA DEL PERU S. REPORTE ADUANAS 20160817</v>
          </cell>
          <cell r="G674">
            <v>0</v>
          </cell>
          <cell r="H674">
            <v>1.272131472118228</v>
          </cell>
        </row>
        <row r="675">
          <cell r="E675" t="str">
            <v>CONSORCIO TRANSMANTARO S.A. REPORTE ADUANAS 20160822</v>
          </cell>
          <cell r="G675">
            <v>0</v>
          </cell>
          <cell r="H675">
            <v>1.2179460348226829</v>
          </cell>
        </row>
        <row r="676">
          <cell r="E676" t="str">
            <v>PROYECTOS DE INFRAESTRUCTURA DEL PERU S. REPORTE ADUANAS 20160825</v>
          </cell>
          <cell r="G676">
            <v>0</v>
          </cell>
          <cell r="H676">
            <v>1.1933662145499384</v>
          </cell>
        </row>
        <row r="677">
          <cell r="E677" t="str">
            <v>PROYECTOS DE INFRAESTRUCTURA DEL PERU S. REPORTE ADUANAS 20160825</v>
          </cell>
          <cell r="G677">
            <v>0</v>
          </cell>
          <cell r="H677">
            <v>1.2013698630136986</v>
          </cell>
        </row>
        <row r="678">
          <cell r="E678" t="str">
            <v>PROYECTOS DE INFRAESTRUCTURA DEL PERU S. REPORTE ADUANAS 20160825</v>
          </cell>
          <cell r="G678">
            <v>0</v>
          </cell>
          <cell r="H678">
            <v>1.2497500000000001</v>
          </cell>
        </row>
        <row r="679">
          <cell r="E679" t="str">
            <v>PROYECTOS DE INFRAESTRUCTURA DEL PERU S. REPORTE ADUANAS 20160825</v>
          </cell>
          <cell r="G679">
            <v>0</v>
          </cell>
          <cell r="H679">
            <v>1.1447953526946804</v>
          </cell>
        </row>
        <row r="680">
          <cell r="E680" t="str">
            <v>PROYECTOS DE INFRAESTRUCTURA DEL PERU S. REPORTE ADUANAS 20160825</v>
          </cell>
          <cell r="G680">
            <v>0</v>
          </cell>
          <cell r="H680">
            <v>1.1447957153139421</v>
          </cell>
        </row>
        <row r="681">
          <cell r="E681" t="str">
            <v>PROYECTOS DE INFRAESTRUCTURA DEL PERU S. REPORTE ADUANAS 20160825</v>
          </cell>
          <cell r="G681">
            <v>0</v>
          </cell>
          <cell r="H681">
            <v>1.1942857142857142</v>
          </cell>
        </row>
        <row r="682">
          <cell r="E682" t="str">
            <v>PROYECTOS DE INFRAESTRUCTURA DEL PERU S. REPORTE ADUANAS 20160825</v>
          </cell>
          <cell r="G682">
            <v>0</v>
          </cell>
          <cell r="H682">
            <v>1.1944444444444444</v>
          </cell>
        </row>
        <row r="683">
          <cell r="E683" t="str">
            <v>PROYECTOS DE INFRAESTRUCTURA DEL PERU S. REPORTE ADUANAS 20160825</v>
          </cell>
          <cell r="G683">
            <v>0</v>
          </cell>
          <cell r="H683">
            <v>1.1944444444444444</v>
          </cell>
        </row>
        <row r="684">
          <cell r="E684" t="str">
            <v>PROYECTOS DE INFRAESTRUCTURA DEL PERU S. REPORTE ADUANAS 20160825</v>
          </cell>
          <cell r="G684">
            <v>0</v>
          </cell>
          <cell r="H684">
            <v>1.1944444444444444</v>
          </cell>
        </row>
        <row r="685">
          <cell r="E685" t="str">
            <v>PROYECTOS DE INFRAESTRUCTURA DEL PERU S. REPORTE ADUANAS 20160825</v>
          </cell>
          <cell r="G685">
            <v>0</v>
          </cell>
          <cell r="H685">
            <v>1.1944444444444444</v>
          </cell>
        </row>
        <row r="686">
          <cell r="E686" t="str">
            <v>PROYECTOS DE INFRAESTRUCTURA DEL PERU S. REPORTE ADUANAS 20160825</v>
          </cell>
          <cell r="G686">
            <v>0</v>
          </cell>
          <cell r="H686">
            <v>1.1944329896907215</v>
          </cell>
        </row>
        <row r="687">
          <cell r="E687" t="str">
            <v>PROYECTOS DE INFRAESTRUCTURA DEL PERU S. REPORTE ADUANAS 20160825</v>
          </cell>
          <cell r="G687">
            <v>0</v>
          </cell>
          <cell r="H687">
            <v>1.1943888888888889</v>
          </cell>
        </row>
        <row r="688">
          <cell r="E688" t="str">
            <v>PROYECTOS DE INFRAESTRUCTURA DEL PERU S. REPORTE ADUANAS 20160825</v>
          </cell>
          <cell r="G688">
            <v>0</v>
          </cell>
          <cell r="H688">
            <v>1.1943697478991597</v>
          </cell>
        </row>
        <row r="689">
          <cell r="E689" t="str">
            <v>PROYECTOS DE INFRAESTRUCTURA DEL PERU S. REPORTE ADUANAS 20160825</v>
          </cell>
          <cell r="G689">
            <v>0</v>
          </cell>
          <cell r="H689">
            <v>1.1942528735632185</v>
          </cell>
        </row>
        <row r="690">
          <cell r="E690" t="str">
            <v>PROYECTOS DE INFRAESTRUCTURA DEL PERU S. REPORTE ADUANAS 20160825</v>
          </cell>
          <cell r="G690">
            <v>0</v>
          </cell>
          <cell r="H690">
            <v>1.1943333333333332</v>
          </cell>
        </row>
        <row r="691">
          <cell r="E691" t="str">
            <v>PROYECTOS DE INFRAESTRUCTURA DEL PERU S. REPORTE ADUANAS 20160825</v>
          </cell>
          <cell r="G691">
            <v>0</v>
          </cell>
          <cell r="H691">
            <v>1.1933582089552239</v>
          </cell>
        </row>
        <row r="692">
          <cell r="E692" t="str">
            <v>PROYECTOS DE INFRAESTRUCTURA DEL PERU S. REPORTE ADUANAS 20160825</v>
          </cell>
          <cell r="G692">
            <v>0</v>
          </cell>
          <cell r="H692">
            <v>1.1933860759493671</v>
          </cell>
        </row>
        <row r="693">
          <cell r="E693" t="str">
            <v>PROYECTOS DE INFRAESTRUCTURA DEL PERU S. REPORTE ADUANAS 20160825</v>
          </cell>
          <cell r="G693">
            <v>0</v>
          </cell>
          <cell r="H693">
            <v>1.1933726067746686</v>
          </cell>
        </row>
        <row r="694">
          <cell r="E694" t="str">
            <v>PROYECTOS DE INFRAESTRUCTURA DEL PERU S. REPORTE ADUANAS 20160825</v>
          </cell>
          <cell r="G694">
            <v>0</v>
          </cell>
          <cell r="H694">
            <v>1.1933682983682983</v>
          </cell>
        </row>
        <row r="695">
          <cell r="E695" t="str">
            <v>PROYECTOS DE INFRAESTRUCTURA DEL PERU S. REPORTE ADUANAS 20160825</v>
          </cell>
          <cell r="G695">
            <v>0</v>
          </cell>
          <cell r="H695">
            <v>1.1933817701453104</v>
          </cell>
        </row>
        <row r="696">
          <cell r="E696" t="str">
            <v>PROYECTOS DE INFRAESTRUCTURA DEL PERU S. REPORTE ADUANAS 20160825</v>
          </cell>
          <cell r="G696">
            <v>0</v>
          </cell>
          <cell r="H696">
            <v>1.193377837116155</v>
          </cell>
        </row>
        <row r="697">
          <cell r="E697" t="str">
            <v>PROYECTOS DE INFRAESTRUCTURA DEL PERU S. REPORTE ADUANAS 20160825</v>
          </cell>
          <cell r="G697">
            <v>0</v>
          </cell>
          <cell r="H697">
            <v>1.1933740191804707</v>
          </cell>
        </row>
        <row r="698">
          <cell r="E698" t="str">
            <v>PROYECTOS DE INFRAESTRUCTURA DEL PERU S. REPORTE ADUANAS 20160825</v>
          </cell>
          <cell r="G698">
            <v>0</v>
          </cell>
          <cell r="H698">
            <v>1.1933909287257018</v>
          </cell>
        </row>
        <row r="699">
          <cell r="E699" t="str">
            <v>PROYECTOS DE INFRAESTRUCTURA DEL PERU S. REPORTE ADUANAS 20160825</v>
          </cell>
          <cell r="G699">
            <v>0</v>
          </cell>
          <cell r="H699">
            <v>1.1935714285714287</v>
          </cell>
        </row>
        <row r="700">
          <cell r="E700" t="str">
            <v>PROYECTOS DE INFRAESTRUCTURA DEL PERU S. REPORTE ADUANAS 20160825</v>
          </cell>
          <cell r="G700">
            <v>0</v>
          </cell>
          <cell r="H700">
            <v>1.2354311310190369</v>
          </cell>
        </row>
        <row r="701">
          <cell r="E701" t="str">
            <v>PROYECTOS DE INFRAESTRUCTURA DEL PERU S. REPORTE ADUANAS 20160825</v>
          </cell>
          <cell r="G701">
            <v>0</v>
          </cell>
          <cell r="H701">
            <v>1.2354269340974211</v>
          </cell>
        </row>
        <row r="702">
          <cell r="E702" t="str">
            <v>PROYECTOS DE INFRAESTRUCTURA DEL PERU S. REPORTE ADUANAS 20160825</v>
          </cell>
          <cell r="G702">
            <v>0</v>
          </cell>
          <cell r="H702">
            <v>1.2354320987654319</v>
          </cell>
        </row>
        <row r="703">
          <cell r="E703" t="str">
            <v>PROYECTOS DE INFRAESTRUCTURA DEL PERU S. REPORTE ADUANAS 20160825</v>
          </cell>
          <cell r="G703">
            <v>0</v>
          </cell>
          <cell r="H703">
            <v>1.2354961832061069</v>
          </cell>
        </row>
        <row r="704">
          <cell r="E704" t="str">
            <v>PROYECTOS DE INFRAESTRUCTURA DEL PERU S. REPORTE ADUANAS 20160825</v>
          </cell>
          <cell r="G704">
            <v>0</v>
          </cell>
          <cell r="H704">
            <v>1.2354666666666667</v>
          </cell>
        </row>
        <row r="705">
          <cell r="E705" t="str">
            <v>PROYECTOS DE INFRAESTRUCTURA DEL PERU S. REPORTE ADUANAS 20160825</v>
          </cell>
          <cell r="G705">
            <v>0</v>
          </cell>
          <cell r="H705">
            <v>1.2494717534849595</v>
          </cell>
        </row>
        <row r="706">
          <cell r="E706" t="str">
            <v>PROYECTOS DE INFRAESTRUCTURA DEL PERU S. REPORTE ADUANAS 20160825</v>
          </cell>
          <cell r="G706">
            <v>0</v>
          </cell>
          <cell r="H706">
            <v>1.2494731296101158</v>
          </cell>
        </row>
        <row r="707">
          <cell r="E707" t="str">
            <v>PROYECTOS DE INFRAESTRUCTURA DEL PERU S. REPORTE ADUANAS 20160825</v>
          </cell>
          <cell r="G707">
            <v>0</v>
          </cell>
          <cell r="H707">
            <v>1.2494700239808154</v>
          </cell>
        </row>
        <row r="708">
          <cell r="E708" t="str">
            <v>PROYECTOS DE INFRAESTRUCTURA DEL PERU S. REPORTE ADUANAS 20160825</v>
          </cell>
          <cell r="G708">
            <v>0</v>
          </cell>
          <cell r="H708">
            <v>1.2494725274725274</v>
          </cell>
        </row>
        <row r="709">
          <cell r="E709" t="str">
            <v>PROYECTOS DE INFRAESTRUCTURA DEL PERU S. REPORTE ADUANAS 20160825</v>
          </cell>
          <cell r="G709">
            <v>0</v>
          </cell>
          <cell r="H709">
            <v>1.2496610169491527</v>
          </cell>
        </row>
        <row r="710">
          <cell r="E710" t="str">
            <v>PROYECTOS DE INFRAESTRUCTURA DEL PERU S. REPORTE ADUANAS 20160825</v>
          </cell>
          <cell r="G710">
            <v>0</v>
          </cell>
          <cell r="H710">
            <v>1.1944444444444444</v>
          </cell>
        </row>
        <row r="711">
          <cell r="E711" t="str">
            <v>PROYECTOS DE INFRAESTRUCTURA DEL PERU S. REPORTE ADUANAS 20160825</v>
          </cell>
          <cell r="G711">
            <v>0</v>
          </cell>
          <cell r="H711">
            <v>1.1944117647058823</v>
          </cell>
        </row>
        <row r="712">
          <cell r="E712" t="str">
            <v>PROYECTOS DE INFRAESTRUCTURA DEL PERU S. REPORTE ADUANAS 20160825</v>
          </cell>
          <cell r="G712">
            <v>0</v>
          </cell>
          <cell r="H712">
            <v>1.194390243902439</v>
          </cell>
        </row>
        <row r="713">
          <cell r="E713" t="str">
            <v>PROYECTOS DE INFRAESTRUCTURA DEL PERU S. REPORTE ADUANAS 20160825</v>
          </cell>
          <cell r="G713">
            <v>0</v>
          </cell>
          <cell r="H713">
            <v>1.1943162393162394</v>
          </cell>
        </row>
        <row r="714">
          <cell r="E714" t="str">
            <v>PROYECTOS DE INFRAESTRUCTURA DEL PERU S. REPORTE ADUANAS 20160825</v>
          </cell>
          <cell r="G714">
            <v>0</v>
          </cell>
          <cell r="H714">
            <v>1.1933333333333334</v>
          </cell>
        </row>
        <row r="715">
          <cell r="E715" t="str">
            <v>PROYECTOS DE INFRAESTRUCTURA DEL PERU S. REPORTE ADUANAS 20160825</v>
          </cell>
          <cell r="G715">
            <v>0</v>
          </cell>
          <cell r="H715">
            <v>1.1933333333333334</v>
          </cell>
        </row>
        <row r="716">
          <cell r="E716" t="str">
            <v>PROYECTOS DE INFRAESTRUCTURA DEL PERU S. REPORTE ADUANAS 20160825</v>
          </cell>
          <cell r="G716">
            <v>0</v>
          </cell>
          <cell r="H716">
            <v>1.1933333333333334</v>
          </cell>
        </row>
        <row r="717">
          <cell r="E717" t="str">
            <v>PROYECTOS DE INFRAESTRUCTURA DEL PERU S. REPORTE ADUANAS 20160825</v>
          </cell>
          <cell r="G717">
            <v>0</v>
          </cell>
          <cell r="H717">
            <v>1.1933333333333334</v>
          </cell>
        </row>
        <row r="718">
          <cell r="E718" t="str">
            <v>PROYECTOS DE INFRAESTRUCTURA DEL PERU S. REPORTE ADUANAS 20160825</v>
          </cell>
          <cell r="G718">
            <v>0</v>
          </cell>
          <cell r="H718">
            <v>1.1933</v>
          </cell>
        </row>
        <row r="719">
          <cell r="E719" t="str">
            <v>PROYECTOS DE INFRAESTRUCTURA DEL PERU S. REPORTE ADUANAS 20160825</v>
          </cell>
          <cell r="G719">
            <v>0</v>
          </cell>
          <cell r="H719">
            <v>1.1934146341463414</v>
          </cell>
        </row>
        <row r="720">
          <cell r="E720" t="str">
            <v>CONSORCIO TRANSMANTARO S.A. REPORTE ADUANAS 20160706</v>
          </cell>
          <cell r="G720">
            <v>0</v>
          </cell>
          <cell r="H720">
            <v>1.1363792837387083</v>
          </cell>
        </row>
        <row r="721">
          <cell r="E721" t="str">
            <v>CONSORCIO TRANSMANTARO S.A. REPORTE ADUANAS 20160706</v>
          </cell>
          <cell r="G721">
            <v>0</v>
          </cell>
          <cell r="H721">
            <v>1.1894444444444445</v>
          </cell>
        </row>
        <row r="722">
          <cell r="E722" t="str">
            <v>CONSORCIO TRANSMANTARO S.A. REPORTE ADUANAS 20160811</v>
          </cell>
          <cell r="G722">
            <v>0</v>
          </cell>
          <cell r="H722">
            <v>1.0329629629629629</v>
          </cell>
        </row>
        <row r="723">
          <cell r="E723" t="str">
            <v>CONSORCIO TRANSMANTARO S.A. REPORTE ADUANAS 20160811</v>
          </cell>
          <cell r="G723">
            <v>0</v>
          </cell>
          <cell r="H723">
            <v>1.03296875</v>
          </cell>
        </row>
        <row r="724">
          <cell r="E724" t="str">
            <v>CONSORCIO TRANSMANTARO S.A. REPORTE ADUANAS 20160822</v>
          </cell>
          <cell r="G724">
            <v>0</v>
          </cell>
          <cell r="H724">
            <v>1.2179534861438028</v>
          </cell>
        </row>
        <row r="725">
          <cell r="E725" t="str">
            <v>CONSORCIO TRANSMANTARO S.A. REPORTE ADUANAS 20160822</v>
          </cell>
          <cell r="G725">
            <v>0</v>
          </cell>
          <cell r="H725">
            <v>1.2179444082375699</v>
          </cell>
        </row>
        <row r="726">
          <cell r="E726" t="str">
            <v>PANAPEX S.A. REPORTE ADUANAS 20161216</v>
          </cell>
          <cell r="G726">
            <v>0</v>
          </cell>
          <cell r="H726">
            <v>1.3871122167543115</v>
          </cell>
        </row>
        <row r="727">
          <cell r="E727" t="str">
            <v>PANAPEX S.A. REPORTE ADUANAS 20161216</v>
          </cell>
          <cell r="G727">
            <v>0</v>
          </cell>
          <cell r="H727">
            <v>1.3870771966115896</v>
          </cell>
        </row>
        <row r="728">
          <cell r="E728" t="str">
            <v>TRANSMISORA ELECTRICA DEL SUR 2 S.A. TES REPORTE ADUANAS 20161014</v>
          </cell>
          <cell r="G728">
            <v>0</v>
          </cell>
          <cell r="H728">
            <v>1.0952639252938337</v>
          </cell>
        </row>
        <row r="729">
          <cell r="E729" t="str">
            <v>TRANSMISORA ELECTRICA DEL SUR 2 S.A. TES REPORTE ADUANAS 20161014</v>
          </cell>
          <cell r="G729">
            <v>0</v>
          </cell>
          <cell r="H729">
            <v>1.0797679554522956</v>
          </cell>
        </row>
        <row r="730">
          <cell r="E730" t="str">
            <v>PANAPEX S.A. REPORTE ADUANAS 20161216</v>
          </cell>
          <cell r="G730">
            <v>0</v>
          </cell>
          <cell r="H730">
            <v>1.3443363829787234</v>
          </cell>
        </row>
        <row r="731">
          <cell r="E731" t="str">
            <v>PANAPEX S.A. REPORTE ADUANAS 20161216</v>
          </cell>
          <cell r="G731">
            <v>0</v>
          </cell>
          <cell r="H731">
            <v>1.3871170254773475</v>
          </cell>
        </row>
        <row r="732">
          <cell r="E732" t="str">
            <v>PANAPEX S.A. REPORTE ADUANAS 20161216</v>
          </cell>
          <cell r="G732">
            <v>0</v>
          </cell>
          <cell r="H732">
            <v>1.3871129846028372</v>
          </cell>
        </row>
        <row r="733">
          <cell r="E733" t="str">
            <v>PANAPEX S.A. REPORTE ADUANAS 20161216</v>
          </cell>
          <cell r="G733">
            <v>0</v>
          </cell>
          <cell r="H733">
            <v>1.3871150617926042</v>
          </cell>
        </row>
        <row r="734">
          <cell r="E734" t="str">
            <v>PANAPEX S.A. REPORTE ADUANAS 20161216</v>
          </cell>
          <cell r="G734">
            <v>0</v>
          </cell>
          <cell r="H734">
            <v>1.3871130901515536</v>
          </cell>
        </row>
        <row r="735">
          <cell r="E735" t="str">
            <v>PANAPEX S.A. REPORTE ADUANAS 20161124</v>
          </cell>
          <cell r="G735">
            <v>0</v>
          </cell>
          <cell r="H735">
            <v>1.2979197485728464</v>
          </cell>
        </row>
        <row r="736">
          <cell r="E736" t="str">
            <v>PANAPEX S.A. REPORTE ADUANAS 20161124</v>
          </cell>
          <cell r="G736">
            <v>0</v>
          </cell>
          <cell r="H736">
            <v>1.2979199736696849</v>
          </cell>
        </row>
        <row r="737">
          <cell r="E737" t="str">
            <v>PANAPEX S.A. REPORTE ADUANAS 20161124</v>
          </cell>
          <cell r="G737">
            <v>0</v>
          </cell>
          <cell r="H737">
            <v>1.2979199463361191</v>
          </cell>
        </row>
        <row r="738">
          <cell r="E738" t="str">
            <v>PANAPEX S.A. REPORTE ADUANAS 20161124</v>
          </cell>
          <cell r="G738">
            <v>0</v>
          </cell>
          <cell r="H738">
            <v>1.2979196005975848</v>
          </cell>
        </row>
        <row r="739">
          <cell r="E739" t="str">
            <v>PANAPEX S.A. REPORTE ADUANAS 20161124</v>
          </cell>
          <cell r="G739">
            <v>0</v>
          </cell>
          <cell r="H739">
            <v>1.2979199978213762</v>
          </cell>
        </row>
        <row r="740">
          <cell r="E740" t="str">
            <v>TRANSMISORA ELECTRICA DEL SUR 2 S.A. TES REPORTE ADUANAS 20161026</v>
          </cell>
          <cell r="G740">
            <v>0</v>
          </cell>
          <cell r="H740">
            <v>1.0863100780785113</v>
          </cell>
        </row>
        <row r="741">
          <cell r="E741" t="str">
            <v>PROYECTOS DE INFRAESTRUCTURA DEL PERU S. REPORTE ADUANAS 20161013</v>
          </cell>
          <cell r="G741">
            <v>0</v>
          </cell>
          <cell r="H741">
            <v>1.1935916426512967</v>
          </cell>
        </row>
        <row r="742">
          <cell r="E742" t="str">
            <v>PROYECTOS DE INFRAESTRUCTURA DEL PERU S. REPORTE ADUANAS 20161013</v>
          </cell>
          <cell r="G742">
            <v>0</v>
          </cell>
          <cell r="H742">
            <v>1.1699469595242662</v>
          </cell>
        </row>
        <row r="743">
          <cell r="E743" t="str">
            <v>PROYECTOS DE INFRAESTRUCTURA DEL PERU S. REPORTE ADUANAS 20160909</v>
          </cell>
          <cell r="G743">
            <v>0</v>
          </cell>
          <cell r="H743">
            <v>1.1895631781867324</v>
          </cell>
        </row>
        <row r="744">
          <cell r="E744" t="str">
            <v>PROYECTOS DE INFRAESTRUCTURA DEL PERU S. REPORTE ADUANAS 20160909</v>
          </cell>
          <cell r="G744">
            <v>0</v>
          </cell>
          <cell r="H744">
            <v>1.1895638385059741</v>
          </cell>
        </row>
        <row r="745">
          <cell r="E745" t="str">
            <v>PROYECTOS DE INFRAESTRUCTURA DEL PERU S. REPORTE ADUANAS 20160909</v>
          </cell>
          <cell r="G745">
            <v>0</v>
          </cell>
          <cell r="H745">
            <v>1.189563482538641</v>
          </cell>
        </row>
        <row r="746">
          <cell r="E746" t="str">
            <v>PROYECTOS DE INFRAESTRUCTURA DEL PERU S. REPORTE ADUANAS 20160909</v>
          </cell>
          <cell r="G746">
            <v>0</v>
          </cell>
          <cell r="H746">
            <v>1.1895641428344137</v>
          </cell>
        </row>
        <row r="747">
          <cell r="E747" t="str">
            <v>PROYECTOS DE INFRAESTRUCTURA DEL PERU S. REPORTE ADUANAS 20160909</v>
          </cell>
          <cell r="G747">
            <v>0</v>
          </cell>
          <cell r="H747">
            <v>1.1895638674988855</v>
          </cell>
        </row>
        <row r="748">
          <cell r="E748" t="str">
            <v>PROYECTOS DE INFRAESTRUCTURA DEL PERU S. REPORTE ADUANAS 20160909</v>
          </cell>
          <cell r="G748">
            <v>0</v>
          </cell>
          <cell r="H748">
            <v>1.1974599393782612</v>
          </cell>
        </row>
        <row r="749">
          <cell r="E749" t="str">
            <v>PROYECTOS DE INFRAESTRUCTURA DEL PERU S. REPORTE ADUANAS 20160909</v>
          </cell>
          <cell r="G749">
            <v>0</v>
          </cell>
          <cell r="H749">
            <v>1.1974552663031335</v>
          </cell>
        </row>
        <row r="750">
          <cell r="E750" t="str">
            <v>PROYECTOS DE INFRAESTRUCTURA DEL PERU S. REPORTE ADUANAS 20160909</v>
          </cell>
          <cell r="G750">
            <v>0</v>
          </cell>
          <cell r="H750">
            <v>1.1974574950656185</v>
          </cell>
        </row>
        <row r="751">
          <cell r="E751" t="str">
            <v>PROYECTOS DE INFRAESTRUCTURA DEL PERU S. REPORTE ADUANAS 20160909</v>
          </cell>
          <cell r="G751">
            <v>0</v>
          </cell>
          <cell r="H751">
            <v>1.1974493695070692</v>
          </cell>
        </row>
        <row r="752">
          <cell r="E752" t="str">
            <v>PROYECTOS DE INFRAESTRUCTURA DEL PERU S. REPORTE ADUANAS 20160909</v>
          </cell>
          <cell r="G752">
            <v>0</v>
          </cell>
          <cell r="H752">
            <v>1.1895621916677608</v>
          </cell>
        </row>
        <row r="753">
          <cell r="E753" t="str">
            <v>PROYECTOS DE INFRAESTRUCTURA DEL PERU S. REPORTE ADUANAS 20160909</v>
          </cell>
          <cell r="G753">
            <v>0</v>
          </cell>
          <cell r="H753">
            <v>1.1895613825627556</v>
          </cell>
        </row>
        <row r="754">
          <cell r="E754" t="str">
            <v>PROYECTOS DE INFRAESTRUCTURA DEL PERU S. REPORTE ADUANAS 20160909</v>
          </cell>
          <cell r="G754">
            <v>0</v>
          </cell>
          <cell r="H754">
            <v>1.1895613248598655</v>
          </cell>
        </row>
        <row r="755">
          <cell r="E755" t="str">
            <v>PROYECTOS DE INFRAESTRUCTURA DEL PERU S. REPORTE ADUANAS 20160909</v>
          </cell>
          <cell r="G755">
            <v>0</v>
          </cell>
          <cell r="H755">
            <v>1.1895549916101564</v>
          </cell>
        </row>
        <row r="756">
          <cell r="E756" t="str">
            <v>PROYECTOS DE INFRAESTRUCTURA DEL PERU S. REPORTE ADUANAS 20160909</v>
          </cell>
          <cell r="G756">
            <v>0</v>
          </cell>
          <cell r="H756">
            <v>1.1901176161377225</v>
          </cell>
        </row>
        <row r="757">
          <cell r="E757" t="str">
            <v>PROYECTOS DE INFRAESTRUCTURA DEL PERU S. REPORTE ADUANAS 20160919</v>
          </cell>
          <cell r="G757">
            <v>0</v>
          </cell>
          <cell r="H757">
            <v>1.2179301821762678</v>
          </cell>
        </row>
        <row r="758">
          <cell r="E758" t="str">
            <v>CONSORCIO TRANSMANTARO S.A. REPORTE ADUANAS 20161003</v>
          </cell>
          <cell r="G758">
            <v>0</v>
          </cell>
          <cell r="H758">
            <v>1.047360732372419</v>
          </cell>
        </row>
        <row r="759">
          <cell r="E759" t="str">
            <v>CONSORCIO TRANSMANTARO S.A. REPORTE ADUANAS 20161003</v>
          </cell>
          <cell r="G759">
            <v>0</v>
          </cell>
          <cell r="H759">
            <v>1.0473584238890361</v>
          </cell>
        </row>
        <row r="760">
          <cell r="E760" t="str">
            <v>PROYECTOS DE INFRAESTRUCTURA DEL PERU S. REPORTE ADUANAS 20160901</v>
          </cell>
          <cell r="G760">
            <v>0</v>
          </cell>
          <cell r="H760">
            <v>1.1821892128684939</v>
          </cell>
        </row>
        <row r="761">
          <cell r="E761" t="str">
            <v>PROYECTOS DE INFRAESTRUCTURA DEL PERU S. REPORTE ADUANAS 20160901</v>
          </cell>
          <cell r="G761">
            <v>0</v>
          </cell>
          <cell r="H761">
            <v>1.1821858555328058</v>
          </cell>
        </row>
        <row r="762">
          <cell r="E762" t="str">
            <v>CONSORCIO TRANSMANTARO S.A. REPORTE ADUANAS 20160901</v>
          </cell>
          <cell r="G762">
            <v>0</v>
          </cell>
          <cell r="H762">
            <v>1.0470114651505966</v>
          </cell>
        </row>
        <row r="763">
          <cell r="E763" t="str">
            <v>CONSORCIO TRANSMANTARO S.A. REPORTE ADUANAS 20160901</v>
          </cell>
          <cell r="G763">
            <v>0</v>
          </cell>
          <cell r="H763">
            <v>1.0470136145129625</v>
          </cell>
        </row>
        <row r="764">
          <cell r="E764" t="str">
            <v>CONSORCIO TRANSMANTARO S.A. REPORTE ADUANAS 20160901</v>
          </cell>
          <cell r="G764">
            <v>0</v>
          </cell>
          <cell r="H764">
            <v>1.0798693537178596</v>
          </cell>
        </row>
        <row r="765">
          <cell r="E765" t="str">
            <v>CONSORCIO TRANSMANTARO S.A. REPORTE ADUANAS 20160901</v>
          </cell>
          <cell r="G765">
            <v>0</v>
          </cell>
          <cell r="H765">
            <v>1.0438670244484198</v>
          </cell>
        </row>
        <row r="766">
          <cell r="E766" t="str">
            <v>CONSORCIO TRANSMANTARO S.A. REPORTE ADUANAS 20160905</v>
          </cell>
          <cell r="G766">
            <v>0</v>
          </cell>
          <cell r="H766">
            <v>1.2296349076200497</v>
          </cell>
        </row>
        <row r="767">
          <cell r="E767" t="str">
            <v>CONSORCIO TRANSMANTARO S.A. REPORTE ADUANAS 20160905</v>
          </cell>
          <cell r="G767">
            <v>0</v>
          </cell>
          <cell r="H767">
            <v>1.2296416267934709</v>
          </cell>
        </row>
        <row r="768">
          <cell r="E768" t="str">
            <v>CONSORCIO TRANSMANTARO S.A. REPORTE ADUANAS 20160905</v>
          </cell>
          <cell r="G768">
            <v>0</v>
          </cell>
          <cell r="H768">
            <v>1.2296365122095894</v>
          </cell>
        </row>
        <row r="769">
          <cell r="E769" t="str">
            <v>PROYECTOS DE INFRAESTRUCTURA DEL PERU S. REPORTE ADUANAS 20160908</v>
          </cell>
          <cell r="G769">
            <v>0</v>
          </cell>
          <cell r="H769">
            <v>1.157697660240703</v>
          </cell>
        </row>
        <row r="770">
          <cell r="E770" t="str">
            <v>PROYECTOS DE INFRAESTRUCTURA DEL PERU S. REPORTE ADUANAS 20160908</v>
          </cell>
          <cell r="G770">
            <v>0</v>
          </cell>
          <cell r="H770">
            <v>1.1576976208714667</v>
          </cell>
        </row>
        <row r="771">
          <cell r="E771" t="str">
            <v>PROYECTOS DE INFRAESTRUCTURA DEL PERU S. REPORTE ADUANAS 20160909</v>
          </cell>
          <cell r="G771">
            <v>0</v>
          </cell>
          <cell r="H771">
            <v>1.1801567741935484</v>
          </cell>
        </row>
        <row r="772">
          <cell r="E772" t="str">
            <v>PROYECTOS DE INFRAESTRUCTURA DEL PERU S. REPORTE ADUANAS 20160909</v>
          </cell>
          <cell r="G772">
            <v>0</v>
          </cell>
          <cell r="H772">
            <v>1.1892535418072145</v>
          </cell>
        </row>
        <row r="773">
          <cell r="E773" t="str">
            <v>PROYECTOS DE INFRAESTRUCTURA DEL PERU S. REPORTE ADUANAS 20160909</v>
          </cell>
          <cell r="G773">
            <v>0</v>
          </cell>
          <cell r="H773">
            <v>1.1892489019946726</v>
          </cell>
        </row>
        <row r="774">
          <cell r="E774" t="str">
            <v>PROYECTOS DE INFRAESTRUCTURA DEL PERU S. REPORTE ADUANAS 20160909</v>
          </cell>
          <cell r="G774">
            <v>0</v>
          </cell>
          <cell r="H774">
            <v>1.1895635999112439</v>
          </cell>
        </row>
        <row r="775">
          <cell r="E775" t="str">
            <v>PROYECTOS DE INFRAESTRUCTURA DEL PERU S. REPORTE ADUANAS 20160909</v>
          </cell>
          <cell r="G775">
            <v>0</v>
          </cell>
          <cell r="H775">
            <v>1.1895623717038544</v>
          </cell>
        </row>
        <row r="791">
          <cell r="G791" t="str">
            <v>US$/kg</v>
          </cell>
          <cell r="H791">
            <v>1.198550266561776</v>
          </cell>
        </row>
        <row r="792">
          <cell r="G792" t="str">
            <v>US$/Unidad</v>
          </cell>
          <cell r="H792">
            <v>1.198550266561776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3.36</v>
          </cell>
        </row>
        <row r="806">
          <cell r="F806" t="str">
            <v>FECHA DE REFERENCIA :</v>
          </cell>
          <cell r="G806">
            <v>42735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3.36</v>
          </cell>
        </row>
        <row r="832">
          <cell r="F832" t="str">
            <v>FECHA DE REFERENCIA :</v>
          </cell>
          <cell r="G832">
            <v>42735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3.36</v>
          </cell>
        </row>
        <row r="864">
          <cell r="F864" t="str">
            <v>FECHA DE REFERENCIA :</v>
          </cell>
          <cell r="G864">
            <v>42735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3.36</v>
          </cell>
        </row>
        <row r="894">
          <cell r="F894" t="str">
            <v>FECHA DE REFERENCIA :</v>
          </cell>
          <cell r="G894">
            <v>42735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3.36</v>
          </cell>
        </row>
        <row r="921">
          <cell r="F921" t="str">
            <v>FECHA DE REFERENCIA :</v>
          </cell>
          <cell r="G921">
            <v>42735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3.36</v>
          </cell>
        </row>
        <row r="953">
          <cell r="F953" t="str">
            <v>FECHA DE REFERENCIA :</v>
          </cell>
          <cell r="G953">
            <v>42735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3.36</v>
          </cell>
        </row>
        <row r="982">
          <cell r="F982" t="str">
            <v>FECHA DE REFERENCIA :</v>
          </cell>
          <cell r="G982">
            <v>42735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2.2221259563717228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3.36</v>
          </cell>
        </row>
        <row r="1011">
          <cell r="F1011" t="str">
            <v>FECHA DE REFERENCIA :</v>
          </cell>
          <cell r="G1011">
            <v>42735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MER INFRAESTRUCTURA PERU SOCIEDAD COMERC REPORTE ADUANAS 20160201</v>
          </cell>
          <cell r="G1016">
            <v>0</v>
          </cell>
          <cell r="H1016">
            <v>2.8808683143716496</v>
          </cell>
        </row>
        <row r="1017">
          <cell r="E1017" t="str">
            <v>MER INFRAESTRUCTURA PERU SOCIEDAD COMERC REPORTE ADUANAS 20160616</v>
          </cell>
          <cell r="G1017">
            <v>0</v>
          </cell>
          <cell r="H1017">
            <v>2.3817074188433618</v>
          </cell>
        </row>
        <row r="1018">
          <cell r="E1018" t="str">
            <v>MER INFRAESTRUCTURA PERU SOCIEDAD COMERC REPORTE ADUANAS 20160601</v>
          </cell>
          <cell r="G1018">
            <v>0</v>
          </cell>
          <cell r="H1018">
            <v>2.0118798148678598</v>
          </cell>
        </row>
        <row r="1019">
          <cell r="E1019" t="str">
            <v>MER INFRAESTRUCTURA PERU SOCIEDAD COMERC REPORTE ADUANAS 20160601</v>
          </cell>
          <cell r="G1019">
            <v>0</v>
          </cell>
          <cell r="H1019">
            <v>2.0118750368637319</v>
          </cell>
        </row>
        <row r="1020">
          <cell r="E1020" t="str">
            <v>MER INFRAESTRUCTURA PERU SOCIEDAD COMERC REPORTE ADUANAS 20160519</v>
          </cell>
          <cell r="G1020">
            <v>0</v>
          </cell>
          <cell r="H1020">
            <v>2.2538065878666078</v>
          </cell>
        </row>
        <row r="1021">
          <cell r="E1021" t="str">
            <v>MER INFRAESTRUCTURA PERU SOCIEDAD COMERC REPORTE ADUANAS 20160519</v>
          </cell>
          <cell r="G1021">
            <v>0</v>
          </cell>
          <cell r="H1021">
            <v>2.0618025042803807</v>
          </cell>
        </row>
        <row r="1022">
          <cell r="E1022" t="str">
            <v>MER INFRAESTRUCTURA PERU SOCIEDAD COMERC REPORTE ADUANAS 20160519</v>
          </cell>
          <cell r="G1022">
            <v>0</v>
          </cell>
          <cell r="H1022">
            <v>2.2537876637409968</v>
          </cell>
        </row>
        <row r="1023">
          <cell r="E1023" t="str">
            <v>MER INFRAESTRUCTURA PERU SOCIEDAD COMERC REPORTE ADUANAS 20160519</v>
          </cell>
          <cell r="G1023">
            <v>0</v>
          </cell>
          <cell r="H1023">
            <v>2.2537876637409968</v>
          </cell>
        </row>
        <row r="1024">
          <cell r="E1024" t="str">
            <v>MER INFRAESTRUCTURA PERU SOCIEDAD COMERC REPORTE ADUANAS 20160519</v>
          </cell>
          <cell r="G1024">
            <v>0</v>
          </cell>
          <cell r="H1024">
            <v>2.0618025042803807</v>
          </cell>
        </row>
        <row r="1025">
          <cell r="E1025" t="str">
            <v>MER INFRAESTRUCTURA PERU SOCIEDAD COMERC REPORTE ADUANAS 20160519</v>
          </cell>
          <cell r="G1025">
            <v>0</v>
          </cell>
          <cell r="H1025">
            <v>2.2538014055250546</v>
          </cell>
        </row>
        <row r="1026">
          <cell r="E1026" t="str">
            <v>MER INFRAESTRUCTURA PERU SOCIEDAD COMERC REPORTE ADUANAS 20160519</v>
          </cell>
          <cell r="G1026">
            <v>0</v>
          </cell>
          <cell r="H1026">
            <v>2.2538178782804588</v>
          </cell>
        </row>
        <row r="1027">
          <cell r="E1027" t="str">
            <v>MER INFRAESTRUCTURA PERU SOCIEDAD COMERC REPORTE ADUANAS 20160519</v>
          </cell>
          <cell r="G1027">
            <v>0</v>
          </cell>
          <cell r="H1027">
            <v>2.0616221713032972</v>
          </cell>
        </row>
        <row r="1028">
          <cell r="E1028" t="str">
            <v>MER INFRAESTRUCTURA PERU SOCIEDAD COMERC REPORTE ADUANAS 20160519</v>
          </cell>
          <cell r="G1028">
            <v>0</v>
          </cell>
          <cell r="H1028">
            <v>2.0616104218815661</v>
          </cell>
        </row>
        <row r="1029">
          <cell r="E1029" t="str">
            <v>MER INFRAESTRUCTURA PERU SOCIEDAD COMERC REPORTE ADUANAS 20160519</v>
          </cell>
          <cell r="G1029">
            <v>0</v>
          </cell>
          <cell r="H1029">
            <v>2.2538037117538878</v>
          </cell>
        </row>
        <row r="1030">
          <cell r="E1030" t="str">
            <v>MER INFRAESTRUCTURA PERU SOCIEDAD COMERC REPORTE ADUANAS 20160519</v>
          </cell>
          <cell r="G1030">
            <v>0</v>
          </cell>
          <cell r="H1030">
            <v>2.2537743932610033</v>
          </cell>
        </row>
        <row r="1031">
          <cell r="E1031" t="str">
            <v>MER INFRAESTRUCTURA PERU SOCIEDAD COMERC REPORTE ADUANAS 20160519</v>
          </cell>
          <cell r="G1031">
            <v>0</v>
          </cell>
          <cell r="H1031">
            <v>2.2538037117538878</v>
          </cell>
        </row>
        <row r="1032">
          <cell r="E1032" t="str">
            <v>MER INFRAESTRUCTURA PERU SOCIEDAD COMERC REPORTE ADUANAS 20160519</v>
          </cell>
          <cell r="G1032">
            <v>0</v>
          </cell>
          <cell r="H1032">
            <v>2.2537743932610033</v>
          </cell>
        </row>
        <row r="1033">
          <cell r="E1033" t="str">
            <v>MER INFRAESTRUCTURA PERU SOCIEDAD COMERC REPORTE ADUANAS 20160519</v>
          </cell>
          <cell r="G1033">
            <v>0</v>
          </cell>
          <cell r="H1033">
            <v>2.0616221713032972</v>
          </cell>
        </row>
        <row r="1034">
          <cell r="E1034" t="str">
            <v>MER INFRAESTRUCTURA PERU SOCIEDAD COMERC REPORTE ADUANAS 20160519</v>
          </cell>
          <cell r="G1034">
            <v>0</v>
          </cell>
          <cell r="H1034">
            <v>2.0616104218815661</v>
          </cell>
        </row>
        <row r="1035">
          <cell r="E1035" t="str">
            <v>MER INFRAESTRUCTURA PERU SOCIEDAD COMERC REPORTE ADUANAS 20160519</v>
          </cell>
          <cell r="G1035">
            <v>0</v>
          </cell>
          <cell r="H1035">
            <v>2.0616154882435453</v>
          </cell>
        </row>
        <row r="1036">
          <cell r="E1036" t="str">
            <v>MER INFRAESTRUCTURA PERU SOCIEDAD COMERC REPORTE ADUANAS 20160519</v>
          </cell>
          <cell r="G1036">
            <v>0</v>
          </cell>
          <cell r="H1036">
            <v>2.0616301643288768</v>
          </cell>
        </row>
        <row r="1037">
          <cell r="E1037" t="str">
            <v>MER INFRAESTRUCTURA PERU SOCIEDAD COMERC REPORTE ADUANAS 20160616</v>
          </cell>
          <cell r="G1037">
            <v>0</v>
          </cell>
          <cell r="H1037">
            <v>2.3817297554671293</v>
          </cell>
        </row>
        <row r="1038">
          <cell r="E1038" t="str">
            <v>MER INFRAESTRUCTURA PERU SOCIEDAD COMERC REPORTE ADUANAS 20160616</v>
          </cell>
          <cell r="G1038">
            <v>0</v>
          </cell>
          <cell r="H1038">
            <v>2.3816892866852086</v>
          </cell>
        </row>
        <row r="1039">
          <cell r="E1039" t="str">
            <v>CONSORCIO TRANSMANTARO S.A. REPORTE ADUANAS 20160706</v>
          </cell>
          <cell r="G1039">
            <v>0</v>
          </cell>
          <cell r="H1039">
            <v>1.1363792837387083</v>
          </cell>
        </row>
        <row r="1040">
          <cell r="E1040" t="str">
            <v>MER INFRAESTRUCTURA PERU SOCIEDAD COMERC REPORTE ADUANAS 20161222</v>
          </cell>
          <cell r="G1040">
            <v>0</v>
          </cell>
          <cell r="H1040">
            <v>2.1426602614584973</v>
          </cell>
        </row>
        <row r="1041">
          <cell r="E1041" t="str">
            <v>MER INFRAESTRUCTURA PERU SOCIEDAD COMERC REPORTE ADUANAS 20161222</v>
          </cell>
          <cell r="G1041">
            <v>0</v>
          </cell>
          <cell r="H1041">
            <v>2.2208329068975798</v>
          </cell>
        </row>
        <row r="1042">
          <cell r="E1042" t="str">
            <v>MER INFRAESTRUCTURA PERU SOCIEDAD COMERC REPORTE ADUANAS 20161201</v>
          </cell>
          <cell r="G1042">
            <v>0</v>
          </cell>
          <cell r="H1042">
            <v>2.3855421274147539</v>
          </cell>
        </row>
        <row r="1043">
          <cell r="E1043" t="str">
            <v>MER INFRAESTRUCTURA PERU SOCIEDAD COMERC REPORTE ADUANAS 20161012</v>
          </cell>
          <cell r="G1043">
            <v>0</v>
          </cell>
          <cell r="H1043">
            <v>2.1823475477343286</v>
          </cell>
        </row>
        <row r="1044">
          <cell r="E1044" t="str">
            <v>MER INFRAESTRUCTURA PERU SOCIEDAD COMERC REPORTE ADUANAS 20161020</v>
          </cell>
          <cell r="G1044">
            <v>0</v>
          </cell>
          <cell r="H1044">
            <v>2.527698708123495</v>
          </cell>
        </row>
        <row r="1045">
          <cell r="E1045" t="str">
            <v>MER INFRAESTRUCTURA PERU SOCIEDAD COMERC REPORTE ADUANAS 20161020</v>
          </cell>
          <cell r="G1045">
            <v>0</v>
          </cell>
          <cell r="H1045">
            <v>2.5277676856801787</v>
          </cell>
        </row>
        <row r="1046">
          <cell r="E1046" t="str">
            <v>MER INFRAESTRUCTURA PERU SOCIEDAD COMERC REPORTE ADUANAS 20161006</v>
          </cell>
          <cell r="G1046">
            <v>0</v>
          </cell>
          <cell r="H1046">
            <v>2.101563959686549</v>
          </cell>
        </row>
        <row r="1047">
          <cell r="E1047" t="str">
            <v>MER INFRAESTRUCTURA PERU SOCIEDAD COMERC REPORTE ADUANAS 20161006</v>
          </cell>
          <cell r="G1047">
            <v>0</v>
          </cell>
          <cell r="H1047">
            <v>2.1015805953504332</v>
          </cell>
        </row>
        <row r="1048">
          <cell r="E1048" t="str">
            <v>MER INFRAESTRUCTURA PERU SOCIEDAD COMERC REPORTE ADUANAS 20161012</v>
          </cell>
          <cell r="G1048">
            <v>0</v>
          </cell>
          <cell r="H1048">
            <v>2.1823665485637318</v>
          </cell>
        </row>
        <row r="1049">
          <cell r="E1049" t="str">
            <v>MER INFRAESTRUCTURA PERU SOCIEDAD COMERC REPORTE ADUANAS 20161012</v>
          </cell>
          <cell r="G1049">
            <v>0</v>
          </cell>
          <cell r="H1049">
            <v>2.1823461822089851</v>
          </cell>
        </row>
        <row r="1050">
          <cell r="E1050" t="str">
            <v>MER INFRAESTRUCTURA PERU SOCIEDAD COMERC REPORTE ADUANAS 20161020</v>
          </cell>
          <cell r="G1050">
            <v>0</v>
          </cell>
          <cell r="H1050">
            <v>2.5277349739990478</v>
          </cell>
        </row>
        <row r="1051">
          <cell r="E1051" t="str">
            <v>MER INFRAESTRUCTURA PERU SOCIEDAD COMERC REPORTE ADUANAS 20161201</v>
          </cell>
          <cell r="G1051">
            <v>0</v>
          </cell>
          <cell r="H1051">
            <v>2.6329621296628916</v>
          </cell>
        </row>
        <row r="1052">
          <cell r="E1052" t="str">
            <v>MER INFRAESTRUCTURA PERU SOCIEDAD COMERC REPORTE ADUANAS 20161201</v>
          </cell>
          <cell r="G1052">
            <v>0</v>
          </cell>
          <cell r="H1052">
            <v>2.3855451442781623</v>
          </cell>
        </row>
        <row r="1053">
          <cell r="E1053" t="str">
            <v>MER INFRAESTRUCTURA PERU SOCIEDAD COMERC REPORTE ADUANAS 20161215</v>
          </cell>
          <cell r="G1053">
            <v>0</v>
          </cell>
          <cell r="H1053">
            <v>2.4583202039588645</v>
          </cell>
        </row>
        <row r="1054">
          <cell r="E1054" t="str">
            <v>MER INFRAESTRUCTURA PERU SOCIEDAD COMERC REPORTE ADUANAS 20161222</v>
          </cell>
          <cell r="G1054">
            <v>0</v>
          </cell>
          <cell r="H1054">
            <v>2.1426575211638292</v>
          </cell>
        </row>
        <row r="1055">
          <cell r="E1055" t="str">
            <v>MER INFRAESTRUCTURA PERU SOCIEDAD COMERC REPORTE ADUANAS 20161222</v>
          </cell>
          <cell r="G1055">
            <v>0</v>
          </cell>
          <cell r="H1055">
            <v>2.220811555827809</v>
          </cell>
        </row>
        <row r="1056">
          <cell r="E1056" t="str">
            <v>MER INFRAESTRUCTURA PERU SOCIEDAD COMERC REPORTE ADUANAS 20161222</v>
          </cell>
          <cell r="G1056">
            <v>0</v>
          </cell>
          <cell r="H1056">
            <v>2.2208239917070465</v>
          </cell>
        </row>
        <row r="1067">
          <cell r="G1067" t="str">
            <v>US$/Unidad</v>
          </cell>
          <cell r="H1067">
            <v>2.2221259563717228</v>
          </cell>
        </row>
        <row r="1068">
          <cell r="G1068" t="str">
            <v>US$/Unidad</v>
          </cell>
          <cell r="H1068">
            <v>2.2221259563717228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2.3955124126357434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3.36</v>
          </cell>
        </row>
        <row r="10">
          <cell r="F10" t="str">
            <v>FECHA DE REFERENCIA :</v>
          </cell>
          <cell r="G10">
            <v>42735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CONDUCTORES ELECTRICOS LIMA S A REPORTE ADUANAS 20160105</v>
          </cell>
          <cell r="G15">
            <v>0</v>
          </cell>
          <cell r="H15">
            <v>2.3762304009238138</v>
          </cell>
        </row>
        <row r="16">
          <cell r="E16" t="str">
            <v>CONDUCTORES ELECTRICOS LIMA S A REPORTE ADUANAS 20160105</v>
          </cell>
          <cell r="G16">
            <v>0</v>
          </cell>
          <cell r="H16">
            <v>2.3762300441924511</v>
          </cell>
        </row>
        <row r="17">
          <cell r="E17" t="str">
            <v>CONDUCTORES ELECTRICOS LIMA S A REPORTE ADUANAS 20160108</v>
          </cell>
          <cell r="G17">
            <v>0</v>
          </cell>
          <cell r="H17">
            <v>2.3719384142849709</v>
          </cell>
        </row>
        <row r="18">
          <cell r="E18" t="str">
            <v>CONDUCTORES ELECTRICOS LIMA S A REPORTE ADUANAS 20160111</v>
          </cell>
          <cell r="G18">
            <v>0</v>
          </cell>
          <cell r="H18">
            <v>2.4087378947368419</v>
          </cell>
        </row>
        <row r="19">
          <cell r="E19" t="str">
            <v>CONDUCTORES ELECTRICOS LIMA S A REPORTE ADUANAS 20160111</v>
          </cell>
          <cell r="G19">
            <v>0</v>
          </cell>
          <cell r="H19">
            <v>2.4051973544973548</v>
          </cell>
        </row>
        <row r="20">
          <cell r="E20" t="str">
            <v>IMPORTACIONES GELCO SAC REPORTE ADUANAS 20160128</v>
          </cell>
          <cell r="G20">
            <v>0</v>
          </cell>
          <cell r="H20">
            <v>2.3209705372616987</v>
          </cell>
        </row>
        <row r="21">
          <cell r="E21" t="str">
            <v>CONDUCTORES ELECTRICOS LIMA S A REPORTE ADUANAS 20160128</v>
          </cell>
          <cell r="G21">
            <v>0</v>
          </cell>
          <cell r="H21">
            <v>2.1949084210526317</v>
          </cell>
        </row>
        <row r="22">
          <cell r="E22" t="str">
            <v>CONDUCTORES ELECTRICOS LIMA S A REPORTE ADUANAS 20160128</v>
          </cell>
          <cell r="G22">
            <v>0</v>
          </cell>
          <cell r="H22">
            <v>2.1894835978835978</v>
          </cell>
        </row>
        <row r="23">
          <cell r="E23" t="str">
            <v>IMPORTACIONES GELCO SAC REPORTE ADUANAS 20160203</v>
          </cell>
          <cell r="G23">
            <v>0</v>
          </cell>
          <cell r="H23">
            <v>2.3280005681818179</v>
          </cell>
        </row>
        <row r="24">
          <cell r="E24" t="str">
            <v>IMPORTACIONES GELCO SAC REPORTE ADUANAS 20160203</v>
          </cell>
          <cell r="G24">
            <v>0</v>
          </cell>
          <cell r="H24">
            <v>2.3203852327447834</v>
          </cell>
        </row>
        <row r="25">
          <cell r="E25" t="str">
            <v>IMPORTACIONES GELCO SAC REPORTE ADUANAS 20160203</v>
          </cell>
          <cell r="G25">
            <v>0</v>
          </cell>
          <cell r="H25">
            <v>2.2839835728952771</v>
          </cell>
        </row>
        <row r="26">
          <cell r="E26" t="str">
            <v>CONDUCTORES ELECTRICOS LIMA S A REPORTE ADUANAS 20160205</v>
          </cell>
          <cell r="G26">
            <v>0</v>
          </cell>
          <cell r="H26">
            <v>2.1883899895724714</v>
          </cell>
        </row>
        <row r="27">
          <cell r="E27" t="str">
            <v>TECSUR S.A. REPORTE ADUANAS 20160205</v>
          </cell>
          <cell r="G27">
            <v>0</v>
          </cell>
          <cell r="H27">
            <v>2.8328647323252967</v>
          </cell>
        </row>
        <row r="28">
          <cell r="E28" t="str">
            <v>TECSUR S.A. REPORTE ADUANAS 20160205</v>
          </cell>
          <cell r="G28">
            <v>0</v>
          </cell>
          <cell r="H28">
            <v>2.7848664799253031</v>
          </cell>
        </row>
        <row r="29">
          <cell r="E29" t="str">
            <v>MANUFACTURAS INDUSTRIALES MENDOZA S.A. REPORTE ADUANAS 20160210</v>
          </cell>
          <cell r="G29">
            <v>0</v>
          </cell>
          <cell r="H29">
            <v>2.2890464553626035</v>
          </cell>
        </row>
        <row r="30">
          <cell r="E30" t="str">
            <v>MANUFACTURAS INDUSTRIALES MENDOZA S.A. REPORTE ADUANAS 20160210</v>
          </cell>
          <cell r="G30">
            <v>0</v>
          </cell>
          <cell r="H30">
            <v>2.2890477839521002</v>
          </cell>
        </row>
        <row r="31">
          <cell r="E31" t="str">
            <v>MANUFACTURAS INDUSTRIALES MENDOZA S.A. REPORTE ADUANAS 20160210</v>
          </cell>
          <cell r="G31">
            <v>0</v>
          </cell>
          <cell r="H31">
            <v>2.2890479546738165</v>
          </cell>
        </row>
        <row r="32">
          <cell r="E32" t="str">
            <v>MANUFACTURAS INDUSTRIALES MENDOZA S.A. REPORTE ADUANAS 20160210</v>
          </cell>
          <cell r="G32">
            <v>0</v>
          </cell>
          <cell r="H32">
            <v>2.2890480136644897</v>
          </cell>
        </row>
        <row r="33">
          <cell r="E33" t="str">
            <v>MANUFACTURAS INDUSTRIALES MENDOZA S.A. REPORTE ADUANAS 20160210</v>
          </cell>
          <cell r="G33">
            <v>0</v>
          </cell>
          <cell r="H33">
            <v>2.2890479071394321</v>
          </cell>
        </row>
        <row r="34">
          <cell r="E34" t="str">
            <v>MANUFACTURAS INDUSTRIALES MENDOZA S.A. REPORTE ADUANAS 20160210</v>
          </cell>
          <cell r="G34">
            <v>0</v>
          </cell>
          <cell r="H34">
            <v>2.2890477240449916</v>
          </cell>
        </row>
        <row r="35">
          <cell r="E35" t="str">
            <v>IMPORTACIONES GELCO SAC REPORTE ADUANAS 20160212</v>
          </cell>
          <cell r="G35">
            <v>0</v>
          </cell>
          <cell r="H35">
            <v>2.2661623246492986</v>
          </cell>
        </row>
        <row r="36">
          <cell r="E36" t="str">
            <v>INDECO S.A. REPORTE ADUANAS 20160212</v>
          </cell>
          <cell r="G36">
            <v>0</v>
          </cell>
          <cell r="H36">
            <v>2.5904500000000001</v>
          </cell>
        </row>
        <row r="37">
          <cell r="E37" t="str">
            <v>CONDUCTORES ELECTRICOS LIMA S A REPORTE ADUANAS 20160217</v>
          </cell>
          <cell r="G37">
            <v>0</v>
          </cell>
          <cell r="H37">
            <v>2.2903048076923076</v>
          </cell>
        </row>
        <row r="38">
          <cell r="E38" t="str">
            <v>UNIRED ELECTRICA E.I.R.L. REPORTE ADUANAS 20160218</v>
          </cell>
          <cell r="G38">
            <v>0</v>
          </cell>
          <cell r="H38">
            <v>1.7473294343323731</v>
          </cell>
        </row>
        <row r="39">
          <cell r="E39" t="str">
            <v>UNIRED ELECTRICA E.I.R.L. REPORTE ADUANAS 20160218</v>
          </cell>
          <cell r="G39">
            <v>0</v>
          </cell>
          <cell r="H39">
            <v>1.7473275274610516</v>
          </cell>
        </row>
        <row r="40">
          <cell r="E40" t="str">
            <v>IMPORTACIONES GELCO SAC REPORTE ADUANAS 20160219</v>
          </cell>
          <cell r="G40">
            <v>0</v>
          </cell>
          <cell r="H40">
            <v>2.1115151515151513</v>
          </cell>
        </row>
        <row r="41">
          <cell r="E41" t="str">
            <v>IMPORTACIONES GELCO SAC REPORTE ADUANAS 20160219</v>
          </cell>
          <cell r="G41">
            <v>0</v>
          </cell>
          <cell r="H41">
            <v>2.0130368098159508</v>
          </cell>
        </row>
        <row r="42">
          <cell r="E42" t="str">
            <v>IMPORTACIONES GELCO SAC REPORTE ADUANAS 20160219</v>
          </cell>
          <cell r="G42">
            <v>0</v>
          </cell>
          <cell r="H42">
            <v>1.9945553539019965</v>
          </cell>
        </row>
        <row r="43">
          <cell r="E43" t="str">
            <v>TECSUR S.A. REPORTE ADUANAS 20160224</v>
          </cell>
          <cell r="G43">
            <v>0</v>
          </cell>
          <cell r="H43">
            <v>2.7019069588619762</v>
          </cell>
        </row>
        <row r="44">
          <cell r="E44" t="str">
            <v>TECSUR S.A. REPORTE ADUANAS 20160224</v>
          </cell>
          <cell r="G44">
            <v>0</v>
          </cell>
          <cell r="H44">
            <v>2.5708971504897593</v>
          </cell>
        </row>
        <row r="45">
          <cell r="E45" t="str">
            <v>TECSUR S.A. REPORTE ADUANAS 20160224</v>
          </cell>
          <cell r="G45">
            <v>0</v>
          </cell>
          <cell r="H45">
            <v>2.5288205588598363</v>
          </cell>
        </row>
        <row r="46">
          <cell r="E46" t="str">
            <v>TECSUR S.A. REPORTE ADUANAS 20160224</v>
          </cell>
          <cell r="G46">
            <v>0</v>
          </cell>
          <cell r="H46">
            <v>2.492374165290443</v>
          </cell>
        </row>
        <row r="47">
          <cell r="E47" t="str">
            <v>TECSUR S.A. REPORTE ADUANAS 20160224</v>
          </cell>
          <cell r="G47">
            <v>0</v>
          </cell>
          <cell r="H47">
            <v>2.5204651672585383</v>
          </cell>
        </row>
        <row r="48">
          <cell r="E48" t="str">
            <v>TECSUR S.A. REPORTE ADUANAS 20160224</v>
          </cell>
          <cell r="G48">
            <v>0</v>
          </cell>
          <cell r="H48">
            <v>2.4766857142857144</v>
          </cell>
        </row>
        <row r="49">
          <cell r="E49" t="str">
            <v>TECSUR S.A. REPORTE ADUANAS 20160224</v>
          </cell>
          <cell r="G49">
            <v>0</v>
          </cell>
          <cell r="H49">
            <v>2.4585269738920172</v>
          </cell>
        </row>
        <row r="50">
          <cell r="E50" t="str">
            <v>TECSUR S.A. REPORTE ADUANAS 20160224</v>
          </cell>
          <cell r="G50">
            <v>0</v>
          </cell>
          <cell r="H50">
            <v>2.4598072519083969</v>
          </cell>
        </row>
        <row r="51">
          <cell r="E51" t="str">
            <v>INDECO S.A. REPORTE ADUANAS 20160307</v>
          </cell>
          <cell r="G51">
            <v>0</v>
          </cell>
          <cell r="H51">
            <v>2.5947143535369519</v>
          </cell>
        </row>
        <row r="52">
          <cell r="E52" t="str">
            <v>INDECO S.A. REPORTE ADUANAS 20160307</v>
          </cell>
          <cell r="G52">
            <v>0</v>
          </cell>
          <cell r="H52">
            <v>2.8280218202698824</v>
          </cell>
        </row>
        <row r="53">
          <cell r="E53" t="str">
            <v>CONDUCTORES ELECTRICOS LIMA S A REPORTE ADUANAS 20160311</v>
          </cell>
          <cell r="G53">
            <v>0</v>
          </cell>
          <cell r="H53">
            <v>2.2788323133758217</v>
          </cell>
        </row>
        <row r="54">
          <cell r="E54" t="str">
            <v>CONDUCTORES ELECTRICOS LIMA S A REPORTE ADUANAS 20160311</v>
          </cell>
          <cell r="G54">
            <v>0</v>
          </cell>
          <cell r="H54">
            <v>2.2788327026310538</v>
          </cell>
        </row>
        <row r="55">
          <cell r="E55" t="str">
            <v>TECSUR S.A. REPORTE ADUANAS 20160314</v>
          </cell>
          <cell r="G55">
            <v>0</v>
          </cell>
          <cell r="H55">
            <v>2.3993453786473267</v>
          </cell>
        </row>
        <row r="56">
          <cell r="E56" t="str">
            <v>CONDUCTORES ELECTRICOS LIMA S A REPORTE ADUANAS 20160406</v>
          </cell>
          <cell r="G56">
            <v>0</v>
          </cell>
          <cell r="H56">
            <v>2.2448467451129246</v>
          </cell>
        </row>
        <row r="57">
          <cell r="E57" t="str">
            <v>TECSUR S.A. REPORTE ADUANAS 20160411</v>
          </cell>
          <cell r="G57">
            <v>0</v>
          </cell>
          <cell r="H57">
            <v>2.6630333938333308</v>
          </cell>
        </row>
        <row r="58">
          <cell r="E58" t="str">
            <v>TECSUR S.A. REPORTE ADUANAS 20160411</v>
          </cell>
          <cell r="G58">
            <v>0</v>
          </cell>
          <cell r="H58">
            <v>2.6630336881541035</v>
          </cell>
        </row>
        <row r="59">
          <cell r="E59" t="str">
            <v>CONDUCTORES ELECTRICOS LIMA S A REPORTE ADUANAS 20160413</v>
          </cell>
          <cell r="G59">
            <v>0</v>
          </cell>
          <cell r="H59">
            <v>2.2066260504201685</v>
          </cell>
        </row>
        <row r="60">
          <cell r="E60" t="str">
            <v>CONDUCTORES ELECTRICOS LIMA S A REPORTE ADUANAS 20160414</v>
          </cell>
          <cell r="G60">
            <v>0</v>
          </cell>
          <cell r="H60">
            <v>2.2053156985634619</v>
          </cell>
        </row>
        <row r="61">
          <cell r="E61" t="str">
            <v>CONDUCTORES ELECTRICOS LIMA S A REPORTE ADUANAS 20160414</v>
          </cell>
          <cell r="G61">
            <v>0</v>
          </cell>
          <cell r="H61">
            <v>2.2053162690818282</v>
          </cell>
        </row>
        <row r="62">
          <cell r="E62" t="str">
            <v>CONDUCTORES ELECTRICOS LIMA S A REPORTE ADUANAS 20160414</v>
          </cell>
          <cell r="G62">
            <v>0</v>
          </cell>
          <cell r="H62">
            <v>2.2053152077463549</v>
          </cell>
        </row>
        <row r="63">
          <cell r="E63" t="str">
            <v>CONDUCTORES ELECTRICOS LIMA S A REPORTE ADUANAS 20160421</v>
          </cell>
          <cell r="G63">
            <v>0</v>
          </cell>
          <cell r="H63">
            <v>2.2187106060606059</v>
          </cell>
        </row>
        <row r="64">
          <cell r="E64" t="str">
            <v>TECSUR S.A. REPORTE ADUANAS 20160425</v>
          </cell>
          <cell r="G64">
            <v>0</v>
          </cell>
          <cell r="H64">
            <v>2.6976694991864041</v>
          </cell>
        </row>
        <row r="65">
          <cell r="E65" t="str">
            <v>TECSUR S.A. REPORTE ADUANAS 20160425</v>
          </cell>
          <cell r="G65">
            <v>0</v>
          </cell>
          <cell r="H65">
            <v>2.6399313725490194</v>
          </cell>
        </row>
        <row r="66">
          <cell r="E66" t="str">
            <v>MANUFACTURAS INDUSTRIALES MENDOZA S.A. REPORTE ADUANAS 20160208</v>
          </cell>
          <cell r="G66">
            <v>0</v>
          </cell>
          <cell r="H66">
            <v>2.04616787080323</v>
          </cell>
        </row>
        <row r="67">
          <cell r="E67" t="str">
            <v>GCZ SUBESTACIONES Y LINEAS DE TRANSMISIO REPORTE ADUANAS 20160113</v>
          </cell>
          <cell r="G67">
            <v>0</v>
          </cell>
          <cell r="H67">
            <v>2.2724749385888936</v>
          </cell>
        </row>
        <row r="68">
          <cell r="E68" t="str">
            <v>JJ&amp;P SUMTELEC S.A.C. REPORTE ADUANAS 20160502</v>
          </cell>
          <cell r="G68">
            <v>0</v>
          </cell>
          <cell r="H68">
            <v>1.8956146469049695</v>
          </cell>
        </row>
        <row r="69">
          <cell r="E69" t="str">
            <v>JJ&amp;P SUMTELEC S.A.C. REPORTE ADUANAS 20160502</v>
          </cell>
          <cell r="G69">
            <v>0</v>
          </cell>
          <cell r="H69">
            <v>1.3590828924162257</v>
          </cell>
        </row>
        <row r="70">
          <cell r="E70" t="str">
            <v>CONSORCIO ELECTRICO DE VILLACURI SAC REPORTE ADUANAS 20160503</v>
          </cell>
          <cell r="G70">
            <v>0</v>
          </cell>
          <cell r="H70">
            <v>2.8558208148708526</v>
          </cell>
        </row>
        <row r="71">
          <cell r="E71" t="str">
            <v>HMV INGENIEROS LTDA SUCURSAL PERU REPORTE ADUANAS 20160506</v>
          </cell>
          <cell r="G71">
            <v>0</v>
          </cell>
          <cell r="H71">
            <v>2.7526634105458001</v>
          </cell>
        </row>
        <row r="72">
          <cell r="E72" t="str">
            <v>TECSUR S.A. REPORTE ADUANAS 20160509</v>
          </cell>
          <cell r="G72">
            <v>0</v>
          </cell>
          <cell r="H72">
            <v>2.3284950795984294</v>
          </cell>
        </row>
        <row r="73">
          <cell r="E73" t="str">
            <v>TECSUR S.A. REPORTE ADUANAS 20160509</v>
          </cell>
          <cell r="G73">
            <v>0</v>
          </cell>
          <cell r="H73">
            <v>2.3284951884393998</v>
          </cell>
        </row>
        <row r="74">
          <cell r="E74" t="str">
            <v>TECSUR S.A. REPORTE ADUANAS 20160509</v>
          </cell>
          <cell r="G74">
            <v>0</v>
          </cell>
          <cell r="H74">
            <v>2.3284955946347394</v>
          </cell>
        </row>
        <row r="75">
          <cell r="E75" t="str">
            <v>INDECO S.A. REPORTE ADUANAS 20160510</v>
          </cell>
          <cell r="G75">
            <v>0</v>
          </cell>
          <cell r="H75">
            <v>2.61505075</v>
          </cell>
        </row>
        <row r="76">
          <cell r="E76" t="str">
            <v>IMPORTACIONES GELCO SAC REPORTE ADUANAS 20160519</v>
          </cell>
          <cell r="G76">
            <v>0</v>
          </cell>
          <cell r="H76">
            <v>2.2800210420841682</v>
          </cell>
        </row>
        <row r="77">
          <cell r="E77" t="str">
            <v>TECSUR S.A. REPORTE ADUANAS 20160524</v>
          </cell>
          <cell r="G77">
            <v>0</v>
          </cell>
          <cell r="H77">
            <v>2.4277774072572988</v>
          </cell>
        </row>
        <row r="78">
          <cell r="E78" t="str">
            <v>CONDUCTORES ELECTRICOS LIMA S A REPORTE ADUANAS 20160603</v>
          </cell>
          <cell r="G78">
            <v>0</v>
          </cell>
          <cell r="H78">
            <v>2.2177686274509805</v>
          </cell>
        </row>
        <row r="79">
          <cell r="E79" t="str">
            <v>CONDUCTORES Y CABLES DEL PERU SAC REPORTE ADUANAS 20160606</v>
          </cell>
          <cell r="G79">
            <v>0</v>
          </cell>
          <cell r="H79">
            <v>2.1801847222222221</v>
          </cell>
        </row>
        <row r="80">
          <cell r="E80" t="str">
            <v>CONDUCTORES Y CABLES DEL PERU SAC REPORTE ADUANAS 20160606</v>
          </cell>
          <cell r="G80">
            <v>0</v>
          </cell>
          <cell r="H80">
            <v>2.1710402960526318</v>
          </cell>
        </row>
        <row r="81">
          <cell r="E81" t="str">
            <v>CONDUCTORES Y CABLES DEL PERU SAC REPORTE ADUANAS 20160606</v>
          </cell>
          <cell r="G81">
            <v>0</v>
          </cell>
          <cell r="H81">
            <v>2.0281542940320234</v>
          </cell>
        </row>
        <row r="82">
          <cell r="E82" t="str">
            <v>CONDUCTORES Y CABLES DEL PERU SAC REPORTE ADUANAS 20160606</v>
          </cell>
          <cell r="G82">
            <v>0</v>
          </cell>
          <cell r="H82">
            <v>2.1431562685680334</v>
          </cell>
        </row>
        <row r="83">
          <cell r="E83" t="str">
            <v>CONDUCTORES Y CABLES DEL PERU SAC REPORTE ADUANAS 20160606</v>
          </cell>
          <cell r="G83">
            <v>0</v>
          </cell>
          <cell r="H83">
            <v>2.8992538066795661</v>
          </cell>
        </row>
        <row r="84">
          <cell r="E84" t="str">
            <v>MATERIALES DIVERSOS S.A.C. REPORTE ADUANAS 20160607</v>
          </cell>
          <cell r="G84">
            <v>0</v>
          </cell>
          <cell r="H84">
            <v>2.2892144607843141</v>
          </cell>
        </row>
        <row r="85">
          <cell r="E85" t="str">
            <v>MATERIALES DIVERSOS S.A.C. REPORTE ADUANAS 20160607</v>
          </cell>
          <cell r="G85">
            <v>0</v>
          </cell>
          <cell r="H85">
            <v>2.2679916666666666</v>
          </cell>
        </row>
        <row r="86">
          <cell r="E86" t="str">
            <v>MATERIALES DIVERSOS S.A.C. REPORTE ADUANAS 20160607</v>
          </cell>
          <cell r="G86">
            <v>0</v>
          </cell>
          <cell r="H86">
            <v>2.2799192221391174</v>
          </cell>
        </row>
        <row r="87">
          <cell r="E87" t="str">
            <v>INDECO S.A. REPORTE ADUANAS 20160607</v>
          </cell>
          <cell r="G87">
            <v>0</v>
          </cell>
          <cell r="H87">
            <v>2.3404829545454549</v>
          </cell>
        </row>
        <row r="88">
          <cell r="E88" t="str">
            <v>MANUFACTURAS INDUSTRIALES MENDOZA S.A. REPORTE ADUANAS 20160609</v>
          </cell>
          <cell r="G88">
            <v>0</v>
          </cell>
          <cell r="H88">
            <v>2.4022116578848998</v>
          </cell>
        </row>
        <row r="89">
          <cell r="E89" t="str">
            <v>MANUFACTURAS INDUSTRIALES MENDOZA S.A. REPORTE ADUANAS 20160609</v>
          </cell>
          <cell r="G89">
            <v>0</v>
          </cell>
          <cell r="H89">
            <v>2.4022118220676476</v>
          </cell>
        </row>
        <row r="90">
          <cell r="E90" t="str">
            <v>MANUFACTURAS INDUSTRIALES MENDOZA S.A. REPORTE ADUANAS 20160609</v>
          </cell>
          <cell r="G90">
            <v>0</v>
          </cell>
          <cell r="H90">
            <v>2.4022116935911653</v>
          </cell>
        </row>
        <row r="91">
          <cell r="E91" t="str">
            <v>JJ&amp;P SUMTELEC S.A.C. REPORTE ADUANAS 20160613</v>
          </cell>
          <cell r="G91">
            <v>0</v>
          </cell>
          <cell r="H91">
            <v>1.7424062858435021</v>
          </cell>
        </row>
        <row r="92">
          <cell r="E92" t="str">
            <v>JJ&amp;P SUMTELEC S.A.C. REPORTE ADUANAS 20160613</v>
          </cell>
          <cell r="G92">
            <v>0</v>
          </cell>
          <cell r="H92">
            <v>1.7424059360020183</v>
          </cell>
        </row>
        <row r="93">
          <cell r="E93" t="str">
            <v>JJ&amp;P SUMTELEC S.A.C. REPORTE ADUANAS 20160613</v>
          </cell>
          <cell r="G93">
            <v>0</v>
          </cell>
          <cell r="H93">
            <v>1.742404062590057</v>
          </cell>
        </row>
        <row r="94">
          <cell r="E94" t="str">
            <v>GCZ INGENIEROS S.A.C. REPORTE ADUANAS 20160614</v>
          </cell>
          <cell r="G94">
            <v>0</v>
          </cell>
          <cell r="H94">
            <v>2.2754360465116279</v>
          </cell>
        </row>
        <row r="95">
          <cell r="E95" t="str">
            <v>GCZ INGENIEROS S.A.C. REPORTE ADUANAS 20160614</v>
          </cell>
          <cell r="G95">
            <v>0</v>
          </cell>
          <cell r="H95">
            <v>2.2829809410363313</v>
          </cell>
        </row>
        <row r="96">
          <cell r="E96" t="str">
            <v>GCZ INGENIEROS S.A.C. REPORTE ADUANAS 20160614</v>
          </cell>
          <cell r="G96">
            <v>0</v>
          </cell>
          <cell r="H96">
            <v>2.3726752021563344</v>
          </cell>
        </row>
        <row r="97">
          <cell r="E97" t="str">
            <v>PACIFICO DISTRIBUCIONES S.A.C. REPORTE ADUANAS 20160621</v>
          </cell>
          <cell r="G97">
            <v>0</v>
          </cell>
          <cell r="H97">
            <v>2.2213931756082212</v>
          </cell>
        </row>
        <row r="98">
          <cell r="E98" t="str">
            <v>PACIFICO DISTRIBUCIONES S.A.C. REPORTE ADUANAS 20160621</v>
          </cell>
          <cell r="G98">
            <v>0</v>
          </cell>
          <cell r="H98">
            <v>2.2213975112076434</v>
          </cell>
        </row>
        <row r="99">
          <cell r="E99" t="str">
            <v>PACIFICO DISTRIBUCIONES S.A.C. REPORTE ADUANAS 20160621</v>
          </cell>
          <cell r="G99">
            <v>0</v>
          </cell>
          <cell r="H99">
            <v>2.2213950326644025</v>
          </cell>
        </row>
        <row r="100">
          <cell r="E100" t="str">
            <v>PACIFICO DISTRIBUCIONES S.A.C. REPORTE ADUANAS 20160621</v>
          </cell>
          <cell r="G100">
            <v>0</v>
          </cell>
          <cell r="H100">
            <v>2.2214009400975505</v>
          </cell>
        </row>
        <row r="101">
          <cell r="E101" t="str">
            <v>CENTELSA PERU S.A.C. REPORTE ADUANAS 20160622</v>
          </cell>
          <cell r="G101">
            <v>0</v>
          </cell>
          <cell r="H101">
            <v>3.1006730769230768</v>
          </cell>
        </row>
        <row r="102">
          <cell r="E102" t="str">
            <v>ANIXTER JORVEX S.A.C. REPORTE ADUANAS 20160503</v>
          </cell>
          <cell r="G102">
            <v>0</v>
          </cell>
          <cell r="H102">
            <v>2.3295200777595531</v>
          </cell>
        </row>
        <row r="103">
          <cell r="E103" t="str">
            <v>HM CONTRATISTAS S.A REPORTE ADUANAS 20160621</v>
          </cell>
          <cell r="G103">
            <v>0</v>
          </cell>
          <cell r="H103">
            <v>2.6344621848739496</v>
          </cell>
        </row>
        <row r="104">
          <cell r="E104" t="str">
            <v>HM CONTRATISTAS S.A REPORTE ADUANAS 20160621</v>
          </cell>
          <cell r="G104">
            <v>0</v>
          </cell>
          <cell r="H104">
            <v>2.7767101372468415</v>
          </cell>
        </row>
        <row r="105">
          <cell r="E105" t="str">
            <v>HM CONTRATISTAS S.A REPORTE ADUANAS 20160621</v>
          </cell>
          <cell r="G105">
            <v>0</v>
          </cell>
          <cell r="H105">
            <v>2.7767184605670319</v>
          </cell>
        </row>
        <row r="106">
          <cell r="E106" t="str">
            <v>HM CONTRATISTAS S.A REPORTE ADUANAS 20160620</v>
          </cell>
          <cell r="G106">
            <v>0</v>
          </cell>
          <cell r="H106">
            <v>2.8104281632979093</v>
          </cell>
        </row>
        <row r="107">
          <cell r="E107" t="str">
            <v>HM CONTRATISTAS S.A REPORTE ADUANAS 20160620</v>
          </cell>
          <cell r="G107">
            <v>0</v>
          </cell>
          <cell r="H107">
            <v>2.8104253933117445</v>
          </cell>
        </row>
        <row r="108">
          <cell r="E108" t="str">
            <v>ANIXTER JORVEX S.A.C. REPORTE ADUANAS 20160620</v>
          </cell>
          <cell r="G108">
            <v>0</v>
          </cell>
          <cell r="H108">
            <v>2.6004037367121229</v>
          </cell>
        </row>
        <row r="109">
          <cell r="E109" t="str">
            <v>ANIXTER JORVEX S.A.C. REPORTE ADUANAS 20160617</v>
          </cell>
          <cell r="G109">
            <v>0</v>
          </cell>
          <cell r="H109">
            <v>2.4410653676932745</v>
          </cell>
        </row>
        <row r="110">
          <cell r="E110" t="str">
            <v>GCZ INGENIEROS S.A.C. REPORTE ADUANAS 20160527</v>
          </cell>
          <cell r="G110">
            <v>0</v>
          </cell>
          <cell r="H110">
            <v>2.2477803474948495</v>
          </cell>
        </row>
        <row r="111">
          <cell r="E111" t="str">
            <v>ANIXTER JORVEX S.A.C. REPORTE ADUANAS 20160510</v>
          </cell>
          <cell r="G111">
            <v>0</v>
          </cell>
          <cell r="H111">
            <v>2.6437033861980286</v>
          </cell>
        </row>
        <row r="112">
          <cell r="E112" t="str">
            <v>ANIXTER JORVEX S.A.C. REPORTE ADUANAS 20160510</v>
          </cell>
          <cell r="G112">
            <v>0</v>
          </cell>
          <cell r="H112">
            <v>2.431526906314716</v>
          </cell>
        </row>
        <row r="113">
          <cell r="E113" t="str">
            <v>ANIXTER JORVEX S.A.C. REPORTE ADUANAS 20160503</v>
          </cell>
          <cell r="G113">
            <v>0</v>
          </cell>
          <cell r="H113">
            <v>2.3056880268101962</v>
          </cell>
        </row>
        <row r="114">
          <cell r="E114" t="str">
            <v>ANIXTER JORVEX S.A.C. REPORTE ADUANAS 20160503</v>
          </cell>
          <cell r="G114">
            <v>0</v>
          </cell>
          <cell r="H114">
            <v>2.2957605129734566</v>
          </cell>
        </row>
        <row r="115">
          <cell r="E115" t="str">
            <v>ANIXTER JORVEX S.A.C. REPORTE ADUANAS 20160627</v>
          </cell>
          <cell r="G115">
            <v>0</v>
          </cell>
          <cell r="H115">
            <v>2.5938903490328005</v>
          </cell>
        </row>
        <row r="116">
          <cell r="E116" t="str">
            <v>ANIXTER JORVEX S.A.C. REPORTE ADUANAS 20160503</v>
          </cell>
          <cell r="G116">
            <v>0</v>
          </cell>
          <cell r="H116">
            <v>2.4276652051362353</v>
          </cell>
        </row>
        <row r="117">
          <cell r="E117" t="str">
            <v>IMPORTACIONES GELCO SAC REPORTE ADUANAS 20160714</v>
          </cell>
          <cell r="G117">
            <v>0</v>
          </cell>
          <cell r="H117">
            <v>2.536144578313253</v>
          </cell>
        </row>
        <row r="118">
          <cell r="E118" t="str">
            <v>IMPORTACIONES GELCO SAC REPORTE ADUANAS 20160714</v>
          </cell>
          <cell r="G118">
            <v>0</v>
          </cell>
          <cell r="H118">
            <v>2.5372767857142855</v>
          </cell>
        </row>
        <row r="119">
          <cell r="E119" t="str">
            <v>IMPORTACIONES GELCO SAC REPORTE ADUANAS 20160714</v>
          </cell>
          <cell r="G119">
            <v>0</v>
          </cell>
          <cell r="H119">
            <v>2.5375342465753423</v>
          </cell>
        </row>
        <row r="120">
          <cell r="E120" t="str">
            <v>TECSUR S.A. REPORTE ADUANAS 20160714</v>
          </cell>
          <cell r="G120">
            <v>0</v>
          </cell>
          <cell r="H120">
            <v>2.2793940709972902</v>
          </cell>
        </row>
        <row r="121">
          <cell r="E121" t="str">
            <v>TECSUR S.A. REPORTE ADUANAS 20160714</v>
          </cell>
          <cell r="G121">
            <v>0</v>
          </cell>
          <cell r="H121">
            <v>2.2793945525573864</v>
          </cell>
        </row>
        <row r="122">
          <cell r="E122" t="str">
            <v>IMPORTACIONES GELCO SAC REPORTE ADUANAS 20160714</v>
          </cell>
          <cell r="G122">
            <v>0</v>
          </cell>
          <cell r="H122">
            <v>2.4484726688102891</v>
          </cell>
        </row>
        <row r="123">
          <cell r="E123" t="str">
            <v>IMPORTACIONES GELCO SAC REPORTE ADUANAS 20160715</v>
          </cell>
          <cell r="G123">
            <v>0</v>
          </cell>
          <cell r="H123">
            <v>2.4445425361155699</v>
          </cell>
        </row>
        <row r="124">
          <cell r="E124" t="str">
            <v>OBRITEC S.A.C. REPORTE ADUANAS 20160829</v>
          </cell>
          <cell r="G124">
            <v>0</v>
          </cell>
          <cell r="H124">
            <v>2.6960365479060218</v>
          </cell>
        </row>
        <row r="125">
          <cell r="E125" t="str">
            <v>OBRITEC S.A.C. REPORTE ADUANAS 20160829</v>
          </cell>
          <cell r="G125">
            <v>0</v>
          </cell>
          <cell r="H125">
            <v>2.6960371162463468</v>
          </cell>
        </row>
        <row r="126">
          <cell r="E126" t="str">
            <v>INDECO S.A. REPORTE ADUANAS 20160822</v>
          </cell>
          <cell r="G126">
            <v>0</v>
          </cell>
          <cell r="H126">
            <v>2.962296353762607</v>
          </cell>
        </row>
        <row r="127">
          <cell r="E127" t="str">
            <v>INDECO S.A. REPORTE ADUANAS 20160815</v>
          </cell>
          <cell r="G127">
            <v>0</v>
          </cell>
          <cell r="H127">
            <v>2.6727124951875774</v>
          </cell>
        </row>
        <row r="128">
          <cell r="E128" t="str">
            <v>PANAPEX S.A. REPORTE ADUANAS 20160805</v>
          </cell>
          <cell r="G128">
            <v>0</v>
          </cell>
          <cell r="H128">
            <v>3.0014887554456613</v>
          </cell>
        </row>
        <row r="129">
          <cell r="E129" t="str">
            <v>TECSUR S.A. REPORTE ADUANAS 20160721</v>
          </cell>
          <cell r="G129">
            <v>0</v>
          </cell>
          <cell r="H129">
            <v>2.6881363636363638</v>
          </cell>
        </row>
        <row r="130">
          <cell r="E130" t="str">
            <v>TECSUR S.A. REPORTE ADUANAS 20160721</v>
          </cell>
          <cell r="G130">
            <v>0</v>
          </cell>
          <cell r="H130">
            <v>2.7630556219483049</v>
          </cell>
        </row>
        <row r="131">
          <cell r="E131" t="str">
            <v>CENTELSA PERU S.A.C. REPORTE ADUANAS 20160712</v>
          </cell>
          <cell r="G131">
            <v>0</v>
          </cell>
          <cell r="H131">
            <v>3.0330216535433072</v>
          </cell>
        </row>
        <row r="132">
          <cell r="E132" t="str">
            <v>CENTELSA PERU S.A.C. REPORTE ADUANAS 20160707</v>
          </cell>
          <cell r="G132">
            <v>0</v>
          </cell>
          <cell r="H132">
            <v>3.0947916666666671</v>
          </cell>
        </row>
        <row r="133">
          <cell r="E133" t="str">
            <v>CONDUCTORES ELECTRICOS LIMA S A REPORTE ADUANAS 20160802</v>
          </cell>
          <cell r="G133">
            <v>0</v>
          </cell>
          <cell r="H133">
            <v>2.2456176537499051</v>
          </cell>
        </row>
        <row r="134">
          <cell r="E134" t="str">
            <v>CONDUCTORES ELECTRICOS LIMA S A REPORTE ADUANAS 20160809</v>
          </cell>
          <cell r="G134">
            <v>0</v>
          </cell>
          <cell r="H134">
            <v>2.1694712482468441</v>
          </cell>
        </row>
        <row r="135">
          <cell r="E135" t="str">
            <v>CONDUCTORES ELECTRICOS LIMA S A REPORTE ADUANAS 20160802</v>
          </cell>
          <cell r="G135">
            <v>0</v>
          </cell>
          <cell r="H135">
            <v>2.2398400699693886</v>
          </cell>
        </row>
        <row r="136">
          <cell r="E136" t="str">
            <v>CONSORCIO ENERGETICO DE HUANCAVELICA S A REPORTE ADUANAS 20161020</v>
          </cell>
          <cell r="G136">
            <v>0</v>
          </cell>
          <cell r="H136">
            <v>3.3442188776083861</v>
          </cell>
        </row>
        <row r="137">
          <cell r="E137" t="str">
            <v>INMUPOL S.A.C. REPORTE ADUANAS 20161129</v>
          </cell>
          <cell r="G137">
            <v>0</v>
          </cell>
          <cell r="H137">
            <v>2.2182061842424585</v>
          </cell>
        </row>
        <row r="138">
          <cell r="E138" t="str">
            <v>PACIFICO DISTRIBUCIONES S.A.C. REPORTE ADUANAS 20161116</v>
          </cell>
          <cell r="G138">
            <v>0</v>
          </cell>
          <cell r="H138">
            <v>2.1134281050218142</v>
          </cell>
        </row>
        <row r="139">
          <cell r="E139" t="str">
            <v>PACIFICO DISTRIBUCIONES S.A.C. REPORTE ADUANAS 20161116</v>
          </cell>
          <cell r="G139">
            <v>0</v>
          </cell>
          <cell r="H139">
            <v>2.1134244019777362</v>
          </cell>
        </row>
        <row r="140">
          <cell r="E140" t="str">
            <v>PACIFICO DISTRIBUCIONES S.A.C. REPORTE ADUANAS 20161116</v>
          </cell>
          <cell r="G140">
            <v>0</v>
          </cell>
          <cell r="H140">
            <v>2.1134246630622133</v>
          </cell>
        </row>
        <row r="141">
          <cell r="E141" t="str">
            <v>PACIFICO DISTRIBUCIONES S.A.C. REPORTE ADUANAS 20161116</v>
          </cell>
          <cell r="G141">
            <v>0</v>
          </cell>
          <cell r="H141">
            <v>2.1134266354731466</v>
          </cell>
        </row>
        <row r="142">
          <cell r="E142" t="str">
            <v>TECSUR S.A. REPORTE ADUANAS 20161116</v>
          </cell>
          <cell r="G142">
            <v>0</v>
          </cell>
          <cell r="H142">
            <v>2.5642527978933511</v>
          </cell>
        </row>
        <row r="143">
          <cell r="E143" t="str">
            <v>CABLES ELECTRICOS BRANDE S.A.C. REPORTE ADUANAS 20161019</v>
          </cell>
          <cell r="G143">
            <v>0</v>
          </cell>
          <cell r="H143">
            <v>2.3460808570948135</v>
          </cell>
        </row>
        <row r="144">
          <cell r="E144" t="str">
            <v>TECSUR S.A. REPORTE ADUANAS 20161011</v>
          </cell>
          <cell r="G144">
            <v>0</v>
          </cell>
          <cell r="H144">
            <v>2.5694857387589769</v>
          </cell>
        </row>
        <row r="145">
          <cell r="E145" t="str">
            <v>TECSUR S.A. REPORTE ADUANAS 20161011</v>
          </cell>
          <cell r="G145">
            <v>0</v>
          </cell>
          <cell r="H145">
            <v>2.5694850389510955</v>
          </cell>
        </row>
        <row r="146">
          <cell r="E146" t="str">
            <v>INDECO S.A. REPORTE ADUANAS 20160930</v>
          </cell>
          <cell r="G146">
            <v>0</v>
          </cell>
          <cell r="H146">
            <v>2.9048705000000004</v>
          </cell>
        </row>
        <row r="147">
          <cell r="E147" t="str">
            <v>CONDUCTORES ELECTRICOS LIMA S A REPORTE ADUANAS 20160929</v>
          </cell>
          <cell r="G147">
            <v>0</v>
          </cell>
          <cell r="H147">
            <v>2.3498448081264107</v>
          </cell>
        </row>
        <row r="148">
          <cell r="E148" t="str">
            <v>JJ&amp;P SUMTELEC S.A.C. REPORTE ADUANAS 20160928</v>
          </cell>
          <cell r="G148">
            <v>0</v>
          </cell>
          <cell r="H148">
            <v>1.4119400352733686</v>
          </cell>
        </row>
        <row r="149">
          <cell r="E149" t="str">
            <v>INDECO S.A. REPORTE ADUANAS 20160920</v>
          </cell>
          <cell r="G149">
            <v>0</v>
          </cell>
          <cell r="H149">
            <v>2.6975272727272728</v>
          </cell>
        </row>
        <row r="150">
          <cell r="E150" t="str">
            <v>IMPORTACIONES GELCO SAC REPORTE ADUANAS 20160920</v>
          </cell>
          <cell r="G150">
            <v>0</v>
          </cell>
          <cell r="H150">
            <v>2.5614162762828196</v>
          </cell>
        </row>
        <row r="151">
          <cell r="E151" t="str">
            <v>JJ&amp;P SUMTELEC S.A.C. REPORTE ADUANAS 20160920</v>
          </cell>
          <cell r="G151">
            <v>0</v>
          </cell>
          <cell r="H151">
            <v>1.4149382716049383</v>
          </cell>
        </row>
        <row r="152">
          <cell r="E152" t="str">
            <v>JJ&amp;P SUMTELEC S.A.C. REPORTE ADUANAS 20160920</v>
          </cell>
          <cell r="G152">
            <v>0</v>
          </cell>
          <cell r="H152">
            <v>1.5856947162426613</v>
          </cell>
        </row>
        <row r="153">
          <cell r="E153" t="str">
            <v>ANIXTER JORVEX S.A.C. REPORTE ADUANAS 20160909</v>
          </cell>
          <cell r="G153">
            <v>0</v>
          </cell>
          <cell r="H153">
            <v>2.3200145768121279</v>
          </cell>
        </row>
        <row r="154">
          <cell r="E154" t="str">
            <v>CONDUCTORES Y CABLES DEL PERU SAC REPORTE ADUANAS 20161010</v>
          </cell>
          <cell r="G154">
            <v>0</v>
          </cell>
          <cell r="H154">
            <v>2.4292741165234002</v>
          </cell>
        </row>
        <row r="155">
          <cell r="E155" t="str">
            <v>CONDUCTORES ELECTRICOS LIMA S A REPORTE ADUANAS 20161019</v>
          </cell>
          <cell r="G155">
            <v>0</v>
          </cell>
          <cell r="H155">
            <v>2.3021104452054795</v>
          </cell>
        </row>
        <row r="156">
          <cell r="E156" t="str">
            <v>ANIXTER JORVEX S.A.C. REPORTE ADUANAS 20160926</v>
          </cell>
          <cell r="G156">
            <v>0</v>
          </cell>
          <cell r="H156">
            <v>2.4128418359187589</v>
          </cell>
        </row>
        <row r="157">
          <cell r="E157" t="str">
            <v>ANIXTER JORVEX S.A.C. REPORTE ADUANAS 20160926</v>
          </cell>
          <cell r="G157">
            <v>0</v>
          </cell>
          <cell r="H157">
            <v>2.598787144772698</v>
          </cell>
        </row>
        <row r="158">
          <cell r="E158" t="str">
            <v>ANIXTER JORVEX S.A.C. REPORTE ADUANAS 20160926</v>
          </cell>
          <cell r="G158">
            <v>0</v>
          </cell>
          <cell r="H158">
            <v>2.6204335627316038</v>
          </cell>
        </row>
        <row r="159">
          <cell r="E159" t="str">
            <v>CONDUCTORES ELECTRICOS LIMA S A REPORTE ADUANAS 20161108</v>
          </cell>
          <cell r="G159">
            <v>0</v>
          </cell>
          <cell r="H159">
            <v>2.5335040900623631</v>
          </cell>
        </row>
        <row r="160">
          <cell r="E160" t="str">
            <v>CONDUCTORES Y CABLES DEL PERU SAC REPORTE ADUANAS 20161010</v>
          </cell>
          <cell r="G160">
            <v>0</v>
          </cell>
          <cell r="H160">
            <v>2.3794455567534269</v>
          </cell>
        </row>
        <row r="161">
          <cell r="E161" t="str">
            <v>ANIXTER JORVEX S.A.C. REPORTE ADUANAS 20160909</v>
          </cell>
          <cell r="G161">
            <v>0</v>
          </cell>
          <cell r="H161">
            <v>2.6220768175582987</v>
          </cell>
        </row>
        <row r="162">
          <cell r="E162" t="str">
            <v>CONDUCTORES Y CABLES DEL PERU SAC REPORTE ADUANAS 20161010</v>
          </cell>
          <cell r="G162">
            <v>0</v>
          </cell>
          <cell r="H162">
            <v>2.3992665115159295</v>
          </cell>
        </row>
        <row r="163">
          <cell r="E163" t="str">
            <v>CONDUCTORES Y CABLES DEL PERU SAC REPORTE ADUANAS 20161010</v>
          </cell>
          <cell r="G163">
            <v>0</v>
          </cell>
          <cell r="H163">
            <v>2.365934986821653</v>
          </cell>
        </row>
        <row r="164">
          <cell r="E164" t="str">
            <v>CONDUCTORES Y CABLES DEL PERU SAC REPORTE ADUANAS 20161010</v>
          </cell>
          <cell r="G164">
            <v>0</v>
          </cell>
          <cell r="H164">
            <v>2.3930947832476122</v>
          </cell>
        </row>
        <row r="165">
          <cell r="E165" t="str">
            <v>CONDUCTORES ELECTRICOS LIMA S A REPORTE ADUANAS 20160919</v>
          </cell>
          <cell r="G165">
            <v>0</v>
          </cell>
          <cell r="H165">
            <v>2.2783509341998371</v>
          </cell>
        </row>
        <row r="166">
          <cell r="E166" t="str">
            <v>CONDUCTORES ELECTRICOS LIMA S A REPORTE ADUANAS 20161108</v>
          </cell>
          <cell r="G166">
            <v>0</v>
          </cell>
          <cell r="H166">
            <v>2.5325104783928309</v>
          </cell>
        </row>
        <row r="167">
          <cell r="E167" t="str">
            <v>CONDUCTORES ELECTRICOS LIMA S A REPORTE ADUANAS 20161011</v>
          </cell>
          <cell r="G167">
            <v>0</v>
          </cell>
          <cell r="H167">
            <v>2.4372342815727484</v>
          </cell>
        </row>
        <row r="168">
          <cell r="E168" t="str">
            <v>ANIXTER JORVEX S.A.C. REPORTE ADUANAS 20160914</v>
          </cell>
          <cell r="G168">
            <v>0</v>
          </cell>
          <cell r="H168">
            <v>2.5439607549430798</v>
          </cell>
        </row>
        <row r="169">
          <cell r="E169" t="str">
            <v>ANIXTER JORVEX S.A.C. REPORTE ADUANAS 20160914</v>
          </cell>
          <cell r="G169">
            <v>0</v>
          </cell>
          <cell r="H169">
            <v>2.7901451426089476</v>
          </cell>
        </row>
        <row r="170">
          <cell r="E170" t="str">
            <v>ANIXTER JORVEX S.A.C. REPORTE ADUANAS 20160914</v>
          </cell>
          <cell r="G170">
            <v>0</v>
          </cell>
          <cell r="H170">
            <v>2.7019096209912536</v>
          </cell>
        </row>
        <row r="171">
          <cell r="E171" t="str">
            <v>ANIXTER JORVEX S.A.C. REPORTE ADUANAS 20160914</v>
          </cell>
          <cell r="G171">
            <v>0</v>
          </cell>
          <cell r="H171">
            <v>2.6348246899111243</v>
          </cell>
        </row>
        <row r="172">
          <cell r="E172" t="str">
            <v>IMPORTACIONES GELCO SAC REPORTE ADUANAS 20161209</v>
          </cell>
          <cell r="G172">
            <v>0</v>
          </cell>
          <cell r="H172">
            <v>2.5315694527961514</v>
          </cell>
        </row>
        <row r="173">
          <cell r="E173" t="str">
            <v>IMPORTACIONES GELCO SAC REPORTE ADUANAS 20161209</v>
          </cell>
          <cell r="G173">
            <v>0</v>
          </cell>
          <cell r="H173">
            <v>2.4818049490538572</v>
          </cell>
        </row>
        <row r="174">
          <cell r="E174" t="str">
            <v>IMPORTACIONES GELCO SAC REPORTE ADUANAS 20161209</v>
          </cell>
          <cell r="G174">
            <v>0</v>
          </cell>
          <cell r="H174">
            <v>2.4554999999999998</v>
          </cell>
        </row>
        <row r="201">
          <cell r="G201" t="str">
            <v>US$/kg</v>
          </cell>
          <cell r="H201">
            <v>2.3955124126357434</v>
          </cell>
        </row>
        <row r="202">
          <cell r="G202" t="str">
            <v>US$/Unidad</v>
          </cell>
          <cell r="H202">
            <v>2.3955124126357434</v>
          </cell>
          <cell r="I202">
            <v>2.3955124126357434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2.7264268410152894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3.36</v>
          </cell>
        </row>
        <row r="215">
          <cell r="F215" t="str">
            <v>FECHA DE REFERENCIA :</v>
          </cell>
          <cell r="G215">
            <v>42735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ALDESA CONSTRUCCIONES SA SUCURSAL EN PER REPORTE ADUANAS 20160411</v>
          </cell>
          <cell r="G220">
            <v>0</v>
          </cell>
          <cell r="H220">
            <v>2.3781927428794378</v>
          </cell>
        </row>
        <row r="221">
          <cell r="E221" t="str">
            <v>ALDESA CONSTRUCCIONES SA SUCURSAL EN PER REPORTE ADUANAS 20160411</v>
          </cell>
          <cell r="G221">
            <v>0</v>
          </cell>
          <cell r="H221">
            <v>2.5606306809121353</v>
          </cell>
        </row>
        <row r="222">
          <cell r="E222" t="str">
            <v>TECSUR S.A. REPORTE ADUANAS 20160201</v>
          </cell>
          <cell r="G222">
            <v>0</v>
          </cell>
          <cell r="H222">
            <v>2.762336869173899</v>
          </cell>
        </row>
        <row r="223">
          <cell r="E223" t="str">
            <v>TECSUR S.A. REPORTE ADUANAS 20160201</v>
          </cell>
          <cell r="G223">
            <v>0</v>
          </cell>
          <cell r="H223">
            <v>2.6995971329708355</v>
          </cell>
        </row>
        <row r="224">
          <cell r="E224" t="str">
            <v>TECSUR S.A. REPORTE ADUANAS 20160201</v>
          </cell>
          <cell r="G224">
            <v>0</v>
          </cell>
          <cell r="H224">
            <v>2.2949765976357317</v>
          </cell>
        </row>
        <row r="225">
          <cell r="E225" t="str">
            <v>EMP.DE DISTRIB.ELECT.DE LIMA NORTE S.A.A REPORTE ADUANAS 20160429</v>
          </cell>
          <cell r="G225">
            <v>0</v>
          </cell>
          <cell r="H225">
            <v>2.716540760963472</v>
          </cell>
        </row>
        <row r="226">
          <cell r="E226" t="str">
            <v>IMPORTACIONES GELCO SAC REPORTE ADUANAS 20160714</v>
          </cell>
          <cell r="G226">
            <v>0</v>
          </cell>
          <cell r="H226">
            <v>2.4974161290322581</v>
          </cell>
        </row>
        <row r="227">
          <cell r="E227" t="str">
            <v>IMPORTACIONES GELCO SAC REPORTE ADUANAS 20160714</v>
          </cell>
          <cell r="G227">
            <v>0</v>
          </cell>
          <cell r="H227">
            <v>2.4970086956521738</v>
          </cell>
        </row>
        <row r="228">
          <cell r="E228" t="str">
            <v>TECSUR S.A. REPORTE ADUANAS 20161116</v>
          </cell>
          <cell r="G228">
            <v>0</v>
          </cell>
          <cell r="H228">
            <v>2.5904224829635338</v>
          </cell>
        </row>
        <row r="229">
          <cell r="E229" t="str">
            <v>REPORTE EMPRESA :EDELNOR - CON FACTURA N° ZTT20160312B</v>
          </cell>
          <cell r="G229">
            <v>1</v>
          </cell>
          <cell r="H229">
            <v>5.6976744186046515</v>
          </cell>
        </row>
        <row r="230">
          <cell r="E230" t="str">
            <v>REPORTE EMPRESA :LUZ DEL SUR - CON FACTURA N° F52100002573</v>
          </cell>
          <cell r="G230">
            <v>1</v>
          </cell>
          <cell r="H230">
            <v>3.33</v>
          </cell>
        </row>
        <row r="231">
          <cell r="E231" t="str">
            <v>REPORTE EMPRESA :LUZ DEL SUR - CON FACTURA N° F52100002574</v>
          </cell>
          <cell r="G231">
            <v>1</v>
          </cell>
          <cell r="H231">
            <v>3.33</v>
          </cell>
        </row>
        <row r="232">
          <cell r="E232" t="str">
            <v>REPORTE EMPRESA :LUZ DEL SUR - CON FACTURA N° F52100002611</v>
          </cell>
          <cell r="G232">
            <v>1</v>
          </cell>
          <cell r="H232">
            <v>3.06</v>
          </cell>
        </row>
        <row r="240">
          <cell r="G240" t="str">
            <v>US$/kg</v>
          </cell>
          <cell r="H240">
            <v>2.9549843469837023</v>
          </cell>
        </row>
        <row r="241">
          <cell r="G241" t="str">
            <v>US$/Unidad</v>
          </cell>
          <cell r="H241">
            <v>2.7264268410152894</v>
          </cell>
          <cell r="I241">
            <v>2.7264268410152894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2.5000892994916741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3.36</v>
          </cell>
        </row>
        <row r="253">
          <cell r="F253" t="str">
            <v>FECHA DE REFERENCIA :</v>
          </cell>
          <cell r="G253">
            <v>42735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CENTELSA PERU S.A.C. REPORTE ADUANAS 20160303</v>
          </cell>
          <cell r="G259">
            <v>0</v>
          </cell>
          <cell r="H259">
            <v>3.1310989010989014</v>
          </cell>
        </row>
        <row r="260">
          <cell r="E260" t="str">
            <v>PROYECTOS DE INFRAESTRUCTURA DEL PERU S. REPORTE ADUANAS 20160219</v>
          </cell>
          <cell r="G260">
            <v>0</v>
          </cell>
          <cell r="H260">
            <v>2.9208885041689054</v>
          </cell>
        </row>
        <row r="261">
          <cell r="E261" t="str">
            <v>ABENGOA PERU S.A. REPORTE ADUANAS 20160406</v>
          </cell>
          <cell r="G261">
            <v>0</v>
          </cell>
          <cell r="H261">
            <v>2.8073452043707001</v>
          </cell>
        </row>
        <row r="262">
          <cell r="E262" t="str">
            <v>CENTELSA PERU S.A.C. REPORTE ADUANAS 20160615</v>
          </cell>
          <cell r="G262">
            <v>0</v>
          </cell>
          <cell r="H262">
            <v>3.45061731557377</v>
          </cell>
        </row>
        <row r="263">
          <cell r="E263" t="str">
            <v>HMV INGENIEROS LTDA SUCURSAL PERU REPORTE ADUANAS 20160506</v>
          </cell>
          <cell r="G263">
            <v>0</v>
          </cell>
          <cell r="H263">
            <v>2.7526650713002732</v>
          </cell>
        </row>
        <row r="264">
          <cell r="E264" t="str">
            <v>DFJ INGENIERIA Y SUMINISTROS S.A.C. REPORTE ADUANAS 20160512</v>
          </cell>
          <cell r="G264">
            <v>0</v>
          </cell>
          <cell r="H264">
            <v>2.2763288718929253</v>
          </cell>
        </row>
        <row r="265">
          <cell r="E265" t="str">
            <v>DFJ INGENIERIA Y SUMINISTROS S.A.C. REPORTE ADUANAS 20160512</v>
          </cell>
          <cell r="G265">
            <v>0</v>
          </cell>
          <cell r="H265">
            <v>2.2779123505976098</v>
          </cell>
        </row>
        <row r="266">
          <cell r="E266" t="str">
            <v>DFJ INGENIERIA Y SUMINISTROS S.A.C. REPORTE ADUANAS 20160630</v>
          </cell>
          <cell r="G266">
            <v>0</v>
          </cell>
          <cell r="H266">
            <v>2.105960880991697</v>
          </cell>
        </row>
        <row r="267">
          <cell r="E267" t="str">
            <v>PROYECTOS DE INFRAESTRUCTURA DEL PERU S. REPORTE ADUANAS 20160502</v>
          </cell>
          <cell r="G267">
            <v>0</v>
          </cell>
          <cell r="H267">
            <v>2.9492278361707482</v>
          </cell>
        </row>
        <row r="268">
          <cell r="E268" t="str">
            <v>DFJ INGENIERIA Y SUMINISTROS S.A.C. REPORTE ADUANAS 20160701</v>
          </cell>
          <cell r="G268">
            <v>0</v>
          </cell>
          <cell r="H268">
            <v>2.3364791040699262</v>
          </cell>
        </row>
        <row r="269">
          <cell r="E269" t="str">
            <v>DFJ INGENIERIA Y SUMINISTROS S.A.C. REPORTE ADUANAS 20160701</v>
          </cell>
          <cell r="G269">
            <v>0</v>
          </cell>
          <cell r="H269">
            <v>2.3381075697211156</v>
          </cell>
        </row>
        <row r="270">
          <cell r="E270" t="str">
            <v>RED DE ENERGIA DEL PERU SA REPORTE ADUANAS 20160826</v>
          </cell>
          <cell r="G270">
            <v>0</v>
          </cell>
          <cell r="H270">
            <v>2.2510976878784574</v>
          </cell>
        </row>
        <row r="271">
          <cell r="E271" t="str">
            <v>RED DE ENERGIA DEL PERU SA REPORTE ADUANAS 20161116</v>
          </cell>
          <cell r="G271">
            <v>0</v>
          </cell>
          <cell r="H271">
            <v>2.3833854023365664</v>
          </cell>
        </row>
        <row r="272">
          <cell r="E272" t="str">
            <v>SOCIEDAD MINERA CERRO VERDE S.A.A. REPORTE ADUANAS 20160928</v>
          </cell>
          <cell r="G272">
            <v>0</v>
          </cell>
          <cell r="H272">
            <v>2.22264403170472</v>
          </cell>
        </row>
        <row r="273">
          <cell r="E273" t="str">
            <v>RED DE ENERGIA DEL PERU SA REPORTE ADUANAS 20161116</v>
          </cell>
          <cell r="G273">
            <v>0</v>
          </cell>
          <cell r="H273">
            <v>2.3833854294365993</v>
          </cell>
        </row>
        <row r="274">
          <cell r="E274" t="str">
            <v>ANIXTER JORVEX S.A.C. REPORTE ADUANAS 20161222</v>
          </cell>
          <cell r="G274">
            <v>0</v>
          </cell>
          <cell r="H274">
            <v>2.8580610795454544</v>
          </cell>
        </row>
        <row r="325">
          <cell r="G325" t="str">
            <v>US$/kg</v>
          </cell>
          <cell r="H325">
            <v>2.5699368994439888</v>
          </cell>
        </row>
        <row r="326">
          <cell r="G326" t="str">
            <v>US$/Unidad</v>
          </cell>
          <cell r="H326">
            <v>2.5000892994916741</v>
          </cell>
          <cell r="I326">
            <v>2.5000892994916741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3.36</v>
          </cell>
        </row>
        <row r="340">
          <cell r="F340" t="str">
            <v>FECHA DE REFERENCIA :</v>
          </cell>
          <cell r="G340">
            <v>42735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3.36</v>
          </cell>
        </row>
        <row r="381">
          <cell r="F381" t="str">
            <v>FECHA DE REFERENCIA :</v>
          </cell>
          <cell r="G381">
            <v>42735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US$/kg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3.36</v>
          </cell>
        </row>
        <row r="408">
          <cell r="F408" t="str">
            <v>FECHA DE REFERENCIA :</v>
          </cell>
          <cell r="G408">
            <v>42735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US$/kg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1.7241383206977854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3.36</v>
          </cell>
        </row>
        <row r="435">
          <cell r="F435" t="str">
            <v>FECHA DE REFERENCIA :</v>
          </cell>
          <cell r="G435">
            <v>42735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IMPORTACIONES GELCO SAC REPORTE ADUANAS 20160128</v>
          </cell>
          <cell r="G440">
            <v>0</v>
          </cell>
          <cell r="H440">
            <v>1.5990069513406155</v>
          </cell>
        </row>
        <row r="441">
          <cell r="E441" t="str">
            <v>IMPORTACIONES GELCO SAC REPORTE ADUANAS 20160128</v>
          </cell>
          <cell r="G441">
            <v>0</v>
          </cell>
          <cell r="H441">
            <v>1.5697435897435899</v>
          </cell>
        </row>
        <row r="442">
          <cell r="E442" t="str">
            <v>IMPORTACIONES GELCO SAC REPORTE ADUANAS 20160128</v>
          </cell>
          <cell r="G442">
            <v>0</v>
          </cell>
          <cell r="H442">
            <v>1.6234669811320754</v>
          </cell>
        </row>
        <row r="443">
          <cell r="E443" t="str">
            <v>IMPORTACIONES GELCO SAC REPORTE ADUANAS 20160215</v>
          </cell>
          <cell r="G443">
            <v>0</v>
          </cell>
          <cell r="H443">
            <v>1.5990069513406155</v>
          </cell>
        </row>
        <row r="444">
          <cell r="E444" t="str">
            <v>IMPORTACIONES GELCO SAC REPORTE ADUANAS 20160215</v>
          </cell>
          <cell r="G444">
            <v>0</v>
          </cell>
          <cell r="H444">
            <v>1.5677336747759285</v>
          </cell>
        </row>
        <row r="445">
          <cell r="E445" t="str">
            <v>IMPORTACIONES GELCO SAC REPORTE ADUANAS 20160215</v>
          </cell>
          <cell r="G445">
            <v>0</v>
          </cell>
          <cell r="H445">
            <v>1.6234669811320754</v>
          </cell>
        </row>
        <row r="446">
          <cell r="E446" t="str">
            <v>CONSORCIO MASTER SOCIEDAD ANONIMA CERRAD REPORTE ADUANAS 20160316</v>
          </cell>
          <cell r="G446">
            <v>0</v>
          </cell>
          <cell r="H446">
            <v>1.6772134412831894</v>
          </cell>
        </row>
        <row r="447">
          <cell r="E447" t="str">
            <v>CONSORCIO MASTER SOCIEDAD ANONIMA CERRAD REPORTE ADUANAS 20160316</v>
          </cell>
          <cell r="G447">
            <v>0</v>
          </cell>
          <cell r="H447">
            <v>1.6772109318079649</v>
          </cell>
        </row>
        <row r="448">
          <cell r="E448" t="str">
            <v>ANIXTER JORVEX S.A.C. REPORTE ADUANAS 20160315</v>
          </cell>
          <cell r="G448">
            <v>0</v>
          </cell>
          <cell r="H448">
            <v>2.8345029239766082</v>
          </cell>
        </row>
        <row r="449">
          <cell r="E449" t="str">
            <v>PROYECTOS DE INFRAESTRUCTURA DEL PERU S. REPORTE ADUANAS 20160527</v>
          </cell>
          <cell r="G449">
            <v>0</v>
          </cell>
          <cell r="H449">
            <v>2.4858333333333333</v>
          </cell>
        </row>
        <row r="450">
          <cell r="E450" t="str">
            <v>PROYECTOS DE INFRAESTRUCTURA DEL PERU S. REPORTE ADUANAS 20160527</v>
          </cell>
          <cell r="G450">
            <v>0</v>
          </cell>
          <cell r="H450">
            <v>2.509722222222222</v>
          </cell>
        </row>
        <row r="451">
          <cell r="E451" t="str">
            <v>HMV INGENIEROS LTDA SUCURSAL PERU REPORTE ADUANAS 20160506</v>
          </cell>
          <cell r="G451">
            <v>0</v>
          </cell>
          <cell r="H451">
            <v>2.752664730139927</v>
          </cell>
        </row>
        <row r="452">
          <cell r="E452" t="str">
            <v>ANIXTER JORVEX S.A.C. REPORTE ADUANAS 20160823</v>
          </cell>
          <cell r="G452">
            <v>0</v>
          </cell>
          <cell r="H452">
            <v>2.7643317385352217</v>
          </cell>
        </row>
        <row r="453">
          <cell r="E453" t="str">
            <v>IMPORTACIONES GELCO SAC REPORTE ADUANAS 20160715</v>
          </cell>
          <cell r="G453">
            <v>0</v>
          </cell>
          <cell r="H453">
            <v>1.7775897435897436</v>
          </cell>
        </row>
        <row r="454">
          <cell r="E454" t="str">
            <v>SOUTHERN PERU COPPER CORPORATION SUCURSA REPORTE ADUANAS 20160919</v>
          </cell>
          <cell r="G454">
            <v>0</v>
          </cell>
          <cell r="H454">
            <v>2.1265391022184428</v>
          </cell>
        </row>
        <row r="455">
          <cell r="E455" t="str">
            <v>SOUTHERN PERU COPPER CORPORATION SUCURSA REPORTE ADUANAS 20160919</v>
          </cell>
          <cell r="G455">
            <v>0</v>
          </cell>
          <cell r="H455">
            <v>2.1265393309940799</v>
          </cell>
        </row>
        <row r="456">
          <cell r="E456" t="str">
            <v>IMPORTACIONES GELCO SAC REPORTE ADUANAS 20160920</v>
          </cell>
          <cell r="G456">
            <v>0</v>
          </cell>
          <cell r="H456">
            <v>1.7857063394683026</v>
          </cell>
        </row>
        <row r="457">
          <cell r="E457" t="str">
            <v>COBRA PERU S.A REPORTE ADUANAS 20161210</v>
          </cell>
          <cell r="G457">
            <v>0</v>
          </cell>
          <cell r="H457">
            <v>1.9043138264711461</v>
          </cell>
        </row>
        <row r="458">
          <cell r="E458" t="str">
            <v>ANIXTER JORVEX S.A.C. REPORTE ADUANAS 20161130</v>
          </cell>
          <cell r="G458">
            <v>0</v>
          </cell>
          <cell r="H458">
            <v>2.9366364757154582</v>
          </cell>
        </row>
        <row r="466">
          <cell r="G466" t="str">
            <v>US$/kg</v>
          </cell>
          <cell r="H466">
            <v>2.0495383825905549</v>
          </cell>
        </row>
        <row r="467">
          <cell r="G467" t="str">
            <v>US$/Unidad</v>
          </cell>
          <cell r="H467">
            <v>1.7241383206977854</v>
          </cell>
          <cell r="I467">
            <v>1.7241383206977854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6.7134397104176156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3.36</v>
          </cell>
        </row>
        <row r="481">
          <cell r="F481" t="str">
            <v>FECHA DE REFERENCIA :</v>
          </cell>
          <cell r="G481">
            <v>42735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EMP.DE DISTRIB.ELECT.DE LIMA NORTE S.A.A REPORTE ADUANAS 20160120</v>
          </cell>
          <cell r="G486">
            <v>0</v>
          </cell>
          <cell r="H486">
            <v>7.1977721745644567</v>
          </cell>
        </row>
        <row r="487">
          <cell r="E487" t="str">
            <v>EMP.DE DISTRIB.ELECT.DE LIMA NORTE S.A.A REPORTE ADUANAS 20160203</v>
          </cell>
          <cell r="G487">
            <v>0</v>
          </cell>
          <cell r="H487">
            <v>6.9465406409578367</v>
          </cell>
        </row>
        <row r="488">
          <cell r="E488" t="str">
            <v>EMP.DE DISTRIB.ELECT.DE LIMA NORTE S.A.A REPORTE ADUANAS 20160203</v>
          </cell>
          <cell r="G488">
            <v>0</v>
          </cell>
          <cell r="H488">
            <v>6.9444940938762825</v>
          </cell>
        </row>
        <row r="489">
          <cell r="E489" t="str">
            <v>TECSUR S.A. REPORTE ADUANAS 20160718</v>
          </cell>
          <cell r="G489">
            <v>0</v>
          </cell>
          <cell r="H489">
            <v>6.6951575031088986</v>
          </cell>
        </row>
        <row r="490">
          <cell r="E490" t="str">
            <v>TECSUR S.A. REPORTE ADUANAS 20160718</v>
          </cell>
          <cell r="G490">
            <v>0</v>
          </cell>
          <cell r="H490">
            <v>6.6960683337132023</v>
          </cell>
        </row>
        <row r="491">
          <cell r="E491" t="str">
            <v>TECSUR S.A. REPORTE ADUANAS 20160718</v>
          </cell>
          <cell r="G491">
            <v>0</v>
          </cell>
          <cell r="H491">
            <v>6.695090333808599</v>
          </cell>
        </row>
        <row r="492">
          <cell r="E492" t="str">
            <v>TECSUR S.A. REPORTE ADUANAS 20160718</v>
          </cell>
          <cell r="G492">
            <v>0</v>
          </cell>
          <cell r="H492">
            <v>6.6951291020529755</v>
          </cell>
        </row>
        <row r="493">
          <cell r="E493" t="str">
            <v>TECSUR S.A. REPORTE ADUANAS 20160718</v>
          </cell>
          <cell r="G493">
            <v>0</v>
          </cell>
          <cell r="H493">
            <v>6.695172858809614</v>
          </cell>
        </row>
        <row r="494">
          <cell r="E494" t="str">
            <v>TECSUR S.A. REPORTE ADUANAS 20160718</v>
          </cell>
          <cell r="G494">
            <v>0</v>
          </cell>
          <cell r="H494">
            <v>6.6951237097861371</v>
          </cell>
        </row>
        <row r="495">
          <cell r="E495" t="str">
            <v>TECSUR S.A. REPORTE ADUANAS 20160718</v>
          </cell>
          <cell r="G495">
            <v>0</v>
          </cell>
          <cell r="H495">
            <v>6.6951151764594901</v>
          </cell>
        </row>
        <row r="496">
          <cell r="E496" t="str">
            <v>TECSUR S.A. REPORTE ADUANAS 20160718</v>
          </cell>
          <cell r="G496">
            <v>0</v>
          </cell>
          <cell r="H496">
            <v>6.6948842538110434</v>
          </cell>
        </row>
        <row r="497">
          <cell r="E497" t="str">
            <v>TECSUR S.A. REPORTE ADUANAS 20160718</v>
          </cell>
          <cell r="G497">
            <v>0</v>
          </cell>
          <cell r="H497">
            <v>6.6951736499743308</v>
          </cell>
        </row>
        <row r="498">
          <cell r="E498" t="str">
            <v>TECSUR S.A. REPORTE ADUANAS 20160718</v>
          </cell>
          <cell r="G498">
            <v>0</v>
          </cell>
          <cell r="H498">
            <v>6.6951340946973863</v>
          </cell>
        </row>
        <row r="499">
          <cell r="E499" t="str">
            <v>TECSUR S.A. REPORTE ADUANAS 20160718</v>
          </cell>
          <cell r="G499">
            <v>0</v>
          </cell>
          <cell r="H499">
            <v>6.6950935079239891</v>
          </cell>
        </row>
        <row r="500">
          <cell r="E500" t="str">
            <v>TECSUR S.A. REPORTE ADUANAS 20160718</v>
          </cell>
          <cell r="G500">
            <v>0</v>
          </cell>
          <cell r="H500">
            <v>6.695089090980928</v>
          </cell>
        </row>
        <row r="501">
          <cell r="E501" t="str">
            <v>TECSUR S.A. REPORTE ADUANAS 20160718</v>
          </cell>
          <cell r="G501">
            <v>0</v>
          </cell>
          <cell r="H501">
            <v>6.6951780013802651</v>
          </cell>
        </row>
        <row r="502">
          <cell r="E502" t="str">
            <v>TECSUR S.A. REPORTE ADUANAS 20160718</v>
          </cell>
          <cell r="G502">
            <v>0</v>
          </cell>
          <cell r="H502">
            <v>6.6951010960422526</v>
          </cell>
        </row>
        <row r="503">
          <cell r="E503" t="str">
            <v>TECSUR S.A. REPORTE ADUANAS 20160718</v>
          </cell>
          <cell r="G503">
            <v>0</v>
          </cell>
          <cell r="H503">
            <v>6.6951757536853451</v>
          </cell>
        </row>
        <row r="504">
          <cell r="E504" t="str">
            <v>TECSUR S.A. REPORTE ADUANAS 20160718</v>
          </cell>
          <cell r="G504">
            <v>0</v>
          </cell>
          <cell r="H504">
            <v>6.6950529114634252</v>
          </cell>
        </row>
        <row r="505">
          <cell r="E505" t="str">
            <v>TECSUR S.A. REPORTE ADUANAS 20160718</v>
          </cell>
          <cell r="G505">
            <v>0</v>
          </cell>
          <cell r="H505">
            <v>6.6638082608046512</v>
          </cell>
        </row>
        <row r="506">
          <cell r="E506" t="str">
            <v>TECSUR S.A. REPORTE ADUANAS 20160718</v>
          </cell>
          <cell r="G506">
            <v>0</v>
          </cell>
          <cell r="H506">
            <v>6.6951894383646229</v>
          </cell>
        </row>
        <row r="507">
          <cell r="E507" t="str">
            <v>TECSUR S.A. REPORTE ADUANAS 20160718</v>
          </cell>
          <cell r="G507">
            <v>0</v>
          </cell>
          <cell r="H507">
            <v>6.7265904172796791</v>
          </cell>
        </row>
        <row r="508">
          <cell r="E508" t="str">
            <v>TECSUR S.A. REPORTE ADUANAS 20160708</v>
          </cell>
          <cell r="G508">
            <v>0</v>
          </cell>
          <cell r="H508">
            <v>6.6949177047168575</v>
          </cell>
        </row>
        <row r="509">
          <cell r="E509" t="str">
            <v>TECSUR S.A. REPORTE ADUANAS 20160708</v>
          </cell>
          <cell r="G509">
            <v>0</v>
          </cell>
          <cell r="H509">
            <v>6.6949250230320168</v>
          </cell>
        </row>
        <row r="510">
          <cell r="E510" t="str">
            <v>TECSUR S.A. REPORTE ADUANAS 20160708</v>
          </cell>
          <cell r="G510">
            <v>0</v>
          </cell>
          <cell r="H510">
            <v>6.6949086885215428</v>
          </cell>
        </row>
        <row r="511">
          <cell r="E511" t="str">
            <v>TECSUR S.A. REPORTE ADUANAS 20160708</v>
          </cell>
          <cell r="G511">
            <v>0</v>
          </cell>
          <cell r="H511">
            <v>6.6949048049844322</v>
          </cell>
        </row>
        <row r="512">
          <cell r="E512" t="str">
            <v>TECSUR S.A. REPORTE ADUANAS 20160708</v>
          </cell>
          <cell r="G512">
            <v>0</v>
          </cell>
          <cell r="H512">
            <v>6.6949547669750471</v>
          </cell>
        </row>
        <row r="513">
          <cell r="E513" t="str">
            <v>TECSUR S.A. REPORTE ADUANAS 20160708</v>
          </cell>
          <cell r="G513">
            <v>0</v>
          </cell>
          <cell r="H513">
            <v>6.6948175109760086</v>
          </cell>
        </row>
        <row r="514">
          <cell r="E514" t="str">
            <v>TECSUR S.A. REPORTE ADUANAS 20160708</v>
          </cell>
          <cell r="G514">
            <v>0</v>
          </cell>
          <cell r="H514">
            <v>6.6949434893897948</v>
          </cell>
        </row>
        <row r="515">
          <cell r="E515" t="str">
            <v>TECSUR S.A. REPORTE ADUANAS 20160708</v>
          </cell>
          <cell r="G515">
            <v>0</v>
          </cell>
          <cell r="H515">
            <v>6.6949118222192565</v>
          </cell>
        </row>
        <row r="516">
          <cell r="E516" t="str">
            <v>TECSUR S.A. REPORTE ADUANAS 20160708</v>
          </cell>
          <cell r="G516">
            <v>0</v>
          </cell>
          <cell r="H516">
            <v>6.6949138231195411</v>
          </cell>
        </row>
        <row r="517">
          <cell r="E517" t="str">
            <v>REPORTE EMPRESA :LUZ DEL SUR - CON FACTURA N° F52100001792</v>
          </cell>
          <cell r="G517">
            <v>1</v>
          </cell>
          <cell r="H517">
            <v>7.18</v>
          </cell>
        </row>
        <row r="533">
          <cell r="G533" t="str">
            <v>US$/kg</v>
          </cell>
          <cell r="H533">
            <v>6.7416041261712483</v>
          </cell>
        </row>
        <row r="534">
          <cell r="G534" t="str">
            <v>US$/Unidad</v>
          </cell>
          <cell r="H534">
            <v>6.7134397104176156</v>
          </cell>
          <cell r="I534">
            <v>6.7134397104176156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6.9041525556228693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3.36</v>
          </cell>
        </row>
        <row r="549">
          <cell r="F549" t="str">
            <v>FECHA DE REFERENCIA :</v>
          </cell>
          <cell r="G549">
            <v>42735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6.9041525556228693</v>
          </cell>
        </row>
        <row r="563">
          <cell r="G563" t="str">
            <v>US$/kg</v>
          </cell>
          <cell r="H563">
            <v>6.9041525556228693</v>
          </cell>
        </row>
        <row r="564">
          <cell r="G564" t="str">
            <v>US$/Unidad</v>
          </cell>
          <cell r="H564" t="str">
            <v>NO APLICA</v>
          </cell>
          <cell r="I564">
            <v>6.9041525556228693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6.1268739902494707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3.36</v>
          </cell>
        </row>
        <row r="579">
          <cell r="F579" t="str">
            <v>FECHA DE REFERENCIA :</v>
          </cell>
          <cell r="G579">
            <v>42735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CENTELSA PERU S.A.C. REPORTE ADUANAS 20160323</v>
          </cell>
          <cell r="G584">
            <v>0</v>
          </cell>
          <cell r="H584">
            <v>5.5817658862876254</v>
          </cell>
        </row>
        <row r="585">
          <cell r="E585" t="str">
            <v>CENTELSA PERU S.A.C. REPORTE ADUANAS 20160816</v>
          </cell>
          <cell r="G585">
            <v>0</v>
          </cell>
          <cell r="H585">
            <v>8.0039682539682548</v>
          </cell>
        </row>
        <row r="586">
          <cell r="E586" t="str">
            <v>CSE DEL PERU S.A.C. REPORTE ADUANAS 20161201</v>
          </cell>
          <cell r="G586">
            <v>0</v>
          </cell>
          <cell r="H586">
            <v>6.3994293006674479</v>
          </cell>
        </row>
        <row r="587">
          <cell r="E587" t="str">
            <v>CSE DEL PERU S.A.C. REPORTE ADUANAS 20161201</v>
          </cell>
          <cell r="G587">
            <v>0</v>
          </cell>
          <cell r="H587">
            <v>6.3994267837933378</v>
          </cell>
        </row>
        <row r="707">
          <cell r="G707" t="str">
            <v>US$/kg</v>
          </cell>
          <cell r="H707">
            <v>6.5961475561791669</v>
          </cell>
        </row>
        <row r="708">
          <cell r="G708" t="str">
            <v>US$/Unidad</v>
          </cell>
          <cell r="H708">
            <v>6.1268739902494707</v>
          </cell>
          <cell r="I708">
            <v>6.1268739902494707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7.0855623352083548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3.36</v>
          </cell>
        </row>
        <row r="722">
          <cell r="F722" t="str">
            <v>FECHA DE REFERENCIA :</v>
          </cell>
          <cell r="G722">
            <v>42735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EMP.DE DISTRIB.ELECT.DE LIMA NORTE S.A.A REPORTE ADUANAS 20160408</v>
          </cell>
          <cell r="G727">
            <v>0</v>
          </cell>
          <cell r="H727">
            <v>7.0465648424730878</v>
          </cell>
        </row>
        <row r="728">
          <cell r="E728" t="str">
            <v>EMP.DE DISTRIB.ELECT.DE LIMA NORTE S.A.A REPORTE ADUANAS 20160404</v>
          </cell>
          <cell r="G728">
            <v>0</v>
          </cell>
          <cell r="H728">
            <v>7.0469395552771692</v>
          </cell>
        </row>
        <row r="729">
          <cell r="E729" t="str">
            <v>EMP.DE DISTRIB.ELECT.DE LIMA NORTE S.A.A REPORTE ADUANAS 20160303</v>
          </cell>
          <cell r="G729">
            <v>0</v>
          </cell>
          <cell r="H729">
            <v>7.0583307332293295</v>
          </cell>
        </row>
        <row r="730">
          <cell r="E730" t="str">
            <v>EMP.DE DISTRIB.ELECT.DE LIMA NORTE S.A.A REPORTE ADUANAS 20160302</v>
          </cell>
          <cell r="G730">
            <v>0</v>
          </cell>
          <cell r="H730">
            <v>7.046313250428816</v>
          </cell>
        </row>
        <row r="731">
          <cell r="E731" t="str">
            <v>EMP.DE DISTRIB.ELECT.DE LIMA NORTE S.A.A REPORTE ADUANAS 20160111</v>
          </cell>
          <cell r="G731">
            <v>0</v>
          </cell>
          <cell r="H731">
            <v>7.0467998667998666</v>
          </cell>
        </row>
        <row r="732">
          <cell r="E732" t="str">
            <v>EMP.DE DISTRIB.ELECT.DE LIMA NORTE S.A.A REPORTE ADUANAS 20160209</v>
          </cell>
          <cell r="G732">
            <v>0</v>
          </cell>
          <cell r="H732">
            <v>7.0466748509294979</v>
          </cell>
        </row>
        <row r="733">
          <cell r="E733" t="str">
            <v>EMP.DE DISTRIB.ELECT.DE LIMA NORTE S.A.A REPORTE ADUANAS 20160217</v>
          </cell>
          <cell r="G733">
            <v>0</v>
          </cell>
          <cell r="H733">
            <v>7.0462696641445763</v>
          </cell>
        </row>
        <row r="734">
          <cell r="E734" t="str">
            <v>EMP.DE DISTRIB.ELECT.DE LIMA NORTE S.A.A REPORTE ADUANAS 20160217</v>
          </cell>
          <cell r="G734">
            <v>0</v>
          </cell>
          <cell r="H734">
            <v>7.0467820951613991</v>
          </cell>
        </row>
        <row r="735">
          <cell r="E735" t="str">
            <v>EMP.DE DISTRIB.ELECT.DE LIMA NORTE S.A.A REPORTE ADUANAS 20160608</v>
          </cell>
          <cell r="G735">
            <v>0</v>
          </cell>
          <cell r="H735">
            <v>7.046687515099455</v>
          </cell>
        </row>
        <row r="736">
          <cell r="E736" t="str">
            <v>EMP.DE DISTRIB.ELECT.DE LIMA NORTE S.A.A REPORTE ADUANAS 20160530</v>
          </cell>
          <cell r="G736">
            <v>0</v>
          </cell>
          <cell r="H736">
            <v>7.0467820951613991</v>
          </cell>
        </row>
        <row r="737">
          <cell r="E737" t="str">
            <v>EMP.DE DISTRIB.ELECT.DE LIMA NORTE S.A.A REPORTE ADUANAS 20160524</v>
          </cell>
          <cell r="G737">
            <v>0</v>
          </cell>
          <cell r="H737">
            <v>6.6362445969997452</v>
          </cell>
        </row>
        <row r="738">
          <cell r="E738" t="str">
            <v>EMP.DE DISTRIB.ELECT.DE LIMA NORTE S.A.A REPORTE ADUANAS 20160503</v>
          </cell>
          <cell r="G738">
            <v>0</v>
          </cell>
          <cell r="H738">
            <v>7.0495002355990097</v>
          </cell>
        </row>
        <row r="739">
          <cell r="E739" t="str">
            <v>EMP.DE DISTRIB.ELECT.DE LIMA NORTE S.A.A REPORTE ADUANAS 20160705</v>
          </cell>
          <cell r="G739">
            <v>0</v>
          </cell>
          <cell r="H739">
            <v>7.046609751080025</v>
          </cell>
        </row>
        <row r="740">
          <cell r="E740" t="str">
            <v>RED DE ENERGIA DEL PERU SA REPORTE ADUANAS 20161214</v>
          </cell>
          <cell r="G740">
            <v>0</v>
          </cell>
          <cell r="H740">
            <v>5.9230588787239036</v>
          </cell>
        </row>
        <row r="741">
          <cell r="E741" t="str">
            <v>REPORTE EMPRESA :LUZ DEL SUR - CON FACTURA N° F52100000356</v>
          </cell>
          <cell r="G741">
            <v>1</v>
          </cell>
          <cell r="H741">
            <v>9.39</v>
          </cell>
        </row>
        <row r="742">
          <cell r="E742" t="str">
            <v>REPORTE EMPRESA :LUZ DEL SUR - CON FACTURA N° F52100001426</v>
          </cell>
          <cell r="G742">
            <v>1</v>
          </cell>
          <cell r="H742">
            <v>7.1930960086299907</v>
          </cell>
        </row>
        <row r="743">
          <cell r="E743" t="str">
            <v>REPORTE EMPRESA :EDELNOR - CON FACTURA N° 18080</v>
          </cell>
          <cell r="G743">
            <v>1</v>
          </cell>
          <cell r="H743">
            <v>7.0421052631578958</v>
          </cell>
        </row>
        <row r="744">
          <cell r="E744" t="str">
            <v>REPORTE EMPRESA :EDELNOR - CON FACTURA N° 18200</v>
          </cell>
          <cell r="G744">
            <v>1</v>
          </cell>
          <cell r="H744">
            <v>7.0421052631578958</v>
          </cell>
        </row>
        <row r="745">
          <cell r="E745" t="str">
            <v>REPORTE EMPRESA :EDELNOR - CON FACTURA N° 18260</v>
          </cell>
          <cell r="G745">
            <v>1</v>
          </cell>
          <cell r="H745">
            <v>7.0421052631578958</v>
          </cell>
        </row>
        <row r="746">
          <cell r="E746" t="str">
            <v>REPORTE EMPRESA :EDELNOR - CON FACTURA N° 18231</v>
          </cell>
          <cell r="G746">
            <v>1</v>
          </cell>
          <cell r="H746">
            <v>7.0421052631578958</v>
          </cell>
        </row>
        <row r="747">
          <cell r="E747" t="str">
            <v>REPORTE EMPRESA :EDELNOR - CON FACTURA N° 18219</v>
          </cell>
          <cell r="G747">
            <v>1</v>
          </cell>
          <cell r="H747">
            <v>7.0421052631578958</v>
          </cell>
        </row>
        <row r="748">
          <cell r="E748" t="str">
            <v>REPORTE EMPRESA :EDELNOR - CON FACTURA N° 18326</v>
          </cell>
          <cell r="G748">
            <v>1</v>
          </cell>
          <cell r="H748">
            <v>7.0421052631578958</v>
          </cell>
        </row>
        <row r="749">
          <cell r="E749" t="str">
            <v>REPORTE EMPRESA :EDELNOR - CON FACTURA N° 18304</v>
          </cell>
          <cell r="G749">
            <v>1</v>
          </cell>
          <cell r="H749">
            <v>7.0421052631578958</v>
          </cell>
        </row>
        <row r="750">
          <cell r="E750" t="str">
            <v>REPORTE EMPRESA :EDELNOR - CON FACTURA N° 18393</v>
          </cell>
          <cell r="G750">
            <v>1</v>
          </cell>
          <cell r="H750">
            <v>7.0421052631578958</v>
          </cell>
        </row>
        <row r="762">
          <cell r="G762" t="str">
            <v>US$/kg</v>
          </cell>
          <cell r="H762">
            <v>7.0855623352083548</v>
          </cell>
        </row>
        <row r="763">
          <cell r="G763" t="str">
            <v>US$/Unidad</v>
          </cell>
          <cell r="H763">
            <v>7.0855623352083548</v>
          </cell>
          <cell r="I763">
            <v>7.0855623352083548</v>
          </cell>
        </row>
        <row r="770">
          <cell r="H770" t="str">
            <v>I-404</v>
          </cell>
        </row>
        <row r="773">
          <cell r="E773" t="str">
            <v xml:space="preserve"> </v>
          </cell>
        </row>
        <row r="774">
          <cell r="E774" t="str">
            <v>XLPE220AL</v>
          </cell>
          <cell r="F774" t="str">
            <v>Conductor XLPE, 220kV - ALUMINIO</v>
          </cell>
          <cell r="H774">
            <v>14.4179140094604</v>
          </cell>
        </row>
        <row r="776">
          <cell r="E776" t="str">
            <v>Conductor XLPE, 220kV - ALUMINIO</v>
          </cell>
        </row>
        <row r="778">
          <cell r="F778" t="str">
            <v>TIPO DE CAMBIO (S/.POR US$) :</v>
          </cell>
          <cell r="G778">
            <v>3.36</v>
          </cell>
        </row>
        <row r="779">
          <cell r="F779" t="str">
            <v>FECHA DE REFERENCIA :</v>
          </cell>
          <cell r="G779">
            <v>42735</v>
          </cell>
        </row>
        <row r="781">
          <cell r="H781" t="str">
            <v xml:space="preserve">PRECIO </v>
          </cell>
        </row>
        <row r="782">
          <cell r="E782" t="str">
            <v>FUENTE</v>
          </cell>
          <cell r="G782" t="str">
            <v>TIPO</v>
          </cell>
          <cell r="H782" t="str">
            <v>UNITARIO</v>
          </cell>
        </row>
        <row r="783">
          <cell r="H783" t="str">
            <v>(US$/kg)</v>
          </cell>
        </row>
        <row r="784">
          <cell r="E784" t="str">
            <v>PROYECTOS DE INFRAESTRUCTURA DEL PERU S. REPORTE ADUANAS 20160405</v>
          </cell>
          <cell r="G784">
            <v>0</v>
          </cell>
          <cell r="H784">
            <v>14.503401790591084</v>
          </cell>
        </row>
        <row r="785">
          <cell r="E785" t="str">
            <v>PROYECTOS DE INFRAESTRUCTURA DEL PERU S. REPORTE ADUANAS 20160315</v>
          </cell>
          <cell r="G785">
            <v>0</v>
          </cell>
          <cell r="H785">
            <v>14.586105357985135</v>
          </cell>
        </row>
        <row r="786">
          <cell r="E786" t="str">
            <v>PROYECTOS DE INFRAESTRUCTURA DEL PERU S. REPORTE ADUANAS 20160405</v>
          </cell>
          <cell r="G786">
            <v>0</v>
          </cell>
          <cell r="H786">
            <v>14.153948520139457</v>
          </cell>
        </row>
        <row r="787">
          <cell r="E787" t="str">
            <v>PROYECTOS DE INFRAESTRUCTURA DEL PERU S. REPORTE ADUANAS 20160123</v>
          </cell>
          <cell r="G787">
            <v>0</v>
          </cell>
          <cell r="H787">
            <v>14.428200369125928</v>
          </cell>
        </row>
        <row r="795">
          <cell r="I795">
            <v>1.9965588437715072</v>
          </cell>
        </row>
        <row r="796">
          <cell r="G796" t="str">
            <v>US$/kg</v>
          </cell>
          <cell r="H796">
            <v>14.4179140094604</v>
          </cell>
        </row>
        <row r="797">
          <cell r="G797" t="str">
            <v>US$/Unidad</v>
          </cell>
          <cell r="H797">
            <v>14.4179140094604</v>
          </cell>
          <cell r="I797">
            <v>14.4179140094604</v>
          </cell>
        </row>
        <row r="801">
          <cell r="H801" t="str">
            <v>I-404</v>
          </cell>
        </row>
        <row r="804">
          <cell r="E804" t="str">
            <v xml:space="preserve"> </v>
          </cell>
        </row>
        <row r="805">
          <cell r="E805" t="str">
            <v>XLPE060AL</v>
          </cell>
          <cell r="F805" t="str">
            <v>Conductor XLPE, 60kV - ALUMINIO</v>
          </cell>
          <cell r="H805">
            <v>3.5488873054318302</v>
          </cell>
        </row>
        <row r="807">
          <cell r="E807" t="str">
            <v>Conductor XLPE, 60kV - ALUMINIO</v>
          </cell>
        </row>
        <row r="809">
          <cell r="F809" t="str">
            <v>TIPO DE CAMBIO (S/.POR US$) :</v>
          </cell>
          <cell r="G809">
            <v>3.36</v>
          </cell>
        </row>
        <row r="810">
          <cell r="F810" t="str">
            <v>FECHA DE REFERENCIA :</v>
          </cell>
          <cell r="G810">
            <v>42735</v>
          </cell>
        </row>
        <row r="812">
          <cell r="H812" t="str">
            <v xml:space="preserve">PRECIO </v>
          </cell>
        </row>
        <row r="813">
          <cell r="E813" t="str">
            <v>FUENTE</v>
          </cell>
          <cell r="G813" t="str">
            <v>TIPO</v>
          </cell>
          <cell r="H813" t="str">
            <v>UNITARIO</v>
          </cell>
        </row>
        <row r="814">
          <cell r="H814" t="str">
            <v>(US$/kg)</v>
          </cell>
        </row>
        <row r="815">
          <cell r="E815" t="str">
            <v>COSTO ESTIMADO CON COSTO XLP CU 60 KV</v>
          </cell>
          <cell r="G815">
            <v>0</v>
          </cell>
          <cell r="H815">
            <v>3.5488873054318302</v>
          </cell>
        </row>
        <row r="826">
          <cell r="G826" t="str">
            <v>US$/kg</v>
          </cell>
          <cell r="H826">
            <v>3.5488873054318302</v>
          </cell>
        </row>
        <row r="827">
          <cell r="G827" t="str">
            <v>US$/Unidad</v>
          </cell>
          <cell r="H827" t="str">
            <v>NO APLICA</v>
          </cell>
          <cell r="I827">
            <v>3.5488873054318302</v>
          </cell>
        </row>
        <row r="832">
          <cell r="H832" t="str">
            <v>I-404</v>
          </cell>
        </row>
        <row r="835">
          <cell r="E835" t="str">
            <v xml:space="preserve"> </v>
          </cell>
        </row>
        <row r="836">
          <cell r="E836" t="str">
            <v>AoGo</v>
          </cell>
          <cell r="F836" t="str">
            <v>Acero Galvaniz.</v>
          </cell>
          <cell r="H836">
            <v>1.3412621257170068</v>
          </cell>
        </row>
        <row r="838">
          <cell r="E838" t="str">
            <v>Acero Galvaniz.</v>
          </cell>
        </row>
        <row r="840">
          <cell r="F840" t="str">
            <v>TIPO DE CAMBIO (S/.POR US$) :</v>
          </cell>
          <cell r="G840">
            <v>3.36</v>
          </cell>
        </row>
        <row r="841">
          <cell r="F841" t="str">
            <v>FECHA DE REFERENCIA :</v>
          </cell>
          <cell r="G841">
            <v>42735</v>
          </cell>
        </row>
        <row r="843">
          <cell r="H843" t="str">
            <v xml:space="preserve">PRECIO </v>
          </cell>
        </row>
        <row r="844">
          <cell r="E844" t="str">
            <v>FUENTE</v>
          </cell>
          <cell r="G844" t="str">
            <v>TIPO</v>
          </cell>
          <cell r="H844" t="str">
            <v>UNITARIO</v>
          </cell>
        </row>
        <row r="845">
          <cell r="H845" t="str">
            <v>(US$)</v>
          </cell>
        </row>
        <row r="846">
          <cell r="E846" t="str">
            <v>LAMARA E.I.R.L. REPORTE ADUANAS 20160107</v>
          </cell>
          <cell r="G846">
            <v>0</v>
          </cell>
          <cell r="H846">
            <v>1.6124353374786347</v>
          </cell>
        </row>
        <row r="847">
          <cell r="E847" t="str">
            <v>LAMARA E.I.R.L. REPORTE ADUANAS 20160107</v>
          </cell>
          <cell r="G847">
            <v>0</v>
          </cell>
          <cell r="H847">
            <v>1.6124322945095975</v>
          </cell>
        </row>
        <row r="848">
          <cell r="E848" t="str">
            <v>INKABOLT SOCIEDAD ANONIMA CERRADA REPORTE ADUANAS 20160201</v>
          </cell>
          <cell r="G848">
            <v>0</v>
          </cell>
          <cell r="H848">
            <v>2.6408882393537123</v>
          </cell>
        </row>
        <row r="849">
          <cell r="E849" t="str">
            <v>CABLES DE ACERO DURAND S.A.C. REPORTE ADUANAS 20160222</v>
          </cell>
          <cell r="G849">
            <v>0</v>
          </cell>
          <cell r="H849">
            <v>1.3974266463619784</v>
          </cell>
        </row>
        <row r="850">
          <cell r="E850" t="str">
            <v>CABLES DE ACERO DURAND S.A.C. REPORTE ADUANAS 20160222</v>
          </cell>
          <cell r="G850">
            <v>0</v>
          </cell>
          <cell r="H850">
            <v>1.5312369787127373</v>
          </cell>
        </row>
        <row r="851">
          <cell r="E851" t="str">
            <v>CABLES DE ACERO DURAND S.A.C. REPORTE ADUANAS 20160222</v>
          </cell>
          <cell r="G851">
            <v>0</v>
          </cell>
          <cell r="H851">
            <v>1.3974300232909846</v>
          </cell>
        </row>
        <row r="852">
          <cell r="E852" t="str">
            <v>CABLES DE ACERO DURAND S.A.C. REPORTE ADUANAS 20160222</v>
          </cell>
          <cell r="G852">
            <v>0</v>
          </cell>
          <cell r="H852">
            <v>1.3974282486060401</v>
          </cell>
        </row>
        <row r="853">
          <cell r="E853" t="str">
            <v>CABLES DE ACERO DURAND S.A.C. REPORTE ADUANAS 20160222</v>
          </cell>
          <cell r="G853">
            <v>0</v>
          </cell>
          <cell r="H853">
            <v>1.3974312130280142</v>
          </cell>
        </row>
        <row r="854">
          <cell r="E854" t="str">
            <v>CABLES DE ACERO DURAND S.A.C. REPORTE ADUANAS 20160222</v>
          </cell>
          <cell r="G854">
            <v>0</v>
          </cell>
          <cell r="H854">
            <v>1.3974308002936082</v>
          </cell>
        </row>
        <row r="855">
          <cell r="E855" t="str">
            <v>CABLES DE ACERO DURAND S.A.C. REPORTE ADUANAS 20160222</v>
          </cell>
          <cell r="G855">
            <v>0</v>
          </cell>
          <cell r="H855">
            <v>1.3974341045795438</v>
          </cell>
        </row>
        <row r="856">
          <cell r="E856" t="str">
            <v>CABLES DE ACERO DURAND S.A.C. REPORTE ADUANAS 20160222</v>
          </cell>
          <cell r="G856">
            <v>0</v>
          </cell>
          <cell r="H856">
            <v>1.5072679510934013</v>
          </cell>
        </row>
        <row r="857">
          <cell r="E857" t="str">
            <v>INKABOLT SOCIEDAD ANONIMA CERRADA REPORTE ADUANAS 20160301</v>
          </cell>
          <cell r="G857">
            <v>0</v>
          </cell>
          <cell r="H857">
            <v>2.4098215471815081</v>
          </cell>
        </row>
        <row r="858">
          <cell r="E858" t="str">
            <v>PRODUCTOS INDUSTRIALES MAP S.A.C. REPORTE ADUANAS 20160303</v>
          </cell>
          <cell r="G858">
            <v>0</v>
          </cell>
          <cell r="H858">
            <v>0.97449092928544978</v>
          </cell>
        </row>
        <row r="859">
          <cell r="E859" t="str">
            <v>PRODUCTOS INDUSTRIALES MAP S.A.C. REPORTE ADUANAS 20160303</v>
          </cell>
          <cell r="G859">
            <v>0</v>
          </cell>
          <cell r="H859">
            <v>0.97343195266272187</v>
          </cell>
        </row>
        <row r="860">
          <cell r="E860" t="str">
            <v>PRODUCTOS INDUSTRIALES MAP S.A.C. REPORTE ADUANAS 20160303</v>
          </cell>
          <cell r="G860">
            <v>0</v>
          </cell>
          <cell r="H860">
            <v>0.83837875417130148</v>
          </cell>
        </row>
        <row r="861">
          <cell r="E861" t="str">
            <v>PRODUCTOS INDUSTRIALES MAP S.A.C. REPORTE ADUANAS 20160303</v>
          </cell>
          <cell r="G861">
            <v>0</v>
          </cell>
          <cell r="H861">
            <v>0.84851351351351345</v>
          </cell>
        </row>
        <row r="862">
          <cell r="E862" t="str">
            <v>PRODUCTOS INDUSTRIALES MAP S.A.C. REPORTE ADUANAS 20160303</v>
          </cell>
          <cell r="G862">
            <v>0</v>
          </cell>
          <cell r="H862">
            <v>1.0795007342143905</v>
          </cell>
        </row>
        <row r="863">
          <cell r="E863" t="str">
            <v>PRODUCTOS INDUSTRIALES MAP S.A.C. REPORTE ADUANAS 20160303</v>
          </cell>
          <cell r="G863">
            <v>0</v>
          </cell>
          <cell r="H863">
            <v>0.96257301107754278</v>
          </cell>
        </row>
        <row r="864">
          <cell r="E864" t="str">
            <v>PRODUCTOS INDUSTRIALES MAP S.A.C. REPORTE ADUANAS 20160303</v>
          </cell>
          <cell r="G864">
            <v>0</v>
          </cell>
          <cell r="H864">
            <v>0.79480605487228007</v>
          </cell>
        </row>
        <row r="865">
          <cell r="E865" t="str">
            <v>PRODUCTOS INDUSTRIALES MAP S.A.C. REPORTE ADUANAS 20160303</v>
          </cell>
          <cell r="G865">
            <v>0</v>
          </cell>
          <cell r="H865">
            <v>0.78801735647530047</v>
          </cell>
        </row>
        <row r="866">
          <cell r="E866" t="str">
            <v>PRODUCTOS INDUSTRIALES MAP S.A.C. REPORTE ADUANAS 20160303</v>
          </cell>
          <cell r="G866">
            <v>0</v>
          </cell>
          <cell r="H866">
            <v>0.81365702479338842</v>
          </cell>
        </row>
        <row r="867">
          <cell r="E867" t="str">
            <v>PRODUCTOS INDUSTRIALES MAP S.A.C. REPORTE ADUANAS 20160303</v>
          </cell>
          <cell r="G867">
            <v>0</v>
          </cell>
          <cell r="H867">
            <v>0.75583333333333325</v>
          </cell>
        </row>
        <row r="868">
          <cell r="E868" t="str">
            <v>PRODUCTOS INDUSTRIALES MAP S.A.C. REPORTE ADUANAS 20160303</v>
          </cell>
          <cell r="G868">
            <v>0</v>
          </cell>
          <cell r="H868">
            <v>1.0011009174311927</v>
          </cell>
        </row>
        <row r="869">
          <cell r="E869" t="str">
            <v>PRODUCTOS INDUSTRIALES MAP S.A.C. REPORTE ADUANAS 20160303</v>
          </cell>
          <cell r="G869">
            <v>0</v>
          </cell>
          <cell r="H869">
            <v>0.9129385964912281</v>
          </cell>
        </row>
        <row r="870">
          <cell r="E870" t="str">
            <v>PRODUCTOS INDUSTRIALES MAP S.A.C. REPORTE ADUANAS 20160303</v>
          </cell>
          <cell r="G870">
            <v>0</v>
          </cell>
          <cell r="H870">
            <v>0.89778102189781028</v>
          </cell>
        </row>
        <row r="871">
          <cell r="E871" t="str">
            <v>PRODUCTOS INDUSTRIALES MAP S.A.C. REPORTE ADUANAS 20160303</v>
          </cell>
          <cell r="G871">
            <v>0</v>
          </cell>
          <cell r="H871">
            <v>0.83134579439252332</v>
          </cell>
        </row>
        <row r="872">
          <cell r="E872" t="str">
            <v>PRODUCTOS INDUSTRIALES MAP S.A.C. REPORTE ADUANAS 20160303</v>
          </cell>
          <cell r="G872">
            <v>0</v>
          </cell>
          <cell r="H872">
            <v>1.5012703583061888</v>
          </cell>
        </row>
        <row r="873">
          <cell r="E873" t="str">
            <v>PRODUCTOS INDUSTRIALES MAP S.A.C. REPORTE ADUANAS 20160303</v>
          </cell>
          <cell r="G873">
            <v>0</v>
          </cell>
          <cell r="H873">
            <v>1.5081308411214953</v>
          </cell>
        </row>
        <row r="874">
          <cell r="E874" t="str">
            <v>PRODUCTOS INDUSTRIALES MAP S.A.C. REPORTE ADUANAS 20160303</v>
          </cell>
          <cell r="G874">
            <v>0</v>
          </cell>
          <cell r="H874">
            <v>1.1365956072351422</v>
          </cell>
        </row>
        <row r="875">
          <cell r="E875" t="str">
            <v>PRODUCTOS INDUSTRIALES MAP S.A.C. REPORTE ADUANAS 20160303</v>
          </cell>
          <cell r="G875">
            <v>0</v>
          </cell>
          <cell r="H875">
            <v>2.1791287878787879</v>
          </cell>
        </row>
        <row r="876">
          <cell r="E876" t="str">
            <v>PRODUCTOS INDUSTRIALES MAP S.A.C. REPORTE ADUANAS 20160303</v>
          </cell>
          <cell r="G876">
            <v>0</v>
          </cell>
          <cell r="H876">
            <v>1.4385768742058451</v>
          </cell>
        </row>
        <row r="877">
          <cell r="E877" t="str">
            <v>PRODUCTOS INDUSTRIALES MAP S.A.C. REPORTE ADUANAS 20160303</v>
          </cell>
          <cell r="G877">
            <v>0</v>
          </cell>
          <cell r="H877">
            <v>1.3629508196721312</v>
          </cell>
        </row>
        <row r="878">
          <cell r="E878" t="str">
            <v>PRODUCTOS INDUSTRIALES MAP S.A.C. REPORTE ADUANAS 20160303</v>
          </cell>
          <cell r="G878">
            <v>0</v>
          </cell>
          <cell r="H878">
            <v>1.1485852981969487</v>
          </cell>
        </row>
        <row r="879">
          <cell r="E879" t="str">
            <v>INKABOLT SOCIEDAD ANONIMA CERRADA REPORTE ADUANAS 20160329</v>
          </cell>
          <cell r="G879">
            <v>0</v>
          </cell>
          <cell r="H879">
            <v>2.9483081779619216</v>
          </cell>
        </row>
        <row r="880">
          <cell r="E880" t="str">
            <v>INKABOLT SOCIEDAD ANONIMA CERRADA REPORTE ADUANAS 20160413</v>
          </cell>
          <cell r="G880">
            <v>0</v>
          </cell>
          <cell r="H880">
            <v>2.1510210942095975</v>
          </cell>
        </row>
        <row r="881">
          <cell r="E881" t="str">
            <v>CABLECENTRO SOCIEDAD ANONIMA CERRADA REPORTE ADUANAS 20160119</v>
          </cell>
          <cell r="G881">
            <v>0</v>
          </cell>
          <cell r="H881">
            <v>1.5644063180827887</v>
          </cell>
        </row>
        <row r="882">
          <cell r="E882" t="str">
            <v>CABLECENTRO SOCIEDAD ANONIMA CERRADA REPORTE ADUANAS 20160308</v>
          </cell>
          <cell r="G882">
            <v>0</v>
          </cell>
          <cell r="H882">
            <v>1.3093499854728889</v>
          </cell>
        </row>
        <row r="883">
          <cell r="E883" t="str">
            <v>CABLECENTRO SOCIEDAD ANONIMA CERRADA REPORTE ADUANAS 20160308</v>
          </cell>
          <cell r="G883">
            <v>0</v>
          </cell>
          <cell r="H883">
            <v>1.5142725882303774</v>
          </cell>
        </row>
        <row r="884">
          <cell r="E884" t="str">
            <v>CABLECENTRO SOCIEDAD ANONIMA CERRADA REPORTE ADUANAS 20160308</v>
          </cell>
          <cell r="G884">
            <v>0</v>
          </cell>
          <cell r="H884">
            <v>1.5231663776060533</v>
          </cell>
        </row>
        <row r="885">
          <cell r="E885" t="str">
            <v>INKABOLT SOCIEDAD ANONIMA CERRADA REPORTE ADUANAS 20160511</v>
          </cell>
          <cell r="G885">
            <v>0</v>
          </cell>
          <cell r="H885">
            <v>2.1718281718281718</v>
          </cell>
        </row>
        <row r="886">
          <cell r="E886" t="str">
            <v>INPROCON ASOCIADOS S.A. REPORTE ADUANAS 20160519</v>
          </cell>
          <cell r="G886">
            <v>0</v>
          </cell>
          <cell r="H886">
            <v>1.3693901560624251</v>
          </cell>
        </row>
        <row r="887">
          <cell r="E887" t="str">
            <v>INPROCON ASOCIADOS S.A. REPORTE ADUANAS 20160519</v>
          </cell>
          <cell r="G887">
            <v>0</v>
          </cell>
          <cell r="H887">
            <v>1.3771879350348029</v>
          </cell>
        </row>
        <row r="888">
          <cell r="E888" t="str">
            <v>INPROCON ASOCIADOS S.A. REPORTE ADUANAS 20160519</v>
          </cell>
          <cell r="G888">
            <v>0</v>
          </cell>
          <cell r="H888">
            <v>1.3831917631917632</v>
          </cell>
        </row>
        <row r="889">
          <cell r="E889" t="str">
            <v>INPROCON ASOCIADOS S.A. REPORTE ADUANAS 20160519</v>
          </cell>
          <cell r="G889">
            <v>0</v>
          </cell>
          <cell r="H889">
            <v>1.4337029702970296</v>
          </cell>
        </row>
        <row r="890">
          <cell r="E890" t="str">
            <v>INPROCON ASOCIADOS S.A. REPORTE ADUANAS 20160519</v>
          </cell>
          <cell r="G890">
            <v>0</v>
          </cell>
          <cell r="H890">
            <v>1.4416692015209127</v>
          </cell>
        </row>
        <row r="891">
          <cell r="E891" t="str">
            <v>INPROCON ASOCIADOS S.A. REPORTE ADUANAS 20160519</v>
          </cell>
          <cell r="G891">
            <v>0</v>
          </cell>
          <cell r="H891">
            <v>1.4277046004842615</v>
          </cell>
        </row>
        <row r="892">
          <cell r="E892" t="str">
            <v>INPROCON ASOCIADOS S.A. REPORTE ADUANAS 20160519</v>
          </cell>
          <cell r="G892">
            <v>0</v>
          </cell>
          <cell r="H892">
            <v>1.4304032258064516</v>
          </cell>
        </row>
        <row r="893">
          <cell r="E893" t="str">
            <v>INPROCON ASOCIADOS S.A. REPORTE ADUANAS 20160519</v>
          </cell>
          <cell r="G893">
            <v>0</v>
          </cell>
          <cell r="H893">
            <v>1.357929648241206</v>
          </cell>
        </row>
        <row r="894">
          <cell r="E894" t="str">
            <v>INPROCON ASOCIADOS S.A. REPORTE ADUANAS 20160519</v>
          </cell>
          <cell r="G894">
            <v>0</v>
          </cell>
          <cell r="H894">
            <v>1.1392462845010616</v>
          </cell>
        </row>
        <row r="895">
          <cell r="E895" t="str">
            <v>INPROCON ASOCIADOS S.A. REPORTE ADUANAS 20160519</v>
          </cell>
          <cell r="G895">
            <v>0</v>
          </cell>
          <cell r="H895">
            <v>1.1383016304347826</v>
          </cell>
        </row>
        <row r="896">
          <cell r="E896" t="str">
            <v>INPROCON ASOCIADOS S.A. REPORTE ADUANAS 20160519</v>
          </cell>
          <cell r="G896">
            <v>0</v>
          </cell>
          <cell r="H896">
            <v>1.1603316326530613</v>
          </cell>
        </row>
        <row r="897">
          <cell r="E897" t="str">
            <v>INPROCON ASOCIADOS S.A. REPORTE ADUANAS 20160519</v>
          </cell>
          <cell r="G897">
            <v>0</v>
          </cell>
          <cell r="H897">
            <v>1.1681571428571429</v>
          </cell>
        </row>
        <row r="898">
          <cell r="E898" t="str">
            <v>INPROCON ASOCIADOS S.A. REPORTE ADUANAS 20160519</v>
          </cell>
          <cell r="G898">
            <v>0</v>
          </cell>
          <cell r="H898">
            <v>1.184760147601476</v>
          </cell>
        </row>
        <row r="899">
          <cell r="E899" t="str">
            <v>INPROCON ASOCIADOS S.A. REPORTE ADUANAS 20160519</v>
          </cell>
          <cell r="G899">
            <v>0</v>
          </cell>
          <cell r="H899">
            <v>1.3573304782298357</v>
          </cell>
        </row>
        <row r="900">
          <cell r="E900" t="str">
            <v>INPROCON ASOCIADOS S.A. REPORTE ADUANAS 20160519</v>
          </cell>
          <cell r="G900">
            <v>0</v>
          </cell>
          <cell r="H900">
            <v>1.4323796033994334</v>
          </cell>
        </row>
        <row r="901">
          <cell r="E901" t="str">
            <v>INPROCON ASOCIADOS S.A. REPORTE ADUANAS 20160519</v>
          </cell>
          <cell r="G901">
            <v>0</v>
          </cell>
          <cell r="H901">
            <v>1.4271827338129497</v>
          </cell>
        </row>
        <row r="902">
          <cell r="E902" t="str">
            <v>LAMARA E.I.R.L. REPORTE ADUANAS 20160530</v>
          </cell>
          <cell r="G902">
            <v>0</v>
          </cell>
          <cell r="H902">
            <v>1.5552469135802469</v>
          </cell>
        </row>
        <row r="903">
          <cell r="E903" t="str">
            <v>LAMARA E.I.R.L. REPORTE ADUANAS 20160530</v>
          </cell>
          <cell r="G903">
            <v>0</v>
          </cell>
          <cell r="H903">
            <v>1.4918923611111112</v>
          </cell>
        </row>
        <row r="904">
          <cell r="E904" t="str">
            <v>INKABOLT SOCIEDAD ANONIMA CERRADA REPORTE ADUANAS 20160531</v>
          </cell>
          <cell r="G904">
            <v>0</v>
          </cell>
          <cell r="H904">
            <v>2.3752799837100382</v>
          </cell>
        </row>
        <row r="905">
          <cell r="E905" t="str">
            <v>CABLECENTRO SOCIEDAD ANONIMA CERRADA REPORTE ADUANAS 20160607</v>
          </cell>
          <cell r="G905">
            <v>0</v>
          </cell>
          <cell r="H905">
            <v>1.9714853986190632</v>
          </cell>
        </row>
        <row r="906">
          <cell r="E906" t="str">
            <v>COBRA PERU S.A REPORTE ADUANAS 20160502</v>
          </cell>
          <cell r="G906">
            <v>0</v>
          </cell>
          <cell r="H906">
            <v>1.9826565143824026</v>
          </cell>
        </row>
        <row r="907">
          <cell r="E907" t="str">
            <v>IMPORT AND SERVICE YERICSA PERU E.I.R.L. REPORTE ADUANAS 20160819</v>
          </cell>
          <cell r="G907">
            <v>0</v>
          </cell>
          <cell r="H907">
            <v>2.8835619623343409</v>
          </cell>
        </row>
        <row r="908">
          <cell r="E908" t="str">
            <v>IMPORT AND SERVICE YERICSA PERU E.I.R.L. REPORTE ADUANAS 20160819</v>
          </cell>
          <cell r="G908">
            <v>0</v>
          </cell>
          <cell r="H908">
            <v>3.2308318264014466</v>
          </cell>
        </row>
        <row r="909">
          <cell r="E909" t="str">
            <v>IMPORT AND SERVICE YERICSA PERU E.I.R.L. REPORTE ADUANAS 20160819</v>
          </cell>
          <cell r="G909">
            <v>0</v>
          </cell>
          <cell r="H909">
            <v>2.2044047619047618</v>
          </cell>
        </row>
        <row r="910">
          <cell r="E910" t="str">
            <v>IMPORT AND SERVICE YERICSA PERU E.I.R.L. REPORTE ADUANAS 20160819</v>
          </cell>
          <cell r="G910">
            <v>0</v>
          </cell>
          <cell r="H910">
            <v>1.8002847380410023</v>
          </cell>
        </row>
        <row r="911">
          <cell r="E911" t="str">
            <v>IMPORT AND SERVICE YERICSA PERU E.I.R.L. REPORTE ADUANAS 20160819</v>
          </cell>
          <cell r="G911">
            <v>0</v>
          </cell>
          <cell r="H911">
            <v>1.5171479430379746</v>
          </cell>
        </row>
        <row r="912">
          <cell r="E912" t="str">
            <v>IMPORT AND SERVICE YERICSA PERU E.I.R.L. REPORTE ADUANAS 20160819</v>
          </cell>
          <cell r="G912">
            <v>0</v>
          </cell>
          <cell r="H912">
            <v>1.4048975957257348</v>
          </cell>
        </row>
        <row r="913">
          <cell r="E913" t="str">
            <v>IMPORT AND SERVICE YERICSA PERU E.I.R.L. REPORTE ADUANAS 20160819</v>
          </cell>
          <cell r="G913">
            <v>0</v>
          </cell>
          <cell r="H913">
            <v>1.5242346938775508</v>
          </cell>
        </row>
        <row r="914">
          <cell r="E914" t="str">
            <v>IMPORT AND SERVICE YERICSA PERU E.I.R.L. REPORTE ADUANAS 20160819</v>
          </cell>
          <cell r="G914">
            <v>0</v>
          </cell>
          <cell r="H914">
            <v>1.3558636363636365</v>
          </cell>
        </row>
        <row r="915">
          <cell r="E915" t="str">
            <v>IMPORT AND SERVICE YERICSA PERU E.I.R.L. REPORTE ADUANAS 20160819</v>
          </cell>
          <cell r="G915">
            <v>0</v>
          </cell>
          <cell r="H915">
            <v>1.2393755004003202</v>
          </cell>
        </row>
        <row r="916">
          <cell r="E916" t="str">
            <v>IMPORT AND SERVICE YERICSA PERU E.I.R.L. REPORTE ADUANAS 20160819</v>
          </cell>
          <cell r="G916">
            <v>0</v>
          </cell>
          <cell r="H916">
            <v>1.1997401433691757</v>
          </cell>
        </row>
        <row r="917">
          <cell r="E917" t="str">
            <v>MENDO LLUTARI JOSEFA REPORTE ADUANAS 20160811</v>
          </cell>
          <cell r="G917">
            <v>0</v>
          </cell>
          <cell r="H917">
            <v>1.1406959336190123</v>
          </cell>
        </row>
        <row r="918">
          <cell r="E918" t="str">
            <v>MENDO LLUTARI JOSEFA REPORTE ADUANAS 20160811</v>
          </cell>
          <cell r="G918">
            <v>0</v>
          </cell>
          <cell r="H918">
            <v>1.1406967991281582</v>
          </cell>
        </row>
        <row r="919">
          <cell r="E919" t="str">
            <v>MENDO LLUTARI JOSEFA REPORTE ADUANAS 20160811</v>
          </cell>
          <cell r="G919">
            <v>0</v>
          </cell>
          <cell r="H919">
            <v>1.1406965063065073</v>
          </cell>
        </row>
        <row r="920">
          <cell r="E920" t="str">
            <v>MENDO LLUTARI JOSEFA REPORTE ADUANAS 20160811</v>
          </cell>
          <cell r="G920">
            <v>0</v>
          </cell>
          <cell r="H920">
            <v>1.1406953522323751</v>
          </cell>
        </row>
        <row r="921">
          <cell r="E921" t="str">
            <v>MENDO LLUTARI JOSEFA REPORTE ADUANAS 20160811</v>
          </cell>
          <cell r="G921">
            <v>0</v>
          </cell>
          <cell r="H921">
            <v>1.1406864195443596</v>
          </cell>
        </row>
        <row r="922">
          <cell r="E922" t="str">
            <v>MENDO LLUTARI JOSEFA REPORTE ADUANAS 20160811</v>
          </cell>
          <cell r="G922">
            <v>0</v>
          </cell>
          <cell r="H922">
            <v>1.1406864195443596</v>
          </cell>
        </row>
        <row r="923">
          <cell r="E923" t="str">
            <v>MENDO LLUTARI JOSEFA REPORTE ADUANAS 20160811</v>
          </cell>
          <cell r="G923">
            <v>0</v>
          </cell>
          <cell r="H923">
            <v>1.1406866184404714</v>
          </cell>
        </row>
        <row r="924">
          <cell r="E924" t="str">
            <v>MENDO LLUTARI JOSEFA REPORTE ADUANAS 20160811</v>
          </cell>
          <cell r="G924">
            <v>0</v>
          </cell>
          <cell r="H924">
            <v>1.140685492244192</v>
          </cell>
        </row>
        <row r="925">
          <cell r="E925" t="str">
            <v>MENDO LLUTARI JOSEFA REPORTE ADUANAS 20160811</v>
          </cell>
          <cell r="G925">
            <v>0</v>
          </cell>
          <cell r="H925">
            <v>1.1406871146447444</v>
          </cell>
        </row>
        <row r="926">
          <cell r="E926" t="str">
            <v>MENDO LLUTARI JOSEFA REPORTE ADUANAS 20160811</v>
          </cell>
          <cell r="G926">
            <v>0</v>
          </cell>
          <cell r="H926">
            <v>1.1406978047491714</v>
          </cell>
        </row>
        <row r="927">
          <cell r="E927" t="str">
            <v>MENDO LLUTARI JOSEFA REPORTE ADUANAS 20160811</v>
          </cell>
          <cell r="G927">
            <v>0</v>
          </cell>
          <cell r="H927">
            <v>1.1406846896799157</v>
          </cell>
        </row>
        <row r="928">
          <cell r="E928" t="str">
            <v>MENDO LLUTARI JOSEFA REPORTE ADUANAS 20160811</v>
          </cell>
          <cell r="G928">
            <v>0</v>
          </cell>
          <cell r="H928">
            <v>1.1406799520410287</v>
          </cell>
        </row>
        <row r="929">
          <cell r="E929" t="str">
            <v>MENDO LLUTARI JOSEFA REPORTE ADUANAS 20160811</v>
          </cell>
          <cell r="G929">
            <v>0</v>
          </cell>
          <cell r="H929">
            <v>1.140674747304953</v>
          </cell>
        </row>
        <row r="930">
          <cell r="E930" t="str">
            <v>CALUR DEL PERU S.A.C. REPORTE ADUANAS 20160724</v>
          </cell>
          <cell r="G930">
            <v>0</v>
          </cell>
          <cell r="H930">
            <v>0.90516446369588466</v>
          </cell>
        </row>
        <row r="931">
          <cell r="E931" t="str">
            <v>IMPORTACIONES GELCO SAC REPORTE ADUANAS 20160801</v>
          </cell>
          <cell r="G931">
            <v>0</v>
          </cell>
          <cell r="H931">
            <v>1.131548717948718</v>
          </cell>
        </row>
        <row r="932">
          <cell r="E932" t="str">
            <v>IMPORTACIONES GELCO SAC REPORTE ADUANAS 20160801</v>
          </cell>
          <cell r="G932">
            <v>0</v>
          </cell>
          <cell r="H932">
            <v>1.0726015693112467</v>
          </cell>
        </row>
        <row r="933">
          <cell r="E933" t="str">
            <v>INKABOLT SOCIEDAD ANONIMA CERRADA REPORTE ADUANAS 20160804</v>
          </cell>
          <cell r="G933">
            <v>0</v>
          </cell>
          <cell r="H933">
            <v>2.2383022349805208</v>
          </cell>
        </row>
        <row r="934">
          <cell r="E934" t="str">
            <v>IMPORTACIONES LAVSA SA REPORTE ADUANAS 20160721</v>
          </cell>
          <cell r="G934">
            <v>0</v>
          </cell>
          <cell r="H934">
            <v>1.1001284233790281</v>
          </cell>
        </row>
        <row r="935">
          <cell r="E935" t="str">
            <v>IMPORTACIONES LAVSA SA REPORTE ADUANAS 20160721</v>
          </cell>
          <cell r="G935">
            <v>0</v>
          </cell>
          <cell r="H935">
            <v>1.1658300238284351</v>
          </cell>
        </row>
        <row r="936">
          <cell r="E936" t="str">
            <v>IMPORTACIONES LAVSA SA REPORTE ADUANAS 20160721</v>
          </cell>
          <cell r="G936">
            <v>0</v>
          </cell>
          <cell r="H936">
            <v>1.2939166666666668</v>
          </cell>
        </row>
        <row r="937">
          <cell r="E937" t="str">
            <v>IMPORTACIONES LAVSA SA REPORTE ADUANAS 20160721</v>
          </cell>
          <cell r="G937">
            <v>0</v>
          </cell>
          <cell r="H937">
            <v>2.4408571428571428</v>
          </cell>
        </row>
        <row r="938">
          <cell r="E938" t="str">
            <v>IMPORTACIONES LAVSA SA REPORTE ADUANAS 20160721</v>
          </cell>
          <cell r="G938">
            <v>0</v>
          </cell>
          <cell r="H938">
            <v>1.7144313725490194</v>
          </cell>
        </row>
        <row r="939">
          <cell r="E939" t="str">
            <v>IMPORTACIONES LAVSA SA REPORTE ADUANAS 20160721</v>
          </cell>
          <cell r="G939">
            <v>0</v>
          </cell>
          <cell r="H939">
            <v>1.0959833819039688</v>
          </cell>
        </row>
        <row r="940">
          <cell r="E940" t="str">
            <v>IMPORTACIONES LAVSA SA REPORTE ADUANAS 20160721</v>
          </cell>
          <cell r="G940">
            <v>0</v>
          </cell>
          <cell r="H940">
            <v>1.1137558991049634</v>
          </cell>
        </row>
        <row r="941">
          <cell r="E941" t="str">
            <v>IMPORTACIONES LAVSA SA REPORTE ADUANAS 20160721</v>
          </cell>
          <cell r="G941">
            <v>0</v>
          </cell>
          <cell r="H941">
            <v>1.1662885902807878</v>
          </cell>
        </row>
        <row r="942">
          <cell r="E942" t="str">
            <v>IMPORTACIONES LAVSA SA REPORTE ADUANAS 20160721</v>
          </cell>
          <cell r="G942">
            <v>0</v>
          </cell>
          <cell r="H942">
            <v>1.6387029530978576</v>
          </cell>
        </row>
        <row r="943">
          <cell r="E943" t="str">
            <v>IMPORTACIONES LAVSA SA REPORTE ADUANAS 20160721</v>
          </cell>
          <cell r="G943">
            <v>0</v>
          </cell>
          <cell r="H943">
            <v>1.3070615034168565</v>
          </cell>
        </row>
        <row r="944">
          <cell r="E944" t="str">
            <v>APAN Y CIA SRL REPORTE ADUANAS 20160722</v>
          </cell>
          <cell r="G944">
            <v>0</v>
          </cell>
          <cell r="H944">
            <v>3.1359243915069914</v>
          </cell>
        </row>
        <row r="945">
          <cell r="E945" t="str">
            <v>APAN Y CIA SRL REPORTE ADUANAS 20160722</v>
          </cell>
          <cell r="G945">
            <v>0</v>
          </cell>
          <cell r="H945">
            <v>1.9656468531468529</v>
          </cell>
        </row>
        <row r="946">
          <cell r="E946" t="str">
            <v>APAN Y CIA SRL REPORTE ADUANAS 20160722</v>
          </cell>
          <cell r="G946">
            <v>0</v>
          </cell>
          <cell r="H946">
            <v>1.7886241610738254</v>
          </cell>
        </row>
        <row r="947">
          <cell r="E947" t="str">
            <v>APAN Y CIA SRL REPORTE ADUANAS 20160722</v>
          </cell>
          <cell r="G947">
            <v>0</v>
          </cell>
          <cell r="H947">
            <v>3.0930855092684872</v>
          </cell>
        </row>
        <row r="948">
          <cell r="E948" t="str">
            <v>APAN Y CIA SRL REPORTE ADUANAS 20160722</v>
          </cell>
          <cell r="G948">
            <v>0</v>
          </cell>
          <cell r="H948">
            <v>2.8580587534736006</v>
          </cell>
        </row>
        <row r="949">
          <cell r="E949" t="str">
            <v>APAN Y CIA SRL REPORTE ADUANAS 20160722</v>
          </cell>
          <cell r="G949">
            <v>0</v>
          </cell>
          <cell r="H949">
            <v>3.1541694915254239</v>
          </cell>
        </row>
        <row r="950">
          <cell r="E950" t="str">
            <v>APAN Y CIA SRL REPORTE ADUANAS 20160722</v>
          </cell>
          <cell r="G950">
            <v>0</v>
          </cell>
          <cell r="H950">
            <v>1.2867157943599861</v>
          </cell>
        </row>
        <row r="951">
          <cell r="E951" t="str">
            <v>CABLES DE ACERO DURAND S.A.C. REPORTE ADUANAS 20160711</v>
          </cell>
          <cell r="G951">
            <v>0</v>
          </cell>
          <cell r="H951">
            <v>1.192951765938709</v>
          </cell>
        </row>
        <row r="952">
          <cell r="E952" t="str">
            <v>CABLES DE ACERO DURAND S.A.C. REPORTE ADUANAS 20160711</v>
          </cell>
          <cell r="G952">
            <v>0</v>
          </cell>
          <cell r="H952">
            <v>1.1929558281416379</v>
          </cell>
        </row>
        <row r="953">
          <cell r="E953" t="str">
            <v>CABLES DE ACERO DURAND S.A.C. REPORTE ADUANAS 20160713</v>
          </cell>
          <cell r="G953">
            <v>0</v>
          </cell>
          <cell r="H953">
            <v>1.2762852844416321</v>
          </cell>
        </row>
        <row r="954">
          <cell r="E954" t="str">
            <v>CABLES DE ACERO DURAND S.A.C. REPORTE ADUANAS 20160713</v>
          </cell>
          <cell r="G954">
            <v>0</v>
          </cell>
          <cell r="H954">
            <v>1.2762872269237915</v>
          </cell>
        </row>
        <row r="955">
          <cell r="E955" t="str">
            <v>CABLES DE ACERO DURAND S.A.C. REPORTE ADUANAS 20160713</v>
          </cell>
          <cell r="G955">
            <v>0</v>
          </cell>
          <cell r="H955">
            <v>1.2762885700427415</v>
          </cell>
        </row>
        <row r="956">
          <cell r="E956" t="str">
            <v>CABLES DE ACERO DURAND S.A.C. REPORTE ADUANAS 20160713</v>
          </cell>
          <cell r="G956">
            <v>0</v>
          </cell>
          <cell r="H956">
            <v>1.2762894842063173</v>
          </cell>
        </row>
        <row r="957">
          <cell r="E957" t="str">
            <v>PRODUCTOS INDUSTRIALES MAP S.A.C. REPORTE ADUANAS 20160706</v>
          </cell>
          <cell r="G957">
            <v>0</v>
          </cell>
          <cell r="H957">
            <v>0.94611696867090211</v>
          </cell>
        </row>
        <row r="958">
          <cell r="E958" t="str">
            <v>PRODUCTOS INDUSTRIALES MAP S.A.C. REPORTE ADUANAS 20160706</v>
          </cell>
          <cell r="G958">
            <v>0</v>
          </cell>
          <cell r="H958">
            <v>0.94611158785213123</v>
          </cell>
        </row>
        <row r="959">
          <cell r="E959" t="str">
            <v>PRODUCTOS INDUSTRIALES MAP S.A.C. REPORTE ADUANAS 20160706</v>
          </cell>
          <cell r="G959">
            <v>0</v>
          </cell>
          <cell r="H959">
            <v>0.94610260698419202</v>
          </cell>
        </row>
        <row r="960">
          <cell r="E960" t="str">
            <v>RUMI IMPORT S.A. REPORTE ADUANAS 20160707</v>
          </cell>
          <cell r="G960">
            <v>0</v>
          </cell>
          <cell r="H960">
            <v>1.3377448961397118</v>
          </cell>
        </row>
        <row r="961">
          <cell r="E961" t="str">
            <v>RUMI IMPORT S.A. REPORTE ADUANAS 20160707</v>
          </cell>
          <cell r="G961">
            <v>0</v>
          </cell>
          <cell r="H961">
            <v>1.3377519137200717</v>
          </cell>
        </row>
        <row r="962">
          <cell r="E962" t="str">
            <v>RUMI IMPORT S.A. REPORTE ADUANAS 20160707</v>
          </cell>
          <cell r="G962">
            <v>0</v>
          </cell>
          <cell r="H962">
            <v>1.3377484586678214</v>
          </cell>
        </row>
        <row r="963">
          <cell r="E963" t="str">
            <v>RUMI IMPORT S.A. REPORTE ADUANAS 20160707</v>
          </cell>
          <cell r="G963">
            <v>0</v>
          </cell>
          <cell r="H963">
            <v>1.3377492741386674</v>
          </cell>
        </row>
        <row r="964">
          <cell r="E964" t="str">
            <v>RUMI IMPORT S.A. REPORTE ADUANAS 20160707</v>
          </cell>
          <cell r="G964">
            <v>0</v>
          </cell>
          <cell r="H964">
            <v>1.3377478168688248</v>
          </cell>
        </row>
        <row r="965">
          <cell r="E965" t="str">
            <v>RUMI IMPORT S.A. REPORTE ADUANAS 20160707</v>
          </cell>
          <cell r="G965">
            <v>0</v>
          </cell>
          <cell r="H965">
            <v>1.3377453202495866</v>
          </cell>
        </row>
        <row r="966">
          <cell r="E966" t="str">
            <v>RUMI IMPORT S.A. REPORTE ADUANAS 20160707</v>
          </cell>
          <cell r="G966">
            <v>0</v>
          </cell>
          <cell r="H966">
            <v>1.3377496721502646</v>
          </cell>
        </row>
        <row r="967">
          <cell r="E967" t="str">
            <v>RUMI IMPORT S.A. REPORTE ADUANAS 20160707</v>
          </cell>
          <cell r="G967">
            <v>0</v>
          </cell>
          <cell r="H967">
            <v>1.3377490231700011</v>
          </cell>
        </row>
        <row r="968">
          <cell r="E968" t="str">
            <v>RUMI IMPORT S.A. REPORTE ADUANAS 20160707</v>
          </cell>
          <cell r="G968">
            <v>0</v>
          </cell>
          <cell r="H968">
            <v>1.3377531917289529</v>
          </cell>
        </row>
        <row r="969">
          <cell r="E969" t="str">
            <v>RUMI IMPORT S.A. REPORTE ADUANAS 20160707</v>
          </cell>
          <cell r="G969">
            <v>0</v>
          </cell>
          <cell r="H969">
            <v>1.3377539937211416</v>
          </cell>
        </row>
        <row r="970">
          <cell r="E970" t="str">
            <v>RUMI IMPORT S.A. REPORTE ADUANAS 20160707</v>
          </cell>
          <cell r="G970">
            <v>0</v>
          </cell>
          <cell r="H970">
            <v>1.3377581195757482</v>
          </cell>
        </row>
        <row r="971">
          <cell r="E971" t="str">
            <v>RUMI IMPORT S.A. REPORTE ADUANAS 20160707</v>
          </cell>
          <cell r="G971">
            <v>0</v>
          </cell>
          <cell r="H971">
            <v>1.3377471130475689</v>
          </cell>
        </row>
        <row r="972">
          <cell r="E972" t="str">
            <v>RUMI IMPORT S.A. REPORTE ADUANAS 20160707</v>
          </cell>
          <cell r="G972">
            <v>0</v>
          </cell>
          <cell r="H972">
            <v>1.3377609717264578</v>
          </cell>
        </row>
        <row r="973">
          <cell r="E973" t="str">
            <v>RUMI IMPORT S.A. REPORTE ADUANAS 20160707</v>
          </cell>
          <cell r="G973">
            <v>0</v>
          </cell>
          <cell r="H973">
            <v>1.3377602662953025</v>
          </cell>
        </row>
        <row r="974">
          <cell r="E974" t="str">
            <v>RUMI IMPORT S.A. REPORTE ADUANAS 20160707</v>
          </cell>
          <cell r="G974">
            <v>0</v>
          </cell>
          <cell r="H974">
            <v>1.3377477244654807</v>
          </cell>
        </row>
        <row r="975">
          <cell r="E975" t="str">
            <v>CLIMBER WORLD PERU S.A.C. REPORTE ADUANAS 20160711</v>
          </cell>
          <cell r="G975">
            <v>0</v>
          </cell>
          <cell r="H975">
            <v>1.2858349609374999</v>
          </cell>
        </row>
        <row r="976">
          <cell r="E976" t="str">
            <v>CLIMBER WORLD PERU S.A.C. REPORTE ADUANAS 20160711</v>
          </cell>
          <cell r="G976">
            <v>0</v>
          </cell>
          <cell r="H976">
            <v>1.2665319642265651</v>
          </cell>
        </row>
        <row r="977">
          <cell r="E977" t="str">
            <v>CLIMBER WORLD PERU S.A.C. REPORTE ADUANAS 20160711</v>
          </cell>
          <cell r="G977">
            <v>0</v>
          </cell>
          <cell r="H977">
            <v>1.2680648330058939</v>
          </cell>
        </row>
        <row r="978">
          <cell r="E978" t="str">
            <v>CABLES DE ACERO DURAND S.A.C. REPORTE ADUANAS 20160711</v>
          </cell>
          <cell r="G978">
            <v>0</v>
          </cell>
          <cell r="H978">
            <v>1.1929484357547997</v>
          </cell>
        </row>
        <row r="979">
          <cell r="E979" t="str">
            <v>CABLES DE ACERO DURAND S.A.C. REPORTE ADUANAS 20160711</v>
          </cell>
          <cell r="G979">
            <v>0</v>
          </cell>
          <cell r="H979">
            <v>1.1929505483125751</v>
          </cell>
        </row>
        <row r="980">
          <cell r="E980" t="str">
            <v>CABLES DE ACERO DURAND S.A.C. REPORTE ADUANAS 20160711</v>
          </cell>
          <cell r="G980">
            <v>0</v>
          </cell>
          <cell r="H980">
            <v>1.192948125741446</v>
          </cell>
        </row>
        <row r="981">
          <cell r="E981" t="str">
            <v>G Y B METALES S.A.C. REPORTE ADUANAS 20160701</v>
          </cell>
          <cell r="G981">
            <v>0</v>
          </cell>
          <cell r="H981">
            <v>1.3604734945959855</v>
          </cell>
        </row>
        <row r="982">
          <cell r="E982" t="str">
            <v>G Y B METALES S.A.C. REPORTE ADUANAS 20160701</v>
          </cell>
          <cell r="G982">
            <v>0</v>
          </cell>
          <cell r="H982">
            <v>1.3604709484293114</v>
          </cell>
        </row>
        <row r="983">
          <cell r="E983" t="str">
            <v>G Y B METALES S.A.C. REPORTE ADUANAS 20160701</v>
          </cell>
          <cell r="G983">
            <v>0</v>
          </cell>
          <cell r="H983">
            <v>1.360457626261627</v>
          </cell>
        </row>
        <row r="984">
          <cell r="E984" t="str">
            <v>G Y B METALES S.A.C. REPORTE ADUANAS 20160701</v>
          </cell>
          <cell r="G984">
            <v>0</v>
          </cell>
          <cell r="H984">
            <v>1.3604734343500033</v>
          </cell>
        </row>
        <row r="985">
          <cell r="E985" t="str">
            <v>G Y B METALES S.A.C. REPORTE ADUANAS 20160701</v>
          </cell>
          <cell r="G985">
            <v>0</v>
          </cell>
          <cell r="H985">
            <v>1.3604725542267024</v>
          </cell>
        </row>
        <row r="986">
          <cell r="E986" t="str">
            <v>G Y B METALES S.A.C. REPORTE ADUANAS 20160701</v>
          </cell>
          <cell r="G986">
            <v>0</v>
          </cell>
          <cell r="H986">
            <v>1.3604690875882601</v>
          </cell>
        </row>
        <row r="987">
          <cell r="E987" t="str">
            <v>G Y B METALES S.A.C. REPORTE ADUANAS 20160701</v>
          </cell>
          <cell r="G987">
            <v>0</v>
          </cell>
          <cell r="H987">
            <v>1.3604682777357711</v>
          </cell>
        </row>
        <row r="988">
          <cell r="E988" t="str">
            <v>G Y B METALES S.A.C. REPORTE ADUANAS 20160701</v>
          </cell>
          <cell r="G988">
            <v>0</v>
          </cell>
          <cell r="H988">
            <v>1.3604676105981801</v>
          </cell>
        </row>
        <row r="989">
          <cell r="E989" t="str">
            <v>G Y B METALES S.A.C. REPORTE ADUANAS 20160701</v>
          </cell>
          <cell r="G989">
            <v>0</v>
          </cell>
          <cell r="H989">
            <v>1.3604686289785879</v>
          </cell>
        </row>
        <row r="990">
          <cell r="E990" t="str">
            <v>G Y B METALES S.A.C. REPORTE ADUANAS 20160701</v>
          </cell>
          <cell r="G990">
            <v>0</v>
          </cell>
          <cell r="H990">
            <v>1.3604843541795222</v>
          </cell>
        </row>
        <row r="991">
          <cell r="E991" t="str">
            <v>CLIMBER WORLD PERU S.A.C. REPORTE ADUANAS 20160704</v>
          </cell>
          <cell r="G991">
            <v>0</v>
          </cell>
          <cell r="H991">
            <v>1.212203516647961</v>
          </cell>
        </row>
        <row r="992">
          <cell r="E992" t="str">
            <v>CABLECENTRO SOCIEDAD ANONIMA CERRADA REPORTE ADUANAS 20160705</v>
          </cell>
          <cell r="G992">
            <v>0</v>
          </cell>
          <cell r="H992">
            <v>2.4486935595544588</v>
          </cell>
        </row>
        <row r="993">
          <cell r="E993" t="str">
            <v>CABLECENTRO SOCIEDAD ANONIMA CERRADA REPORTE ADUANAS 20160705</v>
          </cell>
          <cell r="G993">
            <v>0</v>
          </cell>
          <cell r="H993">
            <v>2.4598476327996375</v>
          </cell>
        </row>
        <row r="994">
          <cell r="E994" t="str">
            <v>RUMI IMPORT S.A. REPORTE ADUANAS 20161221</v>
          </cell>
          <cell r="G994">
            <v>0</v>
          </cell>
          <cell r="H994">
            <v>1.1351054852320674</v>
          </cell>
        </row>
        <row r="995">
          <cell r="E995" t="str">
            <v>RUMI IMPORT S.A. REPORTE ADUANAS 20161221</v>
          </cell>
          <cell r="G995">
            <v>0</v>
          </cell>
          <cell r="H995">
            <v>1.1351476793248945</v>
          </cell>
        </row>
        <row r="996">
          <cell r="E996" t="str">
            <v>RUMI IMPORT S.A. REPORTE ADUANAS 20161221</v>
          </cell>
          <cell r="G996">
            <v>0</v>
          </cell>
          <cell r="H996">
            <v>1.0807299270072992</v>
          </cell>
        </row>
        <row r="997">
          <cell r="E997" t="str">
            <v>RUMI IMPORT S.A. REPORTE ADUANAS 20161221</v>
          </cell>
          <cell r="G997">
            <v>0</v>
          </cell>
          <cell r="H997">
            <v>1.0670553935860059</v>
          </cell>
        </row>
        <row r="998">
          <cell r="E998" t="str">
            <v>RUMI IMPORT S.A. REPORTE ADUANAS 20161221</v>
          </cell>
          <cell r="G998">
            <v>0</v>
          </cell>
          <cell r="H998">
            <v>1.0670942662779397</v>
          </cell>
        </row>
        <row r="999">
          <cell r="E999" t="str">
            <v>RUMI IMPORT S.A. REPORTE ADUANAS 20161221</v>
          </cell>
          <cell r="G999">
            <v>0</v>
          </cell>
          <cell r="H999">
            <v>1.0758896797153024</v>
          </cell>
        </row>
        <row r="1000">
          <cell r="E1000" t="str">
            <v>RUMI IMPORT S.A. REPORTE ADUANAS 20161221</v>
          </cell>
          <cell r="G1000">
            <v>0</v>
          </cell>
          <cell r="H1000">
            <v>1.0676282051282051</v>
          </cell>
        </row>
        <row r="1001">
          <cell r="E1001" t="str">
            <v>RUMI IMPORT S.A. REPORTE ADUANAS 20161221</v>
          </cell>
          <cell r="G1001">
            <v>0</v>
          </cell>
          <cell r="H1001">
            <v>1.0676282051282051</v>
          </cell>
        </row>
        <row r="1002">
          <cell r="E1002" t="str">
            <v>RUMI IMPORT S.A. REPORTE ADUANAS 20161221</v>
          </cell>
          <cell r="G1002">
            <v>0</v>
          </cell>
          <cell r="H1002">
            <v>1.0747346938775511</v>
          </cell>
        </row>
        <row r="1003">
          <cell r="E1003" t="str">
            <v>RUMI IMPORT S.A. REPORTE ADUANAS 20161221</v>
          </cell>
          <cell r="G1003">
            <v>0</v>
          </cell>
          <cell r="H1003">
            <v>1.0670799347471451</v>
          </cell>
        </row>
        <row r="1004">
          <cell r="E1004" t="str">
            <v>RUMI IMPORT S.A. REPORTE ADUANAS 20161221</v>
          </cell>
          <cell r="G1004">
            <v>0</v>
          </cell>
          <cell r="H1004">
            <v>1.0670473083197389</v>
          </cell>
        </row>
        <row r="1005">
          <cell r="E1005" t="str">
            <v>RUMI IMPORT S.A. REPORTE ADUANAS 20161221</v>
          </cell>
          <cell r="G1005">
            <v>0</v>
          </cell>
          <cell r="H1005">
            <v>1.0710143042912874</v>
          </cell>
        </row>
        <row r="1006">
          <cell r="E1006" t="str">
            <v>RUMI IMPORT S.A. REPORTE ADUANAS 20161221</v>
          </cell>
          <cell r="G1006">
            <v>0</v>
          </cell>
          <cell r="H1006">
            <v>1.067402394586153</v>
          </cell>
        </row>
        <row r="1007">
          <cell r="E1007" t="str">
            <v>RUMI IMPORT S.A. REPORTE ADUANAS 20161221</v>
          </cell>
          <cell r="G1007">
            <v>0</v>
          </cell>
          <cell r="H1007">
            <v>1.067402394586153</v>
          </cell>
        </row>
        <row r="1008">
          <cell r="E1008" t="str">
            <v>RUMI IMPORT S.A. REPORTE ADUANAS 20161221</v>
          </cell>
          <cell r="G1008">
            <v>0</v>
          </cell>
          <cell r="H1008">
            <v>1.0694234234234234</v>
          </cell>
        </row>
        <row r="1009">
          <cell r="E1009" t="str">
            <v>RUMI IMPORT S.A. REPORTE ADUANAS 20161221</v>
          </cell>
          <cell r="G1009">
            <v>0</v>
          </cell>
          <cell r="H1009">
            <v>1.0674170274170274</v>
          </cell>
        </row>
        <row r="1010">
          <cell r="E1010" t="str">
            <v>RUMI IMPORT S.A. REPORTE ADUANAS 20161221</v>
          </cell>
          <cell r="G1010">
            <v>0</v>
          </cell>
          <cell r="H1010">
            <v>1.0674098124098124</v>
          </cell>
        </row>
        <row r="1011">
          <cell r="E1011" t="str">
            <v>RUMI IMPORT S.A. REPORTE ADUANAS 20161221</v>
          </cell>
          <cell r="G1011">
            <v>0</v>
          </cell>
          <cell r="H1011">
            <v>1.0683199999999999</v>
          </cell>
        </row>
        <row r="1012">
          <cell r="E1012" t="str">
            <v>RUMI IMPORT S.A. REPORTE ADUANAS 20161221</v>
          </cell>
          <cell r="G1012">
            <v>0</v>
          </cell>
          <cell r="H1012">
            <v>1.0676282051282051</v>
          </cell>
        </row>
        <row r="1013">
          <cell r="E1013" t="str">
            <v>RUMI IMPORT S.A. REPORTE ADUANAS 20161221</v>
          </cell>
          <cell r="G1013">
            <v>0</v>
          </cell>
          <cell r="H1013">
            <v>1.0685728848114169</v>
          </cell>
        </row>
        <row r="1014">
          <cell r="E1014" t="str">
            <v>RUMI IMPORT S.A. REPORTE ADUANAS 20161221</v>
          </cell>
          <cell r="G1014">
            <v>0</v>
          </cell>
          <cell r="H1014">
            <v>1.0670554649265906</v>
          </cell>
        </row>
        <row r="1015">
          <cell r="E1015" t="str">
            <v>RUMI IMPORT S.A. REPORTE ADUANAS 20161221</v>
          </cell>
          <cell r="G1015">
            <v>0</v>
          </cell>
          <cell r="H1015">
            <v>1.0670595432300163</v>
          </cell>
        </row>
        <row r="1016">
          <cell r="E1016" t="str">
            <v>INKABOLT SOCIEDAD ANONIMA CERRADA REPORTE ADUANAS 20161226</v>
          </cell>
          <cell r="G1016">
            <v>0</v>
          </cell>
          <cell r="H1016">
            <v>3.020274299344067</v>
          </cell>
        </row>
        <row r="1017">
          <cell r="E1017" t="str">
            <v>CABLES DE ACERO DURAND S.A.C. REPORTE ADUANAS 20161213</v>
          </cell>
          <cell r="G1017">
            <v>0</v>
          </cell>
          <cell r="H1017">
            <v>1.0673512003652288</v>
          </cell>
        </row>
        <row r="1018">
          <cell r="E1018" t="str">
            <v>CABLES DE ACERO DURAND S.A.C. REPORTE ADUANAS 20161213</v>
          </cell>
          <cell r="G1018">
            <v>0</v>
          </cell>
          <cell r="H1018">
            <v>1.0673497545775168</v>
          </cell>
        </row>
        <row r="1019">
          <cell r="E1019" t="str">
            <v>CABLES DE ACERO DURAND S.A.C. REPORTE ADUANAS 20161213</v>
          </cell>
          <cell r="G1019">
            <v>0</v>
          </cell>
          <cell r="H1019">
            <v>1.0673513549656728</v>
          </cell>
        </row>
        <row r="1020">
          <cell r="E1020" t="str">
            <v>CABLES DE ACERO DURAND S.A.C. REPORTE ADUANAS 20161213</v>
          </cell>
          <cell r="G1020">
            <v>0</v>
          </cell>
          <cell r="H1020">
            <v>1.0673505119828421</v>
          </cell>
        </row>
        <row r="1021">
          <cell r="E1021" t="str">
            <v>CABLES DE ACERO DURAND S.A.C. REPORTE ADUANAS 20161213</v>
          </cell>
          <cell r="G1021">
            <v>0</v>
          </cell>
          <cell r="H1021">
            <v>1.0673513469240088</v>
          </cell>
        </row>
        <row r="1022">
          <cell r="E1022" t="str">
            <v>CABLES DE ACERO DURAND S.A.C. REPORTE ADUANAS 20161213</v>
          </cell>
          <cell r="G1022">
            <v>0</v>
          </cell>
          <cell r="H1022">
            <v>1.0673497710164241</v>
          </cell>
        </row>
        <row r="1023">
          <cell r="E1023" t="str">
            <v>RUMI IMPORT S.A. REPORTE ADUANAS 20161221</v>
          </cell>
          <cell r="G1023">
            <v>0</v>
          </cell>
          <cell r="H1023">
            <v>1.2075199999999999</v>
          </cell>
        </row>
        <row r="1024">
          <cell r="E1024" t="str">
            <v>RUMI IMPORT S.A. REPORTE ADUANAS 20161221</v>
          </cell>
          <cell r="G1024">
            <v>0</v>
          </cell>
          <cell r="H1024">
            <v>1.1857234726688102</v>
          </cell>
        </row>
        <row r="1025">
          <cell r="E1025" t="str">
            <v>RUMI IMPORT S.A. REPORTE ADUANAS 20161221</v>
          </cell>
          <cell r="G1025">
            <v>0</v>
          </cell>
          <cell r="H1025">
            <v>1.1859163987138264</v>
          </cell>
        </row>
        <row r="1026">
          <cell r="E1026" t="str">
            <v>RUMI IMPORT S.A. REPORTE ADUANAS 20161221</v>
          </cell>
          <cell r="G1026">
            <v>0</v>
          </cell>
          <cell r="H1026">
            <v>1.1505263157894736</v>
          </cell>
        </row>
        <row r="1027">
          <cell r="E1027" t="str">
            <v>IMPORTACIONES GELCO SAC REPORTE ADUANAS 20161201</v>
          </cell>
          <cell r="G1027">
            <v>0</v>
          </cell>
          <cell r="H1027">
            <v>1.1915061963775024</v>
          </cell>
        </row>
        <row r="1028">
          <cell r="E1028" t="str">
            <v>CABLES Y METALES INDUSTRIALES S.A.C. REPORTE ADUANAS 20161202</v>
          </cell>
          <cell r="G1028">
            <v>0</v>
          </cell>
          <cell r="H1028">
            <v>1.6790612783159917</v>
          </cell>
        </row>
        <row r="1029">
          <cell r="E1029" t="str">
            <v>CABLES Y METALES INDUSTRIALES S.A.C. REPORTE ADUANAS 20161202</v>
          </cell>
          <cell r="G1029">
            <v>0</v>
          </cell>
          <cell r="H1029">
            <v>1.6790583671408552</v>
          </cell>
        </row>
        <row r="1030">
          <cell r="E1030" t="str">
            <v>CABLES Y METALES INDUSTRIALES S.A.C. REPORTE ADUANAS 20161202</v>
          </cell>
          <cell r="G1030">
            <v>0</v>
          </cell>
          <cell r="H1030">
            <v>1.6790567932660796</v>
          </cell>
        </row>
        <row r="1031">
          <cell r="E1031" t="str">
            <v>CABLES Y METALES INDUSTRIALES S.A.C. REPORTE ADUANAS 20161202</v>
          </cell>
          <cell r="G1031">
            <v>0</v>
          </cell>
          <cell r="H1031">
            <v>1.6790534577193728</v>
          </cell>
        </row>
        <row r="1032">
          <cell r="E1032" t="str">
            <v>CABLES Y METALES INDUSTRIALES S.A.C. REPORTE ADUANAS 20161202</v>
          </cell>
          <cell r="G1032">
            <v>0</v>
          </cell>
          <cell r="H1032">
            <v>1.679057630727536</v>
          </cell>
        </row>
        <row r="1033">
          <cell r="E1033" t="str">
            <v>CABLES Y METALES INDUSTRIALES S.A.C. REPORTE ADUANAS 20161202</v>
          </cell>
          <cell r="G1033">
            <v>0</v>
          </cell>
          <cell r="H1033">
            <v>1.6790560425347134</v>
          </cell>
        </row>
        <row r="1034">
          <cell r="E1034" t="str">
            <v>CABLES Y METALES INDUSTRIALES S.A.C. REPORTE ADUANAS 20161202</v>
          </cell>
          <cell r="G1034">
            <v>0</v>
          </cell>
          <cell r="H1034">
            <v>1.6790389163490009</v>
          </cell>
        </row>
        <row r="1035">
          <cell r="E1035" t="str">
            <v>BATERIAS MALDONADO EMPRESA INDIVIDUAL DE REPORTE ADUANAS 20161206</v>
          </cell>
          <cell r="G1035">
            <v>0</v>
          </cell>
          <cell r="H1035">
            <v>1.1068569431500466</v>
          </cell>
        </row>
        <row r="1036">
          <cell r="E1036" t="str">
            <v>FABRICACIONES ZAKKAY S.R. L. REPORTE ADUANAS 20161213</v>
          </cell>
          <cell r="G1036">
            <v>0</v>
          </cell>
          <cell r="H1036">
            <v>1.0079521232989015</v>
          </cell>
        </row>
        <row r="1037">
          <cell r="E1037" t="str">
            <v>INKABOLT SOCIEDAD ANONIMA CERRADA REPORTE ADUANAS 20161213</v>
          </cell>
          <cell r="G1037">
            <v>0</v>
          </cell>
          <cell r="H1037">
            <v>1.8965845531357848</v>
          </cell>
        </row>
        <row r="1038">
          <cell r="E1038" t="str">
            <v>RUMI IMPORT S.A. REPORTE ADUANAS 20161213</v>
          </cell>
          <cell r="G1038">
            <v>0</v>
          </cell>
          <cell r="H1038">
            <v>1.103511448432583</v>
          </cell>
        </row>
        <row r="1039">
          <cell r="E1039" t="str">
            <v>RUMI IMPORT S.A. REPORTE ADUANAS 20161213</v>
          </cell>
          <cell r="G1039">
            <v>0</v>
          </cell>
          <cell r="H1039">
            <v>1.1035020018012924</v>
          </cell>
        </row>
        <row r="1040">
          <cell r="E1040" t="str">
            <v>RUMI IMPORT S.A. REPORTE ADUANAS 20161213</v>
          </cell>
          <cell r="G1040">
            <v>0</v>
          </cell>
          <cell r="H1040">
            <v>1.1035062639101261</v>
          </cell>
        </row>
        <row r="1041">
          <cell r="E1041" t="str">
            <v>RUMI IMPORT S.A. REPORTE ADUANAS 20161213</v>
          </cell>
          <cell r="G1041">
            <v>0</v>
          </cell>
          <cell r="H1041">
            <v>1.1035023555912147</v>
          </cell>
        </row>
        <row r="1042">
          <cell r="E1042" t="str">
            <v>RUMI IMPORT S.A. REPORTE ADUANAS 20161213</v>
          </cell>
          <cell r="G1042">
            <v>0</v>
          </cell>
          <cell r="H1042">
            <v>1.1034998586364613</v>
          </cell>
        </row>
        <row r="1043">
          <cell r="E1043" t="str">
            <v>CABLES DE ACERO DURAND S.A.C. REPORTE ADUANAS 20161112</v>
          </cell>
          <cell r="G1043">
            <v>0</v>
          </cell>
          <cell r="H1043">
            <v>1.6074781021685682</v>
          </cell>
        </row>
        <row r="1044">
          <cell r="E1044" t="str">
            <v>CABLES DE ACERO DURAND S.A.C. REPORTE ADUANAS 20161112</v>
          </cell>
          <cell r="G1044">
            <v>0</v>
          </cell>
          <cell r="H1044">
            <v>1.6074688676802797</v>
          </cell>
        </row>
        <row r="1045">
          <cell r="E1045" t="str">
            <v>CABLES DE ACERO DURAND S.A.C. REPORTE ADUANAS 20161112</v>
          </cell>
          <cell r="G1045">
            <v>0</v>
          </cell>
          <cell r="H1045">
            <v>1.6074715824976507</v>
          </cell>
        </row>
        <row r="1046">
          <cell r="E1046" t="str">
            <v>CABLES DE ACERO DURAND S.A.C. REPORTE ADUANAS 20161112</v>
          </cell>
          <cell r="G1046">
            <v>0</v>
          </cell>
          <cell r="H1046">
            <v>1.6074723005482237</v>
          </cell>
        </row>
        <row r="1047">
          <cell r="E1047" t="str">
            <v>CABLES DE ACERO DURAND S.A.C. REPORTE ADUANAS 20161112</v>
          </cell>
          <cell r="G1047">
            <v>0</v>
          </cell>
          <cell r="H1047">
            <v>1.6074701118765713</v>
          </cell>
        </row>
        <row r="1048">
          <cell r="E1048" t="str">
            <v>CABLES DE ACERO DURAND S.A.C. REPORTE ADUANAS 20161112</v>
          </cell>
          <cell r="G1048">
            <v>0</v>
          </cell>
          <cell r="H1048">
            <v>1.6074718571214486</v>
          </cell>
        </row>
        <row r="1049">
          <cell r="E1049" t="str">
            <v>CABLES DE ACERO DURAND S.A.C. REPORTE ADUANAS 20161112</v>
          </cell>
          <cell r="G1049">
            <v>0</v>
          </cell>
          <cell r="H1049">
            <v>1.6074728692909024</v>
          </cell>
        </row>
        <row r="1050">
          <cell r="E1050" t="str">
            <v>CABLES DE ACERO DURAND S.A.C. REPORTE ADUANAS 20161112</v>
          </cell>
          <cell r="G1050">
            <v>0</v>
          </cell>
          <cell r="H1050">
            <v>1.6074731187100184</v>
          </cell>
        </row>
        <row r="1051">
          <cell r="E1051" t="str">
            <v>CABLES DE ACERO DURAND S.A.C. REPORTE ADUANAS 20161112</v>
          </cell>
          <cell r="G1051">
            <v>0</v>
          </cell>
          <cell r="H1051">
            <v>1.607474756606257</v>
          </cell>
        </row>
        <row r="1052">
          <cell r="E1052" t="str">
            <v>CABLES DE ACERO DURAND S.A.C. REPORTE ADUANAS 20161112</v>
          </cell>
          <cell r="G1052">
            <v>0</v>
          </cell>
          <cell r="H1052">
            <v>1.6074733997455797</v>
          </cell>
        </row>
        <row r="1053">
          <cell r="E1053" t="str">
            <v>ING Y SERV VALLADARES S Y HNOS SA REPORTE ADUANAS 20161104</v>
          </cell>
          <cell r="G1053">
            <v>0</v>
          </cell>
          <cell r="H1053">
            <v>0.8387266843453639</v>
          </cell>
        </row>
        <row r="1054">
          <cell r="E1054" t="str">
            <v>EDEX REPRESENTACIONES S.A.C. REPORTE ADUANAS 20161102</v>
          </cell>
          <cell r="G1054">
            <v>0</v>
          </cell>
          <cell r="H1054">
            <v>0.99368777868777869</v>
          </cell>
        </row>
        <row r="1055">
          <cell r="E1055" t="str">
            <v>RUMI IMPORT S.A. REPORTE ADUANAS 20161102</v>
          </cell>
          <cell r="G1055">
            <v>0</v>
          </cell>
          <cell r="H1055">
            <v>1.1656386062778386</v>
          </cell>
        </row>
        <row r="1056">
          <cell r="E1056" t="str">
            <v>RUMI IMPORT S.A. REPORTE ADUANAS 20161102</v>
          </cell>
          <cell r="G1056">
            <v>0</v>
          </cell>
          <cell r="H1056">
            <v>1.1656410541368589</v>
          </cell>
        </row>
        <row r="1057">
          <cell r="E1057" t="str">
            <v>RUMI IMPORT S.A. REPORTE ADUANAS 20161102</v>
          </cell>
          <cell r="G1057">
            <v>0</v>
          </cell>
          <cell r="H1057">
            <v>1.1656414485197077</v>
          </cell>
        </row>
        <row r="1058">
          <cell r="E1058" t="str">
            <v>RUMI IMPORT S.A. REPORTE ADUANAS 20161102</v>
          </cell>
          <cell r="G1058">
            <v>0</v>
          </cell>
          <cell r="H1058">
            <v>1.1656430347281734</v>
          </cell>
        </row>
        <row r="1059">
          <cell r="E1059" t="str">
            <v>RUMI IMPORT S.A. REPORTE ADUANAS 20161102</v>
          </cell>
          <cell r="G1059">
            <v>0</v>
          </cell>
          <cell r="H1059">
            <v>1.1656410631277807</v>
          </cell>
        </row>
        <row r="1060">
          <cell r="E1060" t="str">
            <v>RUMI IMPORT S.A. REPORTE ADUANAS 20161102</v>
          </cell>
          <cell r="G1060">
            <v>0</v>
          </cell>
          <cell r="H1060">
            <v>1.1656385330643391</v>
          </cell>
        </row>
        <row r="1061">
          <cell r="E1061" t="str">
            <v>RUMI IMPORT S.A. REPORTE ADUANAS 20161102</v>
          </cell>
          <cell r="G1061">
            <v>0</v>
          </cell>
          <cell r="H1061">
            <v>1.1656354941602209</v>
          </cell>
        </row>
        <row r="1062">
          <cell r="E1062" t="str">
            <v>RUMI IMPORT S.A. REPORTE ADUANAS 20161102</v>
          </cell>
          <cell r="G1062">
            <v>0</v>
          </cell>
          <cell r="H1062">
            <v>1.1656405796250173</v>
          </cell>
        </row>
        <row r="1063">
          <cell r="E1063" t="str">
            <v>RUMI IMPORT S.A. REPORTE ADUANAS 20161102</v>
          </cell>
          <cell r="G1063">
            <v>0</v>
          </cell>
          <cell r="H1063">
            <v>1.1656401562472223</v>
          </cell>
        </row>
        <row r="1064">
          <cell r="E1064" t="str">
            <v>RUMI IMPORT S.A. REPORTE ADUANAS 20161102</v>
          </cell>
          <cell r="G1064">
            <v>0</v>
          </cell>
          <cell r="H1064">
            <v>1.1656451696856132</v>
          </cell>
        </row>
        <row r="1065">
          <cell r="E1065" t="str">
            <v>RUMI IMPORT S.A. REPORTE ADUANAS 20161102</v>
          </cell>
          <cell r="G1065">
            <v>0</v>
          </cell>
          <cell r="H1065">
            <v>1.1656595767969069</v>
          </cell>
        </row>
        <row r="1066">
          <cell r="E1066" t="str">
            <v>RUMI IMPORT S.A. REPORTE ADUANAS 20161102</v>
          </cell>
          <cell r="G1066">
            <v>0</v>
          </cell>
          <cell r="H1066">
            <v>1.1656722459827165</v>
          </cell>
        </row>
        <row r="1067">
          <cell r="E1067" t="str">
            <v>RUMI IMPORT S.A. REPORTE ADUANAS 20161102</v>
          </cell>
          <cell r="G1067">
            <v>0</v>
          </cell>
          <cell r="H1067">
            <v>1.1656431595516148</v>
          </cell>
        </row>
        <row r="1068">
          <cell r="E1068" t="str">
            <v>RUMI IMPORT S.A. REPORTE ADUANAS 20161102</v>
          </cell>
          <cell r="G1068">
            <v>0</v>
          </cell>
          <cell r="H1068">
            <v>1.1656419513244494</v>
          </cell>
        </row>
        <row r="1069">
          <cell r="E1069" t="str">
            <v>RUMI IMPORT S.A. REPORTE ADUANAS 20161102</v>
          </cell>
          <cell r="G1069">
            <v>0</v>
          </cell>
          <cell r="H1069">
            <v>1.1656385632381556</v>
          </cell>
        </row>
        <row r="1070">
          <cell r="E1070" t="str">
            <v>RUMI IMPORT S.A. REPORTE ADUANAS 20161102</v>
          </cell>
          <cell r="G1070">
            <v>0</v>
          </cell>
          <cell r="H1070">
            <v>1.165629758538177</v>
          </cell>
        </row>
        <row r="1071">
          <cell r="E1071" t="str">
            <v>RUMI IMPORT S.A. REPORTE ADUANAS 20161102</v>
          </cell>
          <cell r="G1071">
            <v>0</v>
          </cell>
          <cell r="H1071">
            <v>1.1656307323970463</v>
          </cell>
        </row>
        <row r="1072">
          <cell r="E1072" t="str">
            <v>RUMI IMPORT S.A. REPORTE ADUANAS 20161102</v>
          </cell>
          <cell r="G1072">
            <v>0</v>
          </cell>
          <cell r="H1072">
            <v>1.2609653215872187</v>
          </cell>
        </row>
        <row r="1073">
          <cell r="E1073" t="str">
            <v>RUMI IMPORT S.A. REPORTE ADUANAS 20161102</v>
          </cell>
          <cell r="G1073">
            <v>0</v>
          </cell>
          <cell r="H1073">
            <v>1.2609757310640959</v>
          </cell>
        </row>
        <row r="1074">
          <cell r="E1074" t="str">
            <v>RUMI IMPORT S.A. REPORTE ADUANAS 20161102</v>
          </cell>
          <cell r="G1074">
            <v>0</v>
          </cell>
          <cell r="H1074">
            <v>1.2609642033576862</v>
          </cell>
        </row>
        <row r="1075">
          <cell r="E1075" t="str">
            <v>RUMI IMPORT S.A. REPORTE ADUANAS 20161102</v>
          </cell>
          <cell r="G1075">
            <v>0</v>
          </cell>
          <cell r="H1075">
            <v>1.2609699712224729</v>
          </cell>
        </row>
        <row r="1076">
          <cell r="E1076" t="str">
            <v>RUMI IMPORT S.A. REPORTE ADUANAS 20161102</v>
          </cell>
          <cell r="G1076">
            <v>0</v>
          </cell>
          <cell r="H1076">
            <v>1.2609839211854406</v>
          </cell>
        </row>
        <row r="1077">
          <cell r="E1077" t="str">
            <v>DIMELEC S.A.C. REPORTE ADUANAS 20161024</v>
          </cell>
          <cell r="G1077">
            <v>0</v>
          </cell>
          <cell r="H1077">
            <v>0.9164503816793893</v>
          </cell>
        </row>
        <row r="1078">
          <cell r="E1078" t="str">
            <v>DIMELEC S.A.C. REPORTE ADUANAS 20161024</v>
          </cell>
          <cell r="G1078">
            <v>0</v>
          </cell>
          <cell r="H1078">
            <v>0.857449074074074</v>
          </cell>
        </row>
        <row r="1079">
          <cell r="E1079" t="str">
            <v>DIMELEC S.A.C. REPORTE ADUANAS 20161024</v>
          </cell>
          <cell r="G1079">
            <v>0</v>
          </cell>
          <cell r="H1079">
            <v>0.85590196078431369</v>
          </cell>
        </row>
        <row r="1080">
          <cell r="E1080" t="str">
            <v>UNIRED ELECTRICA E.I.R.L. REPORTE ADUANAS 20161025</v>
          </cell>
          <cell r="G1080">
            <v>0</v>
          </cell>
          <cell r="H1080">
            <v>0.72577405006405926</v>
          </cell>
        </row>
        <row r="1081">
          <cell r="E1081" t="str">
            <v>UNIRED ELECTRICA E.I.R.L. REPORTE ADUANAS 20161025</v>
          </cell>
          <cell r="G1081">
            <v>0</v>
          </cell>
          <cell r="H1081">
            <v>0.72578214832218102</v>
          </cell>
        </row>
        <row r="1082">
          <cell r="E1082" t="str">
            <v>UNIRED ELECTRICA E.I.R.L. REPORTE ADUANAS 20161025</v>
          </cell>
          <cell r="G1082">
            <v>0</v>
          </cell>
          <cell r="H1082">
            <v>0.72576855737789336</v>
          </cell>
        </row>
        <row r="1083">
          <cell r="E1083" t="str">
            <v>LA MANIOBRA E.I.R.L. REPORTE ADUANAS 20161012</v>
          </cell>
          <cell r="G1083">
            <v>0</v>
          </cell>
          <cell r="H1083">
            <v>0.98221897526387258</v>
          </cell>
        </row>
        <row r="1084">
          <cell r="E1084" t="str">
            <v>LA MANIOBRA E.I.R.L. REPORTE ADUANAS 20161012</v>
          </cell>
          <cell r="G1084">
            <v>0</v>
          </cell>
          <cell r="H1084">
            <v>0.98222386824850227</v>
          </cell>
        </row>
        <row r="1085">
          <cell r="E1085" t="str">
            <v>LA MANIOBRA E.I.R.L. REPORTE ADUANAS 20161012</v>
          </cell>
          <cell r="G1085">
            <v>0</v>
          </cell>
          <cell r="H1085">
            <v>0.9822197749640077</v>
          </cell>
        </row>
        <row r="1086">
          <cell r="E1086" t="str">
            <v>LA MANIOBRA E.I.R.L. REPORTE ADUANAS 20161012</v>
          </cell>
          <cell r="G1086">
            <v>0</v>
          </cell>
          <cell r="H1086">
            <v>0.98222113263054667</v>
          </cell>
        </row>
        <row r="1087">
          <cell r="E1087" t="str">
            <v>LA MANIOBRA E.I.R.L. REPORTE ADUANAS 20161012</v>
          </cell>
          <cell r="G1087">
            <v>0</v>
          </cell>
          <cell r="H1087">
            <v>0.98221702486355911</v>
          </cell>
        </row>
        <row r="1088">
          <cell r="E1088" t="str">
            <v>LA MANIOBRA E.I.R.L. REPORTE ADUANAS 20161012</v>
          </cell>
          <cell r="G1088">
            <v>0</v>
          </cell>
          <cell r="H1088">
            <v>0.98221776437655228</v>
          </cell>
        </row>
        <row r="1089">
          <cell r="E1089" t="str">
            <v>LA MANIOBRA E.I.R.L. REPORTE ADUANAS 20161012</v>
          </cell>
          <cell r="G1089">
            <v>0</v>
          </cell>
          <cell r="H1089">
            <v>0.98221713737857119</v>
          </cell>
        </row>
        <row r="1090">
          <cell r="E1090" t="str">
            <v>LA MANIOBRA E.I.R.L. REPORTE ADUANAS 20161012</v>
          </cell>
          <cell r="G1090">
            <v>0</v>
          </cell>
          <cell r="H1090">
            <v>0.98222101336773759</v>
          </cell>
        </row>
        <row r="1091">
          <cell r="E1091" t="str">
            <v>LA MANIOBRA E.I.R.L. REPORTE ADUANAS 20161012</v>
          </cell>
          <cell r="G1091">
            <v>0</v>
          </cell>
          <cell r="H1091">
            <v>0.98222113263054667</v>
          </cell>
        </row>
        <row r="1092">
          <cell r="E1092" t="str">
            <v>LA MANIOBRA E.I.R.L. REPORTE ADUANAS 20161012</v>
          </cell>
          <cell r="G1092">
            <v>0</v>
          </cell>
          <cell r="H1092">
            <v>0.98221325268595772</v>
          </cell>
        </row>
        <row r="1093">
          <cell r="E1093" t="str">
            <v>CORPORACION ICHI HACHI S.A.C. REPORTE ADUANAS 20160905</v>
          </cell>
          <cell r="G1093">
            <v>0</v>
          </cell>
          <cell r="H1093">
            <v>1.4836811594202899</v>
          </cell>
        </row>
        <row r="1094">
          <cell r="E1094" t="str">
            <v>CORPORACION ICHI HACHI S.A.C. REPORTE ADUANAS 20160905</v>
          </cell>
          <cell r="G1094">
            <v>0</v>
          </cell>
          <cell r="H1094">
            <v>1.2535557363710332</v>
          </cell>
        </row>
        <row r="1095">
          <cell r="E1095" t="str">
            <v>CORPORACION ICHI HACHI S.A.C. REPORTE ADUANAS 20160905</v>
          </cell>
          <cell r="G1095">
            <v>0</v>
          </cell>
          <cell r="H1095">
            <v>1.1006347554630593</v>
          </cell>
        </row>
        <row r="1096">
          <cell r="E1096" t="str">
            <v>CORPORACION ICHI HACHI S.A.C. REPORTE ADUANAS 20160905</v>
          </cell>
          <cell r="G1096">
            <v>0</v>
          </cell>
          <cell r="H1096">
            <v>1.0244704522467851</v>
          </cell>
        </row>
        <row r="1097">
          <cell r="E1097" t="str">
            <v>CORPORACION ICHI HACHI S.A.C. REPORTE ADUANAS 20160905</v>
          </cell>
          <cell r="G1097">
            <v>0</v>
          </cell>
          <cell r="H1097">
            <v>1.0246242774566474</v>
          </cell>
        </row>
        <row r="1098">
          <cell r="E1098" t="str">
            <v>CORPORACION ICHI HACHI S.A.C. REPORTE ADUANAS 20160905</v>
          </cell>
          <cell r="G1098">
            <v>0</v>
          </cell>
          <cell r="H1098">
            <v>0.99389794472005677</v>
          </cell>
        </row>
        <row r="1099">
          <cell r="E1099" t="str">
            <v>CORPORACION ICHI HACHI S.A.C. REPORTE ADUANAS 20160905</v>
          </cell>
          <cell r="G1099">
            <v>0</v>
          </cell>
          <cell r="H1099">
            <v>0.94822375915378354</v>
          </cell>
        </row>
        <row r="1100">
          <cell r="E1100" t="str">
            <v>CORPORACION ICHI HACHI S.A.C. REPORTE ADUANAS 20160905</v>
          </cell>
          <cell r="G1100">
            <v>0</v>
          </cell>
          <cell r="H1100">
            <v>0.94838006230529592</v>
          </cell>
        </row>
        <row r="1101">
          <cell r="E1101" t="str">
            <v>RUMI IMPORT S.A. REPORTE ADUANAS 20160905</v>
          </cell>
          <cell r="G1101">
            <v>0</v>
          </cell>
          <cell r="H1101">
            <v>1.3817879746835442</v>
          </cell>
        </row>
        <row r="1102">
          <cell r="E1102" t="str">
            <v>RUMI IMPORT S.A. REPORTE ADUANAS 20160905</v>
          </cell>
          <cell r="G1102">
            <v>0</v>
          </cell>
          <cell r="H1102">
            <v>1.2272106824925815</v>
          </cell>
        </row>
        <row r="1103">
          <cell r="E1103" t="str">
            <v>RUMI IMPORT S.A. REPORTE ADUANAS 20160905</v>
          </cell>
          <cell r="G1103">
            <v>0</v>
          </cell>
          <cell r="H1103">
            <v>1.2333610553484369</v>
          </cell>
        </row>
        <row r="1104">
          <cell r="E1104" t="str">
            <v>RUMI IMPORT S.A. REPORTE ADUANAS 20160905</v>
          </cell>
          <cell r="G1104">
            <v>0</v>
          </cell>
          <cell r="H1104">
            <v>2.0034000000000001</v>
          </cell>
        </row>
        <row r="1105">
          <cell r="E1105" t="str">
            <v>RUMI IMPORT S.A. REPORTE ADUANAS 20160905</v>
          </cell>
          <cell r="G1105">
            <v>0</v>
          </cell>
          <cell r="H1105">
            <v>1.6189377289377291</v>
          </cell>
        </row>
        <row r="1106">
          <cell r="E1106" t="str">
            <v>BATERIAS MALDONADO EMPRESA INDIVIDUAL DE REPORTE ADUANAS 20160906</v>
          </cell>
          <cell r="G1106">
            <v>0</v>
          </cell>
          <cell r="H1106">
            <v>1.0637085154605797</v>
          </cell>
        </row>
        <row r="1107">
          <cell r="E1107" t="str">
            <v>BATERIAS MALDONADO EMPRESA INDIVIDUAL DE REPORTE ADUANAS 20160906</v>
          </cell>
          <cell r="G1107">
            <v>0</v>
          </cell>
          <cell r="H1107">
            <v>1.0809783236994219</v>
          </cell>
        </row>
        <row r="1108">
          <cell r="E1108" t="str">
            <v>BATERIAS MALDONADO EMPRESA INDIVIDUAL DE REPORTE ADUANAS 20160906</v>
          </cell>
          <cell r="G1108">
            <v>0</v>
          </cell>
          <cell r="H1108">
            <v>1.063507514450867</v>
          </cell>
        </row>
        <row r="1109">
          <cell r="E1109" t="str">
            <v>CABLECENTRO SOCIEDAD ANONIMA CERRADA REPORTE ADUANAS 20161213</v>
          </cell>
          <cell r="G1109">
            <v>0</v>
          </cell>
          <cell r="H1109">
            <v>1.5374569567240577</v>
          </cell>
        </row>
        <row r="1110">
          <cell r="E1110" t="str">
            <v>CABLECENTRO SOCIEDAD ANONIMA CERRADA REPORTE ADUANAS 20161213</v>
          </cell>
          <cell r="G1110">
            <v>0</v>
          </cell>
          <cell r="H1110">
            <v>2.0022814498933905</v>
          </cell>
        </row>
        <row r="1111">
          <cell r="E1111" t="str">
            <v>CABLECENTRO SOCIEDAD ANONIMA CERRADA REPORTE ADUANAS 20161123</v>
          </cell>
          <cell r="G1111">
            <v>0</v>
          </cell>
          <cell r="H1111">
            <v>1.2884129429892142</v>
          </cell>
        </row>
        <row r="1112">
          <cell r="E1112" t="str">
            <v>CABLECENTRO SOCIEDAD ANONIMA CERRADA REPORTE ADUANAS 20161123</v>
          </cell>
          <cell r="G1112">
            <v>0</v>
          </cell>
          <cell r="H1112">
            <v>1.2889872051795899</v>
          </cell>
        </row>
        <row r="1128">
          <cell r="G1128" t="str">
            <v>US$/kg</v>
          </cell>
          <cell r="H1128">
            <v>1.3412621257170068</v>
          </cell>
        </row>
        <row r="1129">
          <cell r="G1129" t="str">
            <v>US$/Unidad</v>
          </cell>
          <cell r="H1129">
            <v>1.3412621257170068</v>
          </cell>
          <cell r="I1129">
            <v>1.3412621257170068</v>
          </cell>
        </row>
        <row r="1134">
          <cell r="H1134" t="str">
            <v>I-404</v>
          </cell>
        </row>
        <row r="1137">
          <cell r="E1137" t="str">
            <v xml:space="preserve"> </v>
          </cell>
        </row>
        <row r="1138">
          <cell r="E1138" t="str">
            <v>FOOPGW24</v>
          </cell>
          <cell r="F1138" t="str">
            <v>Cable OPGW 24 hilos</v>
          </cell>
          <cell r="H1138">
            <v>2495.0579224988087</v>
          </cell>
        </row>
        <row r="1140">
          <cell r="E1140" t="str">
            <v>Cable OPGW 24 hilos</v>
          </cell>
        </row>
        <row r="1142">
          <cell r="F1142" t="str">
            <v>TIPO DE CAMBIO (S/.POR US$) :</v>
          </cell>
          <cell r="G1142">
            <v>3.36</v>
          </cell>
        </row>
        <row r="1143">
          <cell r="F1143" t="str">
            <v>FECHA DE REFERENCIA :</v>
          </cell>
          <cell r="G1143">
            <v>42735</v>
          </cell>
        </row>
        <row r="1145">
          <cell r="H1145" t="str">
            <v xml:space="preserve">PRECIO </v>
          </cell>
        </row>
        <row r="1146">
          <cell r="E1146" t="str">
            <v>FUENTE</v>
          </cell>
          <cell r="G1146" t="str">
            <v>TIPO</v>
          </cell>
          <cell r="H1146" t="str">
            <v>UNITARIO</v>
          </cell>
        </row>
        <row r="1147">
          <cell r="H1147" t="str">
            <v>(US$)</v>
          </cell>
        </row>
        <row r="1148">
          <cell r="E1148" t="str">
            <v>ELECTROPOWER JLC GROUP S.A.C.REPORTE ADUANAS 20140107</v>
          </cell>
          <cell r="G1148">
            <v>0</v>
          </cell>
          <cell r="H1148">
            <v>2040.0559210526317</v>
          </cell>
        </row>
        <row r="1149">
          <cell r="E1149" t="str">
            <v>CONSORCIO RIO MANTAROREPORTE ADUANAS 20140115</v>
          </cell>
          <cell r="G1149">
            <v>0</v>
          </cell>
          <cell r="H1149">
            <v>2117.1573333333336</v>
          </cell>
        </row>
        <row r="1150">
          <cell r="E1150" t="str">
            <v>RING RING &amp; ENERGY CORPORATION - SUCURSAREPORTE ADUANAS 20140120</v>
          </cell>
          <cell r="G1150">
            <v>0</v>
          </cell>
          <cell r="H1150">
            <v>2660</v>
          </cell>
        </row>
        <row r="1151">
          <cell r="E1151" t="str">
            <v>RAMOS GARNICA ODILON AGUSTINREPORTE ADUANAS 20140127</v>
          </cell>
          <cell r="G1151">
            <v>0</v>
          </cell>
          <cell r="H1151">
            <v>2191.3485981308413</v>
          </cell>
        </row>
        <row r="1152">
          <cell r="E1152" t="str">
            <v>C.A.M.E CONTRATISTAS Y SERV.GENERALES SAREPORTE ADUANAS 20140127</v>
          </cell>
          <cell r="G1152">
            <v>0</v>
          </cell>
          <cell r="H1152">
            <v>2035.2668821839079</v>
          </cell>
        </row>
        <row r="1153">
          <cell r="E1153" t="str">
            <v>C.A.M.E CONTRATISTAS Y SERV.GENERALES SAREPORTE ADUANAS 20140127</v>
          </cell>
          <cell r="G1153">
            <v>0</v>
          </cell>
          <cell r="H1153">
            <v>3984.42</v>
          </cell>
        </row>
        <row r="1154">
          <cell r="E1154" t="str">
            <v>C.A.M.E CONTRATISTAS Y SERV.GENERALES SAREPORTE ADUANAS 20140127</v>
          </cell>
          <cell r="G1154">
            <v>0</v>
          </cell>
          <cell r="H1154">
            <v>2033</v>
          </cell>
        </row>
        <row r="1155">
          <cell r="E1155" t="str">
            <v>C.A.M.E CONTRATISTAS Y SERV.GENERALES SAREPORTE ADUANAS 20140203</v>
          </cell>
          <cell r="G1155">
            <v>0</v>
          </cell>
          <cell r="H1155">
            <v>1780.2</v>
          </cell>
        </row>
        <row r="1156">
          <cell r="E1156" t="str">
            <v>TECHNO GROUP INTERNATIONAL SAREPORTE ADUANAS 20140217</v>
          </cell>
          <cell r="G1156">
            <v>0</v>
          </cell>
          <cell r="H1156">
            <v>2309.326</v>
          </cell>
        </row>
        <row r="1157">
          <cell r="E1157" t="str">
            <v>ABENGOA PERU S.A.REPORTE ADUANAS 20140401</v>
          </cell>
          <cell r="G1157">
            <v>0</v>
          </cell>
          <cell r="H1157">
            <v>2813.3796874999998</v>
          </cell>
        </row>
        <row r="1158">
          <cell r="E1158" t="str">
            <v>PROYECTOS DE INFRAESTRUCTURA DEL PERU S.REPORTE ADUANAS 20140409</v>
          </cell>
          <cell r="G1158">
            <v>0</v>
          </cell>
          <cell r="H1158">
            <v>4854.9090909090901</v>
          </cell>
        </row>
        <row r="1159">
          <cell r="E1159" t="str">
            <v>EMP.DE DISTRIB.ELECT.DE LIMA NORTE S.A.AREPORTE ADUANAS 20140410</v>
          </cell>
          <cell r="G1159">
            <v>0</v>
          </cell>
          <cell r="H1159">
            <v>2656.3391509433964</v>
          </cell>
        </row>
        <row r="1160">
          <cell r="E1160" t="str">
            <v>PROYECTOS DE INFRAESTRUCTURA DEL PERU S.REPORTE ADUANAS 20140428</v>
          </cell>
          <cell r="G1160">
            <v>0</v>
          </cell>
          <cell r="H1160">
            <v>2803.9224349052724</v>
          </cell>
        </row>
        <row r="1161">
          <cell r="E1161" t="str">
            <v>PROYECTOS DE INFRAESTRUCTURA DEL PERU S.REPORTE ADUANAS 20140428</v>
          </cell>
          <cell r="G1161">
            <v>0</v>
          </cell>
          <cell r="H1161">
            <v>2452.5297297297298</v>
          </cell>
        </row>
        <row r="1162">
          <cell r="E1162" t="str">
            <v>PROYECTOS DE INFRAESTRUCTURA DEL PERU S.REPORTE ADUANAS 20140428</v>
          </cell>
          <cell r="G1162">
            <v>0</v>
          </cell>
          <cell r="H1162">
            <v>2451.5183679467086</v>
          </cell>
        </row>
        <row r="1163">
          <cell r="E1163" t="str">
            <v>BANCO DE CREDITO DEL PERUREPORTE ADUANAS 20140718</v>
          </cell>
          <cell r="G1163">
            <v>0</v>
          </cell>
          <cell r="H1163">
            <v>2004.1104990819563</v>
          </cell>
        </row>
        <row r="1164">
          <cell r="E1164" t="str">
            <v>REPORTE ADUANAS 20141220</v>
          </cell>
          <cell r="G1164">
            <v>0</v>
          </cell>
          <cell r="H1164">
            <v>1521.9995614035086</v>
          </cell>
        </row>
        <row r="1168">
          <cell r="G1168" t="str">
            <v>US$/Unidad</v>
          </cell>
          <cell r="H1168">
            <v>2512.3225445364924</v>
          </cell>
        </row>
        <row r="1169">
          <cell r="G1169" t="str">
            <v>US$/Unidad</v>
          </cell>
          <cell r="H1169">
            <v>2495.0579224988087</v>
          </cell>
          <cell r="I1169">
            <v>2495.0579224988087</v>
          </cell>
        </row>
        <row r="1174">
          <cell r="H1174" t="str">
            <v>I-404</v>
          </cell>
        </row>
        <row r="1177">
          <cell r="E1177" t="str">
            <v xml:space="preserve"> </v>
          </cell>
        </row>
        <row r="1178">
          <cell r="E1178" t="str">
            <v>FOOPGW12</v>
          </cell>
          <cell r="F1178" t="str">
            <v>Cable OPGW 12 hilos</v>
          </cell>
          <cell r="H1178">
            <v>6139.835</v>
          </cell>
        </row>
        <row r="1180">
          <cell r="E1180" t="str">
            <v>Cable OPGW 12 hilos</v>
          </cell>
        </row>
        <row r="1182">
          <cell r="F1182" t="str">
            <v>TIPO DE CAMBIO (S/.POR US$) :</v>
          </cell>
          <cell r="G1182">
            <v>3.36</v>
          </cell>
        </row>
        <row r="1183">
          <cell r="F1183" t="str">
            <v>FECHA DE REFERENCIA :</v>
          </cell>
          <cell r="G1183">
            <v>42735</v>
          </cell>
        </row>
        <row r="1185">
          <cell r="H1185" t="str">
            <v xml:space="preserve">PRECIO </v>
          </cell>
        </row>
        <row r="1186">
          <cell r="E1186" t="str">
            <v>FUENTE</v>
          </cell>
          <cell r="G1186" t="str">
            <v>TIPO</v>
          </cell>
          <cell r="H1186" t="str">
            <v>UNITARIO</v>
          </cell>
        </row>
        <row r="1187">
          <cell r="H1187" t="str">
            <v>(US$)</v>
          </cell>
        </row>
        <row r="1188">
          <cell r="E1188" t="str">
            <v>REPORTE EMPRESA :ELECTROCENTRO - CON FACTURA N° Contrato GR-075-2015</v>
          </cell>
          <cell r="G1188">
            <v>1</v>
          </cell>
          <cell r="H1188">
            <v>2909.67</v>
          </cell>
        </row>
        <row r="1189">
          <cell r="E1189" t="str">
            <v>REPORTE EMPRESA :ETESELVA - CON FACTURA N° OC 0000000263</v>
          </cell>
          <cell r="G1189">
            <v>1</v>
          </cell>
          <cell r="H1189">
            <v>9370</v>
          </cell>
        </row>
        <row r="1192">
          <cell r="G1192" t="str">
            <v>US$/Unidad</v>
          </cell>
          <cell r="H1192">
            <v>6139.835</v>
          </cell>
        </row>
        <row r="1193">
          <cell r="G1193" t="str">
            <v>US$/Unidad</v>
          </cell>
          <cell r="H1193">
            <v>6139.835</v>
          </cell>
          <cell r="I1193">
            <v>6139.835</v>
          </cell>
        </row>
        <row r="1199">
          <cell r="H1199" t="str">
            <v>I-404</v>
          </cell>
        </row>
        <row r="1202">
          <cell r="E1202" t="str">
            <v xml:space="preserve"> </v>
          </cell>
        </row>
        <row r="1203">
          <cell r="E1203" t="str">
            <v>VA1-500C9</v>
          </cell>
          <cell r="F1203" t="str">
            <v>Varillas de Armar conductor ACCR 500 mm2</v>
          </cell>
          <cell r="H1203">
            <v>237</v>
          </cell>
        </row>
        <row r="1205">
          <cell r="E1205" t="str">
            <v>Varillas de Armar conductor ACCR 500 mm2</v>
          </cell>
        </row>
        <row r="1207">
          <cell r="F1207" t="str">
            <v>TIPO DE CAMBIO (S/.POR US$) :</v>
          </cell>
          <cell r="G1207">
            <v>3.36</v>
          </cell>
        </row>
        <row r="1208">
          <cell r="F1208" t="str">
            <v>FECHA DE REFERENCIA :</v>
          </cell>
          <cell r="G1208">
            <v>42735</v>
          </cell>
        </row>
        <row r="1210">
          <cell r="H1210" t="str">
            <v xml:space="preserve">PRECIO </v>
          </cell>
        </row>
        <row r="1211">
          <cell r="E1211" t="str">
            <v>FUENTE</v>
          </cell>
          <cell r="G1211" t="str">
            <v>TIPO</v>
          </cell>
          <cell r="H1211" t="str">
            <v>UNITARIO</v>
          </cell>
        </row>
        <row r="1212">
          <cell r="H1212" t="str">
            <v>(US$)</v>
          </cell>
        </row>
        <row r="1213">
          <cell r="E1213" t="str">
            <v>ESTIMADO</v>
          </cell>
          <cell r="G1213">
            <v>0</v>
          </cell>
          <cell r="H1213">
            <v>237</v>
          </cell>
        </row>
        <row r="1225">
          <cell r="G1225" t="str">
            <v>US$/Unidad</v>
          </cell>
          <cell r="H1225">
            <v>237</v>
          </cell>
        </row>
        <row r="1226">
          <cell r="G1226" t="str">
            <v>US$/Unidad</v>
          </cell>
          <cell r="H1226" t="str">
            <v>NO APLICA</v>
          </cell>
          <cell r="I1226">
            <v>237</v>
          </cell>
        </row>
        <row r="1233">
          <cell r="H1233" t="str">
            <v>I-404</v>
          </cell>
        </row>
        <row r="1236">
          <cell r="E1236" t="str">
            <v xml:space="preserve"> </v>
          </cell>
        </row>
        <row r="1237">
          <cell r="E1237" t="str">
            <v>VA1-500C1</v>
          </cell>
          <cell r="F1237" t="str">
            <v>Varillas de Armar conductor AAAC 500 mm2</v>
          </cell>
          <cell r="H1237">
            <v>24.468520192606402</v>
          </cell>
        </row>
        <row r="1239">
          <cell r="E1239" t="str">
            <v>Varillas de Armar conductor AAAC 500 mm2</v>
          </cell>
        </row>
        <row r="1241">
          <cell r="F1241" t="str">
            <v>TIPO DE CAMBIO (S/.POR US$) :</v>
          </cell>
          <cell r="G1241">
            <v>3.36</v>
          </cell>
        </row>
        <row r="1242">
          <cell r="F1242" t="str">
            <v>FECHA DE REFERENCIA :</v>
          </cell>
          <cell r="G1242">
            <v>42735</v>
          </cell>
        </row>
        <row r="1244">
          <cell r="H1244" t="str">
            <v xml:space="preserve">PRECIO </v>
          </cell>
        </row>
        <row r="1245">
          <cell r="E1245" t="str">
            <v>FUENTE</v>
          </cell>
          <cell r="G1245" t="str">
            <v>TIPO</v>
          </cell>
          <cell r="H1245" t="str">
            <v>UNITARIO</v>
          </cell>
        </row>
        <row r="1246">
          <cell r="H1246" t="str">
            <v>(US$)</v>
          </cell>
        </row>
        <row r="1247">
          <cell r="E1247" t="str">
            <v>LANCO GROUP S.A.C. REPORTE ADUANAS 20141031</v>
          </cell>
          <cell r="G1247">
            <v>0</v>
          </cell>
          <cell r="H1247">
            <v>42.273666666666671</v>
          </cell>
        </row>
        <row r="1248">
          <cell r="E1248" t="str">
            <v>COMERCIAL CONDOR S. C. R. LTDA. REPORTE ADUANAS 20140910</v>
          </cell>
          <cell r="G1248">
            <v>0</v>
          </cell>
          <cell r="H1248">
            <v>6.6633737185461328</v>
          </cell>
        </row>
        <row r="1261">
          <cell r="G1261" t="str">
            <v>US$/Unidad</v>
          </cell>
          <cell r="H1261">
            <v>24.468520192606402</v>
          </cell>
        </row>
        <row r="1262">
          <cell r="G1262" t="str">
            <v>US$/Unidad</v>
          </cell>
          <cell r="H1262">
            <v>24.468520192606402</v>
          </cell>
          <cell r="I1262">
            <v>24.468520192606402</v>
          </cell>
        </row>
        <row r="1266">
          <cell r="H1266" t="str">
            <v>I-404</v>
          </cell>
        </row>
        <row r="1269">
          <cell r="E1269" t="str">
            <v xml:space="preserve"> </v>
          </cell>
        </row>
        <row r="1270">
          <cell r="E1270" t="str">
            <v>VA1-400C1</v>
          </cell>
          <cell r="F1270" t="str">
            <v>Varillas de Armar conductor AAAC 400 mm2</v>
          </cell>
          <cell r="H1270">
            <v>23.32</v>
          </cell>
        </row>
        <row r="1272">
          <cell r="E1272" t="str">
            <v>Varillas de Armar conductor AAAC 400 mm2</v>
          </cell>
        </row>
        <row r="1274">
          <cell r="F1274" t="str">
            <v>TIPO DE CAMBIO (S/.POR US$) :</v>
          </cell>
          <cell r="G1274">
            <v>3.36</v>
          </cell>
        </row>
        <row r="1275">
          <cell r="F1275" t="str">
            <v>FECHA DE REFERENCIA :</v>
          </cell>
          <cell r="G1275">
            <v>42735</v>
          </cell>
        </row>
        <row r="1277">
          <cell r="H1277" t="str">
            <v xml:space="preserve">PRECIO </v>
          </cell>
        </row>
        <row r="1278">
          <cell r="E1278" t="str">
            <v>FUENTE</v>
          </cell>
          <cell r="G1278" t="str">
            <v>TIPO</v>
          </cell>
          <cell r="H1278" t="str">
            <v>UNITARIO</v>
          </cell>
        </row>
        <row r="1279">
          <cell r="H1279" t="str">
            <v>(US$)</v>
          </cell>
        </row>
        <row r="1280">
          <cell r="E1280" t="str">
            <v>REPORTE EMPRESA :LUZ DEL SUR - CON FACTURA N° 210115467</v>
          </cell>
          <cell r="G1280">
            <v>1</v>
          </cell>
          <cell r="H1280">
            <v>23.32</v>
          </cell>
        </row>
        <row r="1291">
          <cell r="G1291" t="str">
            <v>US$/Unidad</v>
          </cell>
          <cell r="H1291">
            <v>23.32</v>
          </cell>
        </row>
        <row r="1292">
          <cell r="G1292" t="str">
            <v>US$/Unidad</v>
          </cell>
          <cell r="H1292" t="str">
            <v>NO APLICA</v>
          </cell>
          <cell r="I1292">
            <v>23.32</v>
          </cell>
        </row>
        <row r="1295">
          <cell r="E1295" t="str">
            <v xml:space="preserve"> </v>
          </cell>
        </row>
        <row r="1296">
          <cell r="E1296" t="str">
            <v>VA1-350C4</v>
          </cell>
          <cell r="F1296" t="str">
            <v>Varillas de Armar conductor ACAR 350 mm2</v>
          </cell>
          <cell r="H1296">
            <v>58.91</v>
          </cell>
        </row>
        <row r="1298">
          <cell r="E1298" t="str">
            <v>Varillas de Armar conductor ACAR 350 mm2</v>
          </cell>
        </row>
        <row r="1300">
          <cell r="F1300" t="str">
            <v>TIPO DE CAMBIO (S/.POR US$) :</v>
          </cell>
          <cell r="G1300">
            <v>3.36</v>
          </cell>
        </row>
        <row r="1301">
          <cell r="F1301" t="str">
            <v>FECHA DE REFERENCIA :</v>
          </cell>
          <cell r="G1301">
            <v>42735</v>
          </cell>
        </row>
        <row r="1303">
          <cell r="H1303" t="str">
            <v xml:space="preserve">PRECIO </v>
          </cell>
        </row>
        <row r="1304">
          <cell r="E1304" t="str">
            <v>FUENTE</v>
          </cell>
          <cell r="G1304" t="str">
            <v>TIPO</v>
          </cell>
          <cell r="H1304" t="str">
            <v>UNITARIO</v>
          </cell>
        </row>
        <row r="1305">
          <cell r="H1305" t="str">
            <v>(US$)</v>
          </cell>
        </row>
        <row r="1306">
          <cell r="E1306" t="str">
            <v>ALSTOM COLOMBIA SUCURSAL DEL PERU - REPORTE ADUANAS - (20130824)</v>
          </cell>
          <cell r="G1306">
            <v>0</v>
          </cell>
          <cell r="H1306">
            <v>58.91</v>
          </cell>
        </row>
        <row r="1318">
          <cell r="G1318" t="str">
            <v>US$/Unidad</v>
          </cell>
          <cell r="H1318">
            <v>58.91</v>
          </cell>
        </row>
        <row r="1319">
          <cell r="G1319" t="str">
            <v>US$/Unidad</v>
          </cell>
          <cell r="H1319" t="str">
            <v>NO APLICA</v>
          </cell>
          <cell r="I1319">
            <v>58.91</v>
          </cell>
        </row>
        <row r="1325">
          <cell r="H1325" t="str">
            <v>I-404</v>
          </cell>
        </row>
        <row r="1328">
          <cell r="E1328" t="str">
            <v xml:space="preserve"> </v>
          </cell>
        </row>
        <row r="1329">
          <cell r="E1329" t="str">
            <v>VA1-300C4</v>
          </cell>
          <cell r="F1329" t="str">
            <v>Varillas de Armar conductor ACAR 300 mm2</v>
          </cell>
          <cell r="H1329">
            <v>37</v>
          </cell>
        </row>
        <row r="1331">
          <cell r="E1331" t="str">
            <v>Varillas de Armar conductor ACAR 300 mm2</v>
          </cell>
        </row>
        <row r="1333">
          <cell r="F1333" t="str">
            <v>TIPO DE CAMBIO (S/.POR US$) :</v>
          </cell>
          <cell r="G1333">
            <v>3.36</v>
          </cell>
        </row>
        <row r="1334">
          <cell r="F1334" t="str">
            <v>FECHA DE REFERENCIA :</v>
          </cell>
          <cell r="G1334">
            <v>42735</v>
          </cell>
        </row>
        <row r="1336">
          <cell r="H1336" t="str">
            <v xml:space="preserve">PRECIO </v>
          </cell>
        </row>
        <row r="1337">
          <cell r="E1337" t="str">
            <v>FUENTE</v>
          </cell>
          <cell r="G1337" t="str">
            <v>TIPO</v>
          </cell>
          <cell r="H1337" t="str">
            <v>UNITARIO</v>
          </cell>
        </row>
        <row r="1338">
          <cell r="H1338" t="str">
            <v>(US$)</v>
          </cell>
        </row>
        <row r="1339">
          <cell r="E1339" t="str">
            <v xml:space="preserve">REPORTE EMPRESA :Etenorte - CON FACTURA N° OC 0000000122 </v>
          </cell>
          <cell r="G1339">
            <v>1</v>
          </cell>
          <cell r="H1339">
            <v>37</v>
          </cell>
        </row>
        <row r="1351">
          <cell r="G1351" t="str">
            <v>US$/Unidad</v>
          </cell>
          <cell r="H1351">
            <v>37</v>
          </cell>
        </row>
        <row r="1352">
          <cell r="G1352" t="str">
            <v>US$/Unidad</v>
          </cell>
          <cell r="H1352">
            <v>37</v>
          </cell>
          <cell r="I1352">
            <v>37</v>
          </cell>
        </row>
        <row r="1357">
          <cell r="H1357" t="str">
            <v>I-404</v>
          </cell>
        </row>
        <row r="1360">
          <cell r="E1360" t="str">
            <v xml:space="preserve"> </v>
          </cell>
        </row>
        <row r="1361">
          <cell r="E1361" t="str">
            <v>VA1-300C1</v>
          </cell>
          <cell r="F1361" t="str">
            <v>Varillas de Armar conductor AAAC 300 mm2</v>
          </cell>
          <cell r="H1361">
            <v>20.324888888888889</v>
          </cell>
        </row>
        <row r="1363">
          <cell r="E1363" t="str">
            <v>Varillas de Armar conductor AAAC 300 mm2</v>
          </cell>
        </row>
        <row r="1365">
          <cell r="F1365" t="str">
            <v>TIPO DE CAMBIO (S/.POR US$) :</v>
          </cell>
          <cell r="G1365">
            <v>3.36</v>
          </cell>
        </row>
        <row r="1366">
          <cell r="F1366" t="str">
            <v>FECHA DE REFERENCIA :</v>
          </cell>
          <cell r="G1366">
            <v>42735</v>
          </cell>
        </row>
        <row r="1368">
          <cell r="H1368" t="str">
            <v xml:space="preserve">PRECIO </v>
          </cell>
        </row>
        <row r="1369">
          <cell r="E1369" t="str">
            <v>FUENTE</v>
          </cell>
          <cell r="G1369" t="str">
            <v>TIPO</v>
          </cell>
          <cell r="H1369" t="str">
            <v>UNITARIO</v>
          </cell>
        </row>
        <row r="1370">
          <cell r="H1370" t="str">
            <v>(US$)</v>
          </cell>
        </row>
        <row r="1371">
          <cell r="E1371" t="str">
            <v>TECSUR S.A. REPORTE ADUANAS 20150914</v>
          </cell>
          <cell r="G1371">
            <v>0</v>
          </cell>
          <cell r="H1371">
            <v>18.399777777777778</v>
          </cell>
        </row>
        <row r="1372">
          <cell r="E1372" t="str">
            <v>REPORTE EMPRESA :ELECTROCENTRO - CON FACTURA N° Contrato GR-075-2015</v>
          </cell>
          <cell r="G1372">
            <v>1</v>
          </cell>
          <cell r="H1372">
            <v>22.25</v>
          </cell>
        </row>
        <row r="1378">
          <cell r="G1378" t="str">
            <v>US$/Unidad</v>
          </cell>
          <cell r="H1378">
            <v>20.324888888888889</v>
          </cell>
        </row>
        <row r="1379">
          <cell r="G1379" t="str">
            <v>US$/Unidad</v>
          </cell>
          <cell r="H1379" t="str">
            <v>NO APLICA</v>
          </cell>
          <cell r="I1379">
            <v>20.324888888888889</v>
          </cell>
        </row>
        <row r="1380">
          <cell r="E1380" t="str">
            <v>º</v>
          </cell>
        </row>
        <row r="1384">
          <cell r="H1384" t="str">
            <v>I-404</v>
          </cell>
        </row>
        <row r="1387">
          <cell r="E1387" t="str">
            <v xml:space="preserve"> </v>
          </cell>
        </row>
        <row r="1388">
          <cell r="E1388" t="str">
            <v>VA1-280C4</v>
          </cell>
          <cell r="F1388" t="str">
            <v>Varillas de Armar conductor ACSR 280 mm2</v>
          </cell>
          <cell r="H1388">
            <v>37</v>
          </cell>
        </row>
        <row r="1390">
          <cell r="E1390" t="str">
            <v>Varillas de Armar conductor ACSR 280 mm2</v>
          </cell>
        </row>
        <row r="1392">
          <cell r="F1392" t="str">
            <v>TIPO DE CAMBIO (S/.POR US$) :</v>
          </cell>
          <cell r="G1392">
            <v>3.36</v>
          </cell>
        </row>
        <row r="1393">
          <cell r="F1393" t="str">
            <v>FECHA DE REFERENCIA :</v>
          </cell>
          <cell r="G1393">
            <v>42735</v>
          </cell>
        </row>
        <row r="1395">
          <cell r="H1395" t="str">
            <v xml:space="preserve">PRECIO </v>
          </cell>
        </row>
        <row r="1396">
          <cell r="E1396" t="str">
            <v>FUENTE</v>
          </cell>
          <cell r="G1396" t="str">
            <v>TIPO</v>
          </cell>
          <cell r="H1396" t="str">
            <v>UNITARIO</v>
          </cell>
        </row>
        <row r="1397">
          <cell r="H1397" t="str">
            <v>(US$)</v>
          </cell>
        </row>
        <row r="1398">
          <cell r="E1398" t="str">
            <v>Reporte Empresa :Etenorte- Factura N°OC0000000122</v>
          </cell>
          <cell r="G1398">
            <v>1</v>
          </cell>
          <cell r="H1398">
            <v>37</v>
          </cell>
        </row>
        <row r="1410">
          <cell r="G1410" t="str">
            <v>US$/Unidad</v>
          </cell>
          <cell r="H1410">
            <v>37</v>
          </cell>
        </row>
        <row r="1411">
          <cell r="G1411" t="str">
            <v>US$/Unidad</v>
          </cell>
          <cell r="H1411" t="str">
            <v>NO APLICA</v>
          </cell>
          <cell r="I1411">
            <v>37</v>
          </cell>
        </row>
        <row r="1418">
          <cell r="H1418" t="str">
            <v>I-404</v>
          </cell>
        </row>
        <row r="1421">
          <cell r="E1421" t="str">
            <v xml:space="preserve"> </v>
          </cell>
        </row>
        <row r="1422">
          <cell r="E1422" t="str">
            <v>VA1-185C1</v>
          </cell>
          <cell r="F1422" t="str">
            <v>Varillas de Armar conductor AAAC 185 mm2</v>
          </cell>
          <cell r="H1422">
            <v>6.8000571428571428</v>
          </cell>
        </row>
        <row r="1424">
          <cell r="E1424" t="str">
            <v>Varillas de Armar conductor AAAC 185 mm2</v>
          </cell>
        </row>
        <row r="1426">
          <cell r="F1426" t="str">
            <v>TIPO DE CAMBIO (S/.POR US$) :</v>
          </cell>
          <cell r="G1426">
            <v>3.36</v>
          </cell>
        </row>
        <row r="1427">
          <cell r="F1427" t="str">
            <v>FECHA DE REFERENCIA :</v>
          </cell>
          <cell r="G1427">
            <v>42735</v>
          </cell>
        </row>
        <row r="1429">
          <cell r="H1429" t="str">
            <v xml:space="preserve">PRECIO </v>
          </cell>
        </row>
        <row r="1430">
          <cell r="E1430" t="str">
            <v>FUENTE</v>
          </cell>
          <cell r="G1430" t="str">
            <v>TIPO</v>
          </cell>
          <cell r="H1430" t="str">
            <v>UNITARIO</v>
          </cell>
        </row>
        <row r="1431">
          <cell r="H1431" t="str">
            <v>(US$)</v>
          </cell>
        </row>
        <row r="1432">
          <cell r="E1432" t="str">
            <v>PACOSA S.A.C. REPORTE ADUANAS 20151118</v>
          </cell>
          <cell r="G1432">
            <v>0</v>
          </cell>
          <cell r="H1432">
            <v>6.8000571428571428</v>
          </cell>
        </row>
        <row r="1437">
          <cell r="G1437" t="str">
            <v>US$/Unidad</v>
          </cell>
          <cell r="H1437">
            <v>6.8000571428571428</v>
          </cell>
        </row>
        <row r="1438">
          <cell r="G1438" t="str">
            <v>US$/Unidad</v>
          </cell>
          <cell r="H1438" t="str">
            <v>NO APLICA</v>
          </cell>
          <cell r="I1438">
            <v>6.8000571428571428</v>
          </cell>
        </row>
        <row r="1443">
          <cell r="H1443" t="str">
            <v>I-404</v>
          </cell>
        </row>
        <row r="1446">
          <cell r="E1446" t="str">
            <v xml:space="preserve"> </v>
          </cell>
        </row>
        <row r="1447">
          <cell r="E1447" t="str">
            <v>VA1-150C9</v>
          </cell>
          <cell r="F1447" t="str">
            <v>Varillas de Armar conductor ACCR 175 mm2</v>
          </cell>
          <cell r="H1447">
            <v>16</v>
          </cell>
        </row>
        <row r="1449">
          <cell r="E1449" t="str">
            <v>Varillas de Armar conductor ACCR 175 mm2</v>
          </cell>
        </row>
        <row r="1451">
          <cell r="F1451" t="str">
            <v>TIPO DE CAMBIO (S/.POR US$) :</v>
          </cell>
          <cell r="G1451">
            <v>3.36</v>
          </cell>
        </row>
        <row r="1452">
          <cell r="F1452" t="str">
            <v>FECHA DE REFERENCIA :</v>
          </cell>
          <cell r="G1452">
            <v>42735</v>
          </cell>
        </row>
        <row r="1454">
          <cell r="H1454" t="str">
            <v xml:space="preserve">PRECIO </v>
          </cell>
        </row>
        <row r="1455">
          <cell r="E1455" t="str">
            <v>FUENTE</v>
          </cell>
          <cell r="G1455" t="str">
            <v>TIPO</v>
          </cell>
          <cell r="H1455" t="str">
            <v>UNITARIO</v>
          </cell>
        </row>
        <row r="1456">
          <cell r="H1456" t="str">
            <v>(US$)</v>
          </cell>
        </row>
        <row r="1457">
          <cell r="E1457" t="str">
            <v>ESTIMADO</v>
          </cell>
          <cell r="G1457">
            <v>0</v>
          </cell>
          <cell r="H1457">
            <v>16</v>
          </cell>
        </row>
        <row r="1469">
          <cell r="G1469" t="str">
            <v>US$/Unidad</v>
          </cell>
          <cell r="H1469">
            <v>16</v>
          </cell>
        </row>
        <row r="1470">
          <cell r="G1470" t="str">
            <v>US$/Unidad</v>
          </cell>
          <cell r="H1470" t="str">
            <v>NO APLICA</v>
          </cell>
          <cell r="I1470">
            <v>16</v>
          </cell>
        </row>
        <row r="1477">
          <cell r="H1477" t="str">
            <v>I-404</v>
          </cell>
        </row>
        <row r="1480">
          <cell r="E1480" t="str">
            <v xml:space="preserve"> </v>
          </cell>
        </row>
        <row r="1481">
          <cell r="E1481" t="str">
            <v>VA1-150C1</v>
          </cell>
          <cell r="F1481" t="str">
            <v>Varillas de Armar conductor AAAC 150 mm2</v>
          </cell>
          <cell r="H1481">
            <v>5.9749999999999996</v>
          </cell>
        </row>
        <row r="1483">
          <cell r="E1483" t="str">
            <v>Varillas de Armar conductor AAAC 150 mm2</v>
          </cell>
        </row>
        <row r="1485">
          <cell r="F1485" t="str">
            <v>TIPO DE CAMBIO (S/.POR US$) :</v>
          </cell>
          <cell r="G1485">
            <v>3.36</v>
          </cell>
        </row>
        <row r="1486">
          <cell r="F1486" t="str">
            <v>FECHA DE REFERENCIA :</v>
          </cell>
          <cell r="G1486">
            <v>42735</v>
          </cell>
        </row>
        <row r="1488">
          <cell r="H1488" t="str">
            <v xml:space="preserve">PRECIO </v>
          </cell>
        </row>
        <row r="1489">
          <cell r="E1489" t="str">
            <v>FUENTE</v>
          </cell>
          <cell r="G1489" t="str">
            <v>TIPO</v>
          </cell>
          <cell r="H1489" t="str">
            <v>UNITARIO</v>
          </cell>
        </row>
        <row r="1490">
          <cell r="H1490" t="str">
            <v>(US$)</v>
          </cell>
        </row>
        <row r="1491">
          <cell r="E1491" t="str">
            <v>G.H.F. REPRESENTACIONES SA - REPORTE ADUANAS - (20120611)</v>
          </cell>
          <cell r="G1491">
            <v>0</v>
          </cell>
          <cell r="H1491">
            <v>5.9749999999999996</v>
          </cell>
        </row>
        <row r="1503">
          <cell r="G1503" t="str">
            <v>US$/Unidad</v>
          </cell>
          <cell r="H1503">
            <v>5.9749999999999996</v>
          </cell>
        </row>
        <row r="1504">
          <cell r="G1504" t="str">
            <v>US$/Unidad</v>
          </cell>
          <cell r="H1504" t="str">
            <v>NO APLICA</v>
          </cell>
          <cell r="I1504">
            <v>5.9749999999999996</v>
          </cell>
        </row>
        <row r="1509">
          <cell r="H1509" t="str">
            <v>I-404</v>
          </cell>
        </row>
        <row r="1512">
          <cell r="E1512" t="str">
            <v xml:space="preserve"> </v>
          </cell>
        </row>
        <row r="1513">
          <cell r="E1513" t="str">
            <v>VA1-120C1</v>
          </cell>
          <cell r="F1513" t="str">
            <v>Varillas de Armar conductor AAAC 120 mm2</v>
          </cell>
          <cell r="H1513">
            <v>6.3949196033384306</v>
          </cell>
        </row>
        <row r="1515">
          <cell r="E1515" t="str">
            <v>Varillas de Armar conductor AAAC 120 mm2</v>
          </cell>
        </row>
        <row r="1517">
          <cell r="F1517" t="str">
            <v>TIPO DE CAMBIO (S/.POR US$) :</v>
          </cell>
          <cell r="G1517">
            <v>3.36</v>
          </cell>
        </row>
        <row r="1518">
          <cell r="F1518" t="str">
            <v>FECHA DE REFERENCIA :</v>
          </cell>
          <cell r="G1518">
            <v>42735</v>
          </cell>
        </row>
        <row r="1520">
          <cell r="H1520" t="str">
            <v xml:space="preserve">PRECIO </v>
          </cell>
        </row>
        <row r="1521">
          <cell r="E1521" t="str">
            <v>FUENTE</v>
          </cell>
          <cell r="G1521" t="str">
            <v>TIPO</v>
          </cell>
          <cell r="H1521" t="str">
            <v>UNITARIO</v>
          </cell>
        </row>
        <row r="1522">
          <cell r="H1522" t="str">
            <v>(US$)</v>
          </cell>
        </row>
        <row r="1523">
          <cell r="E1523" t="str">
            <v>REPORTE EMPRESA :CHAVIMOCHIC - CON FACTURA N° 196</v>
          </cell>
          <cell r="G1523">
            <v>1</v>
          </cell>
          <cell r="H1523">
            <v>5.6085918854415278</v>
          </cell>
        </row>
        <row r="1524">
          <cell r="E1524" t="str">
            <v>REPORTE EMPRESA :LUZ DEL SUR - CON FACTURA N° F52100000099</v>
          </cell>
          <cell r="G1524">
            <v>1</v>
          </cell>
          <cell r="H1524">
            <v>11.64</v>
          </cell>
        </row>
        <row r="1525">
          <cell r="E1525" t="str">
            <v>REPORTE EMPRESA :ELECTRO DUNAS - CON FACTURA N° 001-0010541</v>
          </cell>
          <cell r="G1525">
            <v>1</v>
          </cell>
          <cell r="H1525">
            <v>3.7994563575958926</v>
          </cell>
        </row>
        <row r="1526">
          <cell r="E1526" t="str">
            <v>REPORTE EMPRESA :ELECTRO DUNAS - CON FACTURA N° 001-000690</v>
          </cell>
          <cell r="G1526">
            <v>1</v>
          </cell>
          <cell r="H1526">
            <v>4.5316301703163022</v>
          </cell>
        </row>
        <row r="1531">
          <cell r="G1531" t="str">
            <v>US$/Unidad</v>
          </cell>
          <cell r="H1531">
            <v>6.3949196033384306</v>
          </cell>
        </row>
        <row r="1532">
          <cell r="G1532" t="str">
            <v>US$/Unidad</v>
          </cell>
          <cell r="H1532">
            <v>6.3949196033384306</v>
          </cell>
          <cell r="I1532">
            <v>6.3949196033384306</v>
          </cell>
        </row>
        <row r="1537">
          <cell r="H1537" t="str">
            <v>I-404</v>
          </cell>
        </row>
        <row r="1540">
          <cell r="E1540" t="str">
            <v xml:space="preserve"> </v>
          </cell>
        </row>
        <row r="1541">
          <cell r="E1541" t="str">
            <v>VA1-095C1</v>
          </cell>
          <cell r="F1541" t="str">
            <v>Varillas de Armar conductor AAAC 95 mm2</v>
          </cell>
          <cell r="H1541">
            <v>4.6560000000000006</v>
          </cell>
        </row>
        <row r="1543">
          <cell r="E1543" t="str">
            <v>Varillas de Armar conductor AAAC 95 mm2</v>
          </cell>
        </row>
        <row r="1545">
          <cell r="F1545" t="str">
            <v>TIPO DE CAMBIO (S/.POR US$) :</v>
          </cell>
          <cell r="G1545">
            <v>3.36</v>
          </cell>
        </row>
        <row r="1546">
          <cell r="F1546" t="str">
            <v>FECHA DE REFERENCIA :</v>
          </cell>
          <cell r="G1546">
            <v>42735</v>
          </cell>
        </row>
        <row r="1548">
          <cell r="H1548" t="str">
            <v xml:space="preserve">PRECIO </v>
          </cell>
        </row>
        <row r="1549">
          <cell r="E1549" t="str">
            <v>FUENTE</v>
          </cell>
          <cell r="G1549" t="str">
            <v>TIPO</v>
          </cell>
          <cell r="H1549" t="str">
            <v>UNITARIO</v>
          </cell>
        </row>
        <row r="1550">
          <cell r="H1550" t="str">
            <v>(US$)</v>
          </cell>
        </row>
        <row r="1551">
          <cell r="E1551" t="str">
            <v>COBRA PERU S.A - REPORTE ADUANAS - (20130524)</v>
          </cell>
          <cell r="G1551">
            <v>0</v>
          </cell>
          <cell r="H1551">
            <v>4.6560000000000006</v>
          </cell>
        </row>
        <row r="1563">
          <cell r="G1563" t="str">
            <v>US$/Unidad</v>
          </cell>
          <cell r="H1563">
            <v>4.6560000000000006</v>
          </cell>
        </row>
        <row r="1564">
          <cell r="G1564" t="str">
            <v>US$/Unidad</v>
          </cell>
          <cell r="H1564" t="str">
            <v>NO APLICA</v>
          </cell>
          <cell r="I1564">
            <v>4.6560000000000006</v>
          </cell>
        </row>
        <row r="1571">
          <cell r="H1571" t="str">
            <v>I-404</v>
          </cell>
        </row>
        <row r="1574">
          <cell r="E1574" t="str">
            <v xml:space="preserve"> </v>
          </cell>
        </row>
        <row r="1575">
          <cell r="E1575" t="str">
            <v>VA1-050C1</v>
          </cell>
          <cell r="F1575" t="str">
            <v>Varillas de Armar  conductor AAAC 50 mm2</v>
          </cell>
          <cell r="H1575">
            <v>2.6388371226239284</v>
          </cell>
        </row>
        <row r="1577">
          <cell r="E1577" t="str">
            <v>Varillas de Armar  conductor AAAC 50 mm2</v>
          </cell>
        </row>
        <row r="1579">
          <cell r="F1579" t="str">
            <v>TIPO DE CAMBIO (S/.POR US$) :</v>
          </cell>
          <cell r="G1579">
            <v>3.36</v>
          </cell>
        </row>
        <row r="1580">
          <cell r="F1580" t="str">
            <v>FECHA DE REFERENCIA :</v>
          </cell>
          <cell r="G1580">
            <v>42735</v>
          </cell>
        </row>
        <row r="1582">
          <cell r="H1582" t="str">
            <v xml:space="preserve">PRECIO </v>
          </cell>
        </row>
        <row r="1583">
          <cell r="E1583" t="str">
            <v>FUENTE</v>
          </cell>
          <cell r="G1583" t="str">
            <v>TIPO</v>
          </cell>
          <cell r="H1583" t="str">
            <v>UNITARIO</v>
          </cell>
        </row>
        <row r="1584">
          <cell r="H1584" t="str">
            <v>(US$)</v>
          </cell>
        </row>
        <row r="1585">
          <cell r="E1585" t="str">
            <v>TITULAR CHAVIMOCHIC - SUMINISTRA:I.V.S. SAC FACT./O.C. 0001-006829 - 16/2/2012</v>
          </cell>
          <cell r="G1585">
            <v>1</v>
          </cell>
          <cell r="H1585">
            <v>2.6388371226239284</v>
          </cell>
        </row>
        <row r="1597">
          <cell r="G1597" t="str">
            <v>US$/Unidad</v>
          </cell>
          <cell r="H1597">
            <v>2.6388371226239284</v>
          </cell>
        </row>
        <row r="1598">
          <cell r="G1598" t="str">
            <v>US$/Unidad</v>
          </cell>
          <cell r="H1598" t="str">
            <v>NO APLICA</v>
          </cell>
          <cell r="I1598">
            <v>2.6388371226239284</v>
          </cell>
        </row>
        <row r="1605">
          <cell r="H1605" t="str">
            <v>I-404</v>
          </cell>
        </row>
        <row r="1608">
          <cell r="E1608" t="str">
            <v xml:space="preserve"> </v>
          </cell>
        </row>
        <row r="1609">
          <cell r="E1609" t="str">
            <v>VA1-035C1</v>
          </cell>
          <cell r="F1609" t="str">
            <v>Varillas de Armar  conductor AAAC 35 mm2</v>
          </cell>
          <cell r="H1609">
            <v>6.0841584158415838</v>
          </cell>
        </row>
        <row r="1611">
          <cell r="E1611" t="str">
            <v>Varillas de Armar  conductor AAAC 35 mm2</v>
          </cell>
        </row>
        <row r="1613">
          <cell r="F1613" t="str">
            <v>TIPO DE CAMBIO (S/.POR US$) :</v>
          </cell>
          <cell r="G1613">
            <v>3.36</v>
          </cell>
        </row>
        <row r="1614">
          <cell r="F1614" t="str">
            <v>FECHA DE REFERENCIA :</v>
          </cell>
          <cell r="G1614">
            <v>42735</v>
          </cell>
        </row>
        <row r="1616">
          <cell r="H1616" t="str">
            <v xml:space="preserve">PRECIO </v>
          </cell>
        </row>
        <row r="1617">
          <cell r="E1617" t="str">
            <v>FUENTE</v>
          </cell>
          <cell r="G1617" t="str">
            <v>TIPO</v>
          </cell>
          <cell r="H1617" t="str">
            <v>UNITARIO</v>
          </cell>
        </row>
        <row r="1618">
          <cell r="H1618" t="str">
            <v>(US$)</v>
          </cell>
        </row>
        <row r="1619">
          <cell r="E1619" t="str">
            <v>SINDICATO ENERGETICO S.A. REPORTE ADUANAS 20140626</v>
          </cell>
          <cell r="G1619">
            <v>0</v>
          </cell>
          <cell r="H1619">
            <v>6.0841584158415838</v>
          </cell>
        </row>
        <row r="1631">
          <cell r="G1631" t="str">
            <v>US$/Unidad</v>
          </cell>
          <cell r="H1631">
            <v>6.0841584158415838</v>
          </cell>
        </row>
        <row r="1632">
          <cell r="G1632" t="str">
            <v>US$/Unidad</v>
          </cell>
          <cell r="H1632" t="str">
            <v>NO APLICA</v>
          </cell>
          <cell r="I1632">
            <v>6.0841584158415838</v>
          </cell>
        </row>
        <row r="1639">
          <cell r="H1639" t="str">
            <v>I-404</v>
          </cell>
        </row>
        <row r="1642">
          <cell r="E1642" t="str">
            <v xml:space="preserve"> </v>
          </cell>
        </row>
        <row r="1643">
          <cell r="E1643" t="str">
            <v>MA1-700C1</v>
          </cell>
          <cell r="F1643" t="str">
            <v>Manguitos de Reparación conductor AAAC 700 mm2</v>
          </cell>
          <cell r="H1643">
            <v>13.421232112132277</v>
          </cell>
        </row>
        <row r="1645">
          <cell r="E1645" t="str">
            <v>Manguitos de Reparación conductor AAAC 700 mm2</v>
          </cell>
        </row>
        <row r="1647">
          <cell r="F1647" t="str">
            <v>TIPO DE CAMBIO (S/.POR US$) :</v>
          </cell>
          <cell r="G1647">
            <v>3.36</v>
          </cell>
        </row>
        <row r="1648">
          <cell r="F1648" t="str">
            <v>FECHA DE REFERENCIA :</v>
          </cell>
          <cell r="G1648">
            <v>42735</v>
          </cell>
        </row>
        <row r="1650">
          <cell r="H1650" t="str">
            <v xml:space="preserve">PRECIO </v>
          </cell>
        </row>
        <row r="1651">
          <cell r="E1651" t="str">
            <v>FUENTE</v>
          </cell>
          <cell r="G1651" t="str">
            <v>TIPO</v>
          </cell>
          <cell r="H1651" t="str">
            <v>UNITARIO</v>
          </cell>
        </row>
        <row r="1652">
          <cell r="H1652" t="str">
            <v>(US$)</v>
          </cell>
        </row>
        <row r="1653">
          <cell r="E1653" t="str">
            <v>Determinado en función a los equipos de la misma familia con sustento de aduanas 2016</v>
          </cell>
          <cell r="G1653">
            <v>0</v>
          </cell>
          <cell r="H1653">
            <v>13.421232112132277</v>
          </cell>
        </row>
        <row r="1665">
          <cell r="G1665" t="str">
            <v>US$/Unidad</v>
          </cell>
          <cell r="H1665">
            <v>13.421232112132277</v>
          </cell>
        </row>
        <row r="1666">
          <cell r="G1666" t="str">
            <v>US$/Unidad</v>
          </cell>
          <cell r="H1666" t="str">
            <v>NO APLICA</v>
          </cell>
          <cell r="I1666">
            <v>13.421232112132277</v>
          </cell>
        </row>
        <row r="1671">
          <cell r="H1671" t="str">
            <v>I-404</v>
          </cell>
        </row>
        <row r="1674">
          <cell r="E1674" t="str">
            <v xml:space="preserve"> </v>
          </cell>
        </row>
        <row r="1675">
          <cell r="E1675" t="str">
            <v>MA1-726C2</v>
          </cell>
          <cell r="F1675" t="str">
            <v>Manguitos de Reparación conductor ACSR 726 mm2</v>
          </cell>
          <cell r="H1675">
            <v>98</v>
          </cell>
        </row>
        <row r="1677">
          <cell r="E1677" t="str">
            <v>Manguitos de Reparación conductor ACSR 726 mm2</v>
          </cell>
        </row>
        <row r="1679">
          <cell r="F1679" t="str">
            <v>TIPO DE CAMBIO (S/.POR US$) :</v>
          </cell>
          <cell r="G1679">
            <v>3.36</v>
          </cell>
        </row>
        <row r="1680">
          <cell r="F1680" t="str">
            <v>FECHA DE REFERENCIA :</v>
          </cell>
          <cell r="G1680">
            <v>42735</v>
          </cell>
        </row>
        <row r="1682">
          <cell r="H1682" t="str">
            <v xml:space="preserve">PRECIO </v>
          </cell>
        </row>
        <row r="1683">
          <cell r="E1683" t="str">
            <v>FUENTE</v>
          </cell>
          <cell r="G1683" t="str">
            <v>TIPO</v>
          </cell>
          <cell r="H1683" t="str">
            <v>UNITARIO</v>
          </cell>
        </row>
        <row r="1684">
          <cell r="H1684" t="str">
            <v>(US$)</v>
          </cell>
        </row>
        <row r="1685">
          <cell r="E1685" t="str">
            <v>VALOR CALCULADO: A PARTIR DE PRECIO DE COTIZACION Y EL PRECIO PROPORCIONAL DEL MANGUITO DE 300 mm2</v>
          </cell>
          <cell r="G1685">
            <v>0</v>
          </cell>
          <cell r="H1685">
            <v>98</v>
          </cell>
        </row>
        <row r="1697">
          <cell r="G1697" t="str">
            <v>US$/Unidad</v>
          </cell>
          <cell r="H1697">
            <v>98</v>
          </cell>
        </row>
        <row r="1698">
          <cell r="G1698" t="str">
            <v>US$/Unidad</v>
          </cell>
          <cell r="H1698" t="str">
            <v>NO APLICA</v>
          </cell>
          <cell r="I1698">
            <v>98</v>
          </cell>
        </row>
        <row r="1705">
          <cell r="H1705" t="str">
            <v>I-404</v>
          </cell>
        </row>
        <row r="1708">
          <cell r="E1708" t="str">
            <v xml:space="preserve"> </v>
          </cell>
        </row>
        <row r="1709">
          <cell r="E1709" t="str">
            <v>MA1-600C1</v>
          </cell>
          <cell r="F1709" t="str">
            <v>Manguitos de Reparación conductor AAAC 600 mm2</v>
          </cell>
          <cell r="H1709">
            <v>11.503913238970522</v>
          </cell>
        </row>
        <row r="1711">
          <cell r="E1711" t="str">
            <v>Manguitos de Reparación conductor AAAC 600 mm2</v>
          </cell>
        </row>
        <row r="1713">
          <cell r="F1713" t="str">
            <v>TIPO DE CAMBIO (S/.POR US$) :</v>
          </cell>
          <cell r="G1713">
            <v>3.36</v>
          </cell>
        </row>
        <row r="1714">
          <cell r="F1714" t="str">
            <v>FECHA DE REFERENCIA :</v>
          </cell>
          <cell r="G1714">
            <v>42735</v>
          </cell>
        </row>
        <row r="1716">
          <cell r="H1716" t="str">
            <v xml:space="preserve">PRECIO </v>
          </cell>
        </row>
        <row r="1717">
          <cell r="E1717" t="str">
            <v>FUENTE</v>
          </cell>
          <cell r="G1717" t="str">
            <v>TIPO</v>
          </cell>
          <cell r="H1717" t="str">
            <v>UNITARIO</v>
          </cell>
        </row>
        <row r="1718">
          <cell r="H1718" t="str">
            <v>(US$)</v>
          </cell>
        </row>
        <row r="1719">
          <cell r="E1719" t="str">
            <v>Determinado en función a los equipos de la misma familia con sustento de aduanas 2016</v>
          </cell>
          <cell r="G1719">
            <v>0</v>
          </cell>
          <cell r="H1719">
            <v>11.503913238970522</v>
          </cell>
        </row>
        <row r="1731">
          <cell r="G1731" t="str">
            <v>US$/Unidad</v>
          </cell>
          <cell r="H1731">
            <v>11.503913238970522</v>
          </cell>
        </row>
        <row r="1732">
          <cell r="G1732" t="str">
            <v>US$/Unidad</v>
          </cell>
          <cell r="H1732" t="str">
            <v>NO APLICA</v>
          </cell>
          <cell r="I1732">
            <v>11.503913238970522</v>
          </cell>
        </row>
        <row r="1739">
          <cell r="H1739" t="str">
            <v>I-404</v>
          </cell>
        </row>
        <row r="1742">
          <cell r="E1742" t="str">
            <v xml:space="preserve"> </v>
          </cell>
        </row>
        <row r="1743">
          <cell r="E1743" t="str">
            <v>MA1-500C1</v>
          </cell>
          <cell r="F1743" t="str">
            <v>Manguitos de Reparación conductor AAAC 500 mm2</v>
          </cell>
          <cell r="H1743">
            <v>64.557596685082871</v>
          </cell>
        </row>
        <row r="1745">
          <cell r="E1745" t="str">
            <v>Manguitos de Reparación conductor AAAC 500 mm2</v>
          </cell>
        </row>
        <row r="1747">
          <cell r="F1747" t="str">
            <v>TIPO DE CAMBIO (S/.POR US$) :</v>
          </cell>
          <cell r="G1747">
            <v>3.36</v>
          </cell>
        </row>
        <row r="1748">
          <cell r="F1748" t="str">
            <v>FECHA DE REFERENCIA :</v>
          </cell>
          <cell r="G1748">
            <v>42735</v>
          </cell>
        </row>
        <row r="1750">
          <cell r="H1750" t="str">
            <v xml:space="preserve">PRECIO </v>
          </cell>
        </row>
        <row r="1751">
          <cell r="E1751" t="str">
            <v>FUENTE</v>
          </cell>
          <cell r="G1751" t="str">
            <v>TIPO</v>
          </cell>
          <cell r="H1751" t="str">
            <v>UNITARIO</v>
          </cell>
        </row>
        <row r="1752">
          <cell r="H1752" t="str">
            <v>(US$)</v>
          </cell>
        </row>
        <row r="1753">
          <cell r="E1753" t="str">
            <v>ABENGOA TRANSMISION NORTE S.A. - REPORTE ADUANAS - (20100505)</v>
          </cell>
          <cell r="G1753">
            <v>0</v>
          </cell>
          <cell r="H1753">
            <v>64.557596685082871</v>
          </cell>
        </row>
        <row r="1764">
          <cell r="G1764" t="str">
            <v>US$/Unidad</v>
          </cell>
          <cell r="H1764">
            <v>64.557596685082871</v>
          </cell>
        </row>
        <row r="1765">
          <cell r="G1765" t="str">
            <v>US$/Unidad</v>
          </cell>
          <cell r="H1765" t="str">
            <v>NO APLICA</v>
          </cell>
          <cell r="I1765">
            <v>64.557596685082871</v>
          </cell>
        </row>
        <row r="1770">
          <cell r="H1770" t="str">
            <v>I-404</v>
          </cell>
        </row>
        <row r="1773">
          <cell r="E1773" t="str">
            <v xml:space="preserve"> </v>
          </cell>
        </row>
        <row r="1774">
          <cell r="E1774" t="str">
            <v>MA1-500C9</v>
          </cell>
          <cell r="F1774" t="str">
            <v>Manguitos de Reparación conductor ACCR 500 mm2</v>
          </cell>
          <cell r="H1774">
            <v>142</v>
          </cell>
        </row>
        <row r="1776">
          <cell r="E1776" t="str">
            <v>Manguitos de Reparación conductor ACCR 500 mm2</v>
          </cell>
        </row>
        <row r="1778">
          <cell r="F1778" t="str">
            <v>TIPO DE CAMBIO (S/.POR US$) :</v>
          </cell>
          <cell r="G1778">
            <v>3.36</v>
          </cell>
        </row>
        <row r="1779">
          <cell r="F1779" t="str">
            <v>FECHA DE REFERENCIA :</v>
          </cell>
          <cell r="G1779">
            <v>42735</v>
          </cell>
        </row>
        <row r="1781">
          <cell r="H1781" t="str">
            <v xml:space="preserve">PRECIO </v>
          </cell>
        </row>
        <row r="1782">
          <cell r="E1782" t="str">
            <v>FUENTE</v>
          </cell>
          <cell r="G1782" t="str">
            <v>TIPO</v>
          </cell>
          <cell r="H1782" t="str">
            <v>UNITARIO</v>
          </cell>
        </row>
        <row r="1783">
          <cell r="H1783" t="str">
            <v>(US$)</v>
          </cell>
        </row>
        <row r="1784">
          <cell r="E1784" t="str">
            <v>ESTIMADO</v>
          </cell>
          <cell r="G1784">
            <v>0</v>
          </cell>
          <cell r="H1784">
            <v>142</v>
          </cell>
        </row>
        <row r="1795">
          <cell r="G1795" t="str">
            <v>US$/Unidad</v>
          </cell>
          <cell r="H1795">
            <v>142</v>
          </cell>
        </row>
        <row r="1796">
          <cell r="G1796" t="str">
            <v>US$/Unidad</v>
          </cell>
          <cell r="H1796" t="str">
            <v>NO APLICA</v>
          </cell>
          <cell r="I1796">
            <v>142</v>
          </cell>
        </row>
        <row r="1803">
          <cell r="H1803" t="str">
            <v>I-404</v>
          </cell>
        </row>
        <row r="1806">
          <cell r="E1806" t="str">
            <v xml:space="preserve"> </v>
          </cell>
        </row>
        <row r="1807">
          <cell r="E1807" t="str">
            <v>MA1-400C4</v>
          </cell>
          <cell r="F1807" t="str">
            <v>Manguitos de Reparación conductor ACAR 400 mm2</v>
          </cell>
          <cell r="H1807">
            <v>12.941323529411765</v>
          </cell>
        </row>
        <row r="1809">
          <cell r="E1809" t="str">
            <v>Manguitos de Reparación conductor ACAR 400 mm2</v>
          </cell>
        </row>
        <row r="1811">
          <cell r="F1811" t="str">
            <v>TIPO DE CAMBIO (S/.POR US$) :</v>
          </cell>
          <cell r="G1811">
            <v>3.36</v>
          </cell>
        </row>
        <row r="1812">
          <cell r="F1812" t="str">
            <v>FECHA DE REFERENCIA :</v>
          </cell>
          <cell r="G1812">
            <v>42735</v>
          </cell>
        </row>
        <row r="1814">
          <cell r="H1814" t="str">
            <v xml:space="preserve">PRECIO </v>
          </cell>
        </row>
        <row r="1815">
          <cell r="E1815" t="str">
            <v>FUENTE</v>
          </cell>
          <cell r="G1815" t="str">
            <v>TIPO</v>
          </cell>
          <cell r="H1815" t="str">
            <v>UNITARIO</v>
          </cell>
        </row>
        <row r="1816">
          <cell r="H1816" t="str">
            <v>(US$)</v>
          </cell>
        </row>
        <row r="1817">
          <cell r="E1817" t="str">
            <v>COBRA PERU S.A REPORTE ADUANAS 20160303</v>
          </cell>
          <cell r="G1817">
            <v>0</v>
          </cell>
          <cell r="H1817">
            <v>8.7676470588235293</v>
          </cell>
        </row>
        <row r="1818">
          <cell r="E1818" t="str">
            <v>ABENGOA PERU S.A. REPORTE ADUANAS 20161111</v>
          </cell>
          <cell r="G1818">
            <v>0</v>
          </cell>
          <cell r="H1818">
            <v>17.114999999999998</v>
          </cell>
        </row>
        <row r="1827">
          <cell r="G1827" t="str">
            <v>US$/Unidad</v>
          </cell>
          <cell r="H1827">
            <v>12.941323529411765</v>
          </cell>
        </row>
        <row r="1828">
          <cell r="G1828" t="str">
            <v>US$/Unidad</v>
          </cell>
          <cell r="H1828">
            <v>12.941323529411765</v>
          </cell>
          <cell r="I1828">
            <v>12.941323529411765</v>
          </cell>
        </row>
        <row r="1835">
          <cell r="H1835" t="str">
            <v>I-404</v>
          </cell>
        </row>
        <row r="1838">
          <cell r="E1838" t="str">
            <v xml:space="preserve"> </v>
          </cell>
        </row>
        <row r="1839">
          <cell r="E1839" t="str">
            <v>MA1-400C1</v>
          </cell>
          <cell r="F1839" t="str">
            <v>Manguitos de Reparación conductor AAAC 400 mm2</v>
          </cell>
          <cell r="H1839">
            <v>7.6692754926470155</v>
          </cell>
        </row>
        <row r="1841">
          <cell r="E1841" t="str">
            <v>Manguitos de Reparación conductor AAAC 400 mm2</v>
          </cell>
        </row>
        <row r="1843">
          <cell r="F1843" t="str">
            <v>TIPO DE CAMBIO (S/.POR US$) :</v>
          </cell>
          <cell r="G1843">
            <v>3.36</v>
          </cell>
        </row>
        <row r="1844">
          <cell r="F1844" t="str">
            <v>FECHA DE REFERENCIA :</v>
          </cell>
          <cell r="G1844">
            <v>42735</v>
          </cell>
        </row>
        <row r="1846">
          <cell r="H1846" t="str">
            <v xml:space="preserve">PRECIO </v>
          </cell>
        </row>
        <row r="1847">
          <cell r="E1847" t="str">
            <v>FUENTE</v>
          </cell>
          <cell r="G1847" t="str">
            <v>TIPO</v>
          </cell>
          <cell r="H1847" t="str">
            <v>UNITARIO</v>
          </cell>
        </row>
        <row r="1848">
          <cell r="H1848" t="str">
            <v>(US$)</v>
          </cell>
        </row>
        <row r="1849">
          <cell r="E1849" t="str">
            <v>Determinado en función a los equipos de la misma familia con sustento de aduanas 2016</v>
          </cell>
          <cell r="G1849">
            <v>0</v>
          </cell>
          <cell r="H1849">
            <v>7.6692754926470155</v>
          </cell>
        </row>
        <row r="1858">
          <cell r="G1858" t="str">
            <v>US$/Unidad</v>
          </cell>
          <cell r="H1858">
            <v>7.6692754926470155</v>
          </cell>
        </row>
        <row r="1859">
          <cell r="G1859" t="str">
            <v>US$/Unidad</v>
          </cell>
          <cell r="H1859" t="str">
            <v>NO APLICA</v>
          </cell>
          <cell r="I1859">
            <v>7.6692754926470155</v>
          </cell>
        </row>
        <row r="1865">
          <cell r="H1865" t="str">
            <v>I-404</v>
          </cell>
        </row>
        <row r="1868">
          <cell r="E1868" t="str">
            <v xml:space="preserve"> </v>
          </cell>
        </row>
        <row r="1869">
          <cell r="E1869" t="str">
            <v>MA1-280C4</v>
          </cell>
          <cell r="F1869" t="str">
            <v>Manguitos de Reparación conductor ACAR 280 mm2</v>
          </cell>
          <cell r="H1869">
            <v>11.555198562855942</v>
          </cell>
        </row>
        <row r="1871">
          <cell r="E1871" t="str">
            <v>Manguitos de Reparación conductor ACAR 280 mm2</v>
          </cell>
        </row>
        <row r="1873">
          <cell r="F1873" t="str">
            <v>TIPO DE CAMBIO (S/.POR US$) :</v>
          </cell>
          <cell r="G1873">
            <v>3.36</v>
          </cell>
        </row>
        <row r="1874">
          <cell r="F1874" t="str">
            <v>FECHA DE REFERENCIA :</v>
          </cell>
          <cell r="G1874">
            <v>42735</v>
          </cell>
        </row>
        <row r="1876">
          <cell r="H1876" t="str">
            <v xml:space="preserve">PRECIO </v>
          </cell>
        </row>
        <row r="1877">
          <cell r="E1877" t="str">
            <v>FUENTE</v>
          </cell>
          <cell r="G1877" t="str">
            <v>TIPO</v>
          </cell>
          <cell r="H1877" t="str">
            <v>UNITARIO</v>
          </cell>
        </row>
        <row r="1878">
          <cell r="H1878" t="str">
            <v>(US$)</v>
          </cell>
        </row>
        <row r="1879">
          <cell r="E1879" t="str">
            <v>Determinado en función a los equipos de la misma familia con sustento de aduanas 2016</v>
          </cell>
          <cell r="G1879">
            <v>0</v>
          </cell>
          <cell r="H1879">
            <v>11.555198562855942</v>
          </cell>
        </row>
        <row r="1891">
          <cell r="G1891" t="str">
            <v>US$/Unidad</v>
          </cell>
          <cell r="H1891">
            <v>11.555198562855942</v>
          </cell>
        </row>
        <row r="1892">
          <cell r="G1892" t="str">
            <v>US$/Unidad</v>
          </cell>
          <cell r="H1892" t="str">
            <v>NO APLICA</v>
          </cell>
          <cell r="I1892">
            <v>11.555198562855942</v>
          </cell>
        </row>
        <row r="1898">
          <cell r="H1898" t="str">
            <v>I-404</v>
          </cell>
        </row>
        <row r="1901">
          <cell r="E1901" t="str">
            <v xml:space="preserve"> </v>
          </cell>
        </row>
        <row r="1902">
          <cell r="E1902" t="str">
            <v>MA1-240C1</v>
          </cell>
          <cell r="F1902" t="str">
            <v>Manguitos de Reparación conductor AAAC 240 mm2</v>
          </cell>
          <cell r="H1902">
            <v>4.6015652955882089</v>
          </cell>
        </row>
        <row r="1904">
          <cell r="E1904" t="str">
            <v>Manguitos de Reparación conductor AAAC 240 mm2</v>
          </cell>
        </row>
        <row r="1906">
          <cell r="F1906" t="str">
            <v>TIPO DE CAMBIO (S/.POR US$) :</v>
          </cell>
          <cell r="G1906">
            <v>3.36</v>
          </cell>
        </row>
        <row r="1907">
          <cell r="F1907" t="str">
            <v>FECHA DE REFERENCIA :</v>
          </cell>
          <cell r="G1907">
            <v>42735</v>
          </cell>
        </row>
        <row r="1909">
          <cell r="H1909" t="str">
            <v xml:space="preserve">PRECIO </v>
          </cell>
        </row>
        <row r="1910">
          <cell r="E1910" t="str">
            <v>FUENTE</v>
          </cell>
          <cell r="G1910" t="str">
            <v>TIPO</v>
          </cell>
          <cell r="H1910" t="str">
            <v>UNITARIO</v>
          </cell>
        </row>
        <row r="1911">
          <cell r="H1911" t="str">
            <v>(US$)</v>
          </cell>
        </row>
        <row r="1912">
          <cell r="E1912" t="str">
            <v>Determinado en función a los equipos de la misma familia con sustento de aduanas 2016</v>
          </cell>
          <cell r="G1912">
            <v>0</v>
          </cell>
          <cell r="H1912">
            <v>4.6015652955882089</v>
          </cell>
        </row>
        <row r="1920">
          <cell r="G1920" t="str">
            <v>US$/Unidad</v>
          </cell>
          <cell r="H1920">
            <v>4.6015652955882089</v>
          </cell>
        </row>
        <row r="1921">
          <cell r="G1921" t="str">
            <v>US$/Unidad</v>
          </cell>
          <cell r="H1921" t="str">
            <v>NO APLICA</v>
          </cell>
          <cell r="I1921">
            <v>4.6015652955882089</v>
          </cell>
        </row>
        <row r="1927">
          <cell r="H1927" t="str">
            <v>I-404</v>
          </cell>
        </row>
        <row r="1930">
          <cell r="E1930" t="str">
            <v xml:space="preserve"> </v>
          </cell>
        </row>
        <row r="1931">
          <cell r="E1931" t="str">
            <v>MA1-300C1</v>
          </cell>
          <cell r="F1931" t="str">
            <v>Manguitos de Reparación conductor AAAC 300 mm2</v>
          </cell>
          <cell r="H1931">
            <v>5.0342857142857147</v>
          </cell>
        </row>
        <row r="1933">
          <cell r="E1933" t="str">
            <v>Manguitos de Reparación conductor AAAC 300 mm2</v>
          </cell>
        </row>
        <row r="1935">
          <cell r="F1935" t="str">
            <v>TIPO DE CAMBIO (S/.POR US$) :</v>
          </cell>
          <cell r="G1935">
            <v>3.36</v>
          </cell>
        </row>
        <row r="1936">
          <cell r="F1936" t="str">
            <v>FECHA DE REFERENCIA :</v>
          </cell>
          <cell r="G1936">
            <v>42735</v>
          </cell>
        </row>
        <row r="1938">
          <cell r="H1938" t="str">
            <v xml:space="preserve">PRECIO </v>
          </cell>
        </row>
        <row r="1939">
          <cell r="E1939" t="str">
            <v>FUENTE</v>
          </cell>
          <cell r="G1939" t="str">
            <v>TIPO</v>
          </cell>
          <cell r="H1939" t="str">
            <v>UNITARIO</v>
          </cell>
        </row>
        <row r="1940">
          <cell r="H1940" t="str">
            <v>(US$)</v>
          </cell>
        </row>
        <row r="1941">
          <cell r="E1941" t="str">
            <v>GCZ INGENIEROS S.A.C. REPORTE ADUANAS 20160704</v>
          </cell>
          <cell r="G1941">
            <v>0</v>
          </cell>
          <cell r="H1941">
            <v>5.0342857142857147</v>
          </cell>
        </row>
        <row r="1949">
          <cell r="G1949" t="str">
            <v>US$/Unidad</v>
          </cell>
          <cell r="H1949">
            <v>5.0342857142857147</v>
          </cell>
        </row>
        <row r="1950">
          <cell r="G1950" t="str">
            <v>US$/Unidad</v>
          </cell>
          <cell r="H1950" t="str">
            <v>NO APLICA</v>
          </cell>
          <cell r="I1950">
            <v>5.0342857142857147</v>
          </cell>
        </row>
        <row r="1955">
          <cell r="H1955" t="str">
            <v>I-404</v>
          </cell>
        </row>
        <row r="1958">
          <cell r="E1958" t="str">
            <v xml:space="preserve"> </v>
          </cell>
        </row>
        <row r="1959">
          <cell r="E1959" t="str">
            <v>MA1-185C1</v>
          </cell>
          <cell r="F1959" t="str">
            <v>Manguitos de Reparación conductor AAAC 185mm2</v>
          </cell>
          <cell r="H1959">
            <v>3.5470399153492447</v>
          </cell>
        </row>
        <row r="1961">
          <cell r="E1961" t="str">
            <v>Manguitos de Reparación conductor AAAC 185mm2</v>
          </cell>
        </row>
        <row r="1963">
          <cell r="F1963" t="str">
            <v>TIPO DE CAMBIO (S/.POR US$) :</v>
          </cell>
          <cell r="G1963">
            <v>3.36</v>
          </cell>
        </row>
        <row r="1964">
          <cell r="F1964" t="str">
            <v>FECHA DE REFERENCIA :</v>
          </cell>
          <cell r="G1964">
            <v>42735</v>
          </cell>
        </row>
        <row r="1966">
          <cell r="H1966" t="str">
            <v xml:space="preserve">PRECIO </v>
          </cell>
        </row>
        <row r="1967">
          <cell r="E1967" t="str">
            <v>FUENTE</v>
          </cell>
          <cell r="G1967" t="str">
            <v>TIPO</v>
          </cell>
          <cell r="H1967" t="str">
            <v>UNITARIO</v>
          </cell>
        </row>
        <row r="1968">
          <cell r="H1968" t="str">
            <v>(US$)</v>
          </cell>
        </row>
        <row r="1969">
          <cell r="E1969" t="str">
            <v>Determinado en función a los equipos de la misma familia con sustento de aduanas 2016</v>
          </cell>
          <cell r="G1969">
            <v>0</v>
          </cell>
          <cell r="H1969">
            <v>3.5470399153492447</v>
          </cell>
        </row>
        <row r="1979">
          <cell r="G1979" t="str">
            <v>US$/Unidad</v>
          </cell>
          <cell r="H1979">
            <v>3.5470399153492447</v>
          </cell>
        </row>
        <row r="1980">
          <cell r="G1980" t="str">
            <v>US$/Unidad</v>
          </cell>
          <cell r="H1980" t="str">
            <v>NO APLICA</v>
          </cell>
          <cell r="I1980">
            <v>3.5470399153492447</v>
          </cell>
        </row>
        <row r="1985">
          <cell r="H1985" t="str">
            <v>I-404</v>
          </cell>
        </row>
        <row r="1988">
          <cell r="E1988" t="str">
            <v xml:space="preserve"> </v>
          </cell>
        </row>
        <row r="1989">
          <cell r="E1989" t="str">
            <v>MA1-150C9</v>
          </cell>
          <cell r="F1989" t="str">
            <v>Manguitos de Reparación conductor ACCR  175 mm2</v>
          </cell>
          <cell r="H1989">
            <v>15</v>
          </cell>
        </row>
        <row r="1991">
          <cell r="E1991" t="str">
            <v>Manguitos de Reparación conductor ACCR  175 mm2</v>
          </cell>
        </row>
        <row r="1993">
          <cell r="F1993" t="str">
            <v>TIPO DE CAMBIO (S/.POR US$) :</v>
          </cell>
          <cell r="G1993">
            <v>3.36</v>
          </cell>
        </row>
        <row r="1994">
          <cell r="F1994" t="str">
            <v>FECHA DE REFERENCIA :</v>
          </cell>
          <cell r="G1994">
            <v>42735</v>
          </cell>
        </row>
        <row r="1996">
          <cell r="H1996" t="str">
            <v xml:space="preserve">PRECIO </v>
          </cell>
        </row>
        <row r="1997">
          <cell r="E1997" t="str">
            <v>FUENTE</v>
          </cell>
          <cell r="G1997" t="str">
            <v>TIPO</v>
          </cell>
          <cell r="H1997" t="str">
            <v>UNITARIO</v>
          </cell>
        </row>
        <row r="1998">
          <cell r="H1998" t="str">
            <v>(US$)</v>
          </cell>
        </row>
        <row r="1999">
          <cell r="E1999" t="str">
            <v>ESTIMADO</v>
          </cell>
          <cell r="G1999">
            <v>0</v>
          </cell>
          <cell r="H1999">
            <v>15</v>
          </cell>
        </row>
        <row r="2009">
          <cell r="G2009" t="str">
            <v>US$/Unidad</v>
          </cell>
          <cell r="H2009">
            <v>15</v>
          </cell>
        </row>
        <row r="2010">
          <cell r="G2010" t="str">
            <v>US$/Unidad</v>
          </cell>
          <cell r="H2010" t="str">
            <v>NO APLICA</v>
          </cell>
          <cell r="I2010">
            <v>15</v>
          </cell>
        </row>
        <row r="2017">
          <cell r="H2017" t="str">
            <v>I-404</v>
          </cell>
        </row>
        <row r="2020">
          <cell r="E2020" t="str">
            <v xml:space="preserve"> </v>
          </cell>
        </row>
        <row r="2021">
          <cell r="E2021" t="str">
            <v>MA1-120C1</v>
          </cell>
          <cell r="F2021" t="str">
            <v>Manguitos de Reparación conductor AAAC 120 mm2</v>
          </cell>
          <cell r="H2021">
            <v>2.3007826477941045</v>
          </cell>
        </row>
        <row r="2023">
          <cell r="E2023" t="str">
            <v>Manguitos de Reparación conductor AAAC 120 mm2</v>
          </cell>
        </row>
        <row r="2025">
          <cell r="F2025" t="str">
            <v>TIPO DE CAMBIO (S/.POR US$) :</v>
          </cell>
          <cell r="G2025">
            <v>3.36</v>
          </cell>
        </row>
        <row r="2026">
          <cell r="F2026" t="str">
            <v>FECHA DE REFERENCIA :</v>
          </cell>
          <cell r="G2026">
            <v>42735</v>
          </cell>
        </row>
        <row r="2028">
          <cell r="H2028" t="str">
            <v xml:space="preserve">PRECIO </v>
          </cell>
        </row>
        <row r="2029">
          <cell r="E2029" t="str">
            <v>FUENTE</v>
          </cell>
          <cell r="G2029" t="str">
            <v>TIPO</v>
          </cell>
          <cell r="H2029" t="str">
            <v>UNITARIO</v>
          </cell>
        </row>
        <row r="2030">
          <cell r="H2030" t="str">
            <v>(US$)</v>
          </cell>
        </row>
        <row r="2031">
          <cell r="E2031" t="str">
            <v>Determinado en función a los equipos de la misma familia con sustento de aduanas 2016</v>
          </cell>
          <cell r="G2031">
            <v>0</v>
          </cell>
          <cell r="H2031">
            <v>2.3007826477941045</v>
          </cell>
        </row>
        <row r="2043">
          <cell r="G2043" t="str">
            <v>US$/Unidad</v>
          </cell>
          <cell r="H2043">
            <v>2.3007826477941045</v>
          </cell>
        </row>
        <row r="2044">
          <cell r="G2044" t="str">
            <v>US$/Unidad</v>
          </cell>
          <cell r="H2044" t="str">
            <v>NO APLICA</v>
          </cell>
          <cell r="I2044">
            <v>2.3007826477941045</v>
          </cell>
        </row>
        <row r="2049">
          <cell r="H2049" t="str">
            <v>I-404</v>
          </cell>
        </row>
        <row r="2052">
          <cell r="E2052" t="str">
            <v xml:space="preserve"> </v>
          </cell>
        </row>
        <row r="2053">
          <cell r="E2053" t="str">
            <v>MA1-050C1</v>
          </cell>
          <cell r="F2053" t="str">
            <v>Manguitos de Reparación conductor AAAC 50 mm2</v>
          </cell>
          <cell r="H2053">
            <v>0.95865943658087693</v>
          </cell>
        </row>
        <row r="2055">
          <cell r="E2055" t="str">
            <v>Manguitos de Reparación conductor AAAC 50 mm2</v>
          </cell>
        </row>
        <row r="2057">
          <cell r="F2057" t="str">
            <v>TIPO DE CAMBIO (S/.POR US$) :</v>
          </cell>
          <cell r="G2057">
            <v>3.36</v>
          </cell>
        </row>
        <row r="2058">
          <cell r="F2058" t="str">
            <v>FECHA DE REFERENCIA :</v>
          </cell>
          <cell r="G2058">
            <v>42735</v>
          </cell>
        </row>
        <row r="2060">
          <cell r="H2060" t="str">
            <v xml:space="preserve">PRECIO </v>
          </cell>
        </row>
        <row r="2061">
          <cell r="E2061" t="str">
            <v>FUENTE</v>
          </cell>
          <cell r="G2061" t="str">
            <v>TIPO</v>
          </cell>
          <cell r="H2061" t="str">
            <v>UNITARIO</v>
          </cell>
        </row>
        <row r="2062">
          <cell r="H2062" t="str">
            <v>(US$)</v>
          </cell>
        </row>
        <row r="2063">
          <cell r="E2063" t="str">
            <v>Determinado en función a los equipos de la misma familia con sustento de aduanas 2016</v>
          </cell>
          <cell r="G2063">
            <v>0</v>
          </cell>
          <cell r="H2063">
            <v>0.95865943658087693</v>
          </cell>
        </row>
        <row r="2075">
          <cell r="G2075" t="str">
            <v>US$/Unidad</v>
          </cell>
          <cell r="H2075">
            <v>0.95865943658087693</v>
          </cell>
        </row>
        <row r="2076">
          <cell r="G2076" t="str">
            <v>US$/Unidad</v>
          </cell>
          <cell r="H2076" t="str">
            <v>NO APLICA</v>
          </cell>
          <cell r="I2076">
            <v>0.95865943658087693</v>
          </cell>
        </row>
        <row r="2079">
          <cell r="H2079" t="str">
            <v>I-404</v>
          </cell>
        </row>
        <row r="2082">
          <cell r="E2082" t="str">
            <v xml:space="preserve"> </v>
          </cell>
        </row>
        <row r="2083">
          <cell r="E2083" t="str">
            <v>MA1-035C1</v>
          </cell>
          <cell r="F2083" t="str">
            <v>Manguitos de Reparación conductor AAAC 35 mm2</v>
          </cell>
          <cell r="H2083">
            <v>0.67106160560661388</v>
          </cell>
        </row>
        <row r="2085">
          <cell r="E2085" t="str">
            <v>Manguitos de Reparación conductor AAAC 35 mm2</v>
          </cell>
        </row>
        <row r="2087">
          <cell r="F2087" t="str">
            <v>TIPO DE CAMBIO (S/.POR US$) :</v>
          </cell>
          <cell r="G2087">
            <v>3.36</v>
          </cell>
        </row>
        <row r="2088">
          <cell r="F2088" t="str">
            <v>FECHA DE REFERENCIA :</v>
          </cell>
          <cell r="G2088">
            <v>42735</v>
          </cell>
        </row>
        <row r="2090">
          <cell r="H2090" t="str">
            <v xml:space="preserve">PRECIO </v>
          </cell>
        </row>
        <row r="2091">
          <cell r="E2091" t="str">
            <v>FUENTE</v>
          </cell>
          <cell r="G2091" t="str">
            <v>TIPO</v>
          </cell>
          <cell r="H2091" t="str">
            <v>UNITARIO</v>
          </cell>
        </row>
        <row r="2092">
          <cell r="H2092" t="str">
            <v>(US$)</v>
          </cell>
        </row>
        <row r="2093">
          <cell r="E2093" t="str">
            <v>Determinado en función a los equipos de la misma familia con sustento de aduanas 2016</v>
          </cell>
          <cell r="G2093">
            <v>0</v>
          </cell>
          <cell r="H2093">
            <v>0.67106160560661388</v>
          </cell>
        </row>
        <row r="2104">
          <cell r="G2104" t="str">
            <v>US$/Unidad</v>
          </cell>
          <cell r="H2104">
            <v>0.67106160560661388</v>
          </cell>
        </row>
        <row r="2105">
          <cell r="G2105" t="str">
            <v>US$/Unidad</v>
          </cell>
          <cell r="H2105" t="str">
            <v>NO APLICA</v>
          </cell>
          <cell r="I2105">
            <v>0.67106160560661388</v>
          </cell>
        </row>
        <row r="2112">
          <cell r="H2112" t="str">
            <v>I-404</v>
          </cell>
        </row>
        <row r="2115">
          <cell r="E2115" t="str">
            <v xml:space="preserve"> </v>
          </cell>
        </row>
        <row r="2116">
          <cell r="E2116" t="str">
            <v>JE1-500C4</v>
          </cell>
          <cell r="F2116" t="str">
            <v>Juntas de empalme conductor ACAR 500 mm2</v>
          </cell>
          <cell r="H2116">
            <v>20.320750903106532</v>
          </cell>
        </row>
        <row r="2118">
          <cell r="E2118" t="str">
            <v>Juntas de empalme conductor ACAR 500 mm2</v>
          </cell>
        </row>
        <row r="2120">
          <cell r="F2120" t="str">
            <v>TIPO DE CAMBIO (S/.POR US$) :</v>
          </cell>
          <cell r="G2120">
            <v>3.36</v>
          </cell>
        </row>
        <row r="2121">
          <cell r="F2121" t="str">
            <v>FECHA DE REFERENCIA :</v>
          </cell>
          <cell r="G2121">
            <v>42735</v>
          </cell>
        </row>
        <row r="2123">
          <cell r="H2123" t="str">
            <v xml:space="preserve">PRECIO </v>
          </cell>
        </row>
        <row r="2124">
          <cell r="E2124" t="str">
            <v>FUENTE</v>
          </cell>
          <cell r="G2124" t="str">
            <v>TIPO</v>
          </cell>
          <cell r="H2124" t="str">
            <v>UNITARIO</v>
          </cell>
        </row>
        <row r="2125">
          <cell r="H2125" t="str">
            <v>(US$)</v>
          </cell>
        </row>
        <row r="2126">
          <cell r="E2126" t="str">
            <v>Determinado en función a los equipos de la misma familia con sustento de aduanas 2016</v>
          </cell>
          <cell r="G2126">
            <v>0</v>
          </cell>
          <cell r="H2126">
            <v>20.320750903106532</v>
          </cell>
        </row>
        <row r="2138">
          <cell r="G2138" t="str">
            <v>US$/Unidad</v>
          </cell>
          <cell r="H2138">
            <v>20.320750903106532</v>
          </cell>
        </row>
        <row r="2139">
          <cell r="G2139" t="str">
            <v>US$/Unidad</v>
          </cell>
          <cell r="H2139" t="str">
            <v>NO APLICA</v>
          </cell>
          <cell r="I2139">
            <v>20.320750903106532</v>
          </cell>
        </row>
        <row r="2146">
          <cell r="H2146" t="str">
            <v>I-404</v>
          </cell>
        </row>
        <row r="2149">
          <cell r="E2149" t="str">
            <v xml:space="preserve"> </v>
          </cell>
        </row>
        <row r="2150">
          <cell r="E2150" t="str">
            <v>JE1-600C4</v>
          </cell>
          <cell r="F2150" t="str">
            <v>Juntas de empalme conductor ACAR 600 mm2</v>
          </cell>
          <cell r="H2150">
            <v>27.969047619047622</v>
          </cell>
        </row>
        <row r="2152">
          <cell r="E2152" t="str">
            <v>Juntas de empalme conductor ACAR 600 mm2</v>
          </cell>
        </row>
        <row r="2154">
          <cell r="F2154" t="str">
            <v>TIPO DE CAMBIO (S/.POR US$) :</v>
          </cell>
          <cell r="G2154">
            <v>3.36</v>
          </cell>
        </row>
        <row r="2155">
          <cell r="F2155" t="str">
            <v>FECHA DE REFERENCIA :</v>
          </cell>
          <cell r="G2155">
            <v>42735</v>
          </cell>
        </row>
        <row r="2157">
          <cell r="H2157" t="str">
            <v xml:space="preserve">PRECIO </v>
          </cell>
        </row>
        <row r="2158">
          <cell r="E2158" t="str">
            <v>FUENTE</v>
          </cell>
          <cell r="G2158" t="str">
            <v>TIPO</v>
          </cell>
          <cell r="H2158" t="str">
            <v>UNITARIO</v>
          </cell>
        </row>
        <row r="2159">
          <cell r="H2159" t="str">
            <v>(US$)</v>
          </cell>
        </row>
        <row r="2160">
          <cell r="E2160" t="str">
            <v>COBRA PERU S.A REPORTE ADUANAS 20160303</v>
          </cell>
          <cell r="G2160">
            <v>0</v>
          </cell>
          <cell r="H2160">
            <v>27.969047619047622</v>
          </cell>
        </row>
        <row r="2172">
          <cell r="G2172" t="str">
            <v>US$/Unidad</v>
          </cell>
          <cell r="H2172">
            <v>27.969047619047622</v>
          </cell>
        </row>
        <row r="2173">
          <cell r="G2173" t="str">
            <v>US$/Unidad</v>
          </cell>
          <cell r="H2173" t="str">
            <v>NO APLICA</v>
          </cell>
          <cell r="I2173">
            <v>27.969047619047622</v>
          </cell>
        </row>
        <row r="2178">
          <cell r="H2178" t="str">
            <v>I-404</v>
          </cell>
        </row>
        <row r="2181">
          <cell r="E2181" t="str">
            <v xml:space="preserve"> </v>
          </cell>
        </row>
        <row r="2182">
          <cell r="E2182" t="str">
            <v>JE1-500C9</v>
          </cell>
          <cell r="F2182" t="str">
            <v>Juntas de empalme conductor ACCR 500 mm2</v>
          </cell>
          <cell r="H2182">
            <v>313</v>
          </cell>
        </row>
        <row r="2184">
          <cell r="E2184" t="str">
            <v>Juntas de empalme conductor ACCR 500 mm2</v>
          </cell>
        </row>
        <row r="2186">
          <cell r="F2186" t="str">
            <v>TIPO DE CAMBIO (S/.POR US$) :</v>
          </cell>
          <cell r="G2186">
            <v>3.36</v>
          </cell>
        </row>
        <row r="2187">
          <cell r="F2187" t="str">
            <v>FECHA DE REFERENCIA :</v>
          </cell>
          <cell r="G2187">
            <v>42735</v>
          </cell>
        </row>
        <row r="2189">
          <cell r="H2189" t="str">
            <v xml:space="preserve">PRECIO </v>
          </cell>
        </row>
        <row r="2190">
          <cell r="E2190" t="str">
            <v>FUENTE</v>
          </cell>
          <cell r="G2190" t="str">
            <v>TIPO</v>
          </cell>
          <cell r="H2190" t="str">
            <v>UNITARIO</v>
          </cell>
        </row>
        <row r="2191">
          <cell r="H2191" t="str">
            <v>(US$)</v>
          </cell>
        </row>
        <row r="2192">
          <cell r="E2192" t="str">
            <v>ESTIMADO</v>
          </cell>
          <cell r="G2192">
            <v>0</v>
          </cell>
          <cell r="H2192">
            <v>313</v>
          </cell>
        </row>
        <row r="2204">
          <cell r="G2204" t="str">
            <v>US$/Unidad</v>
          </cell>
          <cell r="H2204">
            <v>313</v>
          </cell>
        </row>
        <row r="2205">
          <cell r="G2205" t="str">
            <v>US$/Unidad</v>
          </cell>
          <cell r="H2205" t="str">
            <v>NO APLICA</v>
          </cell>
          <cell r="I2205">
            <v>313</v>
          </cell>
        </row>
        <row r="2211">
          <cell r="H2211" t="str">
            <v>I-404</v>
          </cell>
        </row>
        <row r="2214">
          <cell r="E2214" t="str">
            <v xml:space="preserve"> </v>
          </cell>
        </row>
        <row r="2215">
          <cell r="E2215" t="str">
            <v>JE1-400C4</v>
          </cell>
          <cell r="F2215" t="str">
            <v>Juntas de empalme conductor ACAR 400 mm2</v>
          </cell>
          <cell r="H2215">
            <v>15.277333333333333</v>
          </cell>
        </row>
        <row r="2217">
          <cell r="E2217" t="str">
            <v>Juntas de empalme conductor ACAR 400 mm2</v>
          </cell>
        </row>
        <row r="2219">
          <cell r="F2219" t="str">
            <v>TIPO DE CAMBIO (S/.POR US$) :</v>
          </cell>
          <cell r="G2219">
            <v>3.36</v>
          </cell>
        </row>
        <row r="2220">
          <cell r="F2220" t="str">
            <v>FECHA DE REFERENCIA :</v>
          </cell>
          <cell r="G2220">
            <v>42735</v>
          </cell>
        </row>
        <row r="2222">
          <cell r="H2222" t="str">
            <v xml:space="preserve">PRECIO </v>
          </cell>
        </row>
        <row r="2223">
          <cell r="E2223" t="str">
            <v>FUENTE</v>
          </cell>
          <cell r="G2223" t="str">
            <v>TIPO</v>
          </cell>
          <cell r="H2223" t="str">
            <v>UNITARIO</v>
          </cell>
        </row>
        <row r="2224">
          <cell r="H2224" t="str">
            <v>(US$)</v>
          </cell>
        </row>
        <row r="2225">
          <cell r="E2225" t="str">
            <v>COBRA PERU S.A REPORTE ADUANAS 20160303</v>
          </cell>
          <cell r="G2225">
            <v>0</v>
          </cell>
          <cell r="H2225">
            <v>20.923333333333336</v>
          </cell>
        </row>
        <row r="2226">
          <cell r="E2226" t="str">
            <v>ABENGOA PERU S.A. REPORTE ADUANAS 20161006</v>
          </cell>
          <cell r="G2226">
            <v>0</v>
          </cell>
          <cell r="H2226">
            <v>15.200000000000001</v>
          </cell>
        </row>
        <row r="2227">
          <cell r="E2227" t="str">
            <v>ABENGOA PERU S.A. REPORTE ADUANAS 20161111</v>
          </cell>
          <cell r="G2227">
            <v>0</v>
          </cell>
          <cell r="H2227">
            <v>9.7086666666666659</v>
          </cell>
        </row>
        <row r="2236">
          <cell r="G2236" t="str">
            <v>US$/Unidad</v>
          </cell>
          <cell r="H2236">
            <v>15.277333333333333</v>
          </cell>
        </row>
        <row r="2237">
          <cell r="G2237" t="str">
            <v>US$/Unidad</v>
          </cell>
          <cell r="H2237">
            <v>15.277333333333333</v>
          </cell>
          <cell r="I2237">
            <v>15.277333333333333</v>
          </cell>
        </row>
        <row r="2244">
          <cell r="H2244" t="str">
            <v>I-404</v>
          </cell>
        </row>
        <row r="2247">
          <cell r="E2247" t="str">
            <v xml:space="preserve"> </v>
          </cell>
        </row>
        <row r="2248">
          <cell r="E2248" t="str">
            <v>JE1-400C1</v>
          </cell>
          <cell r="F2248" t="str">
            <v>Juntas de empalme conductor AAAC 400 mm2</v>
          </cell>
          <cell r="H2248">
            <v>56.217474725719946</v>
          </cell>
        </row>
        <row r="2250">
          <cell r="E2250" t="str">
            <v>Juntas de empalme conductor AAAC 400 mm2</v>
          </cell>
        </row>
        <row r="2252">
          <cell r="F2252" t="str">
            <v>TIPO DE CAMBIO (S/.POR US$) :</v>
          </cell>
          <cell r="G2252">
            <v>3.36</v>
          </cell>
        </row>
        <row r="2253">
          <cell r="F2253" t="str">
            <v>FECHA DE REFERENCIA :</v>
          </cell>
          <cell r="G2253">
            <v>42735</v>
          </cell>
        </row>
        <row r="2255">
          <cell r="H2255" t="str">
            <v xml:space="preserve">PRECIO </v>
          </cell>
        </row>
        <row r="2256">
          <cell r="E2256" t="str">
            <v>FUENTE</v>
          </cell>
          <cell r="G2256" t="str">
            <v>TIPO</v>
          </cell>
          <cell r="H2256" t="str">
            <v>UNITARIO</v>
          </cell>
        </row>
        <row r="2257">
          <cell r="H2257" t="str">
            <v>(US$)</v>
          </cell>
        </row>
        <row r="2258">
          <cell r="E2258" t="str">
            <v>Determinado en función a los equipos de la misma familia con sustento de aduanas 2016</v>
          </cell>
          <cell r="G2258">
            <v>0</v>
          </cell>
          <cell r="H2258">
            <v>28.504949451439888</v>
          </cell>
        </row>
        <row r="2259">
          <cell r="E2259" t="str">
            <v>REPORTE EMPRESA :LUZ DEL SUR - CON FACTURA N° F52100001006</v>
          </cell>
          <cell r="G2259">
            <v>1</v>
          </cell>
          <cell r="H2259">
            <v>83.93</v>
          </cell>
        </row>
        <row r="2268">
          <cell r="G2268" t="str">
            <v>US$/Unidad</v>
          </cell>
          <cell r="H2268">
            <v>56.217474725719946</v>
          </cell>
        </row>
        <row r="2269">
          <cell r="G2269" t="str">
            <v>US$/Unidad</v>
          </cell>
          <cell r="H2269">
            <v>56.217474725719946</v>
          </cell>
          <cell r="I2269">
            <v>56.217474725719946</v>
          </cell>
        </row>
        <row r="2277">
          <cell r="H2277" t="str">
            <v>I-404</v>
          </cell>
        </row>
        <row r="2280">
          <cell r="E2280" t="str">
            <v xml:space="preserve"> </v>
          </cell>
        </row>
        <row r="2281">
          <cell r="E2281" t="str">
            <v>JE1-300C1</v>
          </cell>
          <cell r="F2281" t="str">
            <v>Juntas de empalme conductor AAAC 300 mm2</v>
          </cell>
          <cell r="H2281">
            <v>41.556428571428569</v>
          </cell>
        </row>
        <row r="2283">
          <cell r="E2283" t="str">
            <v>Juntas de empalme conductor AAAC 300 mm2</v>
          </cell>
        </row>
        <row r="2285">
          <cell r="F2285" t="str">
            <v>TIPO DE CAMBIO (S/.POR US$) :</v>
          </cell>
          <cell r="G2285">
            <v>3.36</v>
          </cell>
        </row>
        <row r="2286">
          <cell r="F2286" t="str">
            <v>FECHA DE REFERENCIA :</v>
          </cell>
          <cell r="G2286">
            <v>42735</v>
          </cell>
        </row>
        <row r="2288">
          <cell r="H2288" t="str">
            <v xml:space="preserve">PRECIO </v>
          </cell>
        </row>
        <row r="2289">
          <cell r="E2289" t="str">
            <v>FUENTE</v>
          </cell>
          <cell r="G2289" t="str">
            <v>TIPO</v>
          </cell>
          <cell r="H2289" t="str">
            <v>UNITARIO</v>
          </cell>
        </row>
        <row r="2290">
          <cell r="H2290" t="str">
            <v>(US$)</v>
          </cell>
        </row>
        <row r="2291">
          <cell r="E2291" t="str">
            <v>OBRITEC S.A.C. REPORTE ADUANAS 20160916</v>
          </cell>
          <cell r="G2291">
            <v>0</v>
          </cell>
          <cell r="H2291">
            <v>10.982857142857142</v>
          </cell>
        </row>
        <row r="2292">
          <cell r="E2292" t="str">
            <v>REPORTE EMPRESA :LUZ DEL SUR - CON FACTURA N° F52100001007</v>
          </cell>
          <cell r="G2292">
            <v>1</v>
          </cell>
          <cell r="H2292">
            <v>72.13</v>
          </cell>
        </row>
        <row r="2303">
          <cell r="G2303" t="str">
            <v>US$/Unidad</v>
          </cell>
          <cell r="H2303">
            <v>41.556428571428569</v>
          </cell>
        </row>
        <row r="2304">
          <cell r="G2304" t="str">
            <v>US$/Unidad</v>
          </cell>
          <cell r="H2304">
            <v>41.556428571428569</v>
          </cell>
          <cell r="I2304">
            <v>41.556428571428569</v>
          </cell>
        </row>
        <row r="2311">
          <cell r="H2311" t="str">
            <v>I-404</v>
          </cell>
        </row>
        <row r="2314">
          <cell r="E2314" t="str">
            <v xml:space="preserve"> </v>
          </cell>
        </row>
        <row r="2315">
          <cell r="E2315" t="str">
            <v>JE1-185C1</v>
          </cell>
          <cell r="F2315" t="str">
            <v>Juntas de empalme conductor AAAC 185 mm2</v>
          </cell>
          <cell r="H2315">
            <v>14.699583709273183</v>
          </cell>
        </row>
        <row r="2317">
          <cell r="E2317" t="str">
            <v>Juntas de empalme conductor AAAC 185 mm2</v>
          </cell>
        </row>
        <row r="2319">
          <cell r="F2319" t="str">
            <v>TIPO DE CAMBIO (S/.POR US$) :</v>
          </cell>
          <cell r="G2319">
            <v>3.36</v>
          </cell>
        </row>
        <row r="2320">
          <cell r="F2320" t="str">
            <v>FECHA DE REFERENCIA :</v>
          </cell>
          <cell r="G2320">
            <v>42735</v>
          </cell>
        </row>
        <row r="2322">
          <cell r="H2322" t="str">
            <v xml:space="preserve">PRECIO </v>
          </cell>
        </row>
        <row r="2323">
          <cell r="E2323" t="str">
            <v>FUENTE</v>
          </cell>
          <cell r="G2323" t="str">
            <v>TIPO</v>
          </cell>
          <cell r="H2323" t="str">
            <v>UNITARIO</v>
          </cell>
        </row>
        <row r="2324">
          <cell r="H2324" t="str">
            <v>(US$)</v>
          </cell>
        </row>
        <row r="2325">
          <cell r="E2325" t="str">
            <v>REPRESENTACIONES Y DISTRIBUCIONES PEÐA S REPORTE ADUANAS 20160125</v>
          </cell>
          <cell r="G2325">
            <v>0</v>
          </cell>
          <cell r="H2325">
            <v>19.010451127819547</v>
          </cell>
        </row>
        <row r="2326">
          <cell r="E2326" t="str">
            <v>REPRESENTACIONES Y DISTRIBUCIONES PEÐA S REPORTE ADUANAS 20160211</v>
          </cell>
          <cell r="G2326">
            <v>0</v>
          </cell>
          <cell r="H2326">
            <v>10.8139</v>
          </cell>
        </row>
        <row r="2327">
          <cell r="E2327" t="str">
            <v>REPRESENTACIONES Y DISTRIBUCIONES PEÐA S REPORTE ADUANAS 20160118</v>
          </cell>
          <cell r="G2327">
            <v>0</v>
          </cell>
          <cell r="H2327">
            <v>14.2744</v>
          </cell>
        </row>
        <row r="2337">
          <cell r="G2337" t="str">
            <v>US$/Unidad</v>
          </cell>
          <cell r="H2337">
            <v>14.699583709273183</v>
          </cell>
        </row>
        <row r="2338">
          <cell r="G2338" t="str">
            <v>US$/Unidad</v>
          </cell>
          <cell r="H2338">
            <v>14.699583709273183</v>
          </cell>
          <cell r="I2338">
            <v>14.699583709273183</v>
          </cell>
        </row>
        <row r="2343">
          <cell r="H2343" t="str">
            <v>I-404</v>
          </cell>
        </row>
        <row r="2346">
          <cell r="E2346" t="str">
            <v xml:space="preserve"> </v>
          </cell>
        </row>
        <row r="2347">
          <cell r="E2347" t="str">
            <v>JE1-150C9</v>
          </cell>
          <cell r="F2347" t="str">
            <v>Juntas de empalme conductor ACCR 175 mm2</v>
          </cell>
          <cell r="H2347">
            <v>40</v>
          </cell>
        </row>
        <row r="2349">
          <cell r="E2349" t="str">
            <v>Juntas de empalme conductor ACCR 175 mm2</v>
          </cell>
        </row>
        <row r="2351">
          <cell r="F2351" t="str">
            <v>TIPO DE CAMBIO (S/.POR US$) :</v>
          </cell>
          <cell r="G2351">
            <v>3.36</v>
          </cell>
        </row>
        <row r="2352">
          <cell r="F2352" t="str">
            <v>FECHA DE REFERENCIA :</v>
          </cell>
          <cell r="G2352">
            <v>42735</v>
          </cell>
        </row>
        <row r="2354">
          <cell r="H2354" t="str">
            <v xml:space="preserve">PRECIO </v>
          </cell>
        </row>
        <row r="2355">
          <cell r="E2355" t="str">
            <v>FUENTE</v>
          </cell>
          <cell r="G2355" t="str">
            <v>TIPO</v>
          </cell>
          <cell r="H2355" t="str">
            <v>UNITARIO</v>
          </cell>
        </row>
        <row r="2356">
          <cell r="H2356" t="str">
            <v>(US$)</v>
          </cell>
        </row>
        <row r="2357">
          <cell r="E2357" t="str">
            <v>ESTIMADO</v>
          </cell>
          <cell r="G2357">
            <v>0</v>
          </cell>
          <cell r="H2357">
            <v>40</v>
          </cell>
        </row>
        <row r="2369">
          <cell r="G2369" t="str">
            <v>US$/Unidad</v>
          </cell>
          <cell r="H2369">
            <v>40</v>
          </cell>
        </row>
        <row r="2370">
          <cell r="G2370" t="str">
            <v>US$/Unidad</v>
          </cell>
          <cell r="H2370" t="str">
            <v>NO APLICA</v>
          </cell>
          <cell r="I2370">
            <v>40</v>
          </cell>
        </row>
        <row r="2377">
          <cell r="H2377" t="str">
            <v>I-404</v>
          </cell>
        </row>
        <row r="2380">
          <cell r="E2380" t="str">
            <v xml:space="preserve"> </v>
          </cell>
        </row>
        <row r="2381">
          <cell r="E2381" t="str">
            <v>JE1-150C1</v>
          </cell>
          <cell r="F2381" t="str">
            <v>Juntas de empalme conductor AAAC 150 mm2</v>
          </cell>
          <cell r="H2381">
            <v>10.689356044289958</v>
          </cell>
        </row>
        <row r="2383">
          <cell r="E2383" t="str">
            <v>Juntas de empalme conductor AAAC 150 mm2</v>
          </cell>
        </row>
        <row r="2385">
          <cell r="F2385" t="str">
            <v>TIPO DE CAMBIO (S/.POR US$) :</v>
          </cell>
          <cell r="G2385">
            <v>3.36</v>
          </cell>
        </row>
        <row r="2386">
          <cell r="F2386" t="str">
            <v>FECHA DE REFERENCIA :</v>
          </cell>
          <cell r="G2386">
            <v>42735</v>
          </cell>
        </row>
        <row r="2388">
          <cell r="H2388" t="str">
            <v xml:space="preserve">PRECIO </v>
          </cell>
        </row>
        <row r="2389">
          <cell r="E2389" t="str">
            <v>FUENTE</v>
          </cell>
          <cell r="G2389" t="str">
            <v>TIPO</v>
          </cell>
          <cell r="H2389" t="str">
            <v>UNITARIO</v>
          </cell>
        </row>
        <row r="2390">
          <cell r="H2390" t="str">
            <v>(US$)</v>
          </cell>
        </row>
        <row r="2391">
          <cell r="E2391" t="str">
            <v>Determinado en función a los equipos de la misma familia con sustento de aduanas 2016</v>
          </cell>
          <cell r="G2391">
            <v>0</v>
          </cell>
          <cell r="H2391">
            <v>10.689356044289958</v>
          </cell>
        </row>
        <row r="2403">
          <cell r="G2403" t="str">
            <v>US$/Unidad</v>
          </cell>
          <cell r="H2403">
            <v>10.689356044289958</v>
          </cell>
        </row>
        <row r="2404">
          <cell r="G2404" t="str">
            <v>US$/Unidad</v>
          </cell>
          <cell r="H2404" t="str">
            <v>NO APLICA</v>
          </cell>
          <cell r="I2404">
            <v>10.689356044289958</v>
          </cell>
        </row>
        <row r="2409">
          <cell r="H2409" t="str">
            <v>I-404</v>
          </cell>
        </row>
        <row r="2412">
          <cell r="E2412" t="str">
            <v xml:space="preserve"> </v>
          </cell>
        </row>
        <row r="2413">
          <cell r="E2413" t="str">
            <v>JE1-120C1</v>
          </cell>
          <cell r="F2413" t="str">
            <v>Juntas de empalme conductor AAAC 120 mm2</v>
          </cell>
          <cell r="H2413">
            <v>12.622666666666667</v>
          </cell>
        </row>
        <row r="2415">
          <cell r="E2415" t="str">
            <v>Juntas de empalme conductor AAAC 120 mm2</v>
          </cell>
        </row>
        <row r="2417">
          <cell r="F2417" t="str">
            <v>TIPO DE CAMBIO (S/.POR US$) :</v>
          </cell>
          <cell r="G2417">
            <v>3.36</v>
          </cell>
        </row>
        <row r="2418">
          <cell r="F2418" t="str">
            <v>FECHA DE REFERENCIA :</v>
          </cell>
          <cell r="G2418">
            <v>42735</v>
          </cell>
        </row>
        <row r="2420">
          <cell r="H2420" t="str">
            <v xml:space="preserve">PRECIO </v>
          </cell>
        </row>
        <row r="2421">
          <cell r="E2421" t="str">
            <v>FUENTE</v>
          </cell>
          <cell r="G2421" t="str">
            <v>TIPO</v>
          </cell>
          <cell r="H2421" t="str">
            <v>UNITARIO</v>
          </cell>
        </row>
        <row r="2422">
          <cell r="H2422" t="str">
            <v>(US$)</v>
          </cell>
        </row>
        <row r="2423">
          <cell r="E2423" t="str">
            <v>REPRESENTACIONES Y DISTRIBUCIONES PEÐA S REPORTE ADUANAS 20160118</v>
          </cell>
          <cell r="G2423">
            <v>0</v>
          </cell>
          <cell r="H2423">
            <v>10.812000000000001</v>
          </cell>
        </row>
        <row r="2424">
          <cell r="E2424" t="str">
            <v>REPRESENTACIONES Y DISTRIBUCIONES PEÐA S REPORTE ADUANAS 20160211</v>
          </cell>
          <cell r="G2424">
            <v>0</v>
          </cell>
          <cell r="H2424">
            <v>7.6459999999999999</v>
          </cell>
        </row>
        <row r="2425">
          <cell r="E2425" t="str">
            <v>REPORTE EMPRESA :LUZ DEL SUR - CON FACTURA N° F52100000970</v>
          </cell>
          <cell r="G2425">
            <v>1</v>
          </cell>
          <cell r="H2425">
            <v>19.41</v>
          </cell>
        </row>
        <row r="2435">
          <cell r="G2435" t="str">
            <v>US$/Unidad</v>
          </cell>
          <cell r="H2435">
            <v>12.622666666666667</v>
          </cell>
        </row>
        <row r="2436">
          <cell r="G2436" t="str">
            <v>US$/Unidad</v>
          </cell>
          <cell r="H2436">
            <v>12.622666666666667</v>
          </cell>
          <cell r="I2436">
            <v>12.622666666666667</v>
          </cell>
        </row>
        <row r="2441">
          <cell r="H2441" t="str">
            <v>I-404</v>
          </cell>
        </row>
        <row r="2444">
          <cell r="E2444" t="str">
            <v xml:space="preserve"> </v>
          </cell>
        </row>
        <row r="2445">
          <cell r="E2445" t="str">
            <v>JE1-070C1</v>
          </cell>
          <cell r="F2445" t="str">
            <v>Juntas de empalme conductor AAAC 70 mm2</v>
          </cell>
          <cell r="H2445">
            <v>5.3564431818181815</v>
          </cell>
        </row>
        <row r="2447">
          <cell r="E2447" t="str">
            <v>Juntas de empalme conductor AAAC 70 mm2</v>
          </cell>
        </row>
        <row r="2449">
          <cell r="F2449" t="str">
            <v>TIPO DE CAMBIO (S/.POR US$) :</v>
          </cell>
          <cell r="G2449">
            <v>3.36</v>
          </cell>
        </row>
        <row r="2450">
          <cell r="F2450" t="str">
            <v>FECHA DE REFERENCIA :</v>
          </cell>
          <cell r="G2450">
            <v>42735</v>
          </cell>
        </row>
        <row r="2452">
          <cell r="H2452" t="str">
            <v xml:space="preserve">PRECIO </v>
          </cell>
        </row>
        <row r="2453">
          <cell r="E2453" t="str">
            <v>FUENTE</v>
          </cell>
          <cell r="G2453" t="str">
            <v>TIPO</v>
          </cell>
          <cell r="H2453" t="str">
            <v>UNITARIO</v>
          </cell>
        </row>
        <row r="2454">
          <cell r="H2454" t="str">
            <v>(US$)</v>
          </cell>
        </row>
        <row r="2455">
          <cell r="E2455" t="str">
            <v>REPRESENTACIONES Y DISTRIBUCIONES PEÐA S REPORTE ADUANAS 20160118</v>
          </cell>
          <cell r="G2455">
            <v>0</v>
          </cell>
          <cell r="H2455">
            <v>5.1106363636363632</v>
          </cell>
        </row>
        <row r="2456">
          <cell r="E2456" t="str">
            <v>REPRESENTACIONES Y DISTRIBUCIONES PEÐA S REPORTE ADUANAS 20160125</v>
          </cell>
          <cell r="G2456">
            <v>0</v>
          </cell>
          <cell r="H2456">
            <v>5.6022499999999997</v>
          </cell>
        </row>
        <row r="2467">
          <cell r="G2467" t="str">
            <v>US$/Unidad</v>
          </cell>
          <cell r="H2467">
            <v>5.3564431818181815</v>
          </cell>
        </row>
        <row r="2468">
          <cell r="G2468" t="str">
            <v>US$/Unidad</v>
          </cell>
          <cell r="H2468">
            <v>5.3564431818181815</v>
          </cell>
          <cell r="I2468">
            <v>5.3564431818181815</v>
          </cell>
        </row>
        <row r="2473">
          <cell r="H2473" t="str">
            <v>I-404</v>
          </cell>
        </row>
        <row r="2476">
          <cell r="E2476" t="str">
            <v xml:space="preserve"> </v>
          </cell>
        </row>
        <row r="2477">
          <cell r="E2477" t="str">
            <v>JE1-050C1</v>
          </cell>
          <cell r="F2477" t="str">
            <v>Juntas de empalme conductor AAAC 50 mm2</v>
          </cell>
          <cell r="H2477">
            <v>3.563118681429986</v>
          </cell>
        </row>
        <row r="2479">
          <cell r="E2479" t="str">
            <v>Juntas de empalme conductor AAAC 50 mm2</v>
          </cell>
        </row>
        <row r="2481">
          <cell r="F2481" t="str">
            <v>TIPO DE CAMBIO (S/.POR US$) :</v>
          </cell>
          <cell r="G2481">
            <v>3.36</v>
          </cell>
        </row>
        <row r="2482">
          <cell r="F2482" t="str">
            <v>FECHA DE REFERENCIA :</v>
          </cell>
          <cell r="G2482">
            <v>42735</v>
          </cell>
        </row>
        <row r="2484">
          <cell r="H2484" t="str">
            <v xml:space="preserve">PRECIO </v>
          </cell>
        </row>
        <row r="2485">
          <cell r="E2485" t="str">
            <v>FUENTE</v>
          </cell>
          <cell r="G2485" t="str">
            <v>TIPO</v>
          </cell>
          <cell r="H2485" t="str">
            <v>UNITARIO</v>
          </cell>
        </row>
        <row r="2486">
          <cell r="H2486" t="str">
            <v>(US$)</v>
          </cell>
        </row>
        <row r="2487">
          <cell r="E2487" t="str">
            <v>Determinado en función a los equipos de la misma familia con sustento de aduanas 2016</v>
          </cell>
          <cell r="G2487">
            <v>0</v>
          </cell>
          <cell r="H2487">
            <v>3.563118681429986</v>
          </cell>
        </row>
        <row r="2499">
          <cell r="G2499" t="str">
            <v>US$/Unidad</v>
          </cell>
          <cell r="H2499">
            <v>3.563118681429986</v>
          </cell>
        </row>
        <row r="2500">
          <cell r="G2500" t="str">
            <v>US$/Unidad</v>
          </cell>
          <cell r="H2500" t="str">
            <v>NO APLICA</v>
          </cell>
          <cell r="I2500">
            <v>3.563118681429986</v>
          </cell>
        </row>
        <row r="2505">
          <cell r="H2505" t="str">
            <v>I-404</v>
          </cell>
        </row>
        <row r="2508">
          <cell r="E2508" t="str">
            <v xml:space="preserve"> </v>
          </cell>
        </row>
        <row r="2509">
          <cell r="E2509" t="str">
            <v>JE1-035C1</v>
          </cell>
          <cell r="F2509" t="str">
            <v>Juntas de empalme conductor AAAC 35 mm2</v>
          </cell>
          <cell r="H2509">
            <v>2.8357269904009037</v>
          </cell>
        </row>
        <row r="2511">
          <cell r="E2511" t="str">
            <v>Juntas de empalme conductor AAAC 35 mm2</v>
          </cell>
        </row>
        <row r="2513">
          <cell r="F2513" t="str">
            <v>TIPO DE CAMBIO (S/.POR US$) :</v>
          </cell>
          <cell r="G2513">
            <v>3.36</v>
          </cell>
        </row>
        <row r="2514">
          <cell r="F2514" t="str">
            <v>FECHA DE REFERENCIA :</v>
          </cell>
          <cell r="G2514">
            <v>42735</v>
          </cell>
        </row>
        <row r="2516">
          <cell r="H2516" t="str">
            <v xml:space="preserve">PRECIO </v>
          </cell>
        </row>
        <row r="2517">
          <cell r="E2517" t="str">
            <v>FUENTE</v>
          </cell>
          <cell r="G2517" t="str">
            <v>TIPO</v>
          </cell>
          <cell r="H2517" t="str">
            <v>UNITARIO</v>
          </cell>
        </row>
        <row r="2518">
          <cell r="H2518" t="str">
            <v>(US$)</v>
          </cell>
        </row>
        <row r="2519">
          <cell r="E2519" t="str">
            <v>REPRESENTACIONES Y DISTRIBUCIONES PEÐA S REPORTE ADUANAS 20160118</v>
          </cell>
          <cell r="G2519">
            <v>0</v>
          </cell>
          <cell r="H2519">
            <v>2.7055844155844158</v>
          </cell>
        </row>
        <row r="2520">
          <cell r="E2520" t="str">
            <v>REPRESENTACIONES Y DISTRIBUCIONES PEÐA S REPORTE ADUANAS 20160125</v>
          </cell>
          <cell r="G2520">
            <v>0</v>
          </cell>
          <cell r="H2520">
            <v>2.9658695652173916</v>
          </cell>
        </row>
        <row r="2531">
          <cell r="G2531" t="str">
            <v>US$/Unidad</v>
          </cell>
          <cell r="H2531">
            <v>2.8357269904009037</v>
          </cell>
        </row>
        <row r="2532">
          <cell r="G2532" t="str">
            <v>US$/Unidad</v>
          </cell>
          <cell r="H2532">
            <v>2.8357269904009037</v>
          </cell>
          <cell r="I2532">
            <v>2.8357269904009037</v>
          </cell>
        </row>
        <row r="2539">
          <cell r="H2539" t="str">
            <v>I-404</v>
          </cell>
        </row>
        <row r="2542">
          <cell r="E2542" t="str">
            <v xml:space="preserve"> </v>
          </cell>
        </row>
        <row r="2543">
          <cell r="E2543" t="str">
            <v>AM1-700C1</v>
          </cell>
          <cell r="F2543" t="str">
            <v>Amortiguador conductor AAAC 700 mm2</v>
          </cell>
          <cell r="H2543">
            <v>29.10478260869565</v>
          </cell>
        </row>
        <row r="2545">
          <cell r="E2545" t="str">
            <v>Amortiguador conductor AAAC 700 mm2</v>
          </cell>
        </row>
        <row r="2547">
          <cell r="F2547" t="str">
            <v>TIPO DE CAMBIO (S/.POR US$) :</v>
          </cell>
          <cell r="G2547">
            <v>3.36</v>
          </cell>
        </row>
        <row r="2548">
          <cell r="F2548" t="str">
            <v>FECHA DE REFERENCIA :</v>
          </cell>
          <cell r="G2548">
            <v>42735</v>
          </cell>
        </row>
        <row r="2550">
          <cell r="H2550" t="str">
            <v xml:space="preserve">PRECIO </v>
          </cell>
        </row>
        <row r="2551">
          <cell r="E2551" t="str">
            <v>FUENTE</v>
          </cell>
          <cell r="G2551" t="str">
            <v>TIPO</v>
          </cell>
          <cell r="H2551" t="str">
            <v>UNITARIO</v>
          </cell>
        </row>
        <row r="2552">
          <cell r="H2552" t="str">
            <v>(US$)</v>
          </cell>
        </row>
        <row r="2553">
          <cell r="E2553" t="str">
            <v>SOCIEDAD MINERA CERRO VERDE S.A.A. REPORTE ADUANAS 20160323</v>
          </cell>
          <cell r="G2553">
            <v>0</v>
          </cell>
          <cell r="H2553">
            <v>29.10478260869565</v>
          </cell>
        </row>
        <row r="2563">
          <cell r="G2563" t="str">
            <v>US$/Unidad</v>
          </cell>
          <cell r="H2563">
            <v>29.10478260869565</v>
          </cell>
        </row>
        <row r="2564">
          <cell r="G2564" t="str">
            <v>US$/Unidad</v>
          </cell>
          <cell r="H2564" t="str">
            <v>NO APLICA</v>
          </cell>
          <cell r="I2564">
            <v>29.10478260869565</v>
          </cell>
        </row>
        <row r="2571">
          <cell r="H2571" t="str">
            <v>I-404</v>
          </cell>
        </row>
        <row r="2574">
          <cell r="E2574" t="str">
            <v xml:space="preserve"> </v>
          </cell>
        </row>
        <row r="2575">
          <cell r="E2575" t="str">
            <v>AM1-500C4</v>
          </cell>
          <cell r="F2575" t="str">
            <v>Amortiguador conductor ACAR 500 mm2</v>
          </cell>
          <cell r="H2575">
            <v>21.967459964263035</v>
          </cell>
        </row>
        <row r="2577">
          <cell r="E2577" t="str">
            <v>Amortiguador conductor ACAR 500 mm2</v>
          </cell>
        </row>
        <row r="2579">
          <cell r="F2579" t="str">
            <v>TIPO DE CAMBIO (S/.POR US$) :</v>
          </cell>
          <cell r="G2579">
            <v>3.36</v>
          </cell>
        </row>
        <row r="2580">
          <cell r="F2580" t="str">
            <v>FECHA DE REFERENCIA :</v>
          </cell>
          <cell r="G2580">
            <v>42735</v>
          </cell>
        </row>
        <row r="2582">
          <cell r="H2582" t="str">
            <v xml:space="preserve">PRECIO </v>
          </cell>
        </row>
        <row r="2583">
          <cell r="E2583" t="str">
            <v>FUENTE</v>
          </cell>
          <cell r="G2583" t="str">
            <v>TIPO</v>
          </cell>
          <cell r="H2583" t="str">
            <v>UNITARIO</v>
          </cell>
        </row>
        <row r="2584">
          <cell r="H2584" t="str">
            <v>(US$)</v>
          </cell>
        </row>
        <row r="2585">
          <cell r="E2585" t="str">
            <v>Determinado en función a los equipos de la misma familia con sustento de aduanas 2016</v>
          </cell>
          <cell r="G2585">
            <v>0</v>
          </cell>
          <cell r="H2585">
            <v>21.967459964263035</v>
          </cell>
        </row>
        <row r="2595">
          <cell r="G2595" t="str">
            <v>US$/Unidad</v>
          </cell>
          <cell r="H2595">
            <v>21.967459964263035</v>
          </cell>
        </row>
        <row r="2596">
          <cell r="G2596" t="str">
            <v>US$/Unidad</v>
          </cell>
          <cell r="H2596" t="str">
            <v>NO APLICA</v>
          </cell>
          <cell r="I2596">
            <v>21.967459964263035</v>
          </cell>
        </row>
        <row r="2601">
          <cell r="H2601" t="str">
            <v>I-404</v>
          </cell>
        </row>
        <row r="2604">
          <cell r="E2604" t="str">
            <v xml:space="preserve"> </v>
          </cell>
        </row>
        <row r="2605">
          <cell r="E2605" t="str">
            <v>AM1-500C1</v>
          </cell>
          <cell r="F2605" t="str">
            <v>Amortiguador conductor AAAC 500 mm2</v>
          </cell>
          <cell r="H2605">
            <v>14.456837438423646</v>
          </cell>
        </row>
        <row r="2607">
          <cell r="E2607" t="str">
            <v>Amortiguador conductor AAAC 500 mm2</v>
          </cell>
        </row>
        <row r="2609">
          <cell r="F2609" t="str">
            <v>TIPO DE CAMBIO (S/.POR US$) :</v>
          </cell>
          <cell r="G2609">
            <v>3.36</v>
          </cell>
        </row>
        <row r="2610">
          <cell r="F2610" t="str">
            <v>FECHA DE REFERENCIA :</v>
          </cell>
          <cell r="G2610">
            <v>42735</v>
          </cell>
        </row>
        <row r="2612">
          <cell r="H2612" t="str">
            <v xml:space="preserve">PRECIO </v>
          </cell>
        </row>
        <row r="2613">
          <cell r="E2613" t="str">
            <v>FUENTE</v>
          </cell>
          <cell r="G2613" t="str">
            <v>TIPO</v>
          </cell>
          <cell r="H2613" t="str">
            <v>UNITARIO</v>
          </cell>
        </row>
        <row r="2614">
          <cell r="H2614" t="str">
            <v>(US$)</v>
          </cell>
        </row>
        <row r="2615">
          <cell r="E2615" t="str">
            <v>GCZ INGENIEROS S.A.C. REPORTE ADUANAS 20160510</v>
          </cell>
          <cell r="G2615">
            <v>0</v>
          </cell>
          <cell r="H2615">
            <v>14.456837438423646</v>
          </cell>
        </row>
        <row r="2627">
          <cell r="G2627" t="str">
            <v>US$/Unidad</v>
          </cell>
          <cell r="H2627">
            <v>14.456837438423646</v>
          </cell>
        </row>
        <row r="2628">
          <cell r="G2628" t="str">
            <v>US$/Unidad</v>
          </cell>
          <cell r="H2628" t="str">
            <v>NO APLICA</v>
          </cell>
          <cell r="I2628">
            <v>14.456837438423646</v>
          </cell>
        </row>
        <row r="2633">
          <cell r="H2633" t="str">
            <v>I-404</v>
          </cell>
        </row>
        <row r="2636">
          <cell r="E2636" t="str">
            <v xml:space="preserve"> </v>
          </cell>
        </row>
        <row r="2637">
          <cell r="E2637" t="str">
            <v>AM1-500C9</v>
          </cell>
          <cell r="F2637" t="str">
            <v>Amortiguador conductor ACCR 500 mm2</v>
          </cell>
          <cell r="H2637">
            <v>204</v>
          </cell>
        </row>
        <row r="2639">
          <cell r="E2639" t="str">
            <v>Amortiguador conductor ACCR 500 mm2</v>
          </cell>
        </row>
        <row r="2641">
          <cell r="F2641" t="str">
            <v>TIPO DE CAMBIO (S/.POR US$) :</v>
          </cell>
          <cell r="G2641">
            <v>3.36</v>
          </cell>
        </row>
        <row r="2642">
          <cell r="F2642" t="str">
            <v>FECHA DE REFERENCIA :</v>
          </cell>
          <cell r="G2642">
            <v>42735</v>
          </cell>
        </row>
        <row r="2644">
          <cell r="H2644" t="str">
            <v xml:space="preserve">PRECIO </v>
          </cell>
        </row>
        <row r="2645">
          <cell r="E2645" t="str">
            <v>FUENTE</v>
          </cell>
          <cell r="G2645" t="str">
            <v>TIPO</v>
          </cell>
          <cell r="H2645" t="str">
            <v>UNITARIO</v>
          </cell>
        </row>
        <row r="2646">
          <cell r="H2646" t="str">
            <v>(US$)</v>
          </cell>
        </row>
        <row r="2647">
          <cell r="E2647" t="str">
            <v>ESTIMADO</v>
          </cell>
          <cell r="G2647">
            <v>0</v>
          </cell>
          <cell r="H2647">
            <v>204</v>
          </cell>
        </row>
        <row r="2659">
          <cell r="G2659" t="str">
            <v>US$/Unidad</v>
          </cell>
          <cell r="H2659">
            <v>204</v>
          </cell>
        </row>
        <row r="2660">
          <cell r="G2660" t="str">
            <v>US$/Unidad</v>
          </cell>
          <cell r="H2660" t="str">
            <v>NO APLICA</v>
          </cell>
          <cell r="I2660">
            <v>204</v>
          </cell>
        </row>
        <row r="2666">
          <cell r="H2666" t="str">
            <v>I-404</v>
          </cell>
        </row>
        <row r="2669">
          <cell r="E2669" t="str">
            <v xml:space="preserve"> </v>
          </cell>
        </row>
        <row r="2670">
          <cell r="E2670" t="str">
            <v>AM1-400C4</v>
          </cell>
          <cell r="F2670" t="str">
            <v>Amortiguador conductor ACAR 400 mm2</v>
          </cell>
          <cell r="H2670">
            <v>16.537407732402588</v>
          </cell>
        </row>
        <row r="2672">
          <cell r="E2672" t="str">
            <v>Amortiguador conductor ACAR 400 mm2</v>
          </cell>
        </row>
        <row r="2674">
          <cell r="F2674" t="str">
            <v>TIPO DE CAMBIO (S/.POR US$) :</v>
          </cell>
          <cell r="G2674">
            <v>3.36</v>
          </cell>
        </row>
        <row r="2675">
          <cell r="F2675" t="str">
            <v>FECHA DE REFERENCIA :</v>
          </cell>
          <cell r="G2675">
            <v>42735</v>
          </cell>
        </row>
        <row r="2677">
          <cell r="H2677" t="str">
            <v xml:space="preserve">PRECIO </v>
          </cell>
        </row>
        <row r="2678">
          <cell r="E2678" t="str">
            <v>FUENTE</v>
          </cell>
          <cell r="G2678" t="str">
            <v>TIPO</v>
          </cell>
          <cell r="H2678" t="str">
            <v>UNITARIO</v>
          </cell>
        </row>
        <row r="2679">
          <cell r="H2679" t="str">
            <v>(US$)</v>
          </cell>
        </row>
        <row r="2680">
          <cell r="E2680" t="str">
            <v>COBRA PERU S.A REPORTE ADUANAS 20160314</v>
          </cell>
          <cell r="G2680">
            <v>0</v>
          </cell>
          <cell r="H2680">
            <v>18.81784686700767</v>
          </cell>
        </row>
        <row r="2681">
          <cell r="E2681" t="str">
            <v>COBRA PERU S.A REPORTE ADUANAS 20160314</v>
          </cell>
          <cell r="G2681">
            <v>0</v>
          </cell>
          <cell r="H2681">
            <v>17.21632768361582</v>
          </cell>
        </row>
        <row r="2682">
          <cell r="E2682" t="str">
            <v>ALDESA CONSTRUCCIONES SA SUCURSAL EN PER REPORTE ADUANAS 20161110</v>
          </cell>
          <cell r="G2682">
            <v>0</v>
          </cell>
          <cell r="H2682">
            <v>14.734480769230769</v>
          </cell>
        </row>
        <row r="2683">
          <cell r="E2683" t="str">
            <v>ALDESA CONSTRUCCIONES SA SUCURSAL EN PER REPORTE ADUANAS 20161110</v>
          </cell>
          <cell r="G2683">
            <v>0</v>
          </cell>
          <cell r="H2683">
            <v>15.380975609756097</v>
          </cell>
        </row>
        <row r="2692">
          <cell r="G2692" t="str">
            <v>US$/Unidad</v>
          </cell>
          <cell r="H2692">
            <v>16.537407732402588</v>
          </cell>
        </row>
        <row r="2693">
          <cell r="G2693" t="str">
            <v>US$/Unidad</v>
          </cell>
          <cell r="H2693">
            <v>16.537407732402588</v>
          </cell>
          <cell r="I2693">
            <v>16.537407732402588</v>
          </cell>
        </row>
        <row r="2700">
          <cell r="H2700" t="str">
            <v>I-404</v>
          </cell>
        </row>
        <row r="2703">
          <cell r="E2703" t="str">
            <v xml:space="preserve"> </v>
          </cell>
        </row>
        <row r="2704">
          <cell r="E2704" t="str">
            <v>AM1-400C1</v>
          </cell>
          <cell r="F2704" t="str">
            <v>Amortiguador conductor AAAC 400 mm2</v>
          </cell>
          <cell r="H2704">
            <v>30.105374999999999</v>
          </cell>
        </row>
        <row r="2706">
          <cell r="E2706" t="str">
            <v>Amortiguador conductor AAAC 400 mm2</v>
          </cell>
        </row>
        <row r="2708">
          <cell r="F2708" t="str">
            <v>TIPO DE CAMBIO (S/.POR US$) :</v>
          </cell>
          <cell r="G2708">
            <v>3.36</v>
          </cell>
        </row>
        <row r="2709">
          <cell r="F2709" t="str">
            <v>FECHA DE REFERENCIA :</v>
          </cell>
          <cell r="G2709">
            <v>42735</v>
          </cell>
        </row>
        <row r="2711">
          <cell r="H2711" t="str">
            <v xml:space="preserve">PRECIO </v>
          </cell>
        </row>
        <row r="2712">
          <cell r="E2712" t="str">
            <v>FUENTE</v>
          </cell>
          <cell r="G2712" t="str">
            <v>TIPO</v>
          </cell>
          <cell r="H2712" t="str">
            <v>UNITARIO</v>
          </cell>
        </row>
        <row r="2713">
          <cell r="H2713" t="str">
            <v>(US$)</v>
          </cell>
        </row>
        <row r="2714">
          <cell r="E2714" t="str">
            <v>EDISON ENERGY PERU S.A.C. REPORTE ADUANAS 20160909</v>
          </cell>
          <cell r="G2714">
            <v>0</v>
          </cell>
          <cell r="H2714">
            <v>29.443449999999999</v>
          </cell>
        </row>
        <row r="2715">
          <cell r="E2715" t="str">
            <v>EDISON ENERGY PERU S.A.C. REPORTE ADUANAS 20161222</v>
          </cell>
          <cell r="G2715">
            <v>0</v>
          </cell>
          <cell r="H2715">
            <v>30.767299999999999</v>
          </cell>
        </row>
        <row r="2726">
          <cell r="G2726" t="str">
            <v>US$/Unidad</v>
          </cell>
          <cell r="H2726">
            <v>30.105374999999999</v>
          </cell>
        </row>
        <row r="2727">
          <cell r="G2727" t="str">
            <v>US$/Unidad</v>
          </cell>
          <cell r="H2727">
            <v>30.105374999999999</v>
          </cell>
          <cell r="I2727">
            <v>30.105374999999999</v>
          </cell>
        </row>
        <row r="2734">
          <cell r="H2734" t="str">
            <v>I-404</v>
          </cell>
        </row>
        <row r="2737">
          <cell r="E2737" t="str">
            <v xml:space="preserve"> </v>
          </cell>
        </row>
        <row r="2738">
          <cell r="E2738" t="str">
            <v>AM1-300C1</v>
          </cell>
          <cell r="F2738" t="str">
            <v>Amortiguador conductor AAAC 300 mm2</v>
          </cell>
          <cell r="H2738">
            <v>10.912263157894737</v>
          </cell>
        </row>
        <row r="2740">
          <cell r="E2740" t="str">
            <v>Amortiguador conductor AAAC 300 mm2</v>
          </cell>
        </row>
        <row r="2742">
          <cell r="F2742" t="str">
            <v>TIPO DE CAMBIO (S/.POR US$) :</v>
          </cell>
          <cell r="G2742">
            <v>3.36</v>
          </cell>
        </row>
        <row r="2743">
          <cell r="F2743" t="str">
            <v>FECHA DE REFERENCIA :</v>
          </cell>
          <cell r="G2743">
            <v>42735</v>
          </cell>
        </row>
        <row r="2745">
          <cell r="H2745" t="str">
            <v xml:space="preserve">PRECIO </v>
          </cell>
        </row>
        <row r="2746">
          <cell r="E2746" t="str">
            <v>FUENTE</v>
          </cell>
          <cell r="G2746" t="str">
            <v>TIPO</v>
          </cell>
          <cell r="H2746" t="str">
            <v>UNITARIO</v>
          </cell>
        </row>
        <row r="2747">
          <cell r="H2747" t="str">
            <v>(US$)</v>
          </cell>
        </row>
        <row r="2748">
          <cell r="E2748" t="str">
            <v>EMP.DE DISTRIB.ELECT.DE LIMA NORTE S.A.A REPORTE ADUANAS 20160125</v>
          </cell>
          <cell r="G2748">
            <v>0</v>
          </cell>
          <cell r="H2748">
            <v>10.912263157894737</v>
          </cell>
        </row>
        <row r="2757">
          <cell r="G2757" t="str">
            <v>US$/Unidad</v>
          </cell>
          <cell r="H2757">
            <v>10.912263157894737</v>
          </cell>
        </row>
        <row r="2758">
          <cell r="G2758" t="str">
            <v>US$/Unidad</v>
          </cell>
          <cell r="H2758" t="str">
            <v>NO APLICA</v>
          </cell>
          <cell r="I2758">
            <v>10.912263157894737</v>
          </cell>
        </row>
        <row r="2766">
          <cell r="H2766" t="str">
            <v>I-404</v>
          </cell>
        </row>
        <row r="2769">
          <cell r="E2769" t="str">
            <v xml:space="preserve"> </v>
          </cell>
        </row>
        <row r="2770">
          <cell r="E2770" t="str">
            <v>AM1-240C1</v>
          </cell>
          <cell r="F2770" t="str">
            <v>Amortiguador conductor AAAC 240 mm2</v>
          </cell>
          <cell r="H2770">
            <v>8.0749999999999993</v>
          </cell>
        </row>
        <row r="2772">
          <cell r="E2772" t="str">
            <v>Amortiguador conductor AAAC 240 mm2</v>
          </cell>
        </row>
        <row r="2774">
          <cell r="F2774" t="str">
            <v>TIPO DE CAMBIO (S/.POR US$) :</v>
          </cell>
          <cell r="G2774">
            <v>3.36</v>
          </cell>
        </row>
        <row r="2775">
          <cell r="F2775" t="str">
            <v>FECHA DE REFERENCIA :</v>
          </cell>
          <cell r="G2775">
            <v>42735</v>
          </cell>
        </row>
        <row r="2777">
          <cell r="H2777" t="str">
            <v xml:space="preserve">PRECIO </v>
          </cell>
        </row>
        <row r="2778">
          <cell r="E2778" t="str">
            <v>FUENTE</v>
          </cell>
          <cell r="G2778" t="str">
            <v>TIPO</v>
          </cell>
          <cell r="H2778" t="str">
            <v>UNITARIO</v>
          </cell>
        </row>
        <row r="2779">
          <cell r="H2779" t="str">
            <v>(US$)</v>
          </cell>
        </row>
        <row r="2780">
          <cell r="E2780" t="str">
            <v>PACOSA S.A.C. REPORTE ADUANAS 20160108</v>
          </cell>
          <cell r="G2780">
            <v>0</v>
          </cell>
          <cell r="H2780">
            <v>7.75</v>
          </cell>
        </row>
        <row r="2781">
          <cell r="E2781" t="str">
            <v>HM CONTRATISTAS S.A REPORTE ADUANAS 20160727</v>
          </cell>
          <cell r="G2781">
            <v>0</v>
          </cell>
          <cell r="H2781">
            <v>8.4</v>
          </cell>
        </row>
        <row r="2792">
          <cell r="G2792" t="str">
            <v>US$/Unidad</v>
          </cell>
          <cell r="H2792">
            <v>8.0749999999999993</v>
          </cell>
        </row>
        <row r="2793">
          <cell r="G2793" t="str">
            <v>US$/Unidad</v>
          </cell>
          <cell r="H2793">
            <v>8.0749999999999993</v>
          </cell>
          <cell r="I2793">
            <v>8.0749999999999993</v>
          </cell>
        </row>
        <row r="2798">
          <cell r="H2798" t="str">
            <v>I-404</v>
          </cell>
        </row>
        <row r="2801">
          <cell r="E2801" t="str">
            <v xml:space="preserve"> </v>
          </cell>
        </row>
        <row r="2802">
          <cell r="E2802" t="str">
            <v>AM1-185C1</v>
          </cell>
          <cell r="F2802" t="str">
            <v>Amortiguador conductor AAAC 185 mm2</v>
          </cell>
          <cell r="H2802">
            <v>8.6136048707673059</v>
          </cell>
        </row>
        <row r="2804">
          <cell r="E2804" t="str">
            <v>Amortiguador conductor AAAC 185 mm2</v>
          </cell>
        </row>
        <row r="2806">
          <cell r="F2806" t="str">
            <v>TIPO DE CAMBIO (S/.POR US$) :</v>
          </cell>
          <cell r="G2806">
            <v>3.36</v>
          </cell>
        </row>
        <row r="2807">
          <cell r="F2807" t="str">
            <v>FECHA DE REFERENCIA :</v>
          </cell>
          <cell r="G2807">
            <v>42735</v>
          </cell>
        </row>
        <row r="2809">
          <cell r="H2809" t="str">
            <v xml:space="preserve">PRECIO </v>
          </cell>
        </row>
        <row r="2810">
          <cell r="E2810" t="str">
            <v>FUENTE</v>
          </cell>
          <cell r="G2810" t="str">
            <v>TIPO</v>
          </cell>
          <cell r="H2810" t="str">
            <v>UNITARIO</v>
          </cell>
        </row>
        <row r="2811">
          <cell r="H2811" t="str">
            <v>(US$)</v>
          </cell>
        </row>
        <row r="2812">
          <cell r="E2812" t="str">
            <v>Determinado en función a los equipos de la misma familia con sustento de aduanas 2016</v>
          </cell>
          <cell r="G2812">
            <v>0</v>
          </cell>
          <cell r="H2812">
            <v>8.6136048707673059</v>
          </cell>
        </row>
        <row r="2824">
          <cell r="G2824" t="str">
            <v>US$/Unidad</v>
          </cell>
          <cell r="H2824">
            <v>8.6136048707673059</v>
          </cell>
        </row>
        <row r="2825">
          <cell r="G2825" t="str">
            <v>US$/Unidad</v>
          </cell>
          <cell r="H2825" t="str">
            <v>NO APLICA</v>
          </cell>
          <cell r="I2825">
            <v>8.6136048707673059</v>
          </cell>
        </row>
        <row r="2830">
          <cell r="H2830" t="str">
            <v>I-404</v>
          </cell>
        </row>
        <row r="2833">
          <cell r="E2833" t="str">
            <v xml:space="preserve"> </v>
          </cell>
        </row>
        <row r="2834">
          <cell r="E2834" t="str">
            <v>AM1-150C1</v>
          </cell>
          <cell r="F2834" t="str">
            <v>Amortiguador conductor AAAC 150 mm2</v>
          </cell>
          <cell r="H2834">
            <v>6.9840039492707895</v>
          </cell>
        </row>
        <row r="2836">
          <cell r="E2836" t="str">
            <v>Amortiguador conductor AAAC 150 mm2</v>
          </cell>
        </row>
        <row r="2838">
          <cell r="F2838" t="str">
            <v>TIPO DE CAMBIO (S/.POR US$) :</v>
          </cell>
          <cell r="G2838">
            <v>3.36</v>
          </cell>
        </row>
        <row r="2839">
          <cell r="F2839" t="str">
            <v>FECHA DE REFERENCIA :</v>
          </cell>
          <cell r="G2839">
            <v>42735</v>
          </cell>
        </row>
        <row r="2841">
          <cell r="H2841" t="str">
            <v xml:space="preserve">PRECIO </v>
          </cell>
        </row>
        <row r="2842">
          <cell r="E2842" t="str">
            <v>FUENTE</v>
          </cell>
          <cell r="G2842" t="str">
            <v>TIPO</v>
          </cell>
          <cell r="H2842" t="str">
            <v>UNITARIO</v>
          </cell>
        </row>
        <row r="2843">
          <cell r="H2843" t="str">
            <v>(US$)</v>
          </cell>
        </row>
        <row r="2844">
          <cell r="E2844" t="str">
            <v>Determinado en función a los equipos de la misma familia con sustento de aduanas 2016</v>
          </cell>
          <cell r="G2844">
            <v>0</v>
          </cell>
          <cell r="H2844">
            <v>6.9840039492707895</v>
          </cell>
        </row>
        <row r="2856">
          <cell r="G2856" t="str">
            <v>US$/Unidad</v>
          </cell>
          <cell r="H2856">
            <v>6.9840039492707895</v>
          </cell>
        </row>
        <row r="2857">
          <cell r="G2857" t="str">
            <v>US$/Unidad</v>
          </cell>
          <cell r="H2857" t="str">
            <v>NO APLICA</v>
          </cell>
          <cell r="I2857">
            <v>6.9840039492707895</v>
          </cell>
        </row>
        <row r="2862">
          <cell r="H2862" t="str">
            <v>I-404</v>
          </cell>
        </row>
        <row r="2865">
          <cell r="E2865" t="str">
            <v xml:space="preserve"> </v>
          </cell>
        </row>
        <row r="2866">
          <cell r="E2866" t="str">
            <v>AM1-150C9</v>
          </cell>
          <cell r="F2866" t="str">
            <v>Amortiguador conductor ACCR 175 mm2</v>
          </cell>
          <cell r="H2866">
            <v>40</v>
          </cell>
        </row>
        <row r="2868">
          <cell r="E2868" t="str">
            <v>Amortiguador conductor ACCR 175 mm2</v>
          </cell>
        </row>
        <row r="2870">
          <cell r="F2870" t="str">
            <v>TIPO DE CAMBIO (S/.POR US$) :</v>
          </cell>
          <cell r="G2870">
            <v>3.36</v>
          </cell>
        </row>
        <row r="2871">
          <cell r="F2871" t="str">
            <v>FECHA DE REFERENCIA :</v>
          </cell>
          <cell r="G2871">
            <v>42735</v>
          </cell>
        </row>
        <row r="2873">
          <cell r="H2873" t="str">
            <v xml:space="preserve">PRECIO </v>
          </cell>
        </row>
        <row r="2874">
          <cell r="E2874" t="str">
            <v>FUENTE</v>
          </cell>
          <cell r="G2874" t="str">
            <v>TIPO</v>
          </cell>
          <cell r="H2874" t="str">
            <v>UNITARIO</v>
          </cell>
        </row>
        <row r="2875">
          <cell r="H2875" t="str">
            <v>(US$)</v>
          </cell>
        </row>
        <row r="2876">
          <cell r="E2876" t="str">
            <v>ESTIMADO</v>
          </cell>
          <cell r="G2876">
            <v>0</v>
          </cell>
          <cell r="H2876">
            <v>40</v>
          </cell>
        </row>
        <row r="2888">
          <cell r="G2888" t="str">
            <v>US$/Unidad</v>
          </cell>
          <cell r="H2888">
            <v>40</v>
          </cell>
        </row>
        <row r="2889">
          <cell r="G2889" t="str">
            <v>US$/Unidad</v>
          </cell>
          <cell r="H2889" t="str">
            <v>NO APLICA</v>
          </cell>
          <cell r="I2889">
            <v>40</v>
          </cell>
        </row>
        <row r="2896">
          <cell r="H2896" t="str">
            <v>I-404</v>
          </cell>
        </row>
        <row r="2899">
          <cell r="E2899" t="str">
            <v xml:space="preserve"> </v>
          </cell>
        </row>
        <row r="2900">
          <cell r="E2900" t="str">
            <v>AM1-120C1</v>
          </cell>
          <cell r="F2900" t="str">
            <v>Amortiguador  conductor AAAC 120 mm2</v>
          </cell>
          <cell r="H2900">
            <v>6.4543158654226023</v>
          </cell>
        </row>
        <row r="2902">
          <cell r="E2902" t="str">
            <v>Amortiguador  conductor AAAC 120 mm2</v>
          </cell>
        </row>
        <row r="2904">
          <cell r="F2904" t="str">
            <v>TIPO DE CAMBIO (S/.POR US$) :</v>
          </cell>
          <cell r="G2904">
            <v>3.36</v>
          </cell>
        </row>
        <row r="2905">
          <cell r="F2905" t="str">
            <v>FECHA DE REFERENCIA :</v>
          </cell>
          <cell r="G2905">
            <v>42735</v>
          </cell>
        </row>
        <row r="2907">
          <cell r="H2907" t="str">
            <v xml:space="preserve">PRECIO </v>
          </cell>
        </row>
        <row r="2908">
          <cell r="E2908" t="str">
            <v>FUENTE</v>
          </cell>
          <cell r="G2908" t="str">
            <v>TIPO</v>
          </cell>
          <cell r="H2908" t="str">
            <v>UNITARIO</v>
          </cell>
        </row>
        <row r="2909">
          <cell r="H2909" t="str">
            <v>(US$)</v>
          </cell>
        </row>
        <row r="2910">
          <cell r="E2910" t="str">
            <v>Determinado en función a los equipos de la misma familia con sustento de aduanas 2016</v>
          </cell>
          <cell r="G2910">
            <v>0</v>
          </cell>
          <cell r="H2910">
            <v>5.5872031594166316</v>
          </cell>
        </row>
        <row r="2911">
          <cell r="E2911" t="str">
            <v>REPORTE EMPRESA :ELECTRO DUNAS - CON FACTURA N° 001-0010432</v>
          </cell>
          <cell r="G2911">
            <v>1</v>
          </cell>
          <cell r="H2911">
            <v>7.3214285714285721</v>
          </cell>
        </row>
        <row r="2922">
          <cell r="G2922" t="str">
            <v>US$/Unidad</v>
          </cell>
          <cell r="H2922">
            <v>6.4543158654226023</v>
          </cell>
        </row>
        <row r="2923">
          <cell r="G2923" t="str">
            <v>US$/Unidad</v>
          </cell>
          <cell r="H2923">
            <v>6.4543158654226023</v>
          </cell>
          <cell r="I2923">
            <v>6.4543158654226023</v>
          </cell>
        </row>
        <row r="2928">
          <cell r="H2928" t="str">
            <v>I-404</v>
          </cell>
        </row>
        <row r="2931">
          <cell r="E2931" t="str">
            <v xml:space="preserve"> </v>
          </cell>
        </row>
        <row r="2932">
          <cell r="E2932" t="str">
            <v>AM1-095C1</v>
          </cell>
          <cell r="F2932" t="str">
            <v>Amortiguador conductor AAAC 95 mm2</v>
          </cell>
          <cell r="H2932">
            <v>4.423202501204833</v>
          </cell>
        </row>
        <row r="2934">
          <cell r="E2934" t="str">
            <v>Amortiguador conductor AAAC 95 mm2</v>
          </cell>
        </row>
        <row r="2936">
          <cell r="F2936" t="str">
            <v>TIPO DE CAMBIO (S/.POR US$) :</v>
          </cell>
          <cell r="G2936">
            <v>3.36</v>
          </cell>
        </row>
        <row r="2937">
          <cell r="F2937" t="str">
            <v>FECHA DE REFERENCIA :</v>
          </cell>
          <cell r="G2937">
            <v>42735</v>
          </cell>
        </row>
        <row r="2939">
          <cell r="H2939" t="str">
            <v xml:space="preserve">PRECIO </v>
          </cell>
        </row>
        <row r="2940">
          <cell r="E2940" t="str">
            <v>FUENTE</v>
          </cell>
          <cell r="G2940" t="str">
            <v>TIPO</v>
          </cell>
          <cell r="H2940" t="str">
            <v>UNITARIO</v>
          </cell>
        </row>
        <row r="2941">
          <cell r="H2941" t="str">
            <v>(US$)</v>
          </cell>
        </row>
        <row r="2942">
          <cell r="E2942" t="str">
            <v>Determinado en función a los equipos de la misma familia con sustento de aduanas 2016</v>
          </cell>
          <cell r="G2942">
            <v>0</v>
          </cell>
          <cell r="H2942">
            <v>4.423202501204833</v>
          </cell>
        </row>
        <row r="2954">
          <cell r="G2954" t="str">
            <v>US$/Unidad</v>
          </cell>
          <cell r="H2954">
            <v>4.423202501204833</v>
          </cell>
        </row>
        <row r="2955">
          <cell r="G2955" t="str">
            <v>US$/Unidad</v>
          </cell>
          <cell r="H2955" t="str">
            <v>NO APLICA</v>
          </cell>
          <cell r="I2955">
            <v>4.423202501204833</v>
          </cell>
        </row>
        <row r="2960">
          <cell r="H2960" t="str">
            <v>I-404</v>
          </cell>
        </row>
        <row r="2963">
          <cell r="E2963" t="str">
            <v xml:space="preserve"> </v>
          </cell>
        </row>
        <row r="2964">
          <cell r="E2964" t="str">
            <v>AM1-070C1</v>
          </cell>
          <cell r="F2964" t="str">
            <v>Amortiguador conductor AAAC 70 mm2</v>
          </cell>
          <cell r="H2964">
            <v>3.2592018429930349</v>
          </cell>
        </row>
        <row r="2966">
          <cell r="E2966" t="str">
            <v>Amortiguador conductor AAAC 70 mm2</v>
          </cell>
        </row>
        <row r="2968">
          <cell r="F2968" t="str">
            <v>TIPO DE CAMBIO (S/.POR US$) :</v>
          </cell>
          <cell r="G2968">
            <v>3.36</v>
          </cell>
        </row>
        <row r="2969">
          <cell r="F2969" t="str">
            <v>FECHA DE REFERENCIA :</v>
          </cell>
          <cell r="G2969">
            <v>42735</v>
          </cell>
        </row>
        <row r="2971">
          <cell r="H2971" t="str">
            <v xml:space="preserve">PRECIO </v>
          </cell>
        </row>
        <row r="2972">
          <cell r="E2972" t="str">
            <v>FUENTE</v>
          </cell>
          <cell r="G2972" t="str">
            <v>TIPO</v>
          </cell>
          <cell r="H2972" t="str">
            <v>UNITARIO</v>
          </cell>
        </row>
        <row r="2973">
          <cell r="H2973" t="str">
            <v>(US$)</v>
          </cell>
        </row>
        <row r="2974">
          <cell r="E2974" t="str">
            <v>Determinado en función a los equipos de la misma familia con sustento de aduanas 2016</v>
          </cell>
          <cell r="G2974">
            <v>0</v>
          </cell>
          <cell r="H2974">
            <v>3.2592018429930349</v>
          </cell>
        </row>
        <row r="2986">
          <cell r="G2986" t="str">
            <v>US$/Unidad</v>
          </cell>
          <cell r="H2986">
            <v>3.2592018429930349</v>
          </cell>
        </row>
        <row r="2987">
          <cell r="G2987" t="str">
            <v>US$/Unidad</v>
          </cell>
          <cell r="H2987" t="str">
            <v>NO APLICA</v>
          </cell>
          <cell r="I2987">
            <v>3.2592018429930349</v>
          </cell>
        </row>
        <row r="2992">
          <cell r="H2992" t="str">
            <v>I-404</v>
          </cell>
        </row>
        <row r="2995">
          <cell r="E2995" t="str">
            <v xml:space="preserve"> </v>
          </cell>
        </row>
        <row r="2996">
          <cell r="E2996" t="str">
            <v>AM1-050C1</v>
          </cell>
          <cell r="F2996" t="str">
            <v>Amortiguador conductor AAAC 50 mm2</v>
          </cell>
          <cell r="H2996">
            <v>2.3280013164235962</v>
          </cell>
        </row>
        <row r="2998">
          <cell r="E2998" t="str">
            <v>Amortiguador conductor AAAC 50 mm2</v>
          </cell>
        </row>
        <row r="3000">
          <cell r="F3000" t="str">
            <v>TIPO DE CAMBIO (S/.POR US$) :</v>
          </cell>
          <cell r="G3000">
            <v>3.36</v>
          </cell>
        </row>
        <row r="3001">
          <cell r="F3001" t="str">
            <v>FECHA DE REFERENCIA :</v>
          </cell>
          <cell r="G3001">
            <v>42735</v>
          </cell>
        </row>
        <row r="3003">
          <cell r="H3003" t="str">
            <v xml:space="preserve">PRECIO </v>
          </cell>
        </row>
        <row r="3004">
          <cell r="E3004" t="str">
            <v>FUENTE</v>
          </cell>
          <cell r="G3004" t="str">
            <v>TIPO</v>
          </cell>
          <cell r="H3004" t="str">
            <v>UNITARIO</v>
          </cell>
        </row>
        <row r="3005">
          <cell r="H3005" t="str">
            <v>(US$)</v>
          </cell>
        </row>
        <row r="3006">
          <cell r="E3006" t="str">
            <v>Determinado en función a los equipos de la misma familia con sustento de aduanas 2016</v>
          </cell>
          <cell r="G3006">
            <v>0</v>
          </cell>
          <cell r="H3006">
            <v>2.3280013164235962</v>
          </cell>
        </row>
        <row r="3018">
          <cell r="G3018" t="str">
            <v>US$/Unidad</v>
          </cell>
          <cell r="H3018">
            <v>2.3280013164235962</v>
          </cell>
        </row>
        <row r="3019">
          <cell r="G3019" t="str">
            <v>US$/Unidad</v>
          </cell>
          <cell r="H3019" t="str">
            <v>NO APLICA</v>
          </cell>
          <cell r="I3019">
            <v>2.3280013164235962</v>
          </cell>
        </row>
        <row r="3024">
          <cell r="H3024" t="str">
            <v>I-404</v>
          </cell>
        </row>
        <row r="3027">
          <cell r="E3027" t="str">
            <v xml:space="preserve"> </v>
          </cell>
        </row>
        <row r="3028">
          <cell r="E3028" t="str">
            <v>AM1-035C1</v>
          </cell>
          <cell r="F3028" t="str">
            <v>Amortiguador conductor AAAC 35 mm2</v>
          </cell>
          <cell r="H3028">
            <v>1.6296009214965175</v>
          </cell>
        </row>
        <row r="3030">
          <cell r="E3030" t="str">
            <v>Amortiguador conductor AAAC 35 mm2</v>
          </cell>
        </row>
        <row r="3032">
          <cell r="F3032" t="str">
            <v>TIPO DE CAMBIO (S/.POR US$) :</v>
          </cell>
          <cell r="G3032">
            <v>3.36</v>
          </cell>
        </row>
        <row r="3033">
          <cell r="F3033" t="str">
            <v>FECHA DE REFERENCIA :</v>
          </cell>
          <cell r="G3033">
            <v>42735</v>
          </cell>
        </row>
        <row r="3035">
          <cell r="H3035" t="str">
            <v xml:space="preserve">PRECIO </v>
          </cell>
        </row>
        <row r="3036">
          <cell r="E3036" t="str">
            <v>FUENTE</v>
          </cell>
          <cell r="G3036" t="str">
            <v>TIPO</v>
          </cell>
          <cell r="H3036" t="str">
            <v>UNITARIO</v>
          </cell>
        </row>
        <row r="3037">
          <cell r="H3037" t="str">
            <v>(US$)</v>
          </cell>
        </row>
        <row r="3038">
          <cell r="E3038" t="str">
            <v>Determinado en función a los equipos de la misma familia con sustento de aduanas 2016</v>
          </cell>
          <cell r="G3038">
            <v>0</v>
          </cell>
          <cell r="H3038">
            <v>1.6296009214965175</v>
          </cell>
        </row>
        <row r="3050">
          <cell r="G3050" t="str">
            <v>US$/Unidad</v>
          </cell>
          <cell r="H3050">
            <v>1.6296009214965175</v>
          </cell>
        </row>
        <row r="3051">
          <cell r="G3051" t="str">
            <v>US$/Unidad</v>
          </cell>
          <cell r="H3051" t="str">
            <v>NO APLICA</v>
          </cell>
          <cell r="I3051">
            <v>1.6296009214965175</v>
          </cell>
        </row>
        <row r="3059">
          <cell r="H3059" t="str">
            <v>I-404</v>
          </cell>
        </row>
        <row r="3062">
          <cell r="E3062" t="str">
            <v xml:space="preserve"> </v>
          </cell>
        </row>
        <row r="3063">
          <cell r="E3063" t="str">
            <v>ES2-051C5</v>
          </cell>
          <cell r="F3063" t="str">
            <v>Ensamble suspensión cable de guarda de Ao Gdo. 3/8" EHS</v>
          </cell>
          <cell r="H3063">
            <v>29.12</v>
          </cell>
        </row>
        <row r="3065">
          <cell r="E3065" t="str">
            <v>Ensamble suspensión cable de guarda de Ao Gdo. 3/8" EHS</v>
          </cell>
        </row>
        <row r="3067">
          <cell r="F3067" t="str">
            <v>TIPO DE CAMBIO (S/.POR US$) :</v>
          </cell>
          <cell r="G3067">
            <v>3.36</v>
          </cell>
        </row>
        <row r="3068">
          <cell r="F3068" t="str">
            <v>FECHA DE REFERENCIA :</v>
          </cell>
          <cell r="G3068">
            <v>42735</v>
          </cell>
        </row>
        <row r="3070">
          <cell r="H3070" t="str">
            <v xml:space="preserve">PRECIO </v>
          </cell>
        </row>
        <row r="3071">
          <cell r="E3071" t="str">
            <v>FUENTE</v>
          </cell>
          <cell r="G3071" t="str">
            <v>TIPO</v>
          </cell>
          <cell r="H3071" t="str">
            <v>UNITARIO</v>
          </cell>
        </row>
        <row r="3072">
          <cell r="H3072" t="str">
            <v>(US$)</v>
          </cell>
        </row>
        <row r="3073">
          <cell r="E3073" t="str">
            <v>VALOR ESTIMADO</v>
          </cell>
          <cell r="G3073">
            <v>0</v>
          </cell>
          <cell r="H3073">
            <v>29.12</v>
          </cell>
        </row>
        <row r="3085">
          <cell r="G3085" t="str">
            <v>US$/Unidad</v>
          </cell>
          <cell r="H3085">
            <v>29.12</v>
          </cell>
        </row>
        <row r="3086">
          <cell r="G3086" t="str">
            <v>US$/Unidad</v>
          </cell>
          <cell r="H3086" t="str">
            <v>NO APLICA</v>
          </cell>
          <cell r="I3086">
            <v>29.12</v>
          </cell>
        </row>
        <row r="3091">
          <cell r="H3091" t="str">
            <v>I-404</v>
          </cell>
        </row>
        <row r="3094">
          <cell r="E3094" t="str">
            <v xml:space="preserve"> </v>
          </cell>
        </row>
        <row r="3095">
          <cell r="E3095" t="str">
            <v>ES2-038C5</v>
          </cell>
          <cell r="F3095" t="str">
            <v>Ensamble suspensión cable de guarda de Ao Gdo.5/16" EHS</v>
          </cell>
          <cell r="H3095">
            <v>28</v>
          </cell>
        </row>
        <row r="3097">
          <cell r="E3097" t="str">
            <v>Ensamble suspensión cable de guarda de Ao Gdo.5/16" EHS</v>
          </cell>
        </row>
        <row r="3099">
          <cell r="F3099" t="str">
            <v>TIPO DE CAMBIO (S/.POR US$) :</v>
          </cell>
          <cell r="G3099">
            <v>3.36</v>
          </cell>
        </row>
        <row r="3100">
          <cell r="F3100" t="str">
            <v>FECHA DE REFERENCIA :</v>
          </cell>
          <cell r="G3100">
            <v>42735</v>
          </cell>
        </row>
        <row r="3102">
          <cell r="H3102" t="str">
            <v xml:space="preserve">PRECIO </v>
          </cell>
        </row>
        <row r="3103">
          <cell r="E3103" t="str">
            <v>FUENTE</v>
          </cell>
          <cell r="G3103" t="str">
            <v>TIPO</v>
          </cell>
          <cell r="H3103" t="str">
            <v>UNITARIO</v>
          </cell>
        </row>
        <row r="3104">
          <cell r="H3104" t="str">
            <v>(US$)</v>
          </cell>
        </row>
        <row r="3105">
          <cell r="E3105" t="str">
            <v>VALOR CALCULADO: A PARTIR DE PRECIO DE COTIZACION Y EL PRECIO PROPORCIONAL DE AMORTIGUADOR 120 mm2</v>
          </cell>
          <cell r="G3105">
            <v>0</v>
          </cell>
          <cell r="H3105">
            <v>28</v>
          </cell>
        </row>
        <row r="3117">
          <cell r="G3117" t="str">
            <v>US$/Unidad</v>
          </cell>
          <cell r="H3117">
            <v>28</v>
          </cell>
        </row>
        <row r="3118">
          <cell r="G3118" t="str">
            <v>US$/Unidad</v>
          </cell>
          <cell r="H3118" t="str">
            <v>NO APLICA</v>
          </cell>
          <cell r="I3118">
            <v>28</v>
          </cell>
        </row>
        <row r="3123">
          <cell r="H3123" t="str">
            <v>I-404</v>
          </cell>
        </row>
        <row r="3126">
          <cell r="E3126" t="str">
            <v xml:space="preserve"> </v>
          </cell>
        </row>
        <row r="3127">
          <cell r="E3127" t="str">
            <v>EN2-051C5</v>
          </cell>
          <cell r="F3127" t="str">
            <v>Ensamble anclaje cable de guarda de Ao Gdo. 3/8" EHS</v>
          </cell>
          <cell r="H3127">
            <v>39.200000000000003</v>
          </cell>
        </row>
        <row r="3129">
          <cell r="E3129" t="str">
            <v>Ensamble anclaje cable de guarda de Ao Gdo. 3/8" EHS</v>
          </cell>
        </row>
        <row r="3131">
          <cell r="F3131" t="str">
            <v>TIPO DE CAMBIO (S/.POR US$) :</v>
          </cell>
          <cell r="G3131">
            <v>3.36</v>
          </cell>
        </row>
        <row r="3132">
          <cell r="F3132" t="str">
            <v>FECHA DE REFERENCIA :</v>
          </cell>
          <cell r="G3132">
            <v>42735</v>
          </cell>
        </row>
        <row r="3134">
          <cell r="H3134" t="str">
            <v xml:space="preserve">PRECIO </v>
          </cell>
        </row>
        <row r="3135">
          <cell r="E3135" t="str">
            <v>FUENTE</v>
          </cell>
          <cell r="G3135" t="str">
            <v>TIPO</v>
          </cell>
          <cell r="H3135" t="str">
            <v>UNITARIO</v>
          </cell>
        </row>
        <row r="3136">
          <cell r="H3136" t="str">
            <v>(US$)</v>
          </cell>
        </row>
        <row r="3137">
          <cell r="E3137" t="str">
            <v>VALOR CALCULADO: A PARTIR DE PRECIO DE COTIZACION Y EL PRECIO PROPORCIONAL DE AMORTIGUADOR 120 mm2</v>
          </cell>
          <cell r="G3137">
            <v>0</v>
          </cell>
          <cell r="H3137">
            <v>39.200000000000003</v>
          </cell>
        </row>
        <row r="3149">
          <cell r="G3149" t="str">
            <v>US$/Unidad</v>
          </cell>
          <cell r="H3149">
            <v>39.200000000000003</v>
          </cell>
        </row>
        <row r="3150">
          <cell r="G3150" t="str">
            <v>US$/Unidad</v>
          </cell>
          <cell r="H3150" t="str">
            <v>NO APLICA</v>
          </cell>
          <cell r="I3150">
            <v>39.200000000000003</v>
          </cell>
        </row>
        <row r="3155">
          <cell r="H3155" t="str">
            <v>I-404</v>
          </cell>
        </row>
        <row r="3158">
          <cell r="E3158" t="str">
            <v xml:space="preserve"> </v>
          </cell>
        </row>
        <row r="3159">
          <cell r="E3159" t="str">
            <v>EN2-038C5</v>
          </cell>
          <cell r="F3159" t="str">
            <v>Ensamble anclaje cable de guarda de Ao Gdo. 5/16" EHS</v>
          </cell>
          <cell r="H3159">
            <v>39.200000000000003</v>
          </cell>
        </row>
        <row r="3161">
          <cell r="E3161" t="str">
            <v>Ensamble anclaje cable de guarda de Ao Gdo. 5/16" EHS</v>
          </cell>
        </row>
        <row r="3163">
          <cell r="F3163" t="str">
            <v>TIPO DE CAMBIO (S/.POR US$) :</v>
          </cell>
          <cell r="G3163">
            <v>3.36</v>
          </cell>
        </row>
        <row r="3164">
          <cell r="F3164" t="str">
            <v>FECHA DE REFERENCIA :</v>
          </cell>
          <cell r="G3164">
            <v>42735</v>
          </cell>
        </row>
        <row r="3166">
          <cell r="H3166" t="str">
            <v xml:space="preserve">PRECIO </v>
          </cell>
        </row>
        <row r="3167">
          <cell r="E3167" t="str">
            <v>FUENTE</v>
          </cell>
          <cell r="G3167" t="str">
            <v>TIPO</v>
          </cell>
          <cell r="H3167" t="str">
            <v>UNITARIO</v>
          </cell>
        </row>
        <row r="3168">
          <cell r="H3168" t="str">
            <v>(US$)</v>
          </cell>
        </row>
        <row r="3169">
          <cell r="E3169" t="str">
            <v>VALOR CALCULADO: A PARTIR DE PRECIO DE COTIZACION Y EL PRECIO PROPORCIONAL DE AMORTIGUADOR 120 mm2</v>
          </cell>
          <cell r="G3169">
            <v>0</v>
          </cell>
          <cell r="H3169">
            <v>39.200000000000003</v>
          </cell>
        </row>
        <row r="3181">
          <cell r="G3181" t="str">
            <v>US$/Unidad</v>
          </cell>
          <cell r="H3181">
            <v>39.200000000000003</v>
          </cell>
        </row>
        <row r="3182">
          <cell r="G3182" t="str">
            <v>US$/Unidad</v>
          </cell>
          <cell r="H3182" t="str">
            <v>NO APLICA</v>
          </cell>
          <cell r="I3182">
            <v>39.200000000000003</v>
          </cell>
        </row>
        <row r="3187">
          <cell r="H3187" t="str">
            <v>I-404</v>
          </cell>
        </row>
        <row r="3190">
          <cell r="E3190" t="str">
            <v xml:space="preserve"> </v>
          </cell>
        </row>
        <row r="3191">
          <cell r="E3191" t="str">
            <v>AM2-051C5</v>
          </cell>
          <cell r="F3191" t="str">
            <v>Amortiguador cable de guarda de Ao Gdo. 3/8" EHS</v>
          </cell>
          <cell r="H3191">
            <v>6.8019999999999996</v>
          </cell>
        </row>
        <row r="3193">
          <cell r="E3193" t="str">
            <v>Amortiguador cable de guarda de Ao Gdo. 3/8" EHS</v>
          </cell>
        </row>
        <row r="3195">
          <cell r="F3195" t="str">
            <v>TIPO DE CAMBIO (S/.POR US$) :</v>
          </cell>
          <cell r="G3195">
            <v>3.36</v>
          </cell>
        </row>
        <row r="3196">
          <cell r="F3196" t="str">
            <v>FECHA DE REFERENCIA :</v>
          </cell>
          <cell r="G3196">
            <v>42735</v>
          </cell>
        </row>
        <row r="3198">
          <cell r="H3198" t="str">
            <v xml:space="preserve">PRECIO </v>
          </cell>
        </row>
        <row r="3199">
          <cell r="E3199" t="str">
            <v>FUENTE</v>
          </cell>
          <cell r="G3199" t="str">
            <v>TIPO</v>
          </cell>
          <cell r="H3199" t="str">
            <v>UNITARIO</v>
          </cell>
        </row>
        <row r="3200">
          <cell r="H3200" t="str">
            <v>(US$)</v>
          </cell>
        </row>
        <row r="3201">
          <cell r="E3201" t="str">
            <v>GCZ INGENIEROS S.A.C. REPORTE ADUANAS 20160510</v>
          </cell>
          <cell r="G3201">
            <v>0</v>
          </cell>
          <cell r="H3201">
            <v>6.8019999999999996</v>
          </cell>
        </row>
        <row r="3213">
          <cell r="G3213" t="str">
            <v>US$/Unidad</v>
          </cell>
          <cell r="H3213">
            <v>6.8019999999999996</v>
          </cell>
        </row>
        <row r="3214">
          <cell r="G3214" t="str">
            <v>US$/Unidad</v>
          </cell>
          <cell r="H3214" t="str">
            <v>NO APLICA</v>
          </cell>
          <cell r="I3214">
            <v>6.8019999999999996</v>
          </cell>
        </row>
        <row r="3219">
          <cell r="H3219" t="str">
            <v>I-404</v>
          </cell>
        </row>
        <row r="3222">
          <cell r="E3222" t="str">
            <v xml:space="preserve"> </v>
          </cell>
        </row>
        <row r="3223">
          <cell r="E3223" t="str">
            <v>AM2-038C5</v>
          </cell>
          <cell r="F3223" t="str">
            <v>Amortiguador cable de guarda de Ao Gdo. 5/16" EHS</v>
          </cell>
          <cell r="H3223">
            <v>4.7236111111111105</v>
          </cell>
        </row>
        <row r="3225">
          <cell r="E3225" t="str">
            <v>Amortiguador cable de guarda de Ao Gdo. 5/16" EHS</v>
          </cell>
        </row>
        <row r="3227">
          <cell r="F3227" t="str">
            <v>TIPO DE CAMBIO (S/.POR US$) :</v>
          </cell>
          <cell r="G3227">
            <v>3.36</v>
          </cell>
        </row>
        <row r="3228">
          <cell r="F3228" t="str">
            <v>FECHA DE REFERENCIA :</v>
          </cell>
          <cell r="G3228">
            <v>42735</v>
          </cell>
        </row>
        <row r="3230">
          <cell r="H3230" t="str">
            <v xml:space="preserve">PRECIO </v>
          </cell>
        </row>
        <row r="3231">
          <cell r="E3231" t="str">
            <v>FUENTE</v>
          </cell>
          <cell r="G3231" t="str">
            <v>TIPO</v>
          </cell>
          <cell r="H3231" t="str">
            <v>UNITARIO</v>
          </cell>
        </row>
        <row r="3232">
          <cell r="H3232" t="str">
            <v>(US$)</v>
          </cell>
        </row>
        <row r="3233">
          <cell r="E3233" t="str">
            <v>Determinado en función a los equipos de la misma familia con sustento de aduanas 2016</v>
          </cell>
          <cell r="G3233">
            <v>0</v>
          </cell>
          <cell r="H3233">
            <v>4.7236111111111105</v>
          </cell>
        </row>
        <row r="3245">
          <cell r="G3245" t="str">
            <v>US$/Unidad</v>
          </cell>
          <cell r="H3245">
            <v>4.7236111111111105</v>
          </cell>
        </row>
        <row r="3246">
          <cell r="G3246" t="str">
            <v>US$/Unidad</v>
          </cell>
          <cell r="H3246" t="str">
            <v>NO APLICA</v>
          </cell>
          <cell r="I3246">
            <v>4.7236111111111105</v>
          </cell>
        </row>
        <row r="3251">
          <cell r="H3251" t="str">
            <v>I-404</v>
          </cell>
        </row>
        <row r="3254">
          <cell r="E3254" t="str">
            <v xml:space="preserve"> </v>
          </cell>
        </row>
        <row r="3255">
          <cell r="E3255" t="str">
            <v>JE2-051C5</v>
          </cell>
          <cell r="F3255" t="str">
            <v>Juntas de empalme cable de guarda de Ao Gdo. 3/8" EHS</v>
          </cell>
          <cell r="H3255">
            <v>2.0449999999999999</v>
          </cell>
        </row>
        <row r="3257">
          <cell r="E3257" t="str">
            <v>Juntas de empalme cable de guarda de Ao Gdo. 3/8" EHS</v>
          </cell>
        </row>
        <row r="3259">
          <cell r="F3259" t="str">
            <v>TIPO DE CAMBIO (S/.POR US$) :</v>
          </cell>
          <cell r="G3259">
            <v>3.36</v>
          </cell>
        </row>
        <row r="3260">
          <cell r="F3260" t="str">
            <v>FECHA DE REFERENCIA :</v>
          </cell>
          <cell r="G3260">
            <v>42735</v>
          </cell>
        </row>
        <row r="3262">
          <cell r="H3262" t="str">
            <v xml:space="preserve">PRECIO </v>
          </cell>
        </row>
        <row r="3263">
          <cell r="E3263" t="str">
            <v>FUENTE</v>
          </cell>
          <cell r="G3263" t="str">
            <v>TIPO</v>
          </cell>
          <cell r="H3263" t="str">
            <v>UNITARIO</v>
          </cell>
        </row>
        <row r="3264">
          <cell r="H3264" t="str">
            <v>(US$)</v>
          </cell>
        </row>
        <row r="3265">
          <cell r="E3265" t="str">
            <v>GCZ INGENIEROS S.A.C. REPORTE ADUANAS 20160510</v>
          </cell>
          <cell r="G3265">
            <v>0</v>
          </cell>
          <cell r="H3265">
            <v>2.0449999999999999</v>
          </cell>
        </row>
        <row r="3277">
          <cell r="G3277" t="str">
            <v>US$/Unidad</v>
          </cell>
          <cell r="H3277">
            <v>2.0449999999999999</v>
          </cell>
        </row>
        <row r="3278">
          <cell r="G3278" t="str">
            <v>US$/Unidad</v>
          </cell>
          <cell r="H3278" t="str">
            <v>NO APLICA</v>
          </cell>
          <cell r="I3278">
            <v>2.0449999999999999</v>
          </cell>
        </row>
        <row r="3283">
          <cell r="H3283" t="str">
            <v>I-404</v>
          </cell>
        </row>
        <row r="3286">
          <cell r="E3286" t="str">
            <v xml:space="preserve"> </v>
          </cell>
        </row>
        <row r="3287">
          <cell r="E3287" t="str">
            <v>JE2-038C5</v>
          </cell>
          <cell r="F3287" t="str">
            <v>Juntas de empalme cable de guarda de Ao Gdo. 5/16" EHS</v>
          </cell>
          <cell r="H3287">
            <v>1.4201388888888888</v>
          </cell>
        </row>
        <row r="3289">
          <cell r="E3289" t="str">
            <v>Juntas de empalme cable de guarda de Ao Gdo. 5/16" EHS</v>
          </cell>
        </row>
        <row r="3291">
          <cell r="F3291" t="str">
            <v>TIPO DE CAMBIO (S/.POR US$) :</v>
          </cell>
          <cell r="G3291">
            <v>3.36</v>
          </cell>
        </row>
        <row r="3292">
          <cell r="F3292" t="str">
            <v>FECHA DE REFERENCIA :</v>
          </cell>
          <cell r="G3292">
            <v>42735</v>
          </cell>
        </row>
        <row r="3294">
          <cell r="H3294" t="str">
            <v xml:space="preserve">PRECIO </v>
          </cell>
        </row>
        <row r="3295">
          <cell r="E3295" t="str">
            <v>FUENTE</v>
          </cell>
          <cell r="G3295" t="str">
            <v>TIPO</v>
          </cell>
          <cell r="H3295" t="str">
            <v>UNITARIO</v>
          </cell>
        </row>
        <row r="3296">
          <cell r="H3296" t="str">
            <v>(US$)</v>
          </cell>
        </row>
        <row r="3297">
          <cell r="E3297" t="str">
            <v>Determinado en función a los equipos de la misma familia con sustento de aduanas 2016</v>
          </cell>
          <cell r="G3297">
            <v>0</v>
          </cell>
          <cell r="H3297">
            <v>1.4201388888888888</v>
          </cell>
        </row>
        <row r="3309">
          <cell r="G3309" t="str">
            <v>US$/Unidad</v>
          </cell>
          <cell r="H3309">
            <v>1.4201388888888888</v>
          </cell>
        </row>
        <row r="3310">
          <cell r="G3310" t="str">
            <v>US$/Unidad</v>
          </cell>
          <cell r="H3310" t="str">
            <v>NO APLICA</v>
          </cell>
          <cell r="I3310">
            <v>1.4201388888888888</v>
          </cell>
        </row>
        <row r="3315">
          <cell r="H3315" t="str">
            <v>I-404</v>
          </cell>
        </row>
        <row r="3318">
          <cell r="E3318" t="str">
            <v xml:space="preserve"> </v>
          </cell>
        </row>
        <row r="3319">
          <cell r="E3319" t="str">
            <v>MA2-051C5</v>
          </cell>
          <cell r="F3319" t="str">
            <v>Manguitos de Reparación cable de guarda de Ao Gdo. 3/8" EHS</v>
          </cell>
          <cell r="H3319">
            <v>2.4640000000000004</v>
          </cell>
        </row>
        <row r="3321">
          <cell r="E3321" t="str">
            <v>Manguitos de Reparación cable de guarda de Ao Gdo. 3/8" EHS</v>
          </cell>
        </row>
        <row r="3323">
          <cell r="F3323" t="str">
            <v>TIPO DE CAMBIO (S/.POR US$) :</v>
          </cell>
          <cell r="G3323">
            <v>3.36</v>
          </cell>
        </row>
        <row r="3324">
          <cell r="F3324" t="str">
            <v>FECHA DE REFERENCIA :</v>
          </cell>
          <cell r="G3324">
            <v>42735</v>
          </cell>
        </row>
        <row r="3326">
          <cell r="H3326" t="str">
            <v xml:space="preserve">PRECIO </v>
          </cell>
        </row>
        <row r="3327">
          <cell r="E3327" t="str">
            <v>FUENTE</v>
          </cell>
          <cell r="G3327" t="str">
            <v>TIPO</v>
          </cell>
          <cell r="H3327" t="str">
            <v>UNITARIO</v>
          </cell>
        </row>
        <row r="3328">
          <cell r="H3328" t="str">
            <v>(US$)</v>
          </cell>
        </row>
        <row r="3329">
          <cell r="E3329" t="str">
            <v>VALOR CALCULADO: A PARTIR DE PRECIO DE COTIZACION Y EL PRECIO PROPORCIONAL DE AMORTIGUADOR 120 mm2</v>
          </cell>
          <cell r="G3329">
            <v>0</v>
          </cell>
          <cell r="H3329">
            <v>2.4640000000000004</v>
          </cell>
        </row>
        <row r="3341">
          <cell r="G3341" t="str">
            <v>US$/Unidad</v>
          </cell>
          <cell r="H3341">
            <v>2.4640000000000004</v>
          </cell>
        </row>
        <row r="3342">
          <cell r="G3342" t="str">
            <v>US$/Unidad</v>
          </cell>
          <cell r="H3342" t="str">
            <v>NO APLICA</v>
          </cell>
          <cell r="I3342">
            <v>2.4640000000000004</v>
          </cell>
        </row>
        <row r="3347">
          <cell r="H3347" t="str">
            <v>I-404</v>
          </cell>
        </row>
        <row r="3350">
          <cell r="E3350" t="str">
            <v xml:space="preserve"> </v>
          </cell>
        </row>
        <row r="3351">
          <cell r="E3351" t="str">
            <v>MA2-038C5</v>
          </cell>
          <cell r="F3351" t="str">
            <v>Manguitos de Reparación cable de guarda de Ao Gdo. 5/16" EHS</v>
          </cell>
          <cell r="H3351">
            <v>2.4640000000000004</v>
          </cell>
        </row>
        <row r="3353">
          <cell r="E3353" t="str">
            <v>Manguitos de Reparación cable de guarda de Ao Gdo. 5/16" EHS</v>
          </cell>
        </row>
        <row r="3355">
          <cell r="F3355" t="str">
            <v>TIPO DE CAMBIO (S/.POR US$) :</v>
          </cell>
          <cell r="G3355">
            <v>3.36</v>
          </cell>
        </row>
        <row r="3356">
          <cell r="F3356" t="str">
            <v>FECHA DE REFERENCIA :</v>
          </cell>
          <cell r="G3356">
            <v>42735</v>
          </cell>
        </row>
        <row r="3358">
          <cell r="H3358" t="str">
            <v xml:space="preserve">PRECIO </v>
          </cell>
        </row>
        <row r="3359">
          <cell r="E3359" t="str">
            <v>FUENTE</v>
          </cell>
          <cell r="G3359" t="str">
            <v>TIPO</v>
          </cell>
          <cell r="H3359" t="str">
            <v>UNITARIO</v>
          </cell>
        </row>
        <row r="3360">
          <cell r="H3360" t="str">
            <v>(US$)</v>
          </cell>
        </row>
        <row r="3361">
          <cell r="E3361" t="str">
            <v>VALOR CALCULADO: A PARTIR DE PRECIO DE COTIZACION Y EL PRECIO PROPORCIONAL DE AMORTIGUADOR 120 mm2</v>
          </cell>
          <cell r="G3361">
            <v>0</v>
          </cell>
          <cell r="H3361">
            <v>2.4640000000000004</v>
          </cell>
        </row>
        <row r="3373">
          <cell r="G3373" t="str">
            <v>US$/Unidad</v>
          </cell>
          <cell r="H3373">
            <v>2.4640000000000004</v>
          </cell>
        </row>
        <row r="3374">
          <cell r="G3374" t="str">
            <v>US$/Unidad</v>
          </cell>
          <cell r="H3374" t="str">
            <v>NO APLICA</v>
          </cell>
          <cell r="I3374">
            <v>2.4640000000000004</v>
          </cell>
        </row>
        <row r="3379">
          <cell r="H3379" t="str">
            <v>I-404</v>
          </cell>
        </row>
        <row r="3382">
          <cell r="E3382" t="str">
            <v xml:space="preserve"> </v>
          </cell>
        </row>
        <row r="3383">
          <cell r="E3383" t="str">
            <v>JE-XLPE-033-120</v>
          </cell>
          <cell r="F3383" t="str">
            <v>Empalme unipolar cable XLPE 120 mm2, 33 kV</v>
          </cell>
          <cell r="H3383">
            <v>1500</v>
          </cell>
        </row>
        <row r="3385">
          <cell r="E3385" t="str">
            <v>Empalme unipolar cable XLPE 120 mm2, 33 kV</v>
          </cell>
        </row>
        <row r="3387">
          <cell r="F3387" t="str">
            <v>TIPO DE CAMBIO (S/.POR US$) :</v>
          </cell>
          <cell r="G3387">
            <v>3.36</v>
          </cell>
        </row>
        <row r="3388">
          <cell r="F3388" t="str">
            <v>FECHA DE REFERENCIA :</v>
          </cell>
          <cell r="G3388">
            <v>42735</v>
          </cell>
        </row>
        <row r="3390">
          <cell r="H3390" t="str">
            <v xml:space="preserve">PRECIO </v>
          </cell>
        </row>
        <row r="3391">
          <cell r="E3391" t="str">
            <v>FUENTE</v>
          </cell>
          <cell r="G3391" t="str">
            <v>TIPO</v>
          </cell>
          <cell r="H3391" t="str">
            <v>UNITARIO</v>
          </cell>
        </row>
        <row r="3392">
          <cell r="H3392" t="str">
            <v>(US$)</v>
          </cell>
        </row>
        <row r="3393">
          <cell r="E3393" t="str">
            <v>ESTIMADO</v>
          </cell>
          <cell r="G3393">
            <v>0</v>
          </cell>
          <cell r="H3393">
            <v>1500</v>
          </cell>
        </row>
        <row r="3405">
          <cell r="G3405" t="str">
            <v>US$/Unidad</v>
          </cell>
          <cell r="H3405">
            <v>1500</v>
          </cell>
        </row>
        <row r="3406">
          <cell r="G3406" t="str">
            <v>US$/Unidad</v>
          </cell>
          <cell r="H3406" t="str">
            <v>NO APLICA</v>
          </cell>
          <cell r="I3406">
            <v>1500</v>
          </cell>
        </row>
        <row r="3411">
          <cell r="H3411" t="str">
            <v>I-404</v>
          </cell>
        </row>
        <row r="3414">
          <cell r="E3414" t="str">
            <v xml:space="preserve"> </v>
          </cell>
        </row>
        <row r="3415">
          <cell r="E3415" t="str">
            <v>JE-XLPE-033-240</v>
          </cell>
          <cell r="F3415" t="str">
            <v>Empalme unipolar cable XLPE 240 mm2, 33 kV</v>
          </cell>
          <cell r="H3415">
            <v>2000</v>
          </cell>
        </row>
        <row r="3417">
          <cell r="E3417" t="str">
            <v>Empalme unipolar cable XLPE 240 mm2, 33 kV</v>
          </cell>
        </row>
        <row r="3419">
          <cell r="F3419" t="str">
            <v>TIPO DE CAMBIO (S/.POR US$) :</v>
          </cell>
          <cell r="G3419">
            <v>3.36</v>
          </cell>
        </row>
        <row r="3420">
          <cell r="F3420" t="str">
            <v>FECHA DE REFERENCIA :</v>
          </cell>
          <cell r="G3420">
            <v>42735</v>
          </cell>
        </row>
        <row r="3422">
          <cell r="H3422" t="str">
            <v xml:space="preserve">PRECIO </v>
          </cell>
        </row>
        <row r="3423">
          <cell r="E3423" t="str">
            <v>FUENTE</v>
          </cell>
          <cell r="G3423" t="str">
            <v>TIPO</v>
          </cell>
          <cell r="H3423" t="str">
            <v>UNITARIO</v>
          </cell>
        </row>
        <row r="3424">
          <cell r="H3424" t="str">
            <v>(US$)</v>
          </cell>
        </row>
        <row r="3425">
          <cell r="E3425" t="str">
            <v>ESTIMADO</v>
          </cell>
          <cell r="G3425">
            <v>0</v>
          </cell>
          <cell r="H3425">
            <v>2000</v>
          </cell>
        </row>
        <row r="3437">
          <cell r="G3437" t="str">
            <v>US$/Unidad</v>
          </cell>
          <cell r="H3437">
            <v>2000</v>
          </cell>
        </row>
        <row r="3438">
          <cell r="G3438" t="str">
            <v>US$/Unidad</v>
          </cell>
          <cell r="H3438" t="str">
            <v>NO APLICA</v>
          </cell>
          <cell r="I3438">
            <v>2000</v>
          </cell>
        </row>
        <row r="3443">
          <cell r="H3443" t="str">
            <v>I-404</v>
          </cell>
        </row>
        <row r="3446">
          <cell r="E3446" t="str">
            <v xml:space="preserve"> </v>
          </cell>
        </row>
        <row r="3447">
          <cell r="E3447" t="str">
            <v>JE-XLPE-060-300</v>
          </cell>
          <cell r="F3447" t="str">
            <v>Empalme unipolar cable XLPE 300 mm2, 60 kV</v>
          </cell>
          <cell r="H3447">
            <v>2500</v>
          </cell>
        </row>
        <row r="3449">
          <cell r="E3449" t="str">
            <v>Empalme unipolar cable XLPE 300 mm2, 60 kV</v>
          </cell>
        </row>
        <row r="3451">
          <cell r="F3451" t="str">
            <v>TIPO DE CAMBIO (S/.POR US$) :</v>
          </cell>
          <cell r="G3451">
            <v>3.36</v>
          </cell>
        </row>
        <row r="3452">
          <cell r="F3452" t="str">
            <v>FECHA DE REFERENCIA :</v>
          </cell>
          <cell r="G3452">
            <v>42735</v>
          </cell>
        </row>
        <row r="3454">
          <cell r="H3454" t="str">
            <v xml:space="preserve">PRECIO </v>
          </cell>
        </row>
        <row r="3455">
          <cell r="E3455" t="str">
            <v>FUENTE</v>
          </cell>
          <cell r="G3455" t="str">
            <v>TIPO</v>
          </cell>
          <cell r="H3455" t="str">
            <v>UNITARIO</v>
          </cell>
        </row>
        <row r="3456">
          <cell r="H3456" t="str">
            <v>(US$)</v>
          </cell>
        </row>
        <row r="3457">
          <cell r="E3457" t="str">
            <v>VALOR CALCULADO: A PARTIR DE PRECIO DE COTIZACION Y EL PRECIO PROPORCIONAL DE CABLE</v>
          </cell>
          <cell r="G3457">
            <v>0</v>
          </cell>
          <cell r="H3457">
            <v>2500</v>
          </cell>
        </row>
        <row r="3469">
          <cell r="G3469" t="str">
            <v>US$/Unidad</v>
          </cell>
          <cell r="H3469">
            <v>2500</v>
          </cell>
        </row>
        <row r="3470">
          <cell r="G3470" t="str">
            <v>US$/Unidad</v>
          </cell>
          <cell r="H3470" t="str">
            <v>NO APLICA</v>
          </cell>
          <cell r="I3470">
            <v>2500</v>
          </cell>
        </row>
        <row r="3475">
          <cell r="H3475" t="str">
            <v>I-404</v>
          </cell>
        </row>
        <row r="3478">
          <cell r="E3478" t="str">
            <v xml:space="preserve"> </v>
          </cell>
        </row>
        <row r="3479">
          <cell r="E3479" t="str">
            <v>JE-XLPE-060-400</v>
          </cell>
          <cell r="F3479" t="str">
            <v>Empalme unipolar cable XLPE 400 mm2, 60 kV</v>
          </cell>
          <cell r="H3479">
            <v>824</v>
          </cell>
        </row>
        <row r="3481">
          <cell r="E3481" t="str">
            <v>Empalme unipolar cable XLPE 400 mm2, 60 kV</v>
          </cell>
        </row>
        <row r="3483">
          <cell r="F3483" t="str">
            <v>TIPO DE CAMBIO (S/.POR US$) :</v>
          </cell>
          <cell r="G3483">
            <v>3.36</v>
          </cell>
        </row>
        <row r="3484">
          <cell r="F3484" t="str">
            <v>FECHA DE REFERENCIA :</v>
          </cell>
          <cell r="G3484">
            <v>42735</v>
          </cell>
        </row>
        <row r="3486">
          <cell r="H3486" t="str">
            <v xml:space="preserve">PRECIO </v>
          </cell>
        </row>
        <row r="3487">
          <cell r="E3487" t="str">
            <v>FUENTE</v>
          </cell>
          <cell r="G3487" t="str">
            <v>TIPO</v>
          </cell>
          <cell r="H3487" t="str">
            <v>UNITARIO</v>
          </cell>
        </row>
        <row r="3488">
          <cell r="H3488" t="str">
            <v>(US$)</v>
          </cell>
        </row>
        <row r="3489">
          <cell r="E3489" t="str">
            <v>REPORTE EMPRESA :LUZ DEL SUR - CON FACTURA N° F52100002176</v>
          </cell>
          <cell r="G3489">
            <v>1</v>
          </cell>
          <cell r="H3489">
            <v>824</v>
          </cell>
        </row>
        <row r="3501">
          <cell r="G3501" t="str">
            <v>US$/Unidad</v>
          </cell>
          <cell r="H3501">
            <v>824</v>
          </cell>
        </row>
        <row r="3502">
          <cell r="G3502" t="str">
            <v>US$/Unidad</v>
          </cell>
          <cell r="H3502" t="str">
            <v>NO APLICA</v>
          </cell>
          <cell r="I3502">
            <v>824</v>
          </cell>
        </row>
        <row r="3507">
          <cell r="H3507" t="str">
            <v>I-404</v>
          </cell>
        </row>
        <row r="3510">
          <cell r="E3510" t="str">
            <v xml:space="preserve"> </v>
          </cell>
        </row>
        <row r="3511">
          <cell r="E3511" t="str">
            <v>JE-XLPE-060-800</v>
          </cell>
          <cell r="F3511" t="str">
            <v>Empalme unipolar cable XLPE 800 mm2, 60 kV</v>
          </cell>
          <cell r="H3511">
            <v>1349.3</v>
          </cell>
        </row>
        <row r="3513">
          <cell r="E3513" t="str">
            <v>Empalme unipolar cable XLPE 800 mm2, 60 kV</v>
          </cell>
        </row>
        <row r="3515">
          <cell r="F3515" t="str">
            <v>TIPO DE CAMBIO (S/.POR US$) :</v>
          </cell>
          <cell r="G3515">
            <v>3.36</v>
          </cell>
        </row>
        <row r="3516">
          <cell r="F3516" t="str">
            <v>FECHA DE REFERENCIA :</v>
          </cell>
          <cell r="G3516">
            <v>42735</v>
          </cell>
        </row>
        <row r="3518">
          <cell r="H3518" t="str">
            <v xml:space="preserve">PRECIO </v>
          </cell>
        </row>
        <row r="3519">
          <cell r="E3519" t="str">
            <v>FUENTE</v>
          </cell>
          <cell r="G3519" t="str">
            <v>TIPO</v>
          </cell>
          <cell r="H3519" t="str">
            <v>UNITARIO</v>
          </cell>
        </row>
        <row r="3520">
          <cell r="H3520" t="str">
            <v>(US$)</v>
          </cell>
        </row>
        <row r="3521">
          <cell r="E3521" t="str">
            <v>REPORTE EMPRESA :LUZ DEL SUR - CON FACTURA N° 210115422</v>
          </cell>
          <cell r="G3521">
            <v>1</v>
          </cell>
          <cell r="H3521">
            <v>1349.3</v>
          </cell>
        </row>
        <row r="3522">
          <cell r="E3522" t="str">
            <v>REPORTE EMPRESA :LUZ DEL SUR - CON FACTURA N° 210115422</v>
          </cell>
          <cell r="G3522">
            <v>1</v>
          </cell>
          <cell r="H3522">
            <v>1349.3</v>
          </cell>
        </row>
        <row r="3533">
          <cell r="G3533" t="str">
            <v>US$/Unidad</v>
          </cell>
          <cell r="H3533">
            <v>1349.3</v>
          </cell>
        </row>
        <row r="3534">
          <cell r="G3534" t="str">
            <v>US$/Unidad</v>
          </cell>
          <cell r="H3534">
            <v>1349.3</v>
          </cell>
          <cell r="I3534">
            <v>1349.3</v>
          </cell>
        </row>
        <row r="3539">
          <cell r="H3539" t="str">
            <v>I-404</v>
          </cell>
        </row>
        <row r="3542">
          <cell r="E3542" t="str">
            <v xml:space="preserve"> </v>
          </cell>
        </row>
        <row r="3543">
          <cell r="E3543" t="str">
            <v>JE-XLPE-060-500</v>
          </cell>
          <cell r="F3543" t="str">
            <v>Empalme unipolar cable XLPE 500 mm2, 60 kV</v>
          </cell>
          <cell r="H3543">
            <v>1183.26</v>
          </cell>
        </row>
        <row r="3545">
          <cell r="E3545" t="str">
            <v>Empalme unipolar cable XLPE 500 mm2, 60 kV</v>
          </cell>
        </row>
        <row r="3547">
          <cell r="F3547" t="str">
            <v>TIPO DE CAMBIO (S/.POR US$) :</v>
          </cell>
          <cell r="G3547">
            <v>3.36</v>
          </cell>
        </row>
        <row r="3548">
          <cell r="F3548" t="str">
            <v>FECHA DE REFERENCIA :</v>
          </cell>
          <cell r="G3548">
            <v>42735</v>
          </cell>
        </row>
        <row r="3550">
          <cell r="H3550" t="str">
            <v xml:space="preserve">PRECIO </v>
          </cell>
        </row>
        <row r="3551">
          <cell r="E3551" t="str">
            <v>FUENTE</v>
          </cell>
          <cell r="G3551" t="str">
            <v>TIPO</v>
          </cell>
          <cell r="H3551" t="str">
            <v>UNITARIO</v>
          </cell>
        </row>
        <row r="3552">
          <cell r="H3552" t="str">
            <v>(US$)</v>
          </cell>
        </row>
        <row r="3553">
          <cell r="E3553" t="str">
            <v>REPORTE EMPRESA :LUZ DEL SUR - CON FACTURA N° 210107536</v>
          </cell>
          <cell r="G3553">
            <v>1</v>
          </cell>
          <cell r="H3553">
            <v>1183.26</v>
          </cell>
        </row>
        <row r="3565">
          <cell r="G3565" t="str">
            <v>US$/Unidad</v>
          </cell>
          <cell r="H3565">
            <v>1183.26</v>
          </cell>
        </row>
        <row r="3566">
          <cell r="G3566" t="str">
            <v>US$/Unidad</v>
          </cell>
          <cell r="H3566" t="str">
            <v>NO APLICA</v>
          </cell>
          <cell r="I3566">
            <v>1183.26</v>
          </cell>
        </row>
        <row r="3571">
          <cell r="H3571" t="str">
            <v>I-404</v>
          </cell>
        </row>
        <row r="3574">
          <cell r="E3574" t="str">
            <v xml:space="preserve"> </v>
          </cell>
        </row>
        <row r="3575">
          <cell r="E3575" t="str">
            <v>JE-XLPE-220-600</v>
          </cell>
          <cell r="F3575" t="str">
            <v>Empalme unipolar cable XLPE 600 mm2, 220 kV</v>
          </cell>
          <cell r="H3575">
            <v>15382.58</v>
          </cell>
        </row>
        <row r="3577">
          <cell r="E3577" t="str">
            <v>Empalme unipolar cable XLPE 600 mm2, 220 kV</v>
          </cell>
        </row>
        <row r="3579">
          <cell r="F3579" t="str">
            <v>TIPO DE CAMBIO (S/.POR US$) :</v>
          </cell>
          <cell r="G3579">
            <v>3.36</v>
          </cell>
        </row>
        <row r="3580">
          <cell r="F3580" t="str">
            <v>FECHA DE REFERENCIA :</v>
          </cell>
          <cell r="G3580">
            <v>42735</v>
          </cell>
        </row>
        <row r="3582">
          <cell r="H3582" t="str">
            <v xml:space="preserve">PRECIO </v>
          </cell>
        </row>
        <row r="3583">
          <cell r="E3583" t="str">
            <v>FUENTE</v>
          </cell>
          <cell r="G3583" t="str">
            <v>TIPO</v>
          </cell>
          <cell r="H3583" t="str">
            <v>UNITARIO</v>
          </cell>
        </row>
        <row r="3584">
          <cell r="H3584" t="str">
            <v>(US$)</v>
          </cell>
        </row>
        <row r="3585">
          <cell r="E3585" t="str">
            <v>VALOR CALCULADO: A PARTIR DE PRECIO DE COTIZACION Y EL PRECIO PROPORCIONAL DE CABLE</v>
          </cell>
          <cell r="G3585">
            <v>0</v>
          </cell>
          <cell r="H3585">
            <v>15382.58</v>
          </cell>
        </row>
        <row r="3597">
          <cell r="G3597" t="str">
            <v>US$/Unidad</v>
          </cell>
          <cell r="H3597">
            <v>15382.58</v>
          </cell>
        </row>
        <row r="3598">
          <cell r="G3598" t="str">
            <v>US$/Unidad</v>
          </cell>
          <cell r="H3598" t="str">
            <v>NO APLICA</v>
          </cell>
          <cell r="I3598">
            <v>15382.58</v>
          </cell>
        </row>
        <row r="3603">
          <cell r="H3603" t="str">
            <v>I-404</v>
          </cell>
        </row>
        <row r="3606">
          <cell r="E3606" t="str">
            <v xml:space="preserve"> </v>
          </cell>
        </row>
        <row r="3607">
          <cell r="E3607" t="str">
            <v>JE-XLPE-220-800</v>
          </cell>
          <cell r="F3607" t="str">
            <v>Empalme unipolar cable XLPE 800 mm2, 220 kV</v>
          </cell>
          <cell r="H3607">
            <v>30500.11</v>
          </cell>
        </row>
        <row r="3609">
          <cell r="E3609" t="str">
            <v>Empalme unipolar cable XLPE 800 mm2, 220 kV</v>
          </cell>
        </row>
        <row r="3611">
          <cell r="F3611" t="str">
            <v>TIPO DE CAMBIO (S/.POR US$) :</v>
          </cell>
          <cell r="G3611">
            <v>3.36</v>
          </cell>
        </row>
        <row r="3612">
          <cell r="F3612" t="str">
            <v>FECHA DE REFERENCIA :</v>
          </cell>
          <cell r="G3612">
            <v>42735</v>
          </cell>
        </row>
        <row r="3614">
          <cell r="H3614" t="str">
            <v xml:space="preserve">PRECIO </v>
          </cell>
        </row>
        <row r="3615">
          <cell r="E3615" t="str">
            <v>FUENTE</v>
          </cell>
          <cell r="G3615" t="str">
            <v>TIPO</v>
          </cell>
          <cell r="H3615" t="str">
            <v>UNITARIO</v>
          </cell>
        </row>
        <row r="3616">
          <cell r="H3616" t="str">
            <v>(US$)</v>
          </cell>
        </row>
        <row r="3617">
          <cell r="E3617" t="str">
            <v>REPORTE EMPRESA :EDELNOR - CON FACTURA N° 5600011586</v>
          </cell>
          <cell r="G3617">
            <v>1</v>
          </cell>
          <cell r="H3617">
            <v>30500.11</v>
          </cell>
        </row>
        <row r="3629">
          <cell r="G3629" t="str">
            <v>US$/Unidad</v>
          </cell>
          <cell r="H3629">
            <v>30500.11</v>
          </cell>
        </row>
        <row r="3630">
          <cell r="G3630" t="str">
            <v>US$/Unidad</v>
          </cell>
          <cell r="H3630" t="str">
            <v>NO APLICA</v>
          </cell>
          <cell r="I3630">
            <v>30500.11</v>
          </cell>
        </row>
        <row r="3635">
          <cell r="H3635" t="str">
            <v>I-404</v>
          </cell>
        </row>
        <row r="3638">
          <cell r="E3638" t="str">
            <v xml:space="preserve"> </v>
          </cell>
        </row>
        <row r="3639">
          <cell r="E3639" t="str">
            <v>JE-XLPE-220-10E</v>
          </cell>
          <cell r="F3639" t="str">
            <v>Empalme unipolar cable XLPE 1000 mm2, 220 kV</v>
          </cell>
          <cell r="H3639">
            <v>30500.11</v>
          </cell>
        </row>
        <row r="3641">
          <cell r="E3641" t="str">
            <v>Empalme unipolar cable XLPE 1000 mm2, 220 kV</v>
          </cell>
        </row>
        <row r="3643">
          <cell r="F3643" t="str">
            <v>TIPO DE CAMBIO (S/.POR US$) :</v>
          </cell>
          <cell r="G3643">
            <v>3.36</v>
          </cell>
        </row>
        <row r="3644">
          <cell r="F3644" t="str">
            <v>FECHA DE REFERENCIA :</v>
          </cell>
          <cell r="G3644">
            <v>42735</v>
          </cell>
        </row>
        <row r="3646">
          <cell r="H3646" t="str">
            <v xml:space="preserve">PRECIO </v>
          </cell>
        </row>
        <row r="3647">
          <cell r="E3647" t="str">
            <v>FUENTE</v>
          </cell>
          <cell r="G3647" t="str">
            <v>TIPO</v>
          </cell>
          <cell r="H3647" t="str">
            <v>UNITARIO</v>
          </cell>
        </row>
        <row r="3648">
          <cell r="H3648" t="str">
            <v>(US$)</v>
          </cell>
        </row>
        <row r="3649">
          <cell r="E3649" t="str">
            <v>VALOR CALCULADO: A PARTIR DE PRECIO DE COTIZACION Y EL PRECIO PROPORCIONAL DE CABLE</v>
          </cell>
          <cell r="G3649">
            <v>0</v>
          </cell>
          <cell r="H3649">
            <v>30500.11</v>
          </cell>
        </row>
        <row r="3661">
          <cell r="G3661" t="str">
            <v>US$/Unidad</v>
          </cell>
          <cell r="H3661">
            <v>30500.11</v>
          </cell>
        </row>
        <row r="3662">
          <cell r="G3662" t="str">
            <v>US$/Unidad</v>
          </cell>
          <cell r="H3662" t="str">
            <v>NO APLICA</v>
          </cell>
          <cell r="I3662">
            <v>30500.11</v>
          </cell>
        </row>
        <row r="3667">
          <cell r="H3667" t="str">
            <v>I-404</v>
          </cell>
        </row>
        <row r="3670">
          <cell r="E3670" t="str">
            <v xml:space="preserve"> </v>
          </cell>
        </row>
        <row r="3671">
          <cell r="E3671" t="str">
            <v>JE-XLPE-220-12E</v>
          </cell>
          <cell r="F3671" t="str">
            <v>Empalme unipolar cable XLPE 1200 mm2, 220 kV</v>
          </cell>
          <cell r="H3671">
            <v>19228.22</v>
          </cell>
        </row>
        <row r="3673">
          <cell r="E3673" t="str">
            <v>Empalme unipolar cable XLPE 1200 mm2, 220 kV</v>
          </cell>
        </row>
        <row r="3675">
          <cell r="F3675" t="str">
            <v>TIPO DE CAMBIO (S/.POR US$) :</v>
          </cell>
          <cell r="G3675">
            <v>3.36</v>
          </cell>
        </row>
        <row r="3676">
          <cell r="F3676" t="str">
            <v>FECHA DE REFERENCIA :</v>
          </cell>
          <cell r="G3676">
            <v>42735</v>
          </cell>
        </row>
        <row r="3678">
          <cell r="H3678" t="str">
            <v xml:space="preserve">PRECIO </v>
          </cell>
        </row>
        <row r="3679">
          <cell r="E3679" t="str">
            <v>FUENTE</v>
          </cell>
          <cell r="G3679" t="str">
            <v>TIPO</v>
          </cell>
          <cell r="H3679" t="str">
            <v>UNITARIO</v>
          </cell>
        </row>
        <row r="3680">
          <cell r="H3680" t="str">
            <v>(US$)</v>
          </cell>
        </row>
        <row r="3681">
          <cell r="E3681" t="str">
            <v>VALOR CALCULADO: A PARTIR DE PRECIO DE COTIZACION Y EL PRECIO PROPORCIONAL DE CABLE</v>
          </cell>
          <cell r="G3681">
            <v>0</v>
          </cell>
          <cell r="H3681">
            <v>19228.22</v>
          </cell>
        </row>
        <row r="3693">
          <cell r="G3693" t="str">
            <v>US$/Unidad</v>
          </cell>
          <cell r="H3693">
            <v>19228.22</v>
          </cell>
        </row>
        <row r="3694">
          <cell r="G3694" t="str">
            <v>US$/Unidad</v>
          </cell>
          <cell r="H3694" t="str">
            <v>NO APLICA</v>
          </cell>
          <cell r="I3694">
            <v>19228.22</v>
          </cell>
        </row>
        <row r="3698">
          <cell r="H3698" t="str">
            <v>I-404</v>
          </cell>
        </row>
        <row r="3701">
          <cell r="E3701" t="str">
            <v xml:space="preserve"> </v>
          </cell>
        </row>
        <row r="3702">
          <cell r="E3702" t="str">
            <v>JE-XLPE-220-16E</v>
          </cell>
          <cell r="F3702" t="str">
            <v>Empalme unipolar cable XLPE 1200 mm2, 220 kV</v>
          </cell>
          <cell r="H3702">
            <v>19228.22</v>
          </cell>
        </row>
        <row r="3704">
          <cell r="E3704" t="str">
            <v>Empalme unipolar cable XLPE 1200 mm2, 220 kV</v>
          </cell>
        </row>
        <row r="3706">
          <cell r="F3706" t="str">
            <v>TIPO DE CAMBIO (S/.POR US$) :</v>
          </cell>
          <cell r="G3706">
            <v>3.36</v>
          </cell>
        </row>
        <row r="3707">
          <cell r="F3707" t="str">
            <v>FECHA DE REFERENCIA :</v>
          </cell>
          <cell r="G3707">
            <v>42735</v>
          </cell>
        </row>
        <row r="3709">
          <cell r="H3709" t="str">
            <v xml:space="preserve">PRECIO </v>
          </cell>
        </row>
        <row r="3710">
          <cell r="E3710" t="str">
            <v>FUENTE</v>
          </cell>
          <cell r="G3710" t="str">
            <v>TIPO</v>
          </cell>
          <cell r="H3710" t="str">
            <v>UNITARIO</v>
          </cell>
        </row>
        <row r="3711">
          <cell r="H3711" t="str">
            <v>(US$)</v>
          </cell>
        </row>
        <row r="3712">
          <cell r="E3712" t="str">
            <v>VALOR CALCULADO: A PARTIR DE PRECIO DE COTIZACION Y EL PRECIO PROPORCIONAL DE CABLE</v>
          </cell>
          <cell r="G3712">
            <v>0</v>
          </cell>
          <cell r="H3712">
            <v>19228.22</v>
          </cell>
        </row>
        <row r="3724">
          <cell r="G3724" t="str">
            <v>US$/Unidad</v>
          </cell>
          <cell r="H3724">
            <v>19228.22</v>
          </cell>
        </row>
        <row r="3725">
          <cell r="G3725" t="str">
            <v>US$/Unidad</v>
          </cell>
          <cell r="H3725" t="str">
            <v>NO APLICA</v>
          </cell>
          <cell r="I3725">
            <v>19228.22</v>
          </cell>
        </row>
        <row r="3729">
          <cell r="H3729" t="str">
            <v>I-404</v>
          </cell>
        </row>
        <row r="3732">
          <cell r="E3732" t="str">
            <v xml:space="preserve"> </v>
          </cell>
        </row>
        <row r="3733">
          <cell r="E3733" t="str">
            <v>CTCU220</v>
          </cell>
          <cell r="F3733" t="str">
            <v>Cabeza terminal tipo exterior para cable subterráneo unipolar XLPE Cobre 220 kV</v>
          </cell>
          <cell r="H3733">
            <v>9101.94</v>
          </cell>
        </row>
        <row r="3735">
          <cell r="E3735" t="str">
            <v>Cabeza terminal tipo exterior para cable subterráneo unipolar XLPE Cobre 220 kV</v>
          </cell>
        </row>
        <row r="3737">
          <cell r="F3737" t="str">
            <v>TIPO DE CAMBIO (S/.POR US$) :</v>
          </cell>
          <cell r="G3737">
            <v>3.36</v>
          </cell>
        </row>
        <row r="3738">
          <cell r="F3738" t="str">
            <v>FECHA DE REFERENCIA :</v>
          </cell>
          <cell r="G3738">
            <v>42735</v>
          </cell>
        </row>
        <row r="3740">
          <cell r="H3740" t="str">
            <v xml:space="preserve">PRECIO </v>
          </cell>
        </row>
        <row r="3741">
          <cell r="E3741" t="str">
            <v>FUENTE</v>
          </cell>
          <cell r="G3741" t="str">
            <v>TIPO</v>
          </cell>
          <cell r="H3741" t="str">
            <v>UNITARIO</v>
          </cell>
        </row>
        <row r="3742">
          <cell r="H3742" t="str">
            <v>(US$)</v>
          </cell>
        </row>
        <row r="3743">
          <cell r="E3743" t="str">
            <v>REPORTE EMPRESA :EDELNOR - CON FACTURA N° 5600011586</v>
          </cell>
          <cell r="G3743">
            <v>1</v>
          </cell>
          <cell r="H3743">
            <v>9157.7100000000009</v>
          </cell>
        </row>
        <row r="3744">
          <cell r="E3744" t="str">
            <v>REPORTE EMPRESA :LUZ DEL SUR - CON FACTURA N° F52100002564</v>
          </cell>
          <cell r="G3744">
            <v>1</v>
          </cell>
          <cell r="H3744">
            <v>9046.17</v>
          </cell>
        </row>
        <row r="3752">
          <cell r="G3752" t="str">
            <v>US$/Unidad</v>
          </cell>
          <cell r="H3752">
            <v>9101.94</v>
          </cell>
        </row>
        <row r="3753">
          <cell r="G3753" t="str">
            <v>US$/Unidad</v>
          </cell>
          <cell r="H3753" t="str">
            <v>NO APLICA</v>
          </cell>
          <cell r="I3753">
            <v>9101.94</v>
          </cell>
        </row>
        <row r="3757">
          <cell r="H3757" t="str">
            <v>I-404</v>
          </cell>
        </row>
        <row r="3760">
          <cell r="E3760" t="str">
            <v xml:space="preserve"> </v>
          </cell>
        </row>
        <row r="3761">
          <cell r="E3761" t="str">
            <v>CTCU138</v>
          </cell>
          <cell r="F3761" t="str">
            <v>Cabeza terminal tipo exterior para cable subterráneo unipolar XLPE Cobre 138 kV</v>
          </cell>
          <cell r="H3761">
            <v>2438.88</v>
          </cell>
        </row>
        <row r="3763">
          <cell r="E3763" t="str">
            <v>Cabeza terminal tipo exterior para cable subterráneo unipolar XLPE Cobre 138 kV</v>
          </cell>
        </row>
        <row r="3765">
          <cell r="F3765" t="str">
            <v>TIPO DE CAMBIO (S/.POR US$) :</v>
          </cell>
          <cell r="G3765">
            <v>3.36</v>
          </cell>
        </row>
        <row r="3766">
          <cell r="F3766" t="str">
            <v>FECHA DE REFERENCIA :</v>
          </cell>
          <cell r="G3766">
            <v>42735</v>
          </cell>
        </row>
        <row r="3768">
          <cell r="H3768" t="str">
            <v xml:space="preserve">PRECIO </v>
          </cell>
        </row>
        <row r="3769">
          <cell r="E3769" t="str">
            <v>FUENTE</v>
          </cell>
          <cell r="G3769" t="str">
            <v>TIPO</v>
          </cell>
          <cell r="H3769" t="str">
            <v>UNITARIO</v>
          </cell>
        </row>
        <row r="3770">
          <cell r="H3770" t="str">
            <v>(US$)</v>
          </cell>
        </row>
        <row r="3771">
          <cell r="E3771" t="str">
            <v>ESTIMADO</v>
          </cell>
          <cell r="G3771">
            <v>0</v>
          </cell>
          <cell r="H3771">
            <v>2438.88</v>
          </cell>
        </row>
        <row r="3783">
          <cell r="G3783" t="str">
            <v>US$/Unidad</v>
          </cell>
          <cell r="H3783">
            <v>2438.88</v>
          </cell>
        </row>
        <row r="3784">
          <cell r="G3784" t="str">
            <v>US$/Unidad</v>
          </cell>
          <cell r="H3784" t="str">
            <v>NO APLICA</v>
          </cell>
          <cell r="I3784">
            <v>2438.88</v>
          </cell>
        </row>
        <row r="3788">
          <cell r="H3788" t="str">
            <v>I-404</v>
          </cell>
        </row>
        <row r="3791">
          <cell r="E3791" t="str">
            <v xml:space="preserve"> </v>
          </cell>
        </row>
        <row r="3792">
          <cell r="E3792" t="str">
            <v>CTCU060</v>
          </cell>
          <cell r="F3792" t="str">
            <v>Cabeza terminal tipo exterior para cable subterráneo unipolar XLPE Cobre 60 kV</v>
          </cell>
          <cell r="H3792">
            <v>2438.88</v>
          </cell>
        </row>
        <row r="3794">
          <cell r="E3794" t="str">
            <v>Cabeza terminal tipo exterior para cable subterráneo unipolar XLPE Cobre 60 kV</v>
          </cell>
        </row>
        <row r="3796">
          <cell r="F3796" t="str">
            <v>TIPO DE CAMBIO (S/.POR US$) :</v>
          </cell>
          <cell r="G3796">
            <v>3.36</v>
          </cell>
        </row>
        <row r="3797">
          <cell r="F3797" t="str">
            <v>FECHA DE REFERENCIA :</v>
          </cell>
          <cell r="G3797">
            <v>42735</v>
          </cell>
        </row>
        <row r="3799">
          <cell r="H3799" t="str">
            <v xml:space="preserve">PRECIO </v>
          </cell>
        </row>
        <row r="3800">
          <cell r="E3800" t="str">
            <v>FUENTE</v>
          </cell>
          <cell r="G3800" t="str">
            <v>TIPO</v>
          </cell>
          <cell r="H3800" t="str">
            <v>UNITARIO</v>
          </cell>
        </row>
        <row r="3801">
          <cell r="H3801" t="str">
            <v>(US$)</v>
          </cell>
        </row>
        <row r="3802">
          <cell r="E3802" t="str">
            <v>REPORTE EMPRESA :EDELNOR - CON FACTURA N° P-120049</v>
          </cell>
          <cell r="G3802">
            <v>1</v>
          </cell>
          <cell r="H3802">
            <v>428</v>
          </cell>
        </row>
        <row r="3803">
          <cell r="E3803" t="str">
            <v>REPORTE EMPRESA :LUZ DEL SUR - CON FACTURA N° F52100002572</v>
          </cell>
          <cell r="G3803">
            <v>1</v>
          </cell>
          <cell r="H3803">
            <v>3444.32</v>
          </cell>
        </row>
        <row r="3804">
          <cell r="E3804" t="str">
            <v>REPORTE EMPRESA :LUZ DEL SUR - CON FACTURA N° F52100002513</v>
          </cell>
          <cell r="G3804">
            <v>1</v>
          </cell>
          <cell r="H3804">
            <v>3444.32</v>
          </cell>
        </row>
        <row r="3815">
          <cell r="G3815" t="str">
            <v>US$/Unidad</v>
          </cell>
          <cell r="H3815">
            <v>2438.88</v>
          </cell>
        </row>
        <row r="3816">
          <cell r="G3816" t="str">
            <v>US$/Unidad</v>
          </cell>
          <cell r="H3816">
            <v>2438.88</v>
          </cell>
          <cell r="I3816">
            <v>2438.88</v>
          </cell>
        </row>
        <row r="3819">
          <cell r="H3819" t="str">
            <v>I-404</v>
          </cell>
        </row>
        <row r="3822">
          <cell r="E3822" t="str">
            <v xml:space="preserve"> </v>
          </cell>
        </row>
        <row r="3823">
          <cell r="E3823" t="str">
            <v>CTCU033</v>
          </cell>
          <cell r="F3823" t="str">
            <v>Cabeza terminal tipo exterior para cable subterráneo unipolar XLPE Cobre 33 kV</v>
          </cell>
          <cell r="H3823">
            <v>2438.88</v>
          </cell>
        </row>
        <row r="3825">
          <cell r="E3825" t="str">
            <v>Cabeza terminal tipo exterior para cable subterráneo unipolar XLPE Cobre 33 kV</v>
          </cell>
        </row>
        <row r="3827">
          <cell r="F3827" t="str">
            <v>TIPO DE CAMBIO (S/.POR US$) :</v>
          </cell>
          <cell r="G3827">
            <v>3.36</v>
          </cell>
        </row>
        <row r="3828">
          <cell r="F3828" t="str">
            <v>FECHA DE REFERENCIA :</v>
          </cell>
          <cell r="G3828">
            <v>42735</v>
          </cell>
        </row>
        <row r="3830">
          <cell r="H3830" t="str">
            <v xml:space="preserve">PRECIO </v>
          </cell>
        </row>
        <row r="3831">
          <cell r="E3831" t="str">
            <v>FUENTE</v>
          </cell>
          <cell r="G3831" t="str">
            <v>TIPO</v>
          </cell>
          <cell r="H3831" t="str">
            <v>UNITARIO</v>
          </cell>
        </row>
        <row r="3832">
          <cell r="H3832" t="str">
            <v>(US$)</v>
          </cell>
        </row>
        <row r="3833">
          <cell r="E3833" t="str">
            <v>ESTIMADO</v>
          </cell>
          <cell r="G3833">
            <v>0</v>
          </cell>
          <cell r="H3833">
            <v>2438.88</v>
          </cell>
        </row>
        <row r="3845">
          <cell r="G3845" t="str">
            <v>US$/Unidad</v>
          </cell>
          <cell r="H3845">
            <v>2438.88</v>
          </cell>
        </row>
        <row r="3846">
          <cell r="G3846" t="str">
            <v>US$/Unidad</v>
          </cell>
          <cell r="H3846" t="str">
            <v>NO APLICA</v>
          </cell>
          <cell r="I3846">
            <v>2438.88</v>
          </cell>
        </row>
        <row r="3850">
          <cell r="H3850" t="str">
            <v>I-404</v>
          </cell>
        </row>
        <row r="3853">
          <cell r="E3853" t="str">
            <v xml:space="preserve"> </v>
          </cell>
        </row>
        <row r="3854">
          <cell r="E3854" t="str">
            <v>CTAL060</v>
          </cell>
          <cell r="F3854" t="str">
            <v>Cabeza terminal tipo exterior para cable subterráneo unipolar XLPE Aluminio 60 kV</v>
          </cell>
          <cell r="H3854">
            <v>2800</v>
          </cell>
        </row>
        <row r="3856">
          <cell r="E3856" t="str">
            <v>Cabeza terminal tipo exterior para cable subterráneo unipolar XLPE Aluminio 60 kV</v>
          </cell>
        </row>
        <row r="3858">
          <cell r="F3858" t="str">
            <v>TIPO DE CAMBIO (S/.POR US$) :</v>
          </cell>
          <cell r="G3858">
            <v>3.36</v>
          </cell>
        </row>
        <row r="3859">
          <cell r="F3859" t="str">
            <v>FECHA DE REFERENCIA :</v>
          </cell>
          <cell r="G3859">
            <v>42735</v>
          </cell>
        </row>
        <row r="3861">
          <cell r="H3861" t="str">
            <v xml:space="preserve">PRECIO </v>
          </cell>
        </row>
        <row r="3862">
          <cell r="E3862" t="str">
            <v>FUENTE</v>
          </cell>
          <cell r="G3862" t="str">
            <v>TIPO</v>
          </cell>
          <cell r="H3862" t="str">
            <v>UNITARIO</v>
          </cell>
        </row>
        <row r="3863">
          <cell r="H3863" t="str">
            <v>(US$)</v>
          </cell>
        </row>
        <row r="3864">
          <cell r="E3864" t="str">
            <v>VALOR CALCULADO: A PARTIR DE PRECIO DE COTIZACION Y EL PRECIO PROPORCIONAL DE CABLE COBRE</v>
          </cell>
          <cell r="G3864">
            <v>0</v>
          </cell>
          <cell r="H3864">
            <v>2800</v>
          </cell>
        </row>
        <row r="3876">
          <cell r="G3876" t="str">
            <v>US$/Unidad</v>
          </cell>
          <cell r="H3876">
            <v>2800</v>
          </cell>
        </row>
        <row r="3877">
          <cell r="G3877" t="str">
            <v>US$/Unidad</v>
          </cell>
          <cell r="H3877" t="str">
            <v>NO APLICA</v>
          </cell>
          <cell r="I3877">
            <v>2800</v>
          </cell>
        </row>
        <row r="3882">
          <cell r="H3882" t="str">
            <v>I-404</v>
          </cell>
        </row>
        <row r="3885">
          <cell r="E3885" t="str">
            <v xml:space="preserve"> </v>
          </cell>
        </row>
        <row r="3886">
          <cell r="E3886" t="str">
            <v>JE-XLPE-138-400</v>
          </cell>
          <cell r="F3886" t="str">
            <v>Empalme unipolar cable XLPE 400 mm2, 138 kV</v>
          </cell>
          <cell r="H3886">
            <v>4200</v>
          </cell>
        </row>
        <row r="3888">
          <cell r="E3888" t="str">
            <v>Empalme unipolar cable XLPE 400 mm2, 138 kV</v>
          </cell>
        </row>
        <row r="3890">
          <cell r="F3890" t="str">
            <v>TIPO DE CAMBIO (S/.POR US$) :</v>
          </cell>
          <cell r="G3890">
            <v>3.36</v>
          </cell>
        </row>
        <row r="3891">
          <cell r="F3891" t="str">
            <v>FECHA DE REFERENCIA :</v>
          </cell>
          <cell r="G3891">
            <v>42735</v>
          </cell>
        </row>
        <row r="3893">
          <cell r="H3893" t="str">
            <v xml:space="preserve">PRECIO </v>
          </cell>
        </row>
        <row r="3894">
          <cell r="E3894" t="str">
            <v>FUENTE</v>
          </cell>
          <cell r="G3894" t="str">
            <v>TIPO</v>
          </cell>
          <cell r="H3894" t="str">
            <v>UNITARIO</v>
          </cell>
        </row>
        <row r="3895">
          <cell r="H3895" t="str">
            <v>(US$)</v>
          </cell>
        </row>
        <row r="3896">
          <cell r="E3896" t="str">
            <v>VALOR CALCULADO: A PARTIR DE PRECIO DE COTIZACION Y EL PRECIO PROPORCIONAL DE CABLE</v>
          </cell>
          <cell r="G3896">
            <v>0</v>
          </cell>
          <cell r="H3896">
            <v>4200</v>
          </cell>
        </row>
        <row r="3908">
          <cell r="G3908" t="str">
            <v>US$/Unidad</v>
          </cell>
          <cell r="H3908">
            <v>4200</v>
          </cell>
        </row>
        <row r="3909">
          <cell r="G3909" t="str">
            <v>US$/Unidad</v>
          </cell>
          <cell r="H3909" t="str">
            <v>NO APLICA</v>
          </cell>
          <cell r="I3909">
            <v>4200</v>
          </cell>
        </row>
        <row r="3913">
          <cell r="H3913" t="str">
            <v>I-404</v>
          </cell>
        </row>
        <row r="3916">
          <cell r="E3916" t="str">
            <v xml:space="preserve"> </v>
          </cell>
        </row>
        <row r="3917">
          <cell r="E3917" t="str">
            <v>JE-XLPE-138-630</v>
          </cell>
          <cell r="F3917" t="str">
            <v>Empalme unipolar cable XLPE 630 mm2, 138 kV</v>
          </cell>
          <cell r="H3917">
            <v>4200</v>
          </cell>
        </row>
        <row r="3919">
          <cell r="E3919" t="str">
            <v>Empalme unipolar cable XLPE 630 mm2, 138 kV</v>
          </cell>
        </row>
        <row r="3921">
          <cell r="F3921" t="str">
            <v>TIPO DE CAMBIO (S/.POR US$) :</v>
          </cell>
          <cell r="G3921">
            <v>3.36</v>
          </cell>
        </row>
        <row r="3922">
          <cell r="F3922" t="str">
            <v>FECHA DE REFERENCIA :</v>
          </cell>
          <cell r="G3922">
            <v>42735</v>
          </cell>
        </row>
        <row r="3924">
          <cell r="H3924" t="str">
            <v xml:space="preserve">PRECIO </v>
          </cell>
        </row>
        <row r="3925">
          <cell r="E3925" t="str">
            <v>FUENTE</v>
          </cell>
          <cell r="G3925" t="str">
            <v>TIPO</v>
          </cell>
          <cell r="H3925" t="str">
            <v>UNITARIO</v>
          </cell>
        </row>
        <row r="3926">
          <cell r="H3926" t="str">
            <v>(US$)</v>
          </cell>
        </row>
        <row r="3927">
          <cell r="E3927" t="str">
            <v>VALOR CALCULADO: A PARTIR DE PRECIO DE COTIZACION Y EL PRECIO PROPORCIONAL DE CABLE</v>
          </cell>
          <cell r="G3927">
            <v>0</v>
          </cell>
          <cell r="H3927">
            <v>4200</v>
          </cell>
        </row>
        <row r="3939">
          <cell r="G3939" t="str">
            <v>US$/Unidad</v>
          </cell>
          <cell r="H3939">
            <v>4200</v>
          </cell>
        </row>
        <row r="3940">
          <cell r="G3940" t="str">
            <v>US$/Unidad</v>
          </cell>
          <cell r="H3940" t="str">
            <v>NO APLICA</v>
          </cell>
          <cell r="I3940">
            <v>4200</v>
          </cell>
        </row>
        <row r="3944">
          <cell r="H3944" t="str">
            <v>I-404</v>
          </cell>
        </row>
        <row r="3947">
          <cell r="E3947" t="str">
            <v xml:space="preserve"> </v>
          </cell>
        </row>
        <row r="3948">
          <cell r="E3948" t="str">
            <v>JE-XLPE-138-800</v>
          </cell>
          <cell r="F3948" t="str">
            <v>Empalme unipolar cable XLPE 800 mm2, 138 kV</v>
          </cell>
          <cell r="H3948">
            <v>4200</v>
          </cell>
        </row>
        <row r="3950">
          <cell r="E3950" t="str">
            <v>Empalme unipolar cable XLPE 800 mm2, 138 kV</v>
          </cell>
        </row>
        <row r="3952">
          <cell r="F3952" t="str">
            <v>TIPO DE CAMBIO (S/.POR US$) :</v>
          </cell>
          <cell r="G3952">
            <v>3.36</v>
          </cell>
        </row>
        <row r="3953">
          <cell r="F3953" t="str">
            <v>FECHA DE REFERENCIA :</v>
          </cell>
          <cell r="G3953">
            <v>42735</v>
          </cell>
        </row>
        <row r="3955">
          <cell r="H3955" t="str">
            <v xml:space="preserve">PRECIO </v>
          </cell>
        </row>
        <row r="3956">
          <cell r="E3956" t="str">
            <v>FUENTE</v>
          </cell>
          <cell r="G3956" t="str">
            <v>TIPO</v>
          </cell>
          <cell r="H3956" t="str">
            <v>UNITARIO</v>
          </cell>
        </row>
        <row r="3957">
          <cell r="H3957" t="str">
            <v>(US$)</v>
          </cell>
        </row>
        <row r="3958">
          <cell r="E3958" t="str">
            <v>VALOR CALCULADO: A PARTIR DE PRECIO DE COTIZACION Y EL PRECIO PROPORCIONAL DE CABLE</v>
          </cell>
          <cell r="G3958">
            <v>0</v>
          </cell>
          <cell r="H3958">
            <v>4200</v>
          </cell>
        </row>
        <row r="3970">
          <cell r="G3970" t="str">
            <v>US$/Unidad</v>
          </cell>
          <cell r="H3970">
            <v>4200</v>
          </cell>
        </row>
        <row r="3971">
          <cell r="G3971" t="str">
            <v>US$/Unidad</v>
          </cell>
          <cell r="H3971" t="str">
            <v>NO APLICA</v>
          </cell>
          <cell r="I3971">
            <v>4200</v>
          </cell>
        </row>
        <row r="3975">
          <cell r="H3975" t="str">
            <v>I-404</v>
          </cell>
        </row>
        <row r="3978">
          <cell r="E3978" t="str">
            <v xml:space="preserve"> </v>
          </cell>
        </row>
        <row r="3979">
          <cell r="E3979" t="str">
            <v>JE-XLPE-138-12E</v>
          </cell>
          <cell r="F3979" t="str">
            <v>Empalme unipolar cable XLPE 1200 mm2, 138 kV</v>
          </cell>
          <cell r="H3979">
            <v>5460</v>
          </cell>
        </row>
        <row r="3981">
          <cell r="E3981" t="str">
            <v>Empalme unipolar cable XLPE 1200 mm2, 138 kV</v>
          </cell>
        </row>
        <row r="3983">
          <cell r="F3983" t="str">
            <v>TIPO DE CAMBIO (S/.POR US$) :</v>
          </cell>
          <cell r="G3983">
            <v>3.36</v>
          </cell>
        </row>
        <row r="3984">
          <cell r="F3984" t="str">
            <v>FECHA DE REFERENCIA :</v>
          </cell>
          <cell r="G3984">
            <v>42735</v>
          </cell>
        </row>
        <row r="3986">
          <cell r="H3986" t="str">
            <v xml:space="preserve">PRECIO </v>
          </cell>
        </row>
        <row r="3987">
          <cell r="E3987" t="str">
            <v>FUENTE</v>
          </cell>
          <cell r="G3987" t="str">
            <v>TIPO</v>
          </cell>
          <cell r="H3987" t="str">
            <v>UNITARIO</v>
          </cell>
        </row>
        <row r="3988">
          <cell r="H3988" t="str">
            <v>(US$)</v>
          </cell>
        </row>
        <row r="3989">
          <cell r="E3989" t="str">
            <v>VALOR ESTIMADO</v>
          </cell>
          <cell r="G3989">
            <v>0</v>
          </cell>
          <cell r="H3989">
            <v>5460</v>
          </cell>
        </row>
        <row r="4001">
          <cell r="G4001" t="str">
            <v>US$/Unidad</v>
          </cell>
          <cell r="H4001">
            <v>5460</v>
          </cell>
        </row>
        <row r="4002">
          <cell r="G4002" t="str">
            <v>US$/Unidad</v>
          </cell>
          <cell r="H4002" t="str">
            <v>NO APLICA</v>
          </cell>
          <cell r="I4002">
            <v>5460</v>
          </cell>
        </row>
        <row r="4007">
          <cell r="H4007" t="str">
            <v>I-404</v>
          </cell>
        </row>
        <row r="4010">
          <cell r="E4010" t="str">
            <v xml:space="preserve"> </v>
          </cell>
        </row>
        <row r="4011">
          <cell r="E4011" t="str">
            <v>JE-XLPE-138-10E</v>
          </cell>
          <cell r="F4011" t="str">
            <v>Empalme unipolar cable XLPE 1000 mm2, 138 kV</v>
          </cell>
          <cell r="H4011">
            <v>4828</v>
          </cell>
        </row>
        <row r="4013">
          <cell r="E4013" t="str">
            <v>Empalme unipolar cable XLPE 1000 mm2, 138 kV</v>
          </cell>
        </row>
        <row r="4015">
          <cell r="F4015" t="str">
            <v>TIPO DE CAMBIO (S/.POR US$) :</v>
          </cell>
          <cell r="G4015">
            <v>3.36</v>
          </cell>
        </row>
        <row r="4016">
          <cell r="F4016" t="str">
            <v>FECHA DE REFERENCIA :</v>
          </cell>
          <cell r="G4016">
            <v>42735</v>
          </cell>
        </row>
        <row r="4018">
          <cell r="H4018" t="str">
            <v xml:space="preserve">PRECIO </v>
          </cell>
        </row>
        <row r="4019">
          <cell r="E4019" t="str">
            <v>FUENTE</v>
          </cell>
          <cell r="G4019" t="str">
            <v>TIPO</v>
          </cell>
          <cell r="H4019" t="str">
            <v>UNITARIO</v>
          </cell>
        </row>
        <row r="4020">
          <cell r="H4020" t="str">
            <v>(US$)</v>
          </cell>
        </row>
        <row r="4021">
          <cell r="E4021" t="str">
            <v>VALOR ESTIMADO</v>
          </cell>
          <cell r="G4021">
            <v>0</v>
          </cell>
          <cell r="H4021">
            <v>4828</v>
          </cell>
        </row>
        <row r="4033">
          <cell r="G4033" t="str">
            <v>US$/Unidad</v>
          </cell>
          <cell r="H4033">
            <v>4828</v>
          </cell>
        </row>
        <row r="4034">
          <cell r="G4034" t="str">
            <v>US$/Unidad</v>
          </cell>
          <cell r="H4034" t="str">
            <v>NO APLICA</v>
          </cell>
          <cell r="I4034">
            <v>4828</v>
          </cell>
        </row>
        <row r="4038">
          <cell r="H4038" t="str">
            <v>I-404</v>
          </cell>
        </row>
        <row r="4041">
          <cell r="E4041" t="str">
            <v xml:space="preserve"> </v>
          </cell>
        </row>
        <row r="4042">
          <cell r="E4042" t="str">
            <v>JE-XLPE-060-10E</v>
          </cell>
          <cell r="F4042" t="str">
            <v>Empalme unipolar cable XLPE 1000 mm2, 60 kV</v>
          </cell>
          <cell r="H4042">
            <v>2800</v>
          </cell>
        </row>
        <row r="4044">
          <cell r="E4044" t="str">
            <v>Empalme unipolar cable XLPE 1000 mm2, 60 kV</v>
          </cell>
        </row>
        <row r="4046">
          <cell r="F4046" t="str">
            <v>TIPO DE CAMBIO (S/.POR US$) :</v>
          </cell>
          <cell r="G4046">
            <v>3.36</v>
          </cell>
        </row>
        <row r="4047">
          <cell r="F4047" t="str">
            <v>FECHA DE REFERENCIA :</v>
          </cell>
          <cell r="G4047">
            <v>42735</v>
          </cell>
        </row>
        <row r="4049">
          <cell r="H4049" t="str">
            <v xml:space="preserve">PRECIO </v>
          </cell>
        </row>
        <row r="4050">
          <cell r="E4050" t="str">
            <v>FUENTE</v>
          </cell>
          <cell r="G4050" t="str">
            <v>TIPO</v>
          </cell>
          <cell r="H4050" t="str">
            <v>UNITARIO</v>
          </cell>
        </row>
        <row r="4051">
          <cell r="H4051" t="str">
            <v>(US$)</v>
          </cell>
        </row>
        <row r="4052">
          <cell r="E4052" t="str">
            <v>VALOR CALCULADO: A PARTIR DE PRECIO DE COTIZACION Y EL PRECIO PROPORCIONAL DE CABLE</v>
          </cell>
          <cell r="G4052">
            <v>0</v>
          </cell>
          <cell r="H4052">
            <v>2800</v>
          </cell>
        </row>
        <row r="4064">
          <cell r="G4064" t="str">
            <v>US$/Unidad</v>
          </cell>
          <cell r="H4064">
            <v>2800</v>
          </cell>
        </row>
        <row r="4065">
          <cell r="G4065" t="str">
            <v>US$/Unidad</v>
          </cell>
          <cell r="H4065" t="str">
            <v>NO APLICA</v>
          </cell>
          <cell r="I4065">
            <v>2800</v>
          </cell>
        </row>
        <row r="4069">
          <cell r="H4069" t="str">
            <v>I-404</v>
          </cell>
        </row>
        <row r="4072">
          <cell r="E4072" t="str">
            <v xml:space="preserve"> </v>
          </cell>
        </row>
        <row r="4073">
          <cell r="E4073" t="str">
            <v>JE-XLPE-060-12E</v>
          </cell>
          <cell r="F4073" t="str">
            <v>Empalme unipolar cable XLPE 1000 mm2, 60 kV</v>
          </cell>
          <cell r="H4073">
            <v>3170</v>
          </cell>
        </row>
        <row r="4075">
          <cell r="E4075" t="str">
            <v>Empalme unipolar cable XLPE 1000 mm2, 60 kV</v>
          </cell>
        </row>
        <row r="4077">
          <cell r="F4077" t="str">
            <v>TIPO DE CAMBIO (S/.POR US$) :</v>
          </cell>
          <cell r="G4077">
            <v>3.36</v>
          </cell>
        </row>
        <row r="4078">
          <cell r="F4078" t="str">
            <v>FECHA DE REFERENCIA :</v>
          </cell>
          <cell r="G4078">
            <v>42735</v>
          </cell>
        </row>
        <row r="4080">
          <cell r="H4080" t="str">
            <v xml:space="preserve">PRECIO </v>
          </cell>
        </row>
        <row r="4081">
          <cell r="E4081" t="str">
            <v>FUENTE</v>
          </cell>
          <cell r="G4081" t="str">
            <v>TIPO</v>
          </cell>
          <cell r="H4081" t="str">
            <v>UNITARIO</v>
          </cell>
        </row>
        <row r="4082">
          <cell r="H4082" t="str">
            <v>(US$)</v>
          </cell>
        </row>
        <row r="4083">
          <cell r="E4083" t="str">
            <v>VALOR CALCULADO: A PARTIR DE PRECIO DE COTIZACION Y EL PRECIO PROPORCIONAL DE CABLE</v>
          </cell>
          <cell r="G4083">
            <v>0</v>
          </cell>
          <cell r="H4083">
            <v>3170</v>
          </cell>
        </row>
        <row r="4095">
          <cell r="G4095" t="str">
            <v>US$/Unidad</v>
          </cell>
          <cell r="H4095">
            <v>3170</v>
          </cell>
        </row>
        <row r="4096">
          <cell r="G4096" t="str">
            <v>US$/Unidad</v>
          </cell>
          <cell r="H4096" t="str">
            <v>NO APLICA</v>
          </cell>
          <cell r="I4096">
            <v>3170</v>
          </cell>
        </row>
        <row r="4101">
          <cell r="H4101" t="str">
            <v>I-404</v>
          </cell>
        </row>
        <row r="4104">
          <cell r="E4104" t="str">
            <v xml:space="preserve"> </v>
          </cell>
        </row>
        <row r="4105">
          <cell r="E4105" t="str">
            <v>JE-XLPE-060-630</v>
          </cell>
          <cell r="F4105" t="str">
            <v>Empalme unipolar cable XLPE 630 mm2, 60 kV</v>
          </cell>
          <cell r="H4105">
            <v>2800</v>
          </cell>
        </row>
        <row r="4107">
          <cell r="E4107" t="str">
            <v>Empalme unipolar cable XLPE 630 mm2, 60 kV</v>
          </cell>
        </row>
        <row r="4109">
          <cell r="F4109" t="str">
            <v>TIPO DE CAMBIO (S/.POR US$) :</v>
          </cell>
          <cell r="G4109">
            <v>3.36</v>
          </cell>
        </row>
        <row r="4110">
          <cell r="F4110" t="str">
            <v>FECHA DE REFERENCIA :</v>
          </cell>
          <cell r="G4110">
            <v>42735</v>
          </cell>
        </row>
        <row r="4112">
          <cell r="H4112" t="str">
            <v xml:space="preserve">PRECIO </v>
          </cell>
        </row>
        <row r="4113">
          <cell r="E4113" t="str">
            <v>FUENTE</v>
          </cell>
          <cell r="G4113" t="str">
            <v>TIPO</v>
          </cell>
          <cell r="H4113" t="str">
            <v>UNITARIO</v>
          </cell>
        </row>
        <row r="4114">
          <cell r="H4114" t="str">
            <v>(US$)</v>
          </cell>
        </row>
        <row r="4115">
          <cell r="E4115" t="str">
            <v>VALOR CALCULADO: A PARTIR DE PRECIO DE COTIZACION Y EL PRECIO PROPORCIONAL DE CABLE</v>
          </cell>
          <cell r="G4115">
            <v>0</v>
          </cell>
          <cell r="H4115">
            <v>2800</v>
          </cell>
        </row>
        <row r="4127">
          <cell r="G4127" t="str">
            <v>US$/Unidad</v>
          </cell>
          <cell r="H4127">
            <v>2800</v>
          </cell>
        </row>
        <row r="4128">
          <cell r="G4128" t="str">
            <v>US$/Unidad</v>
          </cell>
          <cell r="H4128" t="str">
            <v>NO APLICA</v>
          </cell>
          <cell r="I4128">
            <v>2800</v>
          </cell>
        </row>
        <row r="4132">
          <cell r="H4132" t="str">
            <v>I-404</v>
          </cell>
        </row>
        <row r="4135">
          <cell r="E4135" t="str">
            <v xml:space="preserve"> </v>
          </cell>
        </row>
        <row r="4136">
          <cell r="E4136" t="str">
            <v>CAMAGN</v>
          </cell>
          <cell r="F4136" t="str">
            <v>Conectores amagnéticos para cables subterráneos</v>
          </cell>
          <cell r="H4136">
            <v>71.585000000000008</v>
          </cell>
        </row>
        <row r="4138">
          <cell r="E4138" t="str">
            <v>Conectores amagnéticos para cables subterráneos</v>
          </cell>
        </row>
        <row r="4140">
          <cell r="F4140" t="str">
            <v>TIPO DE CAMBIO (S/.POR US$) :</v>
          </cell>
          <cell r="G4140">
            <v>3.36</v>
          </cell>
        </row>
        <row r="4141">
          <cell r="F4141" t="str">
            <v>FECHA DE REFERENCIA :</v>
          </cell>
          <cell r="G4141">
            <v>42735</v>
          </cell>
        </row>
        <row r="4143">
          <cell r="H4143" t="str">
            <v xml:space="preserve">PRECIO </v>
          </cell>
        </row>
        <row r="4144">
          <cell r="E4144" t="str">
            <v>FUENTE</v>
          </cell>
          <cell r="G4144" t="str">
            <v>TIPO</v>
          </cell>
          <cell r="H4144" t="str">
            <v>UNITARIO</v>
          </cell>
        </row>
        <row r="4145">
          <cell r="H4145" t="str">
            <v>(US$)</v>
          </cell>
        </row>
        <row r="4146">
          <cell r="E4146" t="str">
            <v>REPORTE EMPRESA :LUZ DEL SUR - CON FACTURA N° F52100001905</v>
          </cell>
          <cell r="G4146">
            <v>1</v>
          </cell>
          <cell r="H4146">
            <v>84.67</v>
          </cell>
        </row>
        <row r="4147">
          <cell r="E4147" t="str">
            <v>REPORTE EMPRESA :LUZ DEL SUR - CON FACTURA N° F52100001904</v>
          </cell>
          <cell r="G4147">
            <v>1</v>
          </cell>
          <cell r="H4147">
            <v>58.5</v>
          </cell>
        </row>
        <row r="4153">
          <cell r="G4153" t="str">
            <v>US$/Unidad</v>
          </cell>
          <cell r="H4153">
            <v>71.585000000000008</v>
          </cell>
        </row>
        <row r="4154">
          <cell r="G4154" t="str">
            <v>US$/Unidad</v>
          </cell>
          <cell r="H4154">
            <v>71.585000000000008</v>
          </cell>
          <cell r="I4154">
            <v>71.585000000000008</v>
          </cell>
        </row>
        <row r="4159">
          <cell r="H4159" t="str">
            <v>I-404</v>
          </cell>
        </row>
        <row r="4162">
          <cell r="E4162" t="str">
            <v xml:space="preserve"> </v>
          </cell>
        </row>
        <row r="4163">
          <cell r="E4163" t="str">
            <v>JE-OPGW</v>
          </cell>
          <cell r="F4163" t="str">
            <v>Caja de empalme</v>
          </cell>
          <cell r="H4163">
            <v>437.51683501683499</v>
          </cell>
        </row>
        <row r="4165">
          <cell r="E4165" t="str">
            <v>Caja de empalme</v>
          </cell>
        </row>
        <row r="4167">
          <cell r="F4167" t="str">
            <v>TIPO DE CAMBIO (S/.POR US$) :</v>
          </cell>
          <cell r="G4167">
            <v>3.36</v>
          </cell>
        </row>
        <row r="4168">
          <cell r="F4168" t="str">
            <v>FECHA DE REFERENCIA :</v>
          </cell>
          <cell r="G4168">
            <v>42735</v>
          </cell>
        </row>
        <row r="4170">
          <cell r="H4170" t="str">
            <v xml:space="preserve">PRECIO </v>
          </cell>
        </row>
        <row r="4171">
          <cell r="E4171" t="str">
            <v>FUENTE</v>
          </cell>
          <cell r="G4171" t="str">
            <v>TIPO</v>
          </cell>
          <cell r="H4171" t="str">
            <v>UNITARIO</v>
          </cell>
        </row>
        <row r="4172">
          <cell r="H4172" t="str">
            <v>(US$)</v>
          </cell>
        </row>
        <row r="4173">
          <cell r="E4173" t="str">
            <v>COBRA PERU S.A - (20130524 - REPORTE ADUANAS)</v>
          </cell>
          <cell r="G4173">
            <v>0</v>
          </cell>
          <cell r="H4173">
            <v>435.85185185185185</v>
          </cell>
        </row>
        <row r="4174">
          <cell r="E4174" t="str">
            <v>COBRA PERU S.A - (20130524 - REPORTE ADUANAS)</v>
          </cell>
          <cell r="G4174">
            <v>0</v>
          </cell>
          <cell r="H4174">
            <v>439.18181818181819</v>
          </cell>
        </row>
        <row r="4185">
          <cell r="G4185" t="str">
            <v>US$/Unidad</v>
          </cell>
          <cell r="H4185">
            <v>437.51683501683499</v>
          </cell>
        </row>
        <row r="4186">
          <cell r="G4186" t="str">
            <v>US$/Unidad</v>
          </cell>
          <cell r="H4186">
            <v>437.51683501683499</v>
          </cell>
          <cell r="I4186">
            <v>437.51683501683499</v>
          </cell>
        </row>
        <row r="4191">
          <cell r="H4191" t="str">
            <v>I-404</v>
          </cell>
        </row>
        <row r="4194">
          <cell r="E4194" t="str">
            <v xml:space="preserve"> </v>
          </cell>
        </row>
        <row r="4195">
          <cell r="E4195" t="str">
            <v>ESA-OPGW24</v>
          </cell>
          <cell r="F4195" t="str">
            <v>Conjunto de Semianclaje para Cable OPGW-24 hilos</v>
          </cell>
          <cell r="H4195">
            <v>80</v>
          </cell>
        </row>
        <row r="4197">
          <cell r="E4197" t="str">
            <v>Conjunto de Semianclaje para Cable OPGW-24 hilos</v>
          </cell>
        </row>
        <row r="4199">
          <cell r="F4199" t="str">
            <v>TIPO DE CAMBIO (S/.POR US$) :</v>
          </cell>
          <cell r="G4199">
            <v>3.36</v>
          </cell>
        </row>
        <row r="4200">
          <cell r="F4200" t="str">
            <v>FECHA DE REFERENCIA :</v>
          </cell>
          <cell r="G4200">
            <v>42735</v>
          </cell>
        </row>
        <row r="4202">
          <cell r="H4202" t="str">
            <v xml:space="preserve">PRECIO </v>
          </cell>
        </row>
        <row r="4203">
          <cell r="E4203" t="str">
            <v>FUENTE</v>
          </cell>
          <cell r="G4203" t="str">
            <v>TIPO</v>
          </cell>
          <cell r="H4203" t="str">
            <v>UNITARIO</v>
          </cell>
        </row>
        <row r="4204">
          <cell r="H4204" t="str">
            <v>(US$)</v>
          </cell>
        </row>
        <row r="4205">
          <cell r="E4205" t="str">
            <v>ESTIMADO POR EL CONSULTOR</v>
          </cell>
          <cell r="G4205">
            <v>0</v>
          </cell>
          <cell r="H4205">
            <v>80</v>
          </cell>
        </row>
        <row r="4217">
          <cell r="G4217" t="str">
            <v>US$/Unidad</v>
          </cell>
          <cell r="H4217">
            <v>80</v>
          </cell>
        </row>
        <row r="4218">
          <cell r="G4218" t="str">
            <v>US$/Unidad</v>
          </cell>
          <cell r="H4218" t="str">
            <v>NO APLICA</v>
          </cell>
          <cell r="I4218">
            <v>80</v>
          </cell>
        </row>
        <row r="4223">
          <cell r="H4223" t="str">
            <v>I-404</v>
          </cell>
        </row>
        <row r="4226">
          <cell r="E4226" t="str">
            <v xml:space="preserve"> </v>
          </cell>
        </row>
        <row r="4227">
          <cell r="E4227" t="str">
            <v>ESA-OPGW12</v>
          </cell>
          <cell r="F4227" t="str">
            <v>Conjunto de Semianclaje para Cable OPGW-12 hilos</v>
          </cell>
          <cell r="H4227">
            <v>80</v>
          </cell>
        </row>
        <row r="4229">
          <cell r="E4229" t="str">
            <v>Conjunto de Semianclaje para Cable OPGW-12 hilos</v>
          </cell>
        </row>
        <row r="4231">
          <cell r="F4231" t="str">
            <v>TIPO DE CAMBIO (S/.POR US$) :</v>
          </cell>
          <cell r="G4231">
            <v>3.36</v>
          </cell>
        </row>
        <row r="4232">
          <cell r="F4232" t="str">
            <v>FECHA DE REFERENCIA :</v>
          </cell>
          <cell r="G4232">
            <v>42735</v>
          </cell>
        </row>
        <row r="4234">
          <cell r="H4234" t="str">
            <v xml:space="preserve">PRECIO </v>
          </cell>
        </row>
        <row r="4235">
          <cell r="E4235" t="str">
            <v>FUENTE</v>
          </cell>
          <cell r="G4235" t="str">
            <v>TIPO</v>
          </cell>
          <cell r="H4235" t="str">
            <v>UNITARIO</v>
          </cell>
        </row>
        <row r="4236">
          <cell r="H4236" t="str">
            <v>(US$)</v>
          </cell>
        </row>
        <row r="4237">
          <cell r="E4237" t="str">
            <v>ESTIMADO POR EL CONSULTOR</v>
          </cell>
          <cell r="G4237">
            <v>0</v>
          </cell>
          <cell r="H4237">
            <v>80</v>
          </cell>
        </row>
        <row r="4249">
          <cell r="G4249" t="str">
            <v>US$/Unidad</v>
          </cell>
          <cell r="H4249">
            <v>80</v>
          </cell>
        </row>
        <row r="4250">
          <cell r="G4250" t="str">
            <v>US$/Unidad</v>
          </cell>
          <cell r="H4250" t="str">
            <v>NO APLICA</v>
          </cell>
          <cell r="I4250">
            <v>80</v>
          </cell>
        </row>
        <row r="4255">
          <cell r="H4255" t="str">
            <v>I-404</v>
          </cell>
        </row>
        <row r="4258">
          <cell r="E4258" t="str">
            <v xml:space="preserve"> </v>
          </cell>
        </row>
        <row r="4259">
          <cell r="E4259" t="str">
            <v>AM-OPGW24</v>
          </cell>
          <cell r="F4259" t="str">
            <v>Amortiguadores para Cable OPGW-24 hilos</v>
          </cell>
          <cell r="H4259">
            <v>17.592507876522703</v>
          </cell>
        </row>
        <row r="4261">
          <cell r="E4261" t="str">
            <v>Amortiguadores para Cable OPGW-24 hilos</v>
          </cell>
        </row>
        <row r="4263">
          <cell r="F4263" t="str">
            <v>TIPO DE CAMBIO (S/.POR US$) :</v>
          </cell>
          <cell r="G4263">
            <v>3.36</v>
          </cell>
        </row>
        <row r="4264">
          <cell r="F4264" t="str">
            <v>FECHA DE REFERENCIA :</v>
          </cell>
          <cell r="G4264">
            <v>42735</v>
          </cell>
        </row>
        <row r="4266">
          <cell r="H4266" t="str">
            <v xml:space="preserve">PRECIO </v>
          </cell>
        </row>
        <row r="4267">
          <cell r="E4267" t="str">
            <v>FUENTE</v>
          </cell>
          <cell r="G4267" t="str">
            <v>TIPO</v>
          </cell>
          <cell r="H4267" t="str">
            <v>UNITARIO</v>
          </cell>
        </row>
        <row r="4268">
          <cell r="H4268" t="str">
            <v>(US$)</v>
          </cell>
        </row>
        <row r="4269">
          <cell r="E4269" t="str">
            <v>EMP.DE DISTRIB.ELECT.DE LIMA NORTE S.A.A REPORTE ADUANAS 20160203</v>
          </cell>
          <cell r="G4269">
            <v>0</v>
          </cell>
          <cell r="H4269">
            <v>19.81433333333333</v>
          </cell>
        </row>
        <row r="4270">
          <cell r="E4270" t="str">
            <v>COBRA PERU S.A REPORTE ADUANAS 20160314</v>
          </cell>
          <cell r="G4270">
            <v>0</v>
          </cell>
          <cell r="H4270">
            <v>13.833119601328905</v>
          </cell>
        </row>
        <row r="4271">
          <cell r="E4271" t="str">
            <v>GCZ INGENIEROS S.A.C. REPORTE ADUANAS 20160615</v>
          </cell>
          <cell r="G4271">
            <v>0</v>
          </cell>
          <cell r="H4271">
            <v>18.7224</v>
          </cell>
        </row>
        <row r="4272">
          <cell r="E4272" t="str">
            <v>CONSTRUCCIONES ELECTROMECANICAS DELCROSA REPORTE ADUANAS 20161017</v>
          </cell>
          <cell r="G4272">
            <v>0</v>
          </cell>
          <cell r="H4272">
            <v>18.00017857142857</v>
          </cell>
        </row>
        <row r="4281">
          <cell r="G4281" t="str">
            <v>US$/Unidad</v>
          </cell>
          <cell r="H4281">
            <v>17.592507876522703</v>
          </cell>
        </row>
        <row r="4282">
          <cell r="G4282" t="str">
            <v>US$/Unidad</v>
          </cell>
          <cell r="H4282">
            <v>17.592507876522703</v>
          </cell>
          <cell r="I4282">
            <v>17.592507876522703</v>
          </cell>
        </row>
        <row r="4287">
          <cell r="H4287" t="str">
            <v>I-404</v>
          </cell>
        </row>
        <row r="4290">
          <cell r="E4290" t="str">
            <v xml:space="preserve"> </v>
          </cell>
        </row>
        <row r="4291">
          <cell r="E4291" t="str">
            <v>AM-OPGW12</v>
          </cell>
          <cell r="F4291" t="str">
            <v>Amortiguadores para Cable OPGW-12 hilos</v>
          </cell>
          <cell r="H4291">
            <v>8.7962539382613514</v>
          </cell>
        </row>
        <row r="4293">
          <cell r="E4293" t="str">
            <v>Amortiguadores para Cable OPGW-12 hilos</v>
          </cell>
        </row>
        <row r="4295">
          <cell r="F4295" t="str">
            <v>TIPO DE CAMBIO (S/.POR US$) :</v>
          </cell>
          <cell r="G4295">
            <v>3.36</v>
          </cell>
        </row>
        <row r="4296">
          <cell r="F4296" t="str">
            <v>FECHA DE REFERENCIA :</v>
          </cell>
          <cell r="G4296">
            <v>42735</v>
          </cell>
        </row>
        <row r="4298">
          <cell r="H4298" t="str">
            <v xml:space="preserve">PRECIO </v>
          </cell>
        </row>
        <row r="4299">
          <cell r="E4299" t="str">
            <v>FUENTE</v>
          </cell>
          <cell r="G4299" t="str">
            <v>TIPO</v>
          </cell>
          <cell r="H4299" t="str">
            <v>UNITARIO</v>
          </cell>
        </row>
        <row r="4300">
          <cell r="H4300" t="str">
            <v>(US$)</v>
          </cell>
        </row>
        <row r="4301">
          <cell r="E4301" t="str">
            <v>Determinado en función a los equipos de la misma familia con sustento de aduanas 2016</v>
          </cell>
          <cell r="G4301">
            <v>0</v>
          </cell>
          <cell r="H4301">
            <v>8.7962539382613514</v>
          </cell>
        </row>
        <row r="4313">
          <cell r="G4313" t="str">
            <v>US$/Unidad</v>
          </cell>
          <cell r="H4313">
            <v>8.7962539382613514</v>
          </cell>
        </row>
        <row r="4314">
          <cell r="G4314" t="str">
            <v>US$/Unidad</v>
          </cell>
          <cell r="H4314" t="str">
            <v>NO APLICA</v>
          </cell>
          <cell r="I4314">
            <v>8.7962539382613514</v>
          </cell>
        </row>
        <row r="4319">
          <cell r="H4319" t="str">
            <v>I-404</v>
          </cell>
        </row>
        <row r="4322">
          <cell r="E4322" t="str">
            <v xml:space="preserve"> </v>
          </cell>
        </row>
        <row r="4323">
          <cell r="E4323" t="str">
            <v>ES-OPGW24</v>
          </cell>
          <cell r="F4323" t="str">
            <v>Conjunto de suspensión para Cable OPGW-24 hilos</v>
          </cell>
          <cell r="H4323">
            <v>76.39824999999999</v>
          </cell>
        </row>
        <row r="4325">
          <cell r="E4325" t="str">
            <v>Conjunto de suspensión para Cable OPGW-24 hilos</v>
          </cell>
        </row>
        <row r="4327">
          <cell r="F4327" t="str">
            <v>TIPO DE CAMBIO (S/.POR US$) :</v>
          </cell>
          <cell r="G4327">
            <v>3.36</v>
          </cell>
        </row>
        <row r="4328">
          <cell r="F4328" t="str">
            <v>FECHA DE REFERENCIA :</v>
          </cell>
          <cell r="G4328">
            <v>42735</v>
          </cell>
        </row>
        <row r="4330">
          <cell r="H4330" t="str">
            <v xml:space="preserve">PRECIO </v>
          </cell>
        </row>
        <row r="4331">
          <cell r="E4331" t="str">
            <v>FUENTE</v>
          </cell>
          <cell r="G4331" t="str">
            <v>TIPO</v>
          </cell>
          <cell r="H4331" t="str">
            <v>UNITARIO</v>
          </cell>
        </row>
        <row r="4332">
          <cell r="H4332" t="str">
            <v>(US$)</v>
          </cell>
        </row>
        <row r="4333">
          <cell r="E4333" t="str">
            <v>CONSTRUCTORA NORBERTO ODEBRECHT S.A. SUC REPORTE ADUANAS 20151013</v>
          </cell>
          <cell r="G4333">
            <v>0</v>
          </cell>
          <cell r="H4333">
            <v>76.39824999999999</v>
          </cell>
        </row>
        <row r="4345">
          <cell r="G4345" t="str">
            <v>US$/Unidad</v>
          </cell>
          <cell r="H4345">
            <v>76.39824999999999</v>
          </cell>
        </row>
        <row r="4346">
          <cell r="G4346" t="str">
            <v>US$/Unidad</v>
          </cell>
          <cell r="H4346" t="str">
            <v>NO APLICA</v>
          </cell>
          <cell r="I4346">
            <v>76.39824999999999</v>
          </cell>
        </row>
        <row r="4351">
          <cell r="H4351" t="str">
            <v>I-404</v>
          </cell>
        </row>
        <row r="4354">
          <cell r="E4354" t="str">
            <v xml:space="preserve"> </v>
          </cell>
        </row>
        <row r="4355">
          <cell r="E4355" t="str">
            <v>ES-OPGW12</v>
          </cell>
          <cell r="F4355" t="str">
            <v>Conjunto de suspensión para Cable OPGW-12 hilos</v>
          </cell>
          <cell r="H4355">
            <v>40</v>
          </cell>
        </row>
        <row r="4357">
          <cell r="E4357" t="str">
            <v>Conjunto de suspensión para Cable OPGW-12 hilos</v>
          </cell>
        </row>
        <row r="4359">
          <cell r="F4359" t="str">
            <v>TIPO DE CAMBIO (S/.POR US$) :</v>
          </cell>
          <cell r="G4359">
            <v>3.36</v>
          </cell>
        </row>
        <row r="4360">
          <cell r="F4360" t="str">
            <v>FECHA DE REFERENCIA :</v>
          </cell>
          <cell r="G4360">
            <v>42735</v>
          </cell>
        </row>
        <row r="4362">
          <cell r="H4362" t="str">
            <v xml:space="preserve">PRECIO </v>
          </cell>
        </row>
        <row r="4363">
          <cell r="E4363" t="str">
            <v>FUENTE</v>
          </cell>
          <cell r="G4363" t="str">
            <v>TIPO</v>
          </cell>
          <cell r="H4363" t="str">
            <v>UNITARIO</v>
          </cell>
        </row>
        <row r="4364">
          <cell r="H4364" t="str">
            <v>(US$)</v>
          </cell>
        </row>
        <row r="4365">
          <cell r="E4365" t="str">
            <v>ESTIMADO POR EL CONSULTOR</v>
          </cell>
          <cell r="G4365">
            <v>0</v>
          </cell>
          <cell r="H4365">
            <v>40</v>
          </cell>
        </row>
        <row r="4377">
          <cell r="G4377" t="str">
            <v>US$/Unidad</v>
          </cell>
          <cell r="H4377">
            <v>40</v>
          </cell>
        </row>
        <row r="4378">
          <cell r="G4378" t="str">
            <v>US$/Unidad</v>
          </cell>
          <cell r="H4378" t="str">
            <v>NO APLICA</v>
          </cell>
          <cell r="I4378">
            <v>40</v>
          </cell>
        </row>
        <row r="4383">
          <cell r="H4383" t="str">
            <v>I-404</v>
          </cell>
        </row>
        <row r="4386">
          <cell r="E4386" t="str">
            <v xml:space="preserve"> </v>
          </cell>
        </row>
        <row r="4387">
          <cell r="E4387" t="str">
            <v>EN-OPGW24</v>
          </cell>
          <cell r="F4387" t="str">
            <v>Conjunto de anclaje para Cable OPGW-24 hilos</v>
          </cell>
          <cell r="H4387">
            <v>70</v>
          </cell>
        </row>
        <row r="4389">
          <cell r="E4389" t="str">
            <v>Conjunto de anclaje para Cable OPGW-24 hilos</v>
          </cell>
        </row>
        <row r="4391">
          <cell r="F4391" t="str">
            <v>TIPO DE CAMBIO (S/.POR US$) :</v>
          </cell>
          <cell r="G4391">
            <v>3.36</v>
          </cell>
        </row>
        <row r="4392">
          <cell r="F4392" t="str">
            <v>FECHA DE REFERENCIA :</v>
          </cell>
          <cell r="G4392">
            <v>42735</v>
          </cell>
        </row>
        <row r="4394">
          <cell r="H4394" t="str">
            <v xml:space="preserve">PRECIO </v>
          </cell>
        </row>
        <row r="4395">
          <cell r="E4395" t="str">
            <v>FUENTE</v>
          </cell>
          <cell r="G4395" t="str">
            <v>TIPO</v>
          </cell>
          <cell r="H4395" t="str">
            <v>UNITARIO</v>
          </cell>
        </row>
        <row r="4396">
          <cell r="H4396" t="str">
            <v>(US$)</v>
          </cell>
        </row>
        <row r="4397">
          <cell r="E4397" t="str">
            <v>ESTIMADO POR EL CONSULTOR</v>
          </cell>
          <cell r="G4397">
            <v>0</v>
          </cell>
          <cell r="H4397">
            <v>70</v>
          </cell>
        </row>
        <row r="4409">
          <cell r="G4409" t="str">
            <v>US$/Unidad</v>
          </cell>
          <cell r="H4409">
            <v>70</v>
          </cell>
        </row>
        <row r="4410">
          <cell r="G4410" t="str">
            <v>US$/Unidad</v>
          </cell>
          <cell r="H4410" t="str">
            <v>NO APLICA</v>
          </cell>
          <cell r="I4410">
            <v>70</v>
          </cell>
        </row>
        <row r="4415">
          <cell r="H4415" t="str">
            <v>I-404</v>
          </cell>
        </row>
        <row r="4418">
          <cell r="E4418" t="str">
            <v xml:space="preserve"> </v>
          </cell>
        </row>
        <row r="4419">
          <cell r="E4419" t="str">
            <v>EN-OPGW12</v>
          </cell>
          <cell r="F4419" t="str">
            <v>Conjunto de anclaje para Cable OPGW-12 hilos</v>
          </cell>
          <cell r="H4419">
            <v>40</v>
          </cell>
        </row>
        <row r="4421">
          <cell r="E4421" t="str">
            <v>Conjunto de anclaje para Cable OPGW-12 hilos</v>
          </cell>
        </row>
        <row r="4423">
          <cell r="F4423" t="str">
            <v>TIPO DE CAMBIO (S/.POR US$) :</v>
          </cell>
          <cell r="G4423">
            <v>3.36</v>
          </cell>
        </row>
        <row r="4424">
          <cell r="F4424" t="str">
            <v>FECHA DE REFERENCIA :</v>
          </cell>
          <cell r="G4424">
            <v>42735</v>
          </cell>
        </row>
        <row r="4426">
          <cell r="H4426" t="str">
            <v xml:space="preserve">PRECIO </v>
          </cell>
        </row>
        <row r="4427">
          <cell r="E4427" t="str">
            <v>FUENTE</v>
          </cell>
          <cell r="G4427" t="str">
            <v>TIPO</v>
          </cell>
          <cell r="H4427" t="str">
            <v>UNITARIO</v>
          </cell>
        </row>
        <row r="4428">
          <cell r="H4428" t="str">
            <v>(US$)</v>
          </cell>
        </row>
        <row r="4429">
          <cell r="E4429" t="str">
            <v>ESTIMADO POR EL CONSULTOR</v>
          </cell>
          <cell r="G4429">
            <v>0</v>
          </cell>
          <cell r="H4429">
            <v>40</v>
          </cell>
        </row>
        <row r="4441">
          <cell r="G4441" t="str">
            <v>US$/Unidad</v>
          </cell>
          <cell r="H4441">
            <v>40</v>
          </cell>
        </row>
        <row r="4442">
          <cell r="G4442" t="str">
            <v>US$/Unidad</v>
          </cell>
          <cell r="H4442" t="str">
            <v>NO APLICA</v>
          </cell>
          <cell r="I444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143.4717388818606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3.36</v>
          </cell>
        </row>
        <row r="10">
          <cell r="F10" t="str">
            <v>FECHA DE REFERENCIA :</v>
          </cell>
          <cell r="G10">
            <v>42735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20160707</v>
          </cell>
          <cell r="G15">
            <v>0</v>
          </cell>
          <cell r="H15">
            <v>102.7808064516129</v>
          </cell>
        </row>
        <row r="16">
          <cell r="E16" t="str">
            <v>PROYECTOS DE INFRAESTRUCTURA DEL PERU S. REPORTE ADUANAS 20160707</v>
          </cell>
          <cell r="G16">
            <v>0</v>
          </cell>
          <cell r="H16">
            <v>102.78091836734694</v>
          </cell>
        </row>
        <row r="17">
          <cell r="E17" t="str">
            <v>RED DE ENERGIA DEL PERU SA REPORTE ADUANAS 20161014</v>
          </cell>
          <cell r="G17">
            <v>0</v>
          </cell>
          <cell r="H17">
            <v>162.19999999999999</v>
          </cell>
        </row>
        <row r="18">
          <cell r="E18" t="str">
            <v>RED DE ENERGIA DEL PERU SA REPORTE ADUANAS 20161014</v>
          </cell>
          <cell r="G18">
            <v>0</v>
          </cell>
          <cell r="H18">
            <v>162.40512820512819</v>
          </cell>
        </row>
        <row r="19">
          <cell r="E19" t="str">
            <v>ELTROTEC SOCIEDAD ANONIMA CERRADA REPORTE ADUANAS 20160908</v>
          </cell>
          <cell r="G19">
            <v>0</v>
          </cell>
          <cell r="H19">
            <v>127.75531914893617</v>
          </cell>
        </row>
        <row r="20">
          <cell r="E20" t="str">
            <v>REPORTE EMPRESA :EDELNOR - CON FACTURA N° 0001-00000114</v>
          </cell>
          <cell r="G20">
            <v>1</v>
          </cell>
          <cell r="H20">
            <v>1856.2099999999998</v>
          </cell>
        </row>
        <row r="21">
          <cell r="E21" t="str">
            <v>REPORTE EMPRESA :LUZ DEL SUR - CON FACTURA N° F52100001952</v>
          </cell>
          <cell r="G21">
            <v>1</v>
          </cell>
          <cell r="H21">
            <v>173.19</v>
          </cell>
        </row>
        <row r="22">
          <cell r="E22" t="str">
            <v>REPORTE EMPRESA :LUZ DEL SUR - CON FACTURA N° F52100001953</v>
          </cell>
          <cell r="G22">
            <v>1</v>
          </cell>
          <cell r="H22">
            <v>173.19</v>
          </cell>
        </row>
        <row r="23">
          <cell r="G23" t="str">
            <v>US$/Unidad</v>
          </cell>
          <cell r="H23">
            <v>357.56402152162798</v>
          </cell>
        </row>
        <row r="24">
          <cell r="G24" t="str">
            <v>US$/Unidad</v>
          </cell>
          <cell r="H24">
            <v>143.4717388818606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3.36</v>
          </cell>
        </row>
        <row r="38">
          <cell r="F38" t="str">
            <v>FECHA DE REFERENCIA :</v>
          </cell>
          <cell r="G38">
            <v>42735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243.08618421052631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3.36</v>
          </cell>
        </row>
        <row r="68">
          <cell r="F68" t="str">
            <v>FECHA DE REFERENCIA :</v>
          </cell>
          <cell r="G68">
            <v>42735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RED DE ENERGIA DEL PERU SA REPORTE ADUANAS 20151002</v>
          </cell>
          <cell r="G73">
            <v>0</v>
          </cell>
          <cell r="H73">
            <v>243.08618421052631</v>
          </cell>
        </row>
        <row r="85">
          <cell r="G85" t="str">
            <v>US$/Unidad</v>
          </cell>
          <cell r="H85">
            <v>243.08618421052631</v>
          </cell>
        </row>
        <row r="86">
          <cell r="G86" t="str">
            <v>US$/Unidad</v>
          </cell>
          <cell r="H86" t="str">
            <v>NO APLICA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164.2090059232757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3.36</v>
          </cell>
        </row>
        <row r="100">
          <cell r="F100" t="str">
            <v>FECHA DE REFERENCIA :</v>
          </cell>
          <cell r="G100">
            <v>42735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ENSYS S.A.C. REPORTE ADUANAS 20160107</v>
          </cell>
          <cell r="G105">
            <v>0</v>
          </cell>
          <cell r="H105">
            <v>175.07333333333335</v>
          </cell>
        </row>
        <row r="106">
          <cell r="E106" t="str">
            <v>ENSYS S.A.C. REPORTE ADUANAS 20160722</v>
          </cell>
          <cell r="G106">
            <v>0</v>
          </cell>
          <cell r="H106">
            <v>160.58697674418605</v>
          </cell>
        </row>
        <row r="107">
          <cell r="E107" t="str">
            <v>ENSYS S.A.C. REPORTE ADUANAS 20161028</v>
          </cell>
          <cell r="G107">
            <v>0</v>
          </cell>
          <cell r="H107">
            <v>156.96670769230769</v>
          </cell>
        </row>
        <row r="117">
          <cell r="G117" t="str">
            <v>US$/Unidad</v>
          </cell>
          <cell r="H117">
            <v>164.2090059232757</v>
          </cell>
        </row>
        <row r="118">
          <cell r="G118" t="str">
            <v>US$/Unidad</v>
          </cell>
          <cell r="H118">
            <v>164.2090059232757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3.36</v>
          </cell>
        </row>
        <row r="132">
          <cell r="F132" t="str">
            <v>FECHA DE REFERENCIA :</v>
          </cell>
          <cell r="G132">
            <v>42735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164.2090059232757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3.36</v>
          </cell>
        </row>
        <row r="164">
          <cell r="F164" t="str">
            <v>FECHA DE REFERENCIA :</v>
          </cell>
          <cell r="G164">
            <v>42735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164.2090059232757</v>
          </cell>
        </row>
        <row r="181">
          <cell r="G181" t="str">
            <v>US$/Unidad</v>
          </cell>
          <cell r="H181">
            <v>164.2090059232757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96.104721549636807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3.36</v>
          </cell>
        </row>
        <row r="196">
          <cell r="F196" t="str">
            <v>FECHA DE REFERENCIA :</v>
          </cell>
          <cell r="G196">
            <v>42735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REPORTE EMPRESA :ELECTRONOROESTE - CON FACTURA N° 1210012985</v>
          </cell>
          <cell r="G201">
            <v>1</v>
          </cell>
          <cell r="H201">
            <v>76.081003993154596</v>
          </cell>
        </row>
        <row r="202">
          <cell r="E202" t="str">
            <v>REPORTE EMPRESA :ELECTROCENTRO - CON FACTURA N° OC-4210008921</v>
          </cell>
          <cell r="G202">
            <v>1</v>
          </cell>
          <cell r="H202">
            <v>104.41888619854723</v>
          </cell>
        </row>
        <row r="203">
          <cell r="E203" t="str">
            <v>REPORTE EMPRESA :ELECTRO DUNAS - CON FACTURA N° 001-0012973</v>
          </cell>
          <cell r="G203">
            <v>1</v>
          </cell>
          <cell r="H203">
            <v>95</v>
          </cell>
        </row>
        <row r="204">
          <cell r="E204" t="str">
            <v>REPORTE EMPRESA :ELECTRO DUNAS - CON FACTURA N° 001-0013076</v>
          </cell>
          <cell r="G204">
            <v>1</v>
          </cell>
          <cell r="H204">
            <v>90</v>
          </cell>
        </row>
        <row r="205">
          <cell r="E205" t="str">
            <v>REPORTE EMPRESA :ELECTRO DUNAS - CON FACTURA N° 001-0013225</v>
          </cell>
          <cell r="G205">
            <v>1</v>
          </cell>
          <cell r="H205">
            <v>95</v>
          </cell>
        </row>
        <row r="210">
          <cell r="G210" t="str">
            <v>US$/Unidad</v>
          </cell>
          <cell r="H210">
            <v>92.099978038340367</v>
          </cell>
        </row>
        <row r="211">
          <cell r="G211" t="str">
            <v>US$/Unidad</v>
          </cell>
          <cell r="H211">
            <v>96.104721549636807</v>
          </cell>
        </row>
        <row r="216">
          <cell r="H216" t="str">
            <v>I-404</v>
          </cell>
        </row>
        <row r="219">
          <cell r="E219" t="str">
            <v xml:space="preserve"> </v>
          </cell>
        </row>
        <row r="220">
          <cell r="E220" t="str">
            <v>AP060RH00-120</v>
          </cell>
          <cell r="F220" t="str">
            <v>Aislador rígido horizontal polimérico para suspensión  más accesorios  60 kV, 120 kN</v>
          </cell>
          <cell r="H220">
            <v>294.70584181058547</v>
          </cell>
        </row>
        <row r="222">
          <cell r="E222" t="str">
            <v>Aislador rígido horizontal polimérico para suspensión  más accesorios  60 kV, 120 kN</v>
          </cell>
        </row>
        <row r="224">
          <cell r="F224" t="str">
            <v>TIPO DE CAMBIO (S/.POR US$) :</v>
          </cell>
          <cell r="G224">
            <v>3.36</v>
          </cell>
        </row>
        <row r="225">
          <cell r="F225" t="str">
            <v>FECHA DE REFERENCIA :</v>
          </cell>
          <cell r="G225">
            <v>42735</v>
          </cell>
        </row>
        <row r="227">
          <cell r="H227" t="str">
            <v xml:space="preserve">PRECIO </v>
          </cell>
        </row>
        <row r="228">
          <cell r="E228" t="str">
            <v>FUENTE</v>
          </cell>
          <cell r="G228" t="str">
            <v>TIPO</v>
          </cell>
          <cell r="H228" t="str">
            <v>UNITARIO</v>
          </cell>
        </row>
        <row r="229">
          <cell r="H229" t="str">
            <v>(US$/Juego)</v>
          </cell>
        </row>
        <row r="230">
          <cell r="E230" t="str">
            <v>REPORTE EMPRESA :ELECTROCENTRO - CON FACTURA N° OC_4210008613</v>
          </cell>
          <cell r="G230">
            <v>1</v>
          </cell>
          <cell r="H230">
            <v>275.11287370347776</v>
          </cell>
        </row>
        <row r="231">
          <cell r="E231" t="str">
            <v>REPORTE EMPRESA :ELECTRONOROESTE - CON FACTURA N° 1210013026</v>
          </cell>
          <cell r="G231">
            <v>1</v>
          </cell>
          <cell r="H231">
            <v>346.42769981696154</v>
          </cell>
        </row>
        <row r="232">
          <cell r="E232" t="str">
            <v>REPORTE EMPRESA :EDELNOR - CON FACTURA N° 0001-00000847</v>
          </cell>
          <cell r="G232">
            <v>1</v>
          </cell>
          <cell r="H232">
            <v>291</v>
          </cell>
        </row>
        <row r="233">
          <cell r="E233" t="str">
            <v>REPORTE EMPRESA :EDELNOR - CON FACTURA N° 0001-00000847</v>
          </cell>
          <cell r="G233">
            <v>1</v>
          </cell>
          <cell r="H233">
            <v>291</v>
          </cell>
        </row>
        <row r="234">
          <cell r="E234" t="str">
            <v>REPORTE EMPRESA :EDELNOR - CON FACTURA N° 0001-00000814</v>
          </cell>
          <cell r="G234">
            <v>1</v>
          </cell>
          <cell r="H234">
            <v>291</v>
          </cell>
        </row>
        <row r="235">
          <cell r="E235" t="str">
            <v>REPORTE EMPRESA :EDELNOR - CON FACTURA N° 0003-00049534</v>
          </cell>
          <cell r="G235">
            <v>1</v>
          </cell>
          <cell r="H235">
            <v>41.730000000000004</v>
          </cell>
        </row>
        <row r="236">
          <cell r="E236" t="str">
            <v>REPORTE EMPRESA :ELECTRO ORIENTE - CON FACTURA N° GS-171-2016</v>
          </cell>
          <cell r="G236">
            <v>1</v>
          </cell>
          <cell r="H236">
            <v>273.69447734307352</v>
          </cell>
        </row>
        <row r="237">
          <cell r="E237" t="str">
            <v>REPORTE EMPRESA :ELECTRONOROESTE - CON FACTURA N° 1210013828</v>
          </cell>
          <cell r="G237">
            <v>1</v>
          </cell>
          <cell r="H237">
            <v>409.03721204961607</v>
          </cell>
        </row>
        <row r="241">
          <cell r="G241" t="str">
            <v>US$/Unidad</v>
          </cell>
          <cell r="H241">
            <v>277.37528286414113</v>
          </cell>
        </row>
        <row r="242">
          <cell r="G242" t="str">
            <v>US$/Unidad</v>
          </cell>
          <cell r="H242">
            <v>294.70584181058547</v>
          </cell>
        </row>
        <row r="247">
          <cell r="H247" t="str">
            <v>I-404</v>
          </cell>
        </row>
        <row r="250">
          <cell r="E250" t="str">
            <v xml:space="preserve"> </v>
          </cell>
        </row>
        <row r="251">
          <cell r="E251" t="str">
            <v>AP060RH00-070</v>
          </cell>
          <cell r="F251" t="str">
            <v>Aislador rígido horizontal polimérico para suspensión  más accesorios  60 kV, 70 kN</v>
          </cell>
          <cell r="H251">
            <v>240.16292982392315</v>
          </cell>
        </row>
        <row r="253">
          <cell r="E253" t="str">
            <v>Aislador rígido horizontal polimérico para suspensión  más accesorios  60 kV, 70 kN</v>
          </cell>
        </row>
        <row r="255">
          <cell r="F255" t="str">
            <v>TIPO DE CAMBIO (S/.POR US$) :</v>
          </cell>
          <cell r="G255">
            <v>3.36</v>
          </cell>
        </row>
        <row r="256">
          <cell r="F256" t="str">
            <v>FECHA DE REFERENCIA :</v>
          </cell>
          <cell r="G256">
            <v>42735</v>
          </cell>
        </row>
        <row r="258">
          <cell r="H258" t="str">
            <v xml:space="preserve">PRECIO </v>
          </cell>
        </row>
        <row r="259">
          <cell r="E259" t="str">
            <v>FUENTE</v>
          </cell>
          <cell r="G259" t="str">
            <v>TIPO</v>
          </cell>
          <cell r="H259" t="str">
            <v>UNITARIO</v>
          </cell>
        </row>
        <row r="260">
          <cell r="H260" t="str">
            <v>(US$/Juego)</v>
          </cell>
        </row>
        <row r="261">
          <cell r="E261" t="str">
            <v>ENERGIA &amp; TELECOMUNICACIONES SOLUCIONES REPORTE ADUANAS 20160315</v>
          </cell>
          <cell r="G261">
            <v>0</v>
          </cell>
          <cell r="H261">
            <v>140.40828124999999</v>
          </cell>
        </row>
        <row r="262">
          <cell r="E262" t="str">
            <v>REPORTE EMPRESA :ELECTROCENTRO - CON FACTURA N° OC_4210008517</v>
          </cell>
          <cell r="G262">
            <v>1</v>
          </cell>
          <cell r="H262">
            <v>91.676367869615831</v>
          </cell>
        </row>
        <row r="263">
          <cell r="E263" t="str">
            <v>REPORTE EMPRESA :EDELNOR - CON FACTURA N° 0003-00049227</v>
          </cell>
          <cell r="G263">
            <v>1</v>
          </cell>
          <cell r="H263">
            <v>41.730000000000004</v>
          </cell>
        </row>
        <row r="264">
          <cell r="E264" t="str">
            <v>REPORTE EMPRESA :LUZ DEL SUR - CON FACTURA N° F52100002123</v>
          </cell>
          <cell r="G264">
            <v>1</v>
          </cell>
          <cell r="H264">
            <v>463.5</v>
          </cell>
        </row>
        <row r="265">
          <cell r="E265" t="str">
            <v>REPORTE EMPRESA :LUZ DEL SUR - CON FACTURA N° F52100002122</v>
          </cell>
          <cell r="G265">
            <v>1</v>
          </cell>
          <cell r="H265">
            <v>463.5</v>
          </cell>
        </row>
        <row r="276">
          <cell r="G276" t="str">
            <v>US$/Unidad</v>
          </cell>
          <cell r="H276">
            <v>240.16292982392315</v>
          </cell>
        </row>
        <row r="277">
          <cell r="G277" t="str">
            <v>US$/Unidad</v>
          </cell>
          <cell r="H277">
            <v>240.16292982392315</v>
          </cell>
        </row>
        <row r="282">
          <cell r="H282" t="str">
            <v>I-404</v>
          </cell>
        </row>
        <row r="285">
          <cell r="E285" t="str">
            <v xml:space="preserve"> </v>
          </cell>
        </row>
        <row r="286">
          <cell r="E286" t="str">
            <v>AP060AN00-120</v>
          </cell>
          <cell r="F286" t="str">
            <v>Aisladores poliméricos de silicona en anclaje más accesorios  60 kV, 120 kN</v>
          </cell>
          <cell r="H286">
            <v>119.30591080545796</v>
          </cell>
        </row>
        <row r="288">
          <cell r="E288" t="str">
            <v>Aisladores poliméricos de silicona en anclaje más accesorios  60 kV, 120 kN</v>
          </cell>
        </row>
        <row r="290">
          <cell r="F290" t="str">
            <v>TIPO DE CAMBIO (S/.POR US$) :</v>
          </cell>
          <cell r="G290">
            <v>3.36</v>
          </cell>
        </row>
        <row r="291">
          <cell r="F291" t="str">
            <v>FECHA DE REFERENCIA :</v>
          </cell>
          <cell r="G291">
            <v>42735</v>
          </cell>
        </row>
        <row r="293">
          <cell r="H293" t="str">
            <v xml:space="preserve">PRECIO </v>
          </cell>
        </row>
        <row r="294">
          <cell r="E294" t="str">
            <v>FUENTE</v>
          </cell>
          <cell r="G294" t="str">
            <v>TIPO</v>
          </cell>
          <cell r="H294" t="str">
            <v>UNITARIO</v>
          </cell>
        </row>
        <row r="295">
          <cell r="H295" t="str">
            <v>(US$/Juego)</v>
          </cell>
        </row>
        <row r="296">
          <cell r="E296" t="str">
            <v>REPORTE EMPRESA :ELECTRO ORIENTE - CON FACTURA N° GS-171-2016</v>
          </cell>
          <cell r="G296">
            <v>1</v>
          </cell>
          <cell r="H296">
            <v>83.850035331468902</v>
          </cell>
        </row>
        <row r="297">
          <cell r="E297" t="str">
            <v>REPORTE EMPRESA :ELECTRO ORIENTE - CON FACTURA N° GS-171-2016</v>
          </cell>
          <cell r="G297">
            <v>1</v>
          </cell>
          <cell r="H297">
            <v>154.76178627944702</v>
          </cell>
        </row>
        <row r="304">
          <cell r="G304" t="str">
            <v>US$/Unidad</v>
          </cell>
          <cell r="H304">
            <v>119.30591080545796</v>
          </cell>
        </row>
        <row r="305">
          <cell r="G305" t="str">
            <v>US$/Unidad</v>
          </cell>
          <cell r="H305">
            <v>119.30591080545796</v>
          </cell>
        </row>
        <row r="310">
          <cell r="H310" t="str">
            <v>I-404</v>
          </cell>
        </row>
        <row r="313">
          <cell r="E313" t="str">
            <v xml:space="preserve"> </v>
          </cell>
        </row>
        <row r="314">
          <cell r="E314" t="str">
            <v>AP060AN00-070</v>
          </cell>
          <cell r="F314" t="str">
            <v>Aisladores poliméricos de silicona en anclaje más accesorios  60 kV, 70 kN</v>
          </cell>
          <cell r="H314">
            <v>102.54277777777777</v>
          </cell>
        </row>
        <row r="316">
          <cell r="E316" t="str">
            <v>Aisladores poliméricos de silicona en anclaje más accesorios  60 kV, 70 kN</v>
          </cell>
        </row>
        <row r="318">
          <cell r="F318" t="str">
            <v>TIPO DE CAMBIO (S/.POR US$) :</v>
          </cell>
          <cell r="G318">
            <v>3.36</v>
          </cell>
        </row>
        <row r="319">
          <cell r="F319" t="str">
            <v>FECHA DE REFERENCIA :</v>
          </cell>
          <cell r="G319">
            <v>42735</v>
          </cell>
        </row>
        <row r="321">
          <cell r="H321" t="str">
            <v xml:space="preserve">PRECIO </v>
          </cell>
        </row>
        <row r="322">
          <cell r="E322" t="str">
            <v>FUENTE</v>
          </cell>
          <cell r="G322" t="str">
            <v>TIPO</v>
          </cell>
          <cell r="H322" t="str">
            <v>UNITARIO</v>
          </cell>
        </row>
        <row r="323">
          <cell r="H323" t="str">
            <v>(US$/Juego)</v>
          </cell>
        </row>
        <row r="324">
          <cell r="E324" t="str">
            <v>HMV INGENIEROS LTDA SUCURSAL PERU REPORTE ADUANAS 20160328</v>
          </cell>
          <cell r="G324">
            <v>0</v>
          </cell>
          <cell r="H324">
            <v>96.998333333333335</v>
          </cell>
        </row>
        <row r="325">
          <cell r="E325" t="str">
            <v>REPORTE EMPRESA :LUZ DEL SUR - CON FACTURA N° F52100002580</v>
          </cell>
          <cell r="G325">
            <v>1</v>
          </cell>
          <cell r="H325">
            <v>105.06</v>
          </cell>
        </row>
        <row r="326">
          <cell r="E326" t="str">
            <v>REPORTE EMPRESA :LUZ DEL SUR - CON FACTURA N° F52100002579</v>
          </cell>
          <cell r="G326">
            <v>1</v>
          </cell>
          <cell r="H326">
            <v>105.57</v>
          </cell>
        </row>
        <row r="327">
          <cell r="E327" t="str">
            <v/>
          </cell>
          <cell r="H327" t="str">
            <v/>
          </cell>
        </row>
        <row r="336">
          <cell r="G336" t="str">
            <v>US$/Unidad</v>
          </cell>
          <cell r="H336">
            <v>102.54277777777777</v>
          </cell>
        </row>
        <row r="337">
          <cell r="G337" t="str">
            <v>US$/Unidad</v>
          </cell>
          <cell r="H337">
            <v>102.54277777777777</v>
          </cell>
        </row>
        <row r="342">
          <cell r="H342" t="str">
            <v>I-404</v>
          </cell>
        </row>
        <row r="345">
          <cell r="E345" t="str">
            <v xml:space="preserve"> </v>
          </cell>
        </row>
        <row r="346">
          <cell r="E346" t="str">
            <v>AP033SU00-070</v>
          </cell>
          <cell r="F346" t="str">
            <v>Aisladores poliméricos de silicona en suspensión más accesorios  33 kV, 70 kN</v>
          </cell>
          <cell r="H346">
            <v>10.336271504812341</v>
          </cell>
        </row>
        <row r="348">
          <cell r="E348" t="str">
            <v>Aisladores poliméricos de silicona en suspensión más accesorios  33 kV, 70 kN</v>
          </cell>
        </row>
        <row r="350">
          <cell r="F350" t="str">
            <v>TIPO DE CAMBIO (S/.POR US$) :</v>
          </cell>
          <cell r="G350">
            <v>3.36</v>
          </cell>
        </row>
        <row r="351">
          <cell r="F351" t="str">
            <v>FECHA DE REFERENCIA :</v>
          </cell>
          <cell r="G351">
            <v>42735</v>
          </cell>
        </row>
        <row r="353">
          <cell r="H353" t="str">
            <v xml:space="preserve">PRECIO </v>
          </cell>
        </row>
        <row r="354">
          <cell r="E354" t="str">
            <v>FUENTE</v>
          </cell>
          <cell r="G354" t="str">
            <v>TIPO</v>
          </cell>
          <cell r="H354" t="str">
            <v>UNITARIO</v>
          </cell>
        </row>
        <row r="355">
          <cell r="H355" t="str">
            <v>(US$/Juego)</v>
          </cell>
        </row>
        <row r="356">
          <cell r="E356" t="str">
            <v>TECSUR S.A. REPORTE ADUANAS 20160218</v>
          </cell>
          <cell r="G356">
            <v>0</v>
          </cell>
          <cell r="H356">
            <v>10.962967711301044</v>
          </cell>
        </row>
        <row r="357">
          <cell r="E357" t="str">
            <v>TECSUR S.A. REPORTE ADUANAS 20160427</v>
          </cell>
          <cell r="G357">
            <v>0</v>
          </cell>
          <cell r="H357">
            <v>10.954728997289973</v>
          </cell>
        </row>
        <row r="358">
          <cell r="E358" t="str">
            <v>MANUFACTURAS INDUSTRIALES MENDOZA S.A. REPORTE ADUANAS 20160413</v>
          </cell>
          <cell r="G358">
            <v>0</v>
          </cell>
          <cell r="H358">
            <v>7.6868395833333336</v>
          </cell>
        </row>
        <row r="359">
          <cell r="E359" t="str">
            <v>MANUFACTURAS INDUSTRIALES MENDOZA S.A. REPORTE ADUANAS 20160413</v>
          </cell>
          <cell r="G359">
            <v>0</v>
          </cell>
          <cell r="H359">
            <v>7.6868499999999997</v>
          </cell>
        </row>
        <row r="360">
          <cell r="E360" t="str">
            <v>PANAPEX S.A. REPORTE ADUANAS 20160210</v>
          </cell>
          <cell r="G360">
            <v>0</v>
          </cell>
          <cell r="H360">
            <v>13.30335</v>
          </cell>
        </row>
        <row r="361">
          <cell r="E361" t="str">
            <v>UNIRED ELECTRICA E.I.R.L. REPORTE ADUANAS 20160511</v>
          </cell>
          <cell r="G361">
            <v>0</v>
          </cell>
          <cell r="H361">
            <v>6.133455555555555</v>
          </cell>
        </row>
        <row r="362">
          <cell r="E362" t="str">
            <v>UNIRED ELECTRICA E.I.R.L. REPORTE ADUANAS 20160511</v>
          </cell>
          <cell r="G362">
            <v>0</v>
          </cell>
          <cell r="H362">
            <v>9.2175840978593282</v>
          </cell>
        </row>
        <row r="363">
          <cell r="E363" t="str">
            <v>UNIRED ELECTRICA E.I.R.L. REPORTE ADUANAS 20160627</v>
          </cell>
          <cell r="G363">
            <v>0</v>
          </cell>
          <cell r="H363">
            <v>6.2674499999999993</v>
          </cell>
        </row>
        <row r="364">
          <cell r="E364" t="str">
            <v>TECSUR S.A. REPORTE ADUANAS 20160511</v>
          </cell>
          <cell r="G364">
            <v>0</v>
          </cell>
          <cell r="H364">
            <v>10.926598639455783</v>
          </cell>
        </row>
        <row r="365">
          <cell r="E365" t="str">
            <v>PANAPEX S.A. REPORTE ADUANAS 20160518</v>
          </cell>
          <cell r="G365">
            <v>0</v>
          </cell>
          <cell r="H365">
            <v>13.302553571428572</v>
          </cell>
        </row>
        <row r="366">
          <cell r="E366" t="str">
            <v>PANAPEX S.A. REPORTE ADUANAS 20160727</v>
          </cell>
          <cell r="G366">
            <v>0</v>
          </cell>
          <cell r="H366">
            <v>13.78684</v>
          </cell>
        </row>
        <row r="367">
          <cell r="E367" t="str">
            <v>TECSUR S.A. REPORTE ADUANAS 20160815</v>
          </cell>
          <cell r="G367">
            <v>0</v>
          </cell>
          <cell r="H367">
            <v>10.836148148148148</v>
          </cell>
        </row>
        <row r="368">
          <cell r="E368" t="str">
            <v>MANUFACTURAS INDUSTRIALES MENDOZA S.A. REPORTE ADUANAS 20160701</v>
          </cell>
          <cell r="G368">
            <v>0</v>
          </cell>
          <cell r="H368">
            <v>8.0768395833333333</v>
          </cell>
        </row>
        <row r="369">
          <cell r="E369" t="str">
            <v>MANUFACTURAS INDUSTRIALES MENDOZA S.A. REPORTE ADUANAS 20160701</v>
          </cell>
          <cell r="G369">
            <v>0</v>
          </cell>
          <cell r="H369">
            <v>8.0768500000000003</v>
          </cell>
        </row>
        <row r="370">
          <cell r="E370" t="str">
            <v>MANUFACTURAS INDUSTRIALES MENDOZA S.A. REPORTE ADUANAS 20160922</v>
          </cell>
          <cell r="G370">
            <v>0</v>
          </cell>
          <cell r="H370">
            <v>8.1618200000000005</v>
          </cell>
        </row>
        <row r="371">
          <cell r="E371" t="str">
            <v>TECSUR S.A. REPORTE ADUANAS 20161108</v>
          </cell>
          <cell r="G371">
            <v>0</v>
          </cell>
          <cell r="H371">
            <v>8.0610576923076938</v>
          </cell>
        </row>
        <row r="372">
          <cell r="E372" t="str">
            <v>TECSUR S.A. REPORTE ADUANAS 20161107</v>
          </cell>
          <cell r="G372">
            <v>0</v>
          </cell>
          <cell r="H372">
            <v>11.058042328042328</v>
          </cell>
        </row>
        <row r="373">
          <cell r="E373" t="str">
            <v>MANUFACTURAS INDUSTRIALES MENDOZA S.A. REPORTE ADUANAS 20161027</v>
          </cell>
          <cell r="G373">
            <v>0</v>
          </cell>
          <cell r="H373">
            <v>8.0130895833333344</v>
          </cell>
        </row>
        <row r="374">
          <cell r="E374" t="str">
            <v>PANAPEX S.A. REPORTE ADUANAS 20161031</v>
          </cell>
          <cell r="G374">
            <v>0</v>
          </cell>
          <cell r="H374">
            <v>9.9221444444444451</v>
          </cell>
        </row>
        <row r="375">
          <cell r="E375" t="str">
            <v>HM CONTRATISTAS S.A REPORTE ADUANAS 20160905</v>
          </cell>
          <cell r="G375">
            <v>0</v>
          </cell>
          <cell r="H375">
            <v>9.8699999999999992</v>
          </cell>
        </row>
        <row r="376">
          <cell r="E376" t="str">
            <v>PANAPEX S.A. REPORTE ADUANAS 20161109</v>
          </cell>
          <cell r="G376">
            <v>0</v>
          </cell>
          <cell r="H376">
            <v>13.566671428571428</v>
          </cell>
        </row>
        <row r="377">
          <cell r="E377" t="str">
            <v>ELECTROMECANICA EL DETALLE SRL REPORTE ADUANAS 20161012</v>
          </cell>
          <cell r="G377">
            <v>0</v>
          </cell>
          <cell r="H377">
            <v>11.48067</v>
          </cell>
        </row>
        <row r="378">
          <cell r="E378" t="str">
            <v>PROMOTORES ELECTRICOS VANGAL S.A.C. - PR REPORTE ADUANAS 20161214</v>
          </cell>
          <cell r="G378">
            <v>0</v>
          </cell>
          <cell r="H378">
            <v>8.3757172131147541</v>
          </cell>
        </row>
        <row r="379">
          <cell r="E379" t="str">
            <v>VENTA DE SUMINISTROS Y MATERIALES EL╔CTR REPORTE ADUANAS 20161214</v>
          </cell>
          <cell r="G379">
            <v>0</v>
          </cell>
          <cell r="H379">
            <v>11.496549999999999</v>
          </cell>
        </row>
        <row r="380">
          <cell r="E380" t="str">
            <v>DISTRIBUCIËN INGENIER═A Y FABRICACIONES REPORTE ADUANAS 20161209</v>
          </cell>
          <cell r="G380">
            <v>0</v>
          </cell>
          <cell r="H380">
            <v>10</v>
          </cell>
        </row>
        <row r="381">
          <cell r="E381" t="str">
            <v>REPORTE EMPRESA :ELECTRONOROESTE - CON FACTURA N° 1210013052</v>
          </cell>
          <cell r="G381">
            <v>1</v>
          </cell>
          <cell r="H381">
            <v>19.610649871170914</v>
          </cell>
        </row>
        <row r="386">
          <cell r="G386" t="str">
            <v>US$/Unidad</v>
          </cell>
          <cell r="H386">
            <v>10.262902632641923</v>
          </cell>
        </row>
        <row r="387">
          <cell r="G387" t="str">
            <v>US$/Unidad</v>
          </cell>
          <cell r="H387">
            <v>10.336271504812341</v>
          </cell>
        </row>
        <row r="392">
          <cell r="H392" t="str">
            <v>I-404</v>
          </cell>
        </row>
        <row r="395">
          <cell r="E395" t="str">
            <v xml:space="preserve"> </v>
          </cell>
        </row>
        <row r="396">
          <cell r="E396" t="str">
            <v>AP033RH00-070</v>
          </cell>
          <cell r="F396" t="str">
            <v>Aislador rígido horizontal polimérico para suspensión  más accesorios  33 kV, 70 kN</v>
          </cell>
          <cell r="H396">
            <v>121.70064004329004</v>
          </cell>
        </row>
        <row r="398">
          <cell r="E398" t="str">
            <v>Aislador rígido horizontal polimérico para suspensión  más accesorios  33 kV, 70 kN</v>
          </cell>
        </row>
        <row r="400">
          <cell r="F400" t="str">
            <v>TIPO DE CAMBIO (S/.POR US$) :</v>
          </cell>
          <cell r="G400">
            <v>3.36</v>
          </cell>
        </row>
        <row r="401">
          <cell r="F401" t="str">
            <v>FECHA DE REFERENCIA :</v>
          </cell>
          <cell r="G401">
            <v>42735</v>
          </cell>
        </row>
        <row r="403">
          <cell r="H403" t="str">
            <v xml:space="preserve">PRECIO </v>
          </cell>
        </row>
        <row r="404">
          <cell r="E404" t="str">
            <v>FUENTE</v>
          </cell>
          <cell r="G404" t="str">
            <v>TIPO</v>
          </cell>
          <cell r="H404" t="str">
            <v>UNITARIO</v>
          </cell>
        </row>
        <row r="405">
          <cell r="H405" t="str">
            <v>(US$/Juego)</v>
          </cell>
        </row>
        <row r="406">
          <cell r="E406" t="str">
            <v>ELECTRO FERRO CENTRO S.A.C. - EFC SAC REPORTE ADUANAS 20141013</v>
          </cell>
          <cell r="G406">
            <v>0</v>
          </cell>
          <cell r="H406">
            <v>104.00416666666666</v>
          </cell>
        </row>
        <row r="407">
          <cell r="E407" t="str">
            <v>ENSYS S.A.C. REPORTE ADUANAS 20140603</v>
          </cell>
          <cell r="G407">
            <v>0</v>
          </cell>
          <cell r="H407">
            <v>73.876857142857133</v>
          </cell>
        </row>
        <row r="408">
          <cell r="E408" t="str">
            <v>ENSYS S.A.C. REPORTE ADUANAS 20140603</v>
          </cell>
          <cell r="G408">
            <v>0</v>
          </cell>
          <cell r="H408">
            <v>59.957900000000002</v>
          </cell>
        </row>
        <row r="409">
          <cell r="E409" t="str">
            <v>ENSYS S.A.C. REPORTE ADUANAS 20141103</v>
          </cell>
          <cell r="G409">
            <v>0</v>
          </cell>
          <cell r="H409">
            <v>248.96363636363637</v>
          </cell>
        </row>
        <row r="410">
          <cell r="E410" t="str">
            <v/>
          </cell>
          <cell r="H410" t="str">
            <v/>
          </cell>
        </row>
        <row r="411">
          <cell r="E411" t="str">
            <v/>
          </cell>
          <cell r="H411" t="str">
            <v/>
          </cell>
        </row>
        <row r="418">
          <cell r="G418" t="str">
            <v>US$/Unidad</v>
          </cell>
          <cell r="H418">
            <v>121.70064004329004</v>
          </cell>
        </row>
        <row r="419">
          <cell r="G419" t="str">
            <v>US$/Unidad</v>
          </cell>
          <cell r="H419">
            <v>121.70064004329004</v>
          </cell>
        </row>
        <row r="424">
          <cell r="H424" t="str">
            <v>I-404</v>
          </cell>
        </row>
        <row r="427">
          <cell r="E427" t="str">
            <v xml:space="preserve"> </v>
          </cell>
        </row>
        <row r="428">
          <cell r="E428" t="str">
            <v>AP033AN00-070</v>
          </cell>
          <cell r="F428" t="str">
            <v>Aisladores poliméricos de silicona en anclaje más accesorios 33 kV, 70 kN</v>
          </cell>
          <cell r="H428">
            <v>15.745777268823362</v>
          </cell>
        </row>
        <row r="430">
          <cell r="E430" t="str">
            <v>Aisladores poliméricos de silicona en anclaje más accesorios 33 kV, 70 kN</v>
          </cell>
        </row>
        <row r="432">
          <cell r="F432" t="str">
            <v>TIPO DE CAMBIO (S/.POR US$) :</v>
          </cell>
          <cell r="G432">
            <v>3.36</v>
          </cell>
        </row>
        <row r="433">
          <cell r="F433" t="str">
            <v>FECHA DE REFERENCIA :</v>
          </cell>
          <cell r="G433">
            <v>42735</v>
          </cell>
        </row>
        <row r="435">
          <cell r="H435" t="str">
            <v xml:space="preserve">PRECIO </v>
          </cell>
        </row>
        <row r="436">
          <cell r="E436" t="str">
            <v>FUENTE</v>
          </cell>
          <cell r="G436" t="str">
            <v>TIPO</v>
          </cell>
          <cell r="H436" t="str">
            <v>UNITARIO</v>
          </cell>
        </row>
        <row r="437">
          <cell r="H437" t="str">
            <v>(US$/Juego)</v>
          </cell>
        </row>
        <row r="438">
          <cell r="E438" t="str">
            <v>REPORTE EMPRESA :ELECTROCENTRO - CON FACTURA N° OC_4210008413</v>
          </cell>
          <cell r="G438">
            <v>1</v>
          </cell>
          <cell r="H438">
            <v>15.745777268823362</v>
          </cell>
        </row>
        <row r="450">
          <cell r="G450" t="str">
            <v>US$/Unidad</v>
          </cell>
          <cell r="H450">
            <v>15.745777268823362</v>
          </cell>
        </row>
        <row r="451">
          <cell r="G451" t="str">
            <v>US$/Unidad</v>
          </cell>
          <cell r="H451" t="str">
            <v>NO APLICA</v>
          </cell>
        </row>
        <row r="456">
          <cell r="H456" t="str">
            <v>I-404</v>
          </cell>
        </row>
        <row r="459">
          <cell r="E459" t="str">
            <v xml:space="preserve"> </v>
          </cell>
        </row>
        <row r="460">
          <cell r="E460" t="str">
            <v>AV070</v>
          </cell>
          <cell r="F460" t="str">
            <v>Aislador de Vidrio, 70 kN</v>
          </cell>
          <cell r="H460">
            <v>10.60888957004253</v>
          </cell>
        </row>
        <row r="462">
          <cell r="E462" t="str">
            <v>Aislador de Vidrio, 70 kN</v>
          </cell>
        </row>
        <row r="464">
          <cell r="F464" t="str">
            <v>TIPO DE CAMBIO (S/.POR US$) :</v>
          </cell>
          <cell r="G464">
            <v>3.36</v>
          </cell>
        </row>
        <row r="465">
          <cell r="F465" t="str">
            <v>FECHA DE REFERENCIA :</v>
          </cell>
          <cell r="G465">
            <v>42735</v>
          </cell>
        </row>
        <row r="467">
          <cell r="H467" t="str">
            <v xml:space="preserve">PRECIO </v>
          </cell>
        </row>
        <row r="468">
          <cell r="E468" t="str">
            <v>FUENTE</v>
          </cell>
          <cell r="G468" t="str">
            <v>TIPO</v>
          </cell>
          <cell r="H468" t="str">
            <v>UNITARIO</v>
          </cell>
        </row>
        <row r="469">
          <cell r="H469" t="str">
            <v>(US$/UND)</v>
          </cell>
        </row>
        <row r="470">
          <cell r="E470" t="str">
            <v>MILPO ANDINA PERU S.A.C. REPORTE ADUANAS 20151130</v>
          </cell>
          <cell r="G470">
            <v>0</v>
          </cell>
          <cell r="H470">
            <v>8.5145541401273892</v>
          </cell>
        </row>
        <row r="471">
          <cell r="E471" t="str">
            <v>CONSORCIO ELCA REPORTE ADUANAS 20150921</v>
          </cell>
          <cell r="G471">
            <v>0</v>
          </cell>
          <cell r="H471">
            <v>10.608890350877193</v>
          </cell>
        </row>
        <row r="472">
          <cell r="E472" t="str">
            <v>CONSORCIO ELCA REPORTE ADUANAS 20150921</v>
          </cell>
          <cell r="G472">
            <v>0</v>
          </cell>
          <cell r="H472">
            <v>10.608888888888888</v>
          </cell>
        </row>
        <row r="473">
          <cell r="E473" t="str">
            <v>CONSORCIO ELCA REPORTE ADUANAS 20150921</v>
          </cell>
          <cell r="G473">
            <v>0</v>
          </cell>
          <cell r="H473">
            <v>10.608888888888888</v>
          </cell>
        </row>
        <row r="474">
          <cell r="E474" t="str">
            <v>CONSORCIO ELCA REPORTE ADUANAS 20150921</v>
          </cell>
          <cell r="G474">
            <v>0</v>
          </cell>
          <cell r="H474">
            <v>10.608890151515151</v>
          </cell>
        </row>
        <row r="481">
          <cell r="G481" t="str">
            <v>US$/Unidad</v>
          </cell>
          <cell r="H481">
            <v>10.190022484059503</v>
          </cell>
        </row>
        <row r="482">
          <cell r="G482" t="str">
            <v>US$/Unidad</v>
          </cell>
          <cell r="H482">
            <v>10.60888957004253</v>
          </cell>
        </row>
        <row r="486">
          <cell r="H486" t="str">
            <v>I-404</v>
          </cell>
        </row>
        <row r="489">
          <cell r="E489" t="str">
            <v xml:space="preserve"> </v>
          </cell>
        </row>
        <row r="490">
          <cell r="E490" t="str">
            <v>AV120</v>
          </cell>
          <cell r="F490" t="str">
            <v>Aislador de Vidrio, 120 kN</v>
          </cell>
          <cell r="H490">
            <v>10.674874772077477</v>
          </cell>
        </row>
        <row r="492">
          <cell r="E492" t="str">
            <v>Aislador de Vidrio, 120 kN</v>
          </cell>
        </row>
        <row r="494">
          <cell r="F494" t="str">
            <v>TIPO DE CAMBIO (S/.POR US$) :</v>
          </cell>
          <cell r="G494">
            <v>3.36</v>
          </cell>
        </row>
        <row r="495">
          <cell r="F495" t="str">
            <v>FECHA DE REFERENCIA :</v>
          </cell>
          <cell r="G495">
            <v>42735</v>
          </cell>
        </row>
        <row r="497">
          <cell r="H497" t="str">
            <v xml:space="preserve">PRECIO </v>
          </cell>
        </row>
        <row r="498">
          <cell r="E498" t="str">
            <v>FUENTE</v>
          </cell>
          <cell r="G498" t="str">
            <v>TIPO</v>
          </cell>
          <cell r="H498" t="str">
            <v>UNITARIO</v>
          </cell>
        </row>
        <row r="499">
          <cell r="H499" t="str">
            <v>(US$/UND)</v>
          </cell>
        </row>
        <row r="500">
          <cell r="E500" t="str">
            <v>ETENORTE S.R.L. REPORTE ADUANAS 20160428</v>
          </cell>
          <cell r="G500">
            <v>0</v>
          </cell>
          <cell r="H500">
            <v>14.565789473684211</v>
          </cell>
        </row>
        <row r="501">
          <cell r="E501" t="str">
            <v>CONSTRUCCIONES ELECTROMECANICAS DELCROSA REPORTE ADUANAS 20160804</v>
          </cell>
          <cell r="G501">
            <v>0</v>
          </cell>
          <cell r="H501">
            <v>17.164305555555554</v>
          </cell>
        </row>
        <row r="502">
          <cell r="E502" t="str">
            <v>GCZ INGENIEROS S.A.C. REPORTE ADUANAS 20160615</v>
          </cell>
          <cell r="G502">
            <v>0</v>
          </cell>
          <cell r="H502">
            <v>6.5528415300546445</v>
          </cell>
        </row>
        <row r="503">
          <cell r="E503" t="str">
            <v>GCZ INGENIEROS S.A.C. REPORTE ADUANAS 20160607</v>
          </cell>
          <cell r="G503">
            <v>0</v>
          </cell>
          <cell r="H503">
            <v>6.5973879443585774</v>
          </cell>
        </row>
        <row r="504">
          <cell r="E504" t="str">
            <v>COBRA PERU S.A REPORTE ADUANAS 20160527</v>
          </cell>
          <cell r="G504">
            <v>0</v>
          </cell>
          <cell r="H504">
            <v>10.826632931619949</v>
          </cell>
        </row>
        <row r="505">
          <cell r="E505" t="str">
            <v>PANAPEX S.A. REPORTE ADUANAS 20160725</v>
          </cell>
          <cell r="G505">
            <v>0</v>
          </cell>
          <cell r="H505">
            <v>11.984150052465898</v>
          </cell>
        </row>
        <row r="506">
          <cell r="E506" t="str">
            <v>HMV INGENIEROS LTDA SUCURSAL PERU REPORTE ADUANAS 20161209</v>
          </cell>
          <cell r="G506">
            <v>0</v>
          </cell>
          <cell r="H506">
            <v>8.9887152777777768</v>
          </cell>
        </row>
        <row r="507">
          <cell r="E507" t="str">
            <v>ANDES PERU TRADING S.A.C. REPORTE ADUANAS 20161116</v>
          </cell>
          <cell r="G507">
            <v>0</v>
          </cell>
          <cell r="H507">
            <v>10.900000826446282</v>
          </cell>
        </row>
        <row r="508">
          <cell r="E508" t="str">
            <v>TRANSMISORA ELECTRICA DEL SUR 2 S.A. TES REPORTE ADUANAS 20161212</v>
          </cell>
          <cell r="G508">
            <v>0</v>
          </cell>
          <cell r="H508">
            <v>7.6417340622599736</v>
          </cell>
        </row>
        <row r="522">
          <cell r="G522" t="str">
            <v>US$/Unidad</v>
          </cell>
          <cell r="H522">
            <v>10.58017307269143</v>
          </cell>
        </row>
        <row r="523">
          <cell r="G523" t="str">
            <v>US$/Unidad</v>
          </cell>
          <cell r="H523">
            <v>10.674874772077477</v>
          </cell>
        </row>
        <row r="528">
          <cell r="H528" t="str">
            <v>I-404</v>
          </cell>
        </row>
        <row r="531">
          <cell r="E531" t="str">
            <v xml:space="preserve"> </v>
          </cell>
        </row>
        <row r="532">
          <cell r="E532" t="str">
            <v>AV160</v>
          </cell>
          <cell r="F532" t="str">
            <v>Aislador de Vidrio, 160 kN</v>
          </cell>
          <cell r="H532">
            <v>11.830682577571817</v>
          </cell>
        </row>
        <row r="534">
          <cell r="E534" t="str">
            <v>Aislador de Vidrio, 160 kN</v>
          </cell>
        </row>
        <row r="536">
          <cell r="F536" t="str">
            <v>TIPO DE CAMBIO (S/.POR US$) :</v>
          </cell>
          <cell r="G536">
            <v>3.36</v>
          </cell>
        </row>
        <row r="537">
          <cell r="F537" t="str">
            <v>FECHA DE REFERENCIA :</v>
          </cell>
          <cell r="G537">
            <v>42735</v>
          </cell>
        </row>
        <row r="539">
          <cell r="H539" t="str">
            <v xml:space="preserve">PRECIO </v>
          </cell>
        </row>
        <row r="540">
          <cell r="E540" t="str">
            <v>FUENTE</v>
          </cell>
          <cell r="G540" t="str">
            <v>TIPO</v>
          </cell>
          <cell r="H540" t="str">
            <v>UNITARIO</v>
          </cell>
        </row>
        <row r="541">
          <cell r="H541" t="str">
            <v>(US$/UND)</v>
          </cell>
        </row>
        <row r="542">
          <cell r="E542" t="str">
            <v>GCZ INGENIEROS S.A.C. REPORTE ADUANAS 20160607</v>
          </cell>
          <cell r="G542">
            <v>0</v>
          </cell>
          <cell r="H542">
            <v>9.131184855741818</v>
          </cell>
        </row>
        <row r="543">
          <cell r="E543" t="str">
            <v>TRANSMISORA ELECTRICA DEL SUR 2 S.A. TES REPORTE ADUANAS 20161212</v>
          </cell>
          <cell r="G543">
            <v>0</v>
          </cell>
          <cell r="H543">
            <v>11.241545454545454</v>
          </cell>
        </row>
        <row r="544">
          <cell r="E544" t="str">
            <v>COBRA PERU S.A REPORTE ADUANAS 20161201</v>
          </cell>
          <cell r="G544">
            <v>0</v>
          </cell>
          <cell r="H544">
            <v>12.7</v>
          </cell>
        </row>
        <row r="545">
          <cell r="E545" t="str">
            <v>ANDES PERU TRADING S.A.C. REPORTE ADUANAS 20161116</v>
          </cell>
          <cell r="G545">
            <v>0</v>
          </cell>
          <cell r="H545">
            <v>14.25</v>
          </cell>
        </row>
        <row r="553">
          <cell r="G553" t="str">
            <v>US$/Unidad</v>
          </cell>
          <cell r="H553">
            <v>11.830682577571817</v>
          </cell>
        </row>
        <row r="554">
          <cell r="G554" t="str">
            <v>US$/Unidad</v>
          </cell>
          <cell r="H554">
            <v>11.830682577571817</v>
          </cell>
        </row>
        <row r="559">
          <cell r="H559" t="str">
            <v>I-404</v>
          </cell>
        </row>
        <row r="562">
          <cell r="E562" t="str">
            <v xml:space="preserve"> </v>
          </cell>
        </row>
        <row r="563">
          <cell r="E563" t="str">
            <v>GRSU070</v>
          </cell>
          <cell r="F563" t="str">
            <v>Grapa de Suspensión de conductor 70 mm2</v>
          </cell>
          <cell r="H563">
            <v>10.749161386507641</v>
          </cell>
        </row>
        <row r="565">
          <cell r="E565" t="str">
            <v>Grapa de Suspensión de conductor 70 mm2</v>
          </cell>
        </row>
        <row r="567">
          <cell r="F567" t="str">
            <v>TIPO DE CAMBIO (S/.POR US$) :</v>
          </cell>
          <cell r="G567">
            <v>3.36</v>
          </cell>
        </row>
        <row r="568">
          <cell r="F568" t="str">
            <v>FECHA DE REFERENCIA :</v>
          </cell>
          <cell r="G568">
            <v>42735</v>
          </cell>
        </row>
        <row r="570">
          <cell r="H570" t="str">
            <v xml:space="preserve">PRECIO </v>
          </cell>
        </row>
        <row r="571">
          <cell r="E571" t="str">
            <v>FUENTE</v>
          </cell>
          <cell r="G571" t="str">
            <v>TIPO</v>
          </cell>
          <cell r="H571" t="str">
            <v>UNITARIO</v>
          </cell>
        </row>
        <row r="572">
          <cell r="H572" t="str">
            <v>(US$/UND)</v>
          </cell>
        </row>
        <row r="573">
          <cell r="E573" t="str">
            <v>TITULAR CHAVIMOCHIC - SUMINISTRA:I.V.S. SAC&amp;FACT./O.C. 0001-006829 - 16/2/2012</v>
          </cell>
          <cell r="G573">
            <v>1</v>
          </cell>
          <cell r="H573">
            <v>10.749161386507641</v>
          </cell>
        </row>
        <row r="584">
          <cell r="G584" t="str">
            <v>US$/Unidad</v>
          </cell>
          <cell r="H584">
            <v>10.749161386507641</v>
          </cell>
        </row>
        <row r="585">
          <cell r="G585" t="str">
            <v>US$/Unidad</v>
          </cell>
          <cell r="H585" t="str">
            <v>NO APLICA</v>
          </cell>
        </row>
        <row r="590">
          <cell r="H590" t="str">
            <v>I-404</v>
          </cell>
        </row>
        <row r="593">
          <cell r="E593" t="str">
            <v xml:space="preserve"> </v>
          </cell>
        </row>
        <row r="594">
          <cell r="E594" t="str">
            <v>GRSU120</v>
          </cell>
          <cell r="F594" t="str">
            <v>Grapa de Suspensión de conductor 120 mm2</v>
          </cell>
          <cell r="H594">
            <v>11.666568358701962</v>
          </cell>
        </row>
        <row r="596">
          <cell r="E596" t="str">
            <v>Grapa de Suspensión de conductor 120 mm2</v>
          </cell>
        </row>
        <row r="598">
          <cell r="F598" t="str">
            <v>TIPO DE CAMBIO (S/.POR US$) :</v>
          </cell>
          <cell r="G598">
            <v>3.36</v>
          </cell>
        </row>
        <row r="599">
          <cell r="F599" t="str">
            <v>FECHA DE REFERENCIA :</v>
          </cell>
          <cell r="G599">
            <v>42735</v>
          </cell>
        </row>
        <row r="601">
          <cell r="H601" t="str">
            <v xml:space="preserve">PRECIO </v>
          </cell>
        </row>
        <row r="602">
          <cell r="E602" t="str">
            <v>FUENTE</v>
          </cell>
          <cell r="G602" t="str">
            <v>TIPO</v>
          </cell>
          <cell r="H602" t="str">
            <v>UNITARIO</v>
          </cell>
        </row>
        <row r="603">
          <cell r="H603" t="str">
            <v>(US$/UND)</v>
          </cell>
        </row>
        <row r="604">
          <cell r="E604" t="str">
            <v>REPORTE EMPRESA :ELECTRO DUNAS - CON FACTURA N° 001-000714</v>
          </cell>
          <cell r="G604">
            <v>1</v>
          </cell>
          <cell r="H604">
            <v>7.7890952666267221</v>
          </cell>
        </row>
        <row r="605">
          <cell r="E605" t="str">
            <v>REPORTE EMPRESA :ELECTRO DUNAS - CON FACTURA N° 001-040630</v>
          </cell>
          <cell r="G605">
            <v>1</v>
          </cell>
          <cell r="H605">
            <v>15.544041450777202</v>
          </cell>
        </row>
        <row r="615">
          <cell r="G615" t="str">
            <v>US$/Unidad</v>
          </cell>
          <cell r="H615">
            <v>11.666568358701962</v>
          </cell>
        </row>
        <row r="616">
          <cell r="G616" t="str">
            <v>US$/Unidad</v>
          </cell>
          <cell r="H616">
            <v>11.666568358701962</v>
          </cell>
        </row>
        <row r="621">
          <cell r="H621" t="str">
            <v>I-404</v>
          </cell>
        </row>
        <row r="624">
          <cell r="E624" t="str">
            <v xml:space="preserve"> </v>
          </cell>
        </row>
        <row r="625">
          <cell r="E625" t="str">
            <v>GRSU240</v>
          </cell>
          <cell r="F625" t="str">
            <v>Grapa de Suspensión de conductor 240 mm2</v>
          </cell>
          <cell r="H625">
            <v>16.79</v>
          </cell>
        </row>
        <row r="627">
          <cell r="E627" t="str">
            <v>Grapa de Suspensión de conductor 240 mm2</v>
          </cell>
        </row>
        <row r="629">
          <cell r="F629" t="str">
            <v>TIPO DE CAMBIO (S/.POR US$) :</v>
          </cell>
          <cell r="G629">
            <v>3.36</v>
          </cell>
        </row>
        <row r="630">
          <cell r="F630" t="str">
            <v>FECHA DE REFERENCIA :</v>
          </cell>
          <cell r="G630">
            <v>42735</v>
          </cell>
        </row>
        <row r="632">
          <cell r="H632" t="str">
            <v xml:space="preserve">PRECIO </v>
          </cell>
        </row>
        <row r="633">
          <cell r="E633" t="str">
            <v>FUENTE</v>
          </cell>
          <cell r="G633" t="str">
            <v>TIPO</v>
          </cell>
          <cell r="H633" t="str">
            <v>UNITARIO</v>
          </cell>
        </row>
        <row r="634">
          <cell r="H634" t="str">
            <v>(US$/UND)</v>
          </cell>
        </row>
        <row r="635">
          <cell r="E635" t="str">
            <v>PACOSA S.A.C. REPORTE ADUANAS 20151118</v>
          </cell>
          <cell r="G635">
            <v>0</v>
          </cell>
          <cell r="H635">
            <v>16.79</v>
          </cell>
        </row>
        <row r="646">
          <cell r="G646" t="str">
            <v>US$/Unidad</v>
          </cell>
          <cell r="H646">
            <v>16.79</v>
          </cell>
        </row>
        <row r="647">
          <cell r="G647" t="str">
            <v>US$/Unidad</v>
          </cell>
          <cell r="H647" t="str">
            <v>NO APLICA</v>
          </cell>
        </row>
        <row r="651">
          <cell r="H651" t="str">
            <v>I-404</v>
          </cell>
        </row>
        <row r="654">
          <cell r="E654" t="str">
            <v xml:space="preserve"> </v>
          </cell>
        </row>
        <row r="655">
          <cell r="E655" t="str">
            <v>GRSU300</v>
          </cell>
          <cell r="F655" t="str">
            <v>Grapa de Suspensión de conductor 300 mm2</v>
          </cell>
          <cell r="H655">
            <v>23.746666666666666</v>
          </cell>
        </row>
        <row r="657">
          <cell r="E657" t="str">
            <v>Grapa de Suspensión de conductor 300 mm2</v>
          </cell>
        </row>
        <row r="659">
          <cell r="F659" t="str">
            <v>TIPO DE CAMBIO (S/.POR US$) :</v>
          </cell>
          <cell r="G659">
            <v>3.36</v>
          </cell>
        </row>
        <row r="660">
          <cell r="F660" t="str">
            <v>FECHA DE REFERENCIA :</v>
          </cell>
          <cell r="G660">
            <v>42735</v>
          </cell>
        </row>
        <row r="662">
          <cell r="H662" t="str">
            <v xml:space="preserve">PRECIO </v>
          </cell>
        </row>
        <row r="663">
          <cell r="E663" t="str">
            <v>FUENTE</v>
          </cell>
          <cell r="G663" t="str">
            <v>TIPO</v>
          </cell>
          <cell r="H663" t="str">
            <v>UNITARIO</v>
          </cell>
        </row>
        <row r="664">
          <cell r="H664" t="str">
            <v>(US$/UND)</v>
          </cell>
        </row>
        <row r="665">
          <cell r="E665" t="str">
            <v>REPORTE EMPRESA :LUZ DEL SUR - CON FACTURA N° F52100001013</v>
          </cell>
          <cell r="G665">
            <v>1</v>
          </cell>
          <cell r="H665">
            <v>28.52</v>
          </cell>
        </row>
        <row r="666">
          <cell r="E666" t="str">
            <v>REPORTE EMPRESA :LUZ DEL SUR - CON FACTURA N° F52100000997</v>
          </cell>
          <cell r="G666">
            <v>1</v>
          </cell>
          <cell r="H666">
            <v>24.89</v>
          </cell>
        </row>
        <row r="667">
          <cell r="E667" t="str">
            <v>REPORTE EMPRESA :LUZ DEL SUR - CON FACTURA N° F52100000764</v>
          </cell>
          <cell r="G667">
            <v>1</v>
          </cell>
          <cell r="H667">
            <v>17.829999999999998</v>
          </cell>
        </row>
        <row r="673">
          <cell r="G673" t="str">
            <v>US$/Unidad</v>
          </cell>
          <cell r="H673">
            <v>23.746666666666666</v>
          </cell>
        </row>
        <row r="674">
          <cell r="G674" t="str">
            <v>US$/Unidad</v>
          </cell>
          <cell r="H674">
            <v>23.746666666666666</v>
          </cell>
        </row>
        <row r="680">
          <cell r="H680" t="str">
            <v>I-404</v>
          </cell>
        </row>
        <row r="683">
          <cell r="E683" t="str">
            <v xml:space="preserve"> </v>
          </cell>
        </row>
        <row r="684">
          <cell r="E684" t="str">
            <v>GRAN070</v>
          </cell>
          <cell r="F684" t="str">
            <v>Grapa de Anclaje de conductor 70 mm2</v>
          </cell>
          <cell r="H684">
            <v>21.3</v>
          </cell>
        </row>
        <row r="686">
          <cell r="E686" t="str">
            <v>Grapa de Anclaje de conductor 70 mm2</v>
          </cell>
        </row>
        <row r="688">
          <cell r="F688" t="str">
            <v>TIPO DE CAMBIO (S/.POR US$) :</v>
          </cell>
          <cell r="G688">
            <v>3.36</v>
          </cell>
        </row>
        <row r="689">
          <cell r="F689" t="str">
            <v>FECHA DE REFERENCIA :</v>
          </cell>
          <cell r="G689">
            <v>42735</v>
          </cell>
        </row>
        <row r="691">
          <cell r="H691" t="str">
            <v xml:space="preserve">PRECIO </v>
          </cell>
        </row>
        <row r="692">
          <cell r="E692" t="str">
            <v>FUENTE</v>
          </cell>
          <cell r="G692" t="str">
            <v>TIPO</v>
          </cell>
          <cell r="H692" t="str">
            <v>UNITARIO</v>
          </cell>
        </row>
        <row r="693">
          <cell r="H693" t="str">
            <v>(US$/UND)</v>
          </cell>
        </row>
        <row r="694">
          <cell r="E694" t="str">
            <v>VENTA DE SUMINISTROS Y MATERIALES EL╔CTR REPORTE ADUANAS 20151013</v>
          </cell>
          <cell r="G694">
            <v>0</v>
          </cell>
          <cell r="H694">
            <v>21.3</v>
          </cell>
        </row>
        <row r="703">
          <cell r="G703" t="str">
            <v>US$/Unidad</v>
          </cell>
          <cell r="H703">
            <v>21.3</v>
          </cell>
        </row>
        <row r="704">
          <cell r="G704" t="str">
            <v>US$/Unidad</v>
          </cell>
          <cell r="H704" t="str">
            <v>NO APLICA</v>
          </cell>
        </row>
        <row r="709">
          <cell r="H709" t="str">
            <v>I-404</v>
          </cell>
        </row>
        <row r="712">
          <cell r="E712" t="str">
            <v xml:space="preserve"> </v>
          </cell>
        </row>
        <row r="713">
          <cell r="E713" t="str">
            <v>GRAN120</v>
          </cell>
          <cell r="F713" t="str">
            <v>Grapa de Anclaje de conductor 120 mm2</v>
          </cell>
          <cell r="H713">
            <v>23.627396479198822</v>
          </cell>
        </row>
        <row r="715">
          <cell r="E715" t="str">
            <v>Grapa de Anclaje de conductor 120 mm2</v>
          </cell>
        </row>
        <row r="717">
          <cell r="F717" t="str">
            <v>TIPO DE CAMBIO (S/.POR US$) :</v>
          </cell>
          <cell r="G717">
            <v>3.36</v>
          </cell>
        </row>
        <row r="718">
          <cell r="F718" t="str">
            <v>FECHA DE REFERENCIA :</v>
          </cell>
          <cell r="G718">
            <v>42735</v>
          </cell>
        </row>
        <row r="720">
          <cell r="H720" t="str">
            <v xml:space="preserve">PRECIO </v>
          </cell>
        </row>
        <row r="721">
          <cell r="E721" t="str">
            <v>FUENTE</v>
          </cell>
          <cell r="G721" t="str">
            <v>TIPO</v>
          </cell>
          <cell r="H721" t="str">
            <v>UNITARIO</v>
          </cell>
        </row>
        <row r="722">
          <cell r="H722" t="str">
            <v>(US$/UND)</v>
          </cell>
        </row>
        <row r="723">
          <cell r="E723" t="str">
            <v>REPORTE EMPRESA :ELECTRO DUNAS - CON FACTURA N° 001-040509</v>
          </cell>
          <cell r="G723">
            <v>1</v>
          </cell>
          <cell r="H723">
            <v>21.043272080616479</v>
          </cell>
        </row>
        <row r="724">
          <cell r="E724" t="str">
            <v>REPORTE EMPRESA :ELECTRO DUNAS - CON FACTURA N° 001-040630</v>
          </cell>
          <cell r="G724">
            <v>1</v>
          </cell>
          <cell r="H724">
            <v>26.211520877781162</v>
          </cell>
        </row>
        <row r="734">
          <cell r="G734" t="str">
            <v>US$/Unidad</v>
          </cell>
          <cell r="H734">
            <v>23.627396479198822</v>
          </cell>
        </row>
        <row r="735">
          <cell r="G735" t="str">
            <v>US$/Unidad</v>
          </cell>
          <cell r="H735">
            <v>23.627396479198822</v>
          </cell>
        </row>
        <row r="740">
          <cell r="H740" t="str">
            <v>I-404</v>
          </cell>
        </row>
        <row r="743">
          <cell r="E743" t="str">
            <v xml:space="preserve"> </v>
          </cell>
        </row>
        <row r="744">
          <cell r="E744" t="str">
            <v>GRAN240</v>
          </cell>
          <cell r="F744" t="str">
            <v>Grapa de Anclaje de conductor 240 mm2</v>
          </cell>
          <cell r="H744">
            <v>13.65</v>
          </cell>
        </row>
        <row r="746">
          <cell r="E746" t="str">
            <v>Grapa de Anclaje de conductor 240 mm2</v>
          </cell>
        </row>
        <row r="748">
          <cell r="F748" t="str">
            <v>TIPO DE CAMBIO (S/.POR US$) :</v>
          </cell>
          <cell r="G748">
            <v>3.36</v>
          </cell>
        </row>
        <row r="749">
          <cell r="F749" t="str">
            <v>FECHA DE REFERENCIA :</v>
          </cell>
          <cell r="G749">
            <v>42735</v>
          </cell>
        </row>
        <row r="751">
          <cell r="H751" t="str">
            <v xml:space="preserve">PRECIO </v>
          </cell>
        </row>
        <row r="752">
          <cell r="E752" t="str">
            <v>FUENTE</v>
          </cell>
          <cell r="G752" t="str">
            <v>TIPO</v>
          </cell>
          <cell r="H752" t="str">
            <v>UNITARIO</v>
          </cell>
        </row>
        <row r="753">
          <cell r="H753" t="str">
            <v>(US$/UND)</v>
          </cell>
        </row>
        <row r="754">
          <cell r="E754" t="str">
            <v>PACOSA S.A.C. REPORTE ADUANAS 20151118</v>
          </cell>
          <cell r="G754">
            <v>0</v>
          </cell>
          <cell r="H754">
            <v>13.65</v>
          </cell>
        </row>
        <row r="765">
          <cell r="G765" t="str">
            <v>US$/Unidad</v>
          </cell>
          <cell r="H765">
            <v>13.65</v>
          </cell>
        </row>
        <row r="766">
          <cell r="G766" t="str">
            <v>US$/Unidad</v>
          </cell>
          <cell r="H766" t="str">
            <v>NO APLICA</v>
          </cell>
        </row>
        <row r="770">
          <cell r="H770" t="str">
            <v>I-404</v>
          </cell>
        </row>
        <row r="773">
          <cell r="E773" t="str">
            <v xml:space="preserve"> </v>
          </cell>
        </row>
        <row r="774">
          <cell r="E774" t="str">
            <v>GRAN300</v>
          </cell>
          <cell r="F774" t="str">
            <v>Grapa de Anclaje de conductor 300 mm2</v>
          </cell>
          <cell r="H774">
            <v>41.673333333333325</v>
          </cell>
        </row>
        <row r="776">
          <cell r="E776" t="str">
            <v>Grapa de Anclaje de conductor 300 mm2</v>
          </cell>
        </row>
        <row r="778">
          <cell r="F778" t="str">
            <v>TIPO DE CAMBIO (S/.POR US$) :</v>
          </cell>
          <cell r="G778">
            <v>3.36</v>
          </cell>
        </row>
        <row r="779">
          <cell r="F779" t="str">
            <v>FECHA DE REFERENCIA :</v>
          </cell>
          <cell r="G779">
            <v>42735</v>
          </cell>
        </row>
        <row r="781">
          <cell r="H781" t="str">
            <v xml:space="preserve">PRECIO </v>
          </cell>
        </row>
        <row r="782">
          <cell r="E782" t="str">
            <v>FUENTE</v>
          </cell>
          <cell r="G782" t="str">
            <v>TIPO</v>
          </cell>
          <cell r="H782" t="str">
            <v>UNITARIO</v>
          </cell>
        </row>
        <row r="783">
          <cell r="H783" t="str">
            <v>(US$/UND)</v>
          </cell>
        </row>
        <row r="784">
          <cell r="E784" t="str">
            <v>REPORTE EMPRESA :LUZ DEL SUR - CON FACTURA N° F52100000354</v>
          </cell>
          <cell r="G784">
            <v>1</v>
          </cell>
          <cell r="H784">
            <v>43.9</v>
          </cell>
        </row>
        <row r="785">
          <cell r="E785" t="str">
            <v>REPORTE EMPRESA :LUZ DEL SUR - CON FACTURA N° F52100001013</v>
          </cell>
          <cell r="G785">
            <v>1</v>
          </cell>
          <cell r="H785">
            <v>43.14</v>
          </cell>
        </row>
        <row r="786">
          <cell r="E786" t="str">
            <v>REPORTE EMPRESA :LUZ DEL SUR - CON FACTURA N° F52100000997</v>
          </cell>
          <cell r="G786">
            <v>1</v>
          </cell>
          <cell r="H786">
            <v>37.979999999999997</v>
          </cell>
        </row>
        <row r="793">
          <cell r="G793" t="str">
            <v>US$/Unidad</v>
          </cell>
          <cell r="H793">
            <v>41.673333333333325</v>
          </cell>
        </row>
        <row r="794">
          <cell r="G794" t="str">
            <v>US$/Unidad</v>
          </cell>
          <cell r="H794">
            <v>41.673333333333325</v>
          </cell>
        </row>
        <row r="798">
          <cell r="H798" t="str">
            <v>I-404</v>
          </cell>
        </row>
        <row r="801">
          <cell r="E801" t="str">
            <v xml:space="preserve"> </v>
          </cell>
        </row>
        <row r="802">
          <cell r="E802" t="str">
            <v>GRSUC9500</v>
          </cell>
          <cell r="F802" t="str">
            <v>Grapa de Anclaje de conductor ACCR 500 mm2</v>
          </cell>
          <cell r="H802">
            <v>417.94</v>
          </cell>
        </row>
        <row r="804">
          <cell r="E804" t="str">
            <v>Grapa de Anclaje de conductor ACCR 500 mm2</v>
          </cell>
        </row>
        <row r="806">
          <cell r="F806" t="str">
            <v>TIPO DE CAMBIO (S/.POR US$) :</v>
          </cell>
          <cell r="G806">
            <v>3.36</v>
          </cell>
        </row>
        <row r="807">
          <cell r="F807" t="str">
            <v>FECHA DE REFERENCIA :</v>
          </cell>
          <cell r="G807">
            <v>42735</v>
          </cell>
        </row>
        <row r="809">
          <cell r="H809" t="str">
            <v xml:space="preserve">PRECIO </v>
          </cell>
        </row>
        <row r="810">
          <cell r="E810" t="str">
            <v>FUENTE</v>
          </cell>
          <cell r="G810" t="str">
            <v>TIPO</v>
          </cell>
          <cell r="H810" t="str">
            <v>UNITARIO</v>
          </cell>
        </row>
        <row r="811">
          <cell r="H811" t="str">
            <v>(US$/UND)</v>
          </cell>
        </row>
        <row r="812">
          <cell r="E812" t="str">
            <v>COTIZACIÓN 3M, 20/02/2013 - RR LDS</v>
          </cell>
          <cell r="G812">
            <v>0</v>
          </cell>
          <cell r="H812">
            <v>417.94</v>
          </cell>
        </row>
        <row r="823">
          <cell r="G823" t="str">
            <v>US$/Unidad</v>
          </cell>
          <cell r="H823">
            <v>417.94</v>
          </cell>
        </row>
        <row r="824">
          <cell r="G824" t="str">
            <v>US$/Unidad</v>
          </cell>
          <cell r="H824" t="str">
            <v>NO APLICA</v>
          </cell>
        </row>
        <row r="828">
          <cell r="H828" t="str">
            <v>I-404</v>
          </cell>
        </row>
        <row r="831">
          <cell r="E831" t="str">
            <v xml:space="preserve"> </v>
          </cell>
        </row>
        <row r="832">
          <cell r="E832" t="str">
            <v>GRANC9500</v>
          </cell>
          <cell r="F832" t="str">
            <v>Grapa de Anclaje de conductor ACCR 500 mm2</v>
          </cell>
          <cell r="H832">
            <v>34.226666666666667</v>
          </cell>
        </row>
        <row r="834">
          <cell r="E834" t="str">
            <v>Grapa de Anclaje de conductor ACCR 500 mm2</v>
          </cell>
        </row>
        <row r="836">
          <cell r="F836" t="str">
            <v>TIPO DE CAMBIO (S/.POR US$) :</v>
          </cell>
          <cell r="G836">
            <v>3.36</v>
          </cell>
        </row>
        <row r="837">
          <cell r="F837" t="str">
            <v>FECHA DE REFERENCIA :</v>
          </cell>
          <cell r="G837">
            <v>42735</v>
          </cell>
        </row>
        <row r="839">
          <cell r="H839" t="str">
            <v xml:space="preserve">PRECIO </v>
          </cell>
        </row>
        <row r="840">
          <cell r="E840" t="str">
            <v>FUENTE</v>
          </cell>
          <cell r="G840" t="str">
            <v>TIPO</v>
          </cell>
          <cell r="H840" t="str">
            <v>UNITARIO</v>
          </cell>
        </row>
        <row r="841">
          <cell r="H841" t="str">
            <v>(US$/UND)</v>
          </cell>
        </row>
        <row r="842">
          <cell r="E842" t="str">
            <v>REPORTE EMPRESA :EDELNOR - CON FACTURA N° 0001-00013365</v>
          </cell>
          <cell r="G842">
            <v>1</v>
          </cell>
          <cell r="H842">
            <v>34.14</v>
          </cell>
        </row>
        <row r="843">
          <cell r="E843" t="str">
            <v>REPORTE EMPRESA :EDELNOR - CON FACTURA N° 0001-00013365</v>
          </cell>
          <cell r="G843">
            <v>1</v>
          </cell>
          <cell r="H843">
            <v>34.270000000000003</v>
          </cell>
        </row>
        <row r="844">
          <cell r="E844" t="str">
            <v>REPORTE EMPRESA :EDELNOR - CON FACTURA N° 0001-00013380</v>
          </cell>
          <cell r="G844">
            <v>1</v>
          </cell>
          <cell r="H844">
            <v>34.270000000000003</v>
          </cell>
        </row>
        <row r="853">
          <cell r="G853" t="str">
            <v>US$/Unidad</v>
          </cell>
          <cell r="H853">
            <v>34.226666666666667</v>
          </cell>
        </row>
        <row r="854">
          <cell r="G854" t="str">
            <v>US$/Unidad</v>
          </cell>
          <cell r="H854">
            <v>34.226666666666667</v>
          </cell>
        </row>
        <row r="859">
          <cell r="H859" t="str">
            <v>I-404</v>
          </cell>
        </row>
        <row r="862">
          <cell r="E862" t="str">
            <v xml:space="preserve"> </v>
          </cell>
        </row>
        <row r="863">
          <cell r="E863" t="str">
            <v>GRSUC9150</v>
          </cell>
          <cell r="F863" t="str">
            <v>Grapa de Anclaje de conductor ACCR 175 mm2</v>
          </cell>
          <cell r="H863">
            <v>223.73</v>
          </cell>
        </row>
        <row r="865">
          <cell r="E865" t="str">
            <v>Grapa de Anclaje de conductor ACCR 175 mm2</v>
          </cell>
        </row>
        <row r="867">
          <cell r="F867" t="str">
            <v>TIPO DE CAMBIO (S/.POR US$) :</v>
          </cell>
          <cell r="G867">
            <v>3.36</v>
          </cell>
        </row>
        <row r="868">
          <cell r="F868" t="str">
            <v>FECHA DE REFERENCIA :</v>
          </cell>
          <cell r="G868">
            <v>42735</v>
          </cell>
        </row>
        <row r="870">
          <cell r="H870" t="str">
            <v xml:space="preserve">PRECIO </v>
          </cell>
        </row>
        <row r="871">
          <cell r="E871" t="str">
            <v>FUENTE</v>
          </cell>
          <cell r="G871" t="str">
            <v>TIPO</v>
          </cell>
          <cell r="H871" t="str">
            <v>UNITARIO</v>
          </cell>
        </row>
        <row r="872">
          <cell r="H872" t="str">
            <v>(US$/UND)</v>
          </cell>
        </row>
        <row r="873">
          <cell r="E873" t="str">
            <v>COTIZACIÓN 3M, 20/02/2013 - RR LDS</v>
          </cell>
          <cell r="G873">
            <v>0</v>
          </cell>
          <cell r="H873">
            <v>223.73</v>
          </cell>
        </row>
        <row r="884">
          <cell r="G884" t="str">
            <v>US$/Unidad</v>
          </cell>
          <cell r="H884">
            <v>223.73</v>
          </cell>
        </row>
        <row r="885">
          <cell r="G885" t="str">
            <v>US$/Unidad</v>
          </cell>
          <cell r="H885" t="str">
            <v>NO APLICA</v>
          </cell>
        </row>
        <row r="889">
          <cell r="H889" t="str">
            <v>I-404</v>
          </cell>
        </row>
        <row r="892">
          <cell r="E892" t="str">
            <v xml:space="preserve"> </v>
          </cell>
        </row>
        <row r="893">
          <cell r="E893" t="str">
            <v>GRANC9150</v>
          </cell>
          <cell r="F893" t="str">
            <v>Grapa de Anclaje de conductor ACCR 175mm2</v>
          </cell>
          <cell r="H893">
            <v>360</v>
          </cell>
        </row>
        <row r="895">
          <cell r="E895" t="str">
            <v>Grapa de Anclaje de conductor ACCR 175mm2</v>
          </cell>
        </row>
        <row r="897">
          <cell r="F897" t="str">
            <v>TIPO DE CAMBIO (S/.POR US$) :</v>
          </cell>
          <cell r="G897">
            <v>3.36</v>
          </cell>
        </row>
        <row r="898">
          <cell r="F898" t="str">
            <v>FECHA DE REFERENCIA :</v>
          </cell>
          <cell r="G898">
            <v>42735</v>
          </cell>
        </row>
        <row r="900">
          <cell r="H900" t="str">
            <v xml:space="preserve">PRECIO </v>
          </cell>
        </row>
        <row r="901">
          <cell r="E901" t="str">
            <v>FUENTE</v>
          </cell>
          <cell r="G901" t="str">
            <v>TIPO</v>
          </cell>
          <cell r="H901" t="str">
            <v>UNITARIO</v>
          </cell>
        </row>
        <row r="902">
          <cell r="H902" t="str">
            <v>(US$/UND)</v>
          </cell>
        </row>
        <row r="903">
          <cell r="E903" t="str">
            <v>COTIZACIÓN 3M, 20/02/2013 - RR LDS</v>
          </cell>
          <cell r="G903">
            <v>0</v>
          </cell>
          <cell r="H903">
            <v>360</v>
          </cell>
        </row>
        <row r="914">
          <cell r="G914" t="str">
            <v>US$/Unidad</v>
          </cell>
          <cell r="H914">
            <v>360</v>
          </cell>
        </row>
        <row r="915">
          <cell r="G915" t="str">
            <v>US$/Unidad</v>
          </cell>
          <cell r="H915" t="str">
            <v>NO APLICA</v>
          </cell>
        </row>
        <row r="920">
          <cell r="H920" t="str">
            <v>I-404</v>
          </cell>
        </row>
        <row r="923">
          <cell r="E923" t="str">
            <v xml:space="preserve"> </v>
          </cell>
        </row>
        <row r="924">
          <cell r="E924" t="str">
            <v>PRC220LT</v>
          </cell>
          <cell r="F924" t="str">
            <v>Pararrayo 220 kV para Lìnea de Transmisiòn</v>
          </cell>
          <cell r="H924">
            <v>4689.3517361111089</v>
          </cell>
        </row>
        <row r="926">
          <cell r="E926" t="str">
            <v>Pararrayo 220 kV para Lìnea de Transmisiòn</v>
          </cell>
        </row>
        <row r="928">
          <cell r="F928" t="str">
            <v>TIPO DE CAMBIO (S/.POR US$) :</v>
          </cell>
          <cell r="G928">
            <v>3.36</v>
          </cell>
        </row>
        <row r="929">
          <cell r="F929" t="str">
            <v>FECHA DE REFERENCIA :</v>
          </cell>
          <cell r="G929">
            <v>42735</v>
          </cell>
        </row>
        <row r="931">
          <cell r="H931" t="str">
            <v xml:space="preserve">PRECIO </v>
          </cell>
        </row>
        <row r="932">
          <cell r="E932" t="str">
            <v>FUENTE</v>
          </cell>
          <cell r="G932" t="str">
            <v>TIPO</v>
          </cell>
          <cell r="H932" t="str">
            <v>UNITARIO</v>
          </cell>
        </row>
        <row r="933">
          <cell r="H933" t="str">
            <v>(US$/UND)</v>
          </cell>
        </row>
        <row r="934">
          <cell r="E934" t="str">
            <v>PROPUESTA EDELNOR</v>
          </cell>
          <cell r="G934">
            <v>0</v>
          </cell>
          <cell r="H934">
            <v>4689.3517361111089</v>
          </cell>
        </row>
        <row r="945">
          <cell r="G945" t="str">
            <v>US$/Unidad</v>
          </cell>
          <cell r="H945">
            <v>4689.3517361111089</v>
          </cell>
        </row>
        <row r="946">
          <cell r="G946" t="str">
            <v>US$/Unidad</v>
          </cell>
          <cell r="H946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3764.2348440258975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3764.2348440258975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3.36</v>
          </cell>
        </row>
        <row r="10">
          <cell r="F10" t="str">
            <v>FECHA DE REFERENCIA :</v>
          </cell>
          <cell r="G10">
            <v>42735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:ELECTROCENTRO - CON FACTURA N° Contrato GR-075-2015</v>
          </cell>
          <cell r="G15">
            <v>1</v>
          </cell>
          <cell r="H15">
            <v>5130</v>
          </cell>
        </row>
        <row r="16">
          <cell r="E16" t="str">
            <v>REPORTE EMPRESA :ELECTRO ORIENTE - CON FACTURA N° 0001-000806</v>
          </cell>
          <cell r="G16">
            <v>1</v>
          </cell>
          <cell r="H16">
            <v>2398.4696880517949</v>
          </cell>
        </row>
        <row r="25">
          <cell r="G25" t="str">
            <v>US$/km</v>
          </cell>
          <cell r="H25">
            <v>3764.2348440258975</v>
          </cell>
        </row>
        <row r="26">
          <cell r="G26" t="str">
            <v>US$/Unidad</v>
          </cell>
          <cell r="H26">
            <v>3764.2348440258975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3.36</v>
          </cell>
        </row>
        <row r="40">
          <cell r="F40" t="str">
            <v>FECHA DE REFERENCIA :</v>
          </cell>
          <cell r="G40">
            <v>42735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70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3.36</v>
          </cell>
        </row>
        <row r="72">
          <cell r="F72" t="str">
            <v>FECHA DE REFERENCIA :</v>
          </cell>
          <cell r="G72">
            <v>42735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VALOR CALCULADO: A PARTIR DE PRECIOS DE COTIZACIONES Y PROYECTOS S&amp;Z DE POZOS A TIERRA</v>
          </cell>
          <cell r="G77">
            <v>1</v>
          </cell>
          <cell r="H77">
            <v>70</v>
          </cell>
        </row>
        <row r="89">
          <cell r="G89" t="str">
            <v>US$/Unidad</v>
          </cell>
          <cell r="H89">
            <v>70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3.36</v>
          </cell>
        </row>
        <row r="104">
          <cell r="F104" t="str">
            <v>FECHA DE REFERENCIA :</v>
          </cell>
          <cell r="G104">
            <v>42735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3.36</v>
          </cell>
        </row>
        <row r="136">
          <cell r="F136" t="str">
            <v>FECHA DE REFERENCIA :</v>
          </cell>
          <cell r="G136">
            <v>42735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3.36</v>
          </cell>
        </row>
        <row r="168">
          <cell r="F168" t="str">
            <v>FECHA DE REFERENCIA :</v>
          </cell>
          <cell r="G168">
            <v>42735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1442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3.36</v>
          </cell>
        </row>
        <row r="199">
          <cell r="F199" t="str">
            <v>FECHA DE REFERENCIA :</v>
          </cell>
          <cell r="G199">
            <v>42735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:LUZ DEL SUR - CON FACTURA N° F52100001736</v>
          </cell>
          <cell r="G204">
            <v>1</v>
          </cell>
          <cell r="H204">
            <v>1442</v>
          </cell>
        </row>
        <row r="205">
          <cell r="E205" t="str">
            <v>REPORTE EMPRESA :LUZ DEL SUR - CON FACTURA N° F52100001735</v>
          </cell>
          <cell r="G205">
            <v>1</v>
          </cell>
          <cell r="H205">
            <v>1442</v>
          </cell>
        </row>
        <row r="216">
          <cell r="G216" t="str">
            <v>US$/Unidad</v>
          </cell>
          <cell r="H216">
            <v>1442</v>
          </cell>
        </row>
        <row r="217">
          <cell r="G217" t="str">
            <v>US$/Unidad</v>
          </cell>
          <cell r="H217">
            <v>1442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2108.5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3.36</v>
          </cell>
        </row>
        <row r="231">
          <cell r="F231" t="str">
            <v>FECHA DE REFERENCIA :</v>
          </cell>
          <cell r="G231">
            <v>42735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:EDELNOR - CON FACTURA N° 0003-00048316</v>
          </cell>
          <cell r="G236">
            <v>1</v>
          </cell>
          <cell r="H236">
            <v>2260</v>
          </cell>
        </row>
        <row r="237">
          <cell r="E237" t="str">
            <v>REPORTE EMPRESA :EDELNOR - CON FACTURA N° 0003-00046444</v>
          </cell>
          <cell r="G237">
            <v>1</v>
          </cell>
          <cell r="H237">
            <v>2260</v>
          </cell>
        </row>
        <row r="238">
          <cell r="E238" t="str">
            <v>REPORTE EMPRESA :LUZ DEL SUR - CON FACTURA N° F52100001733</v>
          </cell>
          <cell r="G238">
            <v>1</v>
          </cell>
          <cell r="H238">
            <v>1957</v>
          </cell>
        </row>
        <row r="239">
          <cell r="E239" t="str">
            <v>REPORTE EMPRESA :LUZ DEL SUR - CON FACTURA N° F52100001734</v>
          </cell>
          <cell r="G239">
            <v>1</v>
          </cell>
          <cell r="H239">
            <v>1957</v>
          </cell>
        </row>
        <row r="248">
          <cell r="G248" t="str">
            <v>US$/Unidad</v>
          </cell>
          <cell r="H248">
            <v>2108.5</v>
          </cell>
        </row>
        <row r="249">
          <cell r="G249" t="str">
            <v>US$/Unidad</v>
          </cell>
          <cell r="H249">
            <v>2108.5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3.36</v>
          </cell>
        </row>
        <row r="263">
          <cell r="F263" t="str">
            <v>FECHA DE REFERENCIA :</v>
          </cell>
          <cell r="G263">
            <v>42735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3.36</v>
          </cell>
        </row>
        <row r="10">
          <cell r="F10" t="str">
            <v>FECHA DE REFERENCIA :</v>
          </cell>
          <cell r="G10">
            <v>42735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3.36</v>
          </cell>
        </row>
        <row r="42">
          <cell r="F42" t="str">
            <v>FECHA DE REFERENCIA :</v>
          </cell>
          <cell r="G42">
            <v>42735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3.36</v>
          </cell>
        </row>
        <row r="74">
          <cell r="F74" t="str">
            <v>FECHA DE REFERENCIA :</v>
          </cell>
          <cell r="G74">
            <v>42735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D:\MOD_INV_2016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SRVGART04 DDE_CAL_SICODI Reporte_Material_Total" connectionId="1" autoFormatId="16" applyNumberFormats="0" applyBorderFormats="0" applyFontFormats="0" applyPatternFormats="0" applyAlignmentFormats="0" applyWidthHeightFormats="0">
  <queryTableRefresh nextId="10">
    <queryTableFields count="9">
      <queryTableField id="1" name="DESCRIPCION_EMPRESA" tableColumnId="1"/>
      <queryTableField id="2" name="COD_GRUPO" tableColumnId="2"/>
      <queryTableField id="3" name="DESCRIPCION_GRUPO" tableColumnId="3"/>
      <queryTableField id="4" name="COD_FAMILIA" tableColumnId="4"/>
      <queryTableField id="5" name="DESCRIPCION_FAMILIA" tableColumnId="5"/>
      <queryTableField id="6" name="COD_MATERIAL" tableColumnId="6"/>
      <queryTableField id="7" name="NOMBRE_MATERIAL" tableColumnId="7"/>
      <queryTableField id="8" name="UNIDAD" tableColumnId="8"/>
      <queryTableField id="9" name="COSTOMAT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a_SRVGART04_DDE_CAL_SICODI_Reporte_Material_Total" displayName="Tabla_SRVGART04_DDE_CAL_SICODI_Reporte_Material_Total" ref="B2:J2404" tableType="queryTable" totalsRowShown="0" headerRowDxfId="1" headerRowBorderDxfId="0">
  <tableColumns count="9">
    <tableColumn id="1" uniqueName="1" name="DESCRIPCION_EMPRESA" queryTableFieldId="1"/>
    <tableColumn id="2" uniqueName="2" name="COD_GRUPO" queryTableFieldId="2"/>
    <tableColumn id="3" uniqueName="3" name="DESCRIPCION_GRUPO" queryTableFieldId="3"/>
    <tableColumn id="4" uniqueName="4" name="COD_FAMILIA" queryTableFieldId="4"/>
    <tableColumn id="5" uniqueName="5" name="DESCRIPCION_FAMILIA" queryTableFieldId="5"/>
    <tableColumn id="6" uniqueName="6" name="COD_MATERIAL" queryTableFieldId="6"/>
    <tableColumn id="7" uniqueName="7" name="NOMBRE_MATERIAL" queryTableFieldId="7"/>
    <tableColumn id="8" uniqueName="8" name="UNIDAD" queryTableFieldId="8"/>
    <tableColumn id="9" uniqueName="9" name="COSTOMAT" queryTableFieldId="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7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2" sqref="A2:N2"/>
    </sheetView>
  </sheetViews>
  <sheetFormatPr baseColWidth="10" defaultRowHeight="15" x14ac:dyDescent="0.25"/>
  <cols>
    <col min="1" max="1" width="6" style="1" customWidth="1"/>
    <col min="2" max="2" width="8.85546875" style="1" customWidth="1"/>
    <col min="3" max="3" width="10" style="1" customWidth="1"/>
    <col min="4" max="4" width="19.85546875" style="1" bestFit="1" customWidth="1"/>
    <col min="5" max="5" width="36" style="1" customWidth="1"/>
    <col min="6" max="7" width="11.42578125" style="1" bestFit="1" customWidth="1"/>
    <col min="8" max="8" width="13.42578125" style="1" customWidth="1"/>
    <col min="9" max="9" width="12.85546875" style="1" customWidth="1"/>
    <col min="10" max="11" width="11.42578125" style="1"/>
    <col min="12" max="12" width="20.42578125" style="1" bestFit="1" customWidth="1"/>
    <col min="13" max="13" width="20.5703125" style="1" customWidth="1"/>
    <col min="14" max="14" width="14" style="1" customWidth="1"/>
    <col min="15" max="15" width="21.42578125" style="1" customWidth="1"/>
    <col min="16" max="16384" width="11.42578125" style="1"/>
  </cols>
  <sheetData>
    <row r="1" spans="1:15" ht="28.9" customHeight="1" x14ac:dyDescent="0.3">
      <c r="A1" s="205" t="s">
        <v>7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15" ht="16.5" x14ac:dyDescent="0.25">
      <c r="A2" s="206" t="s">
        <v>3156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5" ht="16.5" x14ac:dyDescent="0.25">
      <c r="A3" s="121"/>
      <c r="B3" s="121"/>
      <c r="C3" s="121"/>
      <c r="D3" s="121"/>
      <c r="E3" s="121"/>
      <c r="F3" s="121"/>
      <c r="G3" s="121"/>
      <c r="H3" s="144"/>
      <c r="I3" s="121"/>
      <c r="J3" s="121"/>
      <c r="K3" s="121"/>
      <c r="L3" s="121"/>
      <c r="M3" s="121"/>
      <c r="N3" s="121"/>
    </row>
    <row r="4" spans="1:15" ht="23.25" x14ac:dyDescent="0.25">
      <c r="A4" s="122"/>
      <c r="B4" s="122"/>
      <c r="C4" s="122"/>
      <c r="D4" s="122"/>
      <c r="E4" s="122"/>
      <c r="F4" s="122"/>
      <c r="G4" s="122"/>
      <c r="H4" s="144"/>
      <c r="I4" s="122"/>
      <c r="J4" s="122"/>
      <c r="K4" s="122"/>
      <c r="L4" s="122"/>
      <c r="M4" s="122"/>
      <c r="N4" s="122"/>
      <c r="O4" s="143" t="s">
        <v>8210</v>
      </c>
    </row>
    <row r="5" spans="1:15" ht="31.5" customHeight="1" x14ac:dyDescent="0.25">
      <c r="A5" s="204" t="s">
        <v>3139</v>
      </c>
      <c r="B5" s="204" t="s">
        <v>3140</v>
      </c>
      <c r="C5" s="204" t="s">
        <v>4</v>
      </c>
      <c r="D5" s="204" t="s">
        <v>3</v>
      </c>
      <c r="E5" s="204" t="s">
        <v>3141</v>
      </c>
      <c r="F5" s="204" t="s">
        <v>3142</v>
      </c>
      <c r="G5" s="204"/>
      <c r="H5" s="204" t="s">
        <v>3157</v>
      </c>
      <c r="I5" s="204" t="s">
        <v>3158</v>
      </c>
      <c r="J5" s="204" t="s">
        <v>3159</v>
      </c>
      <c r="K5" s="204" t="s">
        <v>3160</v>
      </c>
      <c r="L5" s="204" t="s">
        <v>3161</v>
      </c>
      <c r="M5" s="204" t="s">
        <v>3162</v>
      </c>
      <c r="N5" s="204" t="s">
        <v>3163</v>
      </c>
      <c r="O5" s="204" t="s">
        <v>3162</v>
      </c>
    </row>
    <row r="6" spans="1:15" s="124" customFormat="1" ht="22.5" x14ac:dyDescent="0.25">
      <c r="A6" s="204"/>
      <c r="B6" s="204"/>
      <c r="C6" s="204"/>
      <c r="D6" s="204"/>
      <c r="E6" s="204"/>
      <c r="F6" s="123" t="s">
        <v>3164</v>
      </c>
      <c r="G6" s="123" t="s">
        <v>3165</v>
      </c>
      <c r="H6" s="204"/>
      <c r="I6" s="204"/>
      <c r="J6" s="204"/>
      <c r="K6" s="204"/>
      <c r="L6" s="204"/>
      <c r="M6" s="204"/>
      <c r="N6" s="204"/>
      <c r="O6" s="204"/>
    </row>
    <row r="7" spans="1:15" s="124" customFormat="1" x14ac:dyDescent="0.25">
      <c r="A7" s="125">
        <v>1</v>
      </c>
      <c r="B7" s="125" t="s">
        <v>3166</v>
      </c>
      <c r="C7" s="125" t="s">
        <v>3166</v>
      </c>
      <c r="D7" s="125" t="s">
        <v>3167</v>
      </c>
      <c r="E7" s="126"/>
      <c r="F7" s="127"/>
      <c r="G7" s="127"/>
      <c r="H7" s="128" t="s">
        <v>3168</v>
      </c>
      <c r="I7" s="129">
        <v>163.72</v>
      </c>
      <c r="J7" s="125">
        <v>18</v>
      </c>
      <c r="K7" s="125" t="s">
        <v>3169</v>
      </c>
      <c r="L7" s="125" t="s">
        <v>3170</v>
      </c>
      <c r="M7" s="141" t="s">
        <v>2698</v>
      </c>
      <c r="N7" s="125">
        <v>1</v>
      </c>
      <c r="O7" s="141" t="s">
        <v>2698</v>
      </c>
    </row>
    <row r="8" spans="1:15" s="124" customFormat="1" x14ac:dyDescent="0.25">
      <c r="A8" s="125">
        <f>A7+1</f>
        <v>2</v>
      </c>
      <c r="B8" s="125" t="s">
        <v>3166</v>
      </c>
      <c r="C8" s="125" t="s">
        <v>3166</v>
      </c>
      <c r="D8" s="125" t="s">
        <v>3167</v>
      </c>
      <c r="E8" s="126"/>
      <c r="F8" s="127"/>
      <c r="G8" s="127"/>
      <c r="H8" s="130" t="s">
        <v>3168</v>
      </c>
      <c r="I8" s="129">
        <v>396.78</v>
      </c>
      <c r="J8" s="125">
        <v>18</v>
      </c>
      <c r="K8" s="125" t="s">
        <v>3169</v>
      </c>
      <c r="L8" s="125" t="s">
        <v>3170</v>
      </c>
      <c r="M8" s="141" t="s">
        <v>2639</v>
      </c>
      <c r="N8" s="125">
        <v>1</v>
      </c>
      <c r="O8" s="141" t="s">
        <v>2639</v>
      </c>
    </row>
    <row r="9" spans="1:15" x14ac:dyDescent="0.25">
      <c r="A9" s="125">
        <f t="shared" ref="A9:A72" si="0">A8+1</f>
        <v>3</v>
      </c>
      <c r="B9" s="125" t="s">
        <v>3166</v>
      </c>
      <c r="C9" s="125" t="s">
        <v>3166</v>
      </c>
      <c r="D9" s="125" t="s">
        <v>3167</v>
      </c>
      <c r="E9" s="126"/>
      <c r="F9" s="127"/>
      <c r="G9" s="127"/>
      <c r="H9" s="130" t="s">
        <v>3168</v>
      </c>
      <c r="I9" s="129">
        <v>745.84</v>
      </c>
      <c r="J9" s="125">
        <v>18</v>
      </c>
      <c r="K9" s="125" t="s">
        <v>3169</v>
      </c>
      <c r="L9" s="125" t="s">
        <v>3170</v>
      </c>
      <c r="M9" s="141" t="s">
        <v>2639</v>
      </c>
      <c r="N9" s="125">
        <v>1</v>
      </c>
      <c r="O9" s="141" t="s">
        <v>2639</v>
      </c>
    </row>
    <row r="10" spans="1:15" x14ac:dyDescent="0.25">
      <c r="A10" s="125">
        <f t="shared" si="0"/>
        <v>4</v>
      </c>
      <c r="B10" s="125" t="s">
        <v>3166</v>
      </c>
      <c r="C10" s="125" t="s">
        <v>3166</v>
      </c>
      <c r="D10" s="125" t="s">
        <v>3167</v>
      </c>
      <c r="E10" s="126"/>
      <c r="F10" s="127"/>
      <c r="G10" s="127"/>
      <c r="H10" s="130" t="s">
        <v>3168</v>
      </c>
      <c r="I10" s="129">
        <v>943.44</v>
      </c>
      <c r="J10" s="125">
        <v>18</v>
      </c>
      <c r="K10" s="125" t="s">
        <v>3169</v>
      </c>
      <c r="L10" s="125" t="s">
        <v>3170</v>
      </c>
      <c r="M10" s="141" t="s">
        <v>2698</v>
      </c>
      <c r="N10" s="125">
        <v>1</v>
      </c>
      <c r="O10" s="141" t="s">
        <v>2698</v>
      </c>
    </row>
    <row r="11" spans="1:15" x14ac:dyDescent="0.25">
      <c r="A11" s="125">
        <f t="shared" si="0"/>
        <v>5</v>
      </c>
      <c r="B11" s="125" t="s">
        <v>3166</v>
      </c>
      <c r="C11" s="125" t="s">
        <v>3166</v>
      </c>
      <c r="D11" s="125" t="s">
        <v>3167</v>
      </c>
      <c r="E11" s="126"/>
      <c r="F11" s="127"/>
      <c r="G11" s="127"/>
      <c r="H11" s="130" t="s">
        <v>3168</v>
      </c>
      <c r="I11" s="129">
        <v>396.79</v>
      </c>
      <c r="J11" s="125">
        <v>12</v>
      </c>
      <c r="K11" s="125" t="s">
        <v>3169</v>
      </c>
      <c r="L11" s="125" t="s">
        <v>3170</v>
      </c>
      <c r="M11" s="141" t="s">
        <v>2639</v>
      </c>
      <c r="N11" s="125">
        <v>1</v>
      </c>
      <c r="O11" s="141" t="s">
        <v>2639</v>
      </c>
    </row>
    <row r="12" spans="1:15" x14ac:dyDescent="0.25">
      <c r="A12" s="125">
        <f t="shared" si="0"/>
        <v>6</v>
      </c>
      <c r="B12" s="125" t="s">
        <v>3166</v>
      </c>
      <c r="C12" s="125" t="s">
        <v>3166</v>
      </c>
      <c r="D12" s="125" t="s">
        <v>3167</v>
      </c>
      <c r="E12" s="126"/>
      <c r="F12" s="127"/>
      <c r="G12" s="127"/>
      <c r="H12" s="130" t="s">
        <v>3168</v>
      </c>
      <c r="I12" s="129">
        <v>526.1</v>
      </c>
      <c r="J12" s="125">
        <v>12</v>
      </c>
      <c r="K12" s="125" t="s">
        <v>3171</v>
      </c>
      <c r="L12" s="125" t="s">
        <v>3172</v>
      </c>
      <c r="M12" s="141" t="s">
        <v>931</v>
      </c>
      <c r="N12" s="125">
        <v>1</v>
      </c>
      <c r="O12" s="141" t="s">
        <v>931</v>
      </c>
    </row>
    <row r="13" spans="1:15" x14ac:dyDescent="0.25">
      <c r="A13" s="125">
        <f t="shared" si="0"/>
        <v>7</v>
      </c>
      <c r="B13" s="125" t="s">
        <v>3166</v>
      </c>
      <c r="C13" s="125" t="s">
        <v>3166</v>
      </c>
      <c r="D13" s="125" t="s">
        <v>3167</v>
      </c>
      <c r="E13" s="126"/>
      <c r="F13" s="127"/>
      <c r="G13" s="127"/>
      <c r="H13" s="130" t="s">
        <v>3168</v>
      </c>
      <c r="I13" s="129">
        <v>298.69</v>
      </c>
      <c r="J13" s="125">
        <v>13</v>
      </c>
      <c r="K13" s="125" t="s">
        <v>3171</v>
      </c>
      <c r="L13" s="125" t="s">
        <v>3172</v>
      </c>
      <c r="M13" s="141" t="s">
        <v>931</v>
      </c>
      <c r="N13" s="125">
        <v>1</v>
      </c>
      <c r="O13" s="141" t="s">
        <v>931</v>
      </c>
    </row>
    <row r="14" spans="1:15" x14ac:dyDescent="0.25">
      <c r="A14" s="125">
        <f t="shared" si="0"/>
        <v>8</v>
      </c>
      <c r="B14" s="125" t="s">
        <v>3166</v>
      </c>
      <c r="C14" s="125" t="s">
        <v>3166</v>
      </c>
      <c r="D14" s="125" t="s">
        <v>3167</v>
      </c>
      <c r="E14" s="126"/>
      <c r="F14" s="127"/>
      <c r="G14" s="127"/>
      <c r="H14" s="130" t="s">
        <v>3173</v>
      </c>
      <c r="I14" s="129">
        <v>506.56</v>
      </c>
      <c r="J14" s="125">
        <v>12</v>
      </c>
      <c r="K14" s="125" t="s">
        <v>3169</v>
      </c>
      <c r="L14" s="125" t="s">
        <v>3170</v>
      </c>
      <c r="M14" s="141" t="s">
        <v>5901</v>
      </c>
      <c r="N14" s="125">
        <v>1</v>
      </c>
      <c r="O14" s="141" t="s">
        <v>8155</v>
      </c>
    </row>
    <row r="15" spans="1:15" x14ac:dyDescent="0.25">
      <c r="A15" s="125">
        <f t="shared" si="0"/>
        <v>9</v>
      </c>
      <c r="B15" s="125" t="s">
        <v>3166</v>
      </c>
      <c r="C15" s="125" t="s">
        <v>3166</v>
      </c>
      <c r="D15" s="125" t="s">
        <v>3174</v>
      </c>
      <c r="E15" s="126"/>
      <c r="F15" s="127"/>
      <c r="G15" s="127"/>
      <c r="H15" s="130" t="s">
        <v>3173</v>
      </c>
      <c r="I15" s="129">
        <v>73.8</v>
      </c>
      <c r="J15" s="125">
        <v>12</v>
      </c>
      <c r="K15" s="125" t="s">
        <v>3169</v>
      </c>
      <c r="L15" s="125" t="s">
        <v>3170</v>
      </c>
      <c r="M15" s="141" t="s">
        <v>5901</v>
      </c>
      <c r="N15" s="125">
        <v>1</v>
      </c>
      <c r="O15" s="141" t="s">
        <v>8155</v>
      </c>
    </row>
    <row r="16" spans="1:15" x14ac:dyDescent="0.25">
      <c r="A16" s="125">
        <f t="shared" si="0"/>
        <v>10</v>
      </c>
      <c r="B16" s="125" t="s">
        <v>3166</v>
      </c>
      <c r="C16" s="125" t="s">
        <v>3166</v>
      </c>
      <c r="D16" s="125" t="s">
        <v>3174</v>
      </c>
      <c r="E16" s="126"/>
      <c r="F16" s="127"/>
      <c r="G16" s="127"/>
      <c r="H16" s="130" t="s">
        <v>3173</v>
      </c>
      <c r="I16" s="129">
        <v>43.85</v>
      </c>
      <c r="J16" s="125">
        <v>12</v>
      </c>
      <c r="K16" s="125" t="s">
        <v>3169</v>
      </c>
      <c r="L16" s="125" t="s">
        <v>3170</v>
      </c>
      <c r="M16" s="141" t="s">
        <v>5901</v>
      </c>
      <c r="N16" s="125">
        <v>1</v>
      </c>
      <c r="O16" s="141" t="s">
        <v>8155</v>
      </c>
    </row>
    <row r="17" spans="1:15" x14ac:dyDescent="0.25">
      <c r="A17" s="125">
        <f t="shared" si="0"/>
        <v>11</v>
      </c>
      <c r="B17" s="125" t="s">
        <v>3166</v>
      </c>
      <c r="C17" s="125" t="s">
        <v>3166</v>
      </c>
      <c r="D17" s="125" t="s">
        <v>3174</v>
      </c>
      <c r="E17" s="126"/>
      <c r="F17" s="127"/>
      <c r="G17" s="127"/>
      <c r="H17" s="130" t="s">
        <v>3173</v>
      </c>
      <c r="I17" s="129">
        <v>134.13</v>
      </c>
      <c r="J17" s="125">
        <v>12</v>
      </c>
      <c r="K17" s="125" t="s">
        <v>3169</v>
      </c>
      <c r="L17" s="125" t="s">
        <v>3170</v>
      </c>
      <c r="M17" s="141" t="s">
        <v>5901</v>
      </c>
      <c r="N17" s="125">
        <v>1</v>
      </c>
      <c r="O17" s="141" t="s">
        <v>8155</v>
      </c>
    </row>
    <row r="18" spans="1:15" x14ac:dyDescent="0.25">
      <c r="A18" s="125">
        <f t="shared" si="0"/>
        <v>12</v>
      </c>
      <c r="B18" s="125" t="s">
        <v>3166</v>
      </c>
      <c r="C18" s="125" t="s">
        <v>3166</v>
      </c>
      <c r="D18" s="125" t="s">
        <v>3174</v>
      </c>
      <c r="E18" s="126"/>
      <c r="F18" s="127"/>
      <c r="G18" s="127"/>
      <c r="H18" s="130" t="s">
        <v>3173</v>
      </c>
      <c r="I18" s="129">
        <v>62.61</v>
      </c>
      <c r="J18" s="125">
        <v>12</v>
      </c>
      <c r="K18" s="125" t="s">
        <v>3169</v>
      </c>
      <c r="L18" s="125" t="s">
        <v>3170</v>
      </c>
      <c r="M18" s="141" t="s">
        <v>5901</v>
      </c>
      <c r="N18" s="125">
        <v>1</v>
      </c>
      <c r="O18" s="141" t="s">
        <v>8155</v>
      </c>
    </row>
    <row r="19" spans="1:15" x14ac:dyDescent="0.25">
      <c r="A19" s="125">
        <f t="shared" si="0"/>
        <v>13</v>
      </c>
      <c r="B19" s="125" t="s">
        <v>3166</v>
      </c>
      <c r="C19" s="125" t="s">
        <v>3166</v>
      </c>
      <c r="D19" s="125" t="s">
        <v>3174</v>
      </c>
      <c r="E19" s="126"/>
      <c r="F19" s="127"/>
      <c r="G19" s="127"/>
      <c r="H19" s="130" t="s">
        <v>3173</v>
      </c>
      <c r="I19" s="129">
        <v>261.06</v>
      </c>
      <c r="J19" s="125">
        <v>12</v>
      </c>
      <c r="K19" s="125" t="s">
        <v>3169</v>
      </c>
      <c r="L19" s="125" t="s">
        <v>3170</v>
      </c>
      <c r="M19" s="141" t="s">
        <v>5901</v>
      </c>
      <c r="N19" s="125">
        <v>1</v>
      </c>
      <c r="O19" s="141" t="s">
        <v>8155</v>
      </c>
    </row>
    <row r="20" spans="1:15" x14ac:dyDescent="0.25">
      <c r="A20" s="125">
        <f t="shared" si="0"/>
        <v>14</v>
      </c>
      <c r="B20" s="125" t="s">
        <v>3166</v>
      </c>
      <c r="C20" s="125" t="s">
        <v>3166</v>
      </c>
      <c r="D20" s="125" t="s">
        <v>3174</v>
      </c>
      <c r="E20" s="126"/>
      <c r="F20" s="127"/>
      <c r="G20" s="127"/>
      <c r="H20" s="130" t="s">
        <v>3173</v>
      </c>
      <c r="I20" s="129">
        <v>156.96</v>
      </c>
      <c r="J20" s="125">
        <v>12</v>
      </c>
      <c r="K20" s="125" t="s">
        <v>3169</v>
      </c>
      <c r="L20" s="125" t="s">
        <v>3170</v>
      </c>
      <c r="M20" s="141" t="s">
        <v>5901</v>
      </c>
      <c r="N20" s="125">
        <v>1</v>
      </c>
      <c r="O20" s="141" t="s">
        <v>8155</v>
      </c>
    </row>
    <row r="21" spans="1:15" x14ac:dyDescent="0.25">
      <c r="A21" s="125">
        <f t="shared" si="0"/>
        <v>15</v>
      </c>
      <c r="B21" s="125" t="s">
        <v>3166</v>
      </c>
      <c r="C21" s="125" t="s">
        <v>3166</v>
      </c>
      <c r="D21" s="125" t="s">
        <v>3174</v>
      </c>
      <c r="E21" s="126"/>
      <c r="F21" s="127"/>
      <c r="G21" s="127"/>
      <c r="H21" s="130" t="s">
        <v>3173</v>
      </c>
      <c r="I21" s="129">
        <v>210.31</v>
      </c>
      <c r="J21" s="125">
        <v>12</v>
      </c>
      <c r="K21" s="125" t="s">
        <v>3169</v>
      </c>
      <c r="L21" s="125" t="s">
        <v>3175</v>
      </c>
      <c r="M21" s="141" t="s">
        <v>5753</v>
      </c>
      <c r="N21" s="125">
        <v>1</v>
      </c>
      <c r="O21" s="141" t="s">
        <v>8152</v>
      </c>
    </row>
    <row r="22" spans="1:15" x14ac:dyDescent="0.25">
      <c r="A22" s="125">
        <f t="shared" si="0"/>
        <v>16</v>
      </c>
      <c r="B22" s="125" t="s">
        <v>3166</v>
      </c>
      <c r="C22" s="125" t="s">
        <v>3166</v>
      </c>
      <c r="D22" s="125" t="s">
        <v>3174</v>
      </c>
      <c r="E22" s="126"/>
      <c r="F22" s="127"/>
      <c r="G22" s="127"/>
      <c r="H22" s="130" t="s">
        <v>3173</v>
      </c>
      <c r="I22" s="129">
        <v>82.64</v>
      </c>
      <c r="J22" s="125">
        <v>12</v>
      </c>
      <c r="K22" s="125" t="s">
        <v>3169</v>
      </c>
      <c r="L22" s="125" t="s">
        <v>3175</v>
      </c>
      <c r="M22" s="141" t="s">
        <v>5753</v>
      </c>
      <c r="N22" s="125">
        <v>1</v>
      </c>
      <c r="O22" s="141" t="s">
        <v>8152</v>
      </c>
    </row>
    <row r="23" spans="1:15" x14ac:dyDescent="0.25">
      <c r="A23" s="125">
        <f t="shared" si="0"/>
        <v>17</v>
      </c>
      <c r="B23" s="125" t="s">
        <v>3166</v>
      </c>
      <c r="C23" s="125" t="s">
        <v>3166</v>
      </c>
      <c r="D23" s="125" t="s">
        <v>3174</v>
      </c>
      <c r="E23" s="126"/>
      <c r="F23" s="127"/>
      <c r="G23" s="127"/>
      <c r="H23" s="130" t="s">
        <v>3173</v>
      </c>
      <c r="I23" s="129">
        <v>145.55000000000001</v>
      </c>
      <c r="J23" s="125">
        <v>12</v>
      </c>
      <c r="K23" s="125" t="s">
        <v>3169</v>
      </c>
      <c r="L23" s="125" t="s">
        <v>3175</v>
      </c>
      <c r="M23" s="141" t="s">
        <v>5753</v>
      </c>
      <c r="N23" s="125">
        <v>1</v>
      </c>
      <c r="O23" s="141" t="s">
        <v>8152</v>
      </c>
    </row>
    <row r="24" spans="1:15" x14ac:dyDescent="0.25">
      <c r="A24" s="125">
        <f t="shared" si="0"/>
        <v>18</v>
      </c>
      <c r="B24" s="125" t="s">
        <v>3166</v>
      </c>
      <c r="C24" s="125" t="s">
        <v>3166</v>
      </c>
      <c r="D24" s="125" t="s">
        <v>3174</v>
      </c>
      <c r="E24" s="126"/>
      <c r="F24" s="127"/>
      <c r="G24" s="127"/>
      <c r="H24" s="130" t="s">
        <v>3173</v>
      </c>
      <c r="I24" s="129">
        <v>126.56</v>
      </c>
      <c r="J24" s="125">
        <v>12</v>
      </c>
      <c r="K24" s="125" t="s">
        <v>3169</v>
      </c>
      <c r="L24" s="125" t="s">
        <v>3175</v>
      </c>
      <c r="M24" s="141" t="s">
        <v>5753</v>
      </c>
      <c r="N24" s="125">
        <v>1</v>
      </c>
      <c r="O24" s="141" t="s">
        <v>8152</v>
      </c>
    </row>
    <row r="25" spans="1:15" x14ac:dyDescent="0.25">
      <c r="A25" s="125">
        <f t="shared" si="0"/>
        <v>19</v>
      </c>
      <c r="B25" s="125" t="s">
        <v>3166</v>
      </c>
      <c r="C25" s="125" t="s">
        <v>3166</v>
      </c>
      <c r="D25" s="125" t="s">
        <v>3174</v>
      </c>
      <c r="E25" s="126"/>
      <c r="F25" s="127"/>
      <c r="G25" s="127"/>
      <c r="H25" s="130" t="s">
        <v>3173</v>
      </c>
      <c r="I25" s="129">
        <v>115.52</v>
      </c>
      <c r="J25" s="125">
        <v>12</v>
      </c>
      <c r="K25" s="125" t="s">
        <v>3169</v>
      </c>
      <c r="L25" s="125" t="s">
        <v>3175</v>
      </c>
      <c r="M25" s="141" t="s">
        <v>5753</v>
      </c>
      <c r="N25" s="125">
        <v>1</v>
      </c>
      <c r="O25" s="141" t="s">
        <v>8152</v>
      </c>
    </row>
    <row r="26" spans="1:15" x14ac:dyDescent="0.25">
      <c r="A26" s="125">
        <f t="shared" si="0"/>
        <v>20</v>
      </c>
      <c r="B26" s="125" t="s">
        <v>3166</v>
      </c>
      <c r="C26" s="125" t="s">
        <v>3166</v>
      </c>
      <c r="D26" s="125" t="s">
        <v>3174</v>
      </c>
      <c r="E26" s="126"/>
      <c r="F26" s="127"/>
      <c r="G26" s="127"/>
      <c r="H26" s="130" t="s">
        <v>3173</v>
      </c>
      <c r="I26" s="129">
        <v>145.53</v>
      </c>
      <c r="J26" s="125">
        <v>12</v>
      </c>
      <c r="K26" s="125" t="s">
        <v>3169</v>
      </c>
      <c r="L26" s="125" t="s">
        <v>3175</v>
      </c>
      <c r="M26" s="141" t="s">
        <v>5753</v>
      </c>
      <c r="N26" s="125">
        <v>1</v>
      </c>
      <c r="O26" s="141" t="s">
        <v>8152</v>
      </c>
    </row>
    <row r="27" spans="1:15" x14ac:dyDescent="0.25">
      <c r="A27" s="125">
        <f t="shared" si="0"/>
        <v>21</v>
      </c>
      <c r="B27" s="125" t="s">
        <v>3166</v>
      </c>
      <c r="C27" s="125" t="s">
        <v>3166</v>
      </c>
      <c r="D27" s="125" t="s">
        <v>3174</v>
      </c>
      <c r="E27" s="126"/>
      <c r="F27" s="127"/>
      <c r="G27" s="127"/>
      <c r="H27" s="130" t="s">
        <v>3173</v>
      </c>
      <c r="I27" s="129">
        <v>287.55</v>
      </c>
      <c r="J27" s="125">
        <v>12</v>
      </c>
      <c r="K27" s="125" t="s">
        <v>3171</v>
      </c>
      <c r="L27" s="125" t="s">
        <v>3172</v>
      </c>
      <c r="M27" s="141" t="s">
        <v>5835</v>
      </c>
      <c r="N27" s="125">
        <v>1</v>
      </c>
      <c r="O27" s="141" t="s">
        <v>8153</v>
      </c>
    </row>
    <row r="28" spans="1:15" x14ac:dyDescent="0.25">
      <c r="A28" s="125">
        <f t="shared" si="0"/>
        <v>22</v>
      </c>
      <c r="B28" s="125" t="s">
        <v>3166</v>
      </c>
      <c r="C28" s="125" t="s">
        <v>3166</v>
      </c>
      <c r="D28" s="125" t="s">
        <v>3174</v>
      </c>
      <c r="E28" s="126"/>
      <c r="F28" s="127"/>
      <c r="G28" s="127"/>
      <c r="H28" s="130" t="s">
        <v>3173</v>
      </c>
      <c r="I28" s="129">
        <v>294.81</v>
      </c>
      <c r="J28" s="125">
        <v>12</v>
      </c>
      <c r="K28" s="125" t="s">
        <v>3169</v>
      </c>
      <c r="L28" s="125" t="s">
        <v>3172</v>
      </c>
      <c r="M28" s="141" t="s">
        <v>5835</v>
      </c>
      <c r="N28" s="125">
        <v>1</v>
      </c>
      <c r="O28" s="141" t="s">
        <v>8153</v>
      </c>
    </row>
    <row r="29" spans="1:15" x14ac:dyDescent="0.25">
      <c r="A29" s="125">
        <f t="shared" si="0"/>
        <v>23</v>
      </c>
      <c r="B29" s="125" t="s">
        <v>3166</v>
      </c>
      <c r="C29" s="125" t="s">
        <v>3166</v>
      </c>
      <c r="D29" s="125" t="s">
        <v>3174</v>
      </c>
      <c r="E29" s="126"/>
      <c r="F29" s="127"/>
      <c r="G29" s="127"/>
      <c r="H29" s="130" t="s">
        <v>3173</v>
      </c>
      <c r="I29" s="129">
        <v>218.32</v>
      </c>
      <c r="J29" s="125">
        <v>12</v>
      </c>
      <c r="K29" s="125" t="s">
        <v>3169</v>
      </c>
      <c r="L29" s="125" t="s">
        <v>3175</v>
      </c>
      <c r="M29" s="141" t="s">
        <v>5753</v>
      </c>
      <c r="N29" s="125">
        <v>1</v>
      </c>
      <c r="O29" s="141" t="s">
        <v>8152</v>
      </c>
    </row>
    <row r="30" spans="1:15" x14ac:dyDescent="0.25">
      <c r="A30" s="125">
        <f t="shared" si="0"/>
        <v>24</v>
      </c>
      <c r="B30" s="125" t="s">
        <v>3166</v>
      </c>
      <c r="C30" s="125" t="s">
        <v>3166</v>
      </c>
      <c r="D30" s="125" t="s">
        <v>3174</v>
      </c>
      <c r="E30" s="126"/>
      <c r="F30" s="127"/>
      <c r="G30" s="127"/>
      <c r="H30" s="130" t="s">
        <v>3173</v>
      </c>
      <c r="I30" s="129">
        <v>43.02</v>
      </c>
      <c r="J30" s="125">
        <v>12</v>
      </c>
      <c r="K30" s="125" t="s">
        <v>3169</v>
      </c>
      <c r="L30" s="125" t="s">
        <v>3175</v>
      </c>
      <c r="M30" s="141" t="s">
        <v>5753</v>
      </c>
      <c r="N30" s="125">
        <v>1</v>
      </c>
      <c r="O30" s="141" t="s">
        <v>8152</v>
      </c>
    </row>
    <row r="31" spans="1:15" x14ac:dyDescent="0.25">
      <c r="A31" s="125">
        <f t="shared" si="0"/>
        <v>25</v>
      </c>
      <c r="B31" s="125" t="s">
        <v>3166</v>
      </c>
      <c r="C31" s="125" t="s">
        <v>3166</v>
      </c>
      <c r="D31" s="125" t="s">
        <v>3174</v>
      </c>
      <c r="E31" s="126"/>
      <c r="F31" s="127"/>
      <c r="G31" s="127"/>
      <c r="H31" s="130" t="s">
        <v>3173</v>
      </c>
      <c r="I31" s="129">
        <v>131.01</v>
      </c>
      <c r="J31" s="125">
        <v>12</v>
      </c>
      <c r="K31" s="125" t="s">
        <v>3169</v>
      </c>
      <c r="L31" s="125" t="s">
        <v>3175</v>
      </c>
      <c r="M31" s="141" t="s">
        <v>5753</v>
      </c>
      <c r="N31" s="125">
        <v>1</v>
      </c>
      <c r="O31" s="141" t="s">
        <v>8152</v>
      </c>
    </row>
    <row r="32" spans="1:15" x14ac:dyDescent="0.25">
      <c r="A32" s="125">
        <f t="shared" si="0"/>
        <v>26</v>
      </c>
      <c r="B32" s="125" t="s">
        <v>3166</v>
      </c>
      <c r="C32" s="125" t="s">
        <v>3166</v>
      </c>
      <c r="D32" s="125" t="s">
        <v>3174</v>
      </c>
      <c r="E32" s="126"/>
      <c r="F32" s="127"/>
      <c r="G32" s="127"/>
      <c r="H32" s="130" t="s">
        <v>3173</v>
      </c>
      <c r="I32" s="129">
        <v>165.06</v>
      </c>
      <c r="J32" s="125">
        <v>12</v>
      </c>
      <c r="K32" s="125" t="s">
        <v>3169</v>
      </c>
      <c r="L32" s="125" t="s">
        <v>3175</v>
      </c>
      <c r="M32" s="141" t="s">
        <v>5753</v>
      </c>
      <c r="N32" s="125">
        <v>1</v>
      </c>
      <c r="O32" s="141" t="s">
        <v>8152</v>
      </c>
    </row>
    <row r="33" spans="1:15" x14ac:dyDescent="0.25">
      <c r="A33" s="125">
        <f t="shared" si="0"/>
        <v>27</v>
      </c>
      <c r="B33" s="125" t="s">
        <v>3166</v>
      </c>
      <c r="C33" s="125" t="s">
        <v>3166</v>
      </c>
      <c r="D33" s="125" t="s">
        <v>3174</v>
      </c>
      <c r="E33" s="126"/>
      <c r="F33" s="127"/>
      <c r="G33" s="127"/>
      <c r="H33" s="130" t="s">
        <v>3173</v>
      </c>
      <c r="I33" s="129">
        <v>71.819999999999993</v>
      </c>
      <c r="J33" s="125">
        <v>12</v>
      </c>
      <c r="K33" s="125" t="s">
        <v>3169</v>
      </c>
      <c r="L33" s="125" t="s">
        <v>3175</v>
      </c>
      <c r="M33" s="141" t="s">
        <v>5753</v>
      </c>
      <c r="N33" s="125">
        <v>1</v>
      </c>
      <c r="O33" s="141" t="s">
        <v>8152</v>
      </c>
    </row>
    <row r="34" spans="1:15" x14ac:dyDescent="0.25">
      <c r="A34" s="125">
        <f t="shared" si="0"/>
        <v>28</v>
      </c>
      <c r="B34" s="125" t="s">
        <v>3166</v>
      </c>
      <c r="C34" s="125" t="s">
        <v>3166</v>
      </c>
      <c r="D34" s="125" t="s">
        <v>3174</v>
      </c>
      <c r="E34" s="126"/>
      <c r="F34" s="127"/>
      <c r="G34" s="127"/>
      <c r="H34" s="130" t="s">
        <v>3173</v>
      </c>
      <c r="I34" s="129">
        <v>127.88</v>
      </c>
      <c r="J34" s="125">
        <v>12</v>
      </c>
      <c r="K34" s="125" t="s">
        <v>3169</v>
      </c>
      <c r="L34" s="125" t="s">
        <v>3175</v>
      </c>
      <c r="M34" s="141" t="s">
        <v>5753</v>
      </c>
      <c r="N34" s="125">
        <v>1</v>
      </c>
      <c r="O34" s="141" t="s">
        <v>8152</v>
      </c>
    </row>
    <row r="35" spans="1:15" x14ac:dyDescent="0.25">
      <c r="A35" s="125">
        <f t="shared" si="0"/>
        <v>29</v>
      </c>
      <c r="B35" s="125" t="s">
        <v>3166</v>
      </c>
      <c r="C35" s="125" t="s">
        <v>3166</v>
      </c>
      <c r="D35" s="125" t="s">
        <v>3174</v>
      </c>
      <c r="E35" s="126"/>
      <c r="F35" s="127"/>
      <c r="G35" s="127"/>
      <c r="H35" s="130" t="s">
        <v>3173</v>
      </c>
      <c r="I35" s="129">
        <v>77.650000000000006</v>
      </c>
      <c r="J35" s="125">
        <v>12</v>
      </c>
      <c r="K35" s="125" t="s">
        <v>3169</v>
      </c>
      <c r="L35" s="125" t="s">
        <v>3175</v>
      </c>
      <c r="M35" s="141" t="s">
        <v>5753</v>
      </c>
      <c r="N35" s="125">
        <v>1</v>
      </c>
      <c r="O35" s="141" t="s">
        <v>8152</v>
      </c>
    </row>
    <row r="36" spans="1:15" x14ac:dyDescent="0.25">
      <c r="A36" s="125">
        <f t="shared" si="0"/>
        <v>30</v>
      </c>
      <c r="B36" s="125" t="s">
        <v>3166</v>
      </c>
      <c r="C36" s="125" t="s">
        <v>3166</v>
      </c>
      <c r="D36" s="125" t="s">
        <v>3174</v>
      </c>
      <c r="E36" s="126"/>
      <c r="F36" s="127"/>
      <c r="G36" s="127"/>
      <c r="H36" s="130" t="s">
        <v>3173</v>
      </c>
      <c r="I36" s="129">
        <v>58.49</v>
      </c>
      <c r="J36" s="125">
        <v>12</v>
      </c>
      <c r="K36" s="125" t="s">
        <v>3169</v>
      </c>
      <c r="L36" s="125" t="s">
        <v>3175</v>
      </c>
      <c r="M36" s="141" t="s">
        <v>5753</v>
      </c>
      <c r="N36" s="125">
        <v>1</v>
      </c>
      <c r="O36" s="141" t="s">
        <v>8152</v>
      </c>
    </row>
    <row r="37" spans="1:15" x14ac:dyDescent="0.25">
      <c r="A37" s="125">
        <f t="shared" si="0"/>
        <v>31</v>
      </c>
      <c r="B37" s="125" t="s">
        <v>3166</v>
      </c>
      <c r="C37" s="125" t="s">
        <v>3166</v>
      </c>
      <c r="D37" s="125" t="s">
        <v>3174</v>
      </c>
      <c r="E37" s="126"/>
      <c r="F37" s="127"/>
      <c r="G37" s="127"/>
      <c r="H37" s="130" t="s">
        <v>3173</v>
      </c>
      <c r="I37" s="129">
        <v>336</v>
      </c>
      <c r="J37" s="125">
        <v>12</v>
      </c>
      <c r="K37" s="125" t="s">
        <v>3169</v>
      </c>
      <c r="L37" s="125" t="s">
        <v>3170</v>
      </c>
      <c r="M37" s="141" t="s">
        <v>5903</v>
      </c>
      <c r="N37" s="125">
        <v>1</v>
      </c>
      <c r="O37" s="141" t="s">
        <v>8154</v>
      </c>
    </row>
    <row r="38" spans="1:15" x14ac:dyDescent="0.25">
      <c r="A38" s="125">
        <f t="shared" si="0"/>
        <v>32</v>
      </c>
      <c r="B38" s="125" t="s">
        <v>3166</v>
      </c>
      <c r="C38" s="125" t="s">
        <v>3166</v>
      </c>
      <c r="D38" s="125" t="s">
        <v>3174</v>
      </c>
      <c r="E38" s="126"/>
      <c r="F38" s="127"/>
      <c r="G38" s="127"/>
      <c r="H38" s="130" t="s">
        <v>3168</v>
      </c>
      <c r="I38" s="129">
        <v>319.66000000000003</v>
      </c>
      <c r="J38" s="125">
        <v>13</v>
      </c>
      <c r="K38" s="125" t="s">
        <v>3171</v>
      </c>
      <c r="L38" s="125" t="s">
        <v>3172</v>
      </c>
      <c r="M38" s="141" t="s">
        <v>931</v>
      </c>
      <c r="N38" s="125">
        <v>1</v>
      </c>
      <c r="O38" s="141" t="s">
        <v>931</v>
      </c>
    </row>
    <row r="39" spans="1:15" x14ac:dyDescent="0.25">
      <c r="A39" s="125">
        <f t="shared" si="0"/>
        <v>33</v>
      </c>
      <c r="B39" s="125" t="s">
        <v>3166</v>
      </c>
      <c r="C39" s="125" t="s">
        <v>3166</v>
      </c>
      <c r="D39" s="125" t="s">
        <v>3174</v>
      </c>
      <c r="E39" s="126"/>
      <c r="F39" s="127"/>
      <c r="G39" s="127"/>
      <c r="H39" s="130" t="s">
        <v>3173</v>
      </c>
      <c r="I39" s="129">
        <v>177.82</v>
      </c>
      <c r="J39" s="125">
        <v>12</v>
      </c>
      <c r="K39" s="125" t="s">
        <v>3169</v>
      </c>
      <c r="L39" s="125" t="s">
        <v>3170</v>
      </c>
      <c r="M39" s="141" t="s">
        <v>5901</v>
      </c>
      <c r="N39" s="125">
        <v>1</v>
      </c>
      <c r="O39" s="141" t="s">
        <v>8155</v>
      </c>
    </row>
    <row r="40" spans="1:15" x14ac:dyDescent="0.25">
      <c r="A40" s="125">
        <f t="shared" si="0"/>
        <v>34</v>
      </c>
      <c r="B40" s="125" t="s">
        <v>3166</v>
      </c>
      <c r="C40" s="125" t="s">
        <v>3166</v>
      </c>
      <c r="D40" s="125" t="s">
        <v>3174</v>
      </c>
      <c r="E40" s="126"/>
      <c r="F40" s="127"/>
      <c r="G40" s="127"/>
      <c r="H40" s="130" t="s">
        <v>3173</v>
      </c>
      <c r="I40" s="129">
        <v>126.55</v>
      </c>
      <c r="J40" s="125">
        <v>12</v>
      </c>
      <c r="K40" s="125" t="s">
        <v>3169</v>
      </c>
      <c r="L40" s="125" t="s">
        <v>3175</v>
      </c>
      <c r="M40" s="141" t="s">
        <v>5751</v>
      </c>
      <c r="N40" s="125">
        <v>1</v>
      </c>
      <c r="O40" s="141" t="s">
        <v>8156</v>
      </c>
    </row>
    <row r="41" spans="1:15" x14ac:dyDescent="0.25">
      <c r="A41" s="125">
        <f t="shared" si="0"/>
        <v>35</v>
      </c>
      <c r="B41" s="125" t="s">
        <v>3166</v>
      </c>
      <c r="C41" s="125" t="s">
        <v>3166</v>
      </c>
      <c r="D41" s="125" t="s">
        <v>3174</v>
      </c>
      <c r="E41" s="126"/>
      <c r="F41" s="127"/>
      <c r="G41" s="127"/>
      <c r="H41" s="130" t="s">
        <v>3173</v>
      </c>
      <c r="I41" s="129">
        <v>248.09</v>
      </c>
      <c r="J41" s="125">
        <v>12</v>
      </c>
      <c r="K41" s="125" t="s">
        <v>3169</v>
      </c>
      <c r="L41" s="125" t="s">
        <v>3175</v>
      </c>
      <c r="M41" s="141" t="s">
        <v>5751</v>
      </c>
      <c r="N41" s="125">
        <v>1</v>
      </c>
      <c r="O41" s="141" t="s">
        <v>8156</v>
      </c>
    </row>
    <row r="42" spans="1:15" x14ac:dyDescent="0.25">
      <c r="A42" s="125">
        <f t="shared" si="0"/>
        <v>36</v>
      </c>
      <c r="B42" s="125" t="s">
        <v>3166</v>
      </c>
      <c r="C42" s="125" t="s">
        <v>3166</v>
      </c>
      <c r="D42" s="125" t="s">
        <v>3174</v>
      </c>
      <c r="E42" s="126"/>
      <c r="F42" s="127"/>
      <c r="G42" s="127"/>
      <c r="H42" s="130" t="s">
        <v>3173</v>
      </c>
      <c r="I42" s="129">
        <v>51.82</v>
      </c>
      <c r="J42" s="125">
        <v>12</v>
      </c>
      <c r="K42" s="125" t="s">
        <v>3169</v>
      </c>
      <c r="L42" s="125" t="s">
        <v>3170</v>
      </c>
      <c r="M42" s="141" t="s">
        <v>5901</v>
      </c>
      <c r="N42" s="125">
        <v>1</v>
      </c>
      <c r="O42" s="141" t="s">
        <v>8155</v>
      </c>
    </row>
    <row r="43" spans="1:15" x14ac:dyDescent="0.25">
      <c r="A43" s="125">
        <f t="shared" si="0"/>
        <v>37</v>
      </c>
      <c r="B43" s="125" t="s">
        <v>3166</v>
      </c>
      <c r="C43" s="125" t="s">
        <v>3166</v>
      </c>
      <c r="D43" s="125" t="s">
        <v>3174</v>
      </c>
      <c r="E43" s="126"/>
      <c r="F43" s="127"/>
      <c r="G43" s="127"/>
      <c r="H43" s="130" t="s">
        <v>3168</v>
      </c>
      <c r="I43" s="129">
        <v>439.73</v>
      </c>
      <c r="J43" s="125">
        <v>12</v>
      </c>
      <c r="K43" s="125" t="s">
        <v>3171</v>
      </c>
      <c r="L43" s="125" t="s">
        <v>3172</v>
      </c>
      <c r="M43" s="141" t="s">
        <v>931</v>
      </c>
      <c r="N43" s="125">
        <v>1</v>
      </c>
      <c r="O43" s="141" t="s">
        <v>931</v>
      </c>
    </row>
    <row r="44" spans="1:15" x14ac:dyDescent="0.25">
      <c r="A44" s="125">
        <f t="shared" si="0"/>
        <v>38</v>
      </c>
      <c r="B44" s="125" t="s">
        <v>3166</v>
      </c>
      <c r="C44" s="125" t="s">
        <v>3166</v>
      </c>
      <c r="D44" s="125" t="s">
        <v>3174</v>
      </c>
      <c r="E44" s="126"/>
      <c r="F44" s="127"/>
      <c r="G44" s="127"/>
      <c r="H44" s="130" t="s">
        <v>3173</v>
      </c>
      <c r="I44" s="129">
        <v>59.23</v>
      </c>
      <c r="J44" s="125">
        <v>18</v>
      </c>
      <c r="K44" s="125" t="s">
        <v>3169</v>
      </c>
      <c r="L44" s="125" t="s">
        <v>3170</v>
      </c>
      <c r="M44" s="141" t="s">
        <v>5917</v>
      </c>
      <c r="N44" s="125">
        <v>1</v>
      </c>
      <c r="O44" s="141" t="s">
        <v>8157</v>
      </c>
    </row>
    <row r="45" spans="1:15" ht="15.75" customHeight="1" x14ac:dyDescent="0.25">
      <c r="A45" s="125">
        <f t="shared" si="0"/>
        <v>39</v>
      </c>
      <c r="B45" s="125" t="s">
        <v>3166</v>
      </c>
      <c r="C45" s="125" t="s">
        <v>3166</v>
      </c>
      <c r="D45" s="125" t="s">
        <v>3174</v>
      </c>
      <c r="E45" s="126"/>
      <c r="F45" s="127"/>
      <c r="G45" s="127"/>
      <c r="H45" s="130" t="s">
        <v>3173</v>
      </c>
      <c r="I45" s="129">
        <v>165.28</v>
      </c>
      <c r="J45" s="125">
        <v>16</v>
      </c>
      <c r="K45" s="125" t="s">
        <v>3169</v>
      </c>
      <c r="L45" s="125" t="s">
        <v>3170</v>
      </c>
      <c r="M45" s="141" t="s">
        <v>5917</v>
      </c>
      <c r="N45" s="125">
        <v>1</v>
      </c>
      <c r="O45" s="141" t="s">
        <v>8157</v>
      </c>
    </row>
    <row r="46" spans="1:15" ht="17.25" customHeight="1" x14ac:dyDescent="0.25">
      <c r="A46" s="125">
        <f t="shared" si="0"/>
        <v>40</v>
      </c>
      <c r="B46" s="125" t="s">
        <v>3166</v>
      </c>
      <c r="C46" s="125" t="s">
        <v>3166</v>
      </c>
      <c r="D46" s="125" t="s">
        <v>3174</v>
      </c>
      <c r="E46" s="126"/>
      <c r="F46" s="127"/>
      <c r="G46" s="127"/>
      <c r="H46" s="130" t="s">
        <v>3173</v>
      </c>
      <c r="I46" s="129">
        <v>485.62</v>
      </c>
      <c r="J46" s="125">
        <v>16</v>
      </c>
      <c r="K46" s="125" t="s">
        <v>3169</v>
      </c>
      <c r="L46" s="125" t="s">
        <v>3170</v>
      </c>
      <c r="M46" s="141" t="s">
        <v>5917</v>
      </c>
      <c r="N46" s="125">
        <v>1</v>
      </c>
      <c r="O46" s="141" t="s">
        <v>8157</v>
      </c>
    </row>
    <row r="47" spans="1:15" ht="15.75" customHeight="1" x14ac:dyDescent="0.25">
      <c r="A47" s="125">
        <f t="shared" si="0"/>
        <v>41</v>
      </c>
      <c r="B47" s="125" t="s">
        <v>3166</v>
      </c>
      <c r="C47" s="125" t="s">
        <v>3166</v>
      </c>
      <c r="D47" s="125" t="s">
        <v>3174</v>
      </c>
      <c r="E47" s="126"/>
      <c r="F47" s="127"/>
      <c r="G47" s="127"/>
      <c r="H47" s="130" t="s">
        <v>3168</v>
      </c>
      <c r="I47" s="129">
        <v>69.69</v>
      </c>
      <c r="J47" s="125">
        <v>16</v>
      </c>
      <c r="K47" s="125" t="s">
        <v>3169</v>
      </c>
      <c r="L47" s="125" t="s">
        <v>3170</v>
      </c>
      <c r="M47" s="141" t="s">
        <v>2698</v>
      </c>
      <c r="N47" s="125">
        <v>1</v>
      </c>
      <c r="O47" s="141" t="s">
        <v>2698</v>
      </c>
    </row>
    <row r="48" spans="1:15" x14ac:dyDescent="0.25">
      <c r="A48" s="125">
        <f t="shared" si="0"/>
        <v>42</v>
      </c>
      <c r="B48" s="125" t="s">
        <v>3166</v>
      </c>
      <c r="C48" s="125" t="s">
        <v>3166</v>
      </c>
      <c r="D48" s="125" t="s">
        <v>3174</v>
      </c>
      <c r="E48" s="126"/>
      <c r="F48" s="127"/>
      <c r="G48" s="127"/>
      <c r="H48" s="130" t="s">
        <v>3173</v>
      </c>
      <c r="I48" s="129">
        <v>121.4</v>
      </c>
      <c r="J48" s="125">
        <v>16</v>
      </c>
      <c r="K48" s="125" t="s">
        <v>3169</v>
      </c>
      <c r="L48" s="125" t="s">
        <v>3170</v>
      </c>
      <c r="M48" s="141" t="s">
        <v>5917</v>
      </c>
      <c r="N48" s="125">
        <v>1</v>
      </c>
      <c r="O48" s="141" t="s">
        <v>8157</v>
      </c>
    </row>
    <row r="49" spans="1:15" x14ac:dyDescent="0.25">
      <c r="A49" s="125">
        <f t="shared" si="0"/>
        <v>43</v>
      </c>
      <c r="B49" s="125" t="s">
        <v>3166</v>
      </c>
      <c r="C49" s="125" t="s">
        <v>3166</v>
      </c>
      <c r="D49" s="125" t="s">
        <v>3174</v>
      </c>
      <c r="E49" s="126"/>
      <c r="F49" s="127"/>
      <c r="G49" s="127"/>
      <c r="H49" s="130" t="s">
        <v>3173</v>
      </c>
      <c r="I49" s="129">
        <v>207.6</v>
      </c>
      <c r="J49" s="125">
        <v>16</v>
      </c>
      <c r="K49" s="125" t="s">
        <v>3169</v>
      </c>
      <c r="L49" s="125" t="s">
        <v>3170</v>
      </c>
      <c r="M49" s="141" t="s">
        <v>5917</v>
      </c>
      <c r="N49" s="125">
        <v>1</v>
      </c>
      <c r="O49" s="141" t="s">
        <v>8157</v>
      </c>
    </row>
    <row r="50" spans="1:15" x14ac:dyDescent="0.25">
      <c r="A50" s="125">
        <f t="shared" si="0"/>
        <v>44</v>
      </c>
      <c r="B50" s="125" t="s">
        <v>3166</v>
      </c>
      <c r="C50" s="125" t="s">
        <v>3166</v>
      </c>
      <c r="D50" s="125" t="s">
        <v>3174</v>
      </c>
      <c r="E50" s="126"/>
      <c r="F50" s="127"/>
      <c r="G50" s="127"/>
      <c r="H50" s="130" t="s">
        <v>3173</v>
      </c>
      <c r="I50" s="129">
        <v>72.87</v>
      </c>
      <c r="J50" s="125">
        <v>16</v>
      </c>
      <c r="K50" s="125" t="s">
        <v>3169</v>
      </c>
      <c r="L50" s="125" t="s">
        <v>3170</v>
      </c>
      <c r="M50" s="141" t="s">
        <v>5917</v>
      </c>
      <c r="N50" s="125">
        <v>1</v>
      </c>
      <c r="O50" s="141" t="s">
        <v>8157</v>
      </c>
    </row>
    <row r="51" spans="1:15" x14ac:dyDescent="0.25">
      <c r="A51" s="125">
        <f t="shared" si="0"/>
        <v>45</v>
      </c>
      <c r="B51" s="125" t="s">
        <v>3166</v>
      </c>
      <c r="C51" s="125" t="s">
        <v>3166</v>
      </c>
      <c r="D51" s="125" t="s">
        <v>3167</v>
      </c>
      <c r="E51" s="126"/>
      <c r="F51" s="127"/>
      <c r="G51" s="127"/>
      <c r="H51" s="130" t="s">
        <v>3168</v>
      </c>
      <c r="I51" s="129">
        <v>373.28838315700784</v>
      </c>
      <c r="J51" s="125">
        <v>18</v>
      </c>
      <c r="K51" s="125" t="s">
        <v>3169</v>
      </c>
      <c r="L51" s="125" t="s">
        <v>3170</v>
      </c>
      <c r="M51" s="141" t="s">
        <v>2639</v>
      </c>
      <c r="N51" s="125">
        <v>1</v>
      </c>
      <c r="O51" s="141" t="s">
        <v>2639</v>
      </c>
    </row>
    <row r="52" spans="1:15" x14ac:dyDescent="0.25">
      <c r="A52" s="125">
        <f t="shared" si="0"/>
        <v>46</v>
      </c>
      <c r="B52" s="125" t="s">
        <v>3166</v>
      </c>
      <c r="C52" s="125" t="s">
        <v>3166</v>
      </c>
      <c r="D52" s="125" t="s">
        <v>3167</v>
      </c>
      <c r="E52" s="126"/>
      <c r="F52" s="127"/>
      <c r="G52" s="127"/>
      <c r="H52" s="130" t="s">
        <v>3168</v>
      </c>
      <c r="I52" s="129">
        <v>560.63535386202682</v>
      </c>
      <c r="J52" s="125">
        <v>18</v>
      </c>
      <c r="K52" s="125" t="s">
        <v>3169</v>
      </c>
      <c r="L52" s="125" t="s">
        <v>3170</v>
      </c>
      <c r="M52" s="141" t="s">
        <v>2698</v>
      </c>
      <c r="N52" s="125">
        <v>1</v>
      </c>
      <c r="O52" s="141" t="s">
        <v>2698</v>
      </c>
    </row>
    <row r="53" spans="1:15" x14ac:dyDescent="0.25">
      <c r="A53" s="125">
        <f t="shared" si="0"/>
        <v>47</v>
      </c>
      <c r="B53" s="125" t="s">
        <v>3166</v>
      </c>
      <c r="C53" s="125" t="s">
        <v>3166</v>
      </c>
      <c r="D53" s="125" t="s">
        <v>3167</v>
      </c>
      <c r="E53" s="126"/>
      <c r="F53" s="127"/>
      <c r="G53" s="127"/>
      <c r="H53" s="130" t="s">
        <v>3168</v>
      </c>
      <c r="I53" s="129">
        <v>496.32751283804527</v>
      </c>
      <c r="J53" s="125">
        <v>18</v>
      </c>
      <c r="K53" s="125" t="s">
        <v>3169</v>
      </c>
      <c r="L53" s="125" t="s">
        <v>3170</v>
      </c>
      <c r="M53" s="141" t="s">
        <v>2639</v>
      </c>
      <c r="N53" s="125">
        <v>1</v>
      </c>
      <c r="O53" s="141" t="s">
        <v>2639</v>
      </c>
    </row>
    <row r="54" spans="1:15" ht="18.75" customHeight="1" x14ac:dyDescent="0.25">
      <c r="A54" s="125">
        <f t="shared" si="0"/>
        <v>48</v>
      </c>
      <c r="B54" s="125" t="s">
        <v>3166</v>
      </c>
      <c r="C54" s="125" t="s">
        <v>3166</v>
      </c>
      <c r="D54" s="125" t="s">
        <v>3167</v>
      </c>
      <c r="E54" s="126"/>
      <c r="F54" s="127"/>
      <c r="G54" s="127"/>
      <c r="H54" s="130" t="s">
        <v>3168</v>
      </c>
      <c r="I54" s="129">
        <v>383.13052606128895</v>
      </c>
      <c r="J54" s="125">
        <v>18</v>
      </c>
      <c r="K54" s="125" t="s">
        <v>3169</v>
      </c>
      <c r="L54" s="125" t="s">
        <v>3170</v>
      </c>
      <c r="M54" s="141" t="s">
        <v>2639</v>
      </c>
      <c r="N54" s="125">
        <v>1</v>
      </c>
      <c r="O54" s="141" t="s">
        <v>2639</v>
      </c>
    </row>
    <row r="55" spans="1:15" x14ac:dyDescent="0.25">
      <c r="A55" s="125">
        <f t="shared" si="0"/>
        <v>49</v>
      </c>
      <c r="B55" s="125" t="s">
        <v>3166</v>
      </c>
      <c r="C55" s="125" t="s">
        <v>3166</v>
      </c>
      <c r="D55" s="125" t="s">
        <v>3167</v>
      </c>
      <c r="E55" s="126"/>
      <c r="F55" s="127"/>
      <c r="G55" s="127"/>
      <c r="H55" s="130" t="s">
        <v>3168</v>
      </c>
      <c r="I55" s="129">
        <v>82.346827504160714</v>
      </c>
      <c r="J55" s="125">
        <v>18</v>
      </c>
      <c r="K55" s="125" t="s">
        <v>3169</v>
      </c>
      <c r="L55" s="125" t="s">
        <v>3170</v>
      </c>
      <c r="M55" s="141" t="s">
        <v>2698</v>
      </c>
      <c r="N55" s="125">
        <v>1</v>
      </c>
      <c r="O55" s="141" t="s">
        <v>2698</v>
      </c>
    </row>
    <row r="56" spans="1:15" x14ac:dyDescent="0.25">
      <c r="A56" s="125">
        <f t="shared" si="0"/>
        <v>50</v>
      </c>
      <c r="B56" s="125" t="s">
        <v>3166</v>
      </c>
      <c r="C56" s="125" t="s">
        <v>3166</v>
      </c>
      <c r="D56" s="125" t="s">
        <v>3167</v>
      </c>
      <c r="E56" s="126"/>
      <c r="F56" s="127"/>
      <c r="G56" s="127"/>
      <c r="H56" s="130" t="s">
        <v>3168</v>
      </c>
      <c r="I56" s="129">
        <v>157.13688300332294</v>
      </c>
      <c r="J56" s="125">
        <v>18</v>
      </c>
      <c r="K56" s="125" t="s">
        <v>3169</v>
      </c>
      <c r="L56" s="125" t="s">
        <v>3170</v>
      </c>
      <c r="M56" s="141" t="s">
        <v>2639</v>
      </c>
      <c r="N56" s="125">
        <v>1</v>
      </c>
      <c r="O56" s="141" t="s">
        <v>2639</v>
      </c>
    </row>
    <row r="57" spans="1:15" ht="16.5" customHeight="1" x14ac:dyDescent="0.25">
      <c r="A57" s="125">
        <f t="shared" si="0"/>
        <v>51</v>
      </c>
      <c r="B57" s="125" t="s">
        <v>3166</v>
      </c>
      <c r="C57" s="125" t="s">
        <v>3166</v>
      </c>
      <c r="D57" s="125" t="s">
        <v>3167</v>
      </c>
      <c r="E57" s="126"/>
      <c r="F57" s="127"/>
      <c r="G57" s="127"/>
      <c r="H57" s="130" t="s">
        <v>3168</v>
      </c>
      <c r="I57" s="129">
        <v>131.52186130069785</v>
      </c>
      <c r="J57" s="125">
        <v>18</v>
      </c>
      <c r="K57" s="125" t="s">
        <v>3169</v>
      </c>
      <c r="L57" s="125" t="s">
        <v>3170</v>
      </c>
      <c r="M57" s="141" t="s">
        <v>2639</v>
      </c>
      <c r="N57" s="125">
        <v>1</v>
      </c>
      <c r="O57" s="141" t="s">
        <v>2639</v>
      </c>
    </row>
    <row r="58" spans="1:15" ht="18" customHeight="1" x14ac:dyDescent="0.25">
      <c r="A58" s="125">
        <f t="shared" si="0"/>
        <v>52</v>
      </c>
      <c r="B58" s="125" t="s">
        <v>3166</v>
      </c>
      <c r="C58" s="125" t="s">
        <v>3166</v>
      </c>
      <c r="D58" s="125" t="s">
        <v>3167</v>
      </c>
      <c r="E58" s="126"/>
      <c r="F58" s="127"/>
      <c r="G58" s="127"/>
      <c r="H58" s="130" t="s">
        <v>3168</v>
      </c>
      <c r="I58" s="129">
        <v>280.72228269234347</v>
      </c>
      <c r="J58" s="125">
        <v>18</v>
      </c>
      <c r="K58" s="125" t="s">
        <v>3169</v>
      </c>
      <c r="L58" s="125" t="s">
        <v>3170</v>
      </c>
      <c r="M58" s="141" t="s">
        <v>2698</v>
      </c>
      <c r="N58" s="125">
        <v>1</v>
      </c>
      <c r="O58" s="141" t="s">
        <v>2698</v>
      </c>
    </row>
    <row r="59" spans="1:15" ht="16.5" customHeight="1" x14ac:dyDescent="0.25">
      <c r="A59" s="125">
        <f t="shared" si="0"/>
        <v>53</v>
      </c>
      <c r="B59" s="125" t="s">
        <v>3166</v>
      </c>
      <c r="C59" s="125" t="s">
        <v>3166</v>
      </c>
      <c r="D59" s="125" t="s">
        <v>3167</v>
      </c>
      <c r="E59" s="126"/>
      <c r="F59" s="127"/>
      <c r="G59" s="127"/>
      <c r="H59" s="130" t="s">
        <v>3168</v>
      </c>
      <c r="I59" s="129">
        <v>66.875029719986273</v>
      </c>
      <c r="J59" s="125">
        <v>18</v>
      </c>
      <c r="K59" s="125" t="s">
        <v>3169</v>
      </c>
      <c r="L59" s="125" t="s">
        <v>3170</v>
      </c>
      <c r="M59" s="141" t="s">
        <v>2639</v>
      </c>
      <c r="N59" s="125">
        <v>1</v>
      </c>
      <c r="O59" s="141" t="s">
        <v>2639</v>
      </c>
    </row>
    <row r="60" spans="1:15" x14ac:dyDescent="0.25">
      <c r="A60" s="125">
        <f t="shared" si="0"/>
        <v>54</v>
      </c>
      <c r="B60" s="125" t="s">
        <v>3166</v>
      </c>
      <c r="C60" s="125" t="s">
        <v>3166</v>
      </c>
      <c r="D60" s="125" t="s">
        <v>3176</v>
      </c>
      <c r="E60" s="126"/>
      <c r="F60" s="127"/>
      <c r="G60" s="127"/>
      <c r="H60" s="130" t="s">
        <v>3168</v>
      </c>
      <c r="I60" s="129">
        <v>187.27519857151401</v>
      </c>
      <c r="J60" s="125">
        <v>14</v>
      </c>
      <c r="K60" s="125" t="s">
        <v>3169</v>
      </c>
      <c r="L60" s="125" t="s">
        <v>3170</v>
      </c>
      <c r="M60" s="141" t="s">
        <v>2698</v>
      </c>
      <c r="N60" s="125">
        <v>1</v>
      </c>
      <c r="O60" s="141" t="s">
        <v>2698</v>
      </c>
    </row>
    <row r="61" spans="1:15" x14ac:dyDescent="0.25">
      <c r="A61" s="125">
        <f t="shared" si="0"/>
        <v>55</v>
      </c>
      <c r="B61" s="125" t="s">
        <v>3166</v>
      </c>
      <c r="C61" s="125" t="s">
        <v>3166</v>
      </c>
      <c r="D61" s="125" t="s">
        <v>3176</v>
      </c>
      <c r="E61" s="126"/>
      <c r="F61" s="127"/>
      <c r="G61" s="127"/>
      <c r="H61" s="130" t="s">
        <v>3168</v>
      </c>
      <c r="I61" s="129">
        <v>137.78982437044348</v>
      </c>
      <c r="J61" s="125">
        <v>14</v>
      </c>
      <c r="K61" s="125" t="s">
        <v>3169</v>
      </c>
      <c r="L61" s="125" t="s">
        <v>3170</v>
      </c>
      <c r="M61" s="141" t="s">
        <v>2639</v>
      </c>
      <c r="N61" s="125">
        <v>1</v>
      </c>
      <c r="O61" s="141" t="s">
        <v>2639</v>
      </c>
    </row>
    <row r="62" spans="1:15" x14ac:dyDescent="0.25">
      <c r="A62" s="125">
        <f t="shared" si="0"/>
        <v>56</v>
      </c>
      <c r="B62" s="125" t="s">
        <v>3166</v>
      </c>
      <c r="C62" s="125" t="s">
        <v>3166</v>
      </c>
      <c r="D62" s="125" t="s">
        <v>3176</v>
      </c>
      <c r="E62" s="126"/>
      <c r="F62" s="127"/>
      <c r="G62" s="127"/>
      <c r="H62" s="130" t="s">
        <v>3168</v>
      </c>
      <c r="I62" s="129">
        <v>205.88346218188579</v>
      </c>
      <c r="J62" s="125">
        <v>14</v>
      </c>
      <c r="K62" s="125" t="s">
        <v>3169</v>
      </c>
      <c r="L62" s="125" t="s">
        <v>3170</v>
      </c>
      <c r="M62" s="141" t="s">
        <v>2698</v>
      </c>
      <c r="N62" s="125">
        <v>1</v>
      </c>
      <c r="O62" s="141" t="s">
        <v>2698</v>
      </c>
    </row>
    <row r="63" spans="1:15" x14ac:dyDescent="0.25">
      <c r="A63" s="125">
        <f t="shared" si="0"/>
        <v>57</v>
      </c>
      <c r="B63" s="125" t="s">
        <v>3166</v>
      </c>
      <c r="C63" s="125" t="s">
        <v>3166</v>
      </c>
      <c r="D63" s="125" t="s">
        <v>3176</v>
      </c>
      <c r="E63" s="126"/>
      <c r="F63" s="127"/>
      <c r="G63" s="127"/>
      <c r="H63" s="130" t="s">
        <v>3168</v>
      </c>
      <c r="I63" s="129">
        <v>245.48930730278255</v>
      </c>
      <c r="J63" s="125">
        <v>14</v>
      </c>
      <c r="K63" s="125" t="s">
        <v>3169</v>
      </c>
      <c r="L63" s="125" t="s">
        <v>3170</v>
      </c>
      <c r="M63" s="141" t="s">
        <v>2639</v>
      </c>
      <c r="N63" s="125">
        <v>1</v>
      </c>
      <c r="O63" s="141" t="s">
        <v>2639</v>
      </c>
    </row>
    <row r="64" spans="1:15" x14ac:dyDescent="0.25">
      <c r="A64" s="125">
        <f t="shared" si="0"/>
        <v>58</v>
      </c>
      <c r="B64" s="125" t="s">
        <v>3166</v>
      </c>
      <c r="C64" s="125" t="s">
        <v>3166</v>
      </c>
      <c r="D64" s="125" t="s">
        <v>3176</v>
      </c>
      <c r="E64" s="126"/>
      <c r="F64" s="127"/>
      <c r="G64" s="127"/>
      <c r="H64" s="130" t="s">
        <v>3168</v>
      </c>
      <c r="I64" s="129">
        <v>383.62742342017208</v>
      </c>
      <c r="J64" s="125">
        <v>14</v>
      </c>
      <c r="K64" s="125" t="s">
        <v>3169</v>
      </c>
      <c r="L64" s="125" t="s">
        <v>3170</v>
      </c>
      <c r="M64" s="141" t="s">
        <v>2639</v>
      </c>
      <c r="N64" s="125">
        <v>1</v>
      </c>
      <c r="O64" s="141" t="s">
        <v>2639</v>
      </c>
    </row>
    <row r="65" spans="1:15" x14ac:dyDescent="0.25">
      <c r="A65" s="125">
        <f t="shared" si="0"/>
        <v>59</v>
      </c>
      <c r="B65" s="125" t="s">
        <v>3166</v>
      </c>
      <c r="C65" s="125" t="s">
        <v>3166</v>
      </c>
      <c r="D65" s="125" t="s">
        <v>3176</v>
      </c>
      <c r="E65" s="126"/>
      <c r="F65" s="127"/>
      <c r="G65" s="127"/>
      <c r="H65" s="130" t="s">
        <v>3168</v>
      </c>
      <c r="I65" s="129">
        <v>328.37326322342386</v>
      </c>
      <c r="J65" s="125">
        <v>14</v>
      </c>
      <c r="K65" s="125" t="s">
        <v>3171</v>
      </c>
      <c r="L65" s="125" t="s">
        <v>3172</v>
      </c>
      <c r="M65" s="141" t="s">
        <v>931</v>
      </c>
      <c r="N65" s="125">
        <v>1</v>
      </c>
      <c r="O65" s="141" t="s">
        <v>931</v>
      </c>
    </row>
    <row r="66" spans="1:15" ht="17.25" customHeight="1" x14ac:dyDescent="0.25">
      <c r="A66" s="125">
        <f t="shared" si="0"/>
        <v>60</v>
      </c>
      <c r="B66" s="125" t="s">
        <v>3166</v>
      </c>
      <c r="C66" s="125" t="s">
        <v>3166</v>
      </c>
      <c r="D66" s="125" t="s">
        <v>3176</v>
      </c>
      <c r="E66" s="126"/>
      <c r="F66" s="127"/>
      <c r="G66" s="127"/>
      <c r="H66" s="130" t="s">
        <v>3168</v>
      </c>
      <c r="I66" s="129">
        <v>327.80787055835009</v>
      </c>
      <c r="J66" s="125">
        <v>14</v>
      </c>
      <c r="K66" s="125" t="s">
        <v>3169</v>
      </c>
      <c r="L66" s="125" t="s">
        <v>3170</v>
      </c>
      <c r="M66" s="141" t="s">
        <v>2698</v>
      </c>
      <c r="N66" s="125">
        <v>1</v>
      </c>
      <c r="O66" s="141" t="s">
        <v>2698</v>
      </c>
    </row>
    <row r="67" spans="1:15" ht="18" customHeight="1" x14ac:dyDescent="0.25">
      <c r="A67" s="125">
        <f t="shared" si="0"/>
        <v>61</v>
      </c>
      <c r="B67" s="125" t="s">
        <v>3166</v>
      </c>
      <c r="C67" s="125" t="s">
        <v>3166</v>
      </c>
      <c r="D67" s="125" t="s">
        <v>3176</v>
      </c>
      <c r="E67" s="126"/>
      <c r="F67" s="127"/>
      <c r="G67" s="127"/>
      <c r="H67" s="130" t="s">
        <v>3168</v>
      </c>
      <c r="I67" s="129">
        <v>309.26040807060963</v>
      </c>
      <c r="J67" s="125">
        <v>14</v>
      </c>
      <c r="K67" s="125" t="s">
        <v>3169</v>
      </c>
      <c r="L67" s="125" t="s">
        <v>3170</v>
      </c>
      <c r="M67" s="141" t="s">
        <v>2639</v>
      </c>
      <c r="N67" s="125">
        <v>1</v>
      </c>
      <c r="O67" s="141" t="s">
        <v>2639</v>
      </c>
    </row>
    <row r="68" spans="1:15" ht="18.75" customHeight="1" x14ac:dyDescent="0.25">
      <c r="A68" s="125">
        <f t="shared" si="0"/>
        <v>62</v>
      </c>
      <c r="B68" s="125" t="s">
        <v>3166</v>
      </c>
      <c r="C68" s="125" t="s">
        <v>3166</v>
      </c>
      <c r="D68" s="125" t="s">
        <v>3176</v>
      </c>
      <c r="E68" s="126"/>
      <c r="F68" s="127"/>
      <c r="G68" s="127"/>
      <c r="H68" s="130" t="s">
        <v>3168</v>
      </c>
      <c r="I68" s="129">
        <v>68.410525505948286</v>
      </c>
      <c r="J68" s="125">
        <v>14</v>
      </c>
      <c r="K68" s="125" t="s">
        <v>3169</v>
      </c>
      <c r="L68" s="125" t="s">
        <v>3170</v>
      </c>
      <c r="M68" s="141" t="s">
        <v>2639</v>
      </c>
      <c r="N68" s="125">
        <v>1</v>
      </c>
      <c r="O68" s="141" t="s">
        <v>2639</v>
      </c>
    </row>
    <row r="69" spans="1:15" x14ac:dyDescent="0.25">
      <c r="A69" s="125">
        <f t="shared" si="0"/>
        <v>63</v>
      </c>
      <c r="B69" s="125" t="s">
        <v>3166</v>
      </c>
      <c r="C69" s="125" t="s">
        <v>3166</v>
      </c>
      <c r="D69" s="125" t="s">
        <v>3176</v>
      </c>
      <c r="E69" s="126"/>
      <c r="F69" s="127"/>
      <c r="G69" s="127"/>
      <c r="H69" s="130" t="s">
        <v>3168</v>
      </c>
      <c r="I69" s="129">
        <v>139.1402170474087</v>
      </c>
      <c r="J69" s="125">
        <v>14</v>
      </c>
      <c r="K69" s="125" t="s">
        <v>3169</v>
      </c>
      <c r="L69" s="125" t="s">
        <v>3170</v>
      </c>
      <c r="M69" s="141" t="s">
        <v>2698</v>
      </c>
      <c r="N69" s="125">
        <v>1</v>
      </c>
      <c r="O69" s="141" t="s">
        <v>2698</v>
      </c>
    </row>
    <row r="70" spans="1:15" x14ac:dyDescent="0.25">
      <c r="A70" s="125">
        <f t="shared" si="0"/>
        <v>64</v>
      </c>
      <c r="B70" s="125" t="s">
        <v>3166</v>
      </c>
      <c r="C70" s="125" t="s">
        <v>3166</v>
      </c>
      <c r="D70" s="125" t="s">
        <v>3176</v>
      </c>
      <c r="E70" s="126"/>
      <c r="F70" s="127"/>
      <c r="G70" s="127"/>
      <c r="H70" s="130" t="s">
        <v>3168</v>
      </c>
      <c r="I70" s="129">
        <v>287.9392296996017</v>
      </c>
      <c r="J70" s="125">
        <v>14</v>
      </c>
      <c r="K70" s="125" t="s">
        <v>3169</v>
      </c>
      <c r="L70" s="125" t="s">
        <v>3170</v>
      </c>
      <c r="M70" s="141" t="s">
        <v>2698</v>
      </c>
      <c r="N70" s="125">
        <v>1</v>
      </c>
      <c r="O70" s="141" t="s">
        <v>2698</v>
      </c>
    </row>
    <row r="71" spans="1:15" x14ac:dyDescent="0.25">
      <c r="A71" s="125">
        <f t="shared" si="0"/>
        <v>65</v>
      </c>
      <c r="B71" s="125" t="s">
        <v>3166</v>
      </c>
      <c r="C71" s="125" t="s">
        <v>3166</v>
      </c>
      <c r="D71" s="125" t="s">
        <v>3176</v>
      </c>
      <c r="E71" s="126"/>
      <c r="F71" s="127"/>
      <c r="G71" s="127"/>
      <c r="H71" s="130" t="s">
        <v>3168</v>
      </c>
      <c r="I71" s="129">
        <v>109.78615577567146</v>
      </c>
      <c r="J71" s="125">
        <v>14</v>
      </c>
      <c r="K71" s="125" t="s">
        <v>3169</v>
      </c>
      <c r="L71" s="125" t="s">
        <v>3170</v>
      </c>
      <c r="M71" s="141" t="s">
        <v>2698</v>
      </c>
      <c r="N71" s="125">
        <v>1</v>
      </c>
      <c r="O71" s="141" t="s">
        <v>2698</v>
      </c>
    </row>
    <row r="72" spans="1:15" x14ac:dyDescent="0.25">
      <c r="A72" s="125">
        <f t="shared" si="0"/>
        <v>66</v>
      </c>
      <c r="B72" s="125" t="s">
        <v>3166</v>
      </c>
      <c r="C72" s="125" t="s">
        <v>3166</v>
      </c>
      <c r="D72" s="125" t="s">
        <v>3176</v>
      </c>
      <c r="E72" s="126"/>
      <c r="F72" s="127"/>
      <c r="G72" s="127"/>
      <c r="H72" s="130" t="s">
        <v>3168</v>
      </c>
      <c r="I72" s="129">
        <v>83.80959193308486</v>
      </c>
      <c r="J72" s="125">
        <v>14</v>
      </c>
      <c r="K72" s="125" t="s">
        <v>3169</v>
      </c>
      <c r="L72" s="125" t="s">
        <v>3170</v>
      </c>
      <c r="M72" s="141" t="s">
        <v>2698</v>
      </c>
      <c r="N72" s="125">
        <v>1</v>
      </c>
      <c r="O72" s="141" t="s">
        <v>2698</v>
      </c>
    </row>
    <row r="73" spans="1:15" x14ac:dyDescent="0.25">
      <c r="A73" s="125">
        <f t="shared" ref="A73:A136" si="1">A72+1</f>
        <v>67</v>
      </c>
      <c r="B73" s="125" t="s">
        <v>3166</v>
      </c>
      <c r="C73" s="125" t="s">
        <v>3166</v>
      </c>
      <c r="D73" s="125" t="s">
        <v>3176</v>
      </c>
      <c r="E73" s="126"/>
      <c r="F73" s="127"/>
      <c r="G73" s="127"/>
      <c r="H73" s="130" t="s">
        <v>3168</v>
      </c>
      <c r="I73" s="129">
        <v>374.14435716712342</v>
      </c>
      <c r="J73" s="125">
        <v>14</v>
      </c>
      <c r="K73" s="125" t="s">
        <v>3169</v>
      </c>
      <c r="L73" s="125" t="s">
        <v>3170</v>
      </c>
      <c r="M73" s="141" t="s">
        <v>2698</v>
      </c>
      <c r="N73" s="125">
        <v>1</v>
      </c>
      <c r="O73" s="141" t="s">
        <v>2698</v>
      </c>
    </row>
    <row r="74" spans="1:15" x14ac:dyDescent="0.25">
      <c r="A74" s="125">
        <f t="shared" si="1"/>
        <v>68</v>
      </c>
      <c r="B74" s="125" t="s">
        <v>3166</v>
      </c>
      <c r="C74" s="125" t="s">
        <v>3166</v>
      </c>
      <c r="D74" s="125" t="s">
        <v>3176</v>
      </c>
      <c r="E74" s="126"/>
      <c r="F74" s="127"/>
      <c r="G74" s="127"/>
      <c r="H74" s="130" t="s">
        <v>3168</v>
      </c>
      <c r="I74" s="129">
        <v>668.06287129281475</v>
      </c>
      <c r="J74" s="125">
        <v>14</v>
      </c>
      <c r="K74" s="125" t="s">
        <v>3169</v>
      </c>
      <c r="L74" s="125" t="s">
        <v>3170</v>
      </c>
      <c r="M74" s="141" t="s">
        <v>2698</v>
      </c>
      <c r="N74" s="125">
        <v>1</v>
      </c>
      <c r="O74" s="141" t="s">
        <v>2698</v>
      </c>
    </row>
    <row r="75" spans="1:15" x14ac:dyDescent="0.25">
      <c r="A75" s="125">
        <f t="shared" si="1"/>
        <v>69</v>
      </c>
      <c r="B75" s="125" t="s">
        <v>3166</v>
      </c>
      <c r="C75" s="125" t="s">
        <v>3166</v>
      </c>
      <c r="D75" s="125" t="s">
        <v>3176</v>
      </c>
      <c r="E75" s="126"/>
      <c r="F75" s="127"/>
      <c r="G75" s="127"/>
      <c r="H75" s="130" t="s">
        <v>3168</v>
      </c>
      <c r="I75" s="129">
        <v>126.56223765404908</v>
      </c>
      <c r="J75" s="125">
        <v>14</v>
      </c>
      <c r="K75" s="125" t="s">
        <v>3169</v>
      </c>
      <c r="L75" s="125" t="s">
        <v>3170</v>
      </c>
      <c r="M75" s="141" t="s">
        <v>2698</v>
      </c>
      <c r="N75" s="125">
        <v>1</v>
      </c>
      <c r="O75" s="141" t="s">
        <v>2698</v>
      </c>
    </row>
    <row r="76" spans="1:15" x14ac:dyDescent="0.25">
      <c r="A76" s="125">
        <f t="shared" si="1"/>
        <v>70</v>
      </c>
      <c r="B76" s="125" t="s">
        <v>3166</v>
      </c>
      <c r="C76" s="125" t="s">
        <v>3166</v>
      </c>
      <c r="D76" s="125" t="s">
        <v>3176</v>
      </c>
      <c r="E76" s="126"/>
      <c r="F76" s="127"/>
      <c r="G76" s="127"/>
      <c r="H76" s="130" t="s">
        <v>3168</v>
      </c>
      <c r="I76" s="129">
        <v>530.12451367579672</v>
      </c>
      <c r="J76" s="125">
        <v>14</v>
      </c>
      <c r="K76" s="125" t="s">
        <v>3169</v>
      </c>
      <c r="L76" s="125" t="s">
        <v>3170</v>
      </c>
      <c r="M76" s="141" t="s">
        <v>2698</v>
      </c>
      <c r="N76" s="125">
        <v>1</v>
      </c>
      <c r="O76" s="141" t="s">
        <v>2698</v>
      </c>
    </row>
    <row r="77" spans="1:15" x14ac:dyDescent="0.25">
      <c r="A77" s="125">
        <f t="shared" si="1"/>
        <v>71</v>
      </c>
      <c r="B77" s="125" t="s">
        <v>3166</v>
      </c>
      <c r="C77" s="125" t="s">
        <v>3166</v>
      </c>
      <c r="D77" s="125" t="s">
        <v>3176</v>
      </c>
      <c r="E77" s="126"/>
      <c r="F77" s="127"/>
      <c r="G77" s="127"/>
      <c r="H77" s="130" t="s">
        <v>3168</v>
      </c>
      <c r="I77" s="129">
        <v>642.99611196336173</v>
      </c>
      <c r="J77" s="125">
        <v>14</v>
      </c>
      <c r="K77" s="125" t="s">
        <v>3169</v>
      </c>
      <c r="L77" s="125" t="s">
        <v>3170</v>
      </c>
      <c r="M77" s="141" t="s">
        <v>2639</v>
      </c>
      <c r="N77" s="125">
        <v>1</v>
      </c>
      <c r="O77" s="141" t="s">
        <v>2639</v>
      </c>
    </row>
    <row r="78" spans="1:15" x14ac:dyDescent="0.25">
      <c r="A78" s="125">
        <f t="shared" si="1"/>
        <v>72</v>
      </c>
      <c r="B78" s="125" t="s">
        <v>3166</v>
      </c>
      <c r="C78" s="125" t="s">
        <v>3166</v>
      </c>
      <c r="D78" s="125" t="s">
        <v>3176</v>
      </c>
      <c r="E78" s="126"/>
      <c r="F78" s="127"/>
      <c r="G78" s="127"/>
      <c r="H78" s="130" t="s">
        <v>3168</v>
      </c>
      <c r="I78" s="129">
        <v>623.15648115060151</v>
      </c>
      <c r="J78" s="125">
        <v>14</v>
      </c>
      <c r="K78" s="125" t="s">
        <v>3169</v>
      </c>
      <c r="L78" s="125" t="s">
        <v>3170</v>
      </c>
      <c r="M78" s="141" t="s">
        <v>2639</v>
      </c>
      <c r="N78" s="125">
        <v>1</v>
      </c>
      <c r="O78" s="141" t="s">
        <v>2639</v>
      </c>
    </row>
    <row r="79" spans="1:15" x14ac:dyDescent="0.25">
      <c r="A79" s="125">
        <f t="shared" si="1"/>
        <v>73</v>
      </c>
      <c r="B79" s="125" t="s">
        <v>3166</v>
      </c>
      <c r="C79" s="125" t="s">
        <v>3166</v>
      </c>
      <c r="D79" s="125" t="s">
        <v>3176</v>
      </c>
      <c r="E79" s="126"/>
      <c r="F79" s="127"/>
      <c r="G79" s="127"/>
      <c r="H79" s="130" t="s">
        <v>3168</v>
      </c>
      <c r="I79" s="129">
        <v>425.07058237426878</v>
      </c>
      <c r="J79" s="125">
        <v>14</v>
      </c>
      <c r="K79" s="125" t="s">
        <v>3169</v>
      </c>
      <c r="L79" s="125" t="s">
        <v>3170</v>
      </c>
      <c r="M79" s="141" t="s">
        <v>2639</v>
      </c>
      <c r="N79" s="125">
        <v>1</v>
      </c>
      <c r="O79" s="141" t="s">
        <v>2639</v>
      </c>
    </row>
    <row r="80" spans="1:15" x14ac:dyDescent="0.25">
      <c r="A80" s="125">
        <f t="shared" si="1"/>
        <v>74</v>
      </c>
      <c r="B80" s="125" t="s">
        <v>3166</v>
      </c>
      <c r="C80" s="125" t="s">
        <v>3166</v>
      </c>
      <c r="D80" s="125" t="s">
        <v>3176</v>
      </c>
      <c r="E80" s="126"/>
      <c r="F80" s="127"/>
      <c r="G80" s="127"/>
      <c r="H80" s="130" t="s">
        <v>3168</v>
      </c>
      <c r="I80" s="129">
        <v>677.60829392798905</v>
      </c>
      <c r="J80" s="125">
        <v>14</v>
      </c>
      <c r="K80" s="125" t="s">
        <v>3169</v>
      </c>
      <c r="L80" s="125" t="s">
        <v>3170</v>
      </c>
      <c r="M80" s="141" t="s">
        <v>2639</v>
      </c>
      <c r="N80" s="125">
        <v>1</v>
      </c>
      <c r="O80" s="141" t="s">
        <v>2639</v>
      </c>
    </row>
    <row r="81" spans="1:15" x14ac:dyDescent="0.25">
      <c r="A81" s="125">
        <f t="shared" si="1"/>
        <v>75</v>
      </c>
      <c r="B81" s="125" t="s">
        <v>3166</v>
      </c>
      <c r="C81" s="125" t="s">
        <v>3166</v>
      </c>
      <c r="D81" s="125" t="s">
        <v>3176</v>
      </c>
      <c r="E81" s="126"/>
      <c r="F81" s="127"/>
      <c r="G81" s="127"/>
      <c r="H81" s="130" t="s">
        <v>3168</v>
      </c>
      <c r="I81" s="129">
        <v>38.990370606077192</v>
      </c>
      <c r="J81" s="125">
        <v>14</v>
      </c>
      <c r="K81" s="125" t="s">
        <v>3169</v>
      </c>
      <c r="L81" s="125" t="s">
        <v>3170</v>
      </c>
      <c r="M81" s="141" t="s">
        <v>2698</v>
      </c>
      <c r="N81" s="125">
        <v>1</v>
      </c>
      <c r="O81" s="141" t="s">
        <v>2698</v>
      </c>
    </row>
    <row r="82" spans="1:15" x14ac:dyDescent="0.25">
      <c r="A82" s="125">
        <f t="shared" si="1"/>
        <v>76</v>
      </c>
      <c r="B82" s="125" t="s">
        <v>3166</v>
      </c>
      <c r="C82" s="125" t="s">
        <v>3166</v>
      </c>
      <c r="D82" s="125" t="s">
        <v>3176</v>
      </c>
      <c r="E82" s="126"/>
      <c r="F82" s="127"/>
      <c r="G82" s="127"/>
      <c r="H82" s="130" t="s">
        <v>3168</v>
      </c>
      <c r="I82" s="129">
        <v>648.42038832843616</v>
      </c>
      <c r="J82" s="125">
        <v>14</v>
      </c>
      <c r="K82" s="125" t="s">
        <v>3169</v>
      </c>
      <c r="L82" s="125" t="s">
        <v>3170</v>
      </c>
      <c r="M82" s="141" t="s">
        <v>2698</v>
      </c>
      <c r="N82" s="125">
        <v>1</v>
      </c>
      <c r="O82" s="141" t="s">
        <v>2698</v>
      </c>
    </row>
    <row r="83" spans="1:15" x14ac:dyDescent="0.25">
      <c r="A83" s="125">
        <f t="shared" si="1"/>
        <v>77</v>
      </c>
      <c r="B83" s="125" t="s">
        <v>3166</v>
      </c>
      <c r="C83" s="125" t="s">
        <v>3166</v>
      </c>
      <c r="D83" s="125" t="s">
        <v>3177</v>
      </c>
      <c r="E83" s="126"/>
      <c r="F83" s="127"/>
      <c r="G83" s="127"/>
      <c r="H83" s="130" t="s">
        <v>3168</v>
      </c>
      <c r="I83" s="129">
        <v>99.005050376230813</v>
      </c>
      <c r="J83" s="125">
        <v>14</v>
      </c>
      <c r="K83" s="125" t="s">
        <v>3169</v>
      </c>
      <c r="L83" s="125" t="s">
        <v>3170</v>
      </c>
      <c r="M83" s="141" t="s">
        <v>2639</v>
      </c>
      <c r="N83" s="125">
        <v>1</v>
      </c>
      <c r="O83" s="141" t="s">
        <v>2639</v>
      </c>
    </row>
    <row r="84" spans="1:15" x14ac:dyDescent="0.25">
      <c r="A84" s="125">
        <f t="shared" si="1"/>
        <v>78</v>
      </c>
      <c r="B84" s="125" t="s">
        <v>3166</v>
      </c>
      <c r="C84" s="125" t="s">
        <v>3166</v>
      </c>
      <c r="D84" s="125" t="s">
        <v>3177</v>
      </c>
      <c r="E84" s="126"/>
      <c r="F84" s="127"/>
      <c r="G84" s="127"/>
      <c r="H84" s="130" t="s">
        <v>3168</v>
      </c>
      <c r="I84" s="129">
        <v>198.70832896484234</v>
      </c>
      <c r="J84" s="125">
        <v>14</v>
      </c>
      <c r="K84" s="125" t="s">
        <v>3169</v>
      </c>
      <c r="L84" s="125" t="s">
        <v>3170</v>
      </c>
      <c r="M84" s="141" t="s">
        <v>2698</v>
      </c>
      <c r="N84" s="125">
        <v>1</v>
      </c>
      <c r="O84" s="141" t="s">
        <v>2698</v>
      </c>
    </row>
    <row r="85" spans="1:15" x14ac:dyDescent="0.25">
      <c r="A85" s="125">
        <f t="shared" si="1"/>
        <v>79</v>
      </c>
      <c r="B85" s="125" t="s">
        <v>3166</v>
      </c>
      <c r="C85" s="125" t="s">
        <v>3166</v>
      </c>
      <c r="D85" s="125" t="s">
        <v>3177</v>
      </c>
      <c r="E85" s="126"/>
      <c r="F85" s="127"/>
      <c r="G85" s="127"/>
      <c r="H85" s="130" t="s">
        <v>3168</v>
      </c>
      <c r="I85" s="129">
        <v>684.64954538800362</v>
      </c>
      <c r="J85" s="125">
        <v>14</v>
      </c>
      <c r="K85" s="125" t="s">
        <v>3169</v>
      </c>
      <c r="L85" s="125" t="s">
        <v>3170</v>
      </c>
      <c r="M85" s="141" t="s">
        <v>2698</v>
      </c>
      <c r="N85" s="125">
        <v>1</v>
      </c>
      <c r="O85" s="141" t="s">
        <v>2698</v>
      </c>
    </row>
    <row r="86" spans="1:15" x14ac:dyDescent="0.25">
      <c r="A86" s="125">
        <f t="shared" si="1"/>
        <v>80</v>
      </c>
      <c r="B86" s="125" t="s">
        <v>3166</v>
      </c>
      <c r="C86" s="125" t="s">
        <v>3166</v>
      </c>
      <c r="D86" s="125" t="s">
        <v>3177</v>
      </c>
      <c r="E86" s="126"/>
      <c r="F86" s="127"/>
      <c r="G86" s="127"/>
      <c r="H86" s="130" t="s">
        <v>3168</v>
      </c>
      <c r="I86" s="129">
        <v>830.41495651270634</v>
      </c>
      <c r="J86" s="125">
        <v>14</v>
      </c>
      <c r="K86" s="125" t="s">
        <v>3169</v>
      </c>
      <c r="L86" s="125" t="s">
        <v>3170</v>
      </c>
      <c r="M86" s="141" t="s">
        <v>2698</v>
      </c>
      <c r="N86" s="125">
        <v>1</v>
      </c>
      <c r="O86" s="141" t="s">
        <v>2698</v>
      </c>
    </row>
    <row r="87" spans="1:15" x14ac:dyDescent="0.25">
      <c r="A87" s="125">
        <f t="shared" si="1"/>
        <v>81</v>
      </c>
      <c r="B87" s="125" t="s">
        <v>3166</v>
      </c>
      <c r="C87" s="125" t="s">
        <v>3166</v>
      </c>
      <c r="D87" s="125" t="s">
        <v>3178</v>
      </c>
      <c r="E87" s="126"/>
      <c r="F87" s="127"/>
      <c r="G87" s="127"/>
      <c r="H87" s="130" t="s">
        <v>3168</v>
      </c>
      <c r="I87" s="129">
        <v>139.28388277184121</v>
      </c>
      <c r="J87" s="125">
        <v>18</v>
      </c>
      <c r="K87" s="125" t="s">
        <v>3171</v>
      </c>
      <c r="L87" s="125" t="s">
        <v>3172</v>
      </c>
      <c r="M87" s="141" t="s">
        <v>931</v>
      </c>
      <c r="N87" s="125">
        <v>1</v>
      </c>
      <c r="O87" s="141" t="s">
        <v>931</v>
      </c>
    </row>
    <row r="88" spans="1:15" x14ac:dyDescent="0.25">
      <c r="A88" s="125">
        <f t="shared" si="1"/>
        <v>82</v>
      </c>
      <c r="B88" s="125" t="s">
        <v>3166</v>
      </c>
      <c r="C88" s="125" t="s">
        <v>3166</v>
      </c>
      <c r="D88" s="125" t="s">
        <v>3177</v>
      </c>
      <c r="E88" s="126"/>
      <c r="F88" s="127"/>
      <c r="G88" s="127"/>
      <c r="H88" s="130" t="s">
        <v>3168</v>
      </c>
      <c r="I88" s="129">
        <v>627.01355647226637</v>
      </c>
      <c r="J88" s="125">
        <v>14</v>
      </c>
      <c r="K88" s="125" t="s">
        <v>3169</v>
      </c>
      <c r="L88" s="125" t="s">
        <v>3170</v>
      </c>
      <c r="M88" s="141" t="s">
        <v>2629</v>
      </c>
      <c r="N88" s="125">
        <v>1</v>
      </c>
      <c r="O88" s="141" t="s">
        <v>2629</v>
      </c>
    </row>
    <row r="89" spans="1:15" x14ac:dyDescent="0.25">
      <c r="A89" s="125">
        <f t="shared" si="1"/>
        <v>83</v>
      </c>
      <c r="B89" s="125" t="s">
        <v>3166</v>
      </c>
      <c r="C89" s="125" t="s">
        <v>3166</v>
      </c>
      <c r="D89" s="125" t="s">
        <v>3177</v>
      </c>
      <c r="E89" s="126"/>
      <c r="F89" s="127"/>
      <c r="G89" s="127"/>
      <c r="H89" s="130" t="s">
        <v>3168</v>
      </c>
      <c r="I89" s="129">
        <v>157.28000508646991</v>
      </c>
      <c r="J89" s="125">
        <v>14</v>
      </c>
      <c r="K89" s="125" t="s">
        <v>3169</v>
      </c>
      <c r="L89" s="125" t="s">
        <v>3170</v>
      </c>
      <c r="M89" s="141" t="s">
        <v>2629</v>
      </c>
      <c r="N89" s="125">
        <v>1</v>
      </c>
      <c r="O89" s="141" t="s">
        <v>2629</v>
      </c>
    </row>
    <row r="90" spans="1:15" x14ac:dyDescent="0.25">
      <c r="A90" s="125">
        <f t="shared" si="1"/>
        <v>84</v>
      </c>
      <c r="B90" s="125" t="s">
        <v>3166</v>
      </c>
      <c r="C90" s="125" t="s">
        <v>3166</v>
      </c>
      <c r="D90" s="125" t="s">
        <v>3178</v>
      </c>
      <c r="E90" s="126"/>
      <c r="F90" s="127"/>
      <c r="G90" s="127"/>
      <c r="H90" s="130" t="s">
        <v>3168</v>
      </c>
      <c r="I90" s="129">
        <v>322.09936355106322</v>
      </c>
      <c r="J90" s="125">
        <v>14</v>
      </c>
      <c r="K90" s="125" t="s">
        <v>3169</v>
      </c>
      <c r="L90" s="125" t="s">
        <v>3170</v>
      </c>
      <c r="M90" s="141" t="s">
        <v>2698</v>
      </c>
      <c r="N90" s="125">
        <v>1</v>
      </c>
      <c r="O90" s="141" t="s">
        <v>2698</v>
      </c>
    </row>
    <row r="91" spans="1:15" x14ac:dyDescent="0.25">
      <c r="A91" s="125">
        <f t="shared" si="1"/>
        <v>85</v>
      </c>
      <c r="B91" s="125" t="s">
        <v>3166</v>
      </c>
      <c r="C91" s="125" t="s">
        <v>3166</v>
      </c>
      <c r="D91" s="125" t="s">
        <v>3178</v>
      </c>
      <c r="E91" s="126"/>
      <c r="F91" s="127"/>
      <c r="G91" s="127"/>
      <c r="H91" s="130" t="s">
        <v>3168</v>
      </c>
      <c r="I91" s="129">
        <v>219.22819161777528</v>
      </c>
      <c r="J91" s="125">
        <v>14</v>
      </c>
      <c r="K91" s="125" t="s">
        <v>3169</v>
      </c>
      <c r="L91" s="125" t="s">
        <v>3170</v>
      </c>
      <c r="M91" s="141" t="s">
        <v>2698</v>
      </c>
      <c r="N91" s="125">
        <v>1</v>
      </c>
      <c r="O91" s="141" t="s">
        <v>2698</v>
      </c>
    </row>
    <row r="92" spans="1:15" x14ac:dyDescent="0.25">
      <c r="A92" s="125">
        <f t="shared" si="1"/>
        <v>86</v>
      </c>
      <c r="B92" s="125" t="s">
        <v>3166</v>
      </c>
      <c r="C92" s="125" t="s">
        <v>3166</v>
      </c>
      <c r="D92" s="125" t="s">
        <v>3178</v>
      </c>
      <c r="E92" s="126"/>
      <c r="F92" s="127"/>
      <c r="G92" s="127"/>
      <c r="H92" s="130" t="s">
        <v>3168</v>
      </c>
      <c r="I92" s="129">
        <v>363.18865621051549</v>
      </c>
      <c r="J92" s="125">
        <v>14</v>
      </c>
      <c r="K92" s="125" t="s">
        <v>3169</v>
      </c>
      <c r="L92" s="125" t="s">
        <v>3170</v>
      </c>
      <c r="M92" s="141" t="s">
        <v>2639</v>
      </c>
      <c r="N92" s="125">
        <v>1</v>
      </c>
      <c r="O92" s="141" t="s">
        <v>2639</v>
      </c>
    </row>
    <row r="93" spans="1:15" x14ac:dyDescent="0.25">
      <c r="A93" s="125">
        <f t="shared" si="1"/>
        <v>87</v>
      </c>
      <c r="B93" s="125" t="s">
        <v>3166</v>
      </c>
      <c r="C93" s="125" t="s">
        <v>3166</v>
      </c>
      <c r="D93" s="125" t="s">
        <v>3178</v>
      </c>
      <c r="E93" s="126"/>
      <c r="F93" s="127"/>
      <c r="G93" s="127"/>
      <c r="H93" s="130" t="s">
        <v>3168</v>
      </c>
      <c r="I93" s="129">
        <v>459.30382101611127</v>
      </c>
      <c r="J93" s="125">
        <v>14</v>
      </c>
      <c r="K93" s="125" t="s">
        <v>3169</v>
      </c>
      <c r="L93" s="125" t="s">
        <v>3170</v>
      </c>
      <c r="M93" s="141" t="s">
        <v>2629</v>
      </c>
      <c r="N93" s="125">
        <v>1</v>
      </c>
      <c r="O93" s="141" t="s">
        <v>2629</v>
      </c>
    </row>
    <row r="94" spans="1:15" x14ac:dyDescent="0.25">
      <c r="A94" s="125">
        <f t="shared" si="1"/>
        <v>88</v>
      </c>
      <c r="B94" s="125" t="s">
        <v>3166</v>
      </c>
      <c r="C94" s="125" t="s">
        <v>3166</v>
      </c>
      <c r="D94" s="125" t="s">
        <v>3178</v>
      </c>
      <c r="E94" s="126"/>
      <c r="F94" s="127"/>
      <c r="G94" s="127"/>
      <c r="H94" s="130" t="s">
        <v>3168</v>
      </c>
      <c r="I94" s="129">
        <v>164.91512968797011</v>
      </c>
      <c r="J94" s="125">
        <v>16</v>
      </c>
      <c r="K94" s="125" t="s">
        <v>3169</v>
      </c>
      <c r="L94" s="125" t="s">
        <v>3170</v>
      </c>
      <c r="M94" s="141" t="s">
        <v>2639</v>
      </c>
      <c r="N94" s="125">
        <v>1</v>
      </c>
      <c r="O94" s="141" t="s">
        <v>2639</v>
      </c>
    </row>
    <row r="95" spans="1:15" x14ac:dyDescent="0.25">
      <c r="A95" s="125">
        <f t="shared" si="1"/>
        <v>89</v>
      </c>
      <c r="B95" s="125" t="s">
        <v>3166</v>
      </c>
      <c r="C95" s="125" t="s">
        <v>3166</v>
      </c>
      <c r="D95" s="125" t="s">
        <v>3178</v>
      </c>
      <c r="E95" s="126"/>
      <c r="F95" s="127"/>
      <c r="G95" s="127"/>
      <c r="H95" s="130" t="s">
        <v>3168</v>
      </c>
      <c r="I95" s="129">
        <v>85.088189544730596</v>
      </c>
      <c r="J95" s="125">
        <v>16</v>
      </c>
      <c r="K95" s="125" t="s">
        <v>3169</v>
      </c>
      <c r="L95" s="125" t="s">
        <v>3170</v>
      </c>
      <c r="M95" s="141" t="s">
        <v>2639</v>
      </c>
      <c r="N95" s="125">
        <v>1</v>
      </c>
      <c r="O95" s="141" t="s">
        <v>2639</v>
      </c>
    </row>
    <row r="96" spans="1:15" x14ac:dyDescent="0.25">
      <c r="A96" s="125">
        <f t="shared" si="1"/>
        <v>90</v>
      </c>
      <c r="B96" s="125" t="s">
        <v>3166</v>
      </c>
      <c r="C96" s="125" t="s">
        <v>3166</v>
      </c>
      <c r="D96" s="125" t="s">
        <v>3178</v>
      </c>
      <c r="E96" s="126"/>
      <c r="F96" s="127"/>
      <c r="G96" s="127"/>
      <c r="H96" s="130" t="s">
        <v>3168</v>
      </c>
      <c r="I96" s="129">
        <v>422.7528828996912</v>
      </c>
      <c r="J96" s="125">
        <v>16</v>
      </c>
      <c r="K96" s="125" t="s">
        <v>3169</v>
      </c>
      <c r="L96" s="125" t="s">
        <v>3170</v>
      </c>
      <c r="M96" s="141" t="s">
        <v>2698</v>
      </c>
      <c r="N96" s="125">
        <v>1</v>
      </c>
      <c r="O96" s="141" t="s">
        <v>2698</v>
      </c>
    </row>
    <row r="97" spans="1:15" x14ac:dyDescent="0.25">
      <c r="A97" s="125">
        <f t="shared" si="1"/>
        <v>91</v>
      </c>
      <c r="B97" s="125" t="s">
        <v>3166</v>
      </c>
      <c r="C97" s="125" t="s">
        <v>3166</v>
      </c>
      <c r="D97" s="125" t="s">
        <v>3178</v>
      </c>
      <c r="E97" s="126"/>
      <c r="F97" s="127"/>
      <c r="G97" s="127"/>
      <c r="H97" s="130" t="s">
        <v>3168</v>
      </c>
      <c r="I97" s="129">
        <v>211.8962010041709</v>
      </c>
      <c r="J97" s="125">
        <v>16</v>
      </c>
      <c r="K97" s="125" t="s">
        <v>3169</v>
      </c>
      <c r="L97" s="125" t="s">
        <v>3170</v>
      </c>
      <c r="M97" s="141" t="s">
        <v>2698</v>
      </c>
      <c r="N97" s="125">
        <v>1</v>
      </c>
      <c r="O97" s="141" t="s">
        <v>2698</v>
      </c>
    </row>
    <row r="98" spans="1:15" x14ac:dyDescent="0.25">
      <c r="A98" s="125">
        <f t="shared" si="1"/>
        <v>92</v>
      </c>
      <c r="B98" s="125" t="s">
        <v>3166</v>
      </c>
      <c r="C98" s="125" t="s">
        <v>3166</v>
      </c>
      <c r="D98" s="125" t="s">
        <v>3178</v>
      </c>
      <c r="E98" s="126"/>
      <c r="F98" s="127"/>
      <c r="G98" s="127"/>
      <c r="H98" s="130" t="s">
        <v>3168</v>
      </c>
      <c r="I98" s="129">
        <v>708.10451206019013</v>
      </c>
      <c r="J98" s="125">
        <v>16</v>
      </c>
      <c r="K98" s="125" t="s">
        <v>3169</v>
      </c>
      <c r="L98" s="125" t="s">
        <v>3170</v>
      </c>
      <c r="M98" s="141" t="s">
        <v>2698</v>
      </c>
      <c r="N98" s="125">
        <v>1</v>
      </c>
      <c r="O98" s="141" t="s">
        <v>2698</v>
      </c>
    </row>
    <row r="99" spans="1:15" ht="16.5" customHeight="1" x14ac:dyDescent="0.25">
      <c r="A99" s="125">
        <f t="shared" si="1"/>
        <v>93</v>
      </c>
      <c r="B99" s="125" t="s">
        <v>3166</v>
      </c>
      <c r="C99" s="125" t="s">
        <v>3166</v>
      </c>
      <c r="D99" s="125" t="s">
        <v>3178</v>
      </c>
      <c r="E99" s="126"/>
      <c r="F99" s="127"/>
      <c r="G99" s="127"/>
      <c r="H99" s="130" t="s">
        <v>3168</v>
      </c>
      <c r="I99" s="129">
        <v>760.71085176958002</v>
      </c>
      <c r="J99" s="125">
        <v>16</v>
      </c>
      <c r="K99" s="125" t="s">
        <v>3169</v>
      </c>
      <c r="L99" s="125" t="s">
        <v>3170</v>
      </c>
      <c r="M99" s="141" t="s">
        <v>2698</v>
      </c>
      <c r="N99" s="125">
        <v>1</v>
      </c>
      <c r="O99" s="141" t="s">
        <v>2698</v>
      </c>
    </row>
    <row r="100" spans="1:15" x14ac:dyDescent="0.25">
      <c r="A100" s="125">
        <f t="shared" si="1"/>
        <v>94</v>
      </c>
      <c r="B100" s="125" t="s">
        <v>3166</v>
      </c>
      <c r="C100" s="125" t="s">
        <v>3166</v>
      </c>
      <c r="D100" s="125" t="s">
        <v>3178</v>
      </c>
      <c r="E100" s="126"/>
      <c r="F100" s="127"/>
      <c r="G100" s="127"/>
      <c r="H100" s="130" t="s">
        <v>3168</v>
      </c>
      <c r="I100" s="129">
        <v>65.192024052026483</v>
      </c>
      <c r="J100" s="125">
        <v>18</v>
      </c>
      <c r="K100" s="125" t="s">
        <v>3171</v>
      </c>
      <c r="L100" s="125" t="s">
        <v>3172</v>
      </c>
      <c r="M100" s="141" t="s">
        <v>931</v>
      </c>
      <c r="N100" s="125">
        <v>1</v>
      </c>
      <c r="O100" s="141" t="s">
        <v>931</v>
      </c>
    </row>
    <row r="101" spans="1:15" x14ac:dyDescent="0.25">
      <c r="A101" s="125">
        <f t="shared" si="1"/>
        <v>95</v>
      </c>
      <c r="B101" s="125" t="s">
        <v>3166</v>
      </c>
      <c r="C101" s="125" t="s">
        <v>3166</v>
      </c>
      <c r="D101" s="125" t="s">
        <v>3178</v>
      </c>
      <c r="E101" s="126"/>
      <c r="F101" s="127"/>
      <c r="G101" s="127"/>
      <c r="H101" s="130" t="s">
        <v>3168</v>
      </c>
      <c r="I101" s="129">
        <v>243.75602556654883</v>
      </c>
      <c r="J101" s="125">
        <v>18</v>
      </c>
      <c r="K101" s="125" t="s">
        <v>3171</v>
      </c>
      <c r="L101" s="125" t="s">
        <v>3172</v>
      </c>
      <c r="M101" s="141" t="s">
        <v>931</v>
      </c>
      <c r="N101" s="125">
        <v>1</v>
      </c>
      <c r="O101" s="141" t="s">
        <v>931</v>
      </c>
    </row>
    <row r="102" spans="1:15" x14ac:dyDescent="0.25">
      <c r="A102" s="125">
        <f t="shared" si="1"/>
        <v>96</v>
      </c>
      <c r="B102" s="125" t="s">
        <v>3166</v>
      </c>
      <c r="C102" s="125" t="s">
        <v>3166</v>
      </c>
      <c r="D102" s="125" t="s">
        <v>3179</v>
      </c>
      <c r="E102" s="126"/>
      <c r="F102" s="127"/>
      <c r="G102" s="127"/>
      <c r="H102" s="130" t="s">
        <v>3168</v>
      </c>
      <c r="I102" s="129">
        <v>691.60104106341544</v>
      </c>
      <c r="J102" s="125">
        <v>18</v>
      </c>
      <c r="K102" s="125" t="s">
        <v>3171</v>
      </c>
      <c r="L102" s="125" t="s">
        <v>3172</v>
      </c>
      <c r="M102" s="142" t="s">
        <v>931</v>
      </c>
      <c r="N102" s="125">
        <v>1</v>
      </c>
      <c r="O102" s="142" t="s">
        <v>931</v>
      </c>
    </row>
    <row r="103" spans="1:15" x14ac:dyDescent="0.25">
      <c r="A103" s="125">
        <f t="shared" si="1"/>
        <v>97</v>
      </c>
      <c r="B103" s="125" t="s">
        <v>3166</v>
      </c>
      <c r="C103" s="125" t="s">
        <v>3166</v>
      </c>
      <c r="D103" s="125" t="s">
        <v>3180</v>
      </c>
      <c r="E103" s="126"/>
      <c r="F103" s="127"/>
      <c r="G103" s="127"/>
      <c r="H103" s="130" t="s">
        <v>3168</v>
      </c>
      <c r="I103" s="129">
        <v>13.622877816681349</v>
      </c>
      <c r="J103" s="125">
        <v>16</v>
      </c>
      <c r="K103" s="125" t="s">
        <v>3169</v>
      </c>
      <c r="L103" s="125" t="s">
        <v>3170</v>
      </c>
      <c r="M103" s="141" t="s">
        <v>2649</v>
      </c>
      <c r="N103" s="125">
        <v>1</v>
      </c>
      <c r="O103" s="141" t="s">
        <v>2649</v>
      </c>
    </row>
    <row r="104" spans="1:15" x14ac:dyDescent="0.25">
      <c r="A104" s="125">
        <f t="shared" si="1"/>
        <v>98</v>
      </c>
      <c r="B104" s="125" t="s">
        <v>3166</v>
      </c>
      <c r="C104" s="125" t="s">
        <v>3166</v>
      </c>
      <c r="D104" s="125" t="s">
        <v>3180</v>
      </c>
      <c r="E104" s="126"/>
      <c r="F104" s="127"/>
      <c r="G104" s="127"/>
      <c r="H104" s="130" t="s">
        <v>3168</v>
      </c>
      <c r="I104" s="129">
        <v>772.40468667661514</v>
      </c>
      <c r="J104" s="125">
        <v>16</v>
      </c>
      <c r="K104" s="125" t="s">
        <v>3169</v>
      </c>
      <c r="L104" s="125" t="s">
        <v>3170</v>
      </c>
      <c r="M104" s="141" t="s">
        <v>2649</v>
      </c>
      <c r="N104" s="125">
        <v>1</v>
      </c>
      <c r="O104" s="141" t="s">
        <v>2649</v>
      </c>
    </row>
    <row r="105" spans="1:15" x14ac:dyDescent="0.25">
      <c r="A105" s="125">
        <f t="shared" si="1"/>
        <v>99</v>
      </c>
      <c r="B105" s="125" t="s">
        <v>3166</v>
      </c>
      <c r="C105" s="125" t="s">
        <v>3166</v>
      </c>
      <c r="D105" s="125" t="s">
        <v>3180</v>
      </c>
      <c r="E105" s="126"/>
      <c r="F105" s="127"/>
      <c r="G105" s="127"/>
      <c r="H105" s="130" t="s">
        <v>3168</v>
      </c>
      <c r="I105" s="129">
        <v>254.7508586835381</v>
      </c>
      <c r="J105" s="125">
        <v>16</v>
      </c>
      <c r="K105" s="125" t="s">
        <v>3169</v>
      </c>
      <c r="L105" s="125" t="s">
        <v>3170</v>
      </c>
      <c r="M105" s="141" t="s">
        <v>2649</v>
      </c>
      <c r="N105" s="125">
        <v>1</v>
      </c>
      <c r="O105" s="141" t="s">
        <v>2649</v>
      </c>
    </row>
    <row r="106" spans="1:15" x14ac:dyDescent="0.25">
      <c r="A106" s="125">
        <f t="shared" si="1"/>
        <v>100</v>
      </c>
      <c r="B106" s="125" t="s">
        <v>3166</v>
      </c>
      <c r="C106" s="125" t="s">
        <v>3166</v>
      </c>
      <c r="D106" s="125" t="s">
        <v>3180</v>
      </c>
      <c r="E106" s="126"/>
      <c r="F106" s="127"/>
      <c r="G106" s="127"/>
      <c r="H106" s="130" t="s">
        <v>3168</v>
      </c>
      <c r="I106" s="129">
        <v>181.3651918085659</v>
      </c>
      <c r="J106" s="125">
        <v>16</v>
      </c>
      <c r="K106" s="125" t="s">
        <v>3169</v>
      </c>
      <c r="L106" s="125" t="s">
        <v>3170</v>
      </c>
      <c r="M106" s="141" t="s">
        <v>2649</v>
      </c>
      <c r="N106" s="125">
        <v>1</v>
      </c>
      <c r="O106" s="141" t="s">
        <v>2649</v>
      </c>
    </row>
    <row r="107" spans="1:15" x14ac:dyDescent="0.25">
      <c r="A107" s="125">
        <f t="shared" si="1"/>
        <v>101</v>
      </c>
      <c r="B107" s="125" t="s">
        <v>3166</v>
      </c>
      <c r="C107" s="125" t="s">
        <v>3166</v>
      </c>
      <c r="D107" s="125" t="s">
        <v>3180</v>
      </c>
      <c r="E107" s="126"/>
      <c r="F107" s="127"/>
      <c r="G107" s="127"/>
      <c r="H107" s="130" t="s">
        <v>3168</v>
      </c>
      <c r="I107" s="129">
        <v>196.46119209655632</v>
      </c>
      <c r="J107" s="125">
        <v>16</v>
      </c>
      <c r="K107" s="125" t="s">
        <v>3169</v>
      </c>
      <c r="L107" s="125" t="s">
        <v>3170</v>
      </c>
      <c r="M107" s="141" t="s">
        <v>2649</v>
      </c>
      <c r="N107" s="125">
        <v>1</v>
      </c>
      <c r="O107" s="141" t="s">
        <v>2649</v>
      </c>
    </row>
    <row r="108" spans="1:15" x14ac:dyDescent="0.25">
      <c r="A108" s="125">
        <f t="shared" si="1"/>
        <v>102</v>
      </c>
      <c r="B108" s="125" t="s">
        <v>3166</v>
      </c>
      <c r="C108" s="125" t="s">
        <v>3166</v>
      </c>
      <c r="D108" s="125" t="s">
        <v>3180</v>
      </c>
      <c r="E108" s="126"/>
      <c r="F108" s="127"/>
      <c r="G108" s="127"/>
      <c r="H108" s="130" t="s">
        <v>3168</v>
      </c>
      <c r="I108" s="129">
        <v>431.51013893070927</v>
      </c>
      <c r="J108" s="125">
        <v>16</v>
      </c>
      <c r="K108" s="125" t="s">
        <v>3169</v>
      </c>
      <c r="L108" s="125" t="s">
        <v>3170</v>
      </c>
      <c r="M108" s="141" t="s">
        <v>2639</v>
      </c>
      <c r="N108" s="125">
        <v>1</v>
      </c>
      <c r="O108" s="141" t="s">
        <v>2639</v>
      </c>
    </row>
    <row r="109" spans="1:15" ht="17.25" customHeight="1" x14ac:dyDescent="0.25">
      <c r="A109" s="125">
        <f t="shared" si="1"/>
        <v>103</v>
      </c>
      <c r="B109" s="125" t="s">
        <v>3166</v>
      </c>
      <c r="C109" s="125" t="s">
        <v>3166</v>
      </c>
      <c r="D109" s="125" t="s">
        <v>3180</v>
      </c>
      <c r="E109" s="126"/>
      <c r="F109" s="127"/>
      <c r="G109" s="127"/>
      <c r="H109" s="130" t="s">
        <v>3168</v>
      </c>
      <c r="I109" s="129">
        <v>176.81911661356077</v>
      </c>
      <c r="J109" s="125">
        <v>16</v>
      </c>
      <c r="K109" s="125" t="s">
        <v>3169</v>
      </c>
      <c r="L109" s="125" t="s">
        <v>3170</v>
      </c>
      <c r="M109" s="141" t="s">
        <v>2698</v>
      </c>
      <c r="N109" s="125">
        <v>1</v>
      </c>
      <c r="O109" s="141" t="s">
        <v>2698</v>
      </c>
    </row>
    <row r="110" spans="1:15" ht="16.5" customHeight="1" x14ac:dyDescent="0.25">
      <c r="A110" s="125">
        <f t="shared" si="1"/>
        <v>104</v>
      </c>
      <c r="B110" s="125" t="s">
        <v>3166</v>
      </c>
      <c r="C110" s="125" t="s">
        <v>3166</v>
      </c>
      <c r="D110" s="125" t="s">
        <v>3180</v>
      </c>
      <c r="E110" s="126"/>
      <c r="F110" s="127"/>
      <c r="G110" s="127"/>
      <c r="H110" s="130" t="s">
        <v>3168</v>
      </c>
      <c r="I110" s="129">
        <v>540.18978146573636</v>
      </c>
      <c r="J110" s="125">
        <v>16</v>
      </c>
      <c r="K110" s="125" t="s">
        <v>3169</v>
      </c>
      <c r="L110" s="125" t="s">
        <v>3170</v>
      </c>
      <c r="M110" s="141" t="s">
        <v>2639</v>
      </c>
      <c r="N110" s="125">
        <v>1</v>
      </c>
      <c r="O110" s="141" t="s">
        <v>2639</v>
      </c>
    </row>
    <row r="111" spans="1:15" ht="17.25" customHeight="1" x14ac:dyDescent="0.25">
      <c r="A111" s="125">
        <f t="shared" si="1"/>
        <v>105</v>
      </c>
      <c r="B111" s="125" t="s">
        <v>3166</v>
      </c>
      <c r="C111" s="125" t="s">
        <v>3166</v>
      </c>
      <c r="D111" s="125" t="s">
        <v>3180</v>
      </c>
      <c r="E111" s="126"/>
      <c r="F111" s="127"/>
      <c r="G111" s="127"/>
      <c r="H111" s="130" t="s">
        <v>3168</v>
      </c>
      <c r="I111" s="129">
        <v>314.76022620401073</v>
      </c>
      <c r="J111" s="125">
        <v>16</v>
      </c>
      <c r="K111" s="125" t="s">
        <v>3169</v>
      </c>
      <c r="L111" s="125" t="s">
        <v>3170</v>
      </c>
      <c r="M111" s="141" t="s">
        <v>2698</v>
      </c>
      <c r="N111" s="125">
        <v>1</v>
      </c>
      <c r="O111" s="141" t="s">
        <v>2698</v>
      </c>
    </row>
    <row r="112" spans="1:15" x14ac:dyDescent="0.25">
      <c r="A112" s="125">
        <f t="shared" si="1"/>
        <v>106</v>
      </c>
      <c r="B112" s="125" t="s">
        <v>3166</v>
      </c>
      <c r="C112" s="125" t="s">
        <v>3166</v>
      </c>
      <c r="D112" s="125" t="s">
        <v>3180</v>
      </c>
      <c r="E112" s="126"/>
      <c r="F112" s="127"/>
      <c r="G112" s="127"/>
      <c r="H112" s="130" t="s">
        <v>3168</v>
      </c>
      <c r="I112" s="129">
        <v>286.34245231889736</v>
      </c>
      <c r="J112" s="125">
        <v>16</v>
      </c>
      <c r="K112" s="125" t="s">
        <v>3169</v>
      </c>
      <c r="L112" s="125" t="s">
        <v>3170</v>
      </c>
      <c r="M112" s="141" t="s">
        <v>2698</v>
      </c>
      <c r="N112" s="125">
        <v>1</v>
      </c>
      <c r="O112" s="141" t="s">
        <v>2698</v>
      </c>
    </row>
    <row r="113" spans="1:15" x14ac:dyDescent="0.25">
      <c r="A113" s="125">
        <f t="shared" si="1"/>
        <v>107</v>
      </c>
      <c r="B113" s="125" t="s">
        <v>3166</v>
      </c>
      <c r="C113" s="125" t="s">
        <v>3166</v>
      </c>
      <c r="D113" s="125" t="s">
        <v>3180</v>
      </c>
      <c r="E113" s="126"/>
      <c r="F113" s="127"/>
      <c r="G113" s="127"/>
      <c r="H113" s="130" t="s">
        <v>3168</v>
      </c>
      <c r="I113" s="129">
        <v>426.92973660779359</v>
      </c>
      <c r="J113" s="125">
        <v>16</v>
      </c>
      <c r="K113" s="125" t="s">
        <v>3169</v>
      </c>
      <c r="L113" s="125" t="s">
        <v>3170</v>
      </c>
      <c r="M113" s="141" t="s">
        <v>2698</v>
      </c>
      <c r="N113" s="125">
        <v>1</v>
      </c>
      <c r="O113" s="141" t="s">
        <v>2698</v>
      </c>
    </row>
    <row r="114" spans="1:15" x14ac:dyDescent="0.25">
      <c r="A114" s="125">
        <f t="shared" si="1"/>
        <v>108</v>
      </c>
      <c r="B114" s="125" t="s">
        <v>3166</v>
      </c>
      <c r="C114" s="125" t="s">
        <v>3166</v>
      </c>
      <c r="D114" s="125" t="s">
        <v>3180</v>
      </c>
      <c r="E114" s="126"/>
      <c r="F114" s="127"/>
      <c r="G114" s="127"/>
      <c r="H114" s="130" t="s">
        <v>3168</v>
      </c>
      <c r="I114" s="129">
        <v>426.5231529471759</v>
      </c>
      <c r="J114" s="125">
        <v>16</v>
      </c>
      <c r="K114" s="125" t="s">
        <v>3169</v>
      </c>
      <c r="L114" s="125" t="s">
        <v>3170</v>
      </c>
      <c r="M114" s="141" t="s">
        <v>2639</v>
      </c>
      <c r="N114" s="125">
        <v>1</v>
      </c>
      <c r="O114" s="141" t="s">
        <v>2639</v>
      </c>
    </row>
    <row r="115" spans="1:15" x14ac:dyDescent="0.25">
      <c r="A115" s="125">
        <f t="shared" si="1"/>
        <v>109</v>
      </c>
      <c r="B115" s="125" t="s">
        <v>3166</v>
      </c>
      <c r="C115" s="125" t="s">
        <v>3166</v>
      </c>
      <c r="D115" s="125" t="s">
        <v>3180</v>
      </c>
      <c r="E115" s="126"/>
      <c r="F115" s="127"/>
      <c r="G115" s="127"/>
      <c r="H115" s="130" t="s">
        <v>3168</v>
      </c>
      <c r="I115" s="129">
        <v>227.56317804073663</v>
      </c>
      <c r="J115" s="125">
        <v>16</v>
      </c>
      <c r="K115" s="125" t="s">
        <v>3169</v>
      </c>
      <c r="L115" s="125" t="s">
        <v>3170</v>
      </c>
      <c r="M115" s="141" t="s">
        <v>2698</v>
      </c>
      <c r="N115" s="125">
        <v>1</v>
      </c>
      <c r="O115" s="141" t="s">
        <v>2698</v>
      </c>
    </row>
    <row r="116" spans="1:15" x14ac:dyDescent="0.25">
      <c r="A116" s="125">
        <f t="shared" si="1"/>
        <v>110</v>
      </c>
      <c r="B116" s="125" t="s">
        <v>3166</v>
      </c>
      <c r="C116" s="125" t="s">
        <v>3166</v>
      </c>
      <c r="D116" s="125" t="s">
        <v>3181</v>
      </c>
      <c r="E116" s="126"/>
      <c r="F116" s="127"/>
      <c r="G116" s="127"/>
      <c r="H116" s="130" t="s">
        <v>3168</v>
      </c>
      <c r="I116" s="129">
        <v>58.796258384356399</v>
      </c>
      <c r="J116" s="125">
        <v>16</v>
      </c>
      <c r="K116" s="125" t="s">
        <v>3169</v>
      </c>
      <c r="L116" s="125" t="s">
        <v>3170</v>
      </c>
      <c r="M116" s="141" t="s">
        <v>2698</v>
      </c>
      <c r="N116" s="125">
        <v>1</v>
      </c>
      <c r="O116" s="141" t="s">
        <v>2698</v>
      </c>
    </row>
    <row r="117" spans="1:15" x14ac:dyDescent="0.25">
      <c r="A117" s="125">
        <f t="shared" si="1"/>
        <v>111</v>
      </c>
      <c r="B117" s="125" t="s">
        <v>3166</v>
      </c>
      <c r="C117" s="125" t="s">
        <v>3166</v>
      </c>
      <c r="D117" s="125" t="s">
        <v>3181</v>
      </c>
      <c r="E117" s="126"/>
      <c r="F117" s="127"/>
      <c r="G117" s="127"/>
      <c r="H117" s="130" t="s">
        <v>3168</v>
      </c>
      <c r="I117" s="129">
        <v>137.13132391981054</v>
      </c>
      <c r="J117" s="125">
        <v>16</v>
      </c>
      <c r="K117" s="125" t="s">
        <v>3169</v>
      </c>
      <c r="L117" s="125" t="s">
        <v>3170</v>
      </c>
      <c r="M117" s="141" t="s">
        <v>2639</v>
      </c>
      <c r="N117" s="125">
        <v>1</v>
      </c>
      <c r="O117" s="141" t="s">
        <v>2639</v>
      </c>
    </row>
    <row r="118" spans="1:15" x14ac:dyDescent="0.25">
      <c r="A118" s="125">
        <f t="shared" si="1"/>
        <v>112</v>
      </c>
      <c r="B118" s="125" t="s">
        <v>3166</v>
      </c>
      <c r="C118" s="125" t="s">
        <v>3166</v>
      </c>
      <c r="D118" s="125" t="s">
        <v>3181</v>
      </c>
      <c r="E118" s="126"/>
      <c r="F118" s="127"/>
      <c r="G118" s="127"/>
      <c r="H118" s="130" t="s">
        <v>3168</v>
      </c>
      <c r="I118" s="129">
        <v>62.096698785040097</v>
      </c>
      <c r="J118" s="125">
        <v>16</v>
      </c>
      <c r="K118" s="125" t="s">
        <v>3169</v>
      </c>
      <c r="L118" s="125" t="s">
        <v>3170</v>
      </c>
      <c r="M118" s="141" t="s">
        <v>2639</v>
      </c>
      <c r="N118" s="125">
        <v>1</v>
      </c>
      <c r="O118" s="141" t="s">
        <v>2639</v>
      </c>
    </row>
    <row r="119" spans="1:15" x14ac:dyDescent="0.25">
      <c r="A119" s="125">
        <f t="shared" si="1"/>
        <v>113</v>
      </c>
      <c r="B119" s="125" t="s">
        <v>3166</v>
      </c>
      <c r="C119" s="125" t="s">
        <v>3166</v>
      </c>
      <c r="D119" s="125" t="s">
        <v>3181</v>
      </c>
      <c r="E119" s="126"/>
      <c r="F119" s="127"/>
      <c r="G119" s="127"/>
      <c r="H119" s="130" t="s">
        <v>3168</v>
      </c>
      <c r="I119" s="129">
        <v>253.18965223721131</v>
      </c>
      <c r="J119" s="125">
        <v>16</v>
      </c>
      <c r="K119" s="125" t="s">
        <v>3169</v>
      </c>
      <c r="L119" s="125" t="s">
        <v>3170</v>
      </c>
      <c r="M119" s="141" t="s">
        <v>2639</v>
      </c>
      <c r="N119" s="125">
        <v>1</v>
      </c>
      <c r="O119" s="141" t="s">
        <v>2639</v>
      </c>
    </row>
    <row r="120" spans="1:15" x14ac:dyDescent="0.25">
      <c r="A120" s="125">
        <f t="shared" si="1"/>
        <v>114</v>
      </c>
      <c r="B120" s="125" t="s">
        <v>3166</v>
      </c>
      <c r="C120" s="125" t="s">
        <v>3166</v>
      </c>
      <c r="D120" s="125" t="s">
        <v>3181</v>
      </c>
      <c r="E120" s="126"/>
      <c r="F120" s="127"/>
      <c r="G120" s="127"/>
      <c r="H120" s="130" t="s">
        <v>3168</v>
      </c>
      <c r="I120" s="129">
        <v>237.6930794112441</v>
      </c>
      <c r="J120" s="125">
        <v>16</v>
      </c>
      <c r="K120" s="125" t="s">
        <v>3169</v>
      </c>
      <c r="L120" s="125" t="s">
        <v>3170</v>
      </c>
      <c r="M120" s="141" t="s">
        <v>2639</v>
      </c>
      <c r="N120" s="125">
        <v>1</v>
      </c>
      <c r="O120" s="141" t="s">
        <v>2639</v>
      </c>
    </row>
    <row r="121" spans="1:15" x14ac:dyDescent="0.25">
      <c r="A121" s="125">
        <f t="shared" si="1"/>
        <v>115</v>
      </c>
      <c r="B121" s="125" t="s">
        <v>3166</v>
      </c>
      <c r="C121" s="125" t="s">
        <v>3166</v>
      </c>
      <c r="D121" s="125" t="s">
        <v>3181</v>
      </c>
      <c r="E121" s="126"/>
      <c r="F121" s="127"/>
      <c r="G121" s="127"/>
      <c r="H121" s="130" t="s">
        <v>3168</v>
      </c>
      <c r="I121" s="129">
        <v>38.078865529319543</v>
      </c>
      <c r="J121" s="125">
        <v>16</v>
      </c>
      <c r="K121" s="125" t="s">
        <v>3169</v>
      </c>
      <c r="L121" s="125" t="s">
        <v>3170</v>
      </c>
      <c r="M121" s="141" t="s">
        <v>2639</v>
      </c>
      <c r="N121" s="125">
        <v>1</v>
      </c>
      <c r="O121" s="141" t="s">
        <v>2639</v>
      </c>
    </row>
    <row r="122" spans="1:15" x14ac:dyDescent="0.25">
      <c r="A122" s="125">
        <f t="shared" si="1"/>
        <v>116</v>
      </c>
      <c r="B122" s="125" t="s">
        <v>3166</v>
      </c>
      <c r="C122" s="125" t="s">
        <v>3166</v>
      </c>
      <c r="D122" s="125" t="s">
        <v>3181</v>
      </c>
      <c r="E122" s="126"/>
      <c r="F122" s="127"/>
      <c r="G122" s="127"/>
      <c r="H122" s="130" t="s">
        <v>3168</v>
      </c>
      <c r="I122" s="129">
        <v>144.12841496387864</v>
      </c>
      <c r="J122" s="125">
        <v>16</v>
      </c>
      <c r="K122" s="125" t="s">
        <v>3169</v>
      </c>
      <c r="L122" s="125" t="s">
        <v>3170</v>
      </c>
      <c r="M122" s="141" t="s">
        <v>2639</v>
      </c>
      <c r="N122" s="125">
        <v>1</v>
      </c>
      <c r="O122" s="141" t="s">
        <v>2639</v>
      </c>
    </row>
    <row r="123" spans="1:15" x14ac:dyDescent="0.25">
      <c r="A123" s="125">
        <f t="shared" si="1"/>
        <v>117</v>
      </c>
      <c r="B123" s="125" t="s">
        <v>3166</v>
      </c>
      <c r="C123" s="125" t="s">
        <v>3166</v>
      </c>
      <c r="D123" s="125" t="s">
        <v>3181</v>
      </c>
      <c r="E123" s="126"/>
      <c r="F123" s="127"/>
      <c r="G123" s="127"/>
      <c r="H123" s="130" t="s">
        <v>3168</v>
      </c>
      <c r="I123" s="129">
        <v>29.698484809834994</v>
      </c>
      <c r="J123" s="125">
        <v>16</v>
      </c>
      <c r="K123" s="125" t="s">
        <v>3169</v>
      </c>
      <c r="L123" s="125" t="s">
        <v>3170</v>
      </c>
      <c r="M123" s="141" t="s">
        <v>2698</v>
      </c>
      <c r="N123" s="125">
        <v>1</v>
      </c>
      <c r="O123" s="141" t="s">
        <v>2698</v>
      </c>
    </row>
    <row r="124" spans="1:15" x14ac:dyDescent="0.25">
      <c r="A124" s="125">
        <f t="shared" si="1"/>
        <v>118</v>
      </c>
      <c r="B124" s="125" t="s">
        <v>3166</v>
      </c>
      <c r="C124" s="125" t="s">
        <v>3166</v>
      </c>
      <c r="D124" s="125" t="s">
        <v>3181</v>
      </c>
      <c r="E124" s="126"/>
      <c r="F124" s="127"/>
      <c r="G124" s="127"/>
      <c r="H124" s="130" t="s">
        <v>3168</v>
      </c>
      <c r="I124" s="129">
        <v>134.18271125595876</v>
      </c>
      <c r="J124" s="125">
        <v>16</v>
      </c>
      <c r="K124" s="125" t="s">
        <v>3169</v>
      </c>
      <c r="L124" s="125" t="s">
        <v>3170</v>
      </c>
      <c r="M124" s="141" t="s">
        <v>2639</v>
      </c>
      <c r="N124" s="125">
        <v>1</v>
      </c>
      <c r="O124" s="141" t="s">
        <v>2639</v>
      </c>
    </row>
    <row r="125" spans="1:15" x14ac:dyDescent="0.25">
      <c r="A125" s="125">
        <f t="shared" si="1"/>
        <v>119</v>
      </c>
      <c r="B125" s="125" t="s">
        <v>3166</v>
      </c>
      <c r="C125" s="125" t="s">
        <v>3166</v>
      </c>
      <c r="D125" s="125" t="s">
        <v>3181</v>
      </c>
      <c r="E125" s="126"/>
      <c r="F125" s="127"/>
      <c r="G125" s="127"/>
      <c r="H125" s="130" t="s">
        <v>3168</v>
      </c>
      <c r="I125" s="129">
        <v>84.095184166514557</v>
      </c>
      <c r="J125" s="125">
        <v>16</v>
      </c>
      <c r="K125" s="125" t="s">
        <v>3169</v>
      </c>
      <c r="L125" s="125" t="s">
        <v>3170</v>
      </c>
      <c r="M125" s="141" t="s">
        <v>2639</v>
      </c>
      <c r="N125" s="125">
        <v>1</v>
      </c>
      <c r="O125" s="141" t="s">
        <v>2639</v>
      </c>
    </row>
    <row r="126" spans="1:15" x14ac:dyDescent="0.25">
      <c r="A126" s="125">
        <f t="shared" si="1"/>
        <v>120</v>
      </c>
      <c r="B126" s="125" t="s">
        <v>3166</v>
      </c>
      <c r="C126" s="125" t="s">
        <v>3166</v>
      </c>
      <c r="D126" s="125" t="s">
        <v>3181</v>
      </c>
      <c r="E126" s="126"/>
      <c r="F126" s="127"/>
      <c r="G126" s="127"/>
      <c r="H126" s="130" t="s">
        <v>3168</v>
      </c>
      <c r="I126" s="129">
        <v>102.83968105745953</v>
      </c>
      <c r="J126" s="125">
        <v>16</v>
      </c>
      <c r="K126" s="125" t="s">
        <v>3169</v>
      </c>
      <c r="L126" s="125" t="s">
        <v>3170</v>
      </c>
      <c r="M126" s="141" t="s">
        <v>2639</v>
      </c>
      <c r="N126" s="125">
        <v>1</v>
      </c>
      <c r="O126" s="141" t="s">
        <v>2639</v>
      </c>
    </row>
    <row r="127" spans="1:15" x14ac:dyDescent="0.25">
      <c r="A127" s="125">
        <f t="shared" si="1"/>
        <v>121</v>
      </c>
      <c r="B127" s="125" t="s">
        <v>3166</v>
      </c>
      <c r="C127" s="125" t="s">
        <v>3166</v>
      </c>
      <c r="D127" s="125" t="s">
        <v>3181</v>
      </c>
      <c r="E127" s="126"/>
      <c r="F127" s="127"/>
      <c r="G127" s="127"/>
      <c r="H127" s="130" t="s">
        <v>3168</v>
      </c>
      <c r="I127" s="129">
        <v>213.77558326431949</v>
      </c>
      <c r="J127" s="125">
        <v>16</v>
      </c>
      <c r="K127" s="125" t="s">
        <v>3169</v>
      </c>
      <c r="L127" s="125" t="s">
        <v>3170</v>
      </c>
      <c r="M127" s="141" t="s">
        <v>2639</v>
      </c>
      <c r="N127" s="125">
        <v>1</v>
      </c>
      <c r="O127" s="141" t="s">
        <v>2639</v>
      </c>
    </row>
    <row r="128" spans="1:15" x14ac:dyDescent="0.25">
      <c r="A128" s="125">
        <f t="shared" si="1"/>
        <v>122</v>
      </c>
      <c r="B128" s="125" t="s">
        <v>3166</v>
      </c>
      <c r="C128" s="125" t="s">
        <v>3166</v>
      </c>
      <c r="D128" s="125" t="s">
        <v>3181</v>
      </c>
      <c r="E128" s="126"/>
      <c r="F128" s="127"/>
      <c r="G128" s="127"/>
      <c r="H128" s="130" t="s">
        <v>3168</v>
      </c>
      <c r="I128" s="129">
        <v>207.85812469085735</v>
      </c>
      <c r="J128" s="125">
        <v>16</v>
      </c>
      <c r="K128" s="125" t="s">
        <v>3169</v>
      </c>
      <c r="L128" s="125" t="s">
        <v>3170</v>
      </c>
      <c r="M128" s="141" t="s">
        <v>2639</v>
      </c>
      <c r="N128" s="125">
        <v>1</v>
      </c>
      <c r="O128" s="141" t="s">
        <v>2639</v>
      </c>
    </row>
    <row r="129" spans="1:15" x14ac:dyDescent="0.25">
      <c r="A129" s="125">
        <f t="shared" si="1"/>
        <v>123</v>
      </c>
      <c r="B129" s="125" t="s">
        <v>3166</v>
      </c>
      <c r="C129" s="125" t="s">
        <v>3166</v>
      </c>
      <c r="D129" s="125" t="s">
        <v>3181</v>
      </c>
      <c r="E129" s="126"/>
      <c r="F129" s="127"/>
      <c r="G129" s="127"/>
      <c r="H129" s="130" t="s">
        <v>3168</v>
      </c>
      <c r="I129" s="129">
        <v>121.59358535712317</v>
      </c>
      <c r="J129" s="125">
        <v>16</v>
      </c>
      <c r="K129" s="125" t="s">
        <v>3169</v>
      </c>
      <c r="L129" s="125" t="s">
        <v>3170</v>
      </c>
      <c r="M129" s="141" t="s">
        <v>2639</v>
      </c>
      <c r="N129" s="125">
        <v>1</v>
      </c>
      <c r="O129" s="141" t="s">
        <v>2639</v>
      </c>
    </row>
    <row r="130" spans="1:15" x14ac:dyDescent="0.25">
      <c r="A130" s="125">
        <f t="shared" si="1"/>
        <v>124</v>
      </c>
      <c r="B130" s="125" t="s">
        <v>3166</v>
      </c>
      <c r="C130" s="125" t="s">
        <v>3166</v>
      </c>
      <c r="D130" s="125" t="s">
        <v>3181</v>
      </c>
      <c r="E130" s="126"/>
      <c r="F130" s="127"/>
      <c r="G130" s="127"/>
      <c r="H130" s="130" t="s">
        <v>3168</v>
      </c>
      <c r="I130" s="129">
        <v>206.15528128088303</v>
      </c>
      <c r="J130" s="125">
        <v>16</v>
      </c>
      <c r="K130" s="125" t="s">
        <v>3169</v>
      </c>
      <c r="L130" s="125" t="s">
        <v>3170</v>
      </c>
      <c r="M130" s="141" t="s">
        <v>2639</v>
      </c>
      <c r="N130" s="125">
        <v>1</v>
      </c>
      <c r="O130" s="141" t="s">
        <v>2639</v>
      </c>
    </row>
    <row r="131" spans="1:15" x14ac:dyDescent="0.25">
      <c r="A131" s="125">
        <f t="shared" si="1"/>
        <v>125</v>
      </c>
      <c r="B131" s="125" t="s">
        <v>3166</v>
      </c>
      <c r="C131" s="125" t="s">
        <v>3166</v>
      </c>
      <c r="D131" s="125" t="s">
        <v>3181</v>
      </c>
      <c r="E131" s="126"/>
      <c r="F131" s="127"/>
      <c r="G131" s="127"/>
      <c r="H131" s="130" t="s">
        <v>3168</v>
      </c>
      <c r="I131" s="129">
        <v>212.39821091525229</v>
      </c>
      <c r="J131" s="125">
        <v>16</v>
      </c>
      <c r="K131" s="125" t="s">
        <v>3169</v>
      </c>
      <c r="L131" s="125" t="s">
        <v>3170</v>
      </c>
      <c r="M131" s="141" t="s">
        <v>2639</v>
      </c>
      <c r="N131" s="125">
        <v>1</v>
      </c>
      <c r="O131" s="141" t="s">
        <v>2639</v>
      </c>
    </row>
    <row r="132" spans="1:15" x14ac:dyDescent="0.25">
      <c r="A132" s="125">
        <f t="shared" si="1"/>
        <v>126</v>
      </c>
      <c r="B132" s="125" t="s">
        <v>3166</v>
      </c>
      <c r="C132" s="125" t="s">
        <v>3166</v>
      </c>
      <c r="D132" s="125" t="s">
        <v>3181</v>
      </c>
      <c r="E132" s="126"/>
      <c r="F132" s="127"/>
      <c r="G132" s="127"/>
      <c r="H132" s="130" t="s">
        <v>3168</v>
      </c>
      <c r="I132" s="129">
        <v>207.0024154448445</v>
      </c>
      <c r="J132" s="125">
        <v>16</v>
      </c>
      <c r="K132" s="125" t="s">
        <v>3169</v>
      </c>
      <c r="L132" s="125" t="s">
        <v>3170</v>
      </c>
      <c r="M132" s="141" t="s">
        <v>2639</v>
      </c>
      <c r="N132" s="125">
        <v>1</v>
      </c>
      <c r="O132" s="141" t="s">
        <v>2639</v>
      </c>
    </row>
    <row r="133" spans="1:15" x14ac:dyDescent="0.25">
      <c r="A133" s="125">
        <f t="shared" si="1"/>
        <v>127</v>
      </c>
      <c r="B133" s="125" t="s">
        <v>3166</v>
      </c>
      <c r="C133" s="125" t="s">
        <v>3166</v>
      </c>
      <c r="D133" s="125" t="s">
        <v>3181</v>
      </c>
      <c r="E133" s="126"/>
      <c r="F133" s="127"/>
      <c r="G133" s="127"/>
      <c r="H133" s="130" t="s">
        <v>3168</v>
      </c>
      <c r="I133" s="129">
        <v>144.1700384962146</v>
      </c>
      <c r="J133" s="125">
        <v>16</v>
      </c>
      <c r="K133" s="125" t="s">
        <v>3169</v>
      </c>
      <c r="L133" s="125" t="s">
        <v>3170</v>
      </c>
      <c r="M133" s="141" t="s">
        <v>2698</v>
      </c>
      <c r="N133" s="125">
        <v>1</v>
      </c>
      <c r="O133" s="141" t="s">
        <v>2698</v>
      </c>
    </row>
    <row r="134" spans="1:15" x14ac:dyDescent="0.25">
      <c r="A134" s="125">
        <f t="shared" si="1"/>
        <v>128</v>
      </c>
      <c r="B134" s="125" t="s">
        <v>3166</v>
      </c>
      <c r="C134" s="125" t="s">
        <v>3166</v>
      </c>
      <c r="D134" s="125" t="s">
        <v>3181</v>
      </c>
      <c r="E134" s="126"/>
      <c r="F134" s="127"/>
      <c r="G134" s="127"/>
      <c r="H134" s="130" t="s">
        <v>3168</v>
      </c>
      <c r="I134" s="129">
        <v>34.985711369071801</v>
      </c>
      <c r="J134" s="125">
        <v>16</v>
      </c>
      <c r="K134" s="125" t="s">
        <v>3169</v>
      </c>
      <c r="L134" s="125" t="s">
        <v>3170</v>
      </c>
      <c r="M134" s="141" t="s">
        <v>2698</v>
      </c>
      <c r="N134" s="125">
        <v>1</v>
      </c>
      <c r="O134" s="141" t="s">
        <v>2698</v>
      </c>
    </row>
    <row r="135" spans="1:15" x14ac:dyDescent="0.25">
      <c r="A135" s="125">
        <f t="shared" si="1"/>
        <v>129</v>
      </c>
      <c r="B135" s="125" t="s">
        <v>3166</v>
      </c>
      <c r="C135" s="125" t="s">
        <v>3166</v>
      </c>
      <c r="D135" s="125" t="s">
        <v>3181</v>
      </c>
      <c r="E135" s="126"/>
      <c r="F135" s="127"/>
      <c r="G135" s="127"/>
      <c r="H135" s="130" t="s">
        <v>3173</v>
      </c>
      <c r="I135" s="129">
        <v>15</v>
      </c>
      <c r="J135" s="125">
        <v>13</v>
      </c>
      <c r="K135" s="125" t="s">
        <v>3169</v>
      </c>
      <c r="L135" s="125" t="s">
        <v>3175</v>
      </c>
      <c r="M135" s="141" t="s">
        <v>5757</v>
      </c>
      <c r="N135" s="125">
        <v>1</v>
      </c>
      <c r="O135" s="141" t="s">
        <v>8158</v>
      </c>
    </row>
    <row r="136" spans="1:15" x14ac:dyDescent="0.25">
      <c r="A136" s="125">
        <f t="shared" si="1"/>
        <v>130</v>
      </c>
      <c r="B136" s="125" t="s">
        <v>3166</v>
      </c>
      <c r="C136" s="125" t="s">
        <v>3166</v>
      </c>
      <c r="D136" s="125" t="s">
        <v>3181</v>
      </c>
      <c r="E136" s="126"/>
      <c r="F136" s="127"/>
      <c r="G136" s="127"/>
      <c r="H136" s="130" t="s">
        <v>3173</v>
      </c>
      <c r="I136" s="129">
        <v>130.18832512940628</v>
      </c>
      <c r="J136" s="125">
        <v>13</v>
      </c>
      <c r="K136" s="125" t="s">
        <v>3169</v>
      </c>
      <c r="L136" s="125" t="s">
        <v>3175</v>
      </c>
      <c r="M136" s="141" t="s">
        <v>5757</v>
      </c>
      <c r="N136" s="125">
        <v>1</v>
      </c>
      <c r="O136" s="141" t="s">
        <v>8158</v>
      </c>
    </row>
    <row r="137" spans="1:15" x14ac:dyDescent="0.25">
      <c r="A137" s="125">
        <f t="shared" ref="A137:A200" si="2">A136+1</f>
        <v>131</v>
      </c>
      <c r="B137" s="125" t="s">
        <v>3166</v>
      </c>
      <c r="C137" s="125" t="s">
        <v>3166</v>
      </c>
      <c r="D137" s="125" t="s">
        <v>3181</v>
      </c>
      <c r="E137" s="126"/>
      <c r="F137" s="127"/>
      <c r="G137" s="127"/>
      <c r="H137" s="130" t="s">
        <v>3173</v>
      </c>
      <c r="I137" s="129">
        <v>102.17631819555841</v>
      </c>
      <c r="J137" s="125">
        <v>13</v>
      </c>
      <c r="K137" s="125" t="s">
        <v>3169</v>
      </c>
      <c r="L137" s="125" t="s">
        <v>3175</v>
      </c>
      <c r="M137" s="141" t="s">
        <v>5757</v>
      </c>
      <c r="N137" s="125">
        <v>1</v>
      </c>
      <c r="O137" s="141" t="s">
        <v>8158</v>
      </c>
    </row>
    <row r="138" spans="1:15" x14ac:dyDescent="0.25">
      <c r="A138" s="125">
        <f t="shared" si="2"/>
        <v>132</v>
      </c>
      <c r="B138" s="125" t="s">
        <v>3166</v>
      </c>
      <c r="C138" s="125" t="s">
        <v>3166</v>
      </c>
      <c r="D138" s="125" t="s">
        <v>3182</v>
      </c>
      <c r="E138" s="126"/>
      <c r="F138" s="127"/>
      <c r="G138" s="127"/>
      <c r="H138" s="130" t="s">
        <v>3173</v>
      </c>
      <c r="I138" s="129">
        <v>66.098411478642959</v>
      </c>
      <c r="J138" s="125">
        <v>13</v>
      </c>
      <c r="K138" s="125" t="s">
        <v>3169</v>
      </c>
      <c r="L138" s="125" t="s">
        <v>3175</v>
      </c>
      <c r="M138" s="141" t="s">
        <v>5757</v>
      </c>
      <c r="N138" s="125">
        <v>1</v>
      </c>
      <c r="O138" s="141" t="s">
        <v>8158</v>
      </c>
    </row>
    <row r="139" spans="1:15" x14ac:dyDescent="0.25">
      <c r="A139" s="125">
        <f t="shared" si="2"/>
        <v>133</v>
      </c>
      <c r="B139" s="125" t="s">
        <v>3166</v>
      </c>
      <c r="C139" s="125" t="s">
        <v>3166</v>
      </c>
      <c r="D139" s="125" t="s">
        <v>3182</v>
      </c>
      <c r="E139" s="126"/>
      <c r="F139" s="127"/>
      <c r="G139" s="127"/>
      <c r="H139" s="130" t="s">
        <v>3173</v>
      </c>
      <c r="I139" s="129">
        <v>36.221540552549669</v>
      </c>
      <c r="J139" s="125">
        <v>13</v>
      </c>
      <c r="K139" s="125" t="s">
        <v>3169</v>
      </c>
      <c r="L139" s="125" t="s">
        <v>3175</v>
      </c>
      <c r="M139" s="141" t="s">
        <v>5757</v>
      </c>
      <c r="N139" s="125">
        <v>1</v>
      </c>
      <c r="O139" s="141" t="s">
        <v>8158</v>
      </c>
    </row>
    <row r="140" spans="1:15" x14ac:dyDescent="0.25">
      <c r="A140" s="125">
        <f t="shared" si="2"/>
        <v>134</v>
      </c>
      <c r="B140" s="125" t="s">
        <v>3166</v>
      </c>
      <c r="C140" s="125" t="s">
        <v>3166</v>
      </c>
      <c r="D140" s="125" t="s">
        <v>3182</v>
      </c>
      <c r="E140" s="126"/>
      <c r="F140" s="127"/>
      <c r="G140" s="127"/>
      <c r="H140" s="130" t="s">
        <v>3173</v>
      </c>
      <c r="I140" s="129">
        <v>74.464756764525859</v>
      </c>
      <c r="J140" s="125">
        <v>13</v>
      </c>
      <c r="K140" s="125" t="s">
        <v>3169</v>
      </c>
      <c r="L140" s="125" t="s">
        <v>3170</v>
      </c>
      <c r="M140" s="141" t="s">
        <v>5909</v>
      </c>
      <c r="N140" s="125">
        <v>1</v>
      </c>
      <c r="O140" s="141" t="s">
        <v>8159</v>
      </c>
    </row>
    <row r="141" spans="1:15" x14ac:dyDescent="0.25">
      <c r="A141" s="125">
        <f t="shared" si="2"/>
        <v>135</v>
      </c>
      <c r="B141" s="125" t="s">
        <v>3166</v>
      </c>
      <c r="C141" s="125" t="s">
        <v>3166</v>
      </c>
      <c r="D141" s="125" t="s">
        <v>3182</v>
      </c>
      <c r="E141" s="126"/>
      <c r="F141" s="127"/>
      <c r="G141" s="127"/>
      <c r="H141" s="130" t="s">
        <v>3173</v>
      </c>
      <c r="I141" s="129">
        <v>71.470273540822546</v>
      </c>
      <c r="J141" s="125">
        <v>13</v>
      </c>
      <c r="K141" s="125" t="s">
        <v>3169</v>
      </c>
      <c r="L141" s="125" t="s">
        <v>3170</v>
      </c>
      <c r="M141" s="141" t="s">
        <v>5909</v>
      </c>
      <c r="N141" s="125">
        <v>1</v>
      </c>
      <c r="O141" s="141" t="s">
        <v>8159</v>
      </c>
    </row>
    <row r="142" spans="1:15" x14ac:dyDescent="0.25">
      <c r="A142" s="125">
        <f t="shared" si="2"/>
        <v>136</v>
      </c>
      <c r="B142" s="125" t="s">
        <v>3166</v>
      </c>
      <c r="C142" s="125" t="s">
        <v>3166</v>
      </c>
      <c r="D142" s="125" t="s">
        <v>3182</v>
      </c>
      <c r="E142" s="126"/>
      <c r="F142" s="127"/>
      <c r="G142" s="127"/>
      <c r="H142" s="130" t="s">
        <v>3173</v>
      </c>
      <c r="I142" s="129">
        <v>78.160092118676531</v>
      </c>
      <c r="J142" s="125">
        <v>13</v>
      </c>
      <c r="K142" s="125" t="s">
        <v>3169</v>
      </c>
      <c r="L142" s="125" t="s">
        <v>3170</v>
      </c>
      <c r="M142" s="141" t="s">
        <v>5909</v>
      </c>
      <c r="N142" s="125">
        <v>1</v>
      </c>
      <c r="O142" s="141" t="s">
        <v>8159</v>
      </c>
    </row>
    <row r="143" spans="1:15" x14ac:dyDescent="0.25">
      <c r="A143" s="125">
        <f t="shared" si="2"/>
        <v>137</v>
      </c>
      <c r="B143" s="125" t="s">
        <v>3166</v>
      </c>
      <c r="C143" s="125" t="s">
        <v>3166</v>
      </c>
      <c r="D143" s="125" t="s">
        <v>3182</v>
      </c>
      <c r="E143" s="126"/>
      <c r="F143" s="127"/>
      <c r="G143" s="127"/>
      <c r="H143" s="130" t="s">
        <v>3173</v>
      </c>
      <c r="I143" s="129">
        <v>80.006249755878443</v>
      </c>
      <c r="J143" s="125">
        <v>13</v>
      </c>
      <c r="K143" s="125" t="s">
        <v>3169</v>
      </c>
      <c r="L143" s="125" t="s">
        <v>3170</v>
      </c>
      <c r="M143" s="141" t="s">
        <v>5909</v>
      </c>
      <c r="N143" s="125">
        <v>1</v>
      </c>
      <c r="O143" s="141" t="s">
        <v>8159</v>
      </c>
    </row>
    <row r="144" spans="1:15" x14ac:dyDescent="0.25">
      <c r="A144" s="125">
        <f t="shared" si="2"/>
        <v>138</v>
      </c>
      <c r="B144" s="125" t="s">
        <v>3166</v>
      </c>
      <c r="C144" s="125" t="s">
        <v>3166</v>
      </c>
      <c r="D144" s="125" t="s">
        <v>3182</v>
      </c>
      <c r="E144" s="126"/>
      <c r="F144" s="127"/>
      <c r="G144" s="127"/>
      <c r="H144" s="130" t="s">
        <v>3173</v>
      </c>
      <c r="I144" s="129">
        <v>94.36630754670864</v>
      </c>
      <c r="J144" s="125">
        <v>13</v>
      </c>
      <c r="K144" s="125" t="s">
        <v>3169</v>
      </c>
      <c r="L144" s="125" t="s">
        <v>3170</v>
      </c>
      <c r="M144" s="141" t="s">
        <v>5909</v>
      </c>
      <c r="N144" s="125">
        <v>1</v>
      </c>
      <c r="O144" s="141" t="s">
        <v>8159</v>
      </c>
    </row>
    <row r="145" spans="1:15" ht="17.25" customHeight="1" x14ac:dyDescent="0.25">
      <c r="A145" s="125">
        <f t="shared" si="2"/>
        <v>139</v>
      </c>
      <c r="B145" s="125" t="s">
        <v>3166</v>
      </c>
      <c r="C145" s="125" t="s">
        <v>3166</v>
      </c>
      <c r="D145" s="125" t="s">
        <v>3182</v>
      </c>
      <c r="E145" s="126"/>
      <c r="F145" s="127"/>
      <c r="G145" s="127"/>
      <c r="H145" s="130" t="s">
        <v>3168</v>
      </c>
      <c r="I145" s="129">
        <v>289.99482754007875</v>
      </c>
      <c r="J145" s="125">
        <v>16</v>
      </c>
      <c r="K145" s="125" t="s">
        <v>3169</v>
      </c>
      <c r="L145" s="125" t="s">
        <v>3170</v>
      </c>
      <c r="M145" s="141" t="s">
        <v>2639</v>
      </c>
      <c r="N145" s="125">
        <v>1</v>
      </c>
      <c r="O145" s="141" t="s">
        <v>2639</v>
      </c>
    </row>
    <row r="146" spans="1:15" x14ac:dyDescent="0.25">
      <c r="A146" s="125">
        <f t="shared" si="2"/>
        <v>140</v>
      </c>
      <c r="B146" s="125" t="s">
        <v>3166</v>
      </c>
      <c r="C146" s="125" t="s">
        <v>3166</v>
      </c>
      <c r="D146" s="125" t="s">
        <v>3182</v>
      </c>
      <c r="E146" s="126"/>
      <c r="F146" s="127"/>
      <c r="G146" s="127"/>
      <c r="H146" s="130" t="s">
        <v>3168</v>
      </c>
      <c r="I146" s="129">
        <v>50.596442562694072</v>
      </c>
      <c r="J146" s="125">
        <v>16</v>
      </c>
      <c r="K146" s="125" t="s">
        <v>3169</v>
      </c>
      <c r="L146" s="125" t="s">
        <v>3170</v>
      </c>
      <c r="M146" s="141" t="s">
        <v>2639</v>
      </c>
      <c r="N146" s="125">
        <v>1</v>
      </c>
      <c r="O146" s="141" t="s">
        <v>2639</v>
      </c>
    </row>
    <row r="147" spans="1:15" x14ac:dyDescent="0.25">
      <c r="A147" s="125">
        <f t="shared" si="2"/>
        <v>141</v>
      </c>
      <c r="B147" s="125" t="s">
        <v>3166</v>
      </c>
      <c r="C147" s="125" t="s">
        <v>3166</v>
      </c>
      <c r="D147" s="125" t="s">
        <v>3182</v>
      </c>
      <c r="E147" s="126"/>
      <c r="F147" s="127"/>
      <c r="G147" s="127"/>
      <c r="H147" s="130" t="s">
        <v>3173</v>
      </c>
      <c r="I147" s="129">
        <v>69.260378283691168</v>
      </c>
      <c r="J147" s="125">
        <v>13</v>
      </c>
      <c r="K147" s="125" t="s">
        <v>3169</v>
      </c>
      <c r="L147" s="125" t="s">
        <v>3170</v>
      </c>
      <c r="M147" s="141" t="s">
        <v>2639</v>
      </c>
      <c r="N147" s="125">
        <v>1</v>
      </c>
      <c r="O147" s="141" t="s">
        <v>2639</v>
      </c>
    </row>
    <row r="148" spans="1:15" x14ac:dyDescent="0.25">
      <c r="A148" s="125">
        <f t="shared" si="2"/>
        <v>142</v>
      </c>
      <c r="B148" s="125" t="s">
        <v>3166</v>
      </c>
      <c r="C148" s="125" t="s">
        <v>3166</v>
      </c>
      <c r="D148" s="125" t="s">
        <v>3182</v>
      </c>
      <c r="E148" s="126"/>
      <c r="F148" s="127"/>
      <c r="G148" s="127"/>
      <c r="H148" s="130" t="s">
        <v>3173</v>
      </c>
      <c r="I148" s="129">
        <v>86.145226217127089</v>
      </c>
      <c r="J148" s="125">
        <v>13</v>
      </c>
      <c r="K148" s="125" t="s">
        <v>3169</v>
      </c>
      <c r="L148" s="125" t="s">
        <v>3170</v>
      </c>
      <c r="M148" s="141" t="s">
        <v>2639</v>
      </c>
      <c r="N148" s="125">
        <v>1</v>
      </c>
      <c r="O148" s="141" t="s">
        <v>2639</v>
      </c>
    </row>
    <row r="149" spans="1:15" x14ac:dyDescent="0.25">
      <c r="A149" s="125">
        <f t="shared" si="2"/>
        <v>143</v>
      </c>
      <c r="B149" s="125" t="s">
        <v>3166</v>
      </c>
      <c r="C149" s="125" t="s">
        <v>3166</v>
      </c>
      <c r="D149" s="125" t="s">
        <v>3182</v>
      </c>
      <c r="E149" s="126"/>
      <c r="F149" s="127"/>
      <c r="G149" s="127"/>
      <c r="H149" s="130" t="s">
        <v>3173</v>
      </c>
      <c r="I149" s="129">
        <v>80.777472107017559</v>
      </c>
      <c r="J149" s="125">
        <v>13</v>
      </c>
      <c r="K149" s="125" t="s">
        <v>3169</v>
      </c>
      <c r="L149" s="125" t="s">
        <v>3170</v>
      </c>
      <c r="M149" s="141" t="s">
        <v>2639</v>
      </c>
      <c r="N149" s="125">
        <v>1</v>
      </c>
      <c r="O149" s="141" t="s">
        <v>2639</v>
      </c>
    </row>
    <row r="150" spans="1:15" x14ac:dyDescent="0.25">
      <c r="A150" s="125">
        <f t="shared" si="2"/>
        <v>144</v>
      </c>
      <c r="B150" s="125" t="s">
        <v>3166</v>
      </c>
      <c r="C150" s="125" t="s">
        <v>3166</v>
      </c>
      <c r="D150" s="125" t="s">
        <v>3182</v>
      </c>
      <c r="E150" s="126"/>
      <c r="F150" s="127"/>
      <c r="G150" s="127"/>
      <c r="H150" s="130" t="s">
        <v>3173</v>
      </c>
      <c r="I150" s="129">
        <v>80.956778592036386</v>
      </c>
      <c r="J150" s="125">
        <v>13</v>
      </c>
      <c r="K150" s="125" t="s">
        <v>3169</v>
      </c>
      <c r="L150" s="125" t="s">
        <v>3170</v>
      </c>
      <c r="M150" s="141" t="s">
        <v>2639</v>
      </c>
      <c r="N150" s="125">
        <v>1</v>
      </c>
      <c r="O150" s="141" t="s">
        <v>2639</v>
      </c>
    </row>
    <row r="151" spans="1:15" x14ac:dyDescent="0.25">
      <c r="A151" s="125">
        <f t="shared" si="2"/>
        <v>145</v>
      </c>
      <c r="B151" s="125" t="s">
        <v>3166</v>
      </c>
      <c r="C151" s="125" t="s">
        <v>3166</v>
      </c>
      <c r="D151" s="125" t="s">
        <v>3182</v>
      </c>
      <c r="E151" s="126"/>
      <c r="F151" s="127"/>
      <c r="G151" s="127"/>
      <c r="H151" s="130" t="s">
        <v>3173</v>
      </c>
      <c r="I151" s="129">
        <v>73.061617830431317</v>
      </c>
      <c r="J151" s="125">
        <v>13</v>
      </c>
      <c r="K151" s="125" t="s">
        <v>3169</v>
      </c>
      <c r="L151" s="125" t="s">
        <v>3170</v>
      </c>
      <c r="M151" s="141" t="s">
        <v>2639</v>
      </c>
      <c r="N151" s="125">
        <v>1</v>
      </c>
      <c r="O151" s="141" t="s">
        <v>2639</v>
      </c>
    </row>
    <row r="152" spans="1:15" x14ac:dyDescent="0.25">
      <c r="A152" s="125">
        <f t="shared" si="2"/>
        <v>146</v>
      </c>
      <c r="B152" s="125" t="s">
        <v>3166</v>
      </c>
      <c r="C152" s="125" t="s">
        <v>3166</v>
      </c>
      <c r="D152" s="125" t="s">
        <v>3182</v>
      </c>
      <c r="E152" s="126"/>
      <c r="F152" s="127"/>
      <c r="G152" s="127"/>
      <c r="H152" s="130" t="s">
        <v>3173</v>
      </c>
      <c r="I152" s="129">
        <v>12.727922061357855</v>
      </c>
      <c r="J152" s="125">
        <v>13</v>
      </c>
      <c r="K152" s="125" t="s">
        <v>3169</v>
      </c>
      <c r="L152" s="125" t="s">
        <v>3170</v>
      </c>
      <c r="M152" s="141" t="s">
        <v>2639</v>
      </c>
      <c r="N152" s="125">
        <v>1</v>
      </c>
      <c r="O152" s="141" t="s">
        <v>2639</v>
      </c>
    </row>
    <row r="153" spans="1:15" x14ac:dyDescent="0.25">
      <c r="A153" s="125">
        <f t="shared" si="2"/>
        <v>147</v>
      </c>
      <c r="B153" s="125" t="s">
        <v>3166</v>
      </c>
      <c r="C153" s="125" t="s">
        <v>3166</v>
      </c>
      <c r="D153" s="125" t="s">
        <v>3182</v>
      </c>
      <c r="E153" s="126"/>
      <c r="F153" s="127"/>
      <c r="G153" s="127"/>
      <c r="H153" s="130" t="s">
        <v>3168</v>
      </c>
      <c r="I153" s="129">
        <v>317.2790569829657</v>
      </c>
      <c r="J153" s="125">
        <v>18</v>
      </c>
      <c r="K153" s="125" t="s">
        <v>3171</v>
      </c>
      <c r="L153" s="125" t="s">
        <v>3172</v>
      </c>
      <c r="M153" s="141" t="s">
        <v>931</v>
      </c>
      <c r="N153" s="125">
        <v>1</v>
      </c>
      <c r="O153" s="141" t="s">
        <v>931</v>
      </c>
    </row>
    <row r="154" spans="1:15" x14ac:dyDescent="0.25">
      <c r="A154" s="125">
        <f t="shared" si="2"/>
        <v>148</v>
      </c>
      <c r="B154" s="125" t="s">
        <v>3166</v>
      </c>
      <c r="C154" s="125" t="s">
        <v>3166</v>
      </c>
      <c r="D154" s="125" t="s">
        <v>3182</v>
      </c>
      <c r="E154" s="126"/>
      <c r="F154" s="127"/>
      <c r="G154" s="127"/>
      <c r="H154" s="130" t="s">
        <v>3168</v>
      </c>
      <c r="I154" s="129">
        <v>10.816653826391969</v>
      </c>
      <c r="J154" s="125">
        <v>18</v>
      </c>
      <c r="K154" s="125" t="s">
        <v>3171</v>
      </c>
      <c r="L154" s="125" t="s">
        <v>3172</v>
      </c>
      <c r="M154" s="141" t="s">
        <v>931</v>
      </c>
      <c r="N154" s="125">
        <v>1</v>
      </c>
      <c r="O154" s="141" t="s">
        <v>931</v>
      </c>
    </row>
    <row r="155" spans="1:15" ht="23.25" customHeight="1" x14ac:dyDescent="0.25">
      <c r="A155" s="125">
        <f t="shared" si="2"/>
        <v>149</v>
      </c>
      <c r="B155" s="125" t="s">
        <v>3166</v>
      </c>
      <c r="C155" s="125" t="s">
        <v>3166</v>
      </c>
      <c r="D155" s="125" t="s">
        <v>3182</v>
      </c>
      <c r="E155" s="126"/>
      <c r="F155" s="127"/>
      <c r="G155" s="127"/>
      <c r="H155" s="130" t="s">
        <v>3168</v>
      </c>
      <c r="I155" s="129">
        <v>205.2364490045567</v>
      </c>
      <c r="J155" s="125">
        <v>18</v>
      </c>
      <c r="K155" s="125" t="s">
        <v>3171</v>
      </c>
      <c r="L155" s="125" t="s">
        <v>3172</v>
      </c>
      <c r="M155" s="141" t="s">
        <v>931</v>
      </c>
      <c r="N155" s="125">
        <v>1</v>
      </c>
      <c r="O155" s="141" t="s">
        <v>931</v>
      </c>
    </row>
    <row r="156" spans="1:15" x14ac:dyDescent="0.25">
      <c r="A156" s="125">
        <f t="shared" si="2"/>
        <v>150</v>
      </c>
      <c r="B156" s="125" t="s">
        <v>3166</v>
      </c>
      <c r="C156" s="125" t="s">
        <v>3166</v>
      </c>
      <c r="D156" s="125" t="s">
        <v>3182</v>
      </c>
      <c r="E156" s="126"/>
      <c r="F156" s="127"/>
      <c r="G156" s="127"/>
      <c r="H156" s="130" t="s">
        <v>3168</v>
      </c>
      <c r="I156" s="129">
        <v>183.15294155431957</v>
      </c>
      <c r="J156" s="125">
        <v>16</v>
      </c>
      <c r="K156" s="125" t="s">
        <v>3169</v>
      </c>
      <c r="L156" s="125" t="s">
        <v>3170</v>
      </c>
      <c r="M156" s="141" t="s">
        <v>931</v>
      </c>
      <c r="N156" s="125">
        <v>1</v>
      </c>
      <c r="O156" s="141" t="s">
        <v>931</v>
      </c>
    </row>
    <row r="157" spans="1:15" x14ac:dyDescent="0.25">
      <c r="A157" s="125">
        <f t="shared" si="2"/>
        <v>151</v>
      </c>
      <c r="B157" s="125" t="s">
        <v>3166</v>
      </c>
      <c r="C157" s="125" t="s">
        <v>3166</v>
      </c>
      <c r="D157" s="125" t="s">
        <v>3182</v>
      </c>
      <c r="E157" s="126"/>
      <c r="F157" s="127"/>
      <c r="G157" s="127"/>
      <c r="H157" s="130" t="s">
        <v>3168</v>
      </c>
      <c r="I157" s="129">
        <v>43.278170016764804</v>
      </c>
      <c r="J157" s="125">
        <v>16</v>
      </c>
      <c r="K157" s="125" t="s">
        <v>3169</v>
      </c>
      <c r="L157" s="125" t="s">
        <v>3170</v>
      </c>
      <c r="M157" s="141" t="s">
        <v>931</v>
      </c>
      <c r="N157" s="125">
        <v>1</v>
      </c>
      <c r="O157" s="141" t="s">
        <v>931</v>
      </c>
    </row>
    <row r="158" spans="1:15" x14ac:dyDescent="0.25">
      <c r="A158" s="125">
        <f t="shared" si="2"/>
        <v>152</v>
      </c>
      <c r="B158" s="125" t="s">
        <v>3166</v>
      </c>
      <c r="C158" s="125" t="s">
        <v>3166</v>
      </c>
      <c r="D158" s="125" t="s">
        <v>3182</v>
      </c>
      <c r="E158" s="126"/>
      <c r="F158" s="127"/>
      <c r="G158" s="127"/>
      <c r="H158" s="130" t="s">
        <v>3183</v>
      </c>
      <c r="I158" s="129">
        <v>38.327535793473601</v>
      </c>
      <c r="J158" s="125">
        <v>15</v>
      </c>
      <c r="K158" s="125" t="s">
        <v>3169</v>
      </c>
      <c r="L158" s="125" t="s">
        <v>3175</v>
      </c>
      <c r="M158" s="141" t="s">
        <v>5767</v>
      </c>
      <c r="N158" s="125">
        <v>1</v>
      </c>
      <c r="O158" s="141" t="s">
        <v>8160</v>
      </c>
    </row>
    <row r="159" spans="1:15" x14ac:dyDescent="0.25">
      <c r="A159" s="125">
        <f t="shared" si="2"/>
        <v>153</v>
      </c>
      <c r="B159" s="125" t="s">
        <v>3166</v>
      </c>
      <c r="C159" s="125" t="s">
        <v>3166</v>
      </c>
      <c r="D159" s="125" t="s">
        <v>3182</v>
      </c>
      <c r="E159" s="126"/>
      <c r="F159" s="127"/>
      <c r="G159" s="127"/>
      <c r="H159" s="130" t="s">
        <v>3183</v>
      </c>
      <c r="I159" s="129">
        <v>31.064449134018133</v>
      </c>
      <c r="J159" s="125">
        <v>15</v>
      </c>
      <c r="K159" s="125" t="s">
        <v>3169</v>
      </c>
      <c r="L159" s="125" t="s">
        <v>3175</v>
      </c>
      <c r="M159" s="141" t="s">
        <v>5767</v>
      </c>
      <c r="N159" s="125">
        <v>1</v>
      </c>
      <c r="O159" s="141" t="s">
        <v>8160</v>
      </c>
    </row>
    <row r="160" spans="1:15" x14ac:dyDescent="0.25">
      <c r="A160" s="125">
        <f t="shared" si="2"/>
        <v>154</v>
      </c>
      <c r="B160" s="125" t="s">
        <v>3166</v>
      </c>
      <c r="C160" s="125" t="s">
        <v>3166</v>
      </c>
      <c r="D160" s="125" t="s">
        <v>3182</v>
      </c>
      <c r="E160" s="126"/>
      <c r="F160" s="127"/>
      <c r="G160" s="127"/>
      <c r="H160" s="130" t="s">
        <v>3183</v>
      </c>
      <c r="I160" s="129">
        <v>37.947331922020552</v>
      </c>
      <c r="J160" s="125">
        <v>15</v>
      </c>
      <c r="K160" s="125" t="s">
        <v>3169</v>
      </c>
      <c r="L160" s="125" t="s">
        <v>3175</v>
      </c>
      <c r="M160" s="141" t="s">
        <v>5767</v>
      </c>
      <c r="N160" s="125">
        <v>1</v>
      </c>
      <c r="O160" s="141" t="s">
        <v>8160</v>
      </c>
    </row>
    <row r="161" spans="1:15" x14ac:dyDescent="0.25">
      <c r="A161" s="125">
        <f t="shared" si="2"/>
        <v>155</v>
      </c>
      <c r="B161" s="125" t="s">
        <v>3166</v>
      </c>
      <c r="C161" s="125" t="s">
        <v>3166</v>
      </c>
      <c r="D161" s="125" t="s">
        <v>3182</v>
      </c>
      <c r="E161" s="126"/>
      <c r="F161" s="127"/>
      <c r="G161" s="127"/>
      <c r="H161" s="130" t="s">
        <v>3183</v>
      </c>
      <c r="I161" s="129">
        <v>49.658836071740545</v>
      </c>
      <c r="J161" s="125">
        <v>15</v>
      </c>
      <c r="K161" s="125" t="s">
        <v>3169</v>
      </c>
      <c r="L161" s="125" t="s">
        <v>3175</v>
      </c>
      <c r="M161" s="141" t="s">
        <v>5767</v>
      </c>
      <c r="N161" s="125">
        <v>1</v>
      </c>
      <c r="O161" s="141" t="s">
        <v>8160</v>
      </c>
    </row>
    <row r="162" spans="1:15" ht="17.25" customHeight="1" x14ac:dyDescent="0.25">
      <c r="A162" s="125">
        <f t="shared" si="2"/>
        <v>156</v>
      </c>
      <c r="B162" s="125" t="s">
        <v>3166</v>
      </c>
      <c r="C162" s="125" t="s">
        <v>3166</v>
      </c>
      <c r="D162" s="125" t="s">
        <v>3182</v>
      </c>
      <c r="E162" s="126"/>
      <c r="F162" s="127"/>
      <c r="G162" s="127"/>
      <c r="H162" s="130" t="s">
        <v>3183</v>
      </c>
      <c r="I162" s="129">
        <v>39.05124837953327</v>
      </c>
      <c r="J162" s="125">
        <v>15</v>
      </c>
      <c r="K162" s="125" t="s">
        <v>3169</v>
      </c>
      <c r="L162" s="125" t="s">
        <v>3175</v>
      </c>
      <c r="M162" s="141" t="s">
        <v>5767</v>
      </c>
      <c r="N162" s="125">
        <v>1</v>
      </c>
      <c r="O162" s="141" t="s">
        <v>8160</v>
      </c>
    </row>
    <row r="163" spans="1:15" x14ac:dyDescent="0.25">
      <c r="A163" s="125">
        <f t="shared" si="2"/>
        <v>157</v>
      </c>
      <c r="B163" s="125" t="s">
        <v>3166</v>
      </c>
      <c r="C163" s="125" t="s">
        <v>3166</v>
      </c>
      <c r="D163" s="125" t="s">
        <v>3182</v>
      </c>
      <c r="E163" s="126"/>
      <c r="F163" s="127"/>
      <c r="G163" s="127"/>
      <c r="H163" s="130" t="s">
        <v>3173</v>
      </c>
      <c r="I163" s="129">
        <v>34.655446902326915</v>
      </c>
      <c r="J163" s="125">
        <v>12</v>
      </c>
      <c r="K163" s="125" t="s">
        <v>3169</v>
      </c>
      <c r="L163" s="125" t="s">
        <v>3175</v>
      </c>
      <c r="M163" s="141" t="s">
        <v>5753</v>
      </c>
      <c r="N163" s="125">
        <v>1</v>
      </c>
      <c r="O163" s="141" t="s">
        <v>8152</v>
      </c>
    </row>
    <row r="164" spans="1:15" x14ac:dyDescent="0.25">
      <c r="A164" s="125">
        <f t="shared" si="2"/>
        <v>158</v>
      </c>
      <c r="B164" s="125" t="s">
        <v>3166</v>
      </c>
      <c r="C164" s="125" t="s">
        <v>3166</v>
      </c>
      <c r="D164" s="125" t="s">
        <v>3182</v>
      </c>
      <c r="E164" s="126"/>
      <c r="F164" s="127"/>
      <c r="G164" s="127"/>
      <c r="H164" s="130" t="s">
        <v>3173</v>
      </c>
      <c r="I164" s="129">
        <v>37.443290453698111</v>
      </c>
      <c r="J164" s="125">
        <v>12</v>
      </c>
      <c r="K164" s="125" t="s">
        <v>3169</v>
      </c>
      <c r="L164" s="125" t="s">
        <v>3175</v>
      </c>
      <c r="M164" s="141" t="s">
        <v>5753</v>
      </c>
      <c r="N164" s="125">
        <v>1</v>
      </c>
      <c r="O164" s="141" t="s">
        <v>8152</v>
      </c>
    </row>
    <row r="165" spans="1:15" x14ac:dyDescent="0.25">
      <c r="A165" s="125">
        <f t="shared" si="2"/>
        <v>159</v>
      </c>
      <c r="B165" s="125" t="s">
        <v>3166</v>
      </c>
      <c r="C165" s="125" t="s">
        <v>3166</v>
      </c>
      <c r="D165" s="125" t="s">
        <v>3182</v>
      </c>
      <c r="E165" s="126"/>
      <c r="F165" s="127"/>
      <c r="G165" s="127"/>
      <c r="H165" s="130" t="s">
        <v>3173</v>
      </c>
      <c r="I165" s="129">
        <v>7.6157731058639087</v>
      </c>
      <c r="J165" s="125">
        <v>12</v>
      </c>
      <c r="K165" s="125" t="s">
        <v>3169</v>
      </c>
      <c r="L165" s="125" t="s">
        <v>3175</v>
      </c>
      <c r="M165" s="141" t="s">
        <v>5753</v>
      </c>
      <c r="N165" s="125">
        <v>1</v>
      </c>
      <c r="O165" s="141" t="s">
        <v>8152</v>
      </c>
    </row>
    <row r="166" spans="1:15" x14ac:dyDescent="0.25">
      <c r="A166" s="125">
        <f t="shared" si="2"/>
        <v>160</v>
      </c>
      <c r="B166" s="125" t="s">
        <v>3166</v>
      </c>
      <c r="C166" s="125" t="s">
        <v>3166</v>
      </c>
      <c r="D166" s="125" t="s">
        <v>3182</v>
      </c>
      <c r="E166" s="126"/>
      <c r="F166" s="127"/>
      <c r="G166" s="127"/>
      <c r="H166" s="130" t="s">
        <v>3173</v>
      </c>
      <c r="I166" s="129">
        <v>50.537115073973112</v>
      </c>
      <c r="J166" s="125">
        <v>12</v>
      </c>
      <c r="K166" s="125" t="s">
        <v>3169</v>
      </c>
      <c r="L166" s="125" t="s">
        <v>3175</v>
      </c>
      <c r="M166" s="141" t="s">
        <v>5753</v>
      </c>
      <c r="N166" s="125">
        <v>1</v>
      </c>
      <c r="O166" s="141" t="s">
        <v>8152</v>
      </c>
    </row>
    <row r="167" spans="1:15" x14ac:dyDescent="0.25">
      <c r="A167" s="125">
        <f t="shared" si="2"/>
        <v>161</v>
      </c>
      <c r="B167" s="125" t="s">
        <v>3166</v>
      </c>
      <c r="C167" s="125" t="s">
        <v>3166</v>
      </c>
      <c r="D167" s="125" t="s">
        <v>3182</v>
      </c>
      <c r="E167" s="126"/>
      <c r="F167" s="127"/>
      <c r="G167" s="127"/>
      <c r="H167" s="130" t="s">
        <v>3183</v>
      </c>
      <c r="I167" s="129">
        <v>49.979995998399197</v>
      </c>
      <c r="J167" s="125">
        <v>15</v>
      </c>
      <c r="K167" s="125" t="s">
        <v>3169</v>
      </c>
      <c r="L167" s="125" t="s">
        <v>3170</v>
      </c>
      <c r="M167" s="141" t="s">
        <v>5917</v>
      </c>
      <c r="N167" s="125">
        <v>1</v>
      </c>
      <c r="O167" s="141" t="s">
        <v>8157</v>
      </c>
    </row>
    <row r="168" spans="1:15" x14ac:dyDescent="0.25">
      <c r="A168" s="125">
        <f t="shared" si="2"/>
        <v>162</v>
      </c>
      <c r="B168" s="125" t="s">
        <v>3166</v>
      </c>
      <c r="C168" s="125" t="s">
        <v>3166</v>
      </c>
      <c r="D168" s="125" t="s">
        <v>3182</v>
      </c>
      <c r="E168" s="126"/>
      <c r="F168" s="127"/>
      <c r="G168" s="127"/>
      <c r="H168" s="130" t="s">
        <v>3183</v>
      </c>
      <c r="I168" s="129">
        <v>54.817880294662984</v>
      </c>
      <c r="J168" s="125">
        <v>15</v>
      </c>
      <c r="K168" s="125" t="s">
        <v>3169</v>
      </c>
      <c r="L168" s="125" t="s">
        <v>3170</v>
      </c>
      <c r="M168" s="141" t="s">
        <v>5917</v>
      </c>
      <c r="N168" s="125">
        <v>1</v>
      </c>
      <c r="O168" s="141" t="s">
        <v>8157</v>
      </c>
    </row>
    <row r="169" spans="1:15" x14ac:dyDescent="0.25">
      <c r="A169" s="125">
        <f t="shared" si="2"/>
        <v>163</v>
      </c>
      <c r="B169" s="125" t="s">
        <v>3166</v>
      </c>
      <c r="C169" s="125" t="s">
        <v>3166</v>
      </c>
      <c r="D169" s="125" t="s">
        <v>3182</v>
      </c>
      <c r="E169" s="126"/>
      <c r="F169" s="127"/>
      <c r="G169" s="127"/>
      <c r="H169" s="130" t="s">
        <v>3183</v>
      </c>
      <c r="I169" s="129">
        <v>55.172456896534889</v>
      </c>
      <c r="J169" s="125">
        <v>15</v>
      </c>
      <c r="K169" s="125" t="s">
        <v>3169</v>
      </c>
      <c r="L169" s="125" t="s">
        <v>3170</v>
      </c>
      <c r="M169" s="141" t="s">
        <v>5917</v>
      </c>
      <c r="N169" s="125">
        <v>1</v>
      </c>
      <c r="O169" s="141" t="s">
        <v>8157</v>
      </c>
    </row>
    <row r="170" spans="1:15" x14ac:dyDescent="0.25">
      <c r="A170" s="125">
        <f t="shared" si="2"/>
        <v>164</v>
      </c>
      <c r="B170" s="125" t="s">
        <v>3166</v>
      </c>
      <c r="C170" s="125" t="s">
        <v>3166</v>
      </c>
      <c r="D170" s="125" t="s">
        <v>3182</v>
      </c>
      <c r="E170" s="126"/>
      <c r="F170" s="127"/>
      <c r="G170" s="127"/>
      <c r="H170" s="130" t="s">
        <v>3183</v>
      </c>
      <c r="I170" s="129">
        <v>51.546095875439491</v>
      </c>
      <c r="J170" s="125">
        <v>15</v>
      </c>
      <c r="K170" s="125" t="s">
        <v>3169</v>
      </c>
      <c r="L170" s="125" t="s">
        <v>3170</v>
      </c>
      <c r="M170" s="141" t="s">
        <v>5917</v>
      </c>
      <c r="N170" s="125">
        <v>1</v>
      </c>
      <c r="O170" s="141" t="s">
        <v>8157</v>
      </c>
    </row>
    <row r="171" spans="1:15" x14ac:dyDescent="0.25">
      <c r="A171" s="125">
        <f t="shared" si="2"/>
        <v>165</v>
      </c>
      <c r="B171" s="125" t="s">
        <v>3166</v>
      </c>
      <c r="C171" s="125" t="s">
        <v>3166</v>
      </c>
      <c r="D171" s="125" t="s">
        <v>3182</v>
      </c>
      <c r="E171" s="126"/>
      <c r="F171" s="127"/>
      <c r="G171" s="127"/>
      <c r="H171" s="130" t="s">
        <v>3183</v>
      </c>
      <c r="I171" s="129">
        <v>27.892651361962706</v>
      </c>
      <c r="J171" s="125">
        <v>15</v>
      </c>
      <c r="K171" s="125" t="s">
        <v>3169</v>
      </c>
      <c r="L171" s="125" t="s">
        <v>3175</v>
      </c>
      <c r="M171" s="141" t="s">
        <v>5767</v>
      </c>
      <c r="N171" s="125">
        <v>1</v>
      </c>
      <c r="O171" s="141" t="s">
        <v>8160</v>
      </c>
    </row>
    <row r="172" spans="1:15" x14ac:dyDescent="0.25">
      <c r="A172" s="125">
        <f t="shared" si="2"/>
        <v>166</v>
      </c>
      <c r="B172" s="125" t="s">
        <v>3166</v>
      </c>
      <c r="C172" s="125" t="s">
        <v>3166</v>
      </c>
      <c r="D172" s="125" t="s">
        <v>3182</v>
      </c>
      <c r="E172" s="126"/>
      <c r="F172" s="127"/>
      <c r="G172" s="127"/>
      <c r="H172" s="130" t="s">
        <v>3183</v>
      </c>
      <c r="I172" s="129">
        <v>34.655446902326915</v>
      </c>
      <c r="J172" s="125">
        <v>14</v>
      </c>
      <c r="K172" s="125" t="s">
        <v>3169</v>
      </c>
      <c r="L172" s="125" t="s">
        <v>3170</v>
      </c>
      <c r="M172" s="141" t="s">
        <v>5917</v>
      </c>
      <c r="N172" s="125">
        <v>1</v>
      </c>
      <c r="O172" s="141" t="s">
        <v>8157</v>
      </c>
    </row>
    <row r="173" spans="1:15" x14ac:dyDescent="0.25">
      <c r="A173" s="125">
        <f t="shared" si="2"/>
        <v>167</v>
      </c>
      <c r="B173" s="125" t="s">
        <v>3166</v>
      </c>
      <c r="C173" s="125" t="s">
        <v>3166</v>
      </c>
      <c r="D173" s="125" t="s">
        <v>3182</v>
      </c>
      <c r="E173" s="126"/>
      <c r="F173" s="127"/>
      <c r="G173" s="127"/>
      <c r="H173" s="130" t="s">
        <v>3183</v>
      </c>
      <c r="I173" s="129">
        <v>47.634021455258214</v>
      </c>
      <c r="J173" s="125">
        <v>14</v>
      </c>
      <c r="K173" s="125" t="s">
        <v>3169</v>
      </c>
      <c r="L173" s="125" t="s">
        <v>3175</v>
      </c>
      <c r="M173" s="141" t="s">
        <v>5767</v>
      </c>
      <c r="N173" s="125">
        <v>1</v>
      </c>
      <c r="O173" s="141" t="s">
        <v>8160</v>
      </c>
    </row>
    <row r="174" spans="1:15" x14ac:dyDescent="0.25">
      <c r="A174" s="125">
        <f t="shared" si="2"/>
        <v>168</v>
      </c>
      <c r="B174" s="125" t="s">
        <v>3166</v>
      </c>
      <c r="C174" s="125" t="s">
        <v>3166</v>
      </c>
      <c r="D174" s="125" t="s">
        <v>3182</v>
      </c>
      <c r="E174" s="126"/>
      <c r="F174" s="127"/>
      <c r="G174" s="127"/>
      <c r="H174" s="130" t="s">
        <v>3183</v>
      </c>
      <c r="I174" s="129">
        <v>45.276925690687087</v>
      </c>
      <c r="J174" s="125">
        <v>14</v>
      </c>
      <c r="K174" s="125" t="s">
        <v>3169</v>
      </c>
      <c r="L174" s="125" t="s">
        <v>3175</v>
      </c>
      <c r="M174" s="141" t="s">
        <v>5767</v>
      </c>
      <c r="N174" s="125">
        <v>1</v>
      </c>
      <c r="O174" s="141" t="s">
        <v>8160</v>
      </c>
    </row>
    <row r="175" spans="1:15" x14ac:dyDescent="0.25">
      <c r="A175" s="125">
        <f t="shared" si="2"/>
        <v>169</v>
      </c>
      <c r="B175" s="125" t="s">
        <v>3166</v>
      </c>
      <c r="C175" s="125" t="s">
        <v>3166</v>
      </c>
      <c r="D175" s="125" t="s">
        <v>3182</v>
      </c>
      <c r="E175" s="126"/>
      <c r="F175" s="127"/>
      <c r="G175" s="127"/>
      <c r="H175" s="130" t="s">
        <v>3183</v>
      </c>
      <c r="I175" s="129">
        <v>70.724818840347695</v>
      </c>
      <c r="J175" s="125">
        <v>14</v>
      </c>
      <c r="K175" s="125" t="s">
        <v>3169</v>
      </c>
      <c r="L175" s="125" t="s">
        <v>3175</v>
      </c>
      <c r="M175" s="141" t="s">
        <v>5767</v>
      </c>
      <c r="N175" s="125">
        <v>1</v>
      </c>
      <c r="O175" s="141" t="s">
        <v>8160</v>
      </c>
    </row>
    <row r="176" spans="1:15" x14ac:dyDescent="0.25">
      <c r="A176" s="125">
        <f t="shared" si="2"/>
        <v>170</v>
      </c>
      <c r="B176" s="125" t="s">
        <v>3166</v>
      </c>
      <c r="C176" s="125" t="s">
        <v>3166</v>
      </c>
      <c r="D176" s="125" t="s">
        <v>3182</v>
      </c>
      <c r="E176" s="126"/>
      <c r="F176" s="127"/>
      <c r="G176" s="127"/>
      <c r="H176" s="130" t="s">
        <v>3183</v>
      </c>
      <c r="I176" s="129">
        <v>69.656299069071991</v>
      </c>
      <c r="J176" s="125">
        <v>15</v>
      </c>
      <c r="K176" s="125" t="s">
        <v>3169</v>
      </c>
      <c r="L176" s="125" t="s">
        <v>3175</v>
      </c>
      <c r="M176" s="141" t="s">
        <v>5767</v>
      </c>
      <c r="N176" s="125">
        <v>1</v>
      </c>
      <c r="O176" s="141" t="s">
        <v>8160</v>
      </c>
    </row>
    <row r="177" spans="1:15" x14ac:dyDescent="0.25">
      <c r="A177" s="125">
        <f t="shared" si="2"/>
        <v>171</v>
      </c>
      <c r="B177" s="125" t="s">
        <v>3166</v>
      </c>
      <c r="C177" s="125" t="s">
        <v>3166</v>
      </c>
      <c r="D177" s="125" t="s">
        <v>3182</v>
      </c>
      <c r="E177" s="126"/>
      <c r="F177" s="127"/>
      <c r="G177" s="127"/>
      <c r="H177" s="130" t="s">
        <v>3183</v>
      </c>
      <c r="I177" s="129">
        <v>62.289646009589745</v>
      </c>
      <c r="J177" s="125">
        <v>15</v>
      </c>
      <c r="K177" s="125" t="s">
        <v>3169</v>
      </c>
      <c r="L177" s="125" t="s">
        <v>3175</v>
      </c>
      <c r="M177" s="141" t="s">
        <v>5767</v>
      </c>
      <c r="N177" s="125">
        <v>1</v>
      </c>
      <c r="O177" s="141" t="s">
        <v>8160</v>
      </c>
    </row>
    <row r="178" spans="1:15" x14ac:dyDescent="0.25">
      <c r="A178" s="125">
        <f t="shared" si="2"/>
        <v>172</v>
      </c>
      <c r="B178" s="125" t="s">
        <v>3166</v>
      </c>
      <c r="C178" s="125" t="s">
        <v>3166</v>
      </c>
      <c r="D178" s="125" t="s">
        <v>3182</v>
      </c>
      <c r="E178" s="126"/>
      <c r="F178" s="127"/>
      <c r="G178" s="127"/>
      <c r="H178" s="130" t="s">
        <v>3183</v>
      </c>
      <c r="I178" s="129">
        <v>73.552702193733168</v>
      </c>
      <c r="J178" s="125">
        <v>15</v>
      </c>
      <c r="K178" s="125" t="s">
        <v>3169</v>
      </c>
      <c r="L178" s="125" t="s">
        <v>3175</v>
      </c>
      <c r="M178" s="141" t="s">
        <v>5767</v>
      </c>
      <c r="N178" s="125">
        <v>1</v>
      </c>
      <c r="O178" s="141" t="s">
        <v>8160</v>
      </c>
    </row>
    <row r="179" spans="1:15" x14ac:dyDescent="0.25">
      <c r="A179" s="125">
        <f t="shared" si="2"/>
        <v>173</v>
      </c>
      <c r="B179" s="125" t="s">
        <v>3166</v>
      </c>
      <c r="C179" s="125" t="s">
        <v>3166</v>
      </c>
      <c r="D179" s="125" t="s">
        <v>3182</v>
      </c>
      <c r="E179" s="126"/>
      <c r="F179" s="127"/>
      <c r="G179" s="127"/>
      <c r="H179" s="130" t="s">
        <v>3183</v>
      </c>
      <c r="I179" s="129">
        <v>65.053823869162372</v>
      </c>
      <c r="J179" s="125">
        <v>15</v>
      </c>
      <c r="K179" s="125" t="s">
        <v>3169</v>
      </c>
      <c r="L179" s="125" t="s">
        <v>3175</v>
      </c>
      <c r="M179" s="141" t="s">
        <v>5767</v>
      </c>
      <c r="N179" s="125">
        <v>1</v>
      </c>
      <c r="O179" s="141" t="s">
        <v>8160</v>
      </c>
    </row>
    <row r="180" spans="1:15" x14ac:dyDescent="0.25">
      <c r="A180" s="125">
        <f t="shared" si="2"/>
        <v>174</v>
      </c>
      <c r="B180" s="125" t="s">
        <v>3166</v>
      </c>
      <c r="C180" s="125" t="s">
        <v>3166</v>
      </c>
      <c r="D180" s="125" t="s">
        <v>3182</v>
      </c>
      <c r="E180" s="126"/>
      <c r="F180" s="127"/>
      <c r="G180" s="127"/>
      <c r="H180" s="130" t="s">
        <v>3183</v>
      </c>
      <c r="I180" s="129">
        <v>64.815121692395209</v>
      </c>
      <c r="J180" s="125">
        <v>15</v>
      </c>
      <c r="K180" s="125" t="s">
        <v>3169</v>
      </c>
      <c r="L180" s="125" t="s">
        <v>3175</v>
      </c>
      <c r="M180" s="141" t="s">
        <v>5767</v>
      </c>
      <c r="N180" s="125">
        <v>1</v>
      </c>
      <c r="O180" s="141" t="s">
        <v>8160</v>
      </c>
    </row>
    <row r="181" spans="1:15" x14ac:dyDescent="0.25">
      <c r="A181" s="125">
        <f t="shared" si="2"/>
        <v>175</v>
      </c>
      <c r="B181" s="125" t="s">
        <v>3166</v>
      </c>
      <c r="C181" s="125" t="s">
        <v>3166</v>
      </c>
      <c r="D181" s="125" t="s">
        <v>3182</v>
      </c>
      <c r="E181" s="126"/>
      <c r="F181" s="127"/>
      <c r="G181" s="127"/>
      <c r="H181" s="130" t="s">
        <v>3173</v>
      </c>
      <c r="I181" s="129">
        <v>63.031738037277698</v>
      </c>
      <c r="J181" s="125">
        <v>13</v>
      </c>
      <c r="K181" s="125" t="s">
        <v>3169</v>
      </c>
      <c r="L181" s="125" t="s">
        <v>3175</v>
      </c>
      <c r="M181" s="141" t="s">
        <v>5757</v>
      </c>
      <c r="N181" s="125">
        <v>1</v>
      </c>
      <c r="O181" s="141" t="s">
        <v>8158</v>
      </c>
    </row>
    <row r="182" spans="1:15" x14ac:dyDescent="0.25">
      <c r="A182" s="125">
        <f t="shared" si="2"/>
        <v>176</v>
      </c>
      <c r="B182" s="125" t="s">
        <v>3166</v>
      </c>
      <c r="C182" s="125" t="s">
        <v>3166</v>
      </c>
      <c r="D182" s="125" t="s">
        <v>3182</v>
      </c>
      <c r="E182" s="126"/>
      <c r="F182" s="127"/>
      <c r="G182" s="127"/>
      <c r="H182" s="130" t="s">
        <v>3183</v>
      </c>
      <c r="I182" s="129">
        <v>62.289646009589745</v>
      </c>
      <c r="J182" s="125">
        <v>15</v>
      </c>
      <c r="K182" s="125" t="s">
        <v>3169</v>
      </c>
      <c r="L182" s="125" t="s">
        <v>3175</v>
      </c>
      <c r="M182" s="141" t="s">
        <v>5767</v>
      </c>
      <c r="N182" s="125">
        <v>1</v>
      </c>
      <c r="O182" s="141" t="s">
        <v>8160</v>
      </c>
    </row>
    <row r="183" spans="1:15" x14ac:dyDescent="0.25">
      <c r="A183" s="125">
        <f t="shared" si="2"/>
        <v>177</v>
      </c>
      <c r="B183" s="125" t="s">
        <v>3166</v>
      </c>
      <c r="C183" s="125" t="s">
        <v>3166</v>
      </c>
      <c r="D183" s="125" t="s">
        <v>3182</v>
      </c>
      <c r="E183" s="126"/>
      <c r="F183" s="127"/>
      <c r="G183" s="127"/>
      <c r="H183" s="130" t="s">
        <v>3183</v>
      </c>
      <c r="I183" s="129">
        <v>80.05623023850174</v>
      </c>
      <c r="J183" s="125">
        <v>15</v>
      </c>
      <c r="K183" s="125" t="s">
        <v>3169</v>
      </c>
      <c r="L183" s="125" t="s">
        <v>3175</v>
      </c>
      <c r="M183" s="141" t="s">
        <v>5767</v>
      </c>
      <c r="N183" s="125">
        <v>1</v>
      </c>
      <c r="O183" s="141" t="s">
        <v>8160</v>
      </c>
    </row>
    <row r="184" spans="1:15" x14ac:dyDescent="0.25">
      <c r="A184" s="125">
        <f t="shared" si="2"/>
        <v>178</v>
      </c>
      <c r="B184" s="125" t="s">
        <v>3166</v>
      </c>
      <c r="C184" s="125" t="s">
        <v>3166</v>
      </c>
      <c r="D184" s="125" t="s">
        <v>3182</v>
      </c>
      <c r="E184" s="126"/>
      <c r="F184" s="127"/>
      <c r="G184" s="127"/>
      <c r="H184" s="130" t="s">
        <v>3183</v>
      </c>
      <c r="I184" s="129">
        <v>54.037024344425184</v>
      </c>
      <c r="J184" s="125">
        <v>15</v>
      </c>
      <c r="K184" s="125" t="s">
        <v>3169</v>
      </c>
      <c r="L184" s="125" t="s">
        <v>3175</v>
      </c>
      <c r="M184" s="141" t="s">
        <v>5767</v>
      </c>
      <c r="N184" s="125">
        <v>1</v>
      </c>
      <c r="O184" s="141" t="s">
        <v>8160</v>
      </c>
    </row>
    <row r="185" spans="1:15" x14ac:dyDescent="0.25">
      <c r="A185" s="125">
        <f t="shared" si="2"/>
        <v>179</v>
      </c>
      <c r="B185" s="125" t="s">
        <v>3166</v>
      </c>
      <c r="C185" s="125" t="s">
        <v>3166</v>
      </c>
      <c r="D185" s="125" t="s">
        <v>3182</v>
      </c>
      <c r="E185" s="126"/>
      <c r="F185" s="127"/>
      <c r="G185" s="127"/>
      <c r="H185" s="130" t="s">
        <v>3183</v>
      </c>
      <c r="I185" s="129">
        <v>58</v>
      </c>
      <c r="J185" s="125">
        <v>15</v>
      </c>
      <c r="K185" s="125" t="s">
        <v>3169</v>
      </c>
      <c r="L185" s="125" t="s">
        <v>3175</v>
      </c>
      <c r="M185" s="141" t="s">
        <v>5767</v>
      </c>
      <c r="N185" s="125">
        <v>1</v>
      </c>
      <c r="O185" s="141" t="s">
        <v>8160</v>
      </c>
    </row>
    <row r="186" spans="1:15" x14ac:dyDescent="0.25">
      <c r="A186" s="125">
        <f t="shared" si="2"/>
        <v>180</v>
      </c>
      <c r="B186" s="125" t="s">
        <v>3166</v>
      </c>
      <c r="C186" s="125" t="s">
        <v>3166</v>
      </c>
      <c r="D186" s="125" t="s">
        <v>3182</v>
      </c>
      <c r="E186" s="126"/>
      <c r="F186" s="127"/>
      <c r="G186" s="127"/>
      <c r="H186" s="130" t="s">
        <v>3183</v>
      </c>
      <c r="I186" s="129">
        <v>52.497618993626752</v>
      </c>
      <c r="J186" s="125">
        <v>15</v>
      </c>
      <c r="K186" s="125" t="s">
        <v>3169</v>
      </c>
      <c r="L186" s="125" t="s">
        <v>3175</v>
      </c>
      <c r="M186" s="141" t="s">
        <v>5767</v>
      </c>
      <c r="N186" s="125">
        <v>1</v>
      </c>
      <c r="O186" s="141" t="s">
        <v>8160</v>
      </c>
    </row>
    <row r="187" spans="1:15" x14ac:dyDescent="0.25">
      <c r="A187" s="125">
        <f t="shared" si="2"/>
        <v>181</v>
      </c>
      <c r="B187" s="125" t="s">
        <v>3166</v>
      </c>
      <c r="C187" s="125" t="s">
        <v>3166</v>
      </c>
      <c r="D187" s="125" t="s">
        <v>3182</v>
      </c>
      <c r="E187" s="126"/>
      <c r="F187" s="127"/>
      <c r="G187" s="127"/>
      <c r="H187" s="130" t="s">
        <v>3183</v>
      </c>
      <c r="I187" s="129">
        <v>56.400354608814297</v>
      </c>
      <c r="J187" s="125">
        <v>15</v>
      </c>
      <c r="K187" s="125" t="s">
        <v>3169</v>
      </c>
      <c r="L187" s="125" t="s">
        <v>3175</v>
      </c>
      <c r="M187" s="141" t="s">
        <v>5767</v>
      </c>
      <c r="N187" s="125">
        <v>1</v>
      </c>
      <c r="O187" s="141" t="s">
        <v>8160</v>
      </c>
    </row>
    <row r="188" spans="1:15" x14ac:dyDescent="0.25">
      <c r="A188" s="125">
        <f t="shared" si="2"/>
        <v>182</v>
      </c>
      <c r="B188" s="125" t="s">
        <v>3166</v>
      </c>
      <c r="C188" s="125" t="s">
        <v>3166</v>
      </c>
      <c r="D188" s="125" t="s">
        <v>3182</v>
      </c>
      <c r="E188" s="126"/>
      <c r="F188" s="127"/>
      <c r="G188" s="127"/>
      <c r="H188" s="130" t="s">
        <v>3183</v>
      </c>
      <c r="I188" s="129">
        <v>53.338541412378348</v>
      </c>
      <c r="J188" s="125">
        <v>15</v>
      </c>
      <c r="K188" s="125" t="s">
        <v>3169</v>
      </c>
      <c r="L188" s="125" t="s">
        <v>3175</v>
      </c>
      <c r="M188" s="141" t="s">
        <v>5767</v>
      </c>
      <c r="N188" s="125">
        <v>1</v>
      </c>
      <c r="O188" s="141" t="s">
        <v>8160</v>
      </c>
    </row>
    <row r="189" spans="1:15" x14ac:dyDescent="0.25">
      <c r="A189" s="125">
        <f t="shared" si="2"/>
        <v>183</v>
      </c>
      <c r="B189" s="125" t="s">
        <v>3166</v>
      </c>
      <c r="C189" s="125" t="s">
        <v>3166</v>
      </c>
      <c r="D189" s="125" t="s">
        <v>3182</v>
      </c>
      <c r="E189" s="126"/>
      <c r="F189" s="127"/>
      <c r="G189" s="127"/>
      <c r="H189" s="130" t="s">
        <v>3183</v>
      </c>
      <c r="I189" s="129">
        <v>41.785164831552358</v>
      </c>
      <c r="J189" s="125">
        <v>13</v>
      </c>
      <c r="K189" s="125" t="s">
        <v>3169</v>
      </c>
      <c r="L189" s="125" t="s">
        <v>3175</v>
      </c>
      <c r="M189" s="141" t="s">
        <v>5759</v>
      </c>
      <c r="N189" s="125">
        <v>1</v>
      </c>
      <c r="O189" s="141" t="s">
        <v>8161</v>
      </c>
    </row>
    <row r="190" spans="1:15" x14ac:dyDescent="0.25">
      <c r="A190" s="125">
        <f t="shared" si="2"/>
        <v>184</v>
      </c>
      <c r="B190" s="125" t="s">
        <v>3166</v>
      </c>
      <c r="C190" s="125" t="s">
        <v>3166</v>
      </c>
      <c r="D190" s="125" t="s">
        <v>3182</v>
      </c>
      <c r="E190" s="126"/>
      <c r="F190" s="127"/>
      <c r="G190" s="127"/>
      <c r="H190" s="130" t="s">
        <v>3183</v>
      </c>
      <c r="I190" s="129">
        <v>38.897300677553446</v>
      </c>
      <c r="J190" s="125">
        <v>13</v>
      </c>
      <c r="K190" s="125" t="s">
        <v>3169</v>
      </c>
      <c r="L190" s="125" t="s">
        <v>3175</v>
      </c>
      <c r="M190" s="141" t="s">
        <v>5759</v>
      </c>
      <c r="N190" s="125">
        <v>1</v>
      </c>
      <c r="O190" s="141" t="s">
        <v>8161</v>
      </c>
    </row>
    <row r="191" spans="1:15" x14ac:dyDescent="0.25">
      <c r="A191" s="125">
        <f t="shared" si="2"/>
        <v>185</v>
      </c>
      <c r="B191" s="125" t="s">
        <v>3166</v>
      </c>
      <c r="C191" s="125" t="s">
        <v>3166</v>
      </c>
      <c r="D191" s="125" t="s">
        <v>3182</v>
      </c>
      <c r="E191" s="126"/>
      <c r="F191" s="127"/>
      <c r="G191" s="127"/>
      <c r="H191" s="130" t="s">
        <v>3183</v>
      </c>
      <c r="I191" s="129">
        <v>49.729267036625423</v>
      </c>
      <c r="J191" s="125">
        <v>13</v>
      </c>
      <c r="K191" s="125" t="s">
        <v>3169</v>
      </c>
      <c r="L191" s="125" t="s">
        <v>3175</v>
      </c>
      <c r="M191" s="141" t="s">
        <v>5759</v>
      </c>
      <c r="N191" s="125">
        <v>1</v>
      </c>
      <c r="O191" s="141" t="s">
        <v>8161</v>
      </c>
    </row>
    <row r="192" spans="1:15" x14ac:dyDescent="0.25">
      <c r="A192" s="125">
        <f t="shared" si="2"/>
        <v>186</v>
      </c>
      <c r="B192" s="125" t="s">
        <v>3166</v>
      </c>
      <c r="C192" s="125" t="s">
        <v>3166</v>
      </c>
      <c r="D192" s="125" t="s">
        <v>3182</v>
      </c>
      <c r="E192" s="126"/>
      <c r="F192" s="127"/>
      <c r="G192" s="127"/>
      <c r="H192" s="130" t="s">
        <v>3183</v>
      </c>
      <c r="I192" s="129">
        <v>67.424031324150292</v>
      </c>
      <c r="J192" s="125">
        <v>13</v>
      </c>
      <c r="K192" s="125" t="s">
        <v>3169</v>
      </c>
      <c r="L192" s="125" t="s">
        <v>3175</v>
      </c>
      <c r="M192" s="141" t="s">
        <v>5759</v>
      </c>
      <c r="N192" s="125">
        <v>1</v>
      </c>
      <c r="O192" s="141" t="s">
        <v>8161</v>
      </c>
    </row>
    <row r="193" spans="1:15" x14ac:dyDescent="0.25">
      <c r="A193" s="125">
        <f t="shared" si="2"/>
        <v>187</v>
      </c>
      <c r="B193" s="125" t="s">
        <v>3166</v>
      </c>
      <c r="C193" s="125" t="s">
        <v>3166</v>
      </c>
      <c r="D193" s="125" t="s">
        <v>3182</v>
      </c>
      <c r="E193" s="126"/>
      <c r="F193" s="127"/>
      <c r="G193" s="127"/>
      <c r="H193" s="130" t="s">
        <v>3183</v>
      </c>
      <c r="I193" s="129">
        <v>41.617304093369626</v>
      </c>
      <c r="J193" s="125">
        <v>14</v>
      </c>
      <c r="K193" s="125" t="s">
        <v>3169</v>
      </c>
      <c r="L193" s="125" t="s">
        <v>3175</v>
      </c>
      <c r="M193" s="141" t="s">
        <v>5765</v>
      </c>
      <c r="N193" s="125">
        <v>1</v>
      </c>
      <c r="O193" s="141" t="s">
        <v>8162</v>
      </c>
    </row>
    <row r="194" spans="1:15" x14ac:dyDescent="0.25">
      <c r="A194" s="125">
        <f t="shared" si="2"/>
        <v>188</v>
      </c>
      <c r="B194" s="125" t="s">
        <v>3166</v>
      </c>
      <c r="C194" s="125" t="s">
        <v>3166</v>
      </c>
      <c r="D194" s="125" t="s">
        <v>3182</v>
      </c>
      <c r="E194" s="126"/>
      <c r="F194" s="127"/>
      <c r="G194" s="127"/>
      <c r="H194" s="130" t="s">
        <v>3183</v>
      </c>
      <c r="I194" s="129">
        <v>39.924929555354261</v>
      </c>
      <c r="J194" s="125">
        <v>14</v>
      </c>
      <c r="K194" s="125" t="s">
        <v>3169</v>
      </c>
      <c r="L194" s="125" t="s">
        <v>3175</v>
      </c>
      <c r="M194" s="141" t="s">
        <v>5765</v>
      </c>
      <c r="N194" s="125">
        <v>1</v>
      </c>
      <c r="O194" s="141" t="s">
        <v>8162</v>
      </c>
    </row>
    <row r="195" spans="1:15" x14ac:dyDescent="0.25">
      <c r="A195" s="125">
        <f t="shared" si="2"/>
        <v>189</v>
      </c>
      <c r="B195" s="125" t="s">
        <v>3166</v>
      </c>
      <c r="C195" s="125" t="s">
        <v>3166</v>
      </c>
      <c r="D195" s="125" t="s">
        <v>3182</v>
      </c>
      <c r="E195" s="126"/>
      <c r="F195" s="127"/>
      <c r="G195" s="127"/>
      <c r="H195" s="130" t="s">
        <v>3183</v>
      </c>
      <c r="I195" s="129">
        <v>34.438350715445125</v>
      </c>
      <c r="J195" s="125">
        <v>14</v>
      </c>
      <c r="K195" s="125" t="s">
        <v>3169</v>
      </c>
      <c r="L195" s="125" t="s">
        <v>3175</v>
      </c>
      <c r="M195" s="141" t="s">
        <v>5765</v>
      </c>
      <c r="N195" s="125">
        <v>1</v>
      </c>
      <c r="O195" s="141" t="s">
        <v>8162</v>
      </c>
    </row>
    <row r="196" spans="1:15" x14ac:dyDescent="0.25">
      <c r="A196" s="125">
        <f t="shared" si="2"/>
        <v>190</v>
      </c>
      <c r="B196" s="125" t="s">
        <v>3166</v>
      </c>
      <c r="C196" s="125" t="s">
        <v>3166</v>
      </c>
      <c r="D196" s="125" t="s">
        <v>3182</v>
      </c>
      <c r="E196" s="126"/>
      <c r="F196" s="127"/>
      <c r="G196" s="127"/>
      <c r="H196" s="130" t="s">
        <v>3183</v>
      </c>
      <c r="I196" s="129">
        <v>46.097722286464439</v>
      </c>
      <c r="J196" s="125">
        <v>14</v>
      </c>
      <c r="K196" s="125" t="s">
        <v>3169</v>
      </c>
      <c r="L196" s="125" t="s">
        <v>3175</v>
      </c>
      <c r="M196" s="141" t="s">
        <v>5765</v>
      </c>
      <c r="N196" s="125">
        <v>1</v>
      </c>
      <c r="O196" s="141" t="s">
        <v>8162</v>
      </c>
    </row>
    <row r="197" spans="1:15" x14ac:dyDescent="0.25">
      <c r="A197" s="125">
        <f t="shared" si="2"/>
        <v>191</v>
      </c>
      <c r="B197" s="125" t="s">
        <v>3166</v>
      </c>
      <c r="C197" s="125" t="s">
        <v>3166</v>
      </c>
      <c r="D197" s="125" t="s">
        <v>3182</v>
      </c>
      <c r="E197" s="126"/>
      <c r="F197" s="127"/>
      <c r="G197" s="127"/>
      <c r="H197" s="130" t="s">
        <v>3183</v>
      </c>
      <c r="I197" s="129">
        <v>154.38264151127873</v>
      </c>
      <c r="J197" s="125">
        <v>14</v>
      </c>
      <c r="K197" s="125" t="s">
        <v>3169</v>
      </c>
      <c r="L197" s="125" t="s">
        <v>3175</v>
      </c>
      <c r="M197" s="141" t="s">
        <v>5765</v>
      </c>
      <c r="N197" s="125">
        <v>1</v>
      </c>
      <c r="O197" s="141" t="s">
        <v>8162</v>
      </c>
    </row>
    <row r="198" spans="1:15" x14ac:dyDescent="0.25">
      <c r="A198" s="125">
        <f t="shared" si="2"/>
        <v>192</v>
      </c>
      <c r="B198" s="125" t="s">
        <v>3166</v>
      </c>
      <c r="C198" s="125" t="s">
        <v>3166</v>
      </c>
      <c r="D198" s="125" t="s">
        <v>3182</v>
      </c>
      <c r="E198" s="126"/>
      <c r="F198" s="127"/>
      <c r="G198" s="127"/>
      <c r="H198" s="130" t="s">
        <v>3183</v>
      </c>
      <c r="I198" s="129">
        <v>26.570660511172846</v>
      </c>
      <c r="J198" s="125">
        <v>12</v>
      </c>
      <c r="K198" s="125" t="s">
        <v>3169</v>
      </c>
      <c r="L198" s="125" t="s">
        <v>3175</v>
      </c>
      <c r="M198" s="141" t="s">
        <v>5751</v>
      </c>
      <c r="N198" s="125">
        <v>1</v>
      </c>
      <c r="O198" s="141" t="s">
        <v>8156</v>
      </c>
    </row>
    <row r="199" spans="1:15" x14ac:dyDescent="0.25">
      <c r="A199" s="125">
        <f t="shared" si="2"/>
        <v>193</v>
      </c>
      <c r="B199" s="125" t="s">
        <v>3166</v>
      </c>
      <c r="C199" s="125" t="s">
        <v>3166</v>
      </c>
      <c r="D199" s="125" t="s">
        <v>3182</v>
      </c>
      <c r="E199" s="126"/>
      <c r="F199" s="127"/>
      <c r="G199" s="127"/>
      <c r="H199" s="130" t="s">
        <v>3183</v>
      </c>
      <c r="I199" s="129">
        <v>82.462112512353215</v>
      </c>
      <c r="J199" s="125">
        <v>12</v>
      </c>
      <c r="K199" s="125" t="s">
        <v>3169</v>
      </c>
      <c r="L199" s="125" t="s">
        <v>3175</v>
      </c>
      <c r="M199" s="141" t="s">
        <v>5751</v>
      </c>
      <c r="N199" s="125">
        <v>1</v>
      </c>
      <c r="O199" s="141" t="s">
        <v>8156</v>
      </c>
    </row>
    <row r="200" spans="1:15" x14ac:dyDescent="0.25">
      <c r="A200" s="125">
        <f t="shared" si="2"/>
        <v>194</v>
      </c>
      <c r="B200" s="125" t="s">
        <v>3166</v>
      </c>
      <c r="C200" s="125" t="s">
        <v>3166</v>
      </c>
      <c r="D200" s="125" t="s">
        <v>3182</v>
      </c>
      <c r="E200" s="126"/>
      <c r="F200" s="127"/>
      <c r="G200" s="127"/>
      <c r="H200" s="130" t="s">
        <v>3183</v>
      </c>
      <c r="I200" s="129">
        <v>53.665631459994955</v>
      </c>
      <c r="J200" s="125">
        <v>12</v>
      </c>
      <c r="K200" s="125" t="s">
        <v>3169</v>
      </c>
      <c r="L200" s="125" t="s">
        <v>3175</v>
      </c>
      <c r="M200" s="141" t="s">
        <v>5751</v>
      </c>
      <c r="N200" s="125">
        <v>1</v>
      </c>
      <c r="O200" s="141" t="s">
        <v>8156</v>
      </c>
    </row>
    <row r="201" spans="1:15" x14ac:dyDescent="0.25">
      <c r="A201" s="125">
        <f t="shared" ref="A201:A264" si="3">A200+1</f>
        <v>195</v>
      </c>
      <c r="B201" s="125" t="s">
        <v>3166</v>
      </c>
      <c r="C201" s="125" t="s">
        <v>3166</v>
      </c>
      <c r="D201" s="125" t="s">
        <v>3182</v>
      </c>
      <c r="E201" s="126"/>
      <c r="F201" s="127"/>
      <c r="G201" s="127"/>
      <c r="H201" s="130" t="s">
        <v>3183</v>
      </c>
      <c r="I201" s="129">
        <v>57.008771254956898</v>
      </c>
      <c r="J201" s="125">
        <v>12</v>
      </c>
      <c r="K201" s="125" t="s">
        <v>3169</v>
      </c>
      <c r="L201" s="125" t="s">
        <v>3175</v>
      </c>
      <c r="M201" s="141" t="s">
        <v>5751</v>
      </c>
      <c r="N201" s="125">
        <v>1</v>
      </c>
      <c r="O201" s="141" t="s">
        <v>8156</v>
      </c>
    </row>
    <row r="202" spans="1:15" x14ac:dyDescent="0.25">
      <c r="A202" s="125">
        <f t="shared" si="3"/>
        <v>196</v>
      </c>
      <c r="B202" s="125" t="s">
        <v>3166</v>
      </c>
      <c r="C202" s="125" t="s">
        <v>3166</v>
      </c>
      <c r="D202" s="125" t="s">
        <v>3182</v>
      </c>
      <c r="E202" s="126"/>
      <c r="F202" s="127"/>
      <c r="G202" s="127"/>
      <c r="H202" s="130" t="s">
        <v>3183</v>
      </c>
      <c r="I202" s="129">
        <v>67.955868032128024</v>
      </c>
      <c r="J202" s="125">
        <v>12</v>
      </c>
      <c r="K202" s="125" t="s">
        <v>3169</v>
      </c>
      <c r="L202" s="125" t="s">
        <v>3175</v>
      </c>
      <c r="M202" s="141" t="s">
        <v>5751</v>
      </c>
      <c r="N202" s="125">
        <v>1</v>
      </c>
      <c r="O202" s="141" t="s">
        <v>8156</v>
      </c>
    </row>
    <row r="203" spans="1:15" x14ac:dyDescent="0.25">
      <c r="A203" s="125">
        <f t="shared" si="3"/>
        <v>197</v>
      </c>
      <c r="B203" s="125" t="s">
        <v>3166</v>
      </c>
      <c r="C203" s="125" t="s">
        <v>3166</v>
      </c>
      <c r="D203" s="125" t="s">
        <v>3182</v>
      </c>
      <c r="E203" s="126"/>
      <c r="F203" s="127"/>
      <c r="G203" s="127"/>
      <c r="H203" s="130" t="s">
        <v>3183</v>
      </c>
      <c r="I203" s="129">
        <v>10.816653826391969</v>
      </c>
      <c r="J203" s="125">
        <v>12</v>
      </c>
      <c r="K203" s="125" t="s">
        <v>3169</v>
      </c>
      <c r="L203" s="125" t="s">
        <v>3175</v>
      </c>
      <c r="M203" s="141" t="s">
        <v>5751</v>
      </c>
      <c r="N203" s="125">
        <v>1</v>
      </c>
      <c r="O203" s="141" t="s">
        <v>8156</v>
      </c>
    </row>
    <row r="204" spans="1:15" x14ac:dyDescent="0.25">
      <c r="A204" s="125">
        <f t="shared" si="3"/>
        <v>198</v>
      </c>
      <c r="B204" s="125" t="s">
        <v>3166</v>
      </c>
      <c r="C204" s="125" t="s">
        <v>3166</v>
      </c>
      <c r="D204" s="125" t="s">
        <v>3182</v>
      </c>
      <c r="E204" s="126"/>
      <c r="F204" s="127"/>
      <c r="G204" s="127"/>
      <c r="H204" s="130" t="s">
        <v>3183</v>
      </c>
      <c r="I204" s="129">
        <v>29.154759474226502</v>
      </c>
      <c r="J204" s="125">
        <v>12</v>
      </c>
      <c r="K204" s="125" t="s">
        <v>3169</v>
      </c>
      <c r="L204" s="125" t="s">
        <v>3175</v>
      </c>
      <c r="M204" s="141" t="s">
        <v>5751</v>
      </c>
      <c r="N204" s="125">
        <v>1</v>
      </c>
      <c r="O204" s="141" t="s">
        <v>8156</v>
      </c>
    </row>
    <row r="205" spans="1:15" x14ac:dyDescent="0.25">
      <c r="A205" s="125">
        <f t="shared" si="3"/>
        <v>199</v>
      </c>
      <c r="B205" s="125" t="s">
        <v>3166</v>
      </c>
      <c r="C205" s="125" t="s">
        <v>3166</v>
      </c>
      <c r="D205" s="125" t="s">
        <v>3182</v>
      </c>
      <c r="E205" s="126"/>
      <c r="F205" s="127"/>
      <c r="G205" s="127"/>
      <c r="H205" s="130" t="s">
        <v>3183</v>
      </c>
      <c r="I205" s="129">
        <v>60.207972893961475</v>
      </c>
      <c r="J205" s="125">
        <v>12</v>
      </c>
      <c r="K205" s="125" t="s">
        <v>3169</v>
      </c>
      <c r="L205" s="125" t="s">
        <v>3175</v>
      </c>
      <c r="M205" s="141" t="s">
        <v>5751</v>
      </c>
      <c r="N205" s="125">
        <v>1</v>
      </c>
      <c r="O205" s="141" t="s">
        <v>8156</v>
      </c>
    </row>
    <row r="206" spans="1:15" x14ac:dyDescent="0.25">
      <c r="A206" s="125">
        <f t="shared" si="3"/>
        <v>200</v>
      </c>
      <c r="B206" s="125" t="s">
        <v>3166</v>
      </c>
      <c r="C206" s="125" t="s">
        <v>3166</v>
      </c>
      <c r="D206" s="125" t="s">
        <v>3182</v>
      </c>
      <c r="E206" s="126"/>
      <c r="F206" s="127"/>
      <c r="G206" s="127"/>
      <c r="H206" s="130" t="s">
        <v>3183</v>
      </c>
      <c r="I206" s="129">
        <v>60.605280298007038</v>
      </c>
      <c r="J206" s="125">
        <v>12</v>
      </c>
      <c r="K206" s="125" t="s">
        <v>3169</v>
      </c>
      <c r="L206" s="125" t="s">
        <v>3175</v>
      </c>
      <c r="M206" s="141" t="s">
        <v>5751</v>
      </c>
      <c r="N206" s="125">
        <v>1</v>
      </c>
      <c r="O206" s="141" t="s">
        <v>8156</v>
      </c>
    </row>
    <row r="207" spans="1:15" x14ac:dyDescent="0.25">
      <c r="A207" s="125">
        <f t="shared" si="3"/>
        <v>201</v>
      </c>
      <c r="B207" s="125" t="s">
        <v>3166</v>
      </c>
      <c r="C207" s="125" t="s">
        <v>3166</v>
      </c>
      <c r="D207" s="125" t="s">
        <v>3182</v>
      </c>
      <c r="E207" s="126"/>
      <c r="F207" s="127"/>
      <c r="G207" s="127"/>
      <c r="H207" s="130" t="s">
        <v>3183</v>
      </c>
      <c r="I207" s="129">
        <v>169.75865220954131</v>
      </c>
      <c r="J207" s="125">
        <v>12</v>
      </c>
      <c r="K207" s="125" t="s">
        <v>3169</v>
      </c>
      <c r="L207" s="125" t="s">
        <v>3175</v>
      </c>
      <c r="M207" s="141" t="s">
        <v>5751</v>
      </c>
      <c r="N207" s="125">
        <v>1</v>
      </c>
      <c r="O207" s="141" t="s">
        <v>8156</v>
      </c>
    </row>
    <row r="208" spans="1:15" x14ac:dyDescent="0.25">
      <c r="A208" s="125">
        <f t="shared" si="3"/>
        <v>202</v>
      </c>
      <c r="B208" s="125" t="s">
        <v>3166</v>
      </c>
      <c r="C208" s="125" t="s">
        <v>3166</v>
      </c>
      <c r="D208" s="125" t="s">
        <v>3182</v>
      </c>
      <c r="E208" s="126"/>
      <c r="F208" s="127"/>
      <c r="G208" s="127"/>
      <c r="H208" s="130" t="s">
        <v>3183</v>
      </c>
      <c r="I208" s="129">
        <v>84.864598037108507</v>
      </c>
      <c r="J208" s="125">
        <v>12</v>
      </c>
      <c r="K208" s="125" t="s">
        <v>3169</v>
      </c>
      <c r="L208" s="125" t="s">
        <v>3175</v>
      </c>
      <c r="M208" s="141" t="s">
        <v>5751</v>
      </c>
      <c r="N208" s="125">
        <v>1</v>
      </c>
      <c r="O208" s="141" t="s">
        <v>8156</v>
      </c>
    </row>
    <row r="209" spans="1:15" x14ac:dyDescent="0.25">
      <c r="A209" s="125">
        <f t="shared" si="3"/>
        <v>203</v>
      </c>
      <c r="B209" s="125" t="s">
        <v>3166</v>
      </c>
      <c r="C209" s="125" t="s">
        <v>3166</v>
      </c>
      <c r="D209" s="125" t="s">
        <v>3182</v>
      </c>
      <c r="E209" s="126"/>
      <c r="F209" s="127"/>
      <c r="G209" s="127"/>
      <c r="H209" s="130" t="s">
        <v>3183</v>
      </c>
      <c r="I209" s="129">
        <v>86.313382508160345</v>
      </c>
      <c r="J209" s="125">
        <v>12</v>
      </c>
      <c r="K209" s="125" t="s">
        <v>3169</v>
      </c>
      <c r="L209" s="125" t="s">
        <v>3175</v>
      </c>
      <c r="M209" s="141" t="s">
        <v>5751</v>
      </c>
      <c r="N209" s="125">
        <v>1</v>
      </c>
      <c r="O209" s="141" t="s">
        <v>8156</v>
      </c>
    </row>
    <row r="210" spans="1:15" x14ac:dyDescent="0.25">
      <c r="A210" s="125">
        <f t="shared" si="3"/>
        <v>204</v>
      </c>
      <c r="B210" s="125" t="s">
        <v>3166</v>
      </c>
      <c r="C210" s="125" t="s">
        <v>3166</v>
      </c>
      <c r="D210" s="125" t="s">
        <v>3182</v>
      </c>
      <c r="E210" s="126"/>
      <c r="F210" s="127"/>
      <c r="G210" s="127"/>
      <c r="H210" s="130" t="s">
        <v>3183</v>
      </c>
      <c r="I210" s="129">
        <v>77.155686763841331</v>
      </c>
      <c r="J210" s="125">
        <v>12</v>
      </c>
      <c r="K210" s="125" t="s">
        <v>3169</v>
      </c>
      <c r="L210" s="125" t="s">
        <v>3175</v>
      </c>
      <c r="M210" s="141" t="s">
        <v>5751</v>
      </c>
      <c r="N210" s="125">
        <v>1</v>
      </c>
      <c r="O210" s="141" t="s">
        <v>8156</v>
      </c>
    </row>
    <row r="211" spans="1:15" x14ac:dyDescent="0.25">
      <c r="A211" s="125">
        <f t="shared" si="3"/>
        <v>205</v>
      </c>
      <c r="B211" s="125" t="s">
        <v>3166</v>
      </c>
      <c r="C211" s="125" t="s">
        <v>3166</v>
      </c>
      <c r="D211" s="125" t="s">
        <v>3182</v>
      </c>
      <c r="E211" s="126"/>
      <c r="F211" s="127"/>
      <c r="G211" s="127"/>
      <c r="H211" s="130" t="s">
        <v>3183</v>
      </c>
      <c r="I211" s="129">
        <v>77.794601355106892</v>
      </c>
      <c r="J211" s="125">
        <v>12</v>
      </c>
      <c r="K211" s="125" t="s">
        <v>3169</v>
      </c>
      <c r="L211" s="125" t="s">
        <v>3175</v>
      </c>
      <c r="M211" s="141" t="s">
        <v>5751</v>
      </c>
      <c r="N211" s="125">
        <v>1</v>
      </c>
      <c r="O211" s="141" t="s">
        <v>8156</v>
      </c>
    </row>
    <row r="212" spans="1:15" x14ac:dyDescent="0.25">
      <c r="A212" s="125">
        <f t="shared" si="3"/>
        <v>206</v>
      </c>
      <c r="B212" s="125" t="s">
        <v>3166</v>
      </c>
      <c r="C212" s="125" t="s">
        <v>3166</v>
      </c>
      <c r="D212" s="125" t="s">
        <v>3182</v>
      </c>
      <c r="E212" s="126"/>
      <c r="F212" s="127"/>
      <c r="G212" s="127"/>
      <c r="H212" s="130" t="s">
        <v>3183</v>
      </c>
      <c r="I212" s="129">
        <v>60.108235708594876</v>
      </c>
      <c r="J212" s="125">
        <v>12</v>
      </c>
      <c r="K212" s="125" t="s">
        <v>3169</v>
      </c>
      <c r="L212" s="125" t="s">
        <v>3175</v>
      </c>
      <c r="M212" s="141" t="s">
        <v>5751</v>
      </c>
      <c r="N212" s="125">
        <v>1</v>
      </c>
      <c r="O212" s="141" t="s">
        <v>8156</v>
      </c>
    </row>
    <row r="213" spans="1:15" x14ac:dyDescent="0.25">
      <c r="A213" s="125">
        <f t="shared" si="3"/>
        <v>207</v>
      </c>
      <c r="B213" s="125" t="s">
        <v>3166</v>
      </c>
      <c r="C213" s="125" t="s">
        <v>3166</v>
      </c>
      <c r="D213" s="125" t="s">
        <v>3182</v>
      </c>
      <c r="E213" s="126"/>
      <c r="F213" s="127"/>
      <c r="G213" s="127"/>
      <c r="H213" s="130" t="s">
        <v>3183</v>
      </c>
      <c r="I213" s="129">
        <v>66.708320320631671</v>
      </c>
      <c r="J213" s="125">
        <v>12</v>
      </c>
      <c r="K213" s="125" t="s">
        <v>3169</v>
      </c>
      <c r="L213" s="125" t="s">
        <v>3175</v>
      </c>
      <c r="M213" s="141" t="s">
        <v>5751</v>
      </c>
      <c r="N213" s="125">
        <v>1</v>
      </c>
      <c r="O213" s="141" t="s">
        <v>8156</v>
      </c>
    </row>
    <row r="214" spans="1:15" x14ac:dyDescent="0.25">
      <c r="A214" s="125">
        <f t="shared" si="3"/>
        <v>208</v>
      </c>
      <c r="B214" s="125" t="s">
        <v>3166</v>
      </c>
      <c r="C214" s="125" t="s">
        <v>3166</v>
      </c>
      <c r="D214" s="125" t="s">
        <v>3182</v>
      </c>
      <c r="E214" s="126"/>
      <c r="F214" s="127"/>
      <c r="G214" s="127"/>
      <c r="H214" s="130" t="s">
        <v>3183</v>
      </c>
      <c r="I214" s="129">
        <v>45.276925690687087</v>
      </c>
      <c r="J214" s="125">
        <v>12</v>
      </c>
      <c r="K214" s="125" t="s">
        <v>3169</v>
      </c>
      <c r="L214" s="125" t="s">
        <v>3175</v>
      </c>
      <c r="M214" s="141" t="s">
        <v>5751</v>
      </c>
      <c r="N214" s="125">
        <v>1</v>
      </c>
      <c r="O214" s="141" t="s">
        <v>8156</v>
      </c>
    </row>
    <row r="215" spans="1:15" x14ac:dyDescent="0.25">
      <c r="A215" s="125">
        <f t="shared" si="3"/>
        <v>209</v>
      </c>
      <c r="B215" s="125" t="s">
        <v>3166</v>
      </c>
      <c r="C215" s="125" t="s">
        <v>3166</v>
      </c>
      <c r="D215" s="125" t="s">
        <v>3182</v>
      </c>
      <c r="E215" s="126"/>
      <c r="F215" s="127"/>
      <c r="G215" s="127"/>
      <c r="H215" s="130" t="s">
        <v>3183</v>
      </c>
      <c r="I215" s="129">
        <v>52.497618993626752</v>
      </c>
      <c r="J215" s="125">
        <v>12</v>
      </c>
      <c r="K215" s="125" t="s">
        <v>3169</v>
      </c>
      <c r="L215" s="125" t="s">
        <v>3175</v>
      </c>
      <c r="M215" s="141" t="s">
        <v>5751</v>
      </c>
      <c r="N215" s="125">
        <v>1</v>
      </c>
      <c r="O215" s="141" t="s">
        <v>8156</v>
      </c>
    </row>
    <row r="216" spans="1:15" x14ac:dyDescent="0.25">
      <c r="A216" s="125">
        <f t="shared" si="3"/>
        <v>210</v>
      </c>
      <c r="B216" s="125" t="s">
        <v>3166</v>
      </c>
      <c r="C216" s="125" t="s">
        <v>3166</v>
      </c>
      <c r="D216" s="125" t="s">
        <v>3182</v>
      </c>
      <c r="E216" s="126"/>
      <c r="F216" s="127"/>
      <c r="G216" s="127"/>
      <c r="H216" s="130" t="s">
        <v>3183</v>
      </c>
      <c r="I216" s="129">
        <v>60.827625302982199</v>
      </c>
      <c r="J216" s="125">
        <v>12</v>
      </c>
      <c r="K216" s="125" t="s">
        <v>3169</v>
      </c>
      <c r="L216" s="125" t="s">
        <v>3175</v>
      </c>
      <c r="M216" s="141" t="s">
        <v>5751</v>
      </c>
      <c r="N216" s="125">
        <v>1</v>
      </c>
      <c r="O216" s="141" t="s">
        <v>8156</v>
      </c>
    </row>
    <row r="217" spans="1:15" x14ac:dyDescent="0.25">
      <c r="A217" s="125">
        <f t="shared" si="3"/>
        <v>211</v>
      </c>
      <c r="B217" s="125" t="s">
        <v>3166</v>
      </c>
      <c r="C217" s="125" t="s">
        <v>3166</v>
      </c>
      <c r="D217" s="125" t="s">
        <v>3182</v>
      </c>
      <c r="E217" s="126"/>
      <c r="F217" s="127"/>
      <c r="G217" s="127"/>
      <c r="H217" s="130" t="s">
        <v>3183</v>
      </c>
      <c r="I217" s="129">
        <v>64.443773942872099</v>
      </c>
      <c r="J217" s="125">
        <v>12</v>
      </c>
      <c r="K217" s="125" t="s">
        <v>3169</v>
      </c>
      <c r="L217" s="125" t="s">
        <v>3175</v>
      </c>
      <c r="M217" s="141" t="s">
        <v>5751</v>
      </c>
      <c r="N217" s="125">
        <v>1</v>
      </c>
      <c r="O217" s="141" t="s">
        <v>8156</v>
      </c>
    </row>
    <row r="218" spans="1:15" x14ac:dyDescent="0.25">
      <c r="A218" s="125">
        <f t="shared" si="3"/>
        <v>212</v>
      </c>
      <c r="B218" s="125" t="s">
        <v>3166</v>
      </c>
      <c r="C218" s="125" t="s">
        <v>3166</v>
      </c>
      <c r="D218" s="125" t="s">
        <v>3182</v>
      </c>
      <c r="E218" s="126"/>
      <c r="F218" s="127"/>
      <c r="G218" s="127"/>
      <c r="H218" s="130" t="s">
        <v>3183</v>
      </c>
      <c r="I218" s="129">
        <v>84.219950130595535</v>
      </c>
      <c r="J218" s="125">
        <v>12</v>
      </c>
      <c r="K218" s="125" t="s">
        <v>3169</v>
      </c>
      <c r="L218" s="125" t="s">
        <v>3175</v>
      </c>
      <c r="M218" s="141" t="s">
        <v>5751</v>
      </c>
      <c r="N218" s="125">
        <v>1</v>
      </c>
      <c r="O218" s="141" t="s">
        <v>8156</v>
      </c>
    </row>
    <row r="219" spans="1:15" x14ac:dyDescent="0.25">
      <c r="A219" s="125">
        <f t="shared" si="3"/>
        <v>213</v>
      </c>
      <c r="B219" s="125" t="s">
        <v>3166</v>
      </c>
      <c r="C219" s="125" t="s">
        <v>3166</v>
      </c>
      <c r="D219" s="125" t="s">
        <v>3182</v>
      </c>
      <c r="E219" s="126"/>
      <c r="F219" s="127"/>
      <c r="G219" s="127"/>
      <c r="H219" s="130" t="s">
        <v>3183</v>
      </c>
      <c r="I219" s="129">
        <v>68.680419334771102</v>
      </c>
      <c r="J219" s="125">
        <v>12</v>
      </c>
      <c r="K219" s="125" t="s">
        <v>3169</v>
      </c>
      <c r="L219" s="125" t="s">
        <v>3175</v>
      </c>
      <c r="M219" s="141" t="s">
        <v>5751</v>
      </c>
      <c r="N219" s="125">
        <v>1</v>
      </c>
      <c r="O219" s="141" t="s">
        <v>8156</v>
      </c>
    </row>
    <row r="220" spans="1:15" x14ac:dyDescent="0.25">
      <c r="A220" s="125">
        <f t="shared" si="3"/>
        <v>214</v>
      </c>
      <c r="B220" s="125" t="s">
        <v>3166</v>
      </c>
      <c r="C220" s="125" t="s">
        <v>3166</v>
      </c>
      <c r="D220" s="125" t="s">
        <v>3182</v>
      </c>
      <c r="E220" s="126"/>
      <c r="F220" s="127"/>
      <c r="G220" s="127"/>
      <c r="H220" s="130" t="s">
        <v>3183</v>
      </c>
      <c r="I220" s="129">
        <v>63.820059542435402</v>
      </c>
      <c r="J220" s="125">
        <v>14</v>
      </c>
      <c r="K220" s="125" t="s">
        <v>3169</v>
      </c>
      <c r="L220" s="125" t="s">
        <v>3170</v>
      </c>
      <c r="M220" s="141" t="s">
        <v>5917</v>
      </c>
      <c r="N220" s="125">
        <v>1</v>
      </c>
      <c r="O220" s="141" t="s">
        <v>8157</v>
      </c>
    </row>
    <row r="221" spans="1:15" x14ac:dyDescent="0.25">
      <c r="A221" s="125">
        <f t="shared" si="3"/>
        <v>215</v>
      </c>
      <c r="B221" s="125" t="s">
        <v>3166</v>
      </c>
      <c r="C221" s="125" t="s">
        <v>3166</v>
      </c>
      <c r="D221" s="125" t="s">
        <v>3182</v>
      </c>
      <c r="E221" s="126"/>
      <c r="F221" s="127"/>
      <c r="G221" s="127"/>
      <c r="H221" s="130" t="s">
        <v>3173</v>
      </c>
      <c r="I221" s="129">
        <v>36.796738985948195</v>
      </c>
      <c r="J221" s="125">
        <v>13</v>
      </c>
      <c r="K221" s="125" t="s">
        <v>3169</v>
      </c>
      <c r="L221" s="125" t="s">
        <v>3175</v>
      </c>
      <c r="M221" s="141" t="s">
        <v>5759</v>
      </c>
      <c r="N221" s="125">
        <v>1</v>
      </c>
      <c r="O221" s="141" t="s">
        <v>8161</v>
      </c>
    </row>
    <row r="222" spans="1:15" x14ac:dyDescent="0.25">
      <c r="A222" s="125">
        <f t="shared" si="3"/>
        <v>216</v>
      </c>
      <c r="B222" s="125" t="s">
        <v>3166</v>
      </c>
      <c r="C222" s="125" t="s">
        <v>3166</v>
      </c>
      <c r="D222" s="125" t="s">
        <v>3182</v>
      </c>
      <c r="E222" s="126"/>
      <c r="F222" s="127"/>
      <c r="G222" s="127"/>
      <c r="H222" s="130" t="s">
        <v>3183</v>
      </c>
      <c r="I222" s="129">
        <v>60.207972893961475</v>
      </c>
      <c r="J222" s="125">
        <v>14</v>
      </c>
      <c r="K222" s="125" t="s">
        <v>3169</v>
      </c>
      <c r="L222" s="125" t="s">
        <v>3170</v>
      </c>
      <c r="M222" s="141" t="s">
        <v>5917</v>
      </c>
      <c r="N222" s="125">
        <v>1</v>
      </c>
      <c r="O222" s="141" t="s">
        <v>8157</v>
      </c>
    </row>
    <row r="223" spans="1:15" x14ac:dyDescent="0.25">
      <c r="A223" s="125">
        <f t="shared" si="3"/>
        <v>217</v>
      </c>
      <c r="B223" s="125" t="s">
        <v>3166</v>
      </c>
      <c r="C223" s="125" t="s">
        <v>3166</v>
      </c>
      <c r="D223" s="125" t="s">
        <v>3182</v>
      </c>
      <c r="E223" s="126"/>
      <c r="F223" s="127"/>
      <c r="G223" s="127"/>
      <c r="H223" s="130" t="s">
        <v>3183</v>
      </c>
      <c r="I223" s="129">
        <v>75.822160349069449</v>
      </c>
      <c r="J223" s="125">
        <v>15</v>
      </c>
      <c r="K223" s="125" t="s">
        <v>3169</v>
      </c>
      <c r="L223" s="125" t="s">
        <v>3175</v>
      </c>
      <c r="M223" s="141" t="s">
        <v>5767</v>
      </c>
      <c r="N223" s="125">
        <v>1</v>
      </c>
      <c r="O223" s="141" t="s">
        <v>8160</v>
      </c>
    </row>
    <row r="224" spans="1:15" x14ac:dyDescent="0.25">
      <c r="A224" s="125">
        <f t="shared" si="3"/>
        <v>218</v>
      </c>
      <c r="B224" s="125" t="s">
        <v>3166</v>
      </c>
      <c r="C224" s="125" t="s">
        <v>3166</v>
      </c>
      <c r="D224" s="125" t="s">
        <v>3182</v>
      </c>
      <c r="E224" s="126"/>
      <c r="F224" s="127"/>
      <c r="G224" s="127"/>
      <c r="H224" s="130" t="s">
        <v>3183</v>
      </c>
      <c r="I224" s="129">
        <v>73.81734213584231</v>
      </c>
      <c r="J224" s="125">
        <v>15</v>
      </c>
      <c r="K224" s="125" t="s">
        <v>3169</v>
      </c>
      <c r="L224" s="125" t="s">
        <v>3175</v>
      </c>
      <c r="M224" s="141" t="s">
        <v>5767</v>
      </c>
      <c r="N224" s="125">
        <v>1</v>
      </c>
      <c r="O224" s="141" t="s">
        <v>8160</v>
      </c>
    </row>
    <row r="225" spans="1:15" x14ac:dyDescent="0.25">
      <c r="A225" s="125">
        <f t="shared" si="3"/>
        <v>219</v>
      </c>
      <c r="B225" s="125" t="s">
        <v>3166</v>
      </c>
      <c r="C225" s="125" t="s">
        <v>3166</v>
      </c>
      <c r="D225" s="125" t="s">
        <v>3182</v>
      </c>
      <c r="E225" s="126"/>
      <c r="F225" s="127"/>
      <c r="G225" s="127"/>
      <c r="H225" s="130" t="s">
        <v>3183</v>
      </c>
      <c r="I225" s="129">
        <v>36.796738985948195</v>
      </c>
      <c r="J225" s="125">
        <v>15</v>
      </c>
      <c r="K225" s="125" t="s">
        <v>3169</v>
      </c>
      <c r="L225" s="125" t="s">
        <v>3175</v>
      </c>
      <c r="M225" s="141" t="s">
        <v>5767</v>
      </c>
      <c r="N225" s="125">
        <v>1</v>
      </c>
      <c r="O225" s="141" t="s">
        <v>8160</v>
      </c>
    </row>
    <row r="226" spans="1:15" x14ac:dyDescent="0.25">
      <c r="A226" s="125">
        <f t="shared" si="3"/>
        <v>220</v>
      </c>
      <c r="B226" s="125" t="s">
        <v>3166</v>
      </c>
      <c r="C226" s="125" t="s">
        <v>3166</v>
      </c>
      <c r="D226" s="125" t="s">
        <v>3182</v>
      </c>
      <c r="E226" s="126"/>
      <c r="F226" s="127"/>
      <c r="G226" s="127"/>
      <c r="H226" s="130" t="s">
        <v>3183</v>
      </c>
      <c r="I226" s="129">
        <v>33.286633954186478</v>
      </c>
      <c r="J226" s="125">
        <v>15</v>
      </c>
      <c r="K226" s="125" t="s">
        <v>3169</v>
      </c>
      <c r="L226" s="125" t="s">
        <v>3175</v>
      </c>
      <c r="M226" s="141" t="s">
        <v>5767</v>
      </c>
      <c r="N226" s="125">
        <v>1</v>
      </c>
      <c r="O226" s="141" t="s">
        <v>8160</v>
      </c>
    </row>
    <row r="227" spans="1:15" x14ac:dyDescent="0.25">
      <c r="A227" s="125">
        <f t="shared" si="3"/>
        <v>221</v>
      </c>
      <c r="B227" s="125" t="s">
        <v>3166</v>
      </c>
      <c r="C227" s="125" t="s">
        <v>3166</v>
      </c>
      <c r="D227" s="125" t="s">
        <v>3182</v>
      </c>
      <c r="E227" s="126"/>
      <c r="F227" s="127"/>
      <c r="G227" s="127"/>
      <c r="H227" s="130" t="s">
        <v>3183</v>
      </c>
      <c r="I227" s="129">
        <v>101.11874208078342</v>
      </c>
      <c r="J227" s="125">
        <v>15</v>
      </c>
      <c r="K227" s="125" t="s">
        <v>3169</v>
      </c>
      <c r="L227" s="125" t="s">
        <v>3175</v>
      </c>
      <c r="M227" s="141" t="s">
        <v>5767</v>
      </c>
      <c r="N227" s="125">
        <v>1</v>
      </c>
      <c r="O227" s="141" t="s">
        <v>8160</v>
      </c>
    </row>
    <row r="228" spans="1:15" x14ac:dyDescent="0.25">
      <c r="A228" s="125">
        <f t="shared" si="3"/>
        <v>222</v>
      </c>
      <c r="B228" s="125" t="s">
        <v>3166</v>
      </c>
      <c r="C228" s="125" t="s">
        <v>3166</v>
      </c>
      <c r="D228" s="125" t="s">
        <v>3184</v>
      </c>
      <c r="E228" s="126"/>
      <c r="F228" s="127"/>
      <c r="G228" s="127"/>
      <c r="H228" s="130" t="s">
        <v>3183</v>
      </c>
      <c r="I228" s="129">
        <v>18.248287590894659</v>
      </c>
      <c r="J228" s="125">
        <v>15</v>
      </c>
      <c r="K228" s="125" t="s">
        <v>3169</v>
      </c>
      <c r="L228" s="125" t="s">
        <v>3175</v>
      </c>
      <c r="M228" s="141" t="s">
        <v>5767</v>
      </c>
      <c r="N228" s="125">
        <v>1</v>
      </c>
      <c r="O228" s="141" t="s">
        <v>8160</v>
      </c>
    </row>
    <row r="229" spans="1:15" x14ac:dyDescent="0.25">
      <c r="A229" s="125">
        <f t="shared" si="3"/>
        <v>223</v>
      </c>
      <c r="B229" s="125" t="s">
        <v>3166</v>
      </c>
      <c r="C229" s="125" t="s">
        <v>3166</v>
      </c>
      <c r="D229" s="125" t="s">
        <v>3184</v>
      </c>
      <c r="E229" s="126"/>
      <c r="F229" s="127"/>
      <c r="G229" s="127"/>
      <c r="H229" s="130" t="s">
        <v>3183</v>
      </c>
      <c r="I229" s="129">
        <v>53.160135440008048</v>
      </c>
      <c r="J229" s="125">
        <v>13</v>
      </c>
      <c r="K229" s="125" t="s">
        <v>3169</v>
      </c>
      <c r="L229" s="125" t="s">
        <v>3170</v>
      </c>
      <c r="M229" s="141" t="s">
        <v>5909</v>
      </c>
      <c r="N229" s="125">
        <v>1</v>
      </c>
      <c r="O229" s="141" t="s">
        <v>8159</v>
      </c>
    </row>
    <row r="230" spans="1:15" x14ac:dyDescent="0.25">
      <c r="A230" s="125">
        <f t="shared" si="3"/>
        <v>224</v>
      </c>
      <c r="B230" s="125" t="s">
        <v>3166</v>
      </c>
      <c r="C230" s="125" t="s">
        <v>3166</v>
      </c>
      <c r="D230" s="125" t="s">
        <v>3184</v>
      </c>
      <c r="E230" s="126"/>
      <c r="F230" s="127"/>
      <c r="G230" s="127"/>
      <c r="H230" s="130" t="s">
        <v>3183</v>
      </c>
      <c r="I230" s="129">
        <v>62.369864518050704</v>
      </c>
      <c r="J230" s="125">
        <v>13</v>
      </c>
      <c r="K230" s="125" t="s">
        <v>3169</v>
      </c>
      <c r="L230" s="125" t="s">
        <v>3170</v>
      </c>
      <c r="M230" s="141" t="s">
        <v>5909</v>
      </c>
      <c r="N230" s="125">
        <v>1</v>
      </c>
      <c r="O230" s="141" t="s">
        <v>8159</v>
      </c>
    </row>
    <row r="231" spans="1:15" x14ac:dyDescent="0.25">
      <c r="A231" s="125">
        <f t="shared" si="3"/>
        <v>225</v>
      </c>
      <c r="B231" s="125" t="s">
        <v>3166</v>
      </c>
      <c r="C231" s="125" t="s">
        <v>3166</v>
      </c>
      <c r="D231" s="125" t="s">
        <v>3184</v>
      </c>
      <c r="E231" s="126"/>
      <c r="F231" s="127"/>
      <c r="G231" s="127"/>
      <c r="H231" s="130" t="s">
        <v>3183</v>
      </c>
      <c r="I231" s="129">
        <v>36</v>
      </c>
      <c r="J231" s="125">
        <v>13</v>
      </c>
      <c r="K231" s="125" t="s">
        <v>3169</v>
      </c>
      <c r="L231" s="125" t="s">
        <v>3170</v>
      </c>
      <c r="M231" s="141" t="s">
        <v>5909</v>
      </c>
      <c r="N231" s="125">
        <v>1</v>
      </c>
      <c r="O231" s="141" t="s">
        <v>8159</v>
      </c>
    </row>
    <row r="232" spans="1:15" x14ac:dyDescent="0.25">
      <c r="A232" s="125">
        <f t="shared" si="3"/>
        <v>226</v>
      </c>
      <c r="B232" s="125" t="s">
        <v>3166</v>
      </c>
      <c r="C232" s="125" t="s">
        <v>3166</v>
      </c>
      <c r="D232" s="125" t="s">
        <v>3184</v>
      </c>
      <c r="E232" s="126"/>
      <c r="F232" s="127"/>
      <c r="G232" s="127"/>
      <c r="H232" s="130" t="s">
        <v>3183</v>
      </c>
      <c r="I232" s="129">
        <v>96.540147089177367</v>
      </c>
      <c r="J232" s="125">
        <v>13</v>
      </c>
      <c r="K232" s="125" t="s">
        <v>3169</v>
      </c>
      <c r="L232" s="125" t="s">
        <v>3170</v>
      </c>
      <c r="M232" s="141" t="s">
        <v>5909</v>
      </c>
      <c r="N232" s="125">
        <v>1</v>
      </c>
      <c r="O232" s="141" t="s">
        <v>8159</v>
      </c>
    </row>
    <row r="233" spans="1:15" x14ac:dyDescent="0.25">
      <c r="A233" s="125">
        <f t="shared" si="3"/>
        <v>227</v>
      </c>
      <c r="B233" s="125" t="s">
        <v>3166</v>
      </c>
      <c r="C233" s="125" t="s">
        <v>3166</v>
      </c>
      <c r="D233" s="125" t="s">
        <v>3184</v>
      </c>
      <c r="E233" s="126"/>
      <c r="F233" s="127"/>
      <c r="G233" s="127"/>
      <c r="H233" s="130" t="s">
        <v>3183</v>
      </c>
      <c r="I233" s="129">
        <v>67.268120235368556</v>
      </c>
      <c r="J233" s="125">
        <v>13</v>
      </c>
      <c r="K233" s="125" t="s">
        <v>3169</v>
      </c>
      <c r="L233" s="125" t="s">
        <v>3170</v>
      </c>
      <c r="M233" s="141" t="s">
        <v>5909</v>
      </c>
      <c r="N233" s="125">
        <v>1</v>
      </c>
      <c r="O233" s="141" t="s">
        <v>8159</v>
      </c>
    </row>
    <row r="234" spans="1:15" x14ac:dyDescent="0.25">
      <c r="A234" s="125">
        <f t="shared" si="3"/>
        <v>228</v>
      </c>
      <c r="B234" s="125" t="s">
        <v>3166</v>
      </c>
      <c r="C234" s="125" t="s">
        <v>3166</v>
      </c>
      <c r="D234" s="125" t="s">
        <v>3184</v>
      </c>
      <c r="E234" s="126"/>
      <c r="F234" s="127"/>
      <c r="G234" s="127"/>
      <c r="H234" s="130" t="s">
        <v>3183</v>
      </c>
      <c r="I234" s="129">
        <v>105.32331175955302</v>
      </c>
      <c r="J234" s="125">
        <v>13</v>
      </c>
      <c r="K234" s="125" t="s">
        <v>3169</v>
      </c>
      <c r="L234" s="125" t="s">
        <v>3170</v>
      </c>
      <c r="M234" s="141" t="s">
        <v>5909</v>
      </c>
      <c r="N234" s="125">
        <v>1</v>
      </c>
      <c r="O234" s="141" t="s">
        <v>8159</v>
      </c>
    </row>
    <row r="235" spans="1:15" x14ac:dyDescent="0.25">
      <c r="A235" s="125">
        <f t="shared" si="3"/>
        <v>229</v>
      </c>
      <c r="B235" s="125" t="s">
        <v>3166</v>
      </c>
      <c r="C235" s="125" t="s">
        <v>3166</v>
      </c>
      <c r="D235" s="125" t="s">
        <v>3184</v>
      </c>
      <c r="E235" s="126"/>
      <c r="F235" s="127"/>
      <c r="G235" s="127"/>
      <c r="H235" s="130" t="s">
        <v>3183</v>
      </c>
      <c r="I235" s="129">
        <v>94.254973343585434</v>
      </c>
      <c r="J235" s="125">
        <v>13</v>
      </c>
      <c r="K235" s="125" t="s">
        <v>3169</v>
      </c>
      <c r="L235" s="125" t="s">
        <v>3170</v>
      </c>
      <c r="M235" s="141" t="s">
        <v>5909</v>
      </c>
      <c r="N235" s="125">
        <v>1</v>
      </c>
      <c r="O235" s="141" t="s">
        <v>8159</v>
      </c>
    </row>
    <row r="236" spans="1:15" x14ac:dyDescent="0.25">
      <c r="A236" s="125">
        <f t="shared" si="3"/>
        <v>230</v>
      </c>
      <c r="B236" s="125" t="s">
        <v>3166</v>
      </c>
      <c r="C236" s="125" t="s">
        <v>3166</v>
      </c>
      <c r="D236" s="125" t="s">
        <v>3184</v>
      </c>
      <c r="E236" s="126"/>
      <c r="F236" s="127"/>
      <c r="G236" s="127"/>
      <c r="H236" s="130" t="s">
        <v>3183</v>
      </c>
      <c r="I236" s="129">
        <v>104.44615837837216</v>
      </c>
      <c r="J236" s="125">
        <v>15</v>
      </c>
      <c r="K236" s="125" t="s">
        <v>3169</v>
      </c>
      <c r="L236" s="125" t="s">
        <v>3170</v>
      </c>
      <c r="M236" s="141" t="s">
        <v>5917</v>
      </c>
      <c r="N236" s="125">
        <v>1</v>
      </c>
      <c r="O236" s="141" t="s">
        <v>8157</v>
      </c>
    </row>
    <row r="237" spans="1:15" x14ac:dyDescent="0.25">
      <c r="A237" s="125">
        <f t="shared" si="3"/>
        <v>231</v>
      </c>
      <c r="B237" s="125" t="s">
        <v>3166</v>
      </c>
      <c r="C237" s="125" t="s">
        <v>3166</v>
      </c>
      <c r="D237" s="125" t="s">
        <v>3184</v>
      </c>
      <c r="E237" s="126"/>
      <c r="F237" s="127"/>
      <c r="G237" s="127"/>
      <c r="H237" s="130" t="s">
        <v>3183</v>
      </c>
      <c r="I237" s="129">
        <v>89.050547443572739</v>
      </c>
      <c r="J237" s="125">
        <v>13</v>
      </c>
      <c r="K237" s="125" t="s">
        <v>3169</v>
      </c>
      <c r="L237" s="125" t="s">
        <v>3170</v>
      </c>
      <c r="M237" s="141" t="s">
        <v>5909</v>
      </c>
      <c r="N237" s="125">
        <v>1</v>
      </c>
      <c r="O237" s="141" t="s">
        <v>8159</v>
      </c>
    </row>
    <row r="238" spans="1:15" x14ac:dyDescent="0.25">
      <c r="A238" s="125">
        <f t="shared" si="3"/>
        <v>232</v>
      </c>
      <c r="B238" s="125" t="s">
        <v>3166</v>
      </c>
      <c r="C238" s="125" t="s">
        <v>3166</v>
      </c>
      <c r="D238" s="125" t="s">
        <v>3184</v>
      </c>
      <c r="E238" s="126"/>
      <c r="F238" s="127"/>
      <c r="G238" s="127"/>
      <c r="H238" s="130" t="s">
        <v>3183</v>
      </c>
      <c r="I238" s="129">
        <v>91.678787077491378</v>
      </c>
      <c r="J238" s="125">
        <v>13</v>
      </c>
      <c r="K238" s="125" t="s">
        <v>3169</v>
      </c>
      <c r="L238" s="125" t="s">
        <v>3170</v>
      </c>
      <c r="M238" s="141" t="s">
        <v>5909</v>
      </c>
      <c r="N238" s="125">
        <v>1</v>
      </c>
      <c r="O238" s="141" t="s">
        <v>8159</v>
      </c>
    </row>
    <row r="239" spans="1:15" x14ac:dyDescent="0.25">
      <c r="A239" s="125">
        <f t="shared" si="3"/>
        <v>233</v>
      </c>
      <c r="B239" s="125" t="s">
        <v>3166</v>
      </c>
      <c r="C239" s="125" t="s">
        <v>3166</v>
      </c>
      <c r="D239" s="125" t="s">
        <v>3184</v>
      </c>
      <c r="E239" s="126"/>
      <c r="F239" s="127"/>
      <c r="G239" s="127"/>
      <c r="H239" s="130" t="s">
        <v>3183</v>
      </c>
      <c r="I239" s="129">
        <v>95.713112999212385</v>
      </c>
      <c r="J239" s="125">
        <v>13</v>
      </c>
      <c r="K239" s="125" t="s">
        <v>3169</v>
      </c>
      <c r="L239" s="125" t="s">
        <v>3170</v>
      </c>
      <c r="M239" s="141" t="s">
        <v>5909</v>
      </c>
      <c r="N239" s="125">
        <v>1</v>
      </c>
      <c r="O239" s="141" t="s">
        <v>8159</v>
      </c>
    </row>
    <row r="240" spans="1:15" x14ac:dyDescent="0.25">
      <c r="A240" s="125">
        <f t="shared" si="3"/>
        <v>234</v>
      </c>
      <c r="B240" s="125" t="s">
        <v>3166</v>
      </c>
      <c r="C240" s="125" t="s">
        <v>3166</v>
      </c>
      <c r="D240" s="125" t="s">
        <v>3184</v>
      </c>
      <c r="E240" s="126"/>
      <c r="F240" s="127"/>
      <c r="G240" s="127"/>
      <c r="H240" s="130" t="s">
        <v>3183</v>
      </c>
      <c r="I240" s="129">
        <v>56.400354608814297</v>
      </c>
      <c r="J240" s="125">
        <v>13</v>
      </c>
      <c r="K240" s="125" t="s">
        <v>3169</v>
      </c>
      <c r="L240" s="125" t="s">
        <v>3170</v>
      </c>
      <c r="M240" s="141" t="s">
        <v>5909</v>
      </c>
      <c r="N240" s="125">
        <v>1</v>
      </c>
      <c r="O240" s="141" t="s">
        <v>8159</v>
      </c>
    </row>
    <row r="241" spans="1:15" x14ac:dyDescent="0.25">
      <c r="A241" s="125">
        <f t="shared" si="3"/>
        <v>235</v>
      </c>
      <c r="B241" s="125" t="s">
        <v>3166</v>
      </c>
      <c r="C241" s="125" t="s">
        <v>3166</v>
      </c>
      <c r="D241" s="125" t="s">
        <v>3184</v>
      </c>
      <c r="E241" s="126"/>
      <c r="F241" s="127"/>
      <c r="G241" s="127"/>
      <c r="H241" s="130" t="s">
        <v>3183</v>
      </c>
      <c r="I241" s="129">
        <v>182.6608879864543</v>
      </c>
      <c r="J241" s="125">
        <v>13</v>
      </c>
      <c r="K241" s="125" t="s">
        <v>3169</v>
      </c>
      <c r="L241" s="125" t="s">
        <v>3170</v>
      </c>
      <c r="M241" s="141" t="s">
        <v>5909</v>
      </c>
      <c r="N241" s="125">
        <v>1</v>
      </c>
      <c r="O241" s="141" t="s">
        <v>8159</v>
      </c>
    </row>
    <row r="242" spans="1:15" x14ac:dyDescent="0.25">
      <c r="A242" s="125">
        <f t="shared" si="3"/>
        <v>236</v>
      </c>
      <c r="B242" s="125" t="s">
        <v>3166</v>
      </c>
      <c r="C242" s="125" t="s">
        <v>3166</v>
      </c>
      <c r="D242" s="125" t="s">
        <v>3184</v>
      </c>
      <c r="E242" s="126"/>
      <c r="F242" s="127"/>
      <c r="G242" s="127"/>
      <c r="H242" s="130" t="s">
        <v>3183</v>
      </c>
      <c r="I242" s="129">
        <v>83.93449827097318</v>
      </c>
      <c r="J242" s="125">
        <v>13</v>
      </c>
      <c r="K242" s="125" t="s">
        <v>3169</v>
      </c>
      <c r="L242" s="125" t="s">
        <v>3170</v>
      </c>
      <c r="M242" s="141" t="s">
        <v>5909</v>
      </c>
      <c r="N242" s="125">
        <v>1</v>
      </c>
      <c r="O242" s="141" t="s">
        <v>8159</v>
      </c>
    </row>
    <row r="243" spans="1:15" x14ac:dyDescent="0.25">
      <c r="A243" s="125">
        <f t="shared" si="3"/>
        <v>237</v>
      </c>
      <c r="B243" s="125" t="s">
        <v>3166</v>
      </c>
      <c r="C243" s="125" t="s">
        <v>3166</v>
      </c>
      <c r="D243" s="125" t="s">
        <v>3184</v>
      </c>
      <c r="E243" s="126"/>
      <c r="F243" s="127"/>
      <c r="G243" s="127"/>
      <c r="H243" s="130" t="s">
        <v>3183</v>
      </c>
      <c r="I243" s="129">
        <v>85.023526155999903</v>
      </c>
      <c r="J243" s="125">
        <v>13</v>
      </c>
      <c r="K243" s="125" t="s">
        <v>3169</v>
      </c>
      <c r="L243" s="125" t="s">
        <v>3175</v>
      </c>
      <c r="M243" s="141" t="s">
        <v>5757</v>
      </c>
      <c r="N243" s="125">
        <v>1</v>
      </c>
      <c r="O243" s="141" t="s">
        <v>8158</v>
      </c>
    </row>
    <row r="244" spans="1:15" x14ac:dyDescent="0.25">
      <c r="A244" s="125">
        <f t="shared" si="3"/>
        <v>238</v>
      </c>
      <c r="B244" s="125" t="s">
        <v>3166</v>
      </c>
      <c r="C244" s="125" t="s">
        <v>3166</v>
      </c>
      <c r="D244" s="125" t="s">
        <v>3184</v>
      </c>
      <c r="E244" s="126"/>
      <c r="F244" s="127"/>
      <c r="G244" s="127"/>
      <c r="H244" s="130" t="s">
        <v>3183</v>
      </c>
      <c r="I244" s="129">
        <v>77.103826104804938</v>
      </c>
      <c r="J244" s="125">
        <v>15</v>
      </c>
      <c r="K244" s="125" t="s">
        <v>3169</v>
      </c>
      <c r="L244" s="125" t="s">
        <v>3175</v>
      </c>
      <c r="M244" s="141" t="s">
        <v>5767</v>
      </c>
      <c r="N244" s="125">
        <v>1</v>
      </c>
      <c r="O244" s="141" t="s">
        <v>8160</v>
      </c>
    </row>
    <row r="245" spans="1:15" x14ac:dyDescent="0.25">
      <c r="A245" s="125">
        <f t="shared" si="3"/>
        <v>239</v>
      </c>
      <c r="B245" s="125" t="s">
        <v>3166</v>
      </c>
      <c r="C245" s="125" t="s">
        <v>3166</v>
      </c>
      <c r="D245" s="125" t="s">
        <v>3184</v>
      </c>
      <c r="E245" s="126"/>
      <c r="F245" s="127"/>
      <c r="G245" s="127"/>
      <c r="H245" s="130" t="s">
        <v>3183</v>
      </c>
      <c r="I245" s="129">
        <v>24</v>
      </c>
      <c r="J245" s="125">
        <v>15</v>
      </c>
      <c r="K245" s="125" t="s">
        <v>3169</v>
      </c>
      <c r="L245" s="125" t="s">
        <v>3175</v>
      </c>
      <c r="M245" s="141" t="s">
        <v>5767</v>
      </c>
      <c r="N245" s="125">
        <v>1</v>
      </c>
      <c r="O245" s="141" t="s">
        <v>8160</v>
      </c>
    </row>
    <row r="246" spans="1:15" x14ac:dyDescent="0.25">
      <c r="A246" s="125">
        <f t="shared" si="3"/>
        <v>240</v>
      </c>
      <c r="B246" s="125" t="s">
        <v>3166</v>
      </c>
      <c r="C246" s="125" t="s">
        <v>3166</v>
      </c>
      <c r="D246" s="125" t="s">
        <v>3184</v>
      </c>
      <c r="E246" s="126"/>
      <c r="F246" s="127"/>
      <c r="G246" s="127"/>
      <c r="H246" s="130" t="s">
        <v>3183</v>
      </c>
      <c r="I246" s="129">
        <v>36.61966684720111</v>
      </c>
      <c r="J246" s="125">
        <v>15</v>
      </c>
      <c r="K246" s="125" t="s">
        <v>3169</v>
      </c>
      <c r="L246" s="125" t="s">
        <v>3175</v>
      </c>
      <c r="M246" s="141" t="s">
        <v>5767</v>
      </c>
      <c r="N246" s="125">
        <v>1</v>
      </c>
      <c r="O246" s="141" t="s">
        <v>8160</v>
      </c>
    </row>
    <row r="247" spans="1:15" x14ac:dyDescent="0.25">
      <c r="A247" s="125">
        <f t="shared" si="3"/>
        <v>241</v>
      </c>
      <c r="B247" s="125" t="s">
        <v>3166</v>
      </c>
      <c r="C247" s="125" t="s">
        <v>3166</v>
      </c>
      <c r="D247" s="125" t="s">
        <v>3184</v>
      </c>
      <c r="E247" s="126"/>
      <c r="F247" s="127"/>
      <c r="G247" s="127"/>
      <c r="H247" s="130" t="s">
        <v>3183</v>
      </c>
      <c r="I247" s="129">
        <v>54.451813560247928</v>
      </c>
      <c r="J247" s="125">
        <v>15</v>
      </c>
      <c r="K247" s="125" t="s">
        <v>3169</v>
      </c>
      <c r="L247" s="125" t="s">
        <v>3175</v>
      </c>
      <c r="M247" s="141" t="s">
        <v>5767</v>
      </c>
      <c r="N247" s="125">
        <v>1</v>
      </c>
      <c r="O247" s="141" t="s">
        <v>8160</v>
      </c>
    </row>
    <row r="248" spans="1:15" x14ac:dyDescent="0.25">
      <c r="A248" s="125">
        <f t="shared" si="3"/>
        <v>242</v>
      </c>
      <c r="B248" s="125" t="s">
        <v>3166</v>
      </c>
      <c r="C248" s="125" t="s">
        <v>3166</v>
      </c>
      <c r="D248" s="125" t="s">
        <v>3184</v>
      </c>
      <c r="E248" s="126"/>
      <c r="F248" s="127"/>
      <c r="G248" s="127"/>
      <c r="H248" s="130" t="s">
        <v>3183</v>
      </c>
      <c r="I248" s="129">
        <v>22</v>
      </c>
      <c r="J248" s="125">
        <v>15</v>
      </c>
      <c r="K248" s="125" t="s">
        <v>3169</v>
      </c>
      <c r="L248" s="125" t="s">
        <v>3170</v>
      </c>
      <c r="M248" s="141" t="s">
        <v>5767</v>
      </c>
      <c r="N248" s="125">
        <v>1</v>
      </c>
      <c r="O248" s="141" t="s">
        <v>8160</v>
      </c>
    </row>
    <row r="249" spans="1:15" x14ac:dyDescent="0.25">
      <c r="A249" s="125">
        <f t="shared" si="3"/>
        <v>243</v>
      </c>
      <c r="B249" s="125" t="s">
        <v>3166</v>
      </c>
      <c r="C249" s="125" t="s">
        <v>3166</v>
      </c>
      <c r="D249" s="125" t="s">
        <v>3184</v>
      </c>
      <c r="E249" s="126"/>
      <c r="F249" s="127"/>
      <c r="G249" s="127"/>
      <c r="H249" s="130" t="s">
        <v>3183</v>
      </c>
      <c r="I249" s="129">
        <v>66.753277073114546</v>
      </c>
      <c r="J249" s="125">
        <v>15</v>
      </c>
      <c r="K249" s="125" t="s">
        <v>3169</v>
      </c>
      <c r="L249" s="125" t="s">
        <v>3175</v>
      </c>
      <c r="M249" s="141" t="s">
        <v>5767</v>
      </c>
      <c r="N249" s="125">
        <v>1</v>
      </c>
      <c r="O249" s="141" t="s">
        <v>8160</v>
      </c>
    </row>
    <row r="250" spans="1:15" x14ac:dyDescent="0.25">
      <c r="A250" s="125">
        <f t="shared" si="3"/>
        <v>244</v>
      </c>
      <c r="B250" s="125" t="s">
        <v>3166</v>
      </c>
      <c r="C250" s="125" t="s">
        <v>3166</v>
      </c>
      <c r="D250" s="125" t="s">
        <v>3184</v>
      </c>
      <c r="E250" s="126"/>
      <c r="F250" s="127"/>
      <c r="G250" s="127"/>
      <c r="H250" s="130" t="s">
        <v>3183</v>
      </c>
      <c r="I250" s="129">
        <v>67.268120235368556</v>
      </c>
      <c r="J250" s="125">
        <v>15</v>
      </c>
      <c r="K250" s="125" t="s">
        <v>3169</v>
      </c>
      <c r="L250" s="125" t="s">
        <v>3175</v>
      </c>
      <c r="M250" s="141" t="s">
        <v>5909</v>
      </c>
      <c r="N250" s="125">
        <v>1</v>
      </c>
      <c r="O250" s="141" t="s">
        <v>8159</v>
      </c>
    </row>
    <row r="251" spans="1:15" x14ac:dyDescent="0.25">
      <c r="A251" s="125">
        <f t="shared" si="3"/>
        <v>245</v>
      </c>
      <c r="B251" s="125" t="s">
        <v>3166</v>
      </c>
      <c r="C251" s="125" t="s">
        <v>3166</v>
      </c>
      <c r="D251" s="125" t="s">
        <v>3184</v>
      </c>
      <c r="E251" s="126"/>
      <c r="F251" s="127"/>
      <c r="G251" s="127"/>
      <c r="H251" s="130" t="s">
        <v>3183</v>
      </c>
      <c r="I251" s="129">
        <v>63.788713735268246</v>
      </c>
      <c r="J251" s="125">
        <v>15</v>
      </c>
      <c r="K251" s="125" t="s">
        <v>3169</v>
      </c>
      <c r="L251" s="125" t="s">
        <v>3175</v>
      </c>
      <c r="M251" s="141" t="s">
        <v>5909</v>
      </c>
      <c r="N251" s="125">
        <v>1</v>
      </c>
      <c r="O251" s="141" t="s">
        <v>8159</v>
      </c>
    </row>
    <row r="252" spans="1:15" x14ac:dyDescent="0.25">
      <c r="A252" s="125">
        <f t="shared" si="3"/>
        <v>246</v>
      </c>
      <c r="B252" s="125" t="s">
        <v>3166</v>
      </c>
      <c r="C252" s="125" t="s">
        <v>3166</v>
      </c>
      <c r="D252" s="125" t="s">
        <v>3184</v>
      </c>
      <c r="E252" s="126"/>
      <c r="F252" s="127"/>
      <c r="G252" s="127"/>
      <c r="H252" s="130" t="s">
        <v>3183</v>
      </c>
      <c r="I252" s="129">
        <v>48.836461788299118</v>
      </c>
      <c r="J252" s="125">
        <v>15</v>
      </c>
      <c r="K252" s="125" t="s">
        <v>3169</v>
      </c>
      <c r="L252" s="125" t="s">
        <v>3175</v>
      </c>
      <c r="M252" s="141" t="s">
        <v>5909</v>
      </c>
      <c r="N252" s="125">
        <v>1</v>
      </c>
      <c r="O252" s="141" t="s">
        <v>8159</v>
      </c>
    </row>
    <row r="253" spans="1:15" x14ac:dyDescent="0.25">
      <c r="A253" s="125">
        <f t="shared" si="3"/>
        <v>247</v>
      </c>
      <c r="B253" s="125" t="s">
        <v>3166</v>
      </c>
      <c r="C253" s="125" t="s">
        <v>3166</v>
      </c>
      <c r="D253" s="125" t="s">
        <v>3184</v>
      </c>
      <c r="E253" s="126"/>
      <c r="F253" s="127"/>
      <c r="G253" s="127"/>
      <c r="H253" s="130" t="s">
        <v>3183</v>
      </c>
      <c r="I253" s="129">
        <v>16.552945357246848</v>
      </c>
      <c r="J253" s="125">
        <v>15</v>
      </c>
      <c r="K253" s="125" t="s">
        <v>3169</v>
      </c>
      <c r="L253" s="125" t="s">
        <v>3175</v>
      </c>
      <c r="M253" s="141" t="s">
        <v>5909</v>
      </c>
      <c r="N253" s="125">
        <v>1</v>
      </c>
      <c r="O253" s="141" t="s">
        <v>8159</v>
      </c>
    </row>
    <row r="254" spans="1:15" x14ac:dyDescent="0.25">
      <c r="A254" s="125">
        <f t="shared" si="3"/>
        <v>248</v>
      </c>
      <c r="B254" s="125" t="s">
        <v>3166</v>
      </c>
      <c r="C254" s="125" t="s">
        <v>3166</v>
      </c>
      <c r="D254" s="125" t="s">
        <v>3184</v>
      </c>
      <c r="E254" s="126"/>
      <c r="F254" s="127"/>
      <c r="G254" s="127"/>
      <c r="H254" s="130" t="s">
        <v>3185</v>
      </c>
      <c r="I254" s="129">
        <v>42.720018726587654</v>
      </c>
      <c r="J254" s="125">
        <v>15</v>
      </c>
      <c r="K254" s="125" t="s">
        <v>3169</v>
      </c>
      <c r="L254" s="125" t="s">
        <v>3175</v>
      </c>
      <c r="M254" s="141" t="s">
        <v>5909</v>
      </c>
      <c r="N254" s="125">
        <v>1</v>
      </c>
      <c r="O254" s="141" t="s">
        <v>8159</v>
      </c>
    </row>
    <row r="255" spans="1:15" x14ac:dyDescent="0.25">
      <c r="A255" s="125">
        <f t="shared" si="3"/>
        <v>249</v>
      </c>
      <c r="B255" s="125" t="s">
        <v>3166</v>
      </c>
      <c r="C255" s="125" t="s">
        <v>3166</v>
      </c>
      <c r="D255" s="125" t="s">
        <v>3184</v>
      </c>
      <c r="E255" s="126"/>
      <c r="F255" s="127"/>
      <c r="G255" s="127"/>
      <c r="H255" s="130" t="s">
        <v>3185</v>
      </c>
      <c r="I255" s="129">
        <v>61.098281481560512</v>
      </c>
      <c r="J255" s="125">
        <v>15</v>
      </c>
      <c r="K255" s="125" t="s">
        <v>3169</v>
      </c>
      <c r="L255" s="125" t="s">
        <v>3175</v>
      </c>
      <c r="M255" s="141" t="s">
        <v>5909</v>
      </c>
      <c r="N255" s="125">
        <v>1</v>
      </c>
      <c r="O255" s="141" t="s">
        <v>8159</v>
      </c>
    </row>
    <row r="256" spans="1:15" x14ac:dyDescent="0.25">
      <c r="A256" s="125">
        <f t="shared" si="3"/>
        <v>250</v>
      </c>
      <c r="B256" s="125" t="s">
        <v>3166</v>
      </c>
      <c r="C256" s="125" t="s">
        <v>3166</v>
      </c>
      <c r="D256" s="125" t="s">
        <v>3184</v>
      </c>
      <c r="E256" s="126"/>
      <c r="F256" s="127"/>
      <c r="G256" s="127"/>
      <c r="H256" s="130" t="s">
        <v>3183</v>
      </c>
      <c r="I256" s="129">
        <v>66.730802482811484</v>
      </c>
      <c r="J256" s="125">
        <v>15</v>
      </c>
      <c r="K256" s="125" t="s">
        <v>3169</v>
      </c>
      <c r="L256" s="125" t="s">
        <v>3175</v>
      </c>
      <c r="M256" s="141" t="s">
        <v>5909</v>
      </c>
      <c r="N256" s="125">
        <v>1</v>
      </c>
      <c r="O256" s="141" t="s">
        <v>8159</v>
      </c>
    </row>
    <row r="257" spans="1:15" x14ac:dyDescent="0.25">
      <c r="A257" s="125">
        <f t="shared" si="3"/>
        <v>251</v>
      </c>
      <c r="B257" s="125" t="s">
        <v>3166</v>
      </c>
      <c r="C257" s="125" t="s">
        <v>3166</v>
      </c>
      <c r="D257" s="125" t="s">
        <v>3184</v>
      </c>
      <c r="E257" s="126"/>
      <c r="F257" s="127"/>
      <c r="G257" s="127"/>
      <c r="H257" s="130" t="s">
        <v>3183</v>
      </c>
      <c r="I257" s="129">
        <v>65.73431371817918</v>
      </c>
      <c r="J257" s="125">
        <v>15</v>
      </c>
      <c r="K257" s="125" t="s">
        <v>3169</v>
      </c>
      <c r="L257" s="125" t="s">
        <v>3175</v>
      </c>
      <c r="M257" s="141" t="s">
        <v>5917</v>
      </c>
      <c r="N257" s="125">
        <v>1</v>
      </c>
      <c r="O257" s="141" t="s">
        <v>8157</v>
      </c>
    </row>
    <row r="258" spans="1:15" x14ac:dyDescent="0.25">
      <c r="A258" s="125">
        <f t="shared" si="3"/>
        <v>252</v>
      </c>
      <c r="B258" s="125" t="s">
        <v>3166</v>
      </c>
      <c r="C258" s="125" t="s">
        <v>3166</v>
      </c>
      <c r="D258" s="125" t="s">
        <v>3184</v>
      </c>
      <c r="E258" s="126"/>
      <c r="F258" s="127"/>
      <c r="G258" s="127"/>
      <c r="H258" s="130" t="s">
        <v>3183</v>
      </c>
      <c r="I258" s="129">
        <v>91.983694207180008</v>
      </c>
      <c r="J258" s="125">
        <v>15</v>
      </c>
      <c r="K258" s="125" t="s">
        <v>3169</v>
      </c>
      <c r="L258" s="125" t="s">
        <v>3175</v>
      </c>
      <c r="M258" s="141" t="s">
        <v>5909</v>
      </c>
      <c r="N258" s="125">
        <v>1</v>
      </c>
      <c r="O258" s="141" t="s">
        <v>8159</v>
      </c>
    </row>
    <row r="259" spans="1:15" x14ac:dyDescent="0.25">
      <c r="A259" s="125">
        <f t="shared" si="3"/>
        <v>253</v>
      </c>
      <c r="B259" s="125" t="s">
        <v>3166</v>
      </c>
      <c r="C259" s="125" t="s">
        <v>3166</v>
      </c>
      <c r="D259" s="125" t="s">
        <v>3184</v>
      </c>
      <c r="E259" s="126"/>
      <c r="F259" s="127"/>
      <c r="G259" s="127"/>
      <c r="H259" s="130" t="s">
        <v>3183</v>
      </c>
      <c r="I259" s="129">
        <v>83.546394296821688</v>
      </c>
      <c r="J259" s="125">
        <v>15</v>
      </c>
      <c r="K259" s="125" t="s">
        <v>3186</v>
      </c>
      <c r="L259" s="125" t="s">
        <v>3172</v>
      </c>
      <c r="M259" s="141" t="s">
        <v>5909</v>
      </c>
      <c r="N259" s="125">
        <v>1</v>
      </c>
      <c r="O259" s="141" t="s">
        <v>8159</v>
      </c>
    </row>
    <row r="260" spans="1:15" x14ac:dyDescent="0.25">
      <c r="A260" s="125">
        <f t="shared" si="3"/>
        <v>254</v>
      </c>
      <c r="B260" s="125" t="s">
        <v>3166</v>
      </c>
      <c r="C260" s="125" t="s">
        <v>3166</v>
      </c>
      <c r="D260" s="125" t="s">
        <v>3184</v>
      </c>
      <c r="E260" s="126"/>
      <c r="F260" s="127"/>
      <c r="G260" s="127"/>
      <c r="H260" s="130" t="s">
        <v>3183</v>
      </c>
      <c r="I260" s="129">
        <v>82.565125809872058</v>
      </c>
      <c r="J260" s="125">
        <v>15</v>
      </c>
      <c r="K260" s="125" t="s">
        <v>3186</v>
      </c>
      <c r="L260" s="125" t="s">
        <v>3172</v>
      </c>
      <c r="M260" s="141" t="s">
        <v>5909</v>
      </c>
      <c r="N260" s="125">
        <v>1</v>
      </c>
      <c r="O260" s="141" t="s">
        <v>8159</v>
      </c>
    </row>
    <row r="261" spans="1:15" x14ac:dyDescent="0.25">
      <c r="A261" s="125">
        <f t="shared" si="3"/>
        <v>255</v>
      </c>
      <c r="B261" s="125" t="s">
        <v>3166</v>
      </c>
      <c r="C261" s="125" t="s">
        <v>3166</v>
      </c>
      <c r="D261" s="125" t="s">
        <v>3184</v>
      </c>
      <c r="E261" s="126"/>
      <c r="F261" s="127"/>
      <c r="G261" s="127"/>
      <c r="H261" s="130" t="s">
        <v>3183</v>
      </c>
      <c r="I261" s="129">
        <v>77.665951355790398</v>
      </c>
      <c r="J261" s="125">
        <v>15</v>
      </c>
      <c r="K261" s="125" t="s">
        <v>3186</v>
      </c>
      <c r="L261" s="125" t="s">
        <v>3172</v>
      </c>
      <c r="M261" s="141" t="s">
        <v>5909</v>
      </c>
      <c r="N261" s="125">
        <v>1</v>
      </c>
      <c r="O261" s="141" t="s">
        <v>8159</v>
      </c>
    </row>
    <row r="262" spans="1:15" x14ac:dyDescent="0.25">
      <c r="A262" s="125">
        <f t="shared" si="3"/>
        <v>256</v>
      </c>
      <c r="B262" s="125" t="s">
        <v>3166</v>
      </c>
      <c r="C262" s="125" t="s">
        <v>3166</v>
      </c>
      <c r="D262" s="125" t="s">
        <v>3184</v>
      </c>
      <c r="E262" s="126"/>
      <c r="F262" s="127"/>
      <c r="G262" s="127"/>
      <c r="H262" s="130" t="s">
        <v>3183</v>
      </c>
      <c r="I262" s="129">
        <v>13.416407864998739</v>
      </c>
      <c r="J262" s="125">
        <v>15</v>
      </c>
      <c r="K262" s="125" t="s">
        <v>3186</v>
      </c>
      <c r="L262" s="125" t="s">
        <v>3172</v>
      </c>
      <c r="M262" s="141" t="s">
        <v>5909</v>
      </c>
      <c r="N262" s="125">
        <v>1</v>
      </c>
      <c r="O262" s="141" t="s">
        <v>8159</v>
      </c>
    </row>
    <row r="263" spans="1:15" x14ac:dyDescent="0.25">
      <c r="A263" s="125">
        <f t="shared" si="3"/>
        <v>257</v>
      </c>
      <c r="B263" s="125" t="s">
        <v>3166</v>
      </c>
      <c r="C263" s="125" t="s">
        <v>3166</v>
      </c>
      <c r="D263" s="125" t="s">
        <v>3184</v>
      </c>
      <c r="E263" s="126"/>
      <c r="F263" s="127"/>
      <c r="G263" s="127"/>
      <c r="H263" s="130" t="s">
        <v>3185</v>
      </c>
      <c r="I263" s="129">
        <v>39.204591567825318</v>
      </c>
      <c r="J263" s="125">
        <v>13</v>
      </c>
      <c r="K263" s="125" t="s">
        <v>3169</v>
      </c>
      <c r="L263" s="125" t="s">
        <v>3175</v>
      </c>
      <c r="M263" s="141" t="s">
        <v>5909</v>
      </c>
      <c r="N263" s="125">
        <v>1</v>
      </c>
      <c r="O263" s="141" t="s">
        <v>8159</v>
      </c>
    </row>
    <row r="264" spans="1:15" x14ac:dyDescent="0.25">
      <c r="A264" s="125">
        <f t="shared" si="3"/>
        <v>258</v>
      </c>
      <c r="B264" s="125" t="s">
        <v>3166</v>
      </c>
      <c r="C264" s="125" t="s">
        <v>3166</v>
      </c>
      <c r="D264" s="125" t="s">
        <v>3184</v>
      </c>
      <c r="E264" s="126"/>
      <c r="F264" s="127"/>
      <c r="G264" s="127"/>
      <c r="H264" s="130" t="s">
        <v>3185</v>
      </c>
      <c r="I264" s="129">
        <v>34.525353003264136</v>
      </c>
      <c r="J264" s="125">
        <v>13</v>
      </c>
      <c r="K264" s="125" t="s">
        <v>3169</v>
      </c>
      <c r="L264" s="125" t="s">
        <v>3175</v>
      </c>
      <c r="M264" s="141" t="s">
        <v>5757</v>
      </c>
      <c r="N264" s="125">
        <v>1</v>
      </c>
      <c r="O264" s="141" t="s">
        <v>8158</v>
      </c>
    </row>
    <row r="265" spans="1:15" x14ac:dyDescent="0.25">
      <c r="A265" s="125">
        <f t="shared" ref="A265:A328" si="4">A264+1</f>
        <v>259</v>
      </c>
      <c r="B265" s="125" t="s">
        <v>3166</v>
      </c>
      <c r="C265" s="125" t="s">
        <v>3166</v>
      </c>
      <c r="D265" s="125" t="s">
        <v>3184</v>
      </c>
      <c r="E265" s="126"/>
      <c r="F265" s="127"/>
      <c r="G265" s="127"/>
      <c r="H265" s="130" t="s">
        <v>3185</v>
      </c>
      <c r="I265" s="129">
        <v>33.541019662496844</v>
      </c>
      <c r="J265" s="125">
        <v>13</v>
      </c>
      <c r="K265" s="125" t="s">
        <v>3169</v>
      </c>
      <c r="L265" s="125" t="s">
        <v>3175</v>
      </c>
      <c r="M265" s="141" t="s">
        <v>5755</v>
      </c>
      <c r="N265" s="125">
        <v>1</v>
      </c>
      <c r="O265" s="141" t="s">
        <v>8163</v>
      </c>
    </row>
    <row r="266" spans="1:15" x14ac:dyDescent="0.25">
      <c r="A266" s="125">
        <f t="shared" si="4"/>
        <v>260</v>
      </c>
      <c r="B266" s="125" t="s">
        <v>3166</v>
      </c>
      <c r="C266" s="125" t="s">
        <v>3166</v>
      </c>
      <c r="D266" s="125" t="s">
        <v>3184</v>
      </c>
      <c r="E266" s="126"/>
      <c r="F266" s="127"/>
      <c r="G266" s="127"/>
      <c r="H266" s="130" t="s">
        <v>3185</v>
      </c>
      <c r="I266" s="129">
        <v>37.363083384538811</v>
      </c>
      <c r="J266" s="125">
        <v>13</v>
      </c>
      <c r="K266" s="125" t="s">
        <v>3169</v>
      </c>
      <c r="L266" s="125" t="s">
        <v>3175</v>
      </c>
      <c r="M266" s="141" t="s">
        <v>5755</v>
      </c>
      <c r="N266" s="125">
        <v>1</v>
      </c>
      <c r="O266" s="141" t="s">
        <v>8163</v>
      </c>
    </row>
    <row r="267" spans="1:15" x14ac:dyDescent="0.25">
      <c r="A267" s="125">
        <f t="shared" si="4"/>
        <v>261</v>
      </c>
      <c r="B267" s="125" t="s">
        <v>3166</v>
      </c>
      <c r="C267" s="125" t="s">
        <v>3166</v>
      </c>
      <c r="D267" s="125" t="s">
        <v>3184</v>
      </c>
      <c r="E267" s="126"/>
      <c r="F267" s="127"/>
      <c r="G267" s="127"/>
      <c r="H267" s="130" t="s">
        <v>3185</v>
      </c>
      <c r="I267" s="129">
        <v>31.32091952673165</v>
      </c>
      <c r="J267" s="125">
        <v>13</v>
      </c>
      <c r="K267" s="125" t="s">
        <v>3169</v>
      </c>
      <c r="L267" s="125" t="s">
        <v>3175</v>
      </c>
      <c r="M267" s="141" t="s">
        <v>5755</v>
      </c>
      <c r="N267" s="125">
        <v>1</v>
      </c>
      <c r="O267" s="141" t="s">
        <v>8163</v>
      </c>
    </row>
    <row r="268" spans="1:15" x14ac:dyDescent="0.25">
      <c r="A268" s="125">
        <f t="shared" si="4"/>
        <v>262</v>
      </c>
      <c r="B268" s="125" t="s">
        <v>3166</v>
      </c>
      <c r="C268" s="125" t="s">
        <v>3166</v>
      </c>
      <c r="D268" s="125" t="s">
        <v>3184</v>
      </c>
      <c r="E268" s="126"/>
      <c r="F268" s="127"/>
      <c r="G268" s="127"/>
      <c r="H268" s="130" t="s">
        <v>3185</v>
      </c>
      <c r="I268" s="129">
        <v>37.12142238654117</v>
      </c>
      <c r="J268" s="125">
        <v>13</v>
      </c>
      <c r="K268" s="125" t="s">
        <v>3169</v>
      </c>
      <c r="L268" s="125" t="s">
        <v>3175</v>
      </c>
      <c r="M268" s="141" t="s">
        <v>5755</v>
      </c>
      <c r="N268" s="125">
        <v>1</v>
      </c>
      <c r="O268" s="141" t="s">
        <v>8163</v>
      </c>
    </row>
    <row r="269" spans="1:15" x14ac:dyDescent="0.25">
      <c r="A269" s="125">
        <f t="shared" si="4"/>
        <v>263</v>
      </c>
      <c r="B269" s="125" t="s">
        <v>3166</v>
      </c>
      <c r="C269" s="125" t="s">
        <v>3166</v>
      </c>
      <c r="D269" s="125" t="s">
        <v>3184</v>
      </c>
      <c r="E269" s="126"/>
      <c r="F269" s="127"/>
      <c r="G269" s="127"/>
      <c r="H269" s="130" t="s">
        <v>3185</v>
      </c>
      <c r="I269" s="129">
        <v>30.805843601498726</v>
      </c>
      <c r="J269" s="125">
        <v>13</v>
      </c>
      <c r="K269" s="125" t="s">
        <v>3169</v>
      </c>
      <c r="L269" s="125" t="s">
        <v>3175</v>
      </c>
      <c r="M269" s="141" t="s">
        <v>5755</v>
      </c>
      <c r="N269" s="125">
        <v>1</v>
      </c>
      <c r="O269" s="141" t="s">
        <v>8163</v>
      </c>
    </row>
    <row r="270" spans="1:15" x14ac:dyDescent="0.25">
      <c r="A270" s="125">
        <f t="shared" si="4"/>
        <v>264</v>
      </c>
      <c r="B270" s="125" t="s">
        <v>3166</v>
      </c>
      <c r="C270" s="125" t="s">
        <v>3166</v>
      </c>
      <c r="D270" s="125" t="s">
        <v>3184</v>
      </c>
      <c r="E270" s="126"/>
      <c r="F270" s="127"/>
      <c r="G270" s="127"/>
      <c r="H270" s="130" t="s">
        <v>3185</v>
      </c>
      <c r="I270" s="129">
        <v>31.32091952673165</v>
      </c>
      <c r="J270" s="125">
        <v>13</v>
      </c>
      <c r="K270" s="125" t="s">
        <v>3169</v>
      </c>
      <c r="L270" s="125" t="s">
        <v>3175</v>
      </c>
      <c r="M270" s="141" t="s">
        <v>5755</v>
      </c>
      <c r="N270" s="125">
        <v>1</v>
      </c>
      <c r="O270" s="141" t="s">
        <v>8163</v>
      </c>
    </row>
    <row r="271" spans="1:15" x14ac:dyDescent="0.25">
      <c r="A271" s="125">
        <f t="shared" si="4"/>
        <v>265</v>
      </c>
      <c r="B271" s="125" t="s">
        <v>3166</v>
      </c>
      <c r="C271" s="125" t="s">
        <v>3166</v>
      </c>
      <c r="D271" s="125" t="s">
        <v>3184</v>
      </c>
      <c r="E271" s="126"/>
      <c r="F271" s="127"/>
      <c r="G271" s="127"/>
      <c r="H271" s="130" t="s">
        <v>3185</v>
      </c>
      <c r="I271" s="129">
        <v>33.734255586865999</v>
      </c>
      <c r="J271" s="125">
        <v>13</v>
      </c>
      <c r="K271" s="125" t="s">
        <v>3169</v>
      </c>
      <c r="L271" s="125" t="s">
        <v>3175</v>
      </c>
      <c r="M271" s="141" t="s">
        <v>5755</v>
      </c>
      <c r="N271" s="125">
        <v>1</v>
      </c>
      <c r="O271" s="141" t="s">
        <v>8163</v>
      </c>
    </row>
    <row r="272" spans="1:15" x14ac:dyDescent="0.25">
      <c r="A272" s="125">
        <f t="shared" si="4"/>
        <v>266</v>
      </c>
      <c r="B272" s="125" t="s">
        <v>3166</v>
      </c>
      <c r="C272" s="125" t="s">
        <v>3166</v>
      </c>
      <c r="D272" s="125" t="s">
        <v>3184</v>
      </c>
      <c r="E272" s="126"/>
      <c r="F272" s="127"/>
      <c r="G272" s="127"/>
      <c r="H272" s="130" t="s">
        <v>3185</v>
      </c>
      <c r="I272" s="129">
        <v>38.078865529319543</v>
      </c>
      <c r="J272" s="125">
        <v>13</v>
      </c>
      <c r="K272" s="125" t="s">
        <v>3169</v>
      </c>
      <c r="L272" s="125" t="s">
        <v>3175</v>
      </c>
      <c r="M272" s="141" t="s">
        <v>5755</v>
      </c>
      <c r="N272" s="125">
        <v>1</v>
      </c>
      <c r="O272" s="141" t="s">
        <v>8163</v>
      </c>
    </row>
    <row r="273" spans="1:15" x14ac:dyDescent="0.25">
      <c r="A273" s="125">
        <f t="shared" si="4"/>
        <v>267</v>
      </c>
      <c r="B273" s="125" t="s">
        <v>3166</v>
      </c>
      <c r="C273" s="125" t="s">
        <v>3166</v>
      </c>
      <c r="D273" s="125" t="s">
        <v>3184</v>
      </c>
      <c r="E273" s="126"/>
      <c r="F273" s="127"/>
      <c r="G273" s="127"/>
      <c r="H273" s="130" t="s">
        <v>3185</v>
      </c>
      <c r="I273" s="129">
        <v>33.541019662496844</v>
      </c>
      <c r="J273" s="125">
        <v>13</v>
      </c>
      <c r="K273" s="125" t="s">
        <v>3169</v>
      </c>
      <c r="L273" s="125" t="s">
        <v>3175</v>
      </c>
      <c r="M273" s="141" t="s">
        <v>5755</v>
      </c>
      <c r="N273" s="125">
        <v>1</v>
      </c>
      <c r="O273" s="141" t="s">
        <v>8163</v>
      </c>
    </row>
    <row r="274" spans="1:15" x14ac:dyDescent="0.25">
      <c r="A274" s="125">
        <f t="shared" si="4"/>
        <v>268</v>
      </c>
      <c r="B274" s="125" t="s">
        <v>3166</v>
      </c>
      <c r="C274" s="125" t="s">
        <v>3166</v>
      </c>
      <c r="D274" s="125" t="s">
        <v>3184</v>
      </c>
      <c r="E274" s="126"/>
      <c r="F274" s="127"/>
      <c r="G274" s="127"/>
      <c r="H274" s="130" t="s">
        <v>3185</v>
      </c>
      <c r="I274" s="129">
        <v>40.26164427839479</v>
      </c>
      <c r="J274" s="125">
        <v>13</v>
      </c>
      <c r="K274" s="125" t="s">
        <v>3169</v>
      </c>
      <c r="L274" s="125" t="s">
        <v>3175</v>
      </c>
      <c r="M274" s="141" t="s">
        <v>5755</v>
      </c>
      <c r="N274" s="125">
        <v>1</v>
      </c>
      <c r="O274" s="141" t="s">
        <v>8163</v>
      </c>
    </row>
    <row r="275" spans="1:15" x14ac:dyDescent="0.25">
      <c r="A275" s="125">
        <f t="shared" si="4"/>
        <v>269</v>
      </c>
      <c r="B275" s="125" t="s">
        <v>3166</v>
      </c>
      <c r="C275" s="125" t="s">
        <v>3166</v>
      </c>
      <c r="D275" s="125" t="s">
        <v>3184</v>
      </c>
      <c r="E275" s="126"/>
      <c r="F275" s="127"/>
      <c r="G275" s="127"/>
      <c r="H275" s="130" t="s">
        <v>3185</v>
      </c>
      <c r="I275" s="129">
        <v>31.32091952673165</v>
      </c>
      <c r="J275" s="125">
        <v>13</v>
      </c>
      <c r="K275" s="125" t="s">
        <v>3169</v>
      </c>
      <c r="L275" s="125" t="s">
        <v>3175</v>
      </c>
      <c r="M275" s="141" t="s">
        <v>5755</v>
      </c>
      <c r="N275" s="125">
        <v>1</v>
      </c>
      <c r="O275" s="141" t="s">
        <v>8163</v>
      </c>
    </row>
    <row r="276" spans="1:15" x14ac:dyDescent="0.25">
      <c r="A276" s="125">
        <f t="shared" si="4"/>
        <v>270</v>
      </c>
      <c r="B276" s="125" t="s">
        <v>3166</v>
      </c>
      <c r="C276" s="125" t="s">
        <v>3166</v>
      </c>
      <c r="D276" s="125" t="s">
        <v>3184</v>
      </c>
      <c r="E276" s="126"/>
      <c r="F276" s="127"/>
      <c r="G276" s="127"/>
      <c r="H276" s="130" t="s">
        <v>3185</v>
      </c>
      <c r="I276" s="129">
        <v>37.656340767525464</v>
      </c>
      <c r="J276" s="125">
        <v>13</v>
      </c>
      <c r="K276" s="125" t="s">
        <v>3169</v>
      </c>
      <c r="L276" s="125" t="s">
        <v>3175</v>
      </c>
      <c r="M276" s="141" t="s">
        <v>5755</v>
      </c>
      <c r="N276" s="125">
        <v>1</v>
      </c>
      <c r="O276" s="141" t="s">
        <v>8163</v>
      </c>
    </row>
    <row r="277" spans="1:15" x14ac:dyDescent="0.25">
      <c r="A277" s="125">
        <f t="shared" si="4"/>
        <v>271</v>
      </c>
      <c r="B277" s="125" t="s">
        <v>3166</v>
      </c>
      <c r="C277" s="125" t="s">
        <v>3166</v>
      </c>
      <c r="D277" s="125" t="s">
        <v>3184</v>
      </c>
      <c r="E277" s="126"/>
      <c r="F277" s="127"/>
      <c r="G277" s="127"/>
      <c r="H277" s="130" t="s">
        <v>3185</v>
      </c>
      <c r="I277" s="129">
        <v>37.107950630558946</v>
      </c>
      <c r="J277" s="125">
        <v>13</v>
      </c>
      <c r="K277" s="125" t="s">
        <v>3169</v>
      </c>
      <c r="L277" s="125" t="s">
        <v>3175</v>
      </c>
      <c r="M277" s="141" t="s">
        <v>5755</v>
      </c>
      <c r="N277" s="125">
        <v>1</v>
      </c>
      <c r="O277" s="141" t="s">
        <v>8163</v>
      </c>
    </row>
    <row r="278" spans="1:15" x14ac:dyDescent="0.25">
      <c r="A278" s="125">
        <f t="shared" si="4"/>
        <v>272</v>
      </c>
      <c r="B278" s="125" t="s">
        <v>3166</v>
      </c>
      <c r="C278" s="125" t="s">
        <v>3166</v>
      </c>
      <c r="D278" s="125" t="s">
        <v>3184</v>
      </c>
      <c r="E278" s="126"/>
      <c r="F278" s="127"/>
      <c r="G278" s="127"/>
      <c r="H278" s="130" t="s">
        <v>3185</v>
      </c>
      <c r="I278" s="129">
        <v>31.622776601683793</v>
      </c>
      <c r="J278" s="125">
        <v>13</v>
      </c>
      <c r="K278" s="125" t="s">
        <v>3169</v>
      </c>
      <c r="L278" s="125" t="s">
        <v>3175</v>
      </c>
      <c r="M278" s="141" t="s">
        <v>5755</v>
      </c>
      <c r="N278" s="125">
        <v>1</v>
      </c>
      <c r="O278" s="141" t="s">
        <v>8163</v>
      </c>
    </row>
    <row r="279" spans="1:15" x14ac:dyDescent="0.25">
      <c r="A279" s="125">
        <f t="shared" si="4"/>
        <v>273</v>
      </c>
      <c r="B279" s="125" t="s">
        <v>3166</v>
      </c>
      <c r="C279" s="125" t="s">
        <v>3166</v>
      </c>
      <c r="D279" s="125" t="s">
        <v>3184</v>
      </c>
      <c r="E279" s="126"/>
      <c r="F279" s="127"/>
      <c r="G279" s="127"/>
      <c r="H279" s="130" t="s">
        <v>3185</v>
      </c>
      <c r="I279" s="129">
        <v>36.496575181789318</v>
      </c>
      <c r="J279" s="125">
        <v>13</v>
      </c>
      <c r="K279" s="125" t="s">
        <v>3169</v>
      </c>
      <c r="L279" s="125" t="s">
        <v>3175</v>
      </c>
      <c r="M279" s="141" t="s">
        <v>5755</v>
      </c>
      <c r="N279" s="125">
        <v>1</v>
      </c>
      <c r="O279" s="141" t="s">
        <v>8163</v>
      </c>
    </row>
    <row r="280" spans="1:15" x14ac:dyDescent="0.25">
      <c r="A280" s="125">
        <f t="shared" si="4"/>
        <v>274</v>
      </c>
      <c r="B280" s="125" t="s">
        <v>3166</v>
      </c>
      <c r="C280" s="125" t="s">
        <v>3166</v>
      </c>
      <c r="D280" s="125" t="s">
        <v>3184</v>
      </c>
      <c r="E280" s="126"/>
      <c r="F280" s="127"/>
      <c r="G280" s="127"/>
      <c r="H280" s="130" t="s">
        <v>3185</v>
      </c>
      <c r="I280" s="129">
        <v>31.32091952673165</v>
      </c>
      <c r="J280" s="125">
        <v>13</v>
      </c>
      <c r="K280" s="125" t="s">
        <v>3169</v>
      </c>
      <c r="L280" s="125" t="s">
        <v>3175</v>
      </c>
      <c r="M280" s="141" t="s">
        <v>5755</v>
      </c>
      <c r="N280" s="125">
        <v>1</v>
      </c>
      <c r="O280" s="141" t="s">
        <v>8163</v>
      </c>
    </row>
    <row r="281" spans="1:15" x14ac:dyDescent="0.25">
      <c r="A281" s="125">
        <f t="shared" si="4"/>
        <v>275</v>
      </c>
      <c r="B281" s="125" t="s">
        <v>3166</v>
      </c>
      <c r="C281" s="125" t="s">
        <v>3166</v>
      </c>
      <c r="D281" s="125" t="s">
        <v>3184</v>
      </c>
      <c r="E281" s="126"/>
      <c r="F281" s="127"/>
      <c r="G281" s="127"/>
      <c r="H281" s="130" t="s">
        <v>3185</v>
      </c>
      <c r="I281" s="129">
        <v>38.327535793473601</v>
      </c>
      <c r="J281" s="125">
        <v>13</v>
      </c>
      <c r="K281" s="125" t="s">
        <v>3169</v>
      </c>
      <c r="L281" s="125" t="s">
        <v>3175</v>
      </c>
      <c r="M281" s="141" t="s">
        <v>5755</v>
      </c>
      <c r="N281" s="125">
        <v>1</v>
      </c>
      <c r="O281" s="141" t="s">
        <v>8163</v>
      </c>
    </row>
    <row r="282" spans="1:15" x14ac:dyDescent="0.25">
      <c r="A282" s="125">
        <f t="shared" si="4"/>
        <v>276</v>
      </c>
      <c r="B282" s="125" t="s">
        <v>3166</v>
      </c>
      <c r="C282" s="125" t="s">
        <v>3166</v>
      </c>
      <c r="D282" s="125" t="s">
        <v>3184</v>
      </c>
      <c r="E282" s="126"/>
      <c r="F282" s="127"/>
      <c r="G282" s="127"/>
      <c r="H282" s="130" t="s">
        <v>3185</v>
      </c>
      <c r="I282" s="129">
        <v>33.541019662496844</v>
      </c>
      <c r="J282" s="125">
        <v>13</v>
      </c>
      <c r="K282" s="125" t="s">
        <v>3169</v>
      </c>
      <c r="L282" s="125" t="s">
        <v>3175</v>
      </c>
      <c r="M282" s="141" t="s">
        <v>5755</v>
      </c>
      <c r="N282" s="125">
        <v>1</v>
      </c>
      <c r="O282" s="141" t="s">
        <v>8163</v>
      </c>
    </row>
    <row r="283" spans="1:15" x14ac:dyDescent="0.25">
      <c r="A283" s="125">
        <f t="shared" si="4"/>
        <v>277</v>
      </c>
      <c r="B283" s="125" t="s">
        <v>3166</v>
      </c>
      <c r="C283" s="125" t="s">
        <v>3166</v>
      </c>
      <c r="D283" s="125" t="s">
        <v>3184</v>
      </c>
      <c r="E283" s="126"/>
      <c r="F283" s="127"/>
      <c r="G283" s="127"/>
      <c r="H283" s="130" t="s">
        <v>3185</v>
      </c>
      <c r="I283" s="129">
        <v>37.363083384538811</v>
      </c>
      <c r="J283" s="125">
        <v>13</v>
      </c>
      <c r="K283" s="125" t="s">
        <v>3169</v>
      </c>
      <c r="L283" s="125" t="s">
        <v>3175</v>
      </c>
      <c r="M283" s="141" t="s">
        <v>5755</v>
      </c>
      <c r="N283" s="125">
        <v>1</v>
      </c>
      <c r="O283" s="141" t="s">
        <v>8163</v>
      </c>
    </row>
    <row r="284" spans="1:15" x14ac:dyDescent="0.25">
      <c r="A284" s="125">
        <f t="shared" si="4"/>
        <v>278</v>
      </c>
      <c r="B284" s="125" t="s">
        <v>3166</v>
      </c>
      <c r="C284" s="125" t="s">
        <v>3166</v>
      </c>
      <c r="D284" s="125" t="s">
        <v>3184</v>
      </c>
      <c r="E284" s="126"/>
      <c r="F284" s="127"/>
      <c r="G284" s="127"/>
      <c r="H284" s="130" t="s">
        <v>3185</v>
      </c>
      <c r="I284" s="129">
        <v>15</v>
      </c>
      <c r="J284" s="125">
        <v>13</v>
      </c>
      <c r="K284" s="125" t="s">
        <v>3169</v>
      </c>
      <c r="L284" s="125" t="s">
        <v>3175</v>
      </c>
      <c r="M284" s="141" t="s">
        <v>5755</v>
      </c>
      <c r="N284" s="125">
        <v>1</v>
      </c>
      <c r="O284" s="141" t="s">
        <v>8163</v>
      </c>
    </row>
    <row r="285" spans="1:15" x14ac:dyDescent="0.25">
      <c r="A285" s="125">
        <f t="shared" si="4"/>
        <v>279</v>
      </c>
      <c r="B285" s="125" t="s">
        <v>3166</v>
      </c>
      <c r="C285" s="125" t="s">
        <v>3166</v>
      </c>
      <c r="D285" s="125" t="s">
        <v>3184</v>
      </c>
      <c r="E285" s="126"/>
      <c r="F285" s="127"/>
      <c r="G285" s="127"/>
      <c r="H285" s="130" t="s">
        <v>3173</v>
      </c>
      <c r="I285" s="129">
        <v>75.432088662584434</v>
      </c>
      <c r="J285" s="125">
        <v>13</v>
      </c>
      <c r="K285" s="125" t="s">
        <v>3169</v>
      </c>
      <c r="L285" s="125" t="s">
        <v>3170</v>
      </c>
      <c r="M285" s="141" t="s">
        <v>5835</v>
      </c>
      <c r="N285" s="125">
        <v>1</v>
      </c>
      <c r="O285" s="141" t="s">
        <v>8153</v>
      </c>
    </row>
    <row r="286" spans="1:15" x14ac:dyDescent="0.25">
      <c r="A286" s="125">
        <f t="shared" si="4"/>
        <v>280</v>
      </c>
      <c r="B286" s="125" t="s">
        <v>3166</v>
      </c>
      <c r="C286" s="125" t="s">
        <v>3166</v>
      </c>
      <c r="D286" s="125" t="s">
        <v>3184</v>
      </c>
      <c r="E286" s="126"/>
      <c r="F286" s="127"/>
      <c r="G286" s="127"/>
      <c r="H286" s="130" t="s">
        <v>3173</v>
      </c>
      <c r="I286" s="129">
        <v>81.043198357419243</v>
      </c>
      <c r="J286" s="125">
        <v>13</v>
      </c>
      <c r="K286" s="125" t="s">
        <v>3169</v>
      </c>
      <c r="L286" s="125" t="s">
        <v>3170</v>
      </c>
      <c r="M286" s="141" t="s">
        <v>5835</v>
      </c>
      <c r="N286" s="125">
        <v>1</v>
      </c>
      <c r="O286" s="141" t="s">
        <v>8153</v>
      </c>
    </row>
    <row r="287" spans="1:15" x14ac:dyDescent="0.25">
      <c r="A287" s="125">
        <f t="shared" si="4"/>
        <v>281</v>
      </c>
      <c r="B287" s="125" t="s">
        <v>3166</v>
      </c>
      <c r="C287" s="125" t="s">
        <v>3166</v>
      </c>
      <c r="D287" s="125" t="s">
        <v>3184</v>
      </c>
      <c r="E287" s="126"/>
      <c r="F287" s="127"/>
      <c r="G287" s="127"/>
      <c r="H287" s="130" t="s">
        <v>3173</v>
      </c>
      <c r="I287" s="129">
        <v>71.805292284064961</v>
      </c>
      <c r="J287" s="125">
        <v>13</v>
      </c>
      <c r="K287" s="125" t="s">
        <v>3169</v>
      </c>
      <c r="L287" s="125" t="s">
        <v>3170</v>
      </c>
      <c r="M287" s="141" t="s">
        <v>5835</v>
      </c>
      <c r="N287" s="125">
        <v>1</v>
      </c>
      <c r="O287" s="141" t="s">
        <v>8153</v>
      </c>
    </row>
    <row r="288" spans="1:15" x14ac:dyDescent="0.25">
      <c r="A288" s="125">
        <f t="shared" si="4"/>
        <v>282</v>
      </c>
      <c r="B288" s="125" t="s">
        <v>3166</v>
      </c>
      <c r="C288" s="125" t="s">
        <v>3166</v>
      </c>
      <c r="D288" s="125" t="s">
        <v>3184</v>
      </c>
      <c r="E288" s="126"/>
      <c r="F288" s="127"/>
      <c r="G288" s="127"/>
      <c r="H288" s="130" t="s">
        <v>3173</v>
      </c>
      <c r="I288" s="129">
        <v>83.198557679805958</v>
      </c>
      <c r="J288" s="125">
        <v>13</v>
      </c>
      <c r="K288" s="125" t="s">
        <v>3169</v>
      </c>
      <c r="L288" s="125" t="s">
        <v>3170</v>
      </c>
      <c r="M288" s="141" t="s">
        <v>5835</v>
      </c>
      <c r="N288" s="125">
        <v>1</v>
      </c>
      <c r="O288" s="141" t="s">
        <v>8153</v>
      </c>
    </row>
    <row r="289" spans="1:15" x14ac:dyDescent="0.25">
      <c r="A289" s="125">
        <f t="shared" si="4"/>
        <v>283</v>
      </c>
      <c r="B289" s="125" t="s">
        <v>3166</v>
      </c>
      <c r="C289" s="125" t="s">
        <v>3166</v>
      </c>
      <c r="D289" s="125" t="s">
        <v>3184</v>
      </c>
      <c r="E289" s="126"/>
      <c r="F289" s="127"/>
      <c r="G289" s="127"/>
      <c r="H289" s="130" t="s">
        <v>3173</v>
      </c>
      <c r="I289" s="129">
        <v>68.658575575087482</v>
      </c>
      <c r="J289" s="125">
        <v>13</v>
      </c>
      <c r="K289" s="125" t="s">
        <v>3169</v>
      </c>
      <c r="L289" s="125" t="s">
        <v>3170</v>
      </c>
      <c r="M289" s="141" t="s">
        <v>5835</v>
      </c>
      <c r="N289" s="125">
        <v>1</v>
      </c>
      <c r="O289" s="141" t="s">
        <v>8153</v>
      </c>
    </row>
    <row r="290" spans="1:15" x14ac:dyDescent="0.25">
      <c r="A290" s="125">
        <f t="shared" si="4"/>
        <v>284</v>
      </c>
      <c r="B290" s="125" t="s">
        <v>3166</v>
      </c>
      <c r="C290" s="125" t="s">
        <v>3166</v>
      </c>
      <c r="D290" s="125" t="s">
        <v>3184</v>
      </c>
      <c r="E290" s="126"/>
      <c r="F290" s="127"/>
      <c r="G290" s="127"/>
      <c r="H290" s="130" t="s">
        <v>3173</v>
      </c>
      <c r="I290" s="129">
        <v>80.280757345705197</v>
      </c>
      <c r="J290" s="125">
        <v>13</v>
      </c>
      <c r="K290" s="125" t="s">
        <v>3169</v>
      </c>
      <c r="L290" s="125" t="s">
        <v>3170</v>
      </c>
      <c r="M290" s="141" t="s">
        <v>5835</v>
      </c>
      <c r="N290" s="125">
        <v>1</v>
      </c>
      <c r="O290" s="141" t="s">
        <v>8153</v>
      </c>
    </row>
    <row r="291" spans="1:15" x14ac:dyDescent="0.25">
      <c r="A291" s="125">
        <f t="shared" si="4"/>
        <v>285</v>
      </c>
      <c r="B291" s="125" t="s">
        <v>3166</v>
      </c>
      <c r="C291" s="125" t="s">
        <v>3166</v>
      </c>
      <c r="D291" s="125" t="s">
        <v>3184</v>
      </c>
      <c r="E291" s="126"/>
      <c r="F291" s="127"/>
      <c r="G291" s="127"/>
      <c r="H291" s="130" t="s">
        <v>3183</v>
      </c>
      <c r="I291" s="129">
        <v>8.4852813742385695</v>
      </c>
      <c r="J291" s="125">
        <v>15</v>
      </c>
      <c r="K291" s="125" t="s">
        <v>3169</v>
      </c>
      <c r="L291" s="125" t="s">
        <v>3170</v>
      </c>
      <c r="M291" s="141" t="s">
        <v>5917</v>
      </c>
      <c r="N291" s="125">
        <v>1</v>
      </c>
      <c r="O291" s="141" t="s">
        <v>8157</v>
      </c>
    </row>
    <row r="292" spans="1:15" x14ac:dyDescent="0.25">
      <c r="A292" s="125">
        <f t="shared" si="4"/>
        <v>286</v>
      </c>
      <c r="B292" s="125" t="s">
        <v>3166</v>
      </c>
      <c r="C292" s="125" t="s">
        <v>3166</v>
      </c>
      <c r="D292" s="125" t="s">
        <v>3184</v>
      </c>
      <c r="E292" s="126"/>
      <c r="F292" s="127"/>
      <c r="G292" s="127"/>
      <c r="H292" s="130" t="s">
        <v>3185</v>
      </c>
      <c r="I292" s="129">
        <v>34.713109915419565</v>
      </c>
      <c r="J292" s="125">
        <v>15</v>
      </c>
      <c r="K292" s="125" t="s">
        <v>3169</v>
      </c>
      <c r="L292" s="125" t="s">
        <v>3175</v>
      </c>
      <c r="M292" s="141" t="s">
        <v>5812</v>
      </c>
      <c r="N292" s="125">
        <v>1</v>
      </c>
      <c r="O292" s="141" t="s">
        <v>8164</v>
      </c>
    </row>
    <row r="293" spans="1:15" x14ac:dyDescent="0.25">
      <c r="A293" s="125">
        <f t="shared" si="4"/>
        <v>287</v>
      </c>
      <c r="B293" s="125" t="s">
        <v>3166</v>
      </c>
      <c r="C293" s="125" t="s">
        <v>3166</v>
      </c>
      <c r="D293" s="125" t="s">
        <v>3184</v>
      </c>
      <c r="E293" s="126"/>
      <c r="F293" s="127"/>
      <c r="G293" s="127"/>
      <c r="H293" s="130" t="s">
        <v>3185</v>
      </c>
      <c r="I293" s="129">
        <v>76.485292703891773</v>
      </c>
      <c r="J293" s="125">
        <v>12</v>
      </c>
      <c r="K293" s="125" t="s">
        <v>3169</v>
      </c>
      <c r="L293" s="125" t="s">
        <v>3175</v>
      </c>
      <c r="M293" s="141" t="s">
        <v>5749</v>
      </c>
      <c r="N293" s="125">
        <v>1</v>
      </c>
      <c r="O293" s="141" t="s">
        <v>8165</v>
      </c>
    </row>
    <row r="294" spans="1:15" x14ac:dyDescent="0.25">
      <c r="A294" s="125">
        <f t="shared" si="4"/>
        <v>288</v>
      </c>
      <c r="B294" s="125" t="s">
        <v>3166</v>
      </c>
      <c r="C294" s="125" t="s">
        <v>3166</v>
      </c>
      <c r="D294" s="125" t="s">
        <v>3184</v>
      </c>
      <c r="E294" s="126"/>
      <c r="F294" s="127"/>
      <c r="G294" s="127"/>
      <c r="H294" s="130" t="s">
        <v>3183</v>
      </c>
      <c r="I294" s="129">
        <v>37.363083384538811</v>
      </c>
      <c r="J294" s="125">
        <v>16</v>
      </c>
      <c r="K294" s="125" t="s">
        <v>3169</v>
      </c>
      <c r="L294" s="125" t="s">
        <v>3175</v>
      </c>
      <c r="M294" s="141" t="s">
        <v>5775</v>
      </c>
      <c r="N294" s="125">
        <v>1</v>
      </c>
      <c r="O294" s="141" t="s">
        <v>8166</v>
      </c>
    </row>
    <row r="295" spans="1:15" x14ac:dyDescent="0.25">
      <c r="A295" s="125">
        <f t="shared" si="4"/>
        <v>289</v>
      </c>
      <c r="B295" s="125" t="s">
        <v>3166</v>
      </c>
      <c r="C295" s="125" t="s">
        <v>3166</v>
      </c>
      <c r="D295" s="125" t="s">
        <v>3184</v>
      </c>
      <c r="E295" s="126"/>
      <c r="F295" s="127"/>
      <c r="G295" s="127"/>
      <c r="H295" s="130" t="s">
        <v>3183</v>
      </c>
      <c r="I295" s="129">
        <v>38.078865529319543</v>
      </c>
      <c r="J295" s="125">
        <v>16</v>
      </c>
      <c r="K295" s="125" t="s">
        <v>3169</v>
      </c>
      <c r="L295" s="125" t="s">
        <v>3175</v>
      </c>
      <c r="M295" s="141" t="s">
        <v>5775</v>
      </c>
      <c r="N295" s="125">
        <v>1</v>
      </c>
      <c r="O295" s="141" t="s">
        <v>8166</v>
      </c>
    </row>
    <row r="296" spans="1:15" x14ac:dyDescent="0.25">
      <c r="A296" s="125">
        <f t="shared" si="4"/>
        <v>290</v>
      </c>
      <c r="B296" s="125" t="s">
        <v>3166</v>
      </c>
      <c r="C296" s="125" t="s">
        <v>3166</v>
      </c>
      <c r="D296" s="125" t="s">
        <v>3184</v>
      </c>
      <c r="E296" s="126"/>
      <c r="F296" s="127"/>
      <c r="G296" s="127"/>
      <c r="H296" s="130" t="s">
        <v>3183</v>
      </c>
      <c r="I296" s="129">
        <v>74.464756764525859</v>
      </c>
      <c r="J296" s="125">
        <v>16</v>
      </c>
      <c r="K296" s="125" t="s">
        <v>3169</v>
      </c>
      <c r="L296" s="125" t="s">
        <v>3175</v>
      </c>
      <c r="M296" s="141" t="s">
        <v>5775</v>
      </c>
      <c r="N296" s="125">
        <v>1</v>
      </c>
      <c r="O296" s="141" t="s">
        <v>8166</v>
      </c>
    </row>
    <row r="297" spans="1:15" x14ac:dyDescent="0.25">
      <c r="A297" s="125">
        <f t="shared" si="4"/>
        <v>291</v>
      </c>
      <c r="B297" s="125" t="s">
        <v>3166</v>
      </c>
      <c r="C297" s="125" t="s">
        <v>3166</v>
      </c>
      <c r="D297" s="125" t="s">
        <v>3184</v>
      </c>
      <c r="E297" s="126"/>
      <c r="F297" s="127"/>
      <c r="G297" s="127"/>
      <c r="H297" s="130" t="s">
        <v>3183</v>
      </c>
      <c r="I297" s="129">
        <v>33.734255586865999</v>
      </c>
      <c r="J297" s="125">
        <v>16</v>
      </c>
      <c r="K297" s="125" t="s">
        <v>3169</v>
      </c>
      <c r="L297" s="125" t="s">
        <v>3175</v>
      </c>
      <c r="M297" s="141" t="s">
        <v>5775</v>
      </c>
      <c r="N297" s="125">
        <v>1</v>
      </c>
      <c r="O297" s="141" t="s">
        <v>8166</v>
      </c>
    </row>
    <row r="298" spans="1:15" x14ac:dyDescent="0.25">
      <c r="A298" s="125">
        <f t="shared" si="4"/>
        <v>292</v>
      </c>
      <c r="B298" s="125" t="s">
        <v>3166</v>
      </c>
      <c r="C298" s="125" t="s">
        <v>3166</v>
      </c>
      <c r="D298" s="125" t="s">
        <v>3184</v>
      </c>
      <c r="E298" s="126"/>
      <c r="F298" s="127"/>
      <c r="G298" s="127"/>
      <c r="H298" s="130" t="s">
        <v>3183</v>
      </c>
      <c r="I298" s="129">
        <v>76.243032468547582</v>
      </c>
      <c r="J298" s="125">
        <v>16</v>
      </c>
      <c r="K298" s="125" t="s">
        <v>3169</v>
      </c>
      <c r="L298" s="125" t="s">
        <v>3175</v>
      </c>
      <c r="M298" s="141" t="s">
        <v>5775</v>
      </c>
      <c r="N298" s="125">
        <v>1</v>
      </c>
      <c r="O298" s="141" t="s">
        <v>8166</v>
      </c>
    </row>
    <row r="299" spans="1:15" x14ac:dyDescent="0.25">
      <c r="A299" s="125">
        <f t="shared" si="4"/>
        <v>293</v>
      </c>
      <c r="B299" s="125" t="s">
        <v>3166</v>
      </c>
      <c r="C299" s="125" t="s">
        <v>3166</v>
      </c>
      <c r="D299" s="125" t="s">
        <v>3184</v>
      </c>
      <c r="E299" s="126"/>
      <c r="F299" s="127"/>
      <c r="G299" s="127"/>
      <c r="H299" s="130" t="s">
        <v>3183</v>
      </c>
      <c r="I299" s="129">
        <v>74.464756764525859</v>
      </c>
      <c r="J299" s="125">
        <v>16</v>
      </c>
      <c r="K299" s="125" t="s">
        <v>3169</v>
      </c>
      <c r="L299" s="125" t="s">
        <v>3175</v>
      </c>
      <c r="M299" s="141" t="s">
        <v>5775</v>
      </c>
      <c r="N299" s="125">
        <v>1</v>
      </c>
      <c r="O299" s="141" t="s">
        <v>8166</v>
      </c>
    </row>
    <row r="300" spans="1:15" x14ac:dyDescent="0.25">
      <c r="A300" s="125">
        <f t="shared" si="4"/>
        <v>294</v>
      </c>
      <c r="B300" s="125" t="s">
        <v>3166</v>
      </c>
      <c r="C300" s="125" t="s">
        <v>3166</v>
      </c>
      <c r="D300" s="125" t="s">
        <v>3184</v>
      </c>
      <c r="E300" s="126"/>
      <c r="F300" s="127"/>
      <c r="G300" s="127"/>
      <c r="H300" s="130" t="s">
        <v>3183</v>
      </c>
      <c r="I300" s="129">
        <v>37.483329627982627</v>
      </c>
      <c r="J300" s="125">
        <v>16</v>
      </c>
      <c r="K300" s="125" t="s">
        <v>3169</v>
      </c>
      <c r="L300" s="125" t="s">
        <v>3175</v>
      </c>
      <c r="M300" s="141" t="s">
        <v>5775</v>
      </c>
      <c r="N300" s="125">
        <v>1</v>
      </c>
      <c r="O300" s="141" t="s">
        <v>8166</v>
      </c>
    </row>
    <row r="301" spans="1:15" x14ac:dyDescent="0.25">
      <c r="A301" s="125">
        <f t="shared" si="4"/>
        <v>295</v>
      </c>
      <c r="B301" s="125" t="s">
        <v>3166</v>
      </c>
      <c r="C301" s="125" t="s">
        <v>3166</v>
      </c>
      <c r="D301" s="125" t="s">
        <v>3184</v>
      </c>
      <c r="E301" s="126"/>
      <c r="F301" s="127"/>
      <c r="G301" s="127"/>
      <c r="H301" s="130" t="s">
        <v>3183</v>
      </c>
      <c r="I301" s="129">
        <v>34.205262752974143</v>
      </c>
      <c r="J301" s="125">
        <v>16</v>
      </c>
      <c r="K301" s="125" t="s">
        <v>3169</v>
      </c>
      <c r="L301" s="125" t="s">
        <v>3175</v>
      </c>
      <c r="M301" s="141" t="s">
        <v>5775</v>
      </c>
      <c r="N301" s="125">
        <v>1</v>
      </c>
      <c r="O301" s="141" t="s">
        <v>8166</v>
      </c>
    </row>
    <row r="302" spans="1:15" x14ac:dyDescent="0.25">
      <c r="A302" s="125">
        <f t="shared" si="4"/>
        <v>296</v>
      </c>
      <c r="B302" s="125" t="s">
        <v>3166</v>
      </c>
      <c r="C302" s="125" t="s">
        <v>3166</v>
      </c>
      <c r="D302" s="125" t="s">
        <v>3184</v>
      </c>
      <c r="E302" s="126"/>
      <c r="F302" s="127"/>
      <c r="G302" s="127"/>
      <c r="H302" s="130" t="s">
        <v>3183</v>
      </c>
      <c r="I302" s="129">
        <v>37.363083384538811</v>
      </c>
      <c r="J302" s="125">
        <v>16</v>
      </c>
      <c r="K302" s="125" t="s">
        <v>3169</v>
      </c>
      <c r="L302" s="125" t="s">
        <v>3175</v>
      </c>
      <c r="M302" s="141" t="s">
        <v>5775</v>
      </c>
      <c r="N302" s="125">
        <v>1</v>
      </c>
      <c r="O302" s="141" t="s">
        <v>8166</v>
      </c>
    </row>
    <row r="303" spans="1:15" x14ac:dyDescent="0.25">
      <c r="A303" s="125">
        <f t="shared" si="4"/>
        <v>297</v>
      </c>
      <c r="B303" s="125" t="s">
        <v>3166</v>
      </c>
      <c r="C303" s="125" t="s">
        <v>3166</v>
      </c>
      <c r="D303" s="125" t="s">
        <v>3184</v>
      </c>
      <c r="E303" s="126"/>
      <c r="F303" s="127"/>
      <c r="G303" s="127"/>
      <c r="H303" s="130" t="s">
        <v>3183</v>
      </c>
      <c r="I303" s="129">
        <v>68.680419334771102</v>
      </c>
      <c r="J303" s="125">
        <v>16</v>
      </c>
      <c r="K303" s="125" t="s">
        <v>3169</v>
      </c>
      <c r="L303" s="125" t="s">
        <v>3175</v>
      </c>
      <c r="M303" s="141" t="s">
        <v>5775</v>
      </c>
      <c r="N303" s="125">
        <v>1</v>
      </c>
      <c r="O303" s="141" t="s">
        <v>8166</v>
      </c>
    </row>
    <row r="304" spans="1:15" x14ac:dyDescent="0.25">
      <c r="A304" s="125">
        <f t="shared" si="4"/>
        <v>298</v>
      </c>
      <c r="B304" s="125" t="s">
        <v>3166</v>
      </c>
      <c r="C304" s="125" t="s">
        <v>3166</v>
      </c>
      <c r="D304" s="125" t="s">
        <v>3184</v>
      </c>
      <c r="E304" s="126"/>
      <c r="F304" s="127"/>
      <c r="G304" s="127"/>
      <c r="H304" s="130" t="s">
        <v>3183</v>
      </c>
      <c r="I304" s="129">
        <v>36.055512754639892</v>
      </c>
      <c r="J304" s="125">
        <v>16</v>
      </c>
      <c r="K304" s="125" t="s">
        <v>3169</v>
      </c>
      <c r="L304" s="125" t="s">
        <v>3175</v>
      </c>
      <c r="M304" s="141" t="s">
        <v>5775</v>
      </c>
      <c r="N304" s="125">
        <v>1</v>
      </c>
      <c r="O304" s="141" t="s">
        <v>8166</v>
      </c>
    </row>
    <row r="305" spans="1:15" x14ac:dyDescent="0.25">
      <c r="A305" s="125">
        <f t="shared" si="4"/>
        <v>299</v>
      </c>
      <c r="B305" s="125" t="s">
        <v>3166</v>
      </c>
      <c r="C305" s="125" t="s">
        <v>3166</v>
      </c>
      <c r="D305" s="125" t="s">
        <v>3184</v>
      </c>
      <c r="E305" s="126"/>
      <c r="F305" s="127"/>
      <c r="G305" s="127"/>
      <c r="H305" s="130" t="s">
        <v>3183</v>
      </c>
      <c r="I305" s="129">
        <v>43.174066289845804</v>
      </c>
      <c r="J305" s="125">
        <v>16</v>
      </c>
      <c r="K305" s="125" t="s">
        <v>3169</v>
      </c>
      <c r="L305" s="125" t="s">
        <v>3175</v>
      </c>
      <c r="M305" s="141" t="s">
        <v>5775</v>
      </c>
      <c r="N305" s="125">
        <v>1</v>
      </c>
      <c r="O305" s="141" t="s">
        <v>8166</v>
      </c>
    </row>
    <row r="306" spans="1:15" x14ac:dyDescent="0.25">
      <c r="A306" s="125">
        <f t="shared" si="4"/>
        <v>300</v>
      </c>
      <c r="B306" s="125" t="s">
        <v>3166</v>
      </c>
      <c r="C306" s="125" t="s">
        <v>3166</v>
      </c>
      <c r="D306" s="125" t="s">
        <v>3184</v>
      </c>
      <c r="E306" s="126"/>
      <c r="F306" s="127"/>
      <c r="G306" s="127"/>
      <c r="H306" s="130" t="s">
        <v>3183</v>
      </c>
      <c r="I306" s="129">
        <v>42.107006542854599</v>
      </c>
      <c r="J306" s="125">
        <v>16</v>
      </c>
      <c r="K306" s="125" t="s">
        <v>3169</v>
      </c>
      <c r="L306" s="125" t="s">
        <v>3175</v>
      </c>
      <c r="M306" s="141" t="s">
        <v>5775</v>
      </c>
      <c r="N306" s="125">
        <v>1</v>
      </c>
      <c r="O306" s="141" t="s">
        <v>8166</v>
      </c>
    </row>
    <row r="307" spans="1:15" x14ac:dyDescent="0.25">
      <c r="A307" s="125">
        <f t="shared" si="4"/>
        <v>301</v>
      </c>
      <c r="B307" s="125" t="s">
        <v>3166</v>
      </c>
      <c r="C307" s="125" t="s">
        <v>3166</v>
      </c>
      <c r="D307" s="125" t="s">
        <v>3184</v>
      </c>
      <c r="E307" s="126"/>
      <c r="F307" s="127"/>
      <c r="G307" s="127"/>
      <c r="H307" s="130" t="s">
        <v>3183</v>
      </c>
      <c r="I307" s="129">
        <v>35.468295701936398</v>
      </c>
      <c r="J307" s="125">
        <v>16</v>
      </c>
      <c r="K307" s="125" t="s">
        <v>3169</v>
      </c>
      <c r="L307" s="125" t="s">
        <v>3175</v>
      </c>
      <c r="M307" s="141" t="s">
        <v>5775</v>
      </c>
      <c r="N307" s="125">
        <v>1</v>
      </c>
      <c r="O307" s="141" t="s">
        <v>8166</v>
      </c>
    </row>
    <row r="308" spans="1:15" x14ac:dyDescent="0.25">
      <c r="A308" s="125">
        <f t="shared" si="4"/>
        <v>302</v>
      </c>
      <c r="B308" s="125" t="s">
        <v>3166</v>
      </c>
      <c r="C308" s="125" t="s">
        <v>3166</v>
      </c>
      <c r="D308" s="125" t="s">
        <v>3184</v>
      </c>
      <c r="E308" s="126"/>
      <c r="F308" s="127"/>
      <c r="G308" s="127"/>
      <c r="H308" s="130" t="s">
        <v>3183</v>
      </c>
      <c r="I308" s="129">
        <v>41</v>
      </c>
      <c r="J308" s="125">
        <v>16</v>
      </c>
      <c r="K308" s="125" t="s">
        <v>3169</v>
      </c>
      <c r="L308" s="125" t="s">
        <v>3175</v>
      </c>
      <c r="M308" s="141" t="s">
        <v>5775</v>
      </c>
      <c r="N308" s="125">
        <v>1</v>
      </c>
      <c r="O308" s="141" t="s">
        <v>8166</v>
      </c>
    </row>
    <row r="309" spans="1:15" x14ac:dyDescent="0.25">
      <c r="A309" s="125">
        <f t="shared" si="4"/>
        <v>303</v>
      </c>
      <c r="B309" s="125" t="s">
        <v>3166</v>
      </c>
      <c r="C309" s="125" t="s">
        <v>3166</v>
      </c>
      <c r="D309" s="125" t="s">
        <v>3184</v>
      </c>
      <c r="E309" s="126"/>
      <c r="F309" s="127"/>
      <c r="G309" s="127"/>
      <c r="H309" s="130" t="s">
        <v>3183</v>
      </c>
      <c r="I309" s="129">
        <v>37.363083384538811</v>
      </c>
      <c r="J309" s="125">
        <v>16</v>
      </c>
      <c r="K309" s="125" t="s">
        <v>3169</v>
      </c>
      <c r="L309" s="125" t="s">
        <v>3175</v>
      </c>
      <c r="M309" s="141" t="s">
        <v>5775</v>
      </c>
      <c r="N309" s="125">
        <v>1</v>
      </c>
      <c r="O309" s="141" t="s">
        <v>8166</v>
      </c>
    </row>
    <row r="310" spans="1:15" x14ac:dyDescent="0.25">
      <c r="A310" s="125">
        <f t="shared" si="4"/>
        <v>304</v>
      </c>
      <c r="B310" s="125" t="s">
        <v>3166</v>
      </c>
      <c r="C310" s="125" t="s">
        <v>3166</v>
      </c>
      <c r="D310" s="125" t="s">
        <v>3184</v>
      </c>
      <c r="E310" s="126"/>
      <c r="F310" s="127"/>
      <c r="G310" s="127"/>
      <c r="H310" s="130" t="s">
        <v>3183</v>
      </c>
      <c r="I310" s="129">
        <v>81.024687595818591</v>
      </c>
      <c r="J310" s="125">
        <v>16</v>
      </c>
      <c r="K310" s="125" t="s">
        <v>3169</v>
      </c>
      <c r="L310" s="125" t="s">
        <v>3175</v>
      </c>
      <c r="M310" s="141" t="s">
        <v>5775</v>
      </c>
      <c r="N310" s="125">
        <v>1</v>
      </c>
      <c r="O310" s="141" t="s">
        <v>8166</v>
      </c>
    </row>
    <row r="311" spans="1:15" x14ac:dyDescent="0.25">
      <c r="A311" s="125">
        <f t="shared" si="4"/>
        <v>305</v>
      </c>
      <c r="B311" s="125" t="s">
        <v>3166</v>
      </c>
      <c r="C311" s="125" t="s">
        <v>3166</v>
      </c>
      <c r="D311" s="125" t="s">
        <v>3184</v>
      </c>
      <c r="E311" s="126"/>
      <c r="F311" s="127"/>
      <c r="G311" s="127"/>
      <c r="H311" s="130" t="s">
        <v>3183</v>
      </c>
      <c r="I311" s="129">
        <v>37.363083384538811</v>
      </c>
      <c r="J311" s="125">
        <v>16</v>
      </c>
      <c r="K311" s="125" t="s">
        <v>3169</v>
      </c>
      <c r="L311" s="125" t="s">
        <v>3175</v>
      </c>
      <c r="M311" s="141" t="s">
        <v>5775</v>
      </c>
      <c r="N311" s="125">
        <v>1</v>
      </c>
      <c r="O311" s="141" t="s">
        <v>8166</v>
      </c>
    </row>
    <row r="312" spans="1:15" x14ac:dyDescent="0.25">
      <c r="A312" s="125">
        <f t="shared" si="4"/>
        <v>306</v>
      </c>
      <c r="B312" s="125" t="s">
        <v>3166</v>
      </c>
      <c r="C312" s="125" t="s">
        <v>3166</v>
      </c>
      <c r="D312" s="125" t="s">
        <v>3184</v>
      </c>
      <c r="E312" s="126"/>
      <c r="F312" s="127"/>
      <c r="G312" s="127"/>
      <c r="H312" s="130" t="s">
        <v>3183</v>
      </c>
      <c r="I312" s="129">
        <v>40.024992192379003</v>
      </c>
      <c r="J312" s="125">
        <v>16</v>
      </c>
      <c r="K312" s="125" t="s">
        <v>3169</v>
      </c>
      <c r="L312" s="125" t="s">
        <v>3175</v>
      </c>
      <c r="M312" s="141" t="s">
        <v>5775</v>
      </c>
      <c r="N312" s="125">
        <v>1</v>
      </c>
      <c r="O312" s="141" t="s">
        <v>8166</v>
      </c>
    </row>
    <row r="313" spans="1:15" x14ac:dyDescent="0.25">
      <c r="A313" s="125">
        <f t="shared" si="4"/>
        <v>307</v>
      </c>
      <c r="B313" s="125" t="s">
        <v>3166</v>
      </c>
      <c r="C313" s="125" t="s">
        <v>3166</v>
      </c>
      <c r="D313" s="125" t="s">
        <v>3184</v>
      </c>
      <c r="E313" s="126"/>
      <c r="F313" s="127"/>
      <c r="G313" s="127"/>
      <c r="H313" s="130" t="s">
        <v>3183</v>
      </c>
      <c r="I313" s="129">
        <v>40.26164427839479</v>
      </c>
      <c r="J313" s="125">
        <v>16</v>
      </c>
      <c r="K313" s="125" t="s">
        <v>3169</v>
      </c>
      <c r="L313" s="125" t="s">
        <v>3175</v>
      </c>
      <c r="M313" s="141" t="s">
        <v>5775</v>
      </c>
      <c r="N313" s="125">
        <v>1</v>
      </c>
      <c r="O313" s="141" t="s">
        <v>8166</v>
      </c>
    </row>
    <row r="314" spans="1:15" x14ac:dyDescent="0.25">
      <c r="A314" s="125">
        <f t="shared" si="4"/>
        <v>308</v>
      </c>
      <c r="B314" s="125" t="s">
        <v>3166</v>
      </c>
      <c r="C314" s="125" t="s">
        <v>3166</v>
      </c>
      <c r="D314" s="125" t="s">
        <v>3184</v>
      </c>
      <c r="E314" s="126"/>
      <c r="F314" s="127"/>
      <c r="G314" s="127"/>
      <c r="H314" s="130" t="s">
        <v>3183</v>
      </c>
      <c r="I314" s="129">
        <v>34.525353003264136</v>
      </c>
      <c r="J314" s="125">
        <v>16</v>
      </c>
      <c r="K314" s="125" t="s">
        <v>3169</v>
      </c>
      <c r="L314" s="125" t="s">
        <v>3175</v>
      </c>
      <c r="M314" s="141" t="s">
        <v>5775</v>
      </c>
      <c r="N314" s="125">
        <v>1</v>
      </c>
      <c r="O314" s="141" t="s">
        <v>8166</v>
      </c>
    </row>
    <row r="315" spans="1:15" x14ac:dyDescent="0.25">
      <c r="A315" s="125">
        <f t="shared" si="4"/>
        <v>309</v>
      </c>
      <c r="B315" s="125" t="s">
        <v>3166</v>
      </c>
      <c r="C315" s="125" t="s">
        <v>3166</v>
      </c>
      <c r="D315" s="125" t="s">
        <v>3184</v>
      </c>
      <c r="E315" s="126"/>
      <c r="F315" s="127"/>
      <c r="G315" s="127"/>
      <c r="H315" s="130" t="s">
        <v>3183</v>
      </c>
      <c r="I315" s="129">
        <v>43.174066289845804</v>
      </c>
      <c r="J315" s="125">
        <v>16</v>
      </c>
      <c r="K315" s="125" t="s">
        <v>3169</v>
      </c>
      <c r="L315" s="125" t="s">
        <v>3175</v>
      </c>
      <c r="M315" s="141" t="s">
        <v>5775</v>
      </c>
      <c r="N315" s="125">
        <v>1</v>
      </c>
      <c r="O315" s="141" t="s">
        <v>8166</v>
      </c>
    </row>
    <row r="316" spans="1:15" x14ac:dyDescent="0.25">
      <c r="A316" s="125">
        <f t="shared" si="4"/>
        <v>310</v>
      </c>
      <c r="B316" s="125" t="s">
        <v>3166</v>
      </c>
      <c r="C316" s="125" t="s">
        <v>3166</v>
      </c>
      <c r="D316" s="125" t="s">
        <v>3184</v>
      </c>
      <c r="E316" s="126"/>
      <c r="F316" s="127"/>
      <c r="G316" s="127"/>
      <c r="H316" s="130" t="s">
        <v>3183</v>
      </c>
      <c r="I316" s="129">
        <v>58.249463516842795</v>
      </c>
      <c r="J316" s="125">
        <v>16</v>
      </c>
      <c r="K316" s="125" t="s">
        <v>3169</v>
      </c>
      <c r="L316" s="125" t="s">
        <v>3175</v>
      </c>
      <c r="M316" s="141" t="s">
        <v>5775</v>
      </c>
      <c r="N316" s="125">
        <v>1</v>
      </c>
      <c r="O316" s="141" t="s">
        <v>8166</v>
      </c>
    </row>
    <row r="317" spans="1:15" x14ac:dyDescent="0.25">
      <c r="A317" s="125">
        <f t="shared" si="4"/>
        <v>311</v>
      </c>
      <c r="B317" s="125" t="s">
        <v>3166</v>
      </c>
      <c r="C317" s="125" t="s">
        <v>3166</v>
      </c>
      <c r="D317" s="125" t="s">
        <v>3184</v>
      </c>
      <c r="E317" s="126"/>
      <c r="F317" s="127"/>
      <c r="G317" s="127"/>
      <c r="H317" s="130" t="s">
        <v>3183</v>
      </c>
      <c r="I317" s="129">
        <v>37.363083384538811</v>
      </c>
      <c r="J317" s="125">
        <v>16</v>
      </c>
      <c r="K317" s="125" t="s">
        <v>3169</v>
      </c>
      <c r="L317" s="125" t="s">
        <v>3175</v>
      </c>
      <c r="M317" s="141" t="s">
        <v>5775</v>
      </c>
      <c r="N317" s="125">
        <v>1</v>
      </c>
      <c r="O317" s="141" t="s">
        <v>8166</v>
      </c>
    </row>
    <row r="318" spans="1:15" x14ac:dyDescent="0.25">
      <c r="A318" s="125">
        <f t="shared" si="4"/>
        <v>312</v>
      </c>
      <c r="B318" s="125" t="s">
        <v>3166</v>
      </c>
      <c r="C318" s="125" t="s">
        <v>3166</v>
      </c>
      <c r="D318" s="125" t="s">
        <v>3184</v>
      </c>
      <c r="E318" s="126"/>
      <c r="F318" s="127"/>
      <c r="G318" s="127"/>
      <c r="H318" s="130" t="s">
        <v>3183</v>
      </c>
      <c r="I318" s="129">
        <v>36.496575181789318</v>
      </c>
      <c r="J318" s="125">
        <v>16</v>
      </c>
      <c r="K318" s="125" t="s">
        <v>3169</v>
      </c>
      <c r="L318" s="125" t="s">
        <v>3175</v>
      </c>
      <c r="M318" s="141" t="s">
        <v>5775</v>
      </c>
      <c r="N318" s="125">
        <v>1</v>
      </c>
      <c r="O318" s="141" t="s">
        <v>8166</v>
      </c>
    </row>
    <row r="319" spans="1:15" x14ac:dyDescent="0.25">
      <c r="A319" s="125">
        <f t="shared" si="4"/>
        <v>313</v>
      </c>
      <c r="B319" s="125" t="s">
        <v>3166</v>
      </c>
      <c r="C319" s="125" t="s">
        <v>3166</v>
      </c>
      <c r="D319" s="125" t="s">
        <v>3184</v>
      </c>
      <c r="E319" s="126"/>
      <c r="F319" s="127"/>
      <c r="G319" s="127"/>
      <c r="H319" s="130" t="s">
        <v>3183</v>
      </c>
      <c r="I319" s="129">
        <v>78.339006886735547</v>
      </c>
      <c r="J319" s="125">
        <v>16</v>
      </c>
      <c r="K319" s="125" t="s">
        <v>3169</v>
      </c>
      <c r="L319" s="125" t="s">
        <v>3175</v>
      </c>
      <c r="M319" s="141" t="s">
        <v>5775</v>
      </c>
      <c r="N319" s="125">
        <v>1</v>
      </c>
      <c r="O319" s="141" t="s">
        <v>8166</v>
      </c>
    </row>
    <row r="320" spans="1:15" x14ac:dyDescent="0.25">
      <c r="A320" s="125">
        <f t="shared" si="4"/>
        <v>314</v>
      </c>
      <c r="B320" s="125" t="s">
        <v>3166</v>
      </c>
      <c r="C320" s="125" t="s">
        <v>3166</v>
      </c>
      <c r="D320" s="125" t="s">
        <v>3184</v>
      </c>
      <c r="E320" s="126"/>
      <c r="F320" s="127"/>
      <c r="G320" s="127"/>
      <c r="H320" s="130" t="s">
        <v>3183</v>
      </c>
      <c r="I320" s="129">
        <v>37.107950630558946</v>
      </c>
      <c r="J320" s="125">
        <v>16</v>
      </c>
      <c r="K320" s="125" t="s">
        <v>3169</v>
      </c>
      <c r="L320" s="125" t="s">
        <v>3175</v>
      </c>
      <c r="M320" s="141" t="s">
        <v>5775</v>
      </c>
      <c r="N320" s="125">
        <v>1</v>
      </c>
      <c r="O320" s="141" t="s">
        <v>8166</v>
      </c>
    </row>
    <row r="321" spans="1:15" x14ac:dyDescent="0.25">
      <c r="A321" s="125">
        <f t="shared" si="4"/>
        <v>315</v>
      </c>
      <c r="B321" s="125" t="s">
        <v>3166</v>
      </c>
      <c r="C321" s="125" t="s">
        <v>3166</v>
      </c>
      <c r="D321" s="125" t="s">
        <v>3184</v>
      </c>
      <c r="E321" s="126"/>
      <c r="F321" s="127"/>
      <c r="G321" s="127"/>
      <c r="H321" s="130" t="s">
        <v>3183</v>
      </c>
      <c r="I321" s="129">
        <v>37.363083384538811</v>
      </c>
      <c r="J321" s="125">
        <v>16</v>
      </c>
      <c r="K321" s="125" t="s">
        <v>3169</v>
      </c>
      <c r="L321" s="125" t="s">
        <v>3175</v>
      </c>
      <c r="M321" s="141" t="s">
        <v>5775</v>
      </c>
      <c r="N321" s="125">
        <v>1</v>
      </c>
      <c r="O321" s="141" t="s">
        <v>8166</v>
      </c>
    </row>
    <row r="322" spans="1:15" x14ac:dyDescent="0.25">
      <c r="A322" s="125">
        <f t="shared" si="4"/>
        <v>316</v>
      </c>
      <c r="B322" s="125" t="s">
        <v>3166</v>
      </c>
      <c r="C322" s="125" t="s">
        <v>3166</v>
      </c>
      <c r="D322" s="125" t="s">
        <v>3184</v>
      </c>
      <c r="E322" s="126"/>
      <c r="F322" s="127"/>
      <c r="G322" s="127"/>
      <c r="H322" s="130" t="s">
        <v>3183</v>
      </c>
      <c r="I322" s="129">
        <v>33</v>
      </c>
      <c r="J322" s="125">
        <v>16</v>
      </c>
      <c r="K322" s="125" t="s">
        <v>3169</v>
      </c>
      <c r="L322" s="125" t="s">
        <v>3175</v>
      </c>
      <c r="M322" s="141" t="s">
        <v>5775</v>
      </c>
      <c r="N322" s="125">
        <v>1</v>
      </c>
      <c r="O322" s="141" t="s">
        <v>8166</v>
      </c>
    </row>
    <row r="323" spans="1:15" x14ac:dyDescent="0.25">
      <c r="A323" s="125">
        <f t="shared" si="4"/>
        <v>317</v>
      </c>
      <c r="B323" s="125" t="s">
        <v>3166</v>
      </c>
      <c r="C323" s="125" t="s">
        <v>3166</v>
      </c>
      <c r="D323" s="125" t="s">
        <v>3184</v>
      </c>
      <c r="E323" s="126"/>
      <c r="F323" s="127"/>
      <c r="G323" s="127"/>
      <c r="H323" s="130" t="s">
        <v>3183</v>
      </c>
      <c r="I323" s="129">
        <v>40.311288741492746</v>
      </c>
      <c r="J323" s="125">
        <v>16</v>
      </c>
      <c r="K323" s="125" t="s">
        <v>3169</v>
      </c>
      <c r="L323" s="125" t="s">
        <v>3175</v>
      </c>
      <c r="M323" s="141" t="s">
        <v>5775</v>
      </c>
      <c r="N323" s="125">
        <v>1</v>
      </c>
      <c r="O323" s="141" t="s">
        <v>8166</v>
      </c>
    </row>
    <row r="324" spans="1:15" x14ac:dyDescent="0.25">
      <c r="A324" s="125">
        <f t="shared" si="4"/>
        <v>318</v>
      </c>
      <c r="B324" s="125" t="s">
        <v>3166</v>
      </c>
      <c r="C324" s="125" t="s">
        <v>3166</v>
      </c>
      <c r="D324" s="125" t="s">
        <v>3184</v>
      </c>
      <c r="E324" s="126"/>
      <c r="F324" s="127"/>
      <c r="G324" s="127"/>
      <c r="H324" s="130" t="s">
        <v>3183</v>
      </c>
      <c r="I324" s="129">
        <v>41.677331968349414</v>
      </c>
      <c r="J324" s="125">
        <v>16</v>
      </c>
      <c r="K324" s="125" t="s">
        <v>3169</v>
      </c>
      <c r="L324" s="125" t="s">
        <v>3175</v>
      </c>
      <c r="M324" s="141" t="s">
        <v>5775</v>
      </c>
      <c r="N324" s="125">
        <v>1</v>
      </c>
      <c r="O324" s="141" t="s">
        <v>8166</v>
      </c>
    </row>
    <row r="325" spans="1:15" x14ac:dyDescent="0.25">
      <c r="A325" s="125">
        <f t="shared" si="4"/>
        <v>319</v>
      </c>
      <c r="B325" s="125" t="s">
        <v>3166</v>
      </c>
      <c r="C325" s="125" t="s">
        <v>3166</v>
      </c>
      <c r="D325" s="125" t="s">
        <v>3184</v>
      </c>
      <c r="E325" s="126"/>
      <c r="F325" s="127"/>
      <c r="G325" s="127"/>
      <c r="H325" s="130" t="s">
        <v>3183</v>
      </c>
      <c r="I325" s="129">
        <v>35.468295701936398</v>
      </c>
      <c r="J325" s="125">
        <v>16</v>
      </c>
      <c r="K325" s="125" t="s">
        <v>3169</v>
      </c>
      <c r="L325" s="125" t="s">
        <v>3175</v>
      </c>
      <c r="M325" s="141" t="s">
        <v>5775</v>
      </c>
      <c r="N325" s="125">
        <v>1</v>
      </c>
      <c r="O325" s="141" t="s">
        <v>8166</v>
      </c>
    </row>
    <row r="326" spans="1:15" x14ac:dyDescent="0.25">
      <c r="A326" s="125">
        <f t="shared" si="4"/>
        <v>320</v>
      </c>
      <c r="B326" s="125" t="s">
        <v>3166</v>
      </c>
      <c r="C326" s="125" t="s">
        <v>3166</v>
      </c>
      <c r="D326" s="125" t="s">
        <v>3184</v>
      </c>
      <c r="E326" s="126"/>
      <c r="F326" s="127"/>
      <c r="G326" s="127"/>
      <c r="H326" s="130" t="s">
        <v>3183</v>
      </c>
      <c r="I326" s="129">
        <v>39</v>
      </c>
      <c r="J326" s="125">
        <v>16</v>
      </c>
      <c r="K326" s="125" t="s">
        <v>3169</v>
      </c>
      <c r="L326" s="125" t="s">
        <v>3175</v>
      </c>
      <c r="M326" s="141" t="s">
        <v>5775</v>
      </c>
      <c r="N326" s="125">
        <v>1</v>
      </c>
      <c r="O326" s="141" t="s">
        <v>8166</v>
      </c>
    </row>
    <row r="327" spans="1:15" x14ac:dyDescent="0.25">
      <c r="A327" s="125">
        <f t="shared" si="4"/>
        <v>321</v>
      </c>
      <c r="B327" s="125" t="s">
        <v>3166</v>
      </c>
      <c r="C327" s="125" t="s">
        <v>3166</v>
      </c>
      <c r="D327" s="125" t="s">
        <v>3184</v>
      </c>
      <c r="E327" s="126"/>
      <c r="F327" s="127"/>
      <c r="G327" s="127"/>
      <c r="H327" s="130" t="s">
        <v>3183</v>
      </c>
      <c r="I327" s="129">
        <v>34.481879299133332</v>
      </c>
      <c r="J327" s="125">
        <v>16</v>
      </c>
      <c r="K327" s="125" t="s">
        <v>3169</v>
      </c>
      <c r="L327" s="125" t="s">
        <v>3175</v>
      </c>
      <c r="M327" s="141" t="s">
        <v>5775</v>
      </c>
      <c r="N327" s="125">
        <v>1</v>
      </c>
      <c r="O327" s="141" t="s">
        <v>8166</v>
      </c>
    </row>
    <row r="328" spans="1:15" x14ac:dyDescent="0.25">
      <c r="A328" s="125">
        <f t="shared" si="4"/>
        <v>322</v>
      </c>
      <c r="B328" s="125" t="s">
        <v>3166</v>
      </c>
      <c r="C328" s="125" t="s">
        <v>3166</v>
      </c>
      <c r="D328" s="125" t="s">
        <v>3184</v>
      </c>
      <c r="E328" s="126"/>
      <c r="F328" s="127"/>
      <c r="G328" s="127"/>
      <c r="H328" s="130" t="s">
        <v>3183</v>
      </c>
      <c r="I328" s="129">
        <v>80.529497701152962</v>
      </c>
      <c r="J328" s="125">
        <v>16</v>
      </c>
      <c r="K328" s="125" t="s">
        <v>3169</v>
      </c>
      <c r="L328" s="125" t="s">
        <v>3175</v>
      </c>
      <c r="M328" s="141" t="s">
        <v>5775</v>
      </c>
      <c r="N328" s="125">
        <v>1</v>
      </c>
      <c r="O328" s="141" t="s">
        <v>8166</v>
      </c>
    </row>
    <row r="329" spans="1:15" x14ac:dyDescent="0.25">
      <c r="A329" s="125">
        <f t="shared" ref="A329:A392" si="5">A328+1</f>
        <v>323</v>
      </c>
      <c r="B329" s="125" t="s">
        <v>3166</v>
      </c>
      <c r="C329" s="125" t="s">
        <v>3166</v>
      </c>
      <c r="D329" s="125" t="s">
        <v>3184</v>
      </c>
      <c r="E329" s="126"/>
      <c r="F329" s="127"/>
      <c r="G329" s="127"/>
      <c r="H329" s="130" t="s">
        <v>3183</v>
      </c>
      <c r="I329" s="129">
        <v>39</v>
      </c>
      <c r="J329" s="125">
        <v>16</v>
      </c>
      <c r="K329" s="125" t="s">
        <v>3169</v>
      </c>
      <c r="L329" s="125" t="s">
        <v>3175</v>
      </c>
      <c r="M329" s="141" t="s">
        <v>5775</v>
      </c>
      <c r="N329" s="125">
        <v>1</v>
      </c>
      <c r="O329" s="141" t="s">
        <v>8166</v>
      </c>
    </row>
    <row r="330" spans="1:15" x14ac:dyDescent="0.25">
      <c r="A330" s="125">
        <f t="shared" si="5"/>
        <v>324</v>
      </c>
      <c r="B330" s="125" t="s">
        <v>3166</v>
      </c>
      <c r="C330" s="125" t="s">
        <v>3166</v>
      </c>
      <c r="D330" s="125" t="s">
        <v>3184</v>
      </c>
      <c r="E330" s="126"/>
      <c r="F330" s="127"/>
      <c r="G330" s="127"/>
      <c r="H330" s="130" t="s">
        <v>3183</v>
      </c>
      <c r="I330" s="129">
        <v>36.674241641784498</v>
      </c>
      <c r="J330" s="125">
        <v>16</v>
      </c>
      <c r="K330" s="125" t="s">
        <v>3169</v>
      </c>
      <c r="L330" s="125" t="s">
        <v>3175</v>
      </c>
      <c r="M330" s="141" t="s">
        <v>5775</v>
      </c>
      <c r="N330" s="125">
        <v>1</v>
      </c>
      <c r="O330" s="141" t="s">
        <v>8166</v>
      </c>
    </row>
    <row r="331" spans="1:15" x14ac:dyDescent="0.25">
      <c r="A331" s="125">
        <f t="shared" si="5"/>
        <v>325</v>
      </c>
      <c r="B331" s="125" t="s">
        <v>3166</v>
      </c>
      <c r="C331" s="125" t="s">
        <v>3166</v>
      </c>
      <c r="D331" s="125" t="s">
        <v>3184</v>
      </c>
      <c r="E331" s="126"/>
      <c r="F331" s="127"/>
      <c r="G331" s="127"/>
      <c r="H331" s="130" t="s">
        <v>3183</v>
      </c>
      <c r="I331" s="129">
        <v>38.897300677553446</v>
      </c>
      <c r="J331" s="125">
        <v>16</v>
      </c>
      <c r="K331" s="125" t="s">
        <v>3169</v>
      </c>
      <c r="L331" s="125" t="s">
        <v>3175</v>
      </c>
      <c r="M331" s="141" t="s">
        <v>5775</v>
      </c>
      <c r="N331" s="125">
        <v>1</v>
      </c>
      <c r="O331" s="141" t="s">
        <v>8166</v>
      </c>
    </row>
    <row r="332" spans="1:15" x14ac:dyDescent="0.25">
      <c r="A332" s="125">
        <f t="shared" si="5"/>
        <v>326</v>
      </c>
      <c r="B332" s="125" t="s">
        <v>3166</v>
      </c>
      <c r="C332" s="125" t="s">
        <v>3166</v>
      </c>
      <c r="D332" s="125" t="s">
        <v>3184</v>
      </c>
      <c r="E332" s="126"/>
      <c r="F332" s="127"/>
      <c r="G332" s="127"/>
      <c r="H332" s="130" t="s">
        <v>3183</v>
      </c>
      <c r="I332" s="129">
        <v>39.395431207184416</v>
      </c>
      <c r="J332" s="125">
        <v>16</v>
      </c>
      <c r="K332" s="125" t="s">
        <v>3169</v>
      </c>
      <c r="L332" s="125" t="s">
        <v>3175</v>
      </c>
      <c r="M332" s="141" t="s">
        <v>5775</v>
      </c>
      <c r="N332" s="125">
        <v>1</v>
      </c>
      <c r="O332" s="141" t="s">
        <v>8166</v>
      </c>
    </row>
    <row r="333" spans="1:15" x14ac:dyDescent="0.25">
      <c r="A333" s="125">
        <f t="shared" si="5"/>
        <v>327</v>
      </c>
      <c r="B333" s="125" t="s">
        <v>3166</v>
      </c>
      <c r="C333" s="125" t="s">
        <v>3166</v>
      </c>
      <c r="D333" s="125" t="s">
        <v>3184</v>
      </c>
      <c r="E333" s="126"/>
      <c r="F333" s="127"/>
      <c r="G333" s="127"/>
      <c r="H333" s="130" t="s">
        <v>3183</v>
      </c>
      <c r="I333" s="129">
        <v>113.84638773364749</v>
      </c>
      <c r="J333" s="125">
        <v>16</v>
      </c>
      <c r="K333" s="125" t="s">
        <v>3169</v>
      </c>
      <c r="L333" s="125" t="s">
        <v>3175</v>
      </c>
      <c r="M333" s="141" t="s">
        <v>5775</v>
      </c>
      <c r="N333" s="125">
        <v>1</v>
      </c>
      <c r="O333" s="141" t="s">
        <v>8166</v>
      </c>
    </row>
    <row r="334" spans="1:15" x14ac:dyDescent="0.25">
      <c r="A334" s="125">
        <f t="shared" si="5"/>
        <v>328</v>
      </c>
      <c r="B334" s="125" t="s">
        <v>3166</v>
      </c>
      <c r="C334" s="125" t="s">
        <v>3166</v>
      </c>
      <c r="D334" s="125" t="s">
        <v>3184</v>
      </c>
      <c r="E334" s="126"/>
      <c r="F334" s="127"/>
      <c r="G334" s="127"/>
      <c r="H334" s="130" t="s">
        <v>3183</v>
      </c>
      <c r="I334" s="129">
        <v>79.309520235593411</v>
      </c>
      <c r="J334" s="125">
        <v>16</v>
      </c>
      <c r="K334" s="125" t="s">
        <v>3169</v>
      </c>
      <c r="L334" s="125" t="s">
        <v>3175</v>
      </c>
      <c r="M334" s="141" t="s">
        <v>5775</v>
      </c>
      <c r="N334" s="125">
        <v>1</v>
      </c>
      <c r="O334" s="141" t="s">
        <v>8166</v>
      </c>
    </row>
    <row r="335" spans="1:15" x14ac:dyDescent="0.25">
      <c r="A335" s="125">
        <f t="shared" si="5"/>
        <v>329</v>
      </c>
      <c r="B335" s="125" t="s">
        <v>3166</v>
      </c>
      <c r="C335" s="125" t="s">
        <v>3166</v>
      </c>
      <c r="D335" s="125" t="s">
        <v>3184</v>
      </c>
      <c r="E335" s="126"/>
      <c r="F335" s="127"/>
      <c r="G335" s="127"/>
      <c r="H335" s="130" t="s">
        <v>3183</v>
      </c>
      <c r="I335" s="129">
        <v>115.03912377969506</v>
      </c>
      <c r="J335" s="125">
        <v>16</v>
      </c>
      <c r="K335" s="125" t="s">
        <v>3169</v>
      </c>
      <c r="L335" s="125" t="s">
        <v>3175</v>
      </c>
      <c r="M335" s="141" t="s">
        <v>5775</v>
      </c>
      <c r="N335" s="125">
        <v>1</v>
      </c>
      <c r="O335" s="141" t="s">
        <v>8166</v>
      </c>
    </row>
    <row r="336" spans="1:15" x14ac:dyDescent="0.25">
      <c r="A336" s="125">
        <f t="shared" si="5"/>
        <v>330</v>
      </c>
      <c r="B336" s="125" t="s">
        <v>3166</v>
      </c>
      <c r="C336" s="125" t="s">
        <v>3166</v>
      </c>
      <c r="D336" s="125" t="s">
        <v>3184</v>
      </c>
      <c r="E336" s="126"/>
      <c r="F336" s="127"/>
      <c r="G336" s="127"/>
      <c r="H336" s="130" t="s">
        <v>3183</v>
      </c>
      <c r="I336" s="129">
        <v>38.897300677553446</v>
      </c>
      <c r="J336" s="125">
        <v>16</v>
      </c>
      <c r="K336" s="125" t="s">
        <v>3169</v>
      </c>
      <c r="L336" s="125" t="s">
        <v>3175</v>
      </c>
      <c r="M336" s="141" t="s">
        <v>5775</v>
      </c>
      <c r="N336" s="125">
        <v>1</v>
      </c>
      <c r="O336" s="141" t="s">
        <v>8166</v>
      </c>
    </row>
    <row r="337" spans="1:15" x14ac:dyDescent="0.25">
      <c r="A337" s="125">
        <f t="shared" si="5"/>
        <v>331</v>
      </c>
      <c r="B337" s="125" t="s">
        <v>3166</v>
      </c>
      <c r="C337" s="125" t="s">
        <v>3166</v>
      </c>
      <c r="D337" s="125" t="s">
        <v>3184</v>
      </c>
      <c r="E337" s="126"/>
      <c r="F337" s="127"/>
      <c r="G337" s="127"/>
      <c r="H337" s="130" t="s">
        <v>3183</v>
      </c>
      <c r="I337" s="129">
        <v>36.674241641784498</v>
      </c>
      <c r="J337" s="125">
        <v>16</v>
      </c>
      <c r="K337" s="125" t="s">
        <v>3169</v>
      </c>
      <c r="L337" s="125" t="s">
        <v>3175</v>
      </c>
      <c r="M337" s="141" t="s">
        <v>5775</v>
      </c>
      <c r="N337" s="125">
        <v>1</v>
      </c>
      <c r="O337" s="141" t="s">
        <v>8166</v>
      </c>
    </row>
    <row r="338" spans="1:15" x14ac:dyDescent="0.25">
      <c r="A338" s="125">
        <f t="shared" si="5"/>
        <v>332</v>
      </c>
      <c r="B338" s="125" t="s">
        <v>3166</v>
      </c>
      <c r="C338" s="125" t="s">
        <v>3166</v>
      </c>
      <c r="D338" s="125" t="s">
        <v>3184</v>
      </c>
      <c r="E338" s="126"/>
      <c r="F338" s="127"/>
      <c r="G338" s="127"/>
      <c r="H338" s="130" t="s">
        <v>3183</v>
      </c>
      <c r="I338" s="129">
        <v>39.395431207184416</v>
      </c>
      <c r="J338" s="125">
        <v>16</v>
      </c>
      <c r="K338" s="125" t="s">
        <v>3169</v>
      </c>
      <c r="L338" s="125" t="s">
        <v>3175</v>
      </c>
      <c r="M338" s="141" t="s">
        <v>5775</v>
      </c>
      <c r="N338" s="125">
        <v>1</v>
      </c>
      <c r="O338" s="141" t="s">
        <v>8166</v>
      </c>
    </row>
    <row r="339" spans="1:15" x14ac:dyDescent="0.25">
      <c r="A339" s="125">
        <f t="shared" si="5"/>
        <v>333</v>
      </c>
      <c r="B339" s="125" t="s">
        <v>3166</v>
      </c>
      <c r="C339" s="125" t="s">
        <v>3166</v>
      </c>
      <c r="D339" s="125" t="s">
        <v>3184</v>
      </c>
      <c r="E339" s="126"/>
      <c r="F339" s="127"/>
      <c r="G339" s="127"/>
      <c r="H339" s="130" t="s">
        <v>3183</v>
      </c>
      <c r="I339" s="129">
        <v>36.249137920783717</v>
      </c>
      <c r="J339" s="125">
        <v>16</v>
      </c>
      <c r="K339" s="125" t="s">
        <v>3169</v>
      </c>
      <c r="L339" s="125" t="s">
        <v>3175</v>
      </c>
      <c r="M339" s="141" t="s">
        <v>5775</v>
      </c>
      <c r="N339" s="125">
        <v>1</v>
      </c>
      <c r="O339" s="141" t="s">
        <v>8166</v>
      </c>
    </row>
    <row r="340" spans="1:15" x14ac:dyDescent="0.25">
      <c r="A340" s="125">
        <f t="shared" si="5"/>
        <v>334</v>
      </c>
      <c r="B340" s="125" t="s">
        <v>3166</v>
      </c>
      <c r="C340" s="125" t="s">
        <v>3166</v>
      </c>
      <c r="D340" s="125" t="s">
        <v>3184</v>
      </c>
      <c r="E340" s="126"/>
      <c r="F340" s="127"/>
      <c r="G340" s="127"/>
      <c r="H340" s="130" t="s">
        <v>3183</v>
      </c>
      <c r="I340" s="129">
        <v>39.395431207184416</v>
      </c>
      <c r="J340" s="125">
        <v>16</v>
      </c>
      <c r="K340" s="125" t="s">
        <v>3169</v>
      </c>
      <c r="L340" s="125" t="s">
        <v>3175</v>
      </c>
      <c r="M340" s="141" t="s">
        <v>5775</v>
      </c>
      <c r="N340" s="125">
        <v>1</v>
      </c>
      <c r="O340" s="141" t="s">
        <v>8166</v>
      </c>
    </row>
    <row r="341" spans="1:15" x14ac:dyDescent="0.25">
      <c r="A341" s="125">
        <f t="shared" si="5"/>
        <v>335</v>
      </c>
      <c r="B341" s="125" t="s">
        <v>3166</v>
      </c>
      <c r="C341" s="125" t="s">
        <v>3166</v>
      </c>
      <c r="D341" s="125" t="s">
        <v>3184</v>
      </c>
      <c r="E341" s="126"/>
      <c r="F341" s="127"/>
      <c r="G341" s="127"/>
      <c r="H341" s="130" t="s">
        <v>3183</v>
      </c>
      <c r="I341" s="129">
        <v>37.161808352124091</v>
      </c>
      <c r="J341" s="125">
        <v>16</v>
      </c>
      <c r="K341" s="125" t="s">
        <v>3169</v>
      </c>
      <c r="L341" s="125" t="s">
        <v>3175</v>
      </c>
      <c r="M341" s="141" t="s">
        <v>5775</v>
      </c>
      <c r="N341" s="125">
        <v>1</v>
      </c>
      <c r="O341" s="141" t="s">
        <v>8166</v>
      </c>
    </row>
    <row r="342" spans="1:15" x14ac:dyDescent="0.25">
      <c r="A342" s="125">
        <f t="shared" si="5"/>
        <v>336</v>
      </c>
      <c r="B342" s="125" t="s">
        <v>3166</v>
      </c>
      <c r="C342" s="125" t="s">
        <v>3166</v>
      </c>
      <c r="D342" s="125" t="s">
        <v>3184</v>
      </c>
      <c r="E342" s="126"/>
      <c r="F342" s="127"/>
      <c r="G342" s="127"/>
      <c r="H342" s="130" t="s">
        <v>3183</v>
      </c>
      <c r="I342" s="129">
        <v>38.275318418009277</v>
      </c>
      <c r="J342" s="125">
        <v>16</v>
      </c>
      <c r="K342" s="125" t="s">
        <v>3169</v>
      </c>
      <c r="L342" s="125" t="s">
        <v>3175</v>
      </c>
      <c r="M342" s="141" t="s">
        <v>5775</v>
      </c>
      <c r="N342" s="125">
        <v>1</v>
      </c>
      <c r="O342" s="141" t="s">
        <v>8166</v>
      </c>
    </row>
    <row r="343" spans="1:15" x14ac:dyDescent="0.25">
      <c r="A343" s="125">
        <f t="shared" si="5"/>
        <v>337</v>
      </c>
      <c r="B343" s="125" t="s">
        <v>3166</v>
      </c>
      <c r="C343" s="125" t="s">
        <v>3166</v>
      </c>
      <c r="D343" s="125" t="s">
        <v>3184</v>
      </c>
      <c r="E343" s="126"/>
      <c r="F343" s="127"/>
      <c r="G343" s="127"/>
      <c r="H343" s="130" t="s">
        <v>3183</v>
      </c>
      <c r="I343" s="129">
        <v>37.589892258425003</v>
      </c>
      <c r="J343" s="125">
        <v>16</v>
      </c>
      <c r="K343" s="125" t="s">
        <v>3169</v>
      </c>
      <c r="L343" s="125" t="s">
        <v>3175</v>
      </c>
      <c r="M343" s="141" t="s">
        <v>5775</v>
      </c>
      <c r="N343" s="125">
        <v>1</v>
      </c>
      <c r="O343" s="141" t="s">
        <v>8166</v>
      </c>
    </row>
    <row r="344" spans="1:15" x14ac:dyDescent="0.25">
      <c r="A344" s="125">
        <f t="shared" si="5"/>
        <v>338</v>
      </c>
      <c r="B344" s="125" t="s">
        <v>3166</v>
      </c>
      <c r="C344" s="125" t="s">
        <v>3166</v>
      </c>
      <c r="D344" s="125" t="s">
        <v>3184</v>
      </c>
      <c r="E344" s="126"/>
      <c r="F344" s="127"/>
      <c r="G344" s="127"/>
      <c r="H344" s="130" t="s">
        <v>3183</v>
      </c>
      <c r="I344" s="129">
        <v>38.275318418009277</v>
      </c>
      <c r="J344" s="125">
        <v>16</v>
      </c>
      <c r="K344" s="125" t="s">
        <v>3169</v>
      </c>
      <c r="L344" s="125" t="s">
        <v>3175</v>
      </c>
      <c r="M344" s="141" t="s">
        <v>5775</v>
      </c>
      <c r="N344" s="125">
        <v>1</v>
      </c>
      <c r="O344" s="141" t="s">
        <v>8166</v>
      </c>
    </row>
    <row r="345" spans="1:15" x14ac:dyDescent="0.25">
      <c r="A345" s="125">
        <f t="shared" si="5"/>
        <v>339</v>
      </c>
      <c r="B345" s="125" t="s">
        <v>3166</v>
      </c>
      <c r="C345" s="125" t="s">
        <v>3166</v>
      </c>
      <c r="D345" s="125" t="s">
        <v>3184</v>
      </c>
      <c r="E345" s="126"/>
      <c r="F345" s="127"/>
      <c r="G345" s="127"/>
      <c r="H345" s="130" t="s">
        <v>3183</v>
      </c>
      <c r="I345" s="129">
        <v>36.674241641784498</v>
      </c>
      <c r="J345" s="125">
        <v>16</v>
      </c>
      <c r="K345" s="125" t="s">
        <v>3169</v>
      </c>
      <c r="L345" s="125" t="s">
        <v>3175</v>
      </c>
      <c r="M345" s="141" t="s">
        <v>5775</v>
      </c>
      <c r="N345" s="125">
        <v>1</v>
      </c>
      <c r="O345" s="141" t="s">
        <v>8166</v>
      </c>
    </row>
    <row r="346" spans="1:15" x14ac:dyDescent="0.25">
      <c r="A346" s="125">
        <f t="shared" si="5"/>
        <v>340</v>
      </c>
      <c r="B346" s="125" t="s">
        <v>3166</v>
      </c>
      <c r="C346" s="125" t="s">
        <v>3166</v>
      </c>
      <c r="D346" s="125" t="s">
        <v>3184</v>
      </c>
      <c r="E346" s="126"/>
      <c r="F346" s="127"/>
      <c r="G346" s="127"/>
      <c r="H346" s="130" t="s">
        <v>3183</v>
      </c>
      <c r="I346" s="129">
        <v>36.055512754639892</v>
      </c>
      <c r="J346" s="125">
        <v>16</v>
      </c>
      <c r="K346" s="125" t="s">
        <v>3169</v>
      </c>
      <c r="L346" s="125" t="s">
        <v>3175</v>
      </c>
      <c r="M346" s="141" t="s">
        <v>5775</v>
      </c>
      <c r="N346" s="125">
        <v>1</v>
      </c>
      <c r="O346" s="141" t="s">
        <v>8166</v>
      </c>
    </row>
    <row r="347" spans="1:15" x14ac:dyDescent="0.25">
      <c r="A347" s="125">
        <f t="shared" si="5"/>
        <v>341</v>
      </c>
      <c r="B347" s="125" t="s">
        <v>3166</v>
      </c>
      <c r="C347" s="125" t="s">
        <v>3166</v>
      </c>
      <c r="D347" s="125" t="s">
        <v>3184</v>
      </c>
      <c r="E347" s="126"/>
      <c r="F347" s="127"/>
      <c r="G347" s="127"/>
      <c r="H347" s="130" t="s">
        <v>3183</v>
      </c>
      <c r="I347" s="129">
        <v>40.70626487409524</v>
      </c>
      <c r="J347" s="125">
        <v>16</v>
      </c>
      <c r="K347" s="125" t="s">
        <v>3169</v>
      </c>
      <c r="L347" s="125" t="s">
        <v>3175</v>
      </c>
      <c r="M347" s="141" t="s">
        <v>5775</v>
      </c>
      <c r="N347" s="125">
        <v>1</v>
      </c>
      <c r="O347" s="141" t="s">
        <v>8166</v>
      </c>
    </row>
    <row r="348" spans="1:15" x14ac:dyDescent="0.25">
      <c r="A348" s="125">
        <f t="shared" si="5"/>
        <v>342</v>
      </c>
      <c r="B348" s="125" t="s">
        <v>3166</v>
      </c>
      <c r="C348" s="125" t="s">
        <v>3166</v>
      </c>
      <c r="D348" s="125" t="s">
        <v>3184</v>
      </c>
      <c r="E348" s="126"/>
      <c r="F348" s="127"/>
      <c r="G348" s="127"/>
      <c r="H348" s="130" t="s">
        <v>3183</v>
      </c>
      <c r="I348" s="129">
        <v>36.249137920783717</v>
      </c>
      <c r="J348" s="125">
        <v>16</v>
      </c>
      <c r="K348" s="125" t="s">
        <v>3169</v>
      </c>
      <c r="L348" s="125" t="s">
        <v>3175</v>
      </c>
      <c r="M348" s="141" t="s">
        <v>5775</v>
      </c>
      <c r="N348" s="125">
        <v>1</v>
      </c>
      <c r="O348" s="141" t="s">
        <v>8166</v>
      </c>
    </row>
    <row r="349" spans="1:15" x14ac:dyDescent="0.25">
      <c r="A349" s="125">
        <f t="shared" si="5"/>
        <v>343</v>
      </c>
      <c r="B349" s="125" t="s">
        <v>3166</v>
      </c>
      <c r="C349" s="125" t="s">
        <v>3166</v>
      </c>
      <c r="D349" s="125" t="s">
        <v>3184</v>
      </c>
      <c r="E349" s="126"/>
      <c r="F349" s="127"/>
      <c r="G349" s="127"/>
      <c r="H349" s="130" t="s">
        <v>3183</v>
      </c>
      <c r="I349" s="129">
        <v>35.468295701936398</v>
      </c>
      <c r="J349" s="125">
        <v>16</v>
      </c>
      <c r="K349" s="125" t="s">
        <v>3169</v>
      </c>
      <c r="L349" s="125" t="s">
        <v>3175</v>
      </c>
      <c r="M349" s="141" t="s">
        <v>5775</v>
      </c>
      <c r="N349" s="125">
        <v>1</v>
      </c>
      <c r="O349" s="141" t="s">
        <v>8166</v>
      </c>
    </row>
    <row r="350" spans="1:15" x14ac:dyDescent="0.25">
      <c r="A350" s="125">
        <f t="shared" si="5"/>
        <v>344</v>
      </c>
      <c r="B350" s="125" t="s">
        <v>3166</v>
      </c>
      <c r="C350" s="125" t="s">
        <v>3166</v>
      </c>
      <c r="D350" s="125" t="s">
        <v>3184</v>
      </c>
      <c r="E350" s="126"/>
      <c r="F350" s="127"/>
      <c r="G350" s="127"/>
      <c r="H350" s="130" t="s">
        <v>3183</v>
      </c>
      <c r="I350" s="129">
        <v>39</v>
      </c>
      <c r="J350" s="125">
        <v>16</v>
      </c>
      <c r="K350" s="125" t="s">
        <v>3169</v>
      </c>
      <c r="L350" s="125" t="s">
        <v>3175</v>
      </c>
      <c r="M350" s="141" t="s">
        <v>5775</v>
      </c>
      <c r="N350" s="125">
        <v>1</v>
      </c>
      <c r="O350" s="141" t="s">
        <v>8166</v>
      </c>
    </row>
    <row r="351" spans="1:15" x14ac:dyDescent="0.25">
      <c r="A351" s="125">
        <f t="shared" si="5"/>
        <v>345</v>
      </c>
      <c r="B351" s="125" t="s">
        <v>3166</v>
      </c>
      <c r="C351" s="125" t="s">
        <v>3166</v>
      </c>
      <c r="D351" s="125" t="s">
        <v>3184</v>
      </c>
      <c r="E351" s="126"/>
      <c r="F351" s="127"/>
      <c r="G351" s="127"/>
      <c r="H351" s="130" t="s">
        <v>3183</v>
      </c>
      <c r="I351" s="129">
        <v>35.468295701936398</v>
      </c>
      <c r="J351" s="125">
        <v>16</v>
      </c>
      <c r="K351" s="125" t="s">
        <v>3169</v>
      </c>
      <c r="L351" s="125" t="s">
        <v>3175</v>
      </c>
      <c r="M351" s="141" t="s">
        <v>5775</v>
      </c>
      <c r="N351" s="125">
        <v>1</v>
      </c>
      <c r="O351" s="141" t="s">
        <v>8166</v>
      </c>
    </row>
    <row r="352" spans="1:15" x14ac:dyDescent="0.25">
      <c r="A352" s="125">
        <f t="shared" si="5"/>
        <v>346</v>
      </c>
      <c r="B352" s="125" t="s">
        <v>3166</v>
      </c>
      <c r="C352" s="125" t="s">
        <v>3166</v>
      </c>
      <c r="D352" s="125" t="s">
        <v>3184</v>
      </c>
      <c r="E352" s="126"/>
      <c r="F352" s="127"/>
      <c r="G352" s="127"/>
      <c r="H352" s="130" t="s">
        <v>3183</v>
      </c>
      <c r="I352" s="129">
        <v>40.311288741492746</v>
      </c>
      <c r="J352" s="125">
        <v>16</v>
      </c>
      <c r="K352" s="125" t="s">
        <v>3169</v>
      </c>
      <c r="L352" s="125" t="s">
        <v>3175</v>
      </c>
      <c r="M352" s="141" t="s">
        <v>5775</v>
      </c>
      <c r="N352" s="125">
        <v>1</v>
      </c>
      <c r="O352" s="141" t="s">
        <v>8166</v>
      </c>
    </row>
    <row r="353" spans="1:15" x14ac:dyDescent="0.25">
      <c r="A353" s="125">
        <f t="shared" si="5"/>
        <v>347</v>
      </c>
      <c r="B353" s="125" t="s">
        <v>3166</v>
      </c>
      <c r="C353" s="125" t="s">
        <v>3166</v>
      </c>
      <c r="D353" s="125" t="s">
        <v>3184</v>
      </c>
      <c r="E353" s="126"/>
      <c r="F353" s="127"/>
      <c r="G353" s="127"/>
      <c r="H353" s="130" t="s">
        <v>3183</v>
      </c>
      <c r="I353" s="129">
        <v>35.114099732158877</v>
      </c>
      <c r="J353" s="125">
        <v>16</v>
      </c>
      <c r="K353" s="125" t="s">
        <v>3169</v>
      </c>
      <c r="L353" s="125" t="s">
        <v>3175</v>
      </c>
      <c r="M353" s="141" t="s">
        <v>5775</v>
      </c>
      <c r="N353" s="125">
        <v>1</v>
      </c>
      <c r="O353" s="141" t="s">
        <v>8166</v>
      </c>
    </row>
    <row r="354" spans="1:15" x14ac:dyDescent="0.25">
      <c r="A354" s="125">
        <f t="shared" si="5"/>
        <v>348</v>
      </c>
      <c r="B354" s="125" t="s">
        <v>3166</v>
      </c>
      <c r="C354" s="125" t="s">
        <v>3166</v>
      </c>
      <c r="D354" s="125" t="s">
        <v>3184</v>
      </c>
      <c r="E354" s="126"/>
      <c r="F354" s="127"/>
      <c r="G354" s="127"/>
      <c r="H354" s="130" t="s">
        <v>3183</v>
      </c>
      <c r="I354" s="129">
        <v>38.275318418009277</v>
      </c>
      <c r="J354" s="125">
        <v>16</v>
      </c>
      <c r="K354" s="125" t="s">
        <v>3169</v>
      </c>
      <c r="L354" s="125" t="s">
        <v>3175</v>
      </c>
      <c r="M354" s="141" t="s">
        <v>5775</v>
      </c>
      <c r="N354" s="125">
        <v>1</v>
      </c>
      <c r="O354" s="141" t="s">
        <v>8166</v>
      </c>
    </row>
    <row r="355" spans="1:15" x14ac:dyDescent="0.25">
      <c r="A355" s="125">
        <f t="shared" si="5"/>
        <v>349</v>
      </c>
      <c r="B355" s="125" t="s">
        <v>3166</v>
      </c>
      <c r="C355" s="125" t="s">
        <v>3166</v>
      </c>
      <c r="D355" s="125" t="s">
        <v>3184</v>
      </c>
      <c r="E355" s="126"/>
      <c r="F355" s="127"/>
      <c r="G355" s="127"/>
      <c r="H355" s="130" t="s">
        <v>3183</v>
      </c>
      <c r="I355" s="129">
        <v>41.785164831552358</v>
      </c>
      <c r="J355" s="125">
        <v>16</v>
      </c>
      <c r="K355" s="125" t="s">
        <v>3169</v>
      </c>
      <c r="L355" s="125" t="s">
        <v>3175</v>
      </c>
      <c r="M355" s="141" t="s">
        <v>5775</v>
      </c>
      <c r="N355" s="125">
        <v>1</v>
      </c>
      <c r="O355" s="141" t="s">
        <v>8166</v>
      </c>
    </row>
    <row r="356" spans="1:15" x14ac:dyDescent="0.25">
      <c r="A356" s="125">
        <f t="shared" si="5"/>
        <v>350</v>
      </c>
      <c r="B356" s="125" t="s">
        <v>3166</v>
      </c>
      <c r="C356" s="125" t="s">
        <v>3166</v>
      </c>
      <c r="D356" s="125" t="s">
        <v>3184</v>
      </c>
      <c r="E356" s="126"/>
      <c r="F356" s="127"/>
      <c r="G356" s="127"/>
      <c r="H356" s="130" t="s">
        <v>3183</v>
      </c>
      <c r="I356" s="129">
        <v>33.61547262794322</v>
      </c>
      <c r="J356" s="125">
        <v>16</v>
      </c>
      <c r="K356" s="125" t="s">
        <v>3169</v>
      </c>
      <c r="L356" s="125" t="s">
        <v>3175</v>
      </c>
      <c r="M356" s="141" t="s">
        <v>5775</v>
      </c>
      <c r="N356" s="125">
        <v>1</v>
      </c>
      <c r="O356" s="141" t="s">
        <v>8166</v>
      </c>
    </row>
    <row r="357" spans="1:15" x14ac:dyDescent="0.25">
      <c r="A357" s="125">
        <f t="shared" si="5"/>
        <v>351</v>
      </c>
      <c r="B357" s="125" t="s">
        <v>3166</v>
      </c>
      <c r="C357" s="125" t="s">
        <v>3166</v>
      </c>
      <c r="D357" s="125" t="s">
        <v>3184</v>
      </c>
      <c r="E357" s="126"/>
      <c r="F357" s="127"/>
      <c r="G357" s="127"/>
      <c r="H357" s="130" t="s">
        <v>3183</v>
      </c>
      <c r="I357" s="129">
        <v>37.589892258425003</v>
      </c>
      <c r="J357" s="125">
        <v>16</v>
      </c>
      <c r="K357" s="125" t="s">
        <v>3169</v>
      </c>
      <c r="L357" s="125" t="s">
        <v>3175</v>
      </c>
      <c r="M357" s="141" t="s">
        <v>5775</v>
      </c>
      <c r="N357" s="125">
        <v>1</v>
      </c>
      <c r="O357" s="141" t="s">
        <v>8166</v>
      </c>
    </row>
    <row r="358" spans="1:15" x14ac:dyDescent="0.25">
      <c r="A358" s="125">
        <f t="shared" si="5"/>
        <v>352</v>
      </c>
      <c r="B358" s="125" t="s">
        <v>3166</v>
      </c>
      <c r="C358" s="125" t="s">
        <v>3166</v>
      </c>
      <c r="D358" s="125" t="s">
        <v>3184</v>
      </c>
      <c r="E358" s="126"/>
      <c r="F358" s="127"/>
      <c r="G358" s="127"/>
      <c r="H358" s="130" t="s">
        <v>3183</v>
      </c>
      <c r="I358" s="129">
        <v>35.468295701936398</v>
      </c>
      <c r="J358" s="125">
        <v>16</v>
      </c>
      <c r="K358" s="125" t="s">
        <v>3169</v>
      </c>
      <c r="L358" s="125" t="s">
        <v>3175</v>
      </c>
      <c r="M358" s="141" t="s">
        <v>5775</v>
      </c>
      <c r="N358" s="125">
        <v>1</v>
      </c>
      <c r="O358" s="141" t="s">
        <v>8166</v>
      </c>
    </row>
    <row r="359" spans="1:15" x14ac:dyDescent="0.25">
      <c r="A359" s="125">
        <f t="shared" si="5"/>
        <v>353</v>
      </c>
      <c r="B359" s="125" t="s">
        <v>3166</v>
      </c>
      <c r="C359" s="125" t="s">
        <v>3166</v>
      </c>
      <c r="D359" s="125" t="s">
        <v>3184</v>
      </c>
      <c r="E359" s="126"/>
      <c r="F359" s="127"/>
      <c r="G359" s="127"/>
      <c r="H359" s="130" t="s">
        <v>3183</v>
      </c>
      <c r="I359" s="129">
        <v>32.310988842807021</v>
      </c>
      <c r="J359" s="125">
        <v>16</v>
      </c>
      <c r="K359" s="125" t="s">
        <v>3169</v>
      </c>
      <c r="L359" s="125" t="s">
        <v>3175</v>
      </c>
      <c r="M359" s="141" t="s">
        <v>5775</v>
      </c>
      <c r="N359" s="125">
        <v>1</v>
      </c>
      <c r="O359" s="141" t="s">
        <v>8166</v>
      </c>
    </row>
    <row r="360" spans="1:15" x14ac:dyDescent="0.25">
      <c r="A360" s="125">
        <f t="shared" si="5"/>
        <v>354</v>
      </c>
      <c r="B360" s="125" t="s">
        <v>3166</v>
      </c>
      <c r="C360" s="125" t="s">
        <v>3166</v>
      </c>
      <c r="D360" s="125" t="s">
        <v>3184</v>
      </c>
      <c r="E360" s="126"/>
      <c r="F360" s="127"/>
      <c r="G360" s="127"/>
      <c r="H360" s="130" t="s">
        <v>3183</v>
      </c>
      <c r="I360" s="129">
        <v>21.540659228538015</v>
      </c>
      <c r="J360" s="125">
        <v>16</v>
      </c>
      <c r="K360" s="125" t="s">
        <v>3169</v>
      </c>
      <c r="L360" s="125" t="s">
        <v>3175</v>
      </c>
      <c r="M360" s="141" t="s">
        <v>5775</v>
      </c>
      <c r="N360" s="125">
        <v>1</v>
      </c>
      <c r="O360" s="141" t="s">
        <v>8166</v>
      </c>
    </row>
    <row r="361" spans="1:15" x14ac:dyDescent="0.25">
      <c r="A361" s="125">
        <f t="shared" si="5"/>
        <v>355</v>
      </c>
      <c r="B361" s="125" t="s">
        <v>3166</v>
      </c>
      <c r="C361" s="125" t="s">
        <v>3166</v>
      </c>
      <c r="D361" s="125" t="s">
        <v>3184</v>
      </c>
      <c r="E361" s="126"/>
      <c r="F361" s="127"/>
      <c r="G361" s="127"/>
      <c r="H361" s="130" t="s">
        <v>3183</v>
      </c>
      <c r="I361" s="129">
        <v>34.438350715445125</v>
      </c>
      <c r="J361" s="125">
        <v>16</v>
      </c>
      <c r="K361" s="125" t="s">
        <v>3169</v>
      </c>
      <c r="L361" s="125" t="s">
        <v>3175</v>
      </c>
      <c r="M361" s="141" t="s">
        <v>5775</v>
      </c>
      <c r="N361" s="125">
        <v>1</v>
      </c>
      <c r="O361" s="141" t="s">
        <v>8166</v>
      </c>
    </row>
    <row r="362" spans="1:15" x14ac:dyDescent="0.25">
      <c r="A362" s="125">
        <f t="shared" si="5"/>
        <v>356</v>
      </c>
      <c r="B362" s="125" t="s">
        <v>3166</v>
      </c>
      <c r="C362" s="125" t="s">
        <v>3166</v>
      </c>
      <c r="D362" s="125" t="s">
        <v>3184</v>
      </c>
      <c r="E362" s="126"/>
      <c r="F362" s="127"/>
      <c r="G362" s="127"/>
      <c r="H362" s="130" t="s">
        <v>3183</v>
      </c>
      <c r="I362" s="129">
        <v>58.309518948453004</v>
      </c>
      <c r="J362" s="125">
        <v>16</v>
      </c>
      <c r="K362" s="125" t="s">
        <v>3169</v>
      </c>
      <c r="L362" s="125" t="s">
        <v>3175</v>
      </c>
      <c r="M362" s="141" t="s">
        <v>5775</v>
      </c>
      <c r="N362" s="125">
        <v>1</v>
      </c>
      <c r="O362" s="141" t="s">
        <v>8166</v>
      </c>
    </row>
    <row r="363" spans="1:15" x14ac:dyDescent="0.25">
      <c r="A363" s="125">
        <f t="shared" si="5"/>
        <v>357</v>
      </c>
      <c r="B363" s="125" t="s">
        <v>3166</v>
      </c>
      <c r="C363" s="125" t="s">
        <v>3166</v>
      </c>
      <c r="D363" s="125" t="s">
        <v>3184</v>
      </c>
      <c r="E363" s="126"/>
      <c r="F363" s="127"/>
      <c r="G363" s="127"/>
      <c r="H363" s="130" t="s">
        <v>3185</v>
      </c>
      <c r="I363" s="129">
        <v>37.947331922020552</v>
      </c>
      <c r="J363" s="125">
        <v>13</v>
      </c>
      <c r="K363" s="125" t="s">
        <v>3169</v>
      </c>
      <c r="L363" s="125" t="s">
        <v>3175</v>
      </c>
      <c r="M363" s="141" t="s">
        <v>5806</v>
      </c>
      <c r="N363" s="125">
        <v>1</v>
      </c>
      <c r="O363" s="141" t="s">
        <v>8167</v>
      </c>
    </row>
    <row r="364" spans="1:15" x14ac:dyDescent="0.25">
      <c r="A364" s="125">
        <f t="shared" si="5"/>
        <v>358</v>
      </c>
      <c r="B364" s="125" t="s">
        <v>3166</v>
      </c>
      <c r="C364" s="125" t="s">
        <v>3166</v>
      </c>
      <c r="D364" s="125" t="s">
        <v>3184</v>
      </c>
      <c r="E364" s="126"/>
      <c r="F364" s="127"/>
      <c r="G364" s="127"/>
      <c r="H364" s="130" t="s">
        <v>3183</v>
      </c>
      <c r="I364" s="129">
        <v>29.966648127543394</v>
      </c>
      <c r="J364" s="125">
        <v>16</v>
      </c>
      <c r="K364" s="125" t="s">
        <v>3169</v>
      </c>
      <c r="L364" s="125" t="s">
        <v>3175</v>
      </c>
      <c r="M364" s="141" t="s">
        <v>5775</v>
      </c>
      <c r="N364" s="125">
        <v>1</v>
      </c>
      <c r="O364" s="141" t="s">
        <v>8166</v>
      </c>
    </row>
    <row r="365" spans="1:15" x14ac:dyDescent="0.25">
      <c r="A365" s="125">
        <f t="shared" si="5"/>
        <v>359</v>
      </c>
      <c r="B365" s="125" t="s">
        <v>3166</v>
      </c>
      <c r="C365" s="125" t="s">
        <v>3166</v>
      </c>
      <c r="D365" s="125" t="s">
        <v>3184</v>
      </c>
      <c r="E365" s="126"/>
      <c r="F365" s="127"/>
      <c r="G365" s="127"/>
      <c r="H365" s="130" t="s">
        <v>3185</v>
      </c>
      <c r="I365" s="129">
        <v>35.468295701936398</v>
      </c>
      <c r="J365" s="125">
        <v>13</v>
      </c>
      <c r="K365" s="125" t="s">
        <v>3169</v>
      </c>
      <c r="L365" s="125" t="s">
        <v>3175</v>
      </c>
      <c r="M365" s="141" t="s">
        <v>5806</v>
      </c>
      <c r="N365" s="125">
        <v>1</v>
      </c>
      <c r="O365" s="141" t="s">
        <v>8167</v>
      </c>
    </row>
    <row r="366" spans="1:15" x14ac:dyDescent="0.25">
      <c r="A366" s="125">
        <f t="shared" si="5"/>
        <v>360</v>
      </c>
      <c r="B366" s="125" t="s">
        <v>3166</v>
      </c>
      <c r="C366" s="125" t="s">
        <v>3166</v>
      </c>
      <c r="D366" s="125" t="s">
        <v>3184</v>
      </c>
      <c r="E366" s="126"/>
      <c r="F366" s="127"/>
      <c r="G366" s="127"/>
      <c r="H366" s="130" t="s">
        <v>3185</v>
      </c>
      <c r="I366" s="129">
        <v>40.70626487409524</v>
      </c>
      <c r="J366" s="125">
        <v>13</v>
      </c>
      <c r="K366" s="125" t="s">
        <v>3169</v>
      </c>
      <c r="L366" s="125" t="s">
        <v>3175</v>
      </c>
      <c r="M366" s="141" t="s">
        <v>5806</v>
      </c>
      <c r="N366" s="125">
        <v>1</v>
      </c>
      <c r="O366" s="141" t="s">
        <v>8167</v>
      </c>
    </row>
    <row r="367" spans="1:15" x14ac:dyDescent="0.25">
      <c r="A367" s="125">
        <f t="shared" si="5"/>
        <v>361</v>
      </c>
      <c r="B367" s="125" t="s">
        <v>3166</v>
      </c>
      <c r="C367" s="125" t="s">
        <v>3166</v>
      </c>
      <c r="D367" s="125" t="s">
        <v>3184</v>
      </c>
      <c r="E367" s="126"/>
      <c r="F367" s="127"/>
      <c r="G367" s="127"/>
      <c r="H367" s="130" t="s">
        <v>3185</v>
      </c>
      <c r="I367" s="129">
        <v>39</v>
      </c>
      <c r="J367" s="125">
        <v>13</v>
      </c>
      <c r="K367" s="125" t="s">
        <v>3169</v>
      </c>
      <c r="L367" s="125" t="s">
        <v>3175</v>
      </c>
      <c r="M367" s="141" t="s">
        <v>5806</v>
      </c>
      <c r="N367" s="125">
        <v>1</v>
      </c>
      <c r="O367" s="141" t="s">
        <v>8167</v>
      </c>
    </row>
    <row r="368" spans="1:15" x14ac:dyDescent="0.25">
      <c r="A368" s="125">
        <f t="shared" si="5"/>
        <v>362</v>
      </c>
      <c r="B368" s="125" t="s">
        <v>3166</v>
      </c>
      <c r="C368" s="125" t="s">
        <v>3166</v>
      </c>
      <c r="D368" s="125" t="s">
        <v>3184</v>
      </c>
      <c r="E368" s="126"/>
      <c r="F368" s="127"/>
      <c r="G368" s="127"/>
      <c r="H368" s="130" t="s">
        <v>3185</v>
      </c>
      <c r="I368" s="129">
        <v>43.08131845707603</v>
      </c>
      <c r="J368" s="125">
        <v>13</v>
      </c>
      <c r="K368" s="125" t="s">
        <v>3169</v>
      </c>
      <c r="L368" s="125" t="s">
        <v>3175</v>
      </c>
      <c r="M368" s="141" t="s">
        <v>5806</v>
      </c>
      <c r="N368" s="125">
        <v>1</v>
      </c>
      <c r="O368" s="141" t="s">
        <v>8167</v>
      </c>
    </row>
    <row r="369" spans="1:15" x14ac:dyDescent="0.25">
      <c r="A369" s="125">
        <f t="shared" si="5"/>
        <v>363</v>
      </c>
      <c r="B369" s="125" t="s">
        <v>3166</v>
      </c>
      <c r="C369" s="125" t="s">
        <v>3166</v>
      </c>
      <c r="D369" s="125" t="s">
        <v>3184</v>
      </c>
      <c r="E369" s="126"/>
      <c r="F369" s="127"/>
      <c r="G369" s="127"/>
      <c r="H369" s="130" t="s">
        <v>3185</v>
      </c>
      <c r="I369" s="129">
        <v>40.249223594996216</v>
      </c>
      <c r="J369" s="125">
        <v>13</v>
      </c>
      <c r="K369" s="125" t="s">
        <v>3169</v>
      </c>
      <c r="L369" s="125" t="s">
        <v>3175</v>
      </c>
      <c r="M369" s="141" t="s">
        <v>5806</v>
      </c>
      <c r="N369" s="125">
        <v>1</v>
      </c>
      <c r="O369" s="141" t="s">
        <v>8167</v>
      </c>
    </row>
    <row r="370" spans="1:15" x14ac:dyDescent="0.25">
      <c r="A370" s="125">
        <f t="shared" si="5"/>
        <v>364</v>
      </c>
      <c r="B370" s="125" t="s">
        <v>3166</v>
      </c>
      <c r="C370" s="125" t="s">
        <v>3166</v>
      </c>
      <c r="D370" s="125" t="s">
        <v>3184</v>
      </c>
      <c r="E370" s="126"/>
      <c r="F370" s="127"/>
      <c r="G370" s="127"/>
      <c r="H370" s="130" t="s">
        <v>3185</v>
      </c>
      <c r="I370" s="129">
        <v>39.395431207184416</v>
      </c>
      <c r="J370" s="125">
        <v>13</v>
      </c>
      <c r="K370" s="125" t="s">
        <v>3169</v>
      </c>
      <c r="L370" s="125" t="s">
        <v>3175</v>
      </c>
      <c r="M370" s="141" t="s">
        <v>5806</v>
      </c>
      <c r="N370" s="125">
        <v>1</v>
      </c>
      <c r="O370" s="141" t="s">
        <v>8167</v>
      </c>
    </row>
    <row r="371" spans="1:15" x14ac:dyDescent="0.25">
      <c r="A371" s="125">
        <f t="shared" si="5"/>
        <v>365</v>
      </c>
      <c r="B371" s="125" t="s">
        <v>3166</v>
      </c>
      <c r="C371" s="125" t="s">
        <v>3166</v>
      </c>
      <c r="D371" s="125" t="s">
        <v>3184</v>
      </c>
      <c r="E371" s="126"/>
      <c r="F371" s="127"/>
      <c r="G371" s="127"/>
      <c r="H371" s="130" t="s">
        <v>3185</v>
      </c>
      <c r="I371" s="129">
        <v>41.109609582188931</v>
      </c>
      <c r="J371" s="125">
        <v>13</v>
      </c>
      <c r="K371" s="125" t="s">
        <v>3169</v>
      </c>
      <c r="L371" s="125" t="s">
        <v>3175</v>
      </c>
      <c r="M371" s="141" t="s">
        <v>5806</v>
      </c>
      <c r="N371" s="125">
        <v>1</v>
      </c>
      <c r="O371" s="141" t="s">
        <v>8167</v>
      </c>
    </row>
    <row r="372" spans="1:15" x14ac:dyDescent="0.25">
      <c r="A372" s="125">
        <f t="shared" si="5"/>
        <v>366</v>
      </c>
      <c r="B372" s="125" t="s">
        <v>3166</v>
      </c>
      <c r="C372" s="125" t="s">
        <v>3166</v>
      </c>
      <c r="D372" s="125" t="s">
        <v>3184</v>
      </c>
      <c r="E372" s="126"/>
      <c r="F372" s="127"/>
      <c r="G372" s="127"/>
      <c r="H372" s="130" t="s">
        <v>3185</v>
      </c>
      <c r="I372" s="129">
        <v>36.249137920783717</v>
      </c>
      <c r="J372" s="125">
        <v>13</v>
      </c>
      <c r="K372" s="125" t="s">
        <v>3169</v>
      </c>
      <c r="L372" s="125" t="s">
        <v>3175</v>
      </c>
      <c r="M372" s="141" t="s">
        <v>5806</v>
      </c>
      <c r="N372" s="125">
        <v>1</v>
      </c>
      <c r="O372" s="141" t="s">
        <v>8167</v>
      </c>
    </row>
    <row r="373" spans="1:15" x14ac:dyDescent="0.25">
      <c r="A373" s="125">
        <f t="shared" si="5"/>
        <v>367</v>
      </c>
      <c r="B373" s="125" t="s">
        <v>3166</v>
      </c>
      <c r="C373" s="125" t="s">
        <v>3166</v>
      </c>
      <c r="D373" s="125" t="s">
        <v>3184</v>
      </c>
      <c r="E373" s="126"/>
      <c r="F373" s="127"/>
      <c r="G373" s="127"/>
      <c r="H373" s="130" t="s">
        <v>3185</v>
      </c>
      <c r="I373" s="129">
        <v>36.674241641784498</v>
      </c>
      <c r="J373" s="125">
        <v>13</v>
      </c>
      <c r="K373" s="125" t="s">
        <v>3169</v>
      </c>
      <c r="L373" s="125" t="s">
        <v>3175</v>
      </c>
      <c r="M373" s="141" t="s">
        <v>5806</v>
      </c>
      <c r="N373" s="125">
        <v>1</v>
      </c>
      <c r="O373" s="141" t="s">
        <v>8167</v>
      </c>
    </row>
    <row r="374" spans="1:15" x14ac:dyDescent="0.25">
      <c r="A374" s="125">
        <f t="shared" si="5"/>
        <v>368</v>
      </c>
      <c r="B374" s="125" t="s">
        <v>3166</v>
      </c>
      <c r="C374" s="125" t="s">
        <v>3166</v>
      </c>
      <c r="D374" s="125" t="s">
        <v>3184</v>
      </c>
      <c r="E374" s="126"/>
      <c r="F374" s="127"/>
      <c r="G374" s="127"/>
      <c r="H374" s="130" t="s">
        <v>3185</v>
      </c>
      <c r="I374" s="129">
        <v>39.924929555354261</v>
      </c>
      <c r="J374" s="125">
        <v>13</v>
      </c>
      <c r="K374" s="125" t="s">
        <v>3169</v>
      </c>
      <c r="L374" s="125" t="s">
        <v>3175</v>
      </c>
      <c r="M374" s="141" t="s">
        <v>5806</v>
      </c>
      <c r="N374" s="125">
        <v>1</v>
      </c>
      <c r="O374" s="141" t="s">
        <v>8167</v>
      </c>
    </row>
    <row r="375" spans="1:15" x14ac:dyDescent="0.25">
      <c r="A375" s="125">
        <f t="shared" si="5"/>
        <v>369</v>
      </c>
      <c r="B375" s="125" t="s">
        <v>3166</v>
      </c>
      <c r="C375" s="125" t="s">
        <v>3166</v>
      </c>
      <c r="D375" s="125" t="s">
        <v>3184</v>
      </c>
      <c r="E375" s="126"/>
      <c r="F375" s="127"/>
      <c r="G375" s="127"/>
      <c r="H375" s="130" t="s">
        <v>3185</v>
      </c>
      <c r="I375" s="129">
        <v>32.695565448543633</v>
      </c>
      <c r="J375" s="125">
        <v>13</v>
      </c>
      <c r="K375" s="125" t="s">
        <v>3169</v>
      </c>
      <c r="L375" s="125" t="s">
        <v>3175</v>
      </c>
      <c r="M375" s="141" t="s">
        <v>5806</v>
      </c>
      <c r="N375" s="125">
        <v>1</v>
      </c>
      <c r="O375" s="141" t="s">
        <v>8167</v>
      </c>
    </row>
    <row r="376" spans="1:15" x14ac:dyDescent="0.25">
      <c r="A376" s="125">
        <f t="shared" si="5"/>
        <v>370</v>
      </c>
      <c r="B376" s="125" t="s">
        <v>3166</v>
      </c>
      <c r="C376" s="125" t="s">
        <v>3166</v>
      </c>
      <c r="D376" s="125" t="s">
        <v>3184</v>
      </c>
      <c r="E376" s="126"/>
      <c r="F376" s="127"/>
      <c r="G376" s="127"/>
      <c r="H376" s="130" t="s">
        <v>3185</v>
      </c>
      <c r="I376" s="129">
        <v>39.395431207184416</v>
      </c>
      <c r="J376" s="125">
        <v>13</v>
      </c>
      <c r="K376" s="125" t="s">
        <v>3169</v>
      </c>
      <c r="L376" s="125" t="s">
        <v>3175</v>
      </c>
      <c r="M376" s="141" t="s">
        <v>5806</v>
      </c>
      <c r="N376" s="125">
        <v>1</v>
      </c>
      <c r="O376" s="141" t="s">
        <v>8167</v>
      </c>
    </row>
    <row r="377" spans="1:15" x14ac:dyDescent="0.25">
      <c r="A377" s="125">
        <f t="shared" si="5"/>
        <v>371</v>
      </c>
      <c r="B377" s="125" t="s">
        <v>3166</v>
      </c>
      <c r="C377" s="125" t="s">
        <v>3166</v>
      </c>
      <c r="D377" s="125" t="s">
        <v>3184</v>
      </c>
      <c r="E377" s="126"/>
      <c r="F377" s="127"/>
      <c r="G377" s="127"/>
      <c r="H377" s="130" t="s">
        <v>3185</v>
      </c>
      <c r="I377" s="129">
        <v>60.827625302982199</v>
      </c>
      <c r="J377" s="125">
        <v>13</v>
      </c>
      <c r="K377" s="125" t="s">
        <v>3169</v>
      </c>
      <c r="L377" s="125" t="s">
        <v>3175</v>
      </c>
      <c r="M377" s="141" t="s">
        <v>5806</v>
      </c>
      <c r="N377" s="125">
        <v>1</v>
      </c>
      <c r="O377" s="141" t="s">
        <v>8167</v>
      </c>
    </row>
    <row r="378" spans="1:15" x14ac:dyDescent="0.25">
      <c r="A378" s="125">
        <f t="shared" si="5"/>
        <v>372</v>
      </c>
      <c r="B378" s="125" t="s">
        <v>3166</v>
      </c>
      <c r="C378" s="125" t="s">
        <v>3166</v>
      </c>
      <c r="D378" s="125" t="s">
        <v>3184</v>
      </c>
      <c r="E378" s="126"/>
      <c r="F378" s="127"/>
      <c r="G378" s="127"/>
      <c r="H378" s="130" t="s">
        <v>3185</v>
      </c>
      <c r="I378" s="129">
        <v>57.870545184921149</v>
      </c>
      <c r="J378" s="125">
        <v>13</v>
      </c>
      <c r="K378" s="125" t="s">
        <v>3169</v>
      </c>
      <c r="L378" s="125" t="s">
        <v>3175</v>
      </c>
      <c r="M378" s="141" t="s">
        <v>5806</v>
      </c>
      <c r="N378" s="125">
        <v>1</v>
      </c>
      <c r="O378" s="141" t="s">
        <v>8167</v>
      </c>
    </row>
    <row r="379" spans="1:15" x14ac:dyDescent="0.25">
      <c r="A379" s="125">
        <f t="shared" si="5"/>
        <v>373</v>
      </c>
      <c r="B379" s="125" t="s">
        <v>3166</v>
      </c>
      <c r="C379" s="125" t="s">
        <v>3166</v>
      </c>
      <c r="D379" s="125" t="s">
        <v>3184</v>
      </c>
      <c r="E379" s="126"/>
      <c r="F379" s="127"/>
      <c r="G379" s="127"/>
      <c r="H379" s="130" t="s">
        <v>3185</v>
      </c>
      <c r="I379" s="129">
        <v>34</v>
      </c>
      <c r="J379" s="125">
        <v>13</v>
      </c>
      <c r="K379" s="125" t="s">
        <v>3169</v>
      </c>
      <c r="L379" s="125" t="s">
        <v>3175</v>
      </c>
      <c r="M379" s="141" t="s">
        <v>5775</v>
      </c>
      <c r="N379" s="125">
        <v>1</v>
      </c>
      <c r="O379" s="141" t="s">
        <v>8166</v>
      </c>
    </row>
    <row r="380" spans="1:15" x14ac:dyDescent="0.25">
      <c r="A380" s="125">
        <f t="shared" si="5"/>
        <v>374</v>
      </c>
      <c r="B380" s="125" t="s">
        <v>3166</v>
      </c>
      <c r="C380" s="125" t="s">
        <v>3166</v>
      </c>
      <c r="D380" s="125" t="s">
        <v>3184</v>
      </c>
      <c r="E380" s="126"/>
      <c r="F380" s="127"/>
      <c r="G380" s="127"/>
      <c r="H380" s="130" t="s">
        <v>3185</v>
      </c>
      <c r="I380" s="129">
        <v>35.114099732158877</v>
      </c>
      <c r="J380" s="125">
        <v>13</v>
      </c>
      <c r="K380" s="125" t="s">
        <v>3169</v>
      </c>
      <c r="L380" s="125" t="s">
        <v>3175</v>
      </c>
      <c r="M380" s="141" t="s">
        <v>5775</v>
      </c>
      <c r="N380" s="125">
        <v>1</v>
      </c>
      <c r="O380" s="141" t="s">
        <v>8166</v>
      </c>
    </row>
    <row r="381" spans="1:15" x14ac:dyDescent="0.25">
      <c r="A381" s="125">
        <f t="shared" si="5"/>
        <v>375</v>
      </c>
      <c r="B381" s="125" t="s">
        <v>3166</v>
      </c>
      <c r="C381" s="125" t="s">
        <v>3166</v>
      </c>
      <c r="D381" s="125" t="s">
        <v>3184</v>
      </c>
      <c r="E381" s="126"/>
      <c r="F381" s="127"/>
      <c r="G381" s="127"/>
      <c r="H381" s="130" t="s">
        <v>3185</v>
      </c>
      <c r="I381" s="129">
        <v>38.275318418009277</v>
      </c>
      <c r="J381" s="125">
        <v>13</v>
      </c>
      <c r="K381" s="125" t="s">
        <v>3169</v>
      </c>
      <c r="L381" s="125" t="s">
        <v>3175</v>
      </c>
      <c r="M381" s="141" t="s">
        <v>5775</v>
      </c>
      <c r="N381" s="125">
        <v>1</v>
      </c>
      <c r="O381" s="141" t="s">
        <v>8166</v>
      </c>
    </row>
    <row r="382" spans="1:15" x14ac:dyDescent="0.25">
      <c r="A382" s="125">
        <f t="shared" si="5"/>
        <v>376</v>
      </c>
      <c r="B382" s="125" t="s">
        <v>3166</v>
      </c>
      <c r="C382" s="125" t="s">
        <v>3166</v>
      </c>
      <c r="D382" s="125" t="s">
        <v>3184</v>
      </c>
      <c r="E382" s="126"/>
      <c r="F382" s="127"/>
      <c r="G382" s="127"/>
      <c r="H382" s="130" t="s">
        <v>3185</v>
      </c>
      <c r="I382" s="129">
        <v>36.674241641784498</v>
      </c>
      <c r="J382" s="125">
        <v>13</v>
      </c>
      <c r="K382" s="125" t="s">
        <v>3169</v>
      </c>
      <c r="L382" s="125" t="s">
        <v>3175</v>
      </c>
      <c r="M382" s="141" t="s">
        <v>5775</v>
      </c>
      <c r="N382" s="125">
        <v>1</v>
      </c>
      <c r="O382" s="141" t="s">
        <v>8166</v>
      </c>
    </row>
    <row r="383" spans="1:15" x14ac:dyDescent="0.25">
      <c r="A383" s="125">
        <f t="shared" si="5"/>
        <v>377</v>
      </c>
      <c r="B383" s="125" t="s">
        <v>3166</v>
      </c>
      <c r="C383" s="125" t="s">
        <v>3166</v>
      </c>
      <c r="D383" s="125" t="s">
        <v>3184</v>
      </c>
      <c r="E383" s="126"/>
      <c r="F383" s="127"/>
      <c r="G383" s="127"/>
      <c r="H383" s="130" t="s">
        <v>3185</v>
      </c>
      <c r="I383" s="129">
        <v>38.897300677553446</v>
      </c>
      <c r="J383" s="125">
        <v>13</v>
      </c>
      <c r="K383" s="125" t="s">
        <v>3169</v>
      </c>
      <c r="L383" s="125" t="s">
        <v>3175</v>
      </c>
      <c r="M383" s="141" t="s">
        <v>5775</v>
      </c>
      <c r="N383" s="125">
        <v>1</v>
      </c>
      <c r="O383" s="141" t="s">
        <v>8166</v>
      </c>
    </row>
    <row r="384" spans="1:15" x14ac:dyDescent="0.25">
      <c r="A384" s="125">
        <f t="shared" si="5"/>
        <v>378</v>
      </c>
      <c r="B384" s="125" t="s">
        <v>3166</v>
      </c>
      <c r="C384" s="125" t="s">
        <v>3166</v>
      </c>
      <c r="D384" s="125" t="s">
        <v>3184</v>
      </c>
      <c r="E384" s="126"/>
      <c r="F384" s="127"/>
      <c r="G384" s="127"/>
      <c r="H384" s="130" t="s">
        <v>3185</v>
      </c>
      <c r="I384" s="129">
        <v>34</v>
      </c>
      <c r="J384" s="125">
        <v>13</v>
      </c>
      <c r="K384" s="125" t="s">
        <v>3169</v>
      </c>
      <c r="L384" s="125" t="s">
        <v>3175</v>
      </c>
      <c r="M384" s="141" t="s">
        <v>5775</v>
      </c>
      <c r="N384" s="125">
        <v>1</v>
      </c>
      <c r="O384" s="141" t="s">
        <v>8166</v>
      </c>
    </row>
    <row r="385" spans="1:15" x14ac:dyDescent="0.25">
      <c r="A385" s="125">
        <f t="shared" si="5"/>
        <v>379</v>
      </c>
      <c r="B385" s="125" t="s">
        <v>3166</v>
      </c>
      <c r="C385" s="125" t="s">
        <v>3166</v>
      </c>
      <c r="D385" s="125" t="s">
        <v>3184</v>
      </c>
      <c r="E385" s="126"/>
      <c r="F385" s="127"/>
      <c r="G385" s="127"/>
      <c r="H385" s="130" t="s">
        <v>3185</v>
      </c>
      <c r="I385" s="129">
        <v>40.249223594996216</v>
      </c>
      <c r="J385" s="125">
        <v>13</v>
      </c>
      <c r="K385" s="125" t="s">
        <v>3169</v>
      </c>
      <c r="L385" s="125" t="s">
        <v>3175</v>
      </c>
      <c r="M385" s="141" t="s">
        <v>5775</v>
      </c>
      <c r="N385" s="125">
        <v>1</v>
      </c>
      <c r="O385" s="141" t="s">
        <v>8166</v>
      </c>
    </row>
    <row r="386" spans="1:15" x14ac:dyDescent="0.25">
      <c r="A386" s="125">
        <f t="shared" si="5"/>
        <v>380</v>
      </c>
      <c r="B386" s="125" t="s">
        <v>3166</v>
      </c>
      <c r="C386" s="125" t="s">
        <v>3166</v>
      </c>
      <c r="D386" s="125" t="s">
        <v>3184</v>
      </c>
      <c r="E386" s="126"/>
      <c r="F386" s="127"/>
      <c r="G386" s="127"/>
      <c r="H386" s="130" t="s">
        <v>3185</v>
      </c>
      <c r="I386" s="129">
        <v>35.468295701936398</v>
      </c>
      <c r="J386" s="125">
        <v>13</v>
      </c>
      <c r="K386" s="125" t="s">
        <v>3169</v>
      </c>
      <c r="L386" s="125" t="s">
        <v>3175</v>
      </c>
      <c r="M386" s="141" t="s">
        <v>5775</v>
      </c>
      <c r="N386" s="125">
        <v>1</v>
      </c>
      <c r="O386" s="141" t="s">
        <v>8166</v>
      </c>
    </row>
    <row r="387" spans="1:15" x14ac:dyDescent="0.25">
      <c r="A387" s="125">
        <f t="shared" si="5"/>
        <v>381</v>
      </c>
      <c r="B387" s="125" t="s">
        <v>3166</v>
      </c>
      <c r="C387" s="125" t="s">
        <v>3166</v>
      </c>
      <c r="D387" s="125" t="s">
        <v>3184</v>
      </c>
      <c r="E387" s="126"/>
      <c r="F387" s="127"/>
      <c r="G387" s="127"/>
      <c r="H387" s="130" t="s">
        <v>3185</v>
      </c>
      <c r="I387" s="129">
        <v>39</v>
      </c>
      <c r="J387" s="125">
        <v>13</v>
      </c>
      <c r="K387" s="125" t="s">
        <v>3169</v>
      </c>
      <c r="L387" s="125" t="s">
        <v>3175</v>
      </c>
      <c r="M387" s="141" t="s">
        <v>5775</v>
      </c>
      <c r="N387" s="125">
        <v>1</v>
      </c>
      <c r="O387" s="141" t="s">
        <v>8166</v>
      </c>
    </row>
    <row r="388" spans="1:15" x14ac:dyDescent="0.25">
      <c r="A388" s="125">
        <f t="shared" si="5"/>
        <v>382</v>
      </c>
      <c r="B388" s="125" t="s">
        <v>3166</v>
      </c>
      <c r="C388" s="125" t="s">
        <v>3166</v>
      </c>
      <c r="D388" s="125" t="s">
        <v>3184</v>
      </c>
      <c r="E388" s="126"/>
      <c r="F388" s="127"/>
      <c r="G388" s="127"/>
      <c r="H388" s="130" t="s">
        <v>3185</v>
      </c>
      <c r="I388" s="129">
        <v>40.311288741492746</v>
      </c>
      <c r="J388" s="125">
        <v>13</v>
      </c>
      <c r="K388" s="125" t="s">
        <v>3169</v>
      </c>
      <c r="L388" s="125" t="s">
        <v>3175</v>
      </c>
      <c r="M388" s="141" t="s">
        <v>5775</v>
      </c>
      <c r="N388" s="125">
        <v>1</v>
      </c>
      <c r="O388" s="141" t="s">
        <v>8166</v>
      </c>
    </row>
    <row r="389" spans="1:15" x14ac:dyDescent="0.25">
      <c r="A389" s="125">
        <f t="shared" si="5"/>
        <v>383</v>
      </c>
      <c r="B389" s="125" t="s">
        <v>3166</v>
      </c>
      <c r="C389" s="125" t="s">
        <v>3166</v>
      </c>
      <c r="D389" s="125" t="s">
        <v>3184</v>
      </c>
      <c r="E389" s="126"/>
      <c r="F389" s="127"/>
      <c r="G389" s="127"/>
      <c r="H389" s="130" t="s">
        <v>3185</v>
      </c>
      <c r="I389" s="129">
        <v>39.395431207184416</v>
      </c>
      <c r="J389" s="125">
        <v>13</v>
      </c>
      <c r="K389" s="125" t="s">
        <v>3169</v>
      </c>
      <c r="L389" s="125" t="s">
        <v>3175</v>
      </c>
      <c r="M389" s="141" t="s">
        <v>5775</v>
      </c>
      <c r="N389" s="125">
        <v>1</v>
      </c>
      <c r="O389" s="141" t="s">
        <v>8166</v>
      </c>
    </row>
    <row r="390" spans="1:15" x14ac:dyDescent="0.25">
      <c r="A390" s="125">
        <f t="shared" si="5"/>
        <v>384</v>
      </c>
      <c r="B390" s="125" t="s">
        <v>3166</v>
      </c>
      <c r="C390" s="125" t="s">
        <v>3166</v>
      </c>
      <c r="D390" s="125" t="s">
        <v>3184</v>
      </c>
      <c r="E390" s="126"/>
      <c r="F390" s="127"/>
      <c r="G390" s="127"/>
      <c r="H390" s="130" t="s">
        <v>3185</v>
      </c>
      <c r="I390" s="129">
        <v>37.947331922020552</v>
      </c>
      <c r="J390" s="125">
        <v>13</v>
      </c>
      <c r="K390" s="125" t="s">
        <v>3169</v>
      </c>
      <c r="L390" s="125" t="s">
        <v>3175</v>
      </c>
      <c r="M390" s="141" t="s">
        <v>5775</v>
      </c>
      <c r="N390" s="125">
        <v>1</v>
      </c>
      <c r="O390" s="141" t="s">
        <v>8166</v>
      </c>
    </row>
    <row r="391" spans="1:15" x14ac:dyDescent="0.25">
      <c r="A391" s="125">
        <f t="shared" si="5"/>
        <v>385</v>
      </c>
      <c r="B391" s="125" t="s">
        <v>3166</v>
      </c>
      <c r="C391" s="125" t="s">
        <v>3166</v>
      </c>
      <c r="D391" s="125" t="s">
        <v>3184</v>
      </c>
      <c r="E391" s="126"/>
      <c r="F391" s="127"/>
      <c r="G391" s="127"/>
      <c r="H391" s="130" t="s">
        <v>3185</v>
      </c>
      <c r="I391" s="129">
        <v>39.395431207184416</v>
      </c>
      <c r="J391" s="125">
        <v>13</v>
      </c>
      <c r="K391" s="125" t="s">
        <v>3169</v>
      </c>
      <c r="L391" s="125" t="s">
        <v>3175</v>
      </c>
      <c r="M391" s="141" t="s">
        <v>5775</v>
      </c>
      <c r="N391" s="125">
        <v>1</v>
      </c>
      <c r="O391" s="141" t="s">
        <v>8166</v>
      </c>
    </row>
    <row r="392" spans="1:15" x14ac:dyDescent="0.25">
      <c r="A392" s="125">
        <f t="shared" si="5"/>
        <v>386</v>
      </c>
      <c r="B392" s="125" t="s">
        <v>3166</v>
      </c>
      <c r="C392" s="125" t="s">
        <v>3166</v>
      </c>
      <c r="D392" s="125" t="s">
        <v>3184</v>
      </c>
      <c r="E392" s="126"/>
      <c r="F392" s="127"/>
      <c r="G392" s="127"/>
      <c r="H392" s="130" t="s">
        <v>3185</v>
      </c>
      <c r="I392" s="129">
        <v>42.953463189829058</v>
      </c>
      <c r="J392" s="125">
        <v>13</v>
      </c>
      <c r="K392" s="125" t="s">
        <v>3169</v>
      </c>
      <c r="L392" s="125" t="s">
        <v>3175</v>
      </c>
      <c r="M392" s="141" t="s">
        <v>5775</v>
      </c>
      <c r="N392" s="125">
        <v>1</v>
      </c>
      <c r="O392" s="141" t="s">
        <v>8166</v>
      </c>
    </row>
    <row r="393" spans="1:15" x14ac:dyDescent="0.25">
      <c r="A393" s="125">
        <f t="shared" ref="A393:A456" si="6">A392+1</f>
        <v>387</v>
      </c>
      <c r="B393" s="125" t="s">
        <v>3166</v>
      </c>
      <c r="C393" s="125" t="s">
        <v>3166</v>
      </c>
      <c r="D393" s="125" t="s">
        <v>3184</v>
      </c>
      <c r="E393" s="126"/>
      <c r="F393" s="127"/>
      <c r="G393" s="127"/>
      <c r="H393" s="130" t="s">
        <v>3185</v>
      </c>
      <c r="I393" s="129">
        <v>33.61547262794322</v>
      </c>
      <c r="J393" s="125">
        <v>13</v>
      </c>
      <c r="K393" s="125" t="s">
        <v>3169</v>
      </c>
      <c r="L393" s="125" t="s">
        <v>3175</v>
      </c>
      <c r="M393" s="141" t="s">
        <v>5775</v>
      </c>
      <c r="N393" s="125">
        <v>1</v>
      </c>
      <c r="O393" s="141" t="s">
        <v>8166</v>
      </c>
    </row>
    <row r="394" spans="1:15" x14ac:dyDescent="0.25">
      <c r="A394" s="125">
        <f t="shared" si="6"/>
        <v>388</v>
      </c>
      <c r="B394" s="125" t="s">
        <v>3166</v>
      </c>
      <c r="C394" s="125" t="s">
        <v>3166</v>
      </c>
      <c r="D394" s="125" t="s">
        <v>3184</v>
      </c>
      <c r="E394" s="126"/>
      <c r="F394" s="127"/>
      <c r="G394" s="127"/>
      <c r="H394" s="130" t="s">
        <v>3185</v>
      </c>
      <c r="I394" s="129">
        <v>39.395431207184416</v>
      </c>
      <c r="J394" s="125">
        <v>13</v>
      </c>
      <c r="K394" s="125" t="s">
        <v>3169</v>
      </c>
      <c r="L394" s="125" t="s">
        <v>3175</v>
      </c>
      <c r="M394" s="141" t="s">
        <v>5775</v>
      </c>
      <c r="N394" s="125">
        <v>1</v>
      </c>
      <c r="O394" s="141" t="s">
        <v>8166</v>
      </c>
    </row>
    <row r="395" spans="1:15" x14ac:dyDescent="0.25">
      <c r="A395" s="125">
        <f t="shared" si="6"/>
        <v>389</v>
      </c>
      <c r="B395" s="125" t="s">
        <v>3166</v>
      </c>
      <c r="C395" s="125" t="s">
        <v>3166</v>
      </c>
      <c r="D395" s="125" t="s">
        <v>3184</v>
      </c>
      <c r="E395" s="126"/>
      <c r="F395" s="127"/>
      <c r="G395" s="127"/>
      <c r="H395" s="130" t="s">
        <v>3185</v>
      </c>
      <c r="I395" s="129">
        <v>35.114099732158877</v>
      </c>
      <c r="J395" s="125">
        <v>13</v>
      </c>
      <c r="K395" s="125" t="s">
        <v>3169</v>
      </c>
      <c r="L395" s="125" t="s">
        <v>3175</v>
      </c>
      <c r="M395" s="141" t="s">
        <v>5775</v>
      </c>
      <c r="N395" s="125">
        <v>1</v>
      </c>
      <c r="O395" s="141" t="s">
        <v>8166</v>
      </c>
    </row>
    <row r="396" spans="1:15" x14ac:dyDescent="0.25">
      <c r="A396" s="125">
        <f t="shared" si="6"/>
        <v>390</v>
      </c>
      <c r="B396" s="125" t="s">
        <v>3166</v>
      </c>
      <c r="C396" s="125" t="s">
        <v>3166</v>
      </c>
      <c r="D396" s="125" t="s">
        <v>3184</v>
      </c>
      <c r="E396" s="126"/>
      <c r="F396" s="127"/>
      <c r="G396" s="127"/>
      <c r="H396" s="130" t="s">
        <v>3185</v>
      </c>
      <c r="I396" s="129">
        <v>36.674241641784498</v>
      </c>
      <c r="J396" s="125">
        <v>13</v>
      </c>
      <c r="K396" s="125" t="s">
        <v>3169</v>
      </c>
      <c r="L396" s="125" t="s">
        <v>3175</v>
      </c>
      <c r="M396" s="141" t="s">
        <v>5775</v>
      </c>
      <c r="N396" s="125">
        <v>1</v>
      </c>
      <c r="O396" s="141" t="s">
        <v>8166</v>
      </c>
    </row>
    <row r="397" spans="1:15" x14ac:dyDescent="0.25">
      <c r="A397" s="125">
        <f t="shared" si="6"/>
        <v>391</v>
      </c>
      <c r="B397" s="125" t="s">
        <v>3166</v>
      </c>
      <c r="C397" s="125" t="s">
        <v>3166</v>
      </c>
      <c r="D397" s="125" t="s">
        <v>3184</v>
      </c>
      <c r="E397" s="126"/>
      <c r="F397" s="127"/>
      <c r="G397" s="127"/>
      <c r="H397" s="130" t="s">
        <v>3185</v>
      </c>
      <c r="I397" s="129">
        <v>39</v>
      </c>
      <c r="J397" s="125">
        <v>13</v>
      </c>
      <c r="K397" s="125" t="s">
        <v>3169</v>
      </c>
      <c r="L397" s="125" t="s">
        <v>3175</v>
      </c>
      <c r="M397" s="141" t="s">
        <v>5775</v>
      </c>
      <c r="N397" s="125">
        <v>1</v>
      </c>
      <c r="O397" s="141" t="s">
        <v>8166</v>
      </c>
    </row>
    <row r="398" spans="1:15" x14ac:dyDescent="0.25">
      <c r="A398" s="125">
        <f t="shared" si="6"/>
        <v>392</v>
      </c>
      <c r="B398" s="125" t="s">
        <v>3166</v>
      </c>
      <c r="C398" s="125" t="s">
        <v>3166</v>
      </c>
      <c r="D398" s="125" t="s">
        <v>3184</v>
      </c>
      <c r="E398" s="126"/>
      <c r="F398" s="127"/>
      <c r="G398" s="127"/>
      <c r="H398" s="130" t="s">
        <v>3185</v>
      </c>
      <c r="I398" s="129">
        <v>33.015148038438355</v>
      </c>
      <c r="J398" s="125">
        <v>13</v>
      </c>
      <c r="K398" s="125" t="s">
        <v>3169</v>
      </c>
      <c r="L398" s="125" t="s">
        <v>3175</v>
      </c>
      <c r="M398" s="141" t="s">
        <v>5775</v>
      </c>
      <c r="N398" s="125">
        <v>1</v>
      </c>
      <c r="O398" s="141" t="s">
        <v>8166</v>
      </c>
    </row>
    <row r="399" spans="1:15" x14ac:dyDescent="0.25">
      <c r="A399" s="125">
        <f t="shared" si="6"/>
        <v>393</v>
      </c>
      <c r="B399" s="125" t="s">
        <v>3166</v>
      </c>
      <c r="C399" s="125" t="s">
        <v>3166</v>
      </c>
      <c r="D399" s="125" t="s">
        <v>3184</v>
      </c>
      <c r="E399" s="126"/>
      <c r="F399" s="127"/>
      <c r="G399" s="127"/>
      <c r="H399" s="130" t="s">
        <v>3185</v>
      </c>
      <c r="I399" s="129">
        <v>37.161808352124091</v>
      </c>
      <c r="J399" s="125">
        <v>13</v>
      </c>
      <c r="K399" s="125" t="s">
        <v>3169</v>
      </c>
      <c r="L399" s="125" t="s">
        <v>3175</v>
      </c>
      <c r="M399" s="141" t="s">
        <v>5775</v>
      </c>
      <c r="N399" s="125">
        <v>1</v>
      </c>
      <c r="O399" s="141" t="s">
        <v>8166</v>
      </c>
    </row>
    <row r="400" spans="1:15" x14ac:dyDescent="0.25">
      <c r="A400" s="125">
        <f t="shared" si="6"/>
        <v>394</v>
      </c>
      <c r="B400" s="125" t="s">
        <v>3166</v>
      </c>
      <c r="C400" s="125" t="s">
        <v>3166</v>
      </c>
      <c r="D400" s="125" t="s">
        <v>3184</v>
      </c>
      <c r="E400" s="126"/>
      <c r="F400" s="127"/>
      <c r="G400" s="127"/>
      <c r="H400" s="130" t="s">
        <v>3185</v>
      </c>
      <c r="I400" s="129">
        <v>33.015148038438355</v>
      </c>
      <c r="J400" s="125">
        <v>13</v>
      </c>
      <c r="K400" s="125" t="s">
        <v>3169</v>
      </c>
      <c r="L400" s="125" t="s">
        <v>3175</v>
      </c>
      <c r="M400" s="141" t="s">
        <v>5775</v>
      </c>
      <c r="N400" s="125">
        <v>1</v>
      </c>
      <c r="O400" s="141" t="s">
        <v>8166</v>
      </c>
    </row>
    <row r="401" spans="1:15" x14ac:dyDescent="0.25">
      <c r="A401" s="125">
        <f t="shared" si="6"/>
        <v>395</v>
      </c>
      <c r="B401" s="125" t="s">
        <v>3166</v>
      </c>
      <c r="C401" s="125" t="s">
        <v>3166</v>
      </c>
      <c r="D401" s="125" t="s">
        <v>3184</v>
      </c>
      <c r="E401" s="126"/>
      <c r="F401" s="127"/>
      <c r="G401" s="127"/>
      <c r="H401" s="130" t="s">
        <v>3185</v>
      </c>
      <c r="I401" s="129">
        <v>39.66106403010388</v>
      </c>
      <c r="J401" s="125">
        <v>13</v>
      </c>
      <c r="K401" s="125" t="s">
        <v>3169</v>
      </c>
      <c r="L401" s="125" t="s">
        <v>3175</v>
      </c>
      <c r="M401" s="141" t="s">
        <v>5775</v>
      </c>
      <c r="N401" s="125">
        <v>1</v>
      </c>
      <c r="O401" s="141" t="s">
        <v>8166</v>
      </c>
    </row>
    <row r="402" spans="1:15" x14ac:dyDescent="0.25">
      <c r="A402" s="125">
        <f t="shared" si="6"/>
        <v>396</v>
      </c>
      <c r="B402" s="125" t="s">
        <v>3166</v>
      </c>
      <c r="C402" s="125" t="s">
        <v>3166</v>
      </c>
      <c r="D402" s="125" t="s">
        <v>3184</v>
      </c>
      <c r="E402" s="126"/>
      <c r="F402" s="127"/>
      <c r="G402" s="127"/>
      <c r="H402" s="130" t="s">
        <v>3185</v>
      </c>
      <c r="I402" s="129">
        <v>34.985711369071801</v>
      </c>
      <c r="J402" s="125">
        <v>13</v>
      </c>
      <c r="K402" s="125" t="s">
        <v>3169</v>
      </c>
      <c r="L402" s="125" t="s">
        <v>3175</v>
      </c>
      <c r="M402" s="141" t="s">
        <v>5806</v>
      </c>
      <c r="N402" s="125">
        <v>1</v>
      </c>
      <c r="O402" s="141" t="s">
        <v>8167</v>
      </c>
    </row>
    <row r="403" spans="1:15" x14ac:dyDescent="0.25">
      <c r="A403" s="125">
        <f t="shared" si="6"/>
        <v>397</v>
      </c>
      <c r="B403" s="125" t="s">
        <v>3166</v>
      </c>
      <c r="C403" s="125" t="s">
        <v>3166</v>
      </c>
      <c r="D403" s="125" t="s">
        <v>3184</v>
      </c>
      <c r="E403" s="126"/>
      <c r="F403" s="127"/>
      <c r="G403" s="127"/>
      <c r="H403" s="130" t="s">
        <v>3185</v>
      </c>
      <c r="I403" s="129">
        <v>37.20215047547655</v>
      </c>
      <c r="J403" s="125">
        <v>13</v>
      </c>
      <c r="K403" s="125" t="s">
        <v>3169</v>
      </c>
      <c r="L403" s="125" t="s">
        <v>3175</v>
      </c>
      <c r="M403" s="141" t="s">
        <v>5775</v>
      </c>
      <c r="N403" s="125">
        <v>1</v>
      </c>
      <c r="O403" s="141" t="s">
        <v>8166</v>
      </c>
    </row>
    <row r="404" spans="1:15" x14ac:dyDescent="0.25">
      <c r="A404" s="125">
        <f t="shared" si="6"/>
        <v>398</v>
      </c>
      <c r="B404" s="125" t="s">
        <v>3166</v>
      </c>
      <c r="C404" s="125" t="s">
        <v>3166</v>
      </c>
      <c r="D404" s="125" t="s">
        <v>3184</v>
      </c>
      <c r="E404" s="126"/>
      <c r="F404" s="127"/>
      <c r="G404" s="127"/>
      <c r="H404" s="130" t="s">
        <v>3185</v>
      </c>
      <c r="I404" s="129">
        <v>34.655446902326915</v>
      </c>
      <c r="J404" s="125">
        <v>13</v>
      </c>
      <c r="K404" s="125" t="s">
        <v>3169</v>
      </c>
      <c r="L404" s="125" t="s">
        <v>3175</v>
      </c>
      <c r="M404" s="141" t="s">
        <v>5806</v>
      </c>
      <c r="N404" s="125">
        <v>1</v>
      </c>
      <c r="O404" s="141" t="s">
        <v>8167</v>
      </c>
    </row>
    <row r="405" spans="1:15" x14ac:dyDescent="0.25">
      <c r="A405" s="125">
        <f t="shared" si="6"/>
        <v>399</v>
      </c>
      <c r="B405" s="125" t="s">
        <v>3166</v>
      </c>
      <c r="C405" s="125" t="s">
        <v>3166</v>
      </c>
      <c r="D405" s="125" t="s">
        <v>3184</v>
      </c>
      <c r="E405" s="126"/>
      <c r="F405" s="127"/>
      <c r="G405" s="127"/>
      <c r="H405" s="130" t="s">
        <v>3185</v>
      </c>
      <c r="I405" s="129">
        <v>21.213203435596427</v>
      </c>
      <c r="J405" s="125">
        <v>13</v>
      </c>
      <c r="K405" s="125" t="s">
        <v>3169</v>
      </c>
      <c r="L405" s="125" t="s">
        <v>3175</v>
      </c>
      <c r="M405" s="141" t="s">
        <v>5806</v>
      </c>
      <c r="N405" s="125">
        <v>1</v>
      </c>
      <c r="O405" s="141" t="s">
        <v>8167</v>
      </c>
    </row>
    <row r="406" spans="1:15" x14ac:dyDescent="0.25">
      <c r="A406" s="125">
        <f t="shared" si="6"/>
        <v>400</v>
      </c>
      <c r="B406" s="125" t="s">
        <v>3166</v>
      </c>
      <c r="C406" s="125" t="s">
        <v>3166</v>
      </c>
      <c r="D406" s="125" t="s">
        <v>3184</v>
      </c>
      <c r="E406" s="126"/>
      <c r="F406" s="127"/>
      <c r="G406" s="127"/>
      <c r="H406" s="130" t="s">
        <v>3185</v>
      </c>
      <c r="I406" s="129">
        <v>57.008771254956898</v>
      </c>
      <c r="J406" s="125">
        <v>13</v>
      </c>
      <c r="K406" s="125" t="s">
        <v>3169</v>
      </c>
      <c r="L406" s="125" t="s">
        <v>3175</v>
      </c>
      <c r="M406" s="141" t="s">
        <v>5806</v>
      </c>
      <c r="N406" s="125">
        <v>1</v>
      </c>
      <c r="O406" s="141" t="s">
        <v>8167</v>
      </c>
    </row>
    <row r="407" spans="1:15" x14ac:dyDescent="0.25">
      <c r="A407" s="125">
        <f t="shared" si="6"/>
        <v>401</v>
      </c>
      <c r="B407" s="125" t="s">
        <v>3166</v>
      </c>
      <c r="C407" s="125" t="s">
        <v>3166</v>
      </c>
      <c r="D407" s="125" t="s">
        <v>3184</v>
      </c>
      <c r="E407" s="126"/>
      <c r="F407" s="127"/>
      <c r="G407" s="127"/>
      <c r="H407" s="130" t="s">
        <v>3185</v>
      </c>
      <c r="I407" s="129">
        <v>31.89043743820395</v>
      </c>
      <c r="J407" s="125">
        <v>13</v>
      </c>
      <c r="K407" s="125" t="s">
        <v>3169</v>
      </c>
      <c r="L407" s="125" t="s">
        <v>3175</v>
      </c>
      <c r="M407" s="141" t="s">
        <v>5806</v>
      </c>
      <c r="N407" s="125">
        <v>1</v>
      </c>
      <c r="O407" s="141" t="s">
        <v>8167</v>
      </c>
    </row>
    <row r="408" spans="1:15" x14ac:dyDescent="0.25">
      <c r="A408" s="125">
        <f t="shared" si="6"/>
        <v>402</v>
      </c>
      <c r="B408" s="125" t="s">
        <v>3166</v>
      </c>
      <c r="C408" s="125" t="s">
        <v>3166</v>
      </c>
      <c r="D408" s="125" t="s">
        <v>3184</v>
      </c>
      <c r="E408" s="126"/>
      <c r="F408" s="127"/>
      <c r="G408" s="127"/>
      <c r="H408" s="130" t="s">
        <v>3185</v>
      </c>
      <c r="I408" s="129">
        <v>36.796738985948195</v>
      </c>
      <c r="J408" s="125">
        <v>13</v>
      </c>
      <c r="K408" s="125" t="s">
        <v>3169</v>
      </c>
      <c r="L408" s="125" t="s">
        <v>3175</v>
      </c>
      <c r="M408" s="141" t="s">
        <v>5806</v>
      </c>
      <c r="N408" s="125">
        <v>1</v>
      </c>
      <c r="O408" s="141" t="s">
        <v>8167</v>
      </c>
    </row>
    <row r="409" spans="1:15" x14ac:dyDescent="0.25">
      <c r="A409" s="125">
        <f t="shared" si="6"/>
        <v>403</v>
      </c>
      <c r="B409" s="125" t="s">
        <v>3166</v>
      </c>
      <c r="C409" s="125" t="s">
        <v>3166</v>
      </c>
      <c r="D409" s="125" t="s">
        <v>3184</v>
      </c>
      <c r="E409" s="126"/>
      <c r="F409" s="127"/>
      <c r="G409" s="127"/>
      <c r="H409" s="130" t="s">
        <v>3185</v>
      </c>
      <c r="I409" s="129">
        <v>37.536648758246919</v>
      </c>
      <c r="J409" s="125">
        <v>13</v>
      </c>
      <c r="K409" s="125" t="s">
        <v>3169</v>
      </c>
      <c r="L409" s="125" t="s">
        <v>3175</v>
      </c>
      <c r="M409" s="141" t="s">
        <v>5806</v>
      </c>
      <c r="N409" s="125">
        <v>1</v>
      </c>
      <c r="O409" s="141" t="s">
        <v>8167</v>
      </c>
    </row>
    <row r="410" spans="1:15" x14ac:dyDescent="0.25">
      <c r="A410" s="125">
        <f t="shared" si="6"/>
        <v>404</v>
      </c>
      <c r="B410" s="125" t="s">
        <v>3166</v>
      </c>
      <c r="C410" s="125" t="s">
        <v>3166</v>
      </c>
      <c r="D410" s="125" t="s">
        <v>3184</v>
      </c>
      <c r="E410" s="126"/>
      <c r="F410" s="127"/>
      <c r="G410" s="127"/>
      <c r="H410" s="130" t="s">
        <v>3185</v>
      </c>
      <c r="I410" s="129">
        <v>41.036569057366385</v>
      </c>
      <c r="J410" s="125">
        <v>13</v>
      </c>
      <c r="K410" s="125" t="s">
        <v>3169</v>
      </c>
      <c r="L410" s="125" t="s">
        <v>3175</v>
      </c>
      <c r="M410" s="141" t="s">
        <v>5806</v>
      </c>
      <c r="N410" s="125">
        <v>1</v>
      </c>
      <c r="O410" s="141" t="s">
        <v>8167</v>
      </c>
    </row>
    <row r="411" spans="1:15" x14ac:dyDescent="0.25">
      <c r="A411" s="125">
        <f t="shared" si="6"/>
        <v>405</v>
      </c>
      <c r="B411" s="125" t="s">
        <v>3166</v>
      </c>
      <c r="C411" s="125" t="s">
        <v>3166</v>
      </c>
      <c r="D411" s="125" t="s">
        <v>3184</v>
      </c>
      <c r="E411" s="126"/>
      <c r="F411" s="127"/>
      <c r="G411" s="127"/>
      <c r="H411" s="130" t="s">
        <v>3185</v>
      </c>
      <c r="I411" s="129">
        <v>36.61966684720111</v>
      </c>
      <c r="J411" s="125">
        <v>13</v>
      </c>
      <c r="K411" s="125" t="s">
        <v>3169</v>
      </c>
      <c r="L411" s="125" t="s">
        <v>3175</v>
      </c>
      <c r="M411" s="141" t="s">
        <v>5806</v>
      </c>
      <c r="N411" s="125">
        <v>1</v>
      </c>
      <c r="O411" s="141" t="s">
        <v>8167</v>
      </c>
    </row>
    <row r="412" spans="1:15" x14ac:dyDescent="0.25">
      <c r="A412" s="125">
        <f t="shared" si="6"/>
        <v>406</v>
      </c>
      <c r="B412" s="125" t="s">
        <v>3166</v>
      </c>
      <c r="C412" s="125" t="s">
        <v>3166</v>
      </c>
      <c r="D412" s="125" t="s">
        <v>3187</v>
      </c>
      <c r="E412" s="126"/>
      <c r="F412" s="127"/>
      <c r="G412" s="127"/>
      <c r="H412" s="130" t="s">
        <v>3185</v>
      </c>
      <c r="I412" s="129">
        <v>36.796738985948195</v>
      </c>
      <c r="J412" s="125">
        <v>13</v>
      </c>
      <c r="K412" s="125" t="s">
        <v>3169</v>
      </c>
      <c r="L412" s="125" t="s">
        <v>3175</v>
      </c>
      <c r="M412" s="141" t="s">
        <v>5806</v>
      </c>
      <c r="N412" s="125">
        <v>1</v>
      </c>
      <c r="O412" s="141" t="s">
        <v>8167</v>
      </c>
    </row>
    <row r="413" spans="1:15" x14ac:dyDescent="0.25">
      <c r="A413" s="125">
        <f t="shared" si="6"/>
        <v>407</v>
      </c>
      <c r="B413" s="125" t="s">
        <v>3166</v>
      </c>
      <c r="C413" s="125" t="s">
        <v>3166</v>
      </c>
      <c r="D413" s="125" t="s">
        <v>3187</v>
      </c>
      <c r="E413" s="126"/>
      <c r="F413" s="127"/>
      <c r="G413" s="127"/>
      <c r="H413" s="130" t="s">
        <v>3185</v>
      </c>
      <c r="I413" s="129">
        <v>41.036569057366385</v>
      </c>
      <c r="J413" s="125">
        <v>13</v>
      </c>
      <c r="K413" s="125" t="s">
        <v>3169</v>
      </c>
      <c r="L413" s="125" t="s">
        <v>3175</v>
      </c>
      <c r="M413" s="141" t="s">
        <v>5806</v>
      </c>
      <c r="N413" s="125">
        <v>1</v>
      </c>
      <c r="O413" s="141" t="s">
        <v>8167</v>
      </c>
    </row>
    <row r="414" spans="1:15" x14ac:dyDescent="0.25">
      <c r="A414" s="125">
        <f t="shared" si="6"/>
        <v>408</v>
      </c>
      <c r="B414" s="125" t="s">
        <v>3166</v>
      </c>
      <c r="C414" s="125" t="s">
        <v>3166</v>
      </c>
      <c r="D414" s="125" t="s">
        <v>3187</v>
      </c>
      <c r="E414" s="126"/>
      <c r="F414" s="127"/>
      <c r="G414" s="127"/>
      <c r="H414" s="130" t="s">
        <v>3185</v>
      </c>
      <c r="I414" s="129">
        <v>37.20215047547655</v>
      </c>
      <c r="J414" s="125">
        <v>13</v>
      </c>
      <c r="K414" s="125" t="s">
        <v>3169</v>
      </c>
      <c r="L414" s="125" t="s">
        <v>3175</v>
      </c>
      <c r="M414" s="141" t="s">
        <v>5806</v>
      </c>
      <c r="N414" s="125">
        <v>1</v>
      </c>
      <c r="O414" s="141" t="s">
        <v>8167</v>
      </c>
    </row>
    <row r="415" spans="1:15" x14ac:dyDescent="0.25">
      <c r="A415" s="125">
        <f t="shared" si="6"/>
        <v>409</v>
      </c>
      <c r="B415" s="125" t="s">
        <v>3166</v>
      </c>
      <c r="C415" s="125" t="s">
        <v>3166</v>
      </c>
      <c r="D415" s="125" t="s">
        <v>3187</v>
      </c>
      <c r="E415" s="126"/>
      <c r="F415" s="127"/>
      <c r="G415" s="127"/>
      <c r="H415" s="130" t="s">
        <v>3185</v>
      </c>
      <c r="I415" s="129">
        <v>36.124783736376884</v>
      </c>
      <c r="J415" s="125">
        <v>13</v>
      </c>
      <c r="K415" s="125" t="s">
        <v>3169</v>
      </c>
      <c r="L415" s="125" t="s">
        <v>3175</v>
      </c>
      <c r="M415" s="141" t="s">
        <v>5806</v>
      </c>
      <c r="N415" s="125">
        <v>1</v>
      </c>
      <c r="O415" s="141" t="s">
        <v>8167</v>
      </c>
    </row>
    <row r="416" spans="1:15" x14ac:dyDescent="0.25">
      <c r="A416" s="125">
        <f t="shared" si="6"/>
        <v>410</v>
      </c>
      <c r="B416" s="125" t="s">
        <v>3166</v>
      </c>
      <c r="C416" s="125" t="s">
        <v>3166</v>
      </c>
      <c r="D416" s="125" t="s">
        <v>3187</v>
      </c>
      <c r="E416" s="126"/>
      <c r="F416" s="127"/>
      <c r="G416" s="127"/>
      <c r="H416" s="130" t="s">
        <v>3183</v>
      </c>
      <c r="I416" s="129">
        <v>34.655446902326915</v>
      </c>
      <c r="J416" s="125">
        <v>15</v>
      </c>
      <c r="K416" s="125" t="s">
        <v>3169</v>
      </c>
      <c r="L416" s="125" t="s">
        <v>3170</v>
      </c>
      <c r="M416" s="141" t="s">
        <v>5806</v>
      </c>
      <c r="N416" s="125">
        <v>1</v>
      </c>
      <c r="O416" s="141" t="s">
        <v>8167</v>
      </c>
    </row>
    <row r="417" spans="1:15" x14ac:dyDescent="0.25">
      <c r="A417" s="125">
        <f t="shared" si="6"/>
        <v>411</v>
      </c>
      <c r="B417" s="125" t="s">
        <v>3166</v>
      </c>
      <c r="C417" s="125" t="s">
        <v>3166</v>
      </c>
      <c r="D417" s="125" t="s">
        <v>3187</v>
      </c>
      <c r="E417" s="126"/>
      <c r="F417" s="127"/>
      <c r="G417" s="127"/>
      <c r="H417" s="130" t="s">
        <v>3183</v>
      </c>
      <c r="I417" s="129">
        <v>39.05124837953327</v>
      </c>
      <c r="J417" s="125">
        <v>15</v>
      </c>
      <c r="K417" s="125" t="s">
        <v>3169</v>
      </c>
      <c r="L417" s="125" t="s">
        <v>3170</v>
      </c>
      <c r="M417" s="141" t="s">
        <v>5806</v>
      </c>
      <c r="N417" s="125">
        <v>1</v>
      </c>
      <c r="O417" s="141" t="s">
        <v>8167</v>
      </c>
    </row>
    <row r="418" spans="1:15" x14ac:dyDescent="0.25">
      <c r="A418" s="125">
        <f t="shared" si="6"/>
        <v>412</v>
      </c>
      <c r="B418" s="125" t="s">
        <v>3166</v>
      </c>
      <c r="C418" s="125" t="s">
        <v>3166</v>
      </c>
      <c r="D418" s="125" t="s">
        <v>3187</v>
      </c>
      <c r="E418" s="126"/>
      <c r="F418" s="127"/>
      <c r="G418" s="127"/>
      <c r="H418" s="130" t="s">
        <v>3183</v>
      </c>
      <c r="I418" s="129">
        <v>62.649820430708338</v>
      </c>
      <c r="J418" s="125">
        <v>15</v>
      </c>
      <c r="K418" s="125" t="s">
        <v>3169</v>
      </c>
      <c r="L418" s="125" t="s">
        <v>3170</v>
      </c>
      <c r="M418" s="141" t="s">
        <v>5917</v>
      </c>
      <c r="N418" s="125">
        <v>1</v>
      </c>
      <c r="O418" s="141" t="s">
        <v>8157</v>
      </c>
    </row>
    <row r="419" spans="1:15" x14ac:dyDescent="0.25">
      <c r="A419" s="125">
        <f t="shared" si="6"/>
        <v>413</v>
      </c>
      <c r="B419" s="125" t="s">
        <v>3166</v>
      </c>
      <c r="C419" s="125" t="s">
        <v>3166</v>
      </c>
      <c r="D419" s="125" t="s">
        <v>3187</v>
      </c>
      <c r="E419" s="126"/>
      <c r="F419" s="127"/>
      <c r="G419" s="127"/>
      <c r="H419" s="130" t="s">
        <v>3183</v>
      </c>
      <c r="I419" s="129">
        <v>24.738633753705962</v>
      </c>
      <c r="J419" s="125">
        <v>15</v>
      </c>
      <c r="K419" s="125" t="s">
        <v>3169</v>
      </c>
      <c r="L419" s="125" t="s">
        <v>3170</v>
      </c>
      <c r="M419" s="141" t="s">
        <v>5917</v>
      </c>
      <c r="N419" s="125">
        <v>1</v>
      </c>
      <c r="O419" s="141" t="s">
        <v>8157</v>
      </c>
    </row>
    <row r="420" spans="1:15" x14ac:dyDescent="0.25">
      <c r="A420" s="125">
        <f t="shared" si="6"/>
        <v>414</v>
      </c>
      <c r="B420" s="125" t="s">
        <v>3166</v>
      </c>
      <c r="C420" s="125" t="s">
        <v>3166</v>
      </c>
      <c r="D420" s="125" t="s">
        <v>3187</v>
      </c>
      <c r="E420" s="126"/>
      <c r="F420" s="127"/>
      <c r="G420" s="127"/>
      <c r="H420" s="130" t="s">
        <v>3183</v>
      </c>
      <c r="I420" s="129">
        <v>41.400483088968905</v>
      </c>
      <c r="J420" s="125">
        <v>15</v>
      </c>
      <c r="K420" s="125" t="s">
        <v>3169</v>
      </c>
      <c r="L420" s="125" t="s">
        <v>3170</v>
      </c>
      <c r="M420" s="141" t="s">
        <v>5917</v>
      </c>
      <c r="N420" s="125">
        <v>1</v>
      </c>
      <c r="O420" s="141" t="s">
        <v>8157</v>
      </c>
    </row>
    <row r="421" spans="1:15" x14ac:dyDescent="0.25">
      <c r="A421" s="125">
        <f t="shared" si="6"/>
        <v>415</v>
      </c>
      <c r="B421" s="125" t="s">
        <v>3166</v>
      </c>
      <c r="C421" s="125" t="s">
        <v>3166</v>
      </c>
      <c r="D421" s="125" t="s">
        <v>3187</v>
      </c>
      <c r="E421" s="126"/>
      <c r="F421" s="127"/>
      <c r="G421" s="127"/>
      <c r="H421" s="130" t="s">
        <v>3183</v>
      </c>
      <c r="I421" s="129">
        <v>39.05124837953327</v>
      </c>
      <c r="J421" s="125">
        <v>15</v>
      </c>
      <c r="K421" s="125" t="s">
        <v>3169</v>
      </c>
      <c r="L421" s="125" t="s">
        <v>3175</v>
      </c>
      <c r="M421" s="141" t="s">
        <v>5767</v>
      </c>
      <c r="N421" s="125">
        <v>1</v>
      </c>
      <c r="O421" s="141" t="s">
        <v>8160</v>
      </c>
    </row>
    <row r="422" spans="1:15" x14ac:dyDescent="0.25">
      <c r="A422" s="125">
        <f t="shared" si="6"/>
        <v>416</v>
      </c>
      <c r="B422" s="125" t="s">
        <v>3166</v>
      </c>
      <c r="C422" s="125" t="s">
        <v>3166</v>
      </c>
      <c r="D422" s="125" t="s">
        <v>3187</v>
      </c>
      <c r="E422" s="126"/>
      <c r="F422" s="127"/>
      <c r="G422" s="127"/>
      <c r="H422" s="130" t="s">
        <v>3183</v>
      </c>
      <c r="I422" s="129">
        <v>35.608987629529715</v>
      </c>
      <c r="J422" s="125">
        <v>15</v>
      </c>
      <c r="K422" s="125" t="s">
        <v>3169</v>
      </c>
      <c r="L422" s="125" t="s">
        <v>3175</v>
      </c>
      <c r="M422" s="141" t="s">
        <v>5767</v>
      </c>
      <c r="N422" s="125">
        <v>1</v>
      </c>
      <c r="O422" s="141" t="s">
        <v>8160</v>
      </c>
    </row>
    <row r="423" spans="1:15" x14ac:dyDescent="0.25">
      <c r="A423" s="125">
        <f t="shared" si="6"/>
        <v>417</v>
      </c>
      <c r="B423" s="125" t="s">
        <v>3166</v>
      </c>
      <c r="C423" s="125" t="s">
        <v>3166</v>
      </c>
      <c r="D423" s="125" t="s">
        <v>3187</v>
      </c>
      <c r="E423" s="126"/>
      <c r="F423" s="127"/>
      <c r="G423" s="127"/>
      <c r="H423" s="130" t="s">
        <v>3185</v>
      </c>
      <c r="I423" s="129">
        <v>43.278170016764804</v>
      </c>
      <c r="J423" s="125">
        <v>13</v>
      </c>
      <c r="K423" s="125" t="s">
        <v>3169</v>
      </c>
      <c r="L423" s="125" t="s">
        <v>3175</v>
      </c>
      <c r="M423" s="141" t="s">
        <v>5806</v>
      </c>
      <c r="N423" s="125">
        <v>1</v>
      </c>
      <c r="O423" s="141" t="s">
        <v>8167</v>
      </c>
    </row>
    <row r="424" spans="1:15" x14ac:dyDescent="0.25">
      <c r="A424" s="125">
        <f t="shared" si="6"/>
        <v>418</v>
      </c>
      <c r="B424" s="125" t="s">
        <v>3166</v>
      </c>
      <c r="C424" s="125" t="s">
        <v>3166</v>
      </c>
      <c r="D424" s="125" t="s">
        <v>3187</v>
      </c>
      <c r="E424" s="126"/>
      <c r="F424" s="127"/>
      <c r="G424" s="127"/>
      <c r="H424" s="130" t="s">
        <v>3185</v>
      </c>
      <c r="I424" s="129">
        <v>33.941125496954278</v>
      </c>
      <c r="J424" s="125">
        <v>13</v>
      </c>
      <c r="K424" s="125" t="s">
        <v>3169</v>
      </c>
      <c r="L424" s="125" t="s">
        <v>3175</v>
      </c>
      <c r="M424" s="141" t="s">
        <v>5806</v>
      </c>
      <c r="N424" s="125">
        <v>1</v>
      </c>
      <c r="O424" s="141" t="s">
        <v>8167</v>
      </c>
    </row>
    <row r="425" spans="1:15" x14ac:dyDescent="0.25">
      <c r="A425" s="125">
        <f t="shared" si="6"/>
        <v>419</v>
      </c>
      <c r="B425" s="125" t="s">
        <v>3166</v>
      </c>
      <c r="C425" s="125" t="s">
        <v>3166</v>
      </c>
      <c r="D425" s="125" t="s">
        <v>3187</v>
      </c>
      <c r="E425" s="126"/>
      <c r="F425" s="127"/>
      <c r="G425" s="127"/>
      <c r="H425" s="130" t="s">
        <v>3185</v>
      </c>
      <c r="I425" s="129">
        <v>39.05124837953327</v>
      </c>
      <c r="J425" s="125">
        <v>13</v>
      </c>
      <c r="K425" s="125" t="s">
        <v>3169</v>
      </c>
      <c r="L425" s="125" t="s">
        <v>3175</v>
      </c>
      <c r="M425" s="141" t="s">
        <v>5806</v>
      </c>
      <c r="N425" s="125">
        <v>1</v>
      </c>
      <c r="O425" s="141" t="s">
        <v>8167</v>
      </c>
    </row>
    <row r="426" spans="1:15" x14ac:dyDescent="0.25">
      <c r="A426" s="125">
        <f t="shared" si="6"/>
        <v>420</v>
      </c>
      <c r="B426" s="125" t="s">
        <v>3166</v>
      </c>
      <c r="C426" s="125" t="s">
        <v>3166</v>
      </c>
      <c r="D426" s="125" t="s">
        <v>3187</v>
      </c>
      <c r="E426" s="126"/>
      <c r="F426" s="127"/>
      <c r="G426" s="127"/>
      <c r="H426" s="130" t="s">
        <v>3185</v>
      </c>
      <c r="I426" s="129">
        <v>41.036569057366385</v>
      </c>
      <c r="J426" s="125">
        <v>13</v>
      </c>
      <c r="K426" s="125" t="s">
        <v>3169</v>
      </c>
      <c r="L426" s="125" t="s">
        <v>3175</v>
      </c>
      <c r="M426" s="141" t="s">
        <v>5806</v>
      </c>
      <c r="N426" s="125">
        <v>1</v>
      </c>
      <c r="O426" s="141" t="s">
        <v>8167</v>
      </c>
    </row>
    <row r="427" spans="1:15" x14ac:dyDescent="0.25">
      <c r="A427" s="125">
        <f t="shared" si="6"/>
        <v>421</v>
      </c>
      <c r="B427" s="125" t="s">
        <v>3166</v>
      </c>
      <c r="C427" s="125" t="s">
        <v>3166</v>
      </c>
      <c r="D427" s="125" t="s">
        <v>3187</v>
      </c>
      <c r="E427" s="126"/>
      <c r="F427" s="127"/>
      <c r="G427" s="127"/>
      <c r="H427" s="130" t="s">
        <v>3185</v>
      </c>
      <c r="I427" s="129">
        <v>36.796738985948195</v>
      </c>
      <c r="J427" s="125">
        <v>13</v>
      </c>
      <c r="K427" s="125" t="s">
        <v>3169</v>
      </c>
      <c r="L427" s="125" t="s">
        <v>3175</v>
      </c>
      <c r="M427" s="141" t="s">
        <v>5806</v>
      </c>
      <c r="N427" s="125">
        <v>1</v>
      </c>
      <c r="O427" s="141" t="s">
        <v>8167</v>
      </c>
    </row>
    <row r="428" spans="1:15" x14ac:dyDescent="0.25">
      <c r="A428" s="125">
        <f t="shared" si="6"/>
        <v>422</v>
      </c>
      <c r="B428" s="125" t="s">
        <v>3166</v>
      </c>
      <c r="C428" s="125" t="s">
        <v>3166</v>
      </c>
      <c r="D428" s="125" t="s">
        <v>3187</v>
      </c>
      <c r="E428" s="126"/>
      <c r="F428" s="127"/>
      <c r="G428" s="127"/>
      <c r="H428" s="130" t="s">
        <v>3185</v>
      </c>
      <c r="I428" s="129">
        <v>34.205262752974143</v>
      </c>
      <c r="J428" s="125">
        <v>13</v>
      </c>
      <c r="K428" s="125" t="s">
        <v>3169</v>
      </c>
      <c r="L428" s="125" t="s">
        <v>3175</v>
      </c>
      <c r="M428" s="141" t="s">
        <v>5806</v>
      </c>
      <c r="N428" s="125">
        <v>1</v>
      </c>
      <c r="O428" s="141" t="s">
        <v>8167</v>
      </c>
    </row>
    <row r="429" spans="1:15" x14ac:dyDescent="0.25">
      <c r="A429" s="125">
        <f t="shared" si="6"/>
        <v>423</v>
      </c>
      <c r="B429" s="125" t="s">
        <v>3166</v>
      </c>
      <c r="C429" s="125" t="s">
        <v>3166</v>
      </c>
      <c r="D429" s="125" t="s">
        <v>3187</v>
      </c>
      <c r="E429" s="126"/>
      <c r="F429" s="127"/>
      <c r="G429" s="127"/>
      <c r="H429" s="130" t="s">
        <v>3185</v>
      </c>
      <c r="I429" s="129">
        <v>45.276925690687087</v>
      </c>
      <c r="J429" s="125">
        <v>13</v>
      </c>
      <c r="K429" s="125" t="s">
        <v>3169</v>
      </c>
      <c r="L429" s="125" t="s">
        <v>3175</v>
      </c>
      <c r="M429" s="141" t="s">
        <v>5806</v>
      </c>
      <c r="N429" s="125">
        <v>1</v>
      </c>
      <c r="O429" s="141" t="s">
        <v>8167</v>
      </c>
    </row>
    <row r="430" spans="1:15" x14ac:dyDescent="0.25">
      <c r="A430" s="125">
        <f t="shared" si="6"/>
        <v>424</v>
      </c>
      <c r="B430" s="125" t="s">
        <v>3166</v>
      </c>
      <c r="C430" s="125" t="s">
        <v>3166</v>
      </c>
      <c r="D430" s="125" t="s">
        <v>3187</v>
      </c>
      <c r="E430" s="126"/>
      <c r="F430" s="127"/>
      <c r="G430" s="127"/>
      <c r="H430" s="130" t="s">
        <v>3185</v>
      </c>
      <c r="I430" s="129">
        <v>32.557641192199412</v>
      </c>
      <c r="J430" s="125">
        <v>13</v>
      </c>
      <c r="K430" s="125" t="s">
        <v>3169</v>
      </c>
      <c r="L430" s="125" t="s">
        <v>3175</v>
      </c>
      <c r="M430" s="141" t="s">
        <v>5806</v>
      </c>
      <c r="N430" s="125">
        <v>1</v>
      </c>
      <c r="O430" s="141" t="s">
        <v>8167</v>
      </c>
    </row>
    <row r="431" spans="1:15" x14ac:dyDescent="0.25">
      <c r="A431" s="125">
        <f t="shared" si="6"/>
        <v>425</v>
      </c>
      <c r="B431" s="125" t="s">
        <v>3166</v>
      </c>
      <c r="C431" s="125" t="s">
        <v>3166</v>
      </c>
      <c r="D431" s="125" t="s">
        <v>3187</v>
      </c>
      <c r="E431" s="126"/>
      <c r="F431" s="127"/>
      <c r="G431" s="127"/>
      <c r="H431" s="130" t="s">
        <v>3185</v>
      </c>
      <c r="I431" s="129">
        <v>78.10249675906654</v>
      </c>
      <c r="J431" s="125">
        <v>13</v>
      </c>
      <c r="K431" s="125" t="s">
        <v>3169</v>
      </c>
      <c r="L431" s="125" t="s">
        <v>3175</v>
      </c>
      <c r="M431" s="141" t="s">
        <v>5806</v>
      </c>
      <c r="N431" s="125">
        <v>1</v>
      </c>
      <c r="O431" s="141" t="s">
        <v>8167</v>
      </c>
    </row>
    <row r="432" spans="1:15" x14ac:dyDescent="0.25">
      <c r="A432" s="125">
        <f t="shared" si="6"/>
        <v>426</v>
      </c>
      <c r="B432" s="125" t="s">
        <v>3166</v>
      </c>
      <c r="C432" s="125" t="s">
        <v>3166</v>
      </c>
      <c r="D432" s="125" t="s">
        <v>3187</v>
      </c>
      <c r="E432" s="126"/>
      <c r="F432" s="127"/>
      <c r="G432" s="127"/>
      <c r="H432" s="130" t="s">
        <v>3185</v>
      </c>
      <c r="I432" s="129">
        <v>38.897300677553446</v>
      </c>
      <c r="J432" s="125">
        <v>13</v>
      </c>
      <c r="K432" s="125" t="s">
        <v>3169</v>
      </c>
      <c r="L432" s="125" t="s">
        <v>3175</v>
      </c>
      <c r="M432" s="141" t="s">
        <v>5806</v>
      </c>
      <c r="N432" s="125">
        <v>1</v>
      </c>
      <c r="O432" s="141" t="s">
        <v>8167</v>
      </c>
    </row>
    <row r="433" spans="1:15" x14ac:dyDescent="0.25">
      <c r="A433" s="125">
        <f t="shared" si="6"/>
        <v>427</v>
      </c>
      <c r="B433" s="125" t="s">
        <v>3166</v>
      </c>
      <c r="C433" s="125" t="s">
        <v>3166</v>
      </c>
      <c r="D433" s="125" t="s">
        <v>3187</v>
      </c>
      <c r="E433" s="126"/>
      <c r="F433" s="127"/>
      <c r="G433" s="127"/>
      <c r="H433" s="130" t="s">
        <v>3185</v>
      </c>
      <c r="I433" s="129">
        <v>40.80441152620633</v>
      </c>
      <c r="J433" s="125">
        <v>13</v>
      </c>
      <c r="K433" s="125" t="s">
        <v>3169</v>
      </c>
      <c r="L433" s="125" t="s">
        <v>3175</v>
      </c>
      <c r="M433" s="141" t="s">
        <v>5806</v>
      </c>
      <c r="N433" s="125">
        <v>1</v>
      </c>
      <c r="O433" s="141" t="s">
        <v>8167</v>
      </c>
    </row>
    <row r="434" spans="1:15" x14ac:dyDescent="0.25">
      <c r="A434" s="125">
        <f t="shared" si="6"/>
        <v>428</v>
      </c>
      <c r="B434" s="125" t="s">
        <v>3166</v>
      </c>
      <c r="C434" s="125" t="s">
        <v>3166</v>
      </c>
      <c r="D434" s="125" t="s">
        <v>3187</v>
      </c>
      <c r="E434" s="126"/>
      <c r="F434" s="127"/>
      <c r="G434" s="127"/>
      <c r="H434" s="130" t="s">
        <v>3185</v>
      </c>
      <c r="I434" s="129">
        <v>37.536648758246919</v>
      </c>
      <c r="J434" s="125">
        <v>13</v>
      </c>
      <c r="K434" s="125" t="s">
        <v>3169</v>
      </c>
      <c r="L434" s="125" t="s">
        <v>3175</v>
      </c>
      <c r="M434" s="141" t="s">
        <v>5806</v>
      </c>
      <c r="N434" s="125">
        <v>1</v>
      </c>
      <c r="O434" s="141" t="s">
        <v>8167</v>
      </c>
    </row>
    <row r="435" spans="1:15" x14ac:dyDescent="0.25">
      <c r="A435" s="125">
        <f t="shared" si="6"/>
        <v>429</v>
      </c>
      <c r="B435" s="125" t="s">
        <v>3166</v>
      </c>
      <c r="C435" s="125" t="s">
        <v>3166</v>
      </c>
      <c r="D435" s="125" t="s">
        <v>3187</v>
      </c>
      <c r="E435" s="126"/>
      <c r="F435" s="127"/>
      <c r="G435" s="127"/>
      <c r="H435" s="130" t="s">
        <v>3185</v>
      </c>
      <c r="I435" s="129">
        <v>41.036569057366385</v>
      </c>
      <c r="J435" s="125">
        <v>13</v>
      </c>
      <c r="K435" s="125" t="s">
        <v>3169</v>
      </c>
      <c r="L435" s="125" t="s">
        <v>3175</v>
      </c>
      <c r="M435" s="141" t="s">
        <v>5806</v>
      </c>
      <c r="N435" s="125">
        <v>1</v>
      </c>
      <c r="O435" s="141" t="s">
        <v>8167</v>
      </c>
    </row>
    <row r="436" spans="1:15" x14ac:dyDescent="0.25">
      <c r="A436" s="125">
        <f t="shared" si="6"/>
        <v>430</v>
      </c>
      <c r="B436" s="125" t="s">
        <v>3166</v>
      </c>
      <c r="C436" s="125" t="s">
        <v>3166</v>
      </c>
      <c r="D436" s="125" t="s">
        <v>3187</v>
      </c>
      <c r="E436" s="126"/>
      <c r="F436" s="127"/>
      <c r="G436" s="127"/>
      <c r="H436" s="130" t="s">
        <v>3185</v>
      </c>
      <c r="I436" s="129">
        <v>41.400483088968905</v>
      </c>
      <c r="J436" s="125">
        <v>13</v>
      </c>
      <c r="K436" s="125" t="s">
        <v>3169</v>
      </c>
      <c r="L436" s="125" t="s">
        <v>3175</v>
      </c>
      <c r="M436" s="141" t="s">
        <v>5806</v>
      </c>
      <c r="N436" s="125">
        <v>1</v>
      </c>
      <c r="O436" s="141" t="s">
        <v>8167</v>
      </c>
    </row>
    <row r="437" spans="1:15" x14ac:dyDescent="0.25">
      <c r="A437" s="125">
        <f t="shared" si="6"/>
        <v>431</v>
      </c>
      <c r="B437" s="125" t="s">
        <v>3166</v>
      </c>
      <c r="C437" s="125" t="s">
        <v>3166</v>
      </c>
      <c r="D437" s="125" t="s">
        <v>3187</v>
      </c>
      <c r="E437" s="126"/>
      <c r="F437" s="127"/>
      <c r="G437" s="127"/>
      <c r="H437" s="130" t="s">
        <v>3185</v>
      </c>
      <c r="I437" s="129">
        <v>38.897300677553446</v>
      </c>
      <c r="J437" s="125">
        <v>13</v>
      </c>
      <c r="K437" s="125" t="s">
        <v>3169</v>
      </c>
      <c r="L437" s="125" t="s">
        <v>3175</v>
      </c>
      <c r="M437" s="141" t="s">
        <v>5806</v>
      </c>
      <c r="N437" s="125">
        <v>1</v>
      </c>
      <c r="O437" s="141" t="s">
        <v>8167</v>
      </c>
    </row>
    <row r="438" spans="1:15" x14ac:dyDescent="0.25">
      <c r="A438" s="125">
        <f t="shared" si="6"/>
        <v>432</v>
      </c>
      <c r="B438" s="125" t="s">
        <v>3166</v>
      </c>
      <c r="C438" s="125" t="s">
        <v>3166</v>
      </c>
      <c r="D438" s="125" t="s">
        <v>3187</v>
      </c>
      <c r="E438" s="126"/>
      <c r="F438" s="127"/>
      <c r="G438" s="127"/>
      <c r="H438" s="130" t="s">
        <v>3185</v>
      </c>
      <c r="I438" s="129">
        <v>34.985711369071801</v>
      </c>
      <c r="J438" s="125">
        <v>13</v>
      </c>
      <c r="K438" s="125" t="s">
        <v>3169</v>
      </c>
      <c r="L438" s="125" t="s">
        <v>3175</v>
      </c>
      <c r="M438" s="141" t="s">
        <v>5806</v>
      </c>
      <c r="N438" s="125">
        <v>1</v>
      </c>
      <c r="O438" s="141" t="s">
        <v>8167</v>
      </c>
    </row>
    <row r="439" spans="1:15" x14ac:dyDescent="0.25">
      <c r="A439" s="125">
        <f t="shared" si="6"/>
        <v>433</v>
      </c>
      <c r="B439" s="125" t="s">
        <v>3166</v>
      </c>
      <c r="C439" s="125" t="s">
        <v>3166</v>
      </c>
      <c r="D439" s="125" t="s">
        <v>3187</v>
      </c>
      <c r="E439" s="126"/>
      <c r="F439" s="127"/>
      <c r="G439" s="127"/>
      <c r="H439" s="130" t="s">
        <v>3185</v>
      </c>
      <c r="I439" s="129">
        <v>39.05124837953327</v>
      </c>
      <c r="J439" s="125">
        <v>13</v>
      </c>
      <c r="K439" s="125" t="s">
        <v>3169</v>
      </c>
      <c r="L439" s="125" t="s">
        <v>3175</v>
      </c>
      <c r="M439" s="141" t="s">
        <v>5806</v>
      </c>
      <c r="N439" s="125">
        <v>1</v>
      </c>
      <c r="O439" s="141" t="s">
        <v>8167</v>
      </c>
    </row>
    <row r="440" spans="1:15" x14ac:dyDescent="0.25">
      <c r="A440" s="125">
        <f t="shared" si="6"/>
        <v>434</v>
      </c>
      <c r="B440" s="125" t="s">
        <v>3166</v>
      </c>
      <c r="C440" s="125" t="s">
        <v>3166</v>
      </c>
      <c r="D440" s="125" t="s">
        <v>3187</v>
      </c>
      <c r="E440" s="126"/>
      <c r="F440" s="127"/>
      <c r="G440" s="127"/>
      <c r="H440" s="130" t="s">
        <v>3185</v>
      </c>
      <c r="I440" s="129">
        <v>40.70626487409524</v>
      </c>
      <c r="J440" s="125">
        <v>13</v>
      </c>
      <c r="K440" s="125" t="s">
        <v>3169</v>
      </c>
      <c r="L440" s="125" t="s">
        <v>3175</v>
      </c>
      <c r="M440" s="141" t="s">
        <v>5806</v>
      </c>
      <c r="N440" s="125">
        <v>1</v>
      </c>
      <c r="O440" s="141" t="s">
        <v>8167</v>
      </c>
    </row>
    <row r="441" spans="1:15" x14ac:dyDescent="0.25">
      <c r="A441" s="125">
        <f t="shared" si="6"/>
        <v>435</v>
      </c>
      <c r="B441" s="125" t="s">
        <v>3166</v>
      </c>
      <c r="C441" s="125" t="s">
        <v>3166</v>
      </c>
      <c r="D441" s="125" t="s">
        <v>3187</v>
      </c>
      <c r="E441" s="126"/>
      <c r="F441" s="127"/>
      <c r="G441" s="127"/>
      <c r="H441" s="130" t="s">
        <v>3185</v>
      </c>
      <c r="I441" s="129">
        <v>37.589892258425003</v>
      </c>
      <c r="J441" s="125">
        <v>13</v>
      </c>
      <c r="K441" s="125" t="s">
        <v>3169</v>
      </c>
      <c r="L441" s="125" t="s">
        <v>3175</v>
      </c>
      <c r="M441" s="141" t="s">
        <v>5806</v>
      </c>
      <c r="N441" s="125">
        <v>1</v>
      </c>
      <c r="O441" s="141" t="s">
        <v>8167</v>
      </c>
    </row>
    <row r="442" spans="1:15" x14ac:dyDescent="0.25">
      <c r="A442" s="125">
        <f t="shared" si="6"/>
        <v>436</v>
      </c>
      <c r="B442" s="125" t="s">
        <v>3166</v>
      </c>
      <c r="C442" s="125" t="s">
        <v>3166</v>
      </c>
      <c r="D442" s="125" t="s">
        <v>3187</v>
      </c>
      <c r="E442" s="126"/>
      <c r="F442" s="127"/>
      <c r="G442" s="127"/>
      <c r="H442" s="130" t="s">
        <v>3185</v>
      </c>
      <c r="I442" s="129">
        <v>31.384709652950431</v>
      </c>
      <c r="J442" s="125">
        <v>13</v>
      </c>
      <c r="K442" s="125" t="s">
        <v>3169</v>
      </c>
      <c r="L442" s="125" t="s">
        <v>3175</v>
      </c>
      <c r="M442" s="141" t="s">
        <v>5806</v>
      </c>
      <c r="N442" s="125">
        <v>1</v>
      </c>
      <c r="O442" s="141" t="s">
        <v>8167</v>
      </c>
    </row>
    <row r="443" spans="1:15" x14ac:dyDescent="0.25">
      <c r="A443" s="125">
        <f t="shared" si="6"/>
        <v>437</v>
      </c>
      <c r="B443" s="125" t="s">
        <v>3166</v>
      </c>
      <c r="C443" s="125" t="s">
        <v>3166</v>
      </c>
      <c r="D443" s="125" t="s">
        <v>3187</v>
      </c>
      <c r="E443" s="126"/>
      <c r="F443" s="127"/>
      <c r="G443" s="127"/>
      <c r="H443" s="130" t="s">
        <v>3185</v>
      </c>
      <c r="I443" s="129">
        <v>38.948684188300895</v>
      </c>
      <c r="J443" s="125">
        <v>13</v>
      </c>
      <c r="K443" s="125" t="s">
        <v>3169</v>
      </c>
      <c r="L443" s="125" t="s">
        <v>3175</v>
      </c>
      <c r="M443" s="141" t="s">
        <v>5806</v>
      </c>
      <c r="N443" s="125">
        <v>1</v>
      </c>
      <c r="O443" s="141" t="s">
        <v>8167</v>
      </c>
    </row>
    <row r="444" spans="1:15" x14ac:dyDescent="0.25">
      <c r="A444" s="125">
        <f t="shared" si="6"/>
        <v>438</v>
      </c>
      <c r="B444" s="125" t="s">
        <v>3166</v>
      </c>
      <c r="C444" s="125" t="s">
        <v>3166</v>
      </c>
      <c r="D444" s="125" t="s">
        <v>3187</v>
      </c>
      <c r="E444" s="126"/>
      <c r="F444" s="127"/>
      <c r="G444" s="127"/>
      <c r="H444" s="130" t="s">
        <v>3185</v>
      </c>
      <c r="I444" s="129">
        <v>39</v>
      </c>
      <c r="J444" s="125">
        <v>13</v>
      </c>
      <c r="K444" s="125" t="s">
        <v>3169</v>
      </c>
      <c r="L444" s="125" t="s">
        <v>3175</v>
      </c>
      <c r="M444" s="141" t="s">
        <v>5806</v>
      </c>
      <c r="N444" s="125">
        <v>1</v>
      </c>
      <c r="O444" s="141" t="s">
        <v>8167</v>
      </c>
    </row>
    <row r="445" spans="1:15" x14ac:dyDescent="0.25">
      <c r="A445" s="125">
        <f t="shared" si="6"/>
        <v>439</v>
      </c>
      <c r="B445" s="125" t="s">
        <v>3166</v>
      </c>
      <c r="C445" s="125" t="s">
        <v>3166</v>
      </c>
      <c r="D445" s="125" t="s">
        <v>3187</v>
      </c>
      <c r="E445" s="126"/>
      <c r="F445" s="127"/>
      <c r="G445" s="127"/>
      <c r="H445" s="130" t="s">
        <v>3185</v>
      </c>
      <c r="I445" s="129">
        <v>35.510561809129406</v>
      </c>
      <c r="J445" s="125">
        <v>13</v>
      </c>
      <c r="K445" s="125" t="s">
        <v>3169</v>
      </c>
      <c r="L445" s="125" t="s">
        <v>3175</v>
      </c>
      <c r="M445" s="141" t="s">
        <v>5806</v>
      </c>
      <c r="N445" s="125">
        <v>1</v>
      </c>
      <c r="O445" s="141" t="s">
        <v>8167</v>
      </c>
    </row>
    <row r="446" spans="1:15" x14ac:dyDescent="0.25">
      <c r="A446" s="125">
        <f t="shared" si="6"/>
        <v>440</v>
      </c>
      <c r="B446" s="125" t="s">
        <v>3166</v>
      </c>
      <c r="C446" s="125" t="s">
        <v>3166</v>
      </c>
      <c r="D446" s="125" t="s">
        <v>3187</v>
      </c>
      <c r="E446" s="126"/>
      <c r="F446" s="127"/>
      <c r="G446" s="127"/>
      <c r="H446" s="130" t="s">
        <v>3185</v>
      </c>
      <c r="I446" s="129">
        <v>39</v>
      </c>
      <c r="J446" s="125">
        <v>13</v>
      </c>
      <c r="K446" s="125" t="s">
        <v>3169</v>
      </c>
      <c r="L446" s="125" t="s">
        <v>3175</v>
      </c>
      <c r="M446" s="141" t="s">
        <v>5806</v>
      </c>
      <c r="N446" s="125">
        <v>1</v>
      </c>
      <c r="O446" s="141" t="s">
        <v>8167</v>
      </c>
    </row>
    <row r="447" spans="1:15" x14ac:dyDescent="0.25">
      <c r="A447" s="125">
        <f t="shared" si="6"/>
        <v>441</v>
      </c>
      <c r="B447" s="125" t="s">
        <v>3166</v>
      </c>
      <c r="C447" s="125" t="s">
        <v>3166</v>
      </c>
      <c r="D447" s="125" t="s">
        <v>3187</v>
      </c>
      <c r="E447" s="126"/>
      <c r="F447" s="127"/>
      <c r="G447" s="127"/>
      <c r="H447" s="130" t="s">
        <v>3185</v>
      </c>
      <c r="I447" s="129">
        <v>36.221540552549669</v>
      </c>
      <c r="J447" s="125">
        <v>13</v>
      </c>
      <c r="K447" s="125" t="s">
        <v>3169</v>
      </c>
      <c r="L447" s="125" t="s">
        <v>3175</v>
      </c>
      <c r="M447" s="141" t="s">
        <v>5806</v>
      </c>
      <c r="N447" s="125">
        <v>1</v>
      </c>
      <c r="O447" s="141" t="s">
        <v>8167</v>
      </c>
    </row>
    <row r="448" spans="1:15" x14ac:dyDescent="0.25">
      <c r="A448" s="125">
        <f t="shared" si="6"/>
        <v>442</v>
      </c>
      <c r="B448" s="125" t="s">
        <v>3166</v>
      </c>
      <c r="C448" s="125" t="s">
        <v>3166</v>
      </c>
      <c r="D448" s="125" t="s">
        <v>3187</v>
      </c>
      <c r="E448" s="126"/>
      <c r="F448" s="127"/>
      <c r="G448" s="127"/>
      <c r="H448" s="130" t="s">
        <v>3185</v>
      </c>
      <c r="I448" s="129">
        <v>38.897300677553446</v>
      </c>
      <c r="J448" s="125">
        <v>13</v>
      </c>
      <c r="K448" s="125" t="s">
        <v>3169</v>
      </c>
      <c r="L448" s="125" t="s">
        <v>3175</v>
      </c>
      <c r="M448" s="141" t="s">
        <v>5806</v>
      </c>
      <c r="N448" s="125">
        <v>1</v>
      </c>
      <c r="O448" s="141" t="s">
        <v>8167</v>
      </c>
    </row>
    <row r="449" spans="1:15" x14ac:dyDescent="0.25">
      <c r="A449" s="125">
        <f t="shared" si="6"/>
        <v>443</v>
      </c>
      <c r="B449" s="125" t="s">
        <v>3166</v>
      </c>
      <c r="C449" s="125" t="s">
        <v>3166</v>
      </c>
      <c r="D449" s="125" t="s">
        <v>3187</v>
      </c>
      <c r="E449" s="126"/>
      <c r="F449" s="127"/>
      <c r="G449" s="127"/>
      <c r="H449" s="130" t="s">
        <v>3185</v>
      </c>
      <c r="I449" s="129">
        <v>59.203040462462738</v>
      </c>
      <c r="J449" s="125">
        <v>13</v>
      </c>
      <c r="K449" s="125" t="s">
        <v>3169</v>
      </c>
      <c r="L449" s="125" t="s">
        <v>3175</v>
      </c>
      <c r="M449" s="141" t="s">
        <v>5806</v>
      </c>
      <c r="N449" s="125">
        <v>1</v>
      </c>
      <c r="O449" s="141" t="s">
        <v>8167</v>
      </c>
    </row>
    <row r="450" spans="1:15" x14ac:dyDescent="0.25">
      <c r="A450" s="125">
        <f t="shared" si="6"/>
        <v>444</v>
      </c>
      <c r="B450" s="125" t="s">
        <v>3166</v>
      </c>
      <c r="C450" s="125" t="s">
        <v>3166</v>
      </c>
      <c r="D450" s="125" t="s">
        <v>3187</v>
      </c>
      <c r="E450" s="126"/>
      <c r="F450" s="127"/>
      <c r="G450" s="127"/>
      <c r="H450" s="130" t="s">
        <v>3185</v>
      </c>
      <c r="I450" s="129">
        <v>74.525163535546838</v>
      </c>
      <c r="J450" s="125">
        <v>13</v>
      </c>
      <c r="K450" s="125" t="s">
        <v>3169</v>
      </c>
      <c r="L450" s="125" t="s">
        <v>3175</v>
      </c>
      <c r="M450" s="141" t="s">
        <v>5806</v>
      </c>
      <c r="N450" s="125">
        <v>1</v>
      </c>
      <c r="O450" s="141" t="s">
        <v>8167</v>
      </c>
    </row>
    <row r="451" spans="1:15" x14ac:dyDescent="0.25">
      <c r="A451" s="125">
        <f t="shared" si="6"/>
        <v>445</v>
      </c>
      <c r="B451" s="125" t="s">
        <v>3166</v>
      </c>
      <c r="C451" s="125" t="s">
        <v>3166</v>
      </c>
      <c r="D451" s="125" t="s">
        <v>3187</v>
      </c>
      <c r="E451" s="126"/>
      <c r="F451" s="127"/>
      <c r="G451" s="127"/>
      <c r="H451" s="130" t="s">
        <v>3185</v>
      </c>
      <c r="I451" s="129">
        <v>36.674241641784498</v>
      </c>
      <c r="J451" s="125">
        <v>13</v>
      </c>
      <c r="K451" s="125" t="s">
        <v>3169</v>
      </c>
      <c r="L451" s="125" t="s">
        <v>3175</v>
      </c>
      <c r="M451" s="141" t="s">
        <v>5806</v>
      </c>
      <c r="N451" s="125">
        <v>1</v>
      </c>
      <c r="O451" s="141" t="s">
        <v>8167</v>
      </c>
    </row>
    <row r="452" spans="1:15" x14ac:dyDescent="0.25">
      <c r="A452" s="125">
        <f t="shared" si="6"/>
        <v>446</v>
      </c>
      <c r="B452" s="125" t="s">
        <v>3166</v>
      </c>
      <c r="C452" s="125" t="s">
        <v>3166</v>
      </c>
      <c r="D452" s="125" t="s">
        <v>3187</v>
      </c>
      <c r="E452" s="126"/>
      <c r="F452" s="127"/>
      <c r="G452" s="127"/>
      <c r="H452" s="130" t="s">
        <v>3183</v>
      </c>
      <c r="I452" s="129">
        <v>32.449961479175904</v>
      </c>
      <c r="J452" s="125">
        <v>15</v>
      </c>
      <c r="K452" s="125" t="s">
        <v>3169</v>
      </c>
      <c r="L452" s="125" t="s">
        <v>3175</v>
      </c>
      <c r="M452" s="141" t="s">
        <v>5767</v>
      </c>
      <c r="N452" s="125">
        <v>1</v>
      </c>
      <c r="O452" s="141" t="s">
        <v>8160</v>
      </c>
    </row>
    <row r="453" spans="1:15" x14ac:dyDescent="0.25">
      <c r="A453" s="125">
        <f t="shared" si="6"/>
        <v>447</v>
      </c>
      <c r="B453" s="125" t="s">
        <v>3166</v>
      </c>
      <c r="C453" s="125" t="s">
        <v>3166</v>
      </c>
      <c r="D453" s="125" t="s">
        <v>3187</v>
      </c>
      <c r="E453" s="126"/>
      <c r="F453" s="127"/>
      <c r="G453" s="127"/>
      <c r="H453" s="130" t="s">
        <v>3183</v>
      </c>
      <c r="I453" s="129">
        <v>179.27074496414633</v>
      </c>
      <c r="J453" s="125">
        <v>15</v>
      </c>
      <c r="K453" s="125" t="s">
        <v>3169</v>
      </c>
      <c r="L453" s="125" t="s">
        <v>3175</v>
      </c>
      <c r="M453" s="141" t="s">
        <v>5767</v>
      </c>
      <c r="N453" s="125">
        <v>1</v>
      </c>
      <c r="O453" s="141" t="s">
        <v>8160</v>
      </c>
    </row>
    <row r="454" spans="1:15" x14ac:dyDescent="0.25">
      <c r="A454" s="125">
        <f t="shared" si="6"/>
        <v>448</v>
      </c>
      <c r="B454" s="125" t="s">
        <v>3166</v>
      </c>
      <c r="C454" s="125" t="s">
        <v>3166</v>
      </c>
      <c r="D454" s="125" t="s">
        <v>3187</v>
      </c>
      <c r="E454" s="126"/>
      <c r="F454" s="127"/>
      <c r="G454" s="127"/>
      <c r="H454" s="130" t="s">
        <v>3183</v>
      </c>
      <c r="I454" s="129">
        <v>158.39823231336896</v>
      </c>
      <c r="J454" s="125">
        <v>15</v>
      </c>
      <c r="K454" s="125" t="s">
        <v>3169</v>
      </c>
      <c r="L454" s="125" t="s">
        <v>3170</v>
      </c>
      <c r="M454" s="141" t="s">
        <v>5917</v>
      </c>
      <c r="N454" s="125">
        <v>1</v>
      </c>
      <c r="O454" s="141" t="s">
        <v>8157</v>
      </c>
    </row>
    <row r="455" spans="1:15" x14ac:dyDescent="0.25">
      <c r="A455" s="125">
        <f t="shared" si="6"/>
        <v>449</v>
      </c>
      <c r="B455" s="125" t="s">
        <v>3166</v>
      </c>
      <c r="C455" s="125" t="s">
        <v>3166</v>
      </c>
      <c r="D455" s="125" t="s">
        <v>3187</v>
      </c>
      <c r="E455" s="126"/>
      <c r="F455" s="127"/>
      <c r="G455" s="127"/>
      <c r="H455" s="130" t="s">
        <v>3183</v>
      </c>
      <c r="I455" s="129">
        <v>131.5750736271882</v>
      </c>
      <c r="J455" s="125">
        <v>15</v>
      </c>
      <c r="K455" s="125" t="s">
        <v>3169</v>
      </c>
      <c r="L455" s="125" t="s">
        <v>3175</v>
      </c>
      <c r="M455" s="141" t="s">
        <v>5767</v>
      </c>
      <c r="N455" s="125">
        <v>1</v>
      </c>
      <c r="O455" s="141" t="s">
        <v>8160</v>
      </c>
    </row>
    <row r="456" spans="1:15" x14ac:dyDescent="0.25">
      <c r="A456" s="125">
        <f t="shared" si="6"/>
        <v>450</v>
      </c>
      <c r="B456" s="125" t="s">
        <v>3166</v>
      </c>
      <c r="C456" s="125" t="s">
        <v>3166</v>
      </c>
      <c r="D456" s="125" t="s">
        <v>3187</v>
      </c>
      <c r="E456" s="126"/>
      <c r="F456" s="127"/>
      <c r="G456" s="127"/>
      <c r="H456" s="130" t="s">
        <v>3183</v>
      </c>
      <c r="I456" s="129">
        <v>144.89996549343965</v>
      </c>
      <c r="J456" s="125">
        <v>15</v>
      </c>
      <c r="K456" s="125" t="s">
        <v>3169</v>
      </c>
      <c r="L456" s="125" t="s">
        <v>3175</v>
      </c>
      <c r="M456" s="141" t="s">
        <v>5767</v>
      </c>
      <c r="N456" s="125">
        <v>1</v>
      </c>
      <c r="O456" s="141" t="s">
        <v>8160</v>
      </c>
    </row>
    <row r="457" spans="1:15" x14ac:dyDescent="0.25">
      <c r="A457" s="125">
        <f t="shared" ref="A457:A520" si="7">A456+1</f>
        <v>451</v>
      </c>
      <c r="B457" s="125" t="s">
        <v>3166</v>
      </c>
      <c r="C457" s="125" t="s">
        <v>3166</v>
      </c>
      <c r="D457" s="125" t="s">
        <v>3187</v>
      </c>
      <c r="E457" s="126"/>
      <c r="F457" s="127"/>
      <c r="G457" s="127"/>
      <c r="H457" s="130" t="s">
        <v>3183</v>
      </c>
      <c r="I457" s="129">
        <v>150.54567413247051</v>
      </c>
      <c r="J457" s="125">
        <v>15</v>
      </c>
      <c r="K457" s="125" t="s">
        <v>3169</v>
      </c>
      <c r="L457" s="125" t="s">
        <v>3175</v>
      </c>
      <c r="M457" s="141" t="s">
        <v>5767</v>
      </c>
      <c r="N457" s="125">
        <v>1</v>
      </c>
      <c r="O457" s="141" t="s">
        <v>8160</v>
      </c>
    </row>
    <row r="458" spans="1:15" x14ac:dyDescent="0.25">
      <c r="A458" s="125">
        <f t="shared" si="7"/>
        <v>452</v>
      </c>
      <c r="B458" s="125" t="s">
        <v>3166</v>
      </c>
      <c r="C458" s="125" t="s">
        <v>3166</v>
      </c>
      <c r="D458" s="125" t="s">
        <v>3187</v>
      </c>
      <c r="E458" s="126"/>
      <c r="F458" s="127"/>
      <c r="G458" s="127"/>
      <c r="H458" s="130" t="s">
        <v>3183</v>
      </c>
      <c r="I458" s="129">
        <v>27.730849247724095</v>
      </c>
      <c r="J458" s="125">
        <v>15</v>
      </c>
      <c r="K458" s="125" t="s">
        <v>3169</v>
      </c>
      <c r="L458" s="125" t="s">
        <v>3170</v>
      </c>
      <c r="M458" s="141" t="s">
        <v>5917</v>
      </c>
      <c r="N458" s="125">
        <v>1</v>
      </c>
      <c r="O458" s="141" t="s">
        <v>8157</v>
      </c>
    </row>
    <row r="459" spans="1:15" x14ac:dyDescent="0.25">
      <c r="A459" s="125">
        <f t="shared" si="7"/>
        <v>453</v>
      </c>
      <c r="B459" s="125" t="s">
        <v>3166</v>
      </c>
      <c r="C459" s="125" t="s">
        <v>3166</v>
      </c>
      <c r="D459" s="125" t="s">
        <v>3187</v>
      </c>
      <c r="E459" s="126"/>
      <c r="F459" s="127"/>
      <c r="G459" s="127"/>
      <c r="H459" s="130" t="s">
        <v>3185</v>
      </c>
      <c r="I459" s="129">
        <v>31.32091952673165</v>
      </c>
      <c r="J459" s="125">
        <v>12</v>
      </c>
      <c r="K459" s="125" t="s">
        <v>3169</v>
      </c>
      <c r="L459" s="125" t="s">
        <v>3175</v>
      </c>
      <c r="M459" s="141" t="s">
        <v>5749</v>
      </c>
      <c r="N459" s="125">
        <v>1</v>
      </c>
      <c r="O459" s="141" t="s">
        <v>8165</v>
      </c>
    </row>
    <row r="460" spans="1:15" x14ac:dyDescent="0.25">
      <c r="A460" s="125">
        <f t="shared" si="7"/>
        <v>454</v>
      </c>
      <c r="B460" s="125" t="s">
        <v>3166</v>
      </c>
      <c r="C460" s="125" t="s">
        <v>3166</v>
      </c>
      <c r="D460" s="125" t="s">
        <v>3187</v>
      </c>
      <c r="E460" s="126"/>
      <c r="F460" s="127"/>
      <c r="G460" s="127"/>
      <c r="H460" s="130" t="s">
        <v>3185</v>
      </c>
      <c r="I460" s="129">
        <v>28.792360097775937</v>
      </c>
      <c r="J460" s="125">
        <v>12</v>
      </c>
      <c r="K460" s="125" t="s">
        <v>3169</v>
      </c>
      <c r="L460" s="125" t="s">
        <v>3175</v>
      </c>
      <c r="M460" s="141" t="s">
        <v>5749</v>
      </c>
      <c r="N460" s="125">
        <v>1</v>
      </c>
      <c r="O460" s="141" t="s">
        <v>8165</v>
      </c>
    </row>
    <row r="461" spans="1:15" x14ac:dyDescent="0.25">
      <c r="A461" s="125">
        <f t="shared" si="7"/>
        <v>455</v>
      </c>
      <c r="B461" s="125" t="s">
        <v>3166</v>
      </c>
      <c r="C461" s="125" t="s">
        <v>3166</v>
      </c>
      <c r="D461" s="125" t="s">
        <v>3187</v>
      </c>
      <c r="E461" s="126"/>
      <c r="F461" s="127"/>
      <c r="G461" s="127"/>
      <c r="H461" s="130" t="s">
        <v>3185</v>
      </c>
      <c r="I461" s="129">
        <v>31.32091952673165</v>
      </c>
      <c r="J461" s="125">
        <v>12</v>
      </c>
      <c r="K461" s="125" t="s">
        <v>3169</v>
      </c>
      <c r="L461" s="125" t="s">
        <v>3175</v>
      </c>
      <c r="M461" s="141" t="s">
        <v>5749</v>
      </c>
      <c r="N461" s="125">
        <v>1</v>
      </c>
      <c r="O461" s="141" t="s">
        <v>8165</v>
      </c>
    </row>
    <row r="462" spans="1:15" x14ac:dyDescent="0.25">
      <c r="A462" s="125">
        <f t="shared" si="7"/>
        <v>456</v>
      </c>
      <c r="B462" s="125" t="s">
        <v>3166</v>
      </c>
      <c r="C462" s="125" t="s">
        <v>3166</v>
      </c>
      <c r="D462" s="125" t="s">
        <v>3187</v>
      </c>
      <c r="E462" s="126"/>
      <c r="F462" s="127"/>
      <c r="G462" s="127"/>
      <c r="H462" s="130" t="s">
        <v>3185</v>
      </c>
      <c r="I462" s="129">
        <v>28.792360097775937</v>
      </c>
      <c r="J462" s="125">
        <v>12</v>
      </c>
      <c r="K462" s="125" t="s">
        <v>3169</v>
      </c>
      <c r="L462" s="125" t="s">
        <v>3175</v>
      </c>
      <c r="M462" s="141" t="s">
        <v>5749</v>
      </c>
      <c r="N462" s="125">
        <v>1</v>
      </c>
      <c r="O462" s="141" t="s">
        <v>8165</v>
      </c>
    </row>
    <row r="463" spans="1:15" x14ac:dyDescent="0.25">
      <c r="A463" s="125">
        <f t="shared" si="7"/>
        <v>457</v>
      </c>
      <c r="B463" s="125" t="s">
        <v>3166</v>
      </c>
      <c r="C463" s="125" t="s">
        <v>3166</v>
      </c>
      <c r="D463" s="125" t="s">
        <v>3187</v>
      </c>
      <c r="E463" s="126"/>
      <c r="F463" s="127"/>
      <c r="G463" s="127"/>
      <c r="H463" s="130" t="s">
        <v>3185</v>
      </c>
      <c r="I463" s="129">
        <v>45.541190146942803</v>
      </c>
      <c r="J463" s="125">
        <v>12</v>
      </c>
      <c r="K463" s="125" t="s">
        <v>3169</v>
      </c>
      <c r="L463" s="125" t="s">
        <v>3175</v>
      </c>
      <c r="M463" s="141" t="s">
        <v>5749</v>
      </c>
      <c r="N463" s="125">
        <v>1</v>
      </c>
      <c r="O463" s="141" t="s">
        <v>8165</v>
      </c>
    </row>
    <row r="464" spans="1:15" x14ac:dyDescent="0.25">
      <c r="A464" s="125">
        <f t="shared" si="7"/>
        <v>458</v>
      </c>
      <c r="B464" s="125" t="s">
        <v>3166</v>
      </c>
      <c r="C464" s="125" t="s">
        <v>3166</v>
      </c>
      <c r="D464" s="125" t="s">
        <v>3187</v>
      </c>
      <c r="E464" s="126"/>
      <c r="F464" s="127"/>
      <c r="G464" s="127"/>
      <c r="H464" s="130" t="s">
        <v>3185</v>
      </c>
      <c r="I464" s="129">
        <v>38.275318418009277</v>
      </c>
      <c r="J464" s="125">
        <v>12</v>
      </c>
      <c r="K464" s="125" t="s">
        <v>3169</v>
      </c>
      <c r="L464" s="125" t="s">
        <v>3175</v>
      </c>
      <c r="M464" s="141" t="s">
        <v>5749</v>
      </c>
      <c r="N464" s="125">
        <v>1</v>
      </c>
      <c r="O464" s="141" t="s">
        <v>8165</v>
      </c>
    </row>
    <row r="465" spans="1:15" x14ac:dyDescent="0.25">
      <c r="A465" s="125">
        <f t="shared" si="7"/>
        <v>459</v>
      </c>
      <c r="B465" s="125" t="s">
        <v>3166</v>
      </c>
      <c r="C465" s="125" t="s">
        <v>3166</v>
      </c>
      <c r="D465" s="125" t="s">
        <v>3187</v>
      </c>
      <c r="E465" s="126"/>
      <c r="F465" s="127"/>
      <c r="G465" s="127"/>
      <c r="H465" s="130" t="s">
        <v>3185</v>
      </c>
      <c r="I465" s="129">
        <v>37.947331922020552</v>
      </c>
      <c r="J465" s="125">
        <v>12</v>
      </c>
      <c r="K465" s="125" t="s">
        <v>3169</v>
      </c>
      <c r="L465" s="125" t="s">
        <v>3175</v>
      </c>
      <c r="M465" s="141" t="s">
        <v>5749</v>
      </c>
      <c r="N465" s="125">
        <v>1</v>
      </c>
      <c r="O465" s="141" t="s">
        <v>8165</v>
      </c>
    </row>
    <row r="466" spans="1:15" x14ac:dyDescent="0.25">
      <c r="A466" s="125">
        <f t="shared" si="7"/>
        <v>460</v>
      </c>
      <c r="B466" s="125" t="s">
        <v>3166</v>
      </c>
      <c r="C466" s="125" t="s">
        <v>3166</v>
      </c>
      <c r="D466" s="125" t="s">
        <v>3187</v>
      </c>
      <c r="E466" s="126"/>
      <c r="F466" s="127"/>
      <c r="G466" s="127"/>
      <c r="H466" s="130" t="s">
        <v>3185</v>
      </c>
      <c r="I466" s="129">
        <v>32.695565448543633</v>
      </c>
      <c r="J466" s="125">
        <v>12</v>
      </c>
      <c r="K466" s="125" t="s">
        <v>3169</v>
      </c>
      <c r="L466" s="125" t="s">
        <v>3175</v>
      </c>
      <c r="M466" s="141" t="s">
        <v>5749</v>
      </c>
      <c r="N466" s="125">
        <v>1</v>
      </c>
      <c r="O466" s="141" t="s">
        <v>8165</v>
      </c>
    </row>
    <row r="467" spans="1:15" x14ac:dyDescent="0.25">
      <c r="A467" s="125">
        <f t="shared" si="7"/>
        <v>461</v>
      </c>
      <c r="B467" s="125" t="s">
        <v>3166</v>
      </c>
      <c r="C467" s="125" t="s">
        <v>3166</v>
      </c>
      <c r="D467" s="125" t="s">
        <v>3187</v>
      </c>
      <c r="E467" s="126"/>
      <c r="F467" s="127"/>
      <c r="G467" s="127"/>
      <c r="H467" s="130" t="s">
        <v>3185</v>
      </c>
      <c r="I467" s="129">
        <v>47.75981574503821</v>
      </c>
      <c r="J467" s="125">
        <v>12</v>
      </c>
      <c r="K467" s="125" t="s">
        <v>3169</v>
      </c>
      <c r="L467" s="125" t="s">
        <v>3175</v>
      </c>
      <c r="M467" s="141" t="s">
        <v>5749</v>
      </c>
      <c r="N467" s="125">
        <v>1</v>
      </c>
      <c r="O467" s="141" t="s">
        <v>8165</v>
      </c>
    </row>
    <row r="468" spans="1:15" x14ac:dyDescent="0.25">
      <c r="A468" s="125">
        <f t="shared" si="7"/>
        <v>462</v>
      </c>
      <c r="B468" s="125" t="s">
        <v>3166</v>
      </c>
      <c r="C468" s="125" t="s">
        <v>3166</v>
      </c>
      <c r="D468" s="125" t="s">
        <v>3187</v>
      </c>
      <c r="E468" s="126"/>
      <c r="F468" s="127"/>
      <c r="G468" s="127"/>
      <c r="H468" s="130" t="s">
        <v>3185</v>
      </c>
      <c r="I468" s="129">
        <v>36.76955262170047</v>
      </c>
      <c r="J468" s="125">
        <v>12</v>
      </c>
      <c r="K468" s="125" t="s">
        <v>3169</v>
      </c>
      <c r="L468" s="125" t="s">
        <v>3175</v>
      </c>
      <c r="M468" s="141" t="s">
        <v>5749</v>
      </c>
      <c r="N468" s="125">
        <v>1</v>
      </c>
      <c r="O468" s="141" t="s">
        <v>8165</v>
      </c>
    </row>
    <row r="469" spans="1:15" x14ac:dyDescent="0.25">
      <c r="A469" s="125">
        <f t="shared" si="7"/>
        <v>463</v>
      </c>
      <c r="B469" s="125" t="s">
        <v>3166</v>
      </c>
      <c r="C469" s="125" t="s">
        <v>3166</v>
      </c>
      <c r="D469" s="125" t="s">
        <v>3187</v>
      </c>
      <c r="E469" s="126"/>
      <c r="F469" s="127"/>
      <c r="G469" s="127"/>
      <c r="H469" s="130" t="s">
        <v>3185</v>
      </c>
      <c r="I469" s="129">
        <v>34.785054261852174</v>
      </c>
      <c r="J469" s="125">
        <v>13</v>
      </c>
      <c r="K469" s="125" t="s">
        <v>3169</v>
      </c>
      <c r="L469" s="125" t="s">
        <v>3175</v>
      </c>
      <c r="M469" s="141" t="s">
        <v>5806</v>
      </c>
      <c r="N469" s="125">
        <v>1</v>
      </c>
      <c r="O469" s="141" t="s">
        <v>8167</v>
      </c>
    </row>
    <row r="470" spans="1:15" x14ac:dyDescent="0.25">
      <c r="A470" s="125">
        <f t="shared" si="7"/>
        <v>464</v>
      </c>
      <c r="B470" s="125" t="s">
        <v>3166</v>
      </c>
      <c r="C470" s="125" t="s">
        <v>3166</v>
      </c>
      <c r="D470" s="125" t="s">
        <v>3187</v>
      </c>
      <c r="E470" s="126"/>
      <c r="F470" s="127"/>
      <c r="G470" s="127"/>
      <c r="H470" s="130" t="s">
        <v>3185</v>
      </c>
      <c r="I470" s="129">
        <v>34.205262752974143</v>
      </c>
      <c r="J470" s="125">
        <v>13</v>
      </c>
      <c r="K470" s="125" t="s">
        <v>3169</v>
      </c>
      <c r="L470" s="125" t="s">
        <v>3175</v>
      </c>
      <c r="M470" s="141" t="s">
        <v>5806</v>
      </c>
      <c r="N470" s="125">
        <v>1</v>
      </c>
      <c r="O470" s="141" t="s">
        <v>8167</v>
      </c>
    </row>
    <row r="471" spans="1:15" x14ac:dyDescent="0.25">
      <c r="A471" s="125">
        <f t="shared" si="7"/>
        <v>465</v>
      </c>
      <c r="B471" s="125" t="s">
        <v>3166</v>
      </c>
      <c r="C471" s="125" t="s">
        <v>3166</v>
      </c>
      <c r="D471" s="125" t="s">
        <v>3187</v>
      </c>
      <c r="E471" s="126"/>
      <c r="F471" s="127"/>
      <c r="G471" s="127"/>
      <c r="H471" s="130" t="s">
        <v>3185</v>
      </c>
      <c r="I471" s="129">
        <v>30.594117081556711</v>
      </c>
      <c r="J471" s="125">
        <v>12</v>
      </c>
      <c r="K471" s="125" t="s">
        <v>3169</v>
      </c>
      <c r="L471" s="125" t="s">
        <v>3175</v>
      </c>
      <c r="M471" s="141" t="s">
        <v>5749</v>
      </c>
      <c r="N471" s="125">
        <v>1</v>
      </c>
      <c r="O471" s="141" t="s">
        <v>8165</v>
      </c>
    </row>
    <row r="472" spans="1:15" x14ac:dyDescent="0.25">
      <c r="A472" s="125">
        <f t="shared" si="7"/>
        <v>466</v>
      </c>
      <c r="B472" s="125" t="s">
        <v>3166</v>
      </c>
      <c r="C472" s="125" t="s">
        <v>3166</v>
      </c>
      <c r="D472" s="125" t="s">
        <v>3187</v>
      </c>
      <c r="E472" s="126"/>
      <c r="F472" s="127"/>
      <c r="G472" s="127"/>
      <c r="H472" s="130" t="s">
        <v>3185</v>
      </c>
      <c r="I472" s="129">
        <v>67.119296778199342</v>
      </c>
      <c r="J472" s="125">
        <v>12</v>
      </c>
      <c r="K472" s="125" t="s">
        <v>3169</v>
      </c>
      <c r="L472" s="125" t="s">
        <v>3175</v>
      </c>
      <c r="M472" s="141" t="s">
        <v>5749</v>
      </c>
      <c r="N472" s="125">
        <v>1</v>
      </c>
      <c r="O472" s="141" t="s">
        <v>8165</v>
      </c>
    </row>
    <row r="473" spans="1:15" x14ac:dyDescent="0.25">
      <c r="A473" s="125">
        <f t="shared" si="7"/>
        <v>467</v>
      </c>
      <c r="B473" s="125" t="s">
        <v>3166</v>
      </c>
      <c r="C473" s="125" t="s">
        <v>3166</v>
      </c>
      <c r="D473" s="125" t="s">
        <v>3187</v>
      </c>
      <c r="E473" s="126"/>
      <c r="F473" s="127"/>
      <c r="G473" s="127"/>
      <c r="H473" s="130" t="s">
        <v>3185</v>
      </c>
      <c r="I473" s="129">
        <v>43.965895873961216</v>
      </c>
      <c r="J473" s="125">
        <v>12</v>
      </c>
      <c r="K473" s="125" t="s">
        <v>3169</v>
      </c>
      <c r="L473" s="125" t="s">
        <v>3175</v>
      </c>
      <c r="M473" s="141" t="s">
        <v>5749</v>
      </c>
      <c r="N473" s="125">
        <v>1</v>
      </c>
      <c r="O473" s="141" t="s">
        <v>8165</v>
      </c>
    </row>
    <row r="474" spans="1:15" x14ac:dyDescent="0.25">
      <c r="A474" s="125">
        <f t="shared" si="7"/>
        <v>468</v>
      </c>
      <c r="B474" s="125" t="s">
        <v>3166</v>
      </c>
      <c r="C474" s="125" t="s">
        <v>3166</v>
      </c>
      <c r="D474" s="125" t="s">
        <v>3187</v>
      </c>
      <c r="E474" s="126"/>
      <c r="F474" s="127"/>
      <c r="G474" s="127"/>
      <c r="H474" s="130" t="s">
        <v>3185</v>
      </c>
      <c r="I474" s="129">
        <v>40.26164427839479</v>
      </c>
      <c r="J474" s="125">
        <v>12</v>
      </c>
      <c r="K474" s="125" t="s">
        <v>3169</v>
      </c>
      <c r="L474" s="125" t="s">
        <v>3175</v>
      </c>
      <c r="M474" s="141" t="s">
        <v>5749</v>
      </c>
      <c r="N474" s="125">
        <v>1</v>
      </c>
      <c r="O474" s="141" t="s">
        <v>8165</v>
      </c>
    </row>
    <row r="475" spans="1:15" x14ac:dyDescent="0.25">
      <c r="A475" s="125">
        <f t="shared" si="7"/>
        <v>469</v>
      </c>
      <c r="B475" s="125" t="s">
        <v>3166</v>
      </c>
      <c r="C475" s="125" t="s">
        <v>3166</v>
      </c>
      <c r="D475" s="125" t="s">
        <v>3187</v>
      </c>
      <c r="E475" s="126"/>
      <c r="F475" s="127"/>
      <c r="G475" s="127"/>
      <c r="H475" s="130" t="s">
        <v>3185</v>
      </c>
      <c r="I475" s="129">
        <v>42.953463189829058</v>
      </c>
      <c r="J475" s="125">
        <v>12</v>
      </c>
      <c r="K475" s="125" t="s">
        <v>3169</v>
      </c>
      <c r="L475" s="125" t="s">
        <v>3175</v>
      </c>
      <c r="M475" s="141" t="s">
        <v>5749</v>
      </c>
      <c r="N475" s="125">
        <v>1</v>
      </c>
      <c r="O475" s="141" t="s">
        <v>8165</v>
      </c>
    </row>
    <row r="476" spans="1:15" x14ac:dyDescent="0.25">
      <c r="A476" s="125">
        <f t="shared" si="7"/>
        <v>470</v>
      </c>
      <c r="B476" s="125" t="s">
        <v>3166</v>
      </c>
      <c r="C476" s="125" t="s">
        <v>3166</v>
      </c>
      <c r="D476" s="125" t="s">
        <v>3187</v>
      </c>
      <c r="E476" s="126"/>
      <c r="F476" s="127"/>
      <c r="G476" s="127"/>
      <c r="H476" s="130" t="s">
        <v>3185</v>
      </c>
      <c r="I476" s="129">
        <v>41.109609582188931</v>
      </c>
      <c r="J476" s="125">
        <v>12</v>
      </c>
      <c r="K476" s="125" t="s">
        <v>3169</v>
      </c>
      <c r="L476" s="125" t="s">
        <v>3175</v>
      </c>
      <c r="M476" s="141" t="s">
        <v>5749</v>
      </c>
      <c r="N476" s="125">
        <v>1</v>
      </c>
      <c r="O476" s="141" t="s">
        <v>8165</v>
      </c>
    </row>
    <row r="477" spans="1:15" x14ac:dyDescent="0.25">
      <c r="A477" s="125">
        <f t="shared" si="7"/>
        <v>471</v>
      </c>
      <c r="B477" s="125" t="s">
        <v>3166</v>
      </c>
      <c r="C477" s="125" t="s">
        <v>3166</v>
      </c>
      <c r="D477" s="125" t="s">
        <v>3187</v>
      </c>
      <c r="E477" s="126"/>
      <c r="F477" s="127"/>
      <c r="G477" s="127"/>
      <c r="H477" s="130" t="s">
        <v>3185</v>
      </c>
      <c r="I477" s="129">
        <v>42.720018726587654</v>
      </c>
      <c r="J477" s="125">
        <v>12</v>
      </c>
      <c r="K477" s="125" t="s">
        <v>3169</v>
      </c>
      <c r="L477" s="125" t="s">
        <v>3175</v>
      </c>
      <c r="M477" s="141" t="s">
        <v>5749</v>
      </c>
      <c r="N477" s="125">
        <v>1</v>
      </c>
      <c r="O477" s="141" t="s">
        <v>8165</v>
      </c>
    </row>
    <row r="478" spans="1:15" x14ac:dyDescent="0.25">
      <c r="A478" s="125">
        <f t="shared" si="7"/>
        <v>472</v>
      </c>
      <c r="B478" s="125" t="s">
        <v>3166</v>
      </c>
      <c r="C478" s="125" t="s">
        <v>3166</v>
      </c>
      <c r="D478" s="125" t="s">
        <v>3187</v>
      </c>
      <c r="E478" s="126"/>
      <c r="F478" s="127"/>
      <c r="G478" s="127"/>
      <c r="H478" s="130" t="s">
        <v>3185</v>
      </c>
      <c r="I478" s="129">
        <v>43.08131845707603</v>
      </c>
      <c r="J478" s="125">
        <v>10</v>
      </c>
      <c r="K478" s="125" t="s">
        <v>3169</v>
      </c>
      <c r="L478" s="125" t="s">
        <v>3175</v>
      </c>
      <c r="M478" s="141" t="s">
        <v>5741</v>
      </c>
      <c r="N478" s="125">
        <v>1</v>
      </c>
      <c r="O478" s="141" t="s">
        <v>8168</v>
      </c>
    </row>
    <row r="479" spans="1:15" x14ac:dyDescent="0.25">
      <c r="A479" s="125">
        <f t="shared" si="7"/>
        <v>473</v>
      </c>
      <c r="B479" s="125" t="s">
        <v>3166</v>
      </c>
      <c r="C479" s="125" t="s">
        <v>3166</v>
      </c>
      <c r="D479" s="125" t="s">
        <v>3187</v>
      </c>
      <c r="E479" s="126"/>
      <c r="F479" s="127"/>
      <c r="G479" s="127"/>
      <c r="H479" s="130" t="s">
        <v>3185</v>
      </c>
      <c r="I479" s="129">
        <v>41.593268686170845</v>
      </c>
      <c r="J479" s="125">
        <v>10</v>
      </c>
      <c r="K479" s="125" t="s">
        <v>3169</v>
      </c>
      <c r="L479" s="125" t="s">
        <v>3175</v>
      </c>
      <c r="M479" s="141" t="s">
        <v>5741</v>
      </c>
      <c r="N479" s="125">
        <v>1</v>
      </c>
      <c r="O479" s="141" t="s">
        <v>8168</v>
      </c>
    </row>
    <row r="480" spans="1:15" x14ac:dyDescent="0.25">
      <c r="A480" s="125">
        <f t="shared" si="7"/>
        <v>474</v>
      </c>
      <c r="B480" s="125" t="s">
        <v>3166</v>
      </c>
      <c r="C480" s="125" t="s">
        <v>3166</v>
      </c>
      <c r="D480" s="125" t="s">
        <v>3187</v>
      </c>
      <c r="E480" s="126"/>
      <c r="F480" s="127"/>
      <c r="G480" s="127"/>
      <c r="H480" s="130" t="s">
        <v>3185</v>
      </c>
      <c r="I480" s="129">
        <v>41.785164831552358</v>
      </c>
      <c r="J480" s="125">
        <v>10</v>
      </c>
      <c r="K480" s="125" t="s">
        <v>3169</v>
      </c>
      <c r="L480" s="125" t="s">
        <v>3175</v>
      </c>
      <c r="M480" s="141" t="s">
        <v>5741</v>
      </c>
      <c r="N480" s="125">
        <v>1</v>
      </c>
      <c r="O480" s="141" t="s">
        <v>8168</v>
      </c>
    </row>
    <row r="481" spans="1:15" x14ac:dyDescent="0.25">
      <c r="A481" s="125">
        <f t="shared" si="7"/>
        <v>475</v>
      </c>
      <c r="B481" s="125" t="s">
        <v>3166</v>
      </c>
      <c r="C481" s="125" t="s">
        <v>3166</v>
      </c>
      <c r="D481" s="125" t="s">
        <v>3187</v>
      </c>
      <c r="E481" s="126"/>
      <c r="F481" s="127"/>
      <c r="G481" s="127"/>
      <c r="H481" s="130" t="s">
        <v>3185</v>
      </c>
      <c r="I481" s="129">
        <v>41.593268686170845</v>
      </c>
      <c r="J481" s="125">
        <v>10</v>
      </c>
      <c r="K481" s="125" t="s">
        <v>3169</v>
      </c>
      <c r="L481" s="125" t="s">
        <v>3175</v>
      </c>
      <c r="M481" s="141" t="s">
        <v>5741</v>
      </c>
      <c r="N481" s="125">
        <v>1</v>
      </c>
      <c r="O481" s="141" t="s">
        <v>8168</v>
      </c>
    </row>
    <row r="482" spans="1:15" x14ac:dyDescent="0.25">
      <c r="A482" s="125">
        <f t="shared" si="7"/>
        <v>476</v>
      </c>
      <c r="B482" s="125" t="s">
        <v>3166</v>
      </c>
      <c r="C482" s="125" t="s">
        <v>3166</v>
      </c>
      <c r="D482" s="125" t="s">
        <v>3187</v>
      </c>
      <c r="E482" s="126"/>
      <c r="F482" s="127"/>
      <c r="G482" s="127"/>
      <c r="H482" s="130" t="s">
        <v>3185</v>
      </c>
      <c r="I482" s="129">
        <v>43.68065933568311</v>
      </c>
      <c r="J482" s="125">
        <v>10</v>
      </c>
      <c r="K482" s="125" t="s">
        <v>3169</v>
      </c>
      <c r="L482" s="125" t="s">
        <v>3175</v>
      </c>
      <c r="M482" s="141" t="s">
        <v>5741</v>
      </c>
      <c r="N482" s="125">
        <v>1</v>
      </c>
      <c r="O482" s="141" t="s">
        <v>8168</v>
      </c>
    </row>
    <row r="483" spans="1:15" x14ac:dyDescent="0.25">
      <c r="A483" s="125">
        <f t="shared" si="7"/>
        <v>477</v>
      </c>
      <c r="B483" s="125" t="s">
        <v>3166</v>
      </c>
      <c r="C483" s="125" t="s">
        <v>3166</v>
      </c>
      <c r="D483" s="125" t="s">
        <v>3187</v>
      </c>
      <c r="E483" s="126"/>
      <c r="F483" s="127"/>
      <c r="G483" s="127"/>
      <c r="H483" s="130" t="s">
        <v>3185</v>
      </c>
      <c r="I483" s="129">
        <v>38.275318418009277</v>
      </c>
      <c r="J483" s="125">
        <v>10</v>
      </c>
      <c r="K483" s="125" t="s">
        <v>3169</v>
      </c>
      <c r="L483" s="125" t="s">
        <v>3175</v>
      </c>
      <c r="M483" s="141" t="s">
        <v>5741</v>
      </c>
      <c r="N483" s="125">
        <v>1</v>
      </c>
      <c r="O483" s="141" t="s">
        <v>8168</v>
      </c>
    </row>
    <row r="484" spans="1:15" x14ac:dyDescent="0.25">
      <c r="A484" s="125">
        <f t="shared" si="7"/>
        <v>478</v>
      </c>
      <c r="B484" s="125" t="s">
        <v>3166</v>
      </c>
      <c r="C484" s="125" t="s">
        <v>3166</v>
      </c>
      <c r="D484" s="125" t="s">
        <v>3187</v>
      </c>
      <c r="E484" s="126"/>
      <c r="F484" s="127"/>
      <c r="G484" s="127"/>
      <c r="H484" s="130" t="s">
        <v>3185</v>
      </c>
      <c r="I484" s="129">
        <v>44.944410108488462</v>
      </c>
      <c r="J484" s="125">
        <v>10</v>
      </c>
      <c r="K484" s="125" t="s">
        <v>3169</v>
      </c>
      <c r="L484" s="125" t="s">
        <v>3175</v>
      </c>
      <c r="M484" s="141" t="s">
        <v>5741</v>
      </c>
      <c r="N484" s="125">
        <v>1</v>
      </c>
      <c r="O484" s="141" t="s">
        <v>8168</v>
      </c>
    </row>
    <row r="485" spans="1:15" x14ac:dyDescent="0.25">
      <c r="A485" s="125">
        <f t="shared" si="7"/>
        <v>479</v>
      </c>
      <c r="B485" s="125" t="s">
        <v>3166</v>
      </c>
      <c r="C485" s="125" t="s">
        <v>3166</v>
      </c>
      <c r="D485" s="125" t="s">
        <v>3187</v>
      </c>
      <c r="E485" s="126"/>
      <c r="F485" s="127"/>
      <c r="G485" s="127"/>
      <c r="H485" s="130" t="s">
        <v>3185</v>
      </c>
      <c r="I485" s="129">
        <v>42.720018726587654</v>
      </c>
      <c r="J485" s="125">
        <v>10</v>
      </c>
      <c r="K485" s="125" t="s">
        <v>3169</v>
      </c>
      <c r="L485" s="125" t="s">
        <v>3175</v>
      </c>
      <c r="M485" s="141" t="s">
        <v>5741</v>
      </c>
      <c r="N485" s="125">
        <v>1</v>
      </c>
      <c r="O485" s="141" t="s">
        <v>8168</v>
      </c>
    </row>
    <row r="486" spans="1:15" x14ac:dyDescent="0.25">
      <c r="A486" s="125">
        <f t="shared" si="7"/>
        <v>480</v>
      </c>
      <c r="B486" s="125" t="s">
        <v>3166</v>
      </c>
      <c r="C486" s="125" t="s">
        <v>3166</v>
      </c>
      <c r="D486" s="125" t="s">
        <v>3187</v>
      </c>
      <c r="E486" s="126"/>
      <c r="F486" s="127"/>
      <c r="G486" s="127"/>
      <c r="H486" s="130" t="s">
        <v>3185</v>
      </c>
      <c r="I486" s="129">
        <v>38.275318418009277</v>
      </c>
      <c r="J486" s="125">
        <v>10</v>
      </c>
      <c r="K486" s="125" t="s">
        <v>3169</v>
      </c>
      <c r="L486" s="125" t="s">
        <v>3175</v>
      </c>
      <c r="M486" s="141" t="s">
        <v>5741</v>
      </c>
      <c r="N486" s="125">
        <v>1</v>
      </c>
      <c r="O486" s="141" t="s">
        <v>8168</v>
      </c>
    </row>
    <row r="487" spans="1:15" x14ac:dyDescent="0.25">
      <c r="A487" s="125">
        <f t="shared" si="7"/>
        <v>481</v>
      </c>
      <c r="B487" s="125" t="s">
        <v>3166</v>
      </c>
      <c r="C487" s="125" t="s">
        <v>3166</v>
      </c>
      <c r="D487" s="125" t="s">
        <v>3187</v>
      </c>
      <c r="E487" s="126"/>
      <c r="F487" s="127"/>
      <c r="G487" s="127"/>
      <c r="H487" s="130" t="s">
        <v>3185</v>
      </c>
      <c r="I487" s="129">
        <v>42.953463189829058</v>
      </c>
      <c r="J487" s="125">
        <v>10</v>
      </c>
      <c r="K487" s="125" t="s">
        <v>3169</v>
      </c>
      <c r="L487" s="125" t="s">
        <v>3175</v>
      </c>
      <c r="M487" s="141" t="s">
        <v>5741</v>
      </c>
      <c r="N487" s="125">
        <v>1</v>
      </c>
      <c r="O487" s="141" t="s">
        <v>8168</v>
      </c>
    </row>
    <row r="488" spans="1:15" x14ac:dyDescent="0.25">
      <c r="A488" s="125">
        <f t="shared" si="7"/>
        <v>482</v>
      </c>
      <c r="B488" s="125" t="s">
        <v>3166</v>
      </c>
      <c r="C488" s="125" t="s">
        <v>3166</v>
      </c>
      <c r="D488" s="125" t="s">
        <v>3187</v>
      </c>
      <c r="E488" s="126"/>
      <c r="F488" s="127"/>
      <c r="G488" s="127"/>
      <c r="H488" s="130" t="s">
        <v>3185</v>
      </c>
      <c r="I488" s="129">
        <v>44.944410108488462</v>
      </c>
      <c r="J488" s="125">
        <v>10</v>
      </c>
      <c r="K488" s="125" t="s">
        <v>3169</v>
      </c>
      <c r="L488" s="125" t="s">
        <v>3175</v>
      </c>
      <c r="M488" s="141" t="s">
        <v>5741</v>
      </c>
      <c r="N488" s="125">
        <v>1</v>
      </c>
      <c r="O488" s="141" t="s">
        <v>8168</v>
      </c>
    </row>
    <row r="489" spans="1:15" x14ac:dyDescent="0.25">
      <c r="A489" s="125">
        <f t="shared" si="7"/>
        <v>483</v>
      </c>
      <c r="B489" s="125" t="s">
        <v>3166</v>
      </c>
      <c r="C489" s="125" t="s">
        <v>3166</v>
      </c>
      <c r="D489" s="125" t="s">
        <v>3187</v>
      </c>
      <c r="E489" s="126"/>
      <c r="F489" s="127"/>
      <c r="G489" s="127"/>
      <c r="H489" s="130" t="s">
        <v>3185</v>
      </c>
      <c r="I489" s="129">
        <v>41</v>
      </c>
      <c r="J489" s="125">
        <v>10</v>
      </c>
      <c r="K489" s="125" t="s">
        <v>3169</v>
      </c>
      <c r="L489" s="125" t="s">
        <v>3175</v>
      </c>
      <c r="M489" s="141" t="s">
        <v>5741</v>
      </c>
      <c r="N489" s="125">
        <v>1</v>
      </c>
      <c r="O489" s="141" t="s">
        <v>8168</v>
      </c>
    </row>
    <row r="490" spans="1:15" x14ac:dyDescent="0.25">
      <c r="A490" s="125">
        <f t="shared" si="7"/>
        <v>484</v>
      </c>
      <c r="B490" s="125" t="s">
        <v>3166</v>
      </c>
      <c r="C490" s="125" t="s">
        <v>3166</v>
      </c>
      <c r="D490" s="125" t="s">
        <v>3187</v>
      </c>
      <c r="E490" s="126"/>
      <c r="F490" s="127"/>
      <c r="G490" s="127"/>
      <c r="H490" s="130" t="s">
        <v>3185</v>
      </c>
      <c r="I490" s="129">
        <v>42.154477816715982</v>
      </c>
      <c r="J490" s="125">
        <v>10</v>
      </c>
      <c r="K490" s="125" t="s">
        <v>3169</v>
      </c>
      <c r="L490" s="125" t="s">
        <v>3175</v>
      </c>
      <c r="M490" s="141" t="s">
        <v>5741</v>
      </c>
      <c r="N490" s="125">
        <v>1</v>
      </c>
      <c r="O490" s="141" t="s">
        <v>8168</v>
      </c>
    </row>
    <row r="491" spans="1:15" x14ac:dyDescent="0.25">
      <c r="A491" s="125">
        <f t="shared" si="7"/>
        <v>485</v>
      </c>
      <c r="B491" s="125" t="s">
        <v>3166</v>
      </c>
      <c r="C491" s="125" t="s">
        <v>3166</v>
      </c>
      <c r="D491" s="125" t="s">
        <v>3187</v>
      </c>
      <c r="E491" s="126"/>
      <c r="F491" s="127"/>
      <c r="G491" s="127"/>
      <c r="H491" s="130" t="s">
        <v>3185</v>
      </c>
      <c r="I491" s="129">
        <v>38.275318418009277</v>
      </c>
      <c r="J491" s="125">
        <v>10</v>
      </c>
      <c r="K491" s="125" t="s">
        <v>3169</v>
      </c>
      <c r="L491" s="125" t="s">
        <v>3175</v>
      </c>
      <c r="M491" s="141" t="s">
        <v>5741</v>
      </c>
      <c r="N491" s="125">
        <v>1</v>
      </c>
      <c r="O491" s="141" t="s">
        <v>8168</v>
      </c>
    </row>
    <row r="492" spans="1:15" x14ac:dyDescent="0.25">
      <c r="A492" s="125">
        <f t="shared" si="7"/>
        <v>486</v>
      </c>
      <c r="B492" s="125" t="s">
        <v>3166</v>
      </c>
      <c r="C492" s="125" t="s">
        <v>3166</v>
      </c>
      <c r="D492" s="125" t="s">
        <v>3187</v>
      </c>
      <c r="E492" s="126"/>
      <c r="F492" s="127"/>
      <c r="G492" s="127"/>
      <c r="H492" s="130" t="s">
        <v>3185</v>
      </c>
      <c r="I492" s="129">
        <v>41.785164831552358</v>
      </c>
      <c r="J492" s="125">
        <v>10</v>
      </c>
      <c r="K492" s="125" t="s">
        <v>3169</v>
      </c>
      <c r="L492" s="125" t="s">
        <v>3175</v>
      </c>
      <c r="M492" s="141" t="s">
        <v>5741</v>
      </c>
      <c r="N492" s="125">
        <v>1</v>
      </c>
      <c r="O492" s="141" t="s">
        <v>8168</v>
      </c>
    </row>
    <row r="493" spans="1:15" x14ac:dyDescent="0.25">
      <c r="A493" s="125">
        <f t="shared" si="7"/>
        <v>487</v>
      </c>
      <c r="B493" s="125" t="s">
        <v>3166</v>
      </c>
      <c r="C493" s="125" t="s">
        <v>3166</v>
      </c>
      <c r="D493" s="125" t="s">
        <v>3187</v>
      </c>
      <c r="E493" s="126"/>
      <c r="F493" s="127"/>
      <c r="G493" s="127"/>
      <c r="H493" s="130" t="s">
        <v>3185</v>
      </c>
      <c r="I493" s="129">
        <v>39.217343102255157</v>
      </c>
      <c r="J493" s="125">
        <v>10</v>
      </c>
      <c r="K493" s="125" t="s">
        <v>3169</v>
      </c>
      <c r="L493" s="125" t="s">
        <v>3175</v>
      </c>
      <c r="M493" s="141" t="s">
        <v>5741</v>
      </c>
      <c r="N493" s="125">
        <v>1</v>
      </c>
      <c r="O493" s="141" t="s">
        <v>8168</v>
      </c>
    </row>
    <row r="494" spans="1:15" x14ac:dyDescent="0.25">
      <c r="A494" s="125">
        <f t="shared" si="7"/>
        <v>488</v>
      </c>
      <c r="B494" s="125" t="s">
        <v>3166</v>
      </c>
      <c r="C494" s="125" t="s">
        <v>3166</v>
      </c>
      <c r="D494" s="125" t="s">
        <v>3187</v>
      </c>
      <c r="E494" s="126"/>
      <c r="F494" s="127"/>
      <c r="G494" s="127"/>
      <c r="H494" s="130" t="s">
        <v>3185</v>
      </c>
      <c r="I494" s="129">
        <v>39</v>
      </c>
      <c r="J494" s="125">
        <v>10</v>
      </c>
      <c r="K494" s="125" t="s">
        <v>3169</v>
      </c>
      <c r="L494" s="125" t="s">
        <v>3175</v>
      </c>
      <c r="M494" s="141" t="s">
        <v>5741</v>
      </c>
      <c r="N494" s="125">
        <v>1</v>
      </c>
      <c r="O494" s="141" t="s">
        <v>8168</v>
      </c>
    </row>
    <row r="495" spans="1:15" x14ac:dyDescent="0.25">
      <c r="A495" s="125">
        <f t="shared" si="7"/>
        <v>489</v>
      </c>
      <c r="B495" s="125" t="s">
        <v>3166</v>
      </c>
      <c r="C495" s="125" t="s">
        <v>3166</v>
      </c>
      <c r="D495" s="125" t="s">
        <v>3187</v>
      </c>
      <c r="E495" s="126"/>
      <c r="F495" s="127"/>
      <c r="G495" s="127"/>
      <c r="H495" s="130" t="s">
        <v>3185</v>
      </c>
      <c r="I495" s="129">
        <v>43.965895873961216</v>
      </c>
      <c r="J495" s="125">
        <v>11</v>
      </c>
      <c r="K495" s="125" t="s">
        <v>3169</v>
      </c>
      <c r="L495" s="125" t="s">
        <v>3175</v>
      </c>
      <c r="M495" s="141" t="s">
        <v>5800</v>
      </c>
      <c r="N495" s="125">
        <v>1</v>
      </c>
      <c r="O495" s="141" t="s">
        <v>8169</v>
      </c>
    </row>
    <row r="496" spans="1:15" x14ac:dyDescent="0.25">
      <c r="A496" s="125">
        <f t="shared" si="7"/>
        <v>490</v>
      </c>
      <c r="B496" s="125" t="s">
        <v>3166</v>
      </c>
      <c r="C496" s="125" t="s">
        <v>3166</v>
      </c>
      <c r="D496" s="125" t="s">
        <v>3187</v>
      </c>
      <c r="E496" s="126"/>
      <c r="F496" s="127"/>
      <c r="G496" s="127"/>
      <c r="H496" s="130" t="s">
        <v>3185</v>
      </c>
      <c r="I496" s="129">
        <v>41.109609582188931</v>
      </c>
      <c r="J496" s="125">
        <v>11</v>
      </c>
      <c r="K496" s="125" t="s">
        <v>3169</v>
      </c>
      <c r="L496" s="125" t="s">
        <v>3175</v>
      </c>
      <c r="M496" s="141" t="s">
        <v>5800</v>
      </c>
      <c r="N496" s="125">
        <v>1</v>
      </c>
      <c r="O496" s="141" t="s">
        <v>8169</v>
      </c>
    </row>
    <row r="497" spans="1:15" x14ac:dyDescent="0.25">
      <c r="A497" s="125">
        <f t="shared" si="7"/>
        <v>491</v>
      </c>
      <c r="B497" s="125" t="s">
        <v>3166</v>
      </c>
      <c r="C497" s="125" t="s">
        <v>3166</v>
      </c>
      <c r="D497" s="125" t="s">
        <v>3187</v>
      </c>
      <c r="E497" s="126"/>
      <c r="F497" s="127"/>
      <c r="G497" s="127"/>
      <c r="H497" s="130" t="s">
        <v>3185</v>
      </c>
      <c r="I497" s="129">
        <v>39</v>
      </c>
      <c r="J497" s="125">
        <v>11</v>
      </c>
      <c r="K497" s="125" t="s">
        <v>3169</v>
      </c>
      <c r="L497" s="125" t="s">
        <v>3175</v>
      </c>
      <c r="M497" s="141" t="s">
        <v>5800</v>
      </c>
      <c r="N497" s="125">
        <v>1</v>
      </c>
      <c r="O497" s="141" t="s">
        <v>8169</v>
      </c>
    </row>
    <row r="498" spans="1:15" x14ac:dyDescent="0.25">
      <c r="A498" s="125">
        <f t="shared" si="7"/>
        <v>492</v>
      </c>
      <c r="B498" s="125" t="s">
        <v>3166</v>
      </c>
      <c r="C498" s="125" t="s">
        <v>3166</v>
      </c>
      <c r="D498" s="125" t="s">
        <v>3187</v>
      </c>
      <c r="E498" s="126"/>
      <c r="F498" s="127"/>
      <c r="G498" s="127"/>
      <c r="H498" s="130" t="s">
        <v>3185</v>
      </c>
      <c r="I498" s="129">
        <v>79.120161779409926</v>
      </c>
      <c r="J498" s="125">
        <v>11</v>
      </c>
      <c r="K498" s="125" t="s">
        <v>3169</v>
      </c>
      <c r="L498" s="125" t="s">
        <v>3175</v>
      </c>
      <c r="M498" s="141" t="s">
        <v>5800</v>
      </c>
      <c r="N498" s="125">
        <v>1</v>
      </c>
      <c r="O498" s="141" t="s">
        <v>8169</v>
      </c>
    </row>
    <row r="499" spans="1:15" x14ac:dyDescent="0.25">
      <c r="A499" s="125">
        <f t="shared" si="7"/>
        <v>493</v>
      </c>
      <c r="B499" s="125" t="s">
        <v>3166</v>
      </c>
      <c r="C499" s="125" t="s">
        <v>3166</v>
      </c>
      <c r="D499" s="125" t="s">
        <v>3187</v>
      </c>
      <c r="E499" s="126"/>
      <c r="F499" s="127"/>
      <c r="G499" s="127"/>
      <c r="H499" s="130" t="s">
        <v>3185</v>
      </c>
      <c r="I499" s="129">
        <v>39.623225512317902</v>
      </c>
      <c r="J499" s="125">
        <v>11</v>
      </c>
      <c r="K499" s="125" t="s">
        <v>3169</v>
      </c>
      <c r="L499" s="125" t="s">
        <v>3175</v>
      </c>
      <c r="M499" s="141" t="s">
        <v>5800</v>
      </c>
      <c r="N499" s="125">
        <v>1</v>
      </c>
      <c r="O499" s="141" t="s">
        <v>8169</v>
      </c>
    </row>
    <row r="500" spans="1:15" x14ac:dyDescent="0.25">
      <c r="A500" s="125">
        <f t="shared" si="7"/>
        <v>494</v>
      </c>
      <c r="B500" s="125" t="s">
        <v>3166</v>
      </c>
      <c r="C500" s="125" t="s">
        <v>3166</v>
      </c>
      <c r="D500" s="125" t="s">
        <v>3187</v>
      </c>
      <c r="E500" s="126"/>
      <c r="F500" s="127"/>
      <c r="G500" s="127"/>
      <c r="H500" s="130" t="s">
        <v>3185</v>
      </c>
      <c r="I500" s="129">
        <v>18.973665961010276</v>
      </c>
      <c r="J500" s="125">
        <v>11</v>
      </c>
      <c r="K500" s="125" t="s">
        <v>3169</v>
      </c>
      <c r="L500" s="125" t="s">
        <v>3175</v>
      </c>
      <c r="M500" s="141" t="s">
        <v>5800</v>
      </c>
      <c r="N500" s="125">
        <v>1</v>
      </c>
      <c r="O500" s="141" t="s">
        <v>8169</v>
      </c>
    </row>
    <row r="501" spans="1:15" x14ac:dyDescent="0.25">
      <c r="A501" s="125">
        <f t="shared" si="7"/>
        <v>495</v>
      </c>
      <c r="B501" s="125" t="s">
        <v>3166</v>
      </c>
      <c r="C501" s="125" t="s">
        <v>3166</v>
      </c>
      <c r="D501" s="125" t="s">
        <v>3187</v>
      </c>
      <c r="E501" s="126"/>
      <c r="F501" s="127"/>
      <c r="G501" s="127"/>
      <c r="H501" s="130" t="s">
        <v>3185</v>
      </c>
      <c r="I501" s="129">
        <v>24.738633753705962</v>
      </c>
      <c r="J501" s="125">
        <v>13</v>
      </c>
      <c r="K501" s="125" t="s">
        <v>3169</v>
      </c>
      <c r="L501" s="125" t="s">
        <v>3175</v>
      </c>
      <c r="M501" s="141" t="s">
        <v>5806</v>
      </c>
      <c r="N501" s="125">
        <v>1</v>
      </c>
      <c r="O501" s="141" t="s">
        <v>8167</v>
      </c>
    </row>
    <row r="502" spans="1:15" x14ac:dyDescent="0.25">
      <c r="A502" s="125">
        <f t="shared" si="7"/>
        <v>496</v>
      </c>
      <c r="B502" s="125" t="s">
        <v>3166</v>
      </c>
      <c r="C502" s="125" t="s">
        <v>3166</v>
      </c>
      <c r="D502" s="125" t="s">
        <v>3187</v>
      </c>
      <c r="E502" s="126"/>
      <c r="F502" s="127"/>
      <c r="G502" s="127"/>
      <c r="H502" s="130" t="s">
        <v>3185</v>
      </c>
      <c r="I502" s="129">
        <v>32.572994949804659</v>
      </c>
      <c r="J502" s="125">
        <v>13</v>
      </c>
      <c r="K502" s="125" t="s">
        <v>3169</v>
      </c>
      <c r="L502" s="125" t="s">
        <v>3175</v>
      </c>
      <c r="M502" s="141" t="s">
        <v>5806</v>
      </c>
      <c r="N502" s="125">
        <v>1</v>
      </c>
      <c r="O502" s="141" t="s">
        <v>8167</v>
      </c>
    </row>
    <row r="503" spans="1:15" x14ac:dyDescent="0.25">
      <c r="A503" s="125">
        <f t="shared" si="7"/>
        <v>497</v>
      </c>
      <c r="B503" s="125" t="s">
        <v>3166</v>
      </c>
      <c r="C503" s="125" t="s">
        <v>3166</v>
      </c>
      <c r="D503" s="125" t="s">
        <v>3187</v>
      </c>
      <c r="E503" s="126"/>
      <c r="F503" s="127"/>
      <c r="G503" s="127"/>
      <c r="H503" s="130" t="s">
        <v>3185</v>
      </c>
      <c r="I503" s="129">
        <v>31.32091952673165</v>
      </c>
      <c r="J503" s="125">
        <v>13</v>
      </c>
      <c r="K503" s="125" t="s">
        <v>3169</v>
      </c>
      <c r="L503" s="125" t="s">
        <v>3175</v>
      </c>
      <c r="M503" s="141" t="s">
        <v>5806</v>
      </c>
      <c r="N503" s="125">
        <v>1</v>
      </c>
      <c r="O503" s="141" t="s">
        <v>8167</v>
      </c>
    </row>
    <row r="504" spans="1:15" x14ac:dyDescent="0.25">
      <c r="A504" s="125">
        <f t="shared" si="7"/>
        <v>498</v>
      </c>
      <c r="B504" s="125" t="s">
        <v>3166</v>
      </c>
      <c r="C504" s="125" t="s">
        <v>3166</v>
      </c>
      <c r="D504" s="125" t="s">
        <v>3187</v>
      </c>
      <c r="E504" s="126"/>
      <c r="F504" s="127"/>
      <c r="G504" s="127"/>
      <c r="H504" s="130" t="s">
        <v>3185</v>
      </c>
      <c r="I504" s="129">
        <v>27.658633371878661</v>
      </c>
      <c r="J504" s="125">
        <v>13</v>
      </c>
      <c r="K504" s="125" t="s">
        <v>3169</v>
      </c>
      <c r="L504" s="125" t="s">
        <v>3175</v>
      </c>
      <c r="M504" s="141" t="s">
        <v>5806</v>
      </c>
      <c r="N504" s="125">
        <v>1</v>
      </c>
      <c r="O504" s="141" t="s">
        <v>8167</v>
      </c>
    </row>
    <row r="505" spans="1:15" x14ac:dyDescent="0.25">
      <c r="A505" s="125">
        <f t="shared" si="7"/>
        <v>499</v>
      </c>
      <c r="B505" s="125" t="s">
        <v>3166</v>
      </c>
      <c r="C505" s="125" t="s">
        <v>3166</v>
      </c>
      <c r="D505" s="125" t="s">
        <v>3187</v>
      </c>
      <c r="E505" s="126"/>
      <c r="F505" s="127"/>
      <c r="G505" s="127"/>
      <c r="H505" s="130" t="s">
        <v>3185</v>
      </c>
      <c r="I505" s="129">
        <v>39</v>
      </c>
      <c r="J505" s="125">
        <v>13</v>
      </c>
      <c r="K505" s="125" t="s">
        <v>3169</v>
      </c>
      <c r="L505" s="125" t="s">
        <v>3175</v>
      </c>
      <c r="M505" s="141" t="s">
        <v>5808</v>
      </c>
      <c r="N505" s="125">
        <v>1</v>
      </c>
      <c r="O505" s="141" t="s">
        <v>8170</v>
      </c>
    </row>
    <row r="506" spans="1:15" x14ac:dyDescent="0.25">
      <c r="A506" s="125">
        <f t="shared" si="7"/>
        <v>500</v>
      </c>
      <c r="B506" s="125" t="s">
        <v>3166</v>
      </c>
      <c r="C506" s="125" t="s">
        <v>3166</v>
      </c>
      <c r="D506" s="125" t="s">
        <v>3187</v>
      </c>
      <c r="E506" s="126"/>
      <c r="F506" s="127"/>
      <c r="G506" s="127"/>
      <c r="H506" s="130" t="s">
        <v>3185</v>
      </c>
      <c r="I506" s="129">
        <v>37.161808352124091</v>
      </c>
      <c r="J506" s="125">
        <v>13</v>
      </c>
      <c r="K506" s="125" t="s">
        <v>3169</v>
      </c>
      <c r="L506" s="125" t="s">
        <v>3175</v>
      </c>
      <c r="M506" s="141" t="s">
        <v>5808</v>
      </c>
      <c r="N506" s="125">
        <v>1</v>
      </c>
      <c r="O506" s="141" t="s">
        <v>8170</v>
      </c>
    </row>
    <row r="507" spans="1:15" x14ac:dyDescent="0.25">
      <c r="A507" s="125">
        <f t="shared" si="7"/>
        <v>501</v>
      </c>
      <c r="B507" s="125" t="s">
        <v>3166</v>
      </c>
      <c r="C507" s="125" t="s">
        <v>3166</v>
      </c>
      <c r="D507" s="125" t="s">
        <v>3187</v>
      </c>
      <c r="E507" s="126"/>
      <c r="F507" s="127"/>
      <c r="G507" s="127"/>
      <c r="H507" s="130" t="s">
        <v>3185</v>
      </c>
      <c r="I507" s="129">
        <v>31.575306807693888</v>
      </c>
      <c r="J507" s="125">
        <v>13</v>
      </c>
      <c r="K507" s="125" t="s">
        <v>3169</v>
      </c>
      <c r="L507" s="125" t="s">
        <v>3175</v>
      </c>
      <c r="M507" s="141" t="s">
        <v>5808</v>
      </c>
      <c r="N507" s="125">
        <v>1</v>
      </c>
      <c r="O507" s="141" t="s">
        <v>8170</v>
      </c>
    </row>
    <row r="508" spans="1:15" x14ac:dyDescent="0.25">
      <c r="A508" s="125">
        <f t="shared" si="7"/>
        <v>502</v>
      </c>
      <c r="B508" s="125" t="s">
        <v>3166</v>
      </c>
      <c r="C508" s="125" t="s">
        <v>3166</v>
      </c>
      <c r="D508" s="125" t="s">
        <v>3187</v>
      </c>
      <c r="E508" s="126"/>
      <c r="F508" s="127"/>
      <c r="G508" s="127"/>
      <c r="H508" s="130" t="s">
        <v>3185</v>
      </c>
      <c r="I508" s="129">
        <v>39.395431207184416</v>
      </c>
      <c r="J508" s="125">
        <v>13</v>
      </c>
      <c r="K508" s="125" t="s">
        <v>3169</v>
      </c>
      <c r="L508" s="125" t="s">
        <v>3175</v>
      </c>
      <c r="M508" s="141" t="s">
        <v>5808</v>
      </c>
      <c r="N508" s="125">
        <v>1</v>
      </c>
      <c r="O508" s="141" t="s">
        <v>8170</v>
      </c>
    </row>
    <row r="509" spans="1:15" x14ac:dyDescent="0.25">
      <c r="A509" s="125">
        <f t="shared" si="7"/>
        <v>503</v>
      </c>
      <c r="B509" s="125" t="s">
        <v>3166</v>
      </c>
      <c r="C509" s="125" t="s">
        <v>3166</v>
      </c>
      <c r="D509" s="125" t="s">
        <v>3187</v>
      </c>
      <c r="E509" s="126"/>
      <c r="F509" s="127"/>
      <c r="G509" s="127"/>
      <c r="H509" s="130" t="s">
        <v>3185</v>
      </c>
      <c r="I509" s="129">
        <v>29.154759474226502</v>
      </c>
      <c r="J509" s="125">
        <v>13</v>
      </c>
      <c r="K509" s="125" t="s">
        <v>3169</v>
      </c>
      <c r="L509" s="125" t="s">
        <v>3175</v>
      </c>
      <c r="M509" s="141" t="s">
        <v>5808</v>
      </c>
      <c r="N509" s="125">
        <v>1</v>
      </c>
      <c r="O509" s="141" t="s">
        <v>8170</v>
      </c>
    </row>
    <row r="510" spans="1:15" x14ac:dyDescent="0.25">
      <c r="A510" s="125">
        <f t="shared" si="7"/>
        <v>504</v>
      </c>
      <c r="B510" s="125" t="s">
        <v>3166</v>
      </c>
      <c r="C510" s="125" t="s">
        <v>3166</v>
      </c>
      <c r="D510" s="125" t="s">
        <v>3187</v>
      </c>
      <c r="E510" s="126"/>
      <c r="F510" s="127"/>
      <c r="G510" s="127"/>
      <c r="H510" s="130" t="s">
        <v>3185</v>
      </c>
      <c r="I510" s="129">
        <v>15</v>
      </c>
      <c r="J510" s="125">
        <v>13</v>
      </c>
      <c r="K510" s="125" t="s">
        <v>3169</v>
      </c>
      <c r="L510" s="125" t="s">
        <v>3175</v>
      </c>
      <c r="M510" s="141" t="s">
        <v>5808</v>
      </c>
      <c r="N510" s="125">
        <v>1</v>
      </c>
      <c r="O510" s="141" t="s">
        <v>8170</v>
      </c>
    </row>
    <row r="511" spans="1:15" x14ac:dyDescent="0.25">
      <c r="A511" s="125">
        <f t="shared" si="7"/>
        <v>505</v>
      </c>
      <c r="B511" s="125" t="s">
        <v>3166</v>
      </c>
      <c r="C511" s="125" t="s">
        <v>3166</v>
      </c>
      <c r="D511" s="125" t="s">
        <v>3187</v>
      </c>
      <c r="E511" s="126"/>
      <c r="F511" s="127"/>
      <c r="G511" s="127"/>
      <c r="H511" s="130" t="s">
        <v>3185</v>
      </c>
      <c r="I511" s="129">
        <v>60.728905802755904</v>
      </c>
      <c r="J511" s="125">
        <v>11</v>
      </c>
      <c r="K511" s="125" t="s">
        <v>3169</v>
      </c>
      <c r="L511" s="125" t="s">
        <v>3175</v>
      </c>
      <c r="M511" s="141" t="s">
        <v>5802</v>
      </c>
      <c r="N511" s="125">
        <v>1</v>
      </c>
      <c r="O511" s="141" t="s">
        <v>8171</v>
      </c>
    </row>
    <row r="512" spans="1:15" x14ac:dyDescent="0.25">
      <c r="A512" s="125">
        <f t="shared" si="7"/>
        <v>506</v>
      </c>
      <c r="B512" s="125" t="s">
        <v>3166</v>
      </c>
      <c r="C512" s="125" t="s">
        <v>3166</v>
      </c>
      <c r="D512" s="125" t="s">
        <v>3187</v>
      </c>
      <c r="E512" s="126"/>
      <c r="F512" s="127"/>
      <c r="G512" s="127"/>
      <c r="H512" s="130" t="s">
        <v>3185</v>
      </c>
      <c r="I512" s="129">
        <v>33.541019662496844</v>
      </c>
      <c r="J512" s="125">
        <v>11</v>
      </c>
      <c r="K512" s="125" t="s">
        <v>3169</v>
      </c>
      <c r="L512" s="125" t="s">
        <v>3175</v>
      </c>
      <c r="M512" s="141" t="s">
        <v>5802</v>
      </c>
      <c r="N512" s="125">
        <v>1</v>
      </c>
      <c r="O512" s="141" t="s">
        <v>8171</v>
      </c>
    </row>
    <row r="513" spans="1:15" x14ac:dyDescent="0.25">
      <c r="A513" s="125">
        <f t="shared" si="7"/>
        <v>507</v>
      </c>
      <c r="B513" s="125" t="s">
        <v>3166</v>
      </c>
      <c r="C513" s="125" t="s">
        <v>3166</v>
      </c>
      <c r="D513" s="125" t="s">
        <v>3187</v>
      </c>
      <c r="E513" s="126"/>
      <c r="F513" s="127"/>
      <c r="G513" s="127"/>
      <c r="H513" s="130" t="s">
        <v>3185</v>
      </c>
      <c r="I513" s="129">
        <v>35.608987629529715</v>
      </c>
      <c r="J513" s="125">
        <v>11</v>
      </c>
      <c r="K513" s="125" t="s">
        <v>3169</v>
      </c>
      <c r="L513" s="125" t="s">
        <v>3175</v>
      </c>
      <c r="M513" s="141" t="s">
        <v>5802</v>
      </c>
      <c r="N513" s="125">
        <v>1</v>
      </c>
      <c r="O513" s="141" t="s">
        <v>8171</v>
      </c>
    </row>
    <row r="514" spans="1:15" x14ac:dyDescent="0.25">
      <c r="A514" s="125">
        <f t="shared" si="7"/>
        <v>508</v>
      </c>
      <c r="B514" s="125" t="s">
        <v>3166</v>
      </c>
      <c r="C514" s="125" t="s">
        <v>3166</v>
      </c>
      <c r="D514" s="125" t="s">
        <v>3187</v>
      </c>
      <c r="E514" s="126"/>
      <c r="F514" s="127"/>
      <c r="G514" s="127"/>
      <c r="H514" s="130" t="s">
        <v>3185</v>
      </c>
      <c r="I514" s="129">
        <v>23.430749027719962</v>
      </c>
      <c r="J514" s="125">
        <v>11</v>
      </c>
      <c r="K514" s="125" t="s">
        <v>3169</v>
      </c>
      <c r="L514" s="125" t="s">
        <v>3175</v>
      </c>
      <c r="M514" s="141" t="s">
        <v>5802</v>
      </c>
      <c r="N514" s="125">
        <v>1</v>
      </c>
      <c r="O514" s="141" t="s">
        <v>8171</v>
      </c>
    </row>
    <row r="515" spans="1:15" x14ac:dyDescent="0.25">
      <c r="A515" s="125">
        <f t="shared" si="7"/>
        <v>509</v>
      </c>
      <c r="B515" s="125" t="s">
        <v>3166</v>
      </c>
      <c r="C515" s="125" t="s">
        <v>3166</v>
      </c>
      <c r="D515" s="125" t="s">
        <v>3187</v>
      </c>
      <c r="E515" s="126"/>
      <c r="F515" s="127"/>
      <c r="G515" s="127"/>
      <c r="H515" s="130" t="s">
        <v>3185</v>
      </c>
      <c r="I515" s="129">
        <v>27.658633371878661</v>
      </c>
      <c r="J515" s="125">
        <v>11</v>
      </c>
      <c r="K515" s="125" t="s">
        <v>3169</v>
      </c>
      <c r="L515" s="125" t="s">
        <v>3175</v>
      </c>
      <c r="M515" s="141" t="s">
        <v>5802</v>
      </c>
      <c r="N515" s="125">
        <v>1</v>
      </c>
      <c r="O515" s="141" t="s">
        <v>8171</v>
      </c>
    </row>
    <row r="516" spans="1:15" x14ac:dyDescent="0.25">
      <c r="A516" s="125">
        <f t="shared" si="7"/>
        <v>510</v>
      </c>
      <c r="B516" s="125" t="s">
        <v>3166</v>
      </c>
      <c r="C516" s="125" t="s">
        <v>3166</v>
      </c>
      <c r="D516" s="125" t="s">
        <v>3187</v>
      </c>
      <c r="E516" s="126"/>
      <c r="F516" s="127"/>
      <c r="G516" s="127"/>
      <c r="H516" s="130" t="s">
        <v>3185</v>
      </c>
      <c r="I516" s="129">
        <v>31.400636936215164</v>
      </c>
      <c r="J516" s="125">
        <v>11</v>
      </c>
      <c r="K516" s="125" t="s">
        <v>3169</v>
      </c>
      <c r="L516" s="125" t="s">
        <v>3175</v>
      </c>
      <c r="M516" s="141" t="s">
        <v>5800</v>
      </c>
      <c r="N516" s="125">
        <v>1</v>
      </c>
      <c r="O516" s="141" t="s">
        <v>8169</v>
      </c>
    </row>
    <row r="517" spans="1:15" x14ac:dyDescent="0.25">
      <c r="A517" s="125">
        <f t="shared" si="7"/>
        <v>511</v>
      </c>
      <c r="B517" s="125" t="s">
        <v>3166</v>
      </c>
      <c r="C517" s="125" t="s">
        <v>3166</v>
      </c>
      <c r="D517" s="125" t="s">
        <v>3187</v>
      </c>
      <c r="E517" s="126"/>
      <c r="F517" s="127"/>
      <c r="G517" s="127"/>
      <c r="H517" s="130" t="s">
        <v>3185</v>
      </c>
      <c r="I517" s="129">
        <v>36.61966684720111</v>
      </c>
      <c r="J517" s="125">
        <v>11</v>
      </c>
      <c r="K517" s="125" t="s">
        <v>3169</v>
      </c>
      <c r="L517" s="125" t="s">
        <v>3175</v>
      </c>
      <c r="M517" s="141" t="s">
        <v>5800</v>
      </c>
      <c r="N517" s="125">
        <v>1</v>
      </c>
      <c r="O517" s="141" t="s">
        <v>8169</v>
      </c>
    </row>
    <row r="518" spans="1:15" x14ac:dyDescent="0.25">
      <c r="A518" s="125">
        <f t="shared" si="7"/>
        <v>512</v>
      </c>
      <c r="B518" s="125" t="s">
        <v>3166</v>
      </c>
      <c r="C518" s="125" t="s">
        <v>3166</v>
      </c>
      <c r="D518" s="125" t="s">
        <v>3182</v>
      </c>
      <c r="E518" s="126"/>
      <c r="F518" s="127"/>
      <c r="G518" s="127"/>
      <c r="H518" s="130" t="s">
        <v>3185</v>
      </c>
      <c r="I518" s="129">
        <v>33.301651610693426</v>
      </c>
      <c r="J518" s="125">
        <v>11</v>
      </c>
      <c r="K518" s="125" t="s">
        <v>3169</v>
      </c>
      <c r="L518" s="125" t="s">
        <v>3175</v>
      </c>
      <c r="M518" s="141" t="s">
        <v>5800</v>
      </c>
      <c r="N518" s="125">
        <v>1</v>
      </c>
      <c r="O518" s="141" t="s">
        <v>8169</v>
      </c>
    </row>
    <row r="519" spans="1:15" x14ac:dyDescent="0.25">
      <c r="A519" s="125">
        <f t="shared" si="7"/>
        <v>513</v>
      </c>
      <c r="B519" s="125" t="s">
        <v>3166</v>
      </c>
      <c r="C519" s="125" t="s">
        <v>3166</v>
      </c>
      <c r="D519" s="125" t="s">
        <v>3182</v>
      </c>
      <c r="E519" s="126"/>
      <c r="F519" s="127"/>
      <c r="G519" s="127"/>
      <c r="H519" s="130" t="s">
        <v>3185</v>
      </c>
      <c r="I519" s="129">
        <v>25.45584412271571</v>
      </c>
      <c r="J519" s="125">
        <v>11</v>
      </c>
      <c r="K519" s="125" t="s">
        <v>3169</v>
      </c>
      <c r="L519" s="125" t="s">
        <v>3175</v>
      </c>
      <c r="M519" s="141" t="s">
        <v>5800</v>
      </c>
      <c r="N519" s="125">
        <v>1</v>
      </c>
      <c r="O519" s="141" t="s">
        <v>8169</v>
      </c>
    </row>
    <row r="520" spans="1:15" x14ac:dyDescent="0.25">
      <c r="A520" s="125">
        <f t="shared" si="7"/>
        <v>514</v>
      </c>
      <c r="B520" s="125" t="s">
        <v>3166</v>
      </c>
      <c r="C520" s="125" t="s">
        <v>3166</v>
      </c>
      <c r="D520" s="125" t="s">
        <v>3182</v>
      </c>
      <c r="E520" s="126"/>
      <c r="F520" s="127"/>
      <c r="G520" s="127"/>
      <c r="H520" s="130" t="s">
        <v>3185</v>
      </c>
      <c r="I520" s="129">
        <v>32.449961479175904</v>
      </c>
      <c r="J520" s="125">
        <v>11</v>
      </c>
      <c r="K520" s="125" t="s">
        <v>3169</v>
      </c>
      <c r="L520" s="125" t="s">
        <v>3175</v>
      </c>
      <c r="M520" s="141" t="s">
        <v>5800</v>
      </c>
      <c r="N520" s="125">
        <v>1</v>
      </c>
      <c r="O520" s="141" t="s">
        <v>8169</v>
      </c>
    </row>
    <row r="521" spans="1:15" x14ac:dyDescent="0.25">
      <c r="A521" s="125">
        <f t="shared" ref="A521:A584" si="8">A520+1</f>
        <v>515</v>
      </c>
      <c r="B521" s="125" t="s">
        <v>3166</v>
      </c>
      <c r="C521" s="125" t="s">
        <v>3166</v>
      </c>
      <c r="D521" s="125" t="s">
        <v>3182</v>
      </c>
      <c r="E521" s="126"/>
      <c r="F521" s="127"/>
      <c r="G521" s="127"/>
      <c r="H521" s="130" t="s">
        <v>3185</v>
      </c>
      <c r="I521" s="129">
        <v>26.870057685088806</v>
      </c>
      <c r="J521" s="125">
        <v>11</v>
      </c>
      <c r="K521" s="125" t="s">
        <v>3169</v>
      </c>
      <c r="L521" s="125" t="s">
        <v>3175</v>
      </c>
      <c r="M521" s="141" t="s">
        <v>5800</v>
      </c>
      <c r="N521" s="125">
        <v>1</v>
      </c>
      <c r="O521" s="141" t="s">
        <v>8169</v>
      </c>
    </row>
    <row r="522" spans="1:15" x14ac:dyDescent="0.25">
      <c r="A522" s="125">
        <f t="shared" si="8"/>
        <v>516</v>
      </c>
      <c r="B522" s="125" t="s">
        <v>3166</v>
      </c>
      <c r="C522" s="125" t="s">
        <v>3166</v>
      </c>
      <c r="D522" s="125" t="s">
        <v>3182</v>
      </c>
      <c r="E522" s="126"/>
      <c r="F522" s="127"/>
      <c r="G522" s="127"/>
      <c r="H522" s="130" t="s">
        <v>3185</v>
      </c>
      <c r="I522" s="129">
        <v>34.985711369071801</v>
      </c>
      <c r="J522" s="125">
        <v>11</v>
      </c>
      <c r="K522" s="125" t="s">
        <v>3169</v>
      </c>
      <c r="L522" s="125" t="s">
        <v>3175</v>
      </c>
      <c r="M522" s="141" t="s">
        <v>5800</v>
      </c>
      <c r="N522" s="125">
        <v>1</v>
      </c>
      <c r="O522" s="141" t="s">
        <v>8169</v>
      </c>
    </row>
    <row r="523" spans="1:15" x14ac:dyDescent="0.25">
      <c r="A523" s="125">
        <f t="shared" si="8"/>
        <v>517</v>
      </c>
      <c r="B523" s="125" t="s">
        <v>3166</v>
      </c>
      <c r="C523" s="125" t="s">
        <v>3166</v>
      </c>
      <c r="D523" s="125" t="s">
        <v>3182</v>
      </c>
      <c r="E523" s="126"/>
      <c r="F523" s="127"/>
      <c r="G523" s="127"/>
      <c r="H523" s="130" t="s">
        <v>3185</v>
      </c>
      <c r="I523" s="129">
        <v>24</v>
      </c>
      <c r="J523" s="125">
        <v>11</v>
      </c>
      <c r="K523" s="125" t="s">
        <v>3169</v>
      </c>
      <c r="L523" s="125" t="s">
        <v>3175</v>
      </c>
      <c r="M523" s="141" t="s">
        <v>5800</v>
      </c>
      <c r="N523" s="125">
        <v>1</v>
      </c>
      <c r="O523" s="141" t="s">
        <v>8169</v>
      </c>
    </row>
    <row r="524" spans="1:15" x14ac:dyDescent="0.25">
      <c r="A524" s="125">
        <f t="shared" si="8"/>
        <v>518</v>
      </c>
      <c r="B524" s="125" t="s">
        <v>3166</v>
      </c>
      <c r="C524" s="125" t="s">
        <v>3166</v>
      </c>
      <c r="D524" s="125" t="s">
        <v>3182</v>
      </c>
      <c r="E524" s="126"/>
      <c r="F524" s="127"/>
      <c r="G524" s="127"/>
      <c r="H524" s="130" t="s">
        <v>3183</v>
      </c>
      <c r="I524" s="129">
        <v>73.552702193733168</v>
      </c>
      <c r="J524" s="125">
        <v>15</v>
      </c>
      <c r="K524" s="125" t="s">
        <v>3169</v>
      </c>
      <c r="L524" s="125" t="s">
        <v>3175</v>
      </c>
      <c r="M524" s="141" t="s">
        <v>5767</v>
      </c>
      <c r="N524" s="125">
        <v>1</v>
      </c>
      <c r="O524" s="141" t="s">
        <v>8160</v>
      </c>
    </row>
    <row r="525" spans="1:15" x14ac:dyDescent="0.25">
      <c r="A525" s="125">
        <f t="shared" si="8"/>
        <v>519</v>
      </c>
      <c r="B525" s="125" t="s">
        <v>3166</v>
      </c>
      <c r="C525" s="125" t="s">
        <v>3166</v>
      </c>
      <c r="D525" s="125" t="s">
        <v>3182</v>
      </c>
      <c r="E525" s="126"/>
      <c r="F525" s="127"/>
      <c r="G525" s="127"/>
      <c r="H525" s="130" t="s">
        <v>3183</v>
      </c>
      <c r="I525" s="129">
        <v>56.612719418872643</v>
      </c>
      <c r="J525" s="125">
        <v>15</v>
      </c>
      <c r="K525" s="125" t="s">
        <v>3169</v>
      </c>
      <c r="L525" s="125" t="s">
        <v>3175</v>
      </c>
      <c r="M525" s="141" t="s">
        <v>5767</v>
      </c>
      <c r="N525" s="125">
        <v>1</v>
      </c>
      <c r="O525" s="141" t="s">
        <v>8160</v>
      </c>
    </row>
    <row r="526" spans="1:15" x14ac:dyDescent="0.25">
      <c r="A526" s="125">
        <f t="shared" si="8"/>
        <v>520</v>
      </c>
      <c r="B526" s="125" t="s">
        <v>3166</v>
      </c>
      <c r="C526" s="125" t="s">
        <v>3166</v>
      </c>
      <c r="D526" s="125" t="s">
        <v>3182</v>
      </c>
      <c r="E526" s="126"/>
      <c r="F526" s="127"/>
      <c r="G526" s="127"/>
      <c r="H526" s="130" t="s">
        <v>3183</v>
      </c>
      <c r="I526" s="129">
        <v>21.931712199461309</v>
      </c>
      <c r="J526" s="125">
        <v>15</v>
      </c>
      <c r="K526" s="125" t="s">
        <v>3169</v>
      </c>
      <c r="L526" s="125" t="s">
        <v>3175</v>
      </c>
      <c r="M526" s="141" t="s">
        <v>5767</v>
      </c>
      <c r="N526" s="125">
        <v>1</v>
      </c>
      <c r="O526" s="141" t="s">
        <v>8160</v>
      </c>
    </row>
    <row r="527" spans="1:15" x14ac:dyDescent="0.25">
      <c r="A527" s="125">
        <f t="shared" si="8"/>
        <v>521</v>
      </c>
      <c r="B527" s="125" t="s">
        <v>3166</v>
      </c>
      <c r="C527" s="125" t="s">
        <v>3166</v>
      </c>
      <c r="D527" s="125" t="s">
        <v>3182</v>
      </c>
      <c r="E527" s="126"/>
      <c r="F527" s="127"/>
      <c r="G527" s="127"/>
      <c r="H527" s="130" t="s">
        <v>3183</v>
      </c>
      <c r="I527" s="129">
        <v>79.755877526361658</v>
      </c>
      <c r="J527" s="125">
        <v>14</v>
      </c>
      <c r="K527" s="125" t="s">
        <v>3169</v>
      </c>
      <c r="L527" s="125" t="s">
        <v>3175</v>
      </c>
      <c r="M527" s="141" t="s">
        <v>5767</v>
      </c>
      <c r="N527" s="125">
        <v>1</v>
      </c>
      <c r="O527" s="141" t="s">
        <v>8160</v>
      </c>
    </row>
    <row r="528" spans="1:15" x14ac:dyDescent="0.25">
      <c r="A528" s="125">
        <f t="shared" si="8"/>
        <v>522</v>
      </c>
      <c r="B528" s="125" t="s">
        <v>3166</v>
      </c>
      <c r="C528" s="125" t="s">
        <v>3166</v>
      </c>
      <c r="D528" s="125" t="s">
        <v>3182</v>
      </c>
      <c r="E528" s="126"/>
      <c r="F528" s="127"/>
      <c r="G528" s="127"/>
      <c r="H528" s="130" t="s">
        <v>3183</v>
      </c>
      <c r="I528" s="129">
        <v>103.23759005323593</v>
      </c>
      <c r="J528" s="125">
        <v>14</v>
      </c>
      <c r="K528" s="125" t="s">
        <v>3169</v>
      </c>
      <c r="L528" s="125" t="s">
        <v>3175</v>
      </c>
      <c r="M528" s="141" t="s">
        <v>5767</v>
      </c>
      <c r="N528" s="125">
        <v>1</v>
      </c>
      <c r="O528" s="141" t="s">
        <v>8160</v>
      </c>
    </row>
    <row r="529" spans="1:15" x14ac:dyDescent="0.25">
      <c r="A529" s="125">
        <f t="shared" si="8"/>
        <v>523</v>
      </c>
      <c r="B529" s="125" t="s">
        <v>3166</v>
      </c>
      <c r="C529" s="125" t="s">
        <v>3166</v>
      </c>
      <c r="D529" s="125" t="s">
        <v>3182</v>
      </c>
      <c r="E529" s="126"/>
      <c r="F529" s="127"/>
      <c r="G529" s="127"/>
      <c r="H529" s="130" t="s">
        <v>3183</v>
      </c>
      <c r="I529" s="129">
        <v>15</v>
      </c>
      <c r="J529" s="125">
        <v>15</v>
      </c>
      <c r="K529" s="125" t="s">
        <v>3169</v>
      </c>
      <c r="L529" s="125" t="s">
        <v>3175</v>
      </c>
      <c r="M529" s="141" t="s">
        <v>5767</v>
      </c>
      <c r="N529" s="125">
        <v>1</v>
      </c>
      <c r="O529" s="141" t="s">
        <v>8160</v>
      </c>
    </row>
    <row r="530" spans="1:15" x14ac:dyDescent="0.25">
      <c r="A530" s="125">
        <f t="shared" si="8"/>
        <v>524</v>
      </c>
      <c r="B530" s="125" t="s">
        <v>3166</v>
      </c>
      <c r="C530" s="125" t="s">
        <v>3166</v>
      </c>
      <c r="D530" s="125" t="s">
        <v>3182</v>
      </c>
      <c r="E530" s="126"/>
      <c r="F530" s="127"/>
      <c r="G530" s="127"/>
      <c r="H530" s="130" t="s">
        <v>3183</v>
      </c>
      <c r="I530" s="129">
        <v>99.463561166891665</v>
      </c>
      <c r="J530" s="125">
        <v>15</v>
      </c>
      <c r="K530" s="125" t="s">
        <v>3169</v>
      </c>
      <c r="L530" s="125" t="s">
        <v>3175</v>
      </c>
      <c r="M530" s="141" t="s">
        <v>5767</v>
      </c>
      <c r="N530" s="125">
        <v>1</v>
      </c>
      <c r="O530" s="141" t="s">
        <v>8160</v>
      </c>
    </row>
    <row r="531" spans="1:15" x14ac:dyDescent="0.25">
      <c r="A531" s="125">
        <f t="shared" si="8"/>
        <v>525</v>
      </c>
      <c r="B531" s="125" t="s">
        <v>3166</v>
      </c>
      <c r="C531" s="125" t="s">
        <v>3166</v>
      </c>
      <c r="D531" s="125" t="s">
        <v>3182</v>
      </c>
      <c r="E531" s="126"/>
      <c r="F531" s="127"/>
      <c r="G531" s="127"/>
      <c r="H531" s="130" t="s">
        <v>3183</v>
      </c>
      <c r="I531" s="129">
        <v>100.84145972763385</v>
      </c>
      <c r="J531" s="125">
        <v>15</v>
      </c>
      <c r="K531" s="125" t="s">
        <v>3169</v>
      </c>
      <c r="L531" s="125" t="s">
        <v>3175</v>
      </c>
      <c r="M531" s="141" t="s">
        <v>5767</v>
      </c>
      <c r="N531" s="125">
        <v>1</v>
      </c>
      <c r="O531" s="141" t="s">
        <v>8160</v>
      </c>
    </row>
    <row r="532" spans="1:15" x14ac:dyDescent="0.25">
      <c r="A532" s="125">
        <f t="shared" si="8"/>
        <v>526</v>
      </c>
      <c r="B532" s="125" t="s">
        <v>3166</v>
      </c>
      <c r="C532" s="125" t="s">
        <v>3166</v>
      </c>
      <c r="D532" s="125" t="s">
        <v>3182</v>
      </c>
      <c r="E532" s="126"/>
      <c r="F532" s="127"/>
      <c r="G532" s="127"/>
      <c r="H532" s="130" t="s">
        <v>3183</v>
      </c>
      <c r="I532" s="129">
        <v>67.742158217759794</v>
      </c>
      <c r="J532" s="125">
        <v>15</v>
      </c>
      <c r="K532" s="125" t="s">
        <v>3169</v>
      </c>
      <c r="L532" s="125" t="s">
        <v>3175</v>
      </c>
      <c r="M532" s="141" t="s">
        <v>5767</v>
      </c>
      <c r="N532" s="125">
        <v>1</v>
      </c>
      <c r="O532" s="141" t="s">
        <v>8160</v>
      </c>
    </row>
    <row r="533" spans="1:15" x14ac:dyDescent="0.25">
      <c r="A533" s="125">
        <f t="shared" si="8"/>
        <v>527</v>
      </c>
      <c r="B533" s="125" t="s">
        <v>3166</v>
      </c>
      <c r="C533" s="125" t="s">
        <v>3166</v>
      </c>
      <c r="D533" s="125" t="s">
        <v>3182</v>
      </c>
      <c r="E533" s="126"/>
      <c r="F533" s="127"/>
      <c r="G533" s="127"/>
      <c r="H533" s="130" t="s">
        <v>3183</v>
      </c>
      <c r="I533" s="129">
        <v>71.021123618258812</v>
      </c>
      <c r="J533" s="125">
        <v>15</v>
      </c>
      <c r="K533" s="125" t="s">
        <v>3169</v>
      </c>
      <c r="L533" s="125" t="s">
        <v>3175</v>
      </c>
      <c r="M533" s="141" t="s">
        <v>5767</v>
      </c>
      <c r="N533" s="125">
        <v>1</v>
      </c>
      <c r="O533" s="141" t="s">
        <v>8160</v>
      </c>
    </row>
    <row r="534" spans="1:15" x14ac:dyDescent="0.25">
      <c r="A534" s="125">
        <f t="shared" si="8"/>
        <v>528</v>
      </c>
      <c r="B534" s="125" t="s">
        <v>3166</v>
      </c>
      <c r="C534" s="125" t="s">
        <v>3166</v>
      </c>
      <c r="D534" s="125" t="s">
        <v>3182</v>
      </c>
      <c r="E534" s="126"/>
      <c r="F534" s="127"/>
      <c r="G534" s="127"/>
      <c r="H534" s="130" t="s">
        <v>3183</v>
      </c>
      <c r="I534" s="129">
        <v>67.911707385398586</v>
      </c>
      <c r="J534" s="125">
        <v>15</v>
      </c>
      <c r="K534" s="125" t="s">
        <v>3169</v>
      </c>
      <c r="L534" s="125" t="s">
        <v>3175</v>
      </c>
      <c r="M534" s="141" t="s">
        <v>5767</v>
      </c>
      <c r="N534" s="125">
        <v>1</v>
      </c>
      <c r="O534" s="141" t="s">
        <v>8160</v>
      </c>
    </row>
    <row r="535" spans="1:15" x14ac:dyDescent="0.25">
      <c r="A535" s="125">
        <f t="shared" si="8"/>
        <v>529</v>
      </c>
      <c r="B535" s="125" t="s">
        <v>3166</v>
      </c>
      <c r="C535" s="125" t="s">
        <v>3166</v>
      </c>
      <c r="D535" s="125" t="s">
        <v>3182</v>
      </c>
      <c r="E535" s="126"/>
      <c r="F535" s="127"/>
      <c r="G535" s="127"/>
      <c r="H535" s="130" t="s">
        <v>3183</v>
      </c>
      <c r="I535" s="129">
        <v>68.680419334771102</v>
      </c>
      <c r="J535" s="125">
        <v>15</v>
      </c>
      <c r="K535" s="125" t="s">
        <v>3169</v>
      </c>
      <c r="L535" s="125" t="s">
        <v>3175</v>
      </c>
      <c r="M535" s="141" t="s">
        <v>5767</v>
      </c>
      <c r="N535" s="125">
        <v>1</v>
      </c>
      <c r="O535" s="141" t="s">
        <v>8160</v>
      </c>
    </row>
    <row r="536" spans="1:15" x14ac:dyDescent="0.25">
      <c r="A536" s="125">
        <f t="shared" si="8"/>
        <v>530</v>
      </c>
      <c r="B536" s="125" t="s">
        <v>3166</v>
      </c>
      <c r="C536" s="125" t="s">
        <v>3166</v>
      </c>
      <c r="D536" s="125" t="s">
        <v>3182</v>
      </c>
      <c r="E536" s="126"/>
      <c r="F536" s="127"/>
      <c r="G536" s="127"/>
      <c r="H536" s="130" t="s">
        <v>3183</v>
      </c>
      <c r="I536" s="129">
        <v>83.024092888751269</v>
      </c>
      <c r="J536" s="125">
        <v>15</v>
      </c>
      <c r="K536" s="125" t="s">
        <v>3169</v>
      </c>
      <c r="L536" s="125" t="s">
        <v>3175</v>
      </c>
      <c r="M536" s="141" t="s">
        <v>5767</v>
      </c>
      <c r="N536" s="125">
        <v>1</v>
      </c>
      <c r="O536" s="141" t="s">
        <v>8160</v>
      </c>
    </row>
    <row r="537" spans="1:15" x14ac:dyDescent="0.25">
      <c r="A537" s="125">
        <f t="shared" si="8"/>
        <v>531</v>
      </c>
      <c r="B537" s="125" t="s">
        <v>3166</v>
      </c>
      <c r="C537" s="125" t="s">
        <v>3166</v>
      </c>
      <c r="D537" s="125" t="s">
        <v>3182</v>
      </c>
      <c r="E537" s="126"/>
      <c r="F537" s="127"/>
      <c r="G537" s="127"/>
      <c r="H537" s="130" t="s">
        <v>3183</v>
      </c>
      <c r="I537" s="129">
        <v>88.955044826024348</v>
      </c>
      <c r="J537" s="125">
        <v>15</v>
      </c>
      <c r="K537" s="125" t="s">
        <v>3169</v>
      </c>
      <c r="L537" s="125" t="s">
        <v>3175</v>
      </c>
      <c r="M537" s="141" t="s">
        <v>5767</v>
      </c>
      <c r="N537" s="125">
        <v>1</v>
      </c>
      <c r="O537" s="141" t="s">
        <v>8160</v>
      </c>
    </row>
    <row r="538" spans="1:15" x14ac:dyDescent="0.25">
      <c r="A538" s="125">
        <f t="shared" si="8"/>
        <v>532</v>
      </c>
      <c r="B538" s="125" t="s">
        <v>3166</v>
      </c>
      <c r="C538" s="125" t="s">
        <v>3166</v>
      </c>
      <c r="D538" s="125" t="s">
        <v>3182</v>
      </c>
      <c r="E538" s="126"/>
      <c r="F538" s="127"/>
      <c r="G538" s="127"/>
      <c r="H538" s="130" t="s">
        <v>3183</v>
      </c>
      <c r="I538" s="129">
        <v>82.861329943466387</v>
      </c>
      <c r="J538" s="125">
        <v>15</v>
      </c>
      <c r="K538" s="125" t="s">
        <v>3169</v>
      </c>
      <c r="L538" s="125" t="s">
        <v>3175</v>
      </c>
      <c r="M538" s="141" t="s">
        <v>5767</v>
      </c>
      <c r="N538" s="125">
        <v>1</v>
      </c>
      <c r="O538" s="141" t="s">
        <v>8160</v>
      </c>
    </row>
    <row r="539" spans="1:15" x14ac:dyDescent="0.25">
      <c r="A539" s="125">
        <f t="shared" si="8"/>
        <v>533</v>
      </c>
      <c r="B539" s="125" t="s">
        <v>3166</v>
      </c>
      <c r="C539" s="125" t="s">
        <v>3166</v>
      </c>
      <c r="D539" s="125" t="s">
        <v>3182</v>
      </c>
      <c r="E539" s="126"/>
      <c r="F539" s="127"/>
      <c r="G539" s="127"/>
      <c r="H539" s="130" t="s">
        <v>3183</v>
      </c>
      <c r="I539" s="129">
        <v>82.29823813423954</v>
      </c>
      <c r="J539" s="125">
        <v>15</v>
      </c>
      <c r="K539" s="125" t="s">
        <v>3169</v>
      </c>
      <c r="L539" s="125" t="s">
        <v>3175</v>
      </c>
      <c r="M539" s="141" t="s">
        <v>5767</v>
      </c>
      <c r="N539" s="125">
        <v>1</v>
      </c>
      <c r="O539" s="141" t="s">
        <v>8160</v>
      </c>
    </row>
    <row r="540" spans="1:15" x14ac:dyDescent="0.25">
      <c r="A540" s="125">
        <f t="shared" si="8"/>
        <v>534</v>
      </c>
      <c r="B540" s="125" t="s">
        <v>3166</v>
      </c>
      <c r="C540" s="125" t="s">
        <v>3166</v>
      </c>
      <c r="D540" s="125" t="s">
        <v>3182</v>
      </c>
      <c r="E540" s="126"/>
      <c r="F540" s="127"/>
      <c r="G540" s="127"/>
      <c r="H540" s="130" t="s">
        <v>3183</v>
      </c>
      <c r="I540" s="129">
        <v>70.576199954375554</v>
      </c>
      <c r="J540" s="125">
        <v>15</v>
      </c>
      <c r="K540" s="125" t="s">
        <v>3169</v>
      </c>
      <c r="L540" s="125" t="s">
        <v>3175</v>
      </c>
      <c r="M540" s="141" t="s">
        <v>5767</v>
      </c>
      <c r="N540" s="125">
        <v>1</v>
      </c>
      <c r="O540" s="141" t="s">
        <v>8160</v>
      </c>
    </row>
    <row r="541" spans="1:15" x14ac:dyDescent="0.25">
      <c r="A541" s="125">
        <f t="shared" si="8"/>
        <v>535</v>
      </c>
      <c r="B541" s="125" t="s">
        <v>3166</v>
      </c>
      <c r="C541" s="125" t="s">
        <v>3166</v>
      </c>
      <c r="D541" s="125" t="s">
        <v>3182</v>
      </c>
      <c r="E541" s="126"/>
      <c r="F541" s="127"/>
      <c r="G541" s="127"/>
      <c r="H541" s="130" t="s">
        <v>3183</v>
      </c>
      <c r="I541" s="129">
        <v>37.363083384538811</v>
      </c>
      <c r="J541" s="125">
        <v>15</v>
      </c>
      <c r="K541" s="125" t="s">
        <v>3169</v>
      </c>
      <c r="L541" s="125" t="s">
        <v>3175</v>
      </c>
      <c r="M541" s="141" t="s">
        <v>5767</v>
      </c>
      <c r="N541" s="125">
        <v>1</v>
      </c>
      <c r="O541" s="141" t="s">
        <v>8160</v>
      </c>
    </row>
    <row r="542" spans="1:15" x14ac:dyDescent="0.25">
      <c r="A542" s="125">
        <f t="shared" si="8"/>
        <v>536</v>
      </c>
      <c r="B542" s="125" t="s">
        <v>3166</v>
      </c>
      <c r="C542" s="125" t="s">
        <v>3166</v>
      </c>
      <c r="D542" s="125" t="s">
        <v>3182</v>
      </c>
      <c r="E542" s="126"/>
      <c r="F542" s="127"/>
      <c r="G542" s="127"/>
      <c r="H542" s="130" t="s">
        <v>3183</v>
      </c>
      <c r="I542" s="129">
        <v>90.271811768680038</v>
      </c>
      <c r="J542" s="125">
        <v>15</v>
      </c>
      <c r="K542" s="125" t="s">
        <v>3169</v>
      </c>
      <c r="L542" s="125" t="s">
        <v>3175</v>
      </c>
      <c r="M542" s="141" t="s">
        <v>5767</v>
      </c>
      <c r="N542" s="125">
        <v>1</v>
      </c>
      <c r="O542" s="141" t="s">
        <v>8160</v>
      </c>
    </row>
    <row r="543" spans="1:15" x14ac:dyDescent="0.25">
      <c r="A543" s="125">
        <f t="shared" si="8"/>
        <v>537</v>
      </c>
      <c r="B543" s="125" t="s">
        <v>3166</v>
      </c>
      <c r="C543" s="125" t="s">
        <v>3166</v>
      </c>
      <c r="D543" s="125" t="s">
        <v>3182</v>
      </c>
      <c r="E543" s="126"/>
      <c r="F543" s="127"/>
      <c r="G543" s="127"/>
      <c r="H543" s="130" t="s">
        <v>3183</v>
      </c>
      <c r="I543" s="129">
        <v>79.177016867270268</v>
      </c>
      <c r="J543" s="125">
        <v>14</v>
      </c>
      <c r="K543" s="125" t="s">
        <v>3169</v>
      </c>
      <c r="L543" s="125" t="s">
        <v>3175</v>
      </c>
      <c r="M543" s="141" t="s">
        <v>5765</v>
      </c>
      <c r="N543" s="125">
        <v>1</v>
      </c>
      <c r="O543" s="141" t="s">
        <v>8162</v>
      </c>
    </row>
    <row r="544" spans="1:15" x14ac:dyDescent="0.25">
      <c r="A544" s="125">
        <f t="shared" si="8"/>
        <v>538</v>
      </c>
      <c r="B544" s="125" t="s">
        <v>3166</v>
      </c>
      <c r="C544" s="125" t="s">
        <v>3166</v>
      </c>
      <c r="D544" s="125" t="s">
        <v>3182</v>
      </c>
      <c r="E544" s="126"/>
      <c r="F544" s="127"/>
      <c r="G544" s="127"/>
      <c r="H544" s="130" t="s">
        <v>3183</v>
      </c>
      <c r="I544" s="129">
        <v>65.299310869258036</v>
      </c>
      <c r="J544" s="125">
        <v>14</v>
      </c>
      <c r="K544" s="125" t="s">
        <v>3169</v>
      </c>
      <c r="L544" s="125" t="s">
        <v>3175</v>
      </c>
      <c r="M544" s="141" t="s">
        <v>5765</v>
      </c>
      <c r="N544" s="125">
        <v>1</v>
      </c>
      <c r="O544" s="141" t="s">
        <v>8162</v>
      </c>
    </row>
    <row r="545" spans="1:15" x14ac:dyDescent="0.25">
      <c r="A545" s="125">
        <f t="shared" si="8"/>
        <v>539</v>
      </c>
      <c r="B545" s="125" t="s">
        <v>3166</v>
      </c>
      <c r="C545" s="125" t="s">
        <v>3166</v>
      </c>
      <c r="D545" s="125" t="s">
        <v>3182</v>
      </c>
      <c r="E545" s="126"/>
      <c r="F545" s="127"/>
      <c r="G545" s="127"/>
      <c r="H545" s="130" t="s">
        <v>3183</v>
      </c>
      <c r="I545" s="129">
        <v>60.539243470661241</v>
      </c>
      <c r="J545" s="125">
        <v>14</v>
      </c>
      <c r="K545" s="125" t="s">
        <v>3169</v>
      </c>
      <c r="L545" s="125" t="s">
        <v>3175</v>
      </c>
      <c r="M545" s="141" t="s">
        <v>5765</v>
      </c>
      <c r="N545" s="125">
        <v>1</v>
      </c>
      <c r="O545" s="141" t="s">
        <v>8162</v>
      </c>
    </row>
    <row r="546" spans="1:15" x14ac:dyDescent="0.25">
      <c r="A546" s="125">
        <f t="shared" si="8"/>
        <v>540</v>
      </c>
      <c r="B546" s="125" t="s">
        <v>3166</v>
      </c>
      <c r="C546" s="125" t="s">
        <v>3166</v>
      </c>
      <c r="D546" s="125" t="s">
        <v>3182</v>
      </c>
      <c r="E546" s="126"/>
      <c r="F546" s="127"/>
      <c r="G546" s="127"/>
      <c r="H546" s="130" t="s">
        <v>3183</v>
      </c>
      <c r="I546" s="129">
        <v>73.925638313104884</v>
      </c>
      <c r="J546" s="125">
        <v>14</v>
      </c>
      <c r="K546" s="125" t="s">
        <v>3169</v>
      </c>
      <c r="L546" s="125" t="s">
        <v>3175</v>
      </c>
      <c r="M546" s="141" t="s">
        <v>5765</v>
      </c>
      <c r="N546" s="125">
        <v>1</v>
      </c>
      <c r="O546" s="141" t="s">
        <v>8162</v>
      </c>
    </row>
    <row r="547" spans="1:15" x14ac:dyDescent="0.25">
      <c r="A547" s="125">
        <f t="shared" si="8"/>
        <v>541</v>
      </c>
      <c r="B547" s="125" t="s">
        <v>3166</v>
      </c>
      <c r="C547" s="125" t="s">
        <v>3166</v>
      </c>
      <c r="D547" s="125" t="s">
        <v>3182</v>
      </c>
      <c r="E547" s="126"/>
      <c r="F547" s="127"/>
      <c r="G547" s="127"/>
      <c r="H547" s="130" t="s">
        <v>3183</v>
      </c>
      <c r="I547" s="129">
        <v>66.730802482811484</v>
      </c>
      <c r="J547" s="125">
        <v>14</v>
      </c>
      <c r="K547" s="125" t="s">
        <v>3169</v>
      </c>
      <c r="L547" s="125" t="s">
        <v>3175</v>
      </c>
      <c r="M547" s="141" t="s">
        <v>5765</v>
      </c>
      <c r="N547" s="125">
        <v>1</v>
      </c>
      <c r="O547" s="141" t="s">
        <v>8162</v>
      </c>
    </row>
    <row r="548" spans="1:15" x14ac:dyDescent="0.25">
      <c r="A548" s="125">
        <f t="shared" si="8"/>
        <v>542</v>
      </c>
      <c r="B548" s="125" t="s">
        <v>3166</v>
      </c>
      <c r="C548" s="125" t="s">
        <v>3166</v>
      </c>
      <c r="D548" s="125" t="s">
        <v>3182</v>
      </c>
      <c r="E548" s="126"/>
      <c r="F548" s="127"/>
      <c r="G548" s="127"/>
      <c r="H548" s="130" t="s">
        <v>3183</v>
      </c>
      <c r="I548" s="129">
        <v>98.979795918156952</v>
      </c>
      <c r="J548" s="125">
        <v>14</v>
      </c>
      <c r="K548" s="125" t="s">
        <v>3169</v>
      </c>
      <c r="L548" s="125" t="s">
        <v>3175</v>
      </c>
      <c r="M548" s="141" t="s">
        <v>5765</v>
      </c>
      <c r="N548" s="125">
        <v>1</v>
      </c>
      <c r="O548" s="141" t="s">
        <v>8162</v>
      </c>
    </row>
    <row r="549" spans="1:15" x14ac:dyDescent="0.25">
      <c r="A549" s="125">
        <f t="shared" si="8"/>
        <v>543</v>
      </c>
      <c r="B549" s="125" t="s">
        <v>3166</v>
      </c>
      <c r="C549" s="125" t="s">
        <v>3166</v>
      </c>
      <c r="D549" s="125" t="s">
        <v>3182</v>
      </c>
      <c r="E549" s="126"/>
      <c r="F549" s="127"/>
      <c r="G549" s="127"/>
      <c r="H549" s="130" t="s">
        <v>3168</v>
      </c>
      <c r="I549" s="129">
        <v>67.534999999999997</v>
      </c>
      <c r="J549" s="125">
        <v>15</v>
      </c>
      <c r="K549" s="125" t="s">
        <v>3169</v>
      </c>
      <c r="L549" s="125" t="s">
        <v>3170</v>
      </c>
      <c r="M549" s="141" t="s">
        <v>931</v>
      </c>
      <c r="N549" s="125">
        <v>1</v>
      </c>
      <c r="O549" s="141" t="s">
        <v>931</v>
      </c>
    </row>
    <row r="550" spans="1:15" x14ac:dyDescent="0.25">
      <c r="A550" s="125">
        <f t="shared" si="8"/>
        <v>544</v>
      </c>
      <c r="B550" s="125" t="s">
        <v>3166</v>
      </c>
      <c r="C550" s="125" t="s">
        <v>3166</v>
      </c>
      <c r="D550" s="125" t="s">
        <v>3182</v>
      </c>
      <c r="E550" s="126"/>
      <c r="F550" s="127"/>
      <c r="G550" s="127"/>
      <c r="H550" s="130" t="s">
        <v>3168</v>
      </c>
      <c r="I550" s="129">
        <v>190.27600000000001</v>
      </c>
      <c r="J550" s="125">
        <v>15</v>
      </c>
      <c r="K550" s="125" t="s">
        <v>3169</v>
      </c>
      <c r="L550" s="125" t="s">
        <v>3170</v>
      </c>
      <c r="M550" s="141" t="s">
        <v>931</v>
      </c>
      <c r="N550" s="125">
        <v>1</v>
      </c>
      <c r="O550" s="141" t="s">
        <v>931</v>
      </c>
    </row>
    <row r="551" spans="1:15" x14ac:dyDescent="0.25">
      <c r="A551" s="125">
        <f t="shared" si="8"/>
        <v>545</v>
      </c>
      <c r="B551" s="125" t="s">
        <v>3166</v>
      </c>
      <c r="C551" s="125" t="s">
        <v>3166</v>
      </c>
      <c r="D551" s="125" t="s">
        <v>3182</v>
      </c>
      <c r="E551" s="126"/>
      <c r="F551" s="127"/>
      <c r="G551" s="127"/>
      <c r="H551" s="130" t="s">
        <v>3168</v>
      </c>
      <c r="I551" s="129">
        <v>196.93899999999999</v>
      </c>
      <c r="J551" s="125">
        <v>20</v>
      </c>
      <c r="K551" s="125" t="s">
        <v>3169</v>
      </c>
      <c r="L551" s="125" t="s">
        <v>3170</v>
      </c>
      <c r="M551" s="141" t="s">
        <v>931</v>
      </c>
      <c r="N551" s="125">
        <v>1</v>
      </c>
      <c r="O551" s="141" t="s">
        <v>931</v>
      </c>
    </row>
    <row r="552" spans="1:15" x14ac:dyDescent="0.25">
      <c r="A552" s="125">
        <f t="shared" si="8"/>
        <v>546</v>
      </c>
      <c r="B552" s="125" t="s">
        <v>3166</v>
      </c>
      <c r="C552" s="125" t="s">
        <v>3166</v>
      </c>
      <c r="D552" s="125" t="s">
        <v>3182</v>
      </c>
      <c r="E552" s="126"/>
      <c r="F552" s="127"/>
      <c r="G552" s="127"/>
      <c r="H552" s="130" t="s">
        <v>3168</v>
      </c>
      <c r="I552" s="129">
        <v>171.95599999999999</v>
      </c>
      <c r="J552" s="125">
        <v>15</v>
      </c>
      <c r="K552" s="125" t="s">
        <v>3169</v>
      </c>
      <c r="L552" s="125" t="s">
        <v>3170</v>
      </c>
      <c r="M552" s="141" t="s">
        <v>931</v>
      </c>
      <c r="N552" s="125">
        <v>1</v>
      </c>
      <c r="O552" s="141" t="s">
        <v>931</v>
      </c>
    </row>
    <row r="553" spans="1:15" x14ac:dyDescent="0.25">
      <c r="A553" s="125">
        <f t="shared" si="8"/>
        <v>547</v>
      </c>
      <c r="B553" s="125" t="s">
        <v>3166</v>
      </c>
      <c r="C553" s="125" t="s">
        <v>3166</v>
      </c>
      <c r="D553" s="125" t="s">
        <v>3182</v>
      </c>
      <c r="E553" s="126"/>
      <c r="F553" s="127"/>
      <c r="G553" s="127"/>
      <c r="H553" s="130" t="s">
        <v>3168</v>
      </c>
      <c r="I553" s="129">
        <v>82.927999999999997</v>
      </c>
      <c r="J553" s="125">
        <v>15</v>
      </c>
      <c r="K553" s="125" t="s">
        <v>3169</v>
      </c>
      <c r="L553" s="125" t="s">
        <v>3172</v>
      </c>
      <c r="M553" s="141" t="s">
        <v>931</v>
      </c>
      <c r="N553" s="125">
        <v>1</v>
      </c>
      <c r="O553" s="141" t="s">
        <v>931</v>
      </c>
    </row>
    <row r="554" spans="1:15" x14ac:dyDescent="0.25">
      <c r="A554" s="125">
        <f t="shared" si="8"/>
        <v>548</v>
      </c>
      <c r="B554" s="125" t="s">
        <v>3166</v>
      </c>
      <c r="C554" s="125" t="s">
        <v>3166</v>
      </c>
      <c r="D554" s="125" t="s">
        <v>3182</v>
      </c>
      <c r="E554" s="126"/>
      <c r="F554" s="127"/>
      <c r="G554" s="127"/>
      <c r="H554" s="130" t="s">
        <v>3168</v>
      </c>
      <c r="I554" s="129">
        <v>73.552999999999997</v>
      </c>
      <c r="J554" s="125">
        <v>15</v>
      </c>
      <c r="K554" s="125" t="s">
        <v>3169</v>
      </c>
      <c r="L554" s="125" t="s">
        <v>3172</v>
      </c>
      <c r="M554" s="141" t="s">
        <v>931</v>
      </c>
      <c r="N554" s="125">
        <v>1</v>
      </c>
      <c r="O554" s="141" t="s">
        <v>931</v>
      </c>
    </row>
    <row r="555" spans="1:15" x14ac:dyDescent="0.25">
      <c r="A555" s="125">
        <f t="shared" si="8"/>
        <v>549</v>
      </c>
      <c r="B555" s="125" t="s">
        <v>3166</v>
      </c>
      <c r="C555" s="125" t="s">
        <v>3166</v>
      </c>
      <c r="D555" s="125" t="s">
        <v>3182</v>
      </c>
      <c r="E555" s="126"/>
      <c r="F555" s="127"/>
      <c r="G555" s="127"/>
      <c r="H555" s="130" t="s">
        <v>3168</v>
      </c>
      <c r="I555" s="129">
        <v>70.177999999999997</v>
      </c>
      <c r="J555" s="125">
        <v>15</v>
      </c>
      <c r="K555" s="125" t="s">
        <v>3169</v>
      </c>
      <c r="L555" s="125" t="s">
        <v>3170</v>
      </c>
      <c r="M555" s="141" t="s">
        <v>931</v>
      </c>
      <c r="N555" s="125">
        <v>1</v>
      </c>
      <c r="O555" s="141" t="s">
        <v>931</v>
      </c>
    </row>
    <row r="556" spans="1:15" x14ac:dyDescent="0.25">
      <c r="A556" s="125">
        <f t="shared" si="8"/>
        <v>550</v>
      </c>
      <c r="B556" s="125" t="s">
        <v>3166</v>
      </c>
      <c r="C556" s="125" t="s">
        <v>3166</v>
      </c>
      <c r="D556" s="125" t="s">
        <v>3182</v>
      </c>
      <c r="E556" s="126"/>
      <c r="F556" s="127"/>
      <c r="G556" s="127"/>
      <c r="H556" s="130" t="s">
        <v>3185</v>
      </c>
      <c r="I556" s="129">
        <v>21.84</v>
      </c>
      <c r="J556" s="125">
        <v>9</v>
      </c>
      <c r="K556" s="125" t="s">
        <v>3169</v>
      </c>
      <c r="L556" s="125" t="s">
        <v>3175</v>
      </c>
      <c r="M556" s="141" t="s">
        <v>5735</v>
      </c>
      <c r="N556" s="125">
        <v>1</v>
      </c>
      <c r="O556" s="141" t="s">
        <v>8172</v>
      </c>
    </row>
    <row r="557" spans="1:15" x14ac:dyDescent="0.25">
      <c r="A557" s="125">
        <f t="shared" si="8"/>
        <v>551</v>
      </c>
      <c r="B557" s="125" t="s">
        <v>3166</v>
      </c>
      <c r="C557" s="125" t="s">
        <v>3166</v>
      </c>
      <c r="D557" s="125" t="s">
        <v>3182</v>
      </c>
      <c r="E557" s="126"/>
      <c r="F557" s="127"/>
      <c r="G557" s="127"/>
      <c r="H557" s="130" t="s">
        <v>3185</v>
      </c>
      <c r="I557" s="129">
        <v>63.53</v>
      </c>
      <c r="J557" s="125">
        <v>9</v>
      </c>
      <c r="K557" s="125" t="s">
        <v>3169</v>
      </c>
      <c r="L557" s="125" t="s">
        <v>3175</v>
      </c>
      <c r="M557" s="141" t="s">
        <v>5735</v>
      </c>
      <c r="N557" s="125">
        <v>1</v>
      </c>
      <c r="O557" s="141" t="s">
        <v>8172</v>
      </c>
    </row>
    <row r="558" spans="1:15" x14ac:dyDescent="0.25">
      <c r="A558" s="125">
        <f t="shared" si="8"/>
        <v>552</v>
      </c>
      <c r="B558" s="125" t="s">
        <v>3166</v>
      </c>
      <c r="C558" s="125" t="s">
        <v>3166</v>
      </c>
      <c r="D558" s="125" t="s">
        <v>3182</v>
      </c>
      <c r="E558" s="126"/>
      <c r="F558" s="127"/>
      <c r="G558" s="127"/>
      <c r="H558" s="130" t="s">
        <v>3185</v>
      </c>
      <c r="I558" s="129">
        <v>50.567</v>
      </c>
      <c r="J558" s="125">
        <v>9</v>
      </c>
      <c r="K558" s="125" t="s">
        <v>3169</v>
      </c>
      <c r="L558" s="125" t="s">
        <v>3175</v>
      </c>
      <c r="M558" s="141" t="s">
        <v>5735</v>
      </c>
      <c r="N558" s="125">
        <v>1</v>
      </c>
      <c r="O558" s="141" t="s">
        <v>8172</v>
      </c>
    </row>
    <row r="559" spans="1:15" x14ac:dyDescent="0.25">
      <c r="A559" s="125">
        <f t="shared" si="8"/>
        <v>553</v>
      </c>
      <c r="B559" s="125" t="s">
        <v>3166</v>
      </c>
      <c r="C559" s="125" t="s">
        <v>3166</v>
      </c>
      <c r="D559" s="125" t="s">
        <v>3182</v>
      </c>
      <c r="E559" s="126"/>
      <c r="F559" s="127"/>
      <c r="G559" s="127"/>
      <c r="H559" s="130" t="s">
        <v>3185</v>
      </c>
      <c r="I559" s="129">
        <v>63.53</v>
      </c>
      <c r="J559" s="125">
        <v>9</v>
      </c>
      <c r="K559" s="125" t="s">
        <v>3169</v>
      </c>
      <c r="L559" s="125" t="s">
        <v>3175</v>
      </c>
      <c r="M559" s="141" t="s">
        <v>5735</v>
      </c>
      <c r="N559" s="125">
        <v>1</v>
      </c>
      <c r="O559" s="141" t="s">
        <v>8172</v>
      </c>
    </row>
    <row r="560" spans="1:15" x14ac:dyDescent="0.25">
      <c r="A560" s="125">
        <f t="shared" si="8"/>
        <v>554</v>
      </c>
      <c r="B560" s="125" t="s">
        <v>3166</v>
      </c>
      <c r="C560" s="125" t="s">
        <v>3166</v>
      </c>
      <c r="D560" s="125" t="s">
        <v>3182</v>
      </c>
      <c r="E560" s="126"/>
      <c r="F560" s="127"/>
      <c r="G560" s="127"/>
      <c r="H560" s="130" t="s">
        <v>3185</v>
      </c>
      <c r="I560" s="129">
        <v>41.146000000000001</v>
      </c>
      <c r="J560" s="125">
        <v>9</v>
      </c>
      <c r="K560" s="125" t="s">
        <v>3169</v>
      </c>
      <c r="L560" s="125" t="s">
        <v>3175</v>
      </c>
      <c r="M560" s="141" t="s">
        <v>5735</v>
      </c>
      <c r="N560" s="125">
        <v>1</v>
      </c>
      <c r="O560" s="141" t="s">
        <v>8172</v>
      </c>
    </row>
    <row r="561" spans="1:15" x14ac:dyDescent="0.25">
      <c r="A561" s="125">
        <f t="shared" si="8"/>
        <v>555</v>
      </c>
      <c r="B561" s="125" t="s">
        <v>3166</v>
      </c>
      <c r="C561" s="125" t="s">
        <v>3166</v>
      </c>
      <c r="D561" s="125" t="s">
        <v>3182</v>
      </c>
      <c r="E561" s="126"/>
      <c r="F561" s="127"/>
      <c r="G561" s="127"/>
      <c r="H561" s="130" t="s">
        <v>3185</v>
      </c>
      <c r="I561" s="129">
        <v>60.835999999999999</v>
      </c>
      <c r="J561" s="125">
        <v>9</v>
      </c>
      <c r="K561" s="125" t="s">
        <v>3169</v>
      </c>
      <c r="L561" s="125" t="s">
        <v>3175</v>
      </c>
      <c r="M561" s="141" t="s">
        <v>5735</v>
      </c>
      <c r="N561" s="125">
        <v>1</v>
      </c>
      <c r="O561" s="141" t="s">
        <v>8172</v>
      </c>
    </row>
    <row r="562" spans="1:15" x14ac:dyDescent="0.25">
      <c r="A562" s="125">
        <f t="shared" si="8"/>
        <v>556</v>
      </c>
      <c r="B562" s="125" t="s">
        <v>3166</v>
      </c>
      <c r="C562" s="125" t="s">
        <v>3166</v>
      </c>
      <c r="D562" s="125" t="s">
        <v>3182</v>
      </c>
      <c r="E562" s="126"/>
      <c r="F562" s="127"/>
      <c r="G562" s="127"/>
      <c r="H562" s="130" t="s">
        <v>3185</v>
      </c>
      <c r="I562" s="129">
        <v>79.924999999999997</v>
      </c>
      <c r="J562" s="125">
        <v>9</v>
      </c>
      <c r="K562" s="125" t="s">
        <v>3169</v>
      </c>
      <c r="L562" s="125" t="s">
        <v>3175</v>
      </c>
      <c r="M562" s="141" t="s">
        <v>5735</v>
      </c>
      <c r="N562" s="125">
        <v>1</v>
      </c>
      <c r="O562" s="141" t="s">
        <v>8172</v>
      </c>
    </row>
    <row r="563" spans="1:15" x14ac:dyDescent="0.25">
      <c r="A563" s="125">
        <f t="shared" si="8"/>
        <v>557</v>
      </c>
      <c r="B563" s="125" t="s">
        <v>3166</v>
      </c>
      <c r="C563" s="125" t="s">
        <v>3166</v>
      </c>
      <c r="D563" s="125" t="s">
        <v>3182</v>
      </c>
      <c r="E563" s="126"/>
      <c r="F563" s="127"/>
      <c r="G563" s="127"/>
      <c r="H563" s="130" t="s">
        <v>3185</v>
      </c>
      <c r="I563" s="129">
        <v>95.707999999999998</v>
      </c>
      <c r="J563" s="125">
        <v>9</v>
      </c>
      <c r="K563" s="125" t="s">
        <v>3169</v>
      </c>
      <c r="L563" s="125" t="s">
        <v>3175</v>
      </c>
      <c r="M563" s="141" t="s">
        <v>5735</v>
      </c>
      <c r="N563" s="125">
        <v>1</v>
      </c>
      <c r="O563" s="141" t="s">
        <v>8172</v>
      </c>
    </row>
    <row r="564" spans="1:15" x14ac:dyDescent="0.25">
      <c r="A564" s="125">
        <f t="shared" si="8"/>
        <v>558</v>
      </c>
      <c r="B564" s="125" t="s">
        <v>3166</v>
      </c>
      <c r="C564" s="125" t="s">
        <v>3166</v>
      </c>
      <c r="D564" s="125" t="s">
        <v>3182</v>
      </c>
      <c r="E564" s="126"/>
      <c r="F564" s="127"/>
      <c r="G564" s="127"/>
      <c r="H564" s="130" t="s">
        <v>3185</v>
      </c>
      <c r="I564" s="129">
        <v>81.006</v>
      </c>
      <c r="J564" s="125">
        <v>9</v>
      </c>
      <c r="K564" s="125" t="s">
        <v>3169</v>
      </c>
      <c r="L564" s="125" t="s">
        <v>3175</v>
      </c>
      <c r="M564" s="141" t="s">
        <v>5735</v>
      </c>
      <c r="N564" s="125">
        <v>1</v>
      </c>
      <c r="O564" s="141" t="s">
        <v>8172</v>
      </c>
    </row>
    <row r="565" spans="1:15" x14ac:dyDescent="0.25">
      <c r="A565" s="125">
        <f t="shared" si="8"/>
        <v>559</v>
      </c>
      <c r="B565" s="125" t="s">
        <v>3166</v>
      </c>
      <c r="C565" s="125" t="s">
        <v>3166</v>
      </c>
      <c r="D565" s="125" t="s">
        <v>3182</v>
      </c>
      <c r="E565" s="126"/>
      <c r="F565" s="127"/>
      <c r="G565" s="127"/>
      <c r="H565" s="130" t="s">
        <v>3185</v>
      </c>
      <c r="I565" s="129">
        <v>13.891999999999999</v>
      </c>
      <c r="J565" s="125">
        <v>9</v>
      </c>
      <c r="K565" s="125" t="s">
        <v>3169</v>
      </c>
      <c r="L565" s="125" t="s">
        <v>3175</v>
      </c>
      <c r="M565" s="141" t="s">
        <v>5735</v>
      </c>
      <c r="N565" s="125">
        <v>1</v>
      </c>
      <c r="O565" s="141" t="s">
        <v>8172</v>
      </c>
    </row>
    <row r="566" spans="1:15" x14ac:dyDescent="0.25">
      <c r="A566" s="125">
        <f t="shared" si="8"/>
        <v>560</v>
      </c>
      <c r="B566" s="125" t="s">
        <v>3166</v>
      </c>
      <c r="C566" s="125" t="s">
        <v>3166</v>
      </c>
      <c r="D566" s="125" t="s">
        <v>3182</v>
      </c>
      <c r="E566" s="126"/>
      <c r="F566" s="127"/>
      <c r="G566" s="127"/>
      <c r="H566" s="130" t="s">
        <v>3185</v>
      </c>
      <c r="I566" s="129">
        <v>30.887</v>
      </c>
      <c r="J566" s="125">
        <v>9</v>
      </c>
      <c r="K566" s="125" t="s">
        <v>3169</v>
      </c>
      <c r="L566" s="125" t="s">
        <v>3175</v>
      </c>
      <c r="M566" s="141" t="s">
        <v>5735</v>
      </c>
      <c r="N566" s="125">
        <v>1</v>
      </c>
      <c r="O566" s="141" t="s">
        <v>8172</v>
      </c>
    </row>
    <row r="567" spans="1:15" x14ac:dyDescent="0.25">
      <c r="A567" s="125">
        <f t="shared" si="8"/>
        <v>561</v>
      </c>
      <c r="B567" s="125" t="s">
        <v>3166</v>
      </c>
      <c r="C567" s="125" t="s">
        <v>3166</v>
      </c>
      <c r="D567" s="125" t="s">
        <v>3182</v>
      </c>
      <c r="E567" s="126"/>
      <c r="F567" s="127"/>
      <c r="G567" s="127"/>
      <c r="H567" s="130" t="s">
        <v>3185</v>
      </c>
      <c r="I567" s="129">
        <v>58.591999999999999</v>
      </c>
      <c r="J567" s="125">
        <v>9</v>
      </c>
      <c r="K567" s="125" t="s">
        <v>3169</v>
      </c>
      <c r="L567" s="125" t="s">
        <v>3175</v>
      </c>
      <c r="M567" s="141" t="s">
        <v>5735</v>
      </c>
      <c r="N567" s="125">
        <v>1</v>
      </c>
      <c r="O567" s="141" t="s">
        <v>8172</v>
      </c>
    </row>
    <row r="568" spans="1:15" x14ac:dyDescent="0.25">
      <c r="A568" s="125">
        <f t="shared" si="8"/>
        <v>562</v>
      </c>
      <c r="B568" s="125" t="s">
        <v>3166</v>
      </c>
      <c r="C568" s="125" t="s">
        <v>3166</v>
      </c>
      <c r="D568" s="125" t="s">
        <v>3182</v>
      </c>
      <c r="E568" s="126"/>
      <c r="F568" s="127"/>
      <c r="G568" s="127"/>
      <c r="H568" s="130" t="s">
        <v>3185</v>
      </c>
      <c r="I568" s="129">
        <v>23.77</v>
      </c>
      <c r="J568" s="125">
        <v>9</v>
      </c>
      <c r="K568" s="125" t="s">
        <v>3169</v>
      </c>
      <c r="L568" s="125" t="s">
        <v>3175</v>
      </c>
      <c r="M568" s="141" t="s">
        <v>5735</v>
      </c>
      <c r="N568" s="125">
        <v>1</v>
      </c>
      <c r="O568" s="141" t="s">
        <v>8172</v>
      </c>
    </row>
    <row r="569" spans="1:15" x14ac:dyDescent="0.25">
      <c r="A569" s="125">
        <f t="shared" si="8"/>
        <v>563</v>
      </c>
      <c r="B569" s="125" t="s">
        <v>3166</v>
      </c>
      <c r="C569" s="125" t="s">
        <v>3166</v>
      </c>
      <c r="D569" s="125" t="s">
        <v>3182</v>
      </c>
      <c r="E569" s="126"/>
      <c r="F569" s="127"/>
      <c r="G569" s="127"/>
      <c r="H569" s="130" t="s">
        <v>3185</v>
      </c>
      <c r="I569" s="129">
        <v>42.953000000000003</v>
      </c>
      <c r="J569" s="125">
        <v>9</v>
      </c>
      <c r="K569" s="125" t="s">
        <v>3169</v>
      </c>
      <c r="L569" s="125" t="s">
        <v>3175</v>
      </c>
      <c r="M569" s="141" t="s">
        <v>5735</v>
      </c>
      <c r="N569" s="125">
        <v>1</v>
      </c>
      <c r="O569" s="141" t="s">
        <v>8172</v>
      </c>
    </row>
    <row r="570" spans="1:15" x14ac:dyDescent="0.25">
      <c r="A570" s="125">
        <f t="shared" si="8"/>
        <v>564</v>
      </c>
      <c r="B570" s="125" t="s">
        <v>3166</v>
      </c>
      <c r="C570" s="125" t="s">
        <v>3166</v>
      </c>
      <c r="D570" s="125" t="s">
        <v>3182</v>
      </c>
      <c r="E570" s="126"/>
      <c r="F570" s="127"/>
      <c r="G570" s="127"/>
      <c r="H570" s="130" t="s">
        <v>3185</v>
      </c>
      <c r="I570" s="129">
        <v>15.032999999999999</v>
      </c>
      <c r="J570" s="125">
        <v>9</v>
      </c>
      <c r="K570" s="125" t="s">
        <v>3169</v>
      </c>
      <c r="L570" s="125" t="s">
        <v>3175</v>
      </c>
      <c r="M570" s="141" t="s">
        <v>5735</v>
      </c>
      <c r="N570" s="125">
        <v>1</v>
      </c>
      <c r="O570" s="141" t="s">
        <v>8172</v>
      </c>
    </row>
    <row r="571" spans="1:15" x14ac:dyDescent="0.25">
      <c r="A571" s="125">
        <f t="shared" si="8"/>
        <v>565</v>
      </c>
      <c r="B571" s="125" t="s">
        <v>3166</v>
      </c>
      <c r="C571" s="125" t="s">
        <v>3166</v>
      </c>
      <c r="D571" s="125" t="s">
        <v>3182</v>
      </c>
      <c r="E571" s="126"/>
      <c r="F571" s="127"/>
      <c r="G571" s="127"/>
      <c r="H571" s="130" t="s">
        <v>3185</v>
      </c>
      <c r="I571" s="129">
        <v>30</v>
      </c>
      <c r="J571" s="125">
        <v>9</v>
      </c>
      <c r="K571" s="125" t="s">
        <v>3169</v>
      </c>
      <c r="L571" s="125" t="s">
        <v>3175</v>
      </c>
      <c r="M571" s="141" t="s">
        <v>5735</v>
      </c>
      <c r="N571" s="125">
        <v>1</v>
      </c>
      <c r="O571" s="141" t="s">
        <v>8172</v>
      </c>
    </row>
    <row r="572" spans="1:15" x14ac:dyDescent="0.25">
      <c r="A572" s="125">
        <f t="shared" si="8"/>
        <v>566</v>
      </c>
      <c r="B572" s="125" t="s">
        <v>3166</v>
      </c>
      <c r="C572" s="125" t="s">
        <v>3166</v>
      </c>
      <c r="D572" s="125" t="s">
        <v>3182</v>
      </c>
      <c r="E572" s="126"/>
      <c r="F572" s="127"/>
      <c r="G572" s="127"/>
      <c r="H572" s="130" t="s">
        <v>3185</v>
      </c>
      <c r="I572" s="129">
        <v>28.46</v>
      </c>
      <c r="J572" s="125">
        <v>9</v>
      </c>
      <c r="K572" s="125" t="s">
        <v>3169</v>
      </c>
      <c r="L572" s="125" t="s">
        <v>3175</v>
      </c>
      <c r="M572" s="141" t="s">
        <v>5735</v>
      </c>
      <c r="N572" s="125">
        <v>1</v>
      </c>
      <c r="O572" s="141" t="s">
        <v>8172</v>
      </c>
    </row>
    <row r="573" spans="1:15" x14ac:dyDescent="0.25">
      <c r="A573" s="125">
        <f t="shared" si="8"/>
        <v>567</v>
      </c>
      <c r="B573" s="125" t="s">
        <v>3166</v>
      </c>
      <c r="C573" s="125" t="s">
        <v>3166</v>
      </c>
      <c r="D573" s="125" t="s">
        <v>3182</v>
      </c>
      <c r="E573" s="126"/>
      <c r="F573" s="127"/>
      <c r="G573" s="127"/>
      <c r="H573" s="130" t="s">
        <v>3185</v>
      </c>
      <c r="I573" s="129">
        <v>36.359000000000002</v>
      </c>
      <c r="J573" s="125">
        <v>9</v>
      </c>
      <c r="K573" s="125" t="s">
        <v>3169</v>
      </c>
      <c r="L573" s="125" t="s">
        <v>3175</v>
      </c>
      <c r="M573" s="141" t="s">
        <v>5735</v>
      </c>
      <c r="N573" s="125">
        <v>1</v>
      </c>
      <c r="O573" s="141" t="s">
        <v>8172</v>
      </c>
    </row>
    <row r="574" spans="1:15" x14ac:dyDescent="0.25">
      <c r="A574" s="125">
        <f t="shared" si="8"/>
        <v>568</v>
      </c>
      <c r="B574" s="125" t="s">
        <v>3166</v>
      </c>
      <c r="C574" s="125" t="s">
        <v>3166</v>
      </c>
      <c r="D574" s="125" t="s">
        <v>3182</v>
      </c>
      <c r="E574" s="126"/>
      <c r="F574" s="127"/>
      <c r="G574" s="127"/>
      <c r="H574" s="130" t="s">
        <v>3185</v>
      </c>
      <c r="I574" s="129">
        <v>25.632000000000001</v>
      </c>
      <c r="J574" s="125">
        <v>9</v>
      </c>
      <c r="K574" s="125" t="s">
        <v>3169</v>
      </c>
      <c r="L574" s="125" t="s">
        <v>3175</v>
      </c>
      <c r="M574" s="141" t="s">
        <v>5735</v>
      </c>
      <c r="N574" s="125">
        <v>1</v>
      </c>
      <c r="O574" s="141" t="s">
        <v>8172</v>
      </c>
    </row>
    <row r="575" spans="1:15" x14ac:dyDescent="0.25">
      <c r="A575" s="125">
        <f t="shared" si="8"/>
        <v>569</v>
      </c>
      <c r="B575" s="125" t="s">
        <v>3166</v>
      </c>
      <c r="C575" s="125" t="s">
        <v>3166</v>
      </c>
      <c r="D575" s="125" t="s">
        <v>3182</v>
      </c>
      <c r="E575" s="126"/>
      <c r="F575" s="127"/>
      <c r="G575" s="127"/>
      <c r="H575" s="130" t="s">
        <v>3185</v>
      </c>
      <c r="I575" s="129">
        <v>41.677</v>
      </c>
      <c r="J575" s="125">
        <v>9</v>
      </c>
      <c r="K575" s="125" t="s">
        <v>3169</v>
      </c>
      <c r="L575" s="125" t="s">
        <v>3175</v>
      </c>
      <c r="M575" s="141" t="s">
        <v>5735</v>
      </c>
      <c r="N575" s="125">
        <v>1</v>
      </c>
      <c r="O575" s="141" t="s">
        <v>8172</v>
      </c>
    </row>
    <row r="576" spans="1:15" x14ac:dyDescent="0.25">
      <c r="A576" s="125">
        <f t="shared" si="8"/>
        <v>570</v>
      </c>
      <c r="B576" s="125" t="s">
        <v>3166</v>
      </c>
      <c r="C576" s="125" t="s">
        <v>3166</v>
      </c>
      <c r="D576" s="125" t="s">
        <v>3182</v>
      </c>
      <c r="E576" s="126"/>
      <c r="F576" s="127"/>
      <c r="G576" s="127"/>
      <c r="H576" s="130" t="s">
        <v>3185</v>
      </c>
      <c r="I576" s="129">
        <v>30.463000000000001</v>
      </c>
      <c r="J576" s="125">
        <v>9</v>
      </c>
      <c r="K576" s="125" t="s">
        <v>3169</v>
      </c>
      <c r="L576" s="125" t="s">
        <v>3175</v>
      </c>
      <c r="M576" s="141" t="s">
        <v>5735</v>
      </c>
      <c r="N576" s="125">
        <v>1</v>
      </c>
      <c r="O576" s="141" t="s">
        <v>8172</v>
      </c>
    </row>
    <row r="577" spans="1:15" x14ac:dyDescent="0.25">
      <c r="A577" s="125">
        <f t="shared" si="8"/>
        <v>571</v>
      </c>
      <c r="B577" s="125" t="s">
        <v>3166</v>
      </c>
      <c r="C577" s="125" t="s">
        <v>3166</v>
      </c>
      <c r="D577" s="125" t="s">
        <v>3182</v>
      </c>
      <c r="E577" s="126"/>
      <c r="F577" s="127"/>
      <c r="G577" s="127"/>
      <c r="H577" s="130" t="s">
        <v>3185</v>
      </c>
      <c r="I577" s="129">
        <v>34</v>
      </c>
      <c r="J577" s="125">
        <v>9</v>
      </c>
      <c r="K577" s="125" t="s">
        <v>3169</v>
      </c>
      <c r="L577" s="125" t="s">
        <v>3175</v>
      </c>
      <c r="M577" s="141" t="s">
        <v>5735</v>
      </c>
      <c r="N577" s="125">
        <v>1</v>
      </c>
      <c r="O577" s="141" t="s">
        <v>8172</v>
      </c>
    </row>
    <row r="578" spans="1:15" x14ac:dyDescent="0.25">
      <c r="A578" s="125">
        <f t="shared" si="8"/>
        <v>572</v>
      </c>
      <c r="B578" s="125" t="s">
        <v>3166</v>
      </c>
      <c r="C578" s="125" t="s">
        <v>3166</v>
      </c>
      <c r="D578" s="125" t="s">
        <v>3182</v>
      </c>
      <c r="E578" s="126"/>
      <c r="F578" s="127"/>
      <c r="G578" s="127"/>
      <c r="H578" s="130" t="s">
        <v>3185</v>
      </c>
      <c r="I578" s="129">
        <v>36.673999999999999</v>
      </c>
      <c r="J578" s="125">
        <v>9</v>
      </c>
      <c r="K578" s="125" t="s">
        <v>3169</v>
      </c>
      <c r="L578" s="125" t="s">
        <v>3175</v>
      </c>
      <c r="M578" s="141" t="s">
        <v>5735</v>
      </c>
      <c r="N578" s="125">
        <v>1</v>
      </c>
      <c r="O578" s="141" t="s">
        <v>8172</v>
      </c>
    </row>
    <row r="579" spans="1:15" x14ac:dyDescent="0.25">
      <c r="A579" s="125">
        <f t="shared" si="8"/>
        <v>573</v>
      </c>
      <c r="B579" s="125" t="s">
        <v>3166</v>
      </c>
      <c r="C579" s="125" t="s">
        <v>3166</v>
      </c>
      <c r="D579" s="125" t="s">
        <v>3182</v>
      </c>
      <c r="E579" s="126"/>
      <c r="F579" s="127"/>
      <c r="G579" s="127"/>
      <c r="H579" s="130" t="s">
        <v>3185</v>
      </c>
      <c r="I579" s="129">
        <v>28.652999999999999</v>
      </c>
      <c r="J579" s="125">
        <v>9</v>
      </c>
      <c r="K579" s="125" t="s">
        <v>3169</v>
      </c>
      <c r="L579" s="125" t="s">
        <v>3175</v>
      </c>
      <c r="M579" s="141" t="s">
        <v>5735</v>
      </c>
      <c r="N579" s="125">
        <v>1</v>
      </c>
      <c r="O579" s="141" t="s">
        <v>8172</v>
      </c>
    </row>
    <row r="580" spans="1:15" x14ac:dyDescent="0.25">
      <c r="A580" s="125">
        <f t="shared" si="8"/>
        <v>574</v>
      </c>
      <c r="B580" s="125" t="s">
        <v>3166</v>
      </c>
      <c r="C580" s="125" t="s">
        <v>3166</v>
      </c>
      <c r="D580" s="125" t="s">
        <v>3182</v>
      </c>
      <c r="E580" s="126"/>
      <c r="F580" s="127"/>
      <c r="G580" s="127"/>
      <c r="H580" s="130" t="s">
        <v>3185</v>
      </c>
      <c r="I580" s="129">
        <v>36.249000000000002</v>
      </c>
      <c r="J580" s="125">
        <v>9</v>
      </c>
      <c r="K580" s="125" t="s">
        <v>3169</v>
      </c>
      <c r="L580" s="125" t="s">
        <v>3175</v>
      </c>
      <c r="M580" s="141" t="s">
        <v>5735</v>
      </c>
      <c r="N580" s="125">
        <v>1</v>
      </c>
      <c r="O580" s="141" t="s">
        <v>8172</v>
      </c>
    </row>
    <row r="581" spans="1:15" x14ac:dyDescent="0.25">
      <c r="A581" s="125">
        <f t="shared" si="8"/>
        <v>575</v>
      </c>
      <c r="B581" s="125" t="s">
        <v>3166</v>
      </c>
      <c r="C581" s="125" t="s">
        <v>3166</v>
      </c>
      <c r="D581" s="125" t="s">
        <v>3182</v>
      </c>
      <c r="E581" s="126"/>
      <c r="F581" s="127"/>
      <c r="G581" s="127"/>
      <c r="H581" s="130" t="s">
        <v>3185</v>
      </c>
      <c r="I581" s="129">
        <v>34.481999999999999</v>
      </c>
      <c r="J581" s="125">
        <v>9</v>
      </c>
      <c r="K581" s="125" t="s">
        <v>3169</v>
      </c>
      <c r="L581" s="125" t="s">
        <v>3175</v>
      </c>
      <c r="M581" s="141" t="s">
        <v>5735</v>
      </c>
      <c r="N581" s="125">
        <v>1</v>
      </c>
      <c r="O581" s="141" t="s">
        <v>8172</v>
      </c>
    </row>
    <row r="582" spans="1:15" x14ac:dyDescent="0.25">
      <c r="A582" s="125">
        <f t="shared" si="8"/>
        <v>576</v>
      </c>
      <c r="B582" s="125" t="s">
        <v>3166</v>
      </c>
      <c r="C582" s="125" t="s">
        <v>3166</v>
      </c>
      <c r="D582" s="125" t="s">
        <v>3182</v>
      </c>
      <c r="E582" s="126"/>
      <c r="F582" s="127"/>
      <c r="G582" s="127"/>
      <c r="H582" s="130" t="s">
        <v>3185</v>
      </c>
      <c r="I582" s="129">
        <v>30.870999999999999</v>
      </c>
      <c r="J582" s="125">
        <v>9</v>
      </c>
      <c r="K582" s="125" t="s">
        <v>3169</v>
      </c>
      <c r="L582" s="125" t="s">
        <v>3175</v>
      </c>
      <c r="M582" s="141" t="s">
        <v>5735</v>
      </c>
      <c r="N582" s="125">
        <v>1</v>
      </c>
      <c r="O582" s="141" t="s">
        <v>8172</v>
      </c>
    </row>
    <row r="583" spans="1:15" x14ac:dyDescent="0.25">
      <c r="A583" s="125">
        <f t="shared" si="8"/>
        <v>577</v>
      </c>
      <c r="B583" s="125" t="s">
        <v>3166</v>
      </c>
      <c r="C583" s="125" t="s">
        <v>3166</v>
      </c>
      <c r="D583" s="125" t="s">
        <v>3182</v>
      </c>
      <c r="E583" s="126"/>
      <c r="F583" s="127"/>
      <c r="G583" s="127"/>
      <c r="H583" s="130" t="s">
        <v>3183</v>
      </c>
      <c r="I583" s="129">
        <v>35.511000000000003</v>
      </c>
      <c r="J583" s="125">
        <v>15</v>
      </c>
      <c r="K583" s="125" t="s">
        <v>3169</v>
      </c>
      <c r="L583" s="125" t="s">
        <v>3175</v>
      </c>
      <c r="M583" s="141" t="s">
        <v>5767</v>
      </c>
      <c r="N583" s="125">
        <v>1</v>
      </c>
      <c r="O583" s="141" t="s">
        <v>8160</v>
      </c>
    </row>
    <row r="584" spans="1:15" x14ac:dyDescent="0.25">
      <c r="A584" s="125">
        <f t="shared" si="8"/>
        <v>578</v>
      </c>
      <c r="B584" s="125" t="s">
        <v>3166</v>
      </c>
      <c r="C584" s="125" t="s">
        <v>3166</v>
      </c>
      <c r="D584" s="125" t="s">
        <v>3182</v>
      </c>
      <c r="E584" s="126"/>
      <c r="F584" s="127"/>
      <c r="G584" s="127"/>
      <c r="H584" s="130" t="s">
        <v>3183</v>
      </c>
      <c r="I584" s="129">
        <v>21.401</v>
      </c>
      <c r="J584" s="125">
        <v>16</v>
      </c>
      <c r="K584" s="125" t="s">
        <v>3169</v>
      </c>
      <c r="L584" s="125" t="s">
        <v>3175</v>
      </c>
      <c r="M584" s="141" t="s">
        <v>5775</v>
      </c>
      <c r="N584" s="125">
        <v>1</v>
      </c>
      <c r="O584" s="141" t="s">
        <v>8166</v>
      </c>
    </row>
    <row r="585" spans="1:15" x14ac:dyDescent="0.25">
      <c r="A585" s="125">
        <f t="shared" ref="A585:A648" si="9">A584+1</f>
        <v>579</v>
      </c>
      <c r="B585" s="125" t="s">
        <v>3166</v>
      </c>
      <c r="C585" s="125" t="s">
        <v>3166</v>
      </c>
      <c r="D585" s="125" t="s">
        <v>3182</v>
      </c>
      <c r="E585" s="126"/>
      <c r="F585" s="127"/>
      <c r="G585" s="127"/>
      <c r="H585" s="130" t="s">
        <v>3183</v>
      </c>
      <c r="I585" s="129">
        <v>70.831000000000003</v>
      </c>
      <c r="J585" s="125">
        <v>16</v>
      </c>
      <c r="K585" s="125" t="s">
        <v>3169</v>
      </c>
      <c r="L585" s="125" t="s">
        <v>3175</v>
      </c>
      <c r="M585" s="141" t="s">
        <v>5775</v>
      </c>
      <c r="N585" s="125">
        <v>1</v>
      </c>
      <c r="O585" s="141" t="s">
        <v>8166</v>
      </c>
    </row>
    <row r="586" spans="1:15" x14ac:dyDescent="0.25">
      <c r="A586" s="125">
        <f t="shared" si="9"/>
        <v>580</v>
      </c>
      <c r="B586" s="125" t="s">
        <v>3166</v>
      </c>
      <c r="C586" s="125" t="s">
        <v>3166</v>
      </c>
      <c r="D586" s="125" t="s">
        <v>3182</v>
      </c>
      <c r="E586" s="126"/>
      <c r="F586" s="127"/>
      <c r="G586" s="127"/>
      <c r="H586" s="130" t="s">
        <v>3183</v>
      </c>
      <c r="I586" s="129">
        <v>77.826999999999998</v>
      </c>
      <c r="J586" s="125">
        <v>16</v>
      </c>
      <c r="K586" s="125" t="s">
        <v>3169</v>
      </c>
      <c r="L586" s="125" t="s">
        <v>3175</v>
      </c>
      <c r="M586" s="141" t="s">
        <v>5775</v>
      </c>
      <c r="N586" s="125">
        <v>1</v>
      </c>
      <c r="O586" s="141" t="s">
        <v>8166</v>
      </c>
    </row>
    <row r="587" spans="1:15" x14ac:dyDescent="0.25">
      <c r="A587" s="125">
        <f t="shared" si="9"/>
        <v>581</v>
      </c>
      <c r="B587" s="125" t="s">
        <v>3166</v>
      </c>
      <c r="C587" s="125" t="s">
        <v>3166</v>
      </c>
      <c r="D587" s="125" t="s">
        <v>3182</v>
      </c>
      <c r="E587" s="126"/>
      <c r="F587" s="127"/>
      <c r="G587" s="127"/>
      <c r="H587" s="130" t="s">
        <v>3183</v>
      </c>
      <c r="I587" s="129">
        <v>43.081000000000003</v>
      </c>
      <c r="J587" s="125">
        <v>16</v>
      </c>
      <c r="K587" s="125" t="s">
        <v>3169</v>
      </c>
      <c r="L587" s="125" t="s">
        <v>3175</v>
      </c>
      <c r="M587" s="141" t="s">
        <v>5775</v>
      </c>
      <c r="N587" s="125">
        <v>1</v>
      </c>
      <c r="O587" s="141" t="s">
        <v>8166</v>
      </c>
    </row>
    <row r="588" spans="1:15" x14ac:dyDescent="0.25">
      <c r="A588" s="125">
        <f t="shared" si="9"/>
        <v>582</v>
      </c>
      <c r="B588" s="125" t="s">
        <v>3166</v>
      </c>
      <c r="C588" s="125" t="s">
        <v>3166</v>
      </c>
      <c r="D588" s="125" t="s">
        <v>3182</v>
      </c>
      <c r="E588" s="126"/>
      <c r="F588" s="127"/>
      <c r="G588" s="127"/>
      <c r="H588" s="130" t="s">
        <v>3183</v>
      </c>
      <c r="I588" s="129">
        <v>46.648000000000003</v>
      </c>
      <c r="J588" s="125">
        <v>16</v>
      </c>
      <c r="K588" s="125" t="s">
        <v>3169</v>
      </c>
      <c r="L588" s="125" t="s">
        <v>3175</v>
      </c>
      <c r="M588" s="141" t="s">
        <v>5775</v>
      </c>
      <c r="N588" s="125">
        <v>1</v>
      </c>
      <c r="O588" s="141" t="s">
        <v>8166</v>
      </c>
    </row>
    <row r="589" spans="1:15" x14ac:dyDescent="0.25">
      <c r="A589" s="125">
        <f t="shared" si="9"/>
        <v>583</v>
      </c>
      <c r="B589" s="125" t="s">
        <v>3166</v>
      </c>
      <c r="C589" s="125" t="s">
        <v>3166</v>
      </c>
      <c r="D589" s="125" t="s">
        <v>3182</v>
      </c>
      <c r="E589" s="126"/>
      <c r="F589" s="127"/>
      <c r="G589" s="127"/>
      <c r="H589" s="130" t="s">
        <v>3183</v>
      </c>
      <c r="I589" s="129">
        <v>85.754999999999995</v>
      </c>
      <c r="J589" s="125">
        <v>16</v>
      </c>
      <c r="K589" s="125" t="s">
        <v>3169</v>
      </c>
      <c r="L589" s="125" t="s">
        <v>3175</v>
      </c>
      <c r="M589" s="141" t="s">
        <v>5775</v>
      </c>
      <c r="N589" s="125">
        <v>1</v>
      </c>
      <c r="O589" s="141" t="s">
        <v>8166</v>
      </c>
    </row>
    <row r="590" spans="1:15" x14ac:dyDescent="0.25">
      <c r="A590" s="125">
        <f t="shared" si="9"/>
        <v>584</v>
      </c>
      <c r="B590" s="125" t="s">
        <v>3166</v>
      </c>
      <c r="C590" s="125" t="s">
        <v>3166</v>
      </c>
      <c r="D590" s="125" t="s">
        <v>3182</v>
      </c>
      <c r="E590" s="126"/>
      <c r="F590" s="127"/>
      <c r="G590" s="127"/>
      <c r="H590" s="130" t="s">
        <v>3183</v>
      </c>
      <c r="I590" s="129">
        <v>68.963999999999999</v>
      </c>
      <c r="J590" s="125">
        <v>16</v>
      </c>
      <c r="K590" s="125" t="s">
        <v>3169</v>
      </c>
      <c r="L590" s="125" t="s">
        <v>3175</v>
      </c>
      <c r="M590" s="141" t="s">
        <v>5775</v>
      </c>
      <c r="N590" s="125">
        <v>1</v>
      </c>
      <c r="O590" s="141" t="s">
        <v>8166</v>
      </c>
    </row>
    <row r="591" spans="1:15" x14ac:dyDescent="0.25">
      <c r="A591" s="125">
        <f t="shared" si="9"/>
        <v>585</v>
      </c>
      <c r="B591" s="125" t="s">
        <v>3166</v>
      </c>
      <c r="C591" s="125" t="s">
        <v>3166</v>
      </c>
      <c r="D591" s="125" t="s">
        <v>3182</v>
      </c>
      <c r="E591" s="126"/>
      <c r="F591" s="127"/>
      <c r="G591" s="127"/>
      <c r="H591" s="130" t="s">
        <v>3183</v>
      </c>
      <c r="I591" s="129">
        <v>51.43</v>
      </c>
      <c r="J591" s="125">
        <v>16</v>
      </c>
      <c r="K591" s="125" t="s">
        <v>3169</v>
      </c>
      <c r="L591" s="125" t="s">
        <v>3175</v>
      </c>
      <c r="M591" s="141" t="s">
        <v>5775</v>
      </c>
      <c r="N591" s="125">
        <v>1</v>
      </c>
      <c r="O591" s="141" t="s">
        <v>8166</v>
      </c>
    </row>
    <row r="592" spans="1:15" x14ac:dyDescent="0.25">
      <c r="A592" s="125">
        <f t="shared" si="9"/>
        <v>586</v>
      </c>
      <c r="B592" s="125" t="s">
        <v>3166</v>
      </c>
      <c r="C592" s="125" t="s">
        <v>3166</v>
      </c>
      <c r="D592" s="125" t="s">
        <v>3182</v>
      </c>
      <c r="E592" s="126"/>
      <c r="F592" s="127"/>
      <c r="G592" s="127"/>
      <c r="H592" s="130" t="s">
        <v>3183</v>
      </c>
      <c r="I592" s="129">
        <v>187.21100000000001</v>
      </c>
      <c r="J592" s="125">
        <v>14</v>
      </c>
      <c r="K592" s="125" t="s">
        <v>3169</v>
      </c>
      <c r="L592" s="125" t="s">
        <v>3175</v>
      </c>
      <c r="M592" s="141" t="s">
        <v>5767</v>
      </c>
      <c r="N592" s="125">
        <v>1</v>
      </c>
      <c r="O592" s="141" t="s">
        <v>8160</v>
      </c>
    </row>
    <row r="593" spans="1:15" x14ac:dyDescent="0.25">
      <c r="A593" s="125">
        <f t="shared" si="9"/>
        <v>587</v>
      </c>
      <c r="B593" s="125" t="s">
        <v>3166</v>
      </c>
      <c r="C593" s="125" t="s">
        <v>3166</v>
      </c>
      <c r="D593" s="125" t="s">
        <v>3182</v>
      </c>
      <c r="E593" s="126"/>
      <c r="F593" s="127"/>
      <c r="G593" s="127"/>
      <c r="H593" s="130" t="s">
        <v>3183</v>
      </c>
      <c r="I593" s="129">
        <v>50.448</v>
      </c>
      <c r="J593" s="125">
        <v>14</v>
      </c>
      <c r="K593" s="125" t="s">
        <v>3169</v>
      </c>
      <c r="L593" s="125" t="s">
        <v>3175</v>
      </c>
      <c r="M593" s="141" t="s">
        <v>5767</v>
      </c>
      <c r="N593" s="125">
        <v>1</v>
      </c>
      <c r="O593" s="141" t="s">
        <v>8160</v>
      </c>
    </row>
    <row r="594" spans="1:15" x14ac:dyDescent="0.25">
      <c r="A594" s="125">
        <f t="shared" si="9"/>
        <v>588</v>
      </c>
      <c r="B594" s="125" t="s">
        <v>3166</v>
      </c>
      <c r="C594" s="125" t="s">
        <v>3166</v>
      </c>
      <c r="D594" s="125" t="s">
        <v>3182</v>
      </c>
      <c r="E594" s="126"/>
      <c r="F594" s="127"/>
      <c r="G594" s="127"/>
      <c r="H594" s="130" t="s">
        <v>3183</v>
      </c>
      <c r="I594" s="129">
        <v>68.599999999999994</v>
      </c>
      <c r="J594" s="125">
        <v>16</v>
      </c>
      <c r="K594" s="125" t="s">
        <v>3169</v>
      </c>
      <c r="L594" s="125" t="s">
        <v>3175</v>
      </c>
      <c r="M594" s="141" t="s">
        <v>5775</v>
      </c>
      <c r="N594" s="125">
        <v>1</v>
      </c>
      <c r="O594" s="141" t="s">
        <v>8166</v>
      </c>
    </row>
    <row r="595" spans="1:15" x14ac:dyDescent="0.25">
      <c r="A595" s="125">
        <f t="shared" si="9"/>
        <v>589</v>
      </c>
      <c r="B595" s="125" t="s">
        <v>3166</v>
      </c>
      <c r="C595" s="125" t="s">
        <v>3166</v>
      </c>
      <c r="D595" s="125" t="s">
        <v>3182</v>
      </c>
      <c r="E595" s="126"/>
      <c r="F595" s="127"/>
      <c r="G595" s="127"/>
      <c r="H595" s="130" t="s">
        <v>3183</v>
      </c>
      <c r="I595" s="129">
        <v>62.168999999999997</v>
      </c>
      <c r="J595" s="125">
        <v>16</v>
      </c>
      <c r="K595" s="125" t="s">
        <v>3169</v>
      </c>
      <c r="L595" s="125" t="s">
        <v>3175</v>
      </c>
      <c r="M595" s="141" t="s">
        <v>5775</v>
      </c>
      <c r="N595" s="125">
        <v>1</v>
      </c>
      <c r="O595" s="141" t="s">
        <v>8166</v>
      </c>
    </row>
    <row r="596" spans="1:15" x14ac:dyDescent="0.25">
      <c r="A596" s="125">
        <f t="shared" si="9"/>
        <v>590</v>
      </c>
      <c r="B596" s="125" t="s">
        <v>3166</v>
      </c>
      <c r="C596" s="125" t="s">
        <v>3166</v>
      </c>
      <c r="D596" s="125" t="s">
        <v>3182</v>
      </c>
      <c r="E596" s="126"/>
      <c r="F596" s="127"/>
      <c r="G596" s="127"/>
      <c r="H596" s="130" t="s">
        <v>3183</v>
      </c>
      <c r="I596" s="129">
        <v>56.585999999999999</v>
      </c>
      <c r="J596" s="125">
        <v>16</v>
      </c>
      <c r="K596" s="125" t="s">
        <v>3169</v>
      </c>
      <c r="L596" s="125" t="s">
        <v>3175</v>
      </c>
      <c r="M596" s="141" t="s">
        <v>5775</v>
      </c>
      <c r="N596" s="125">
        <v>1</v>
      </c>
      <c r="O596" s="141" t="s">
        <v>8166</v>
      </c>
    </row>
    <row r="597" spans="1:15" x14ac:dyDescent="0.25">
      <c r="A597" s="125">
        <f t="shared" si="9"/>
        <v>591</v>
      </c>
      <c r="B597" s="125" t="s">
        <v>3166</v>
      </c>
      <c r="C597" s="125" t="s">
        <v>3166</v>
      </c>
      <c r="D597" s="125" t="s">
        <v>3182</v>
      </c>
      <c r="E597" s="126"/>
      <c r="F597" s="127"/>
      <c r="G597" s="127"/>
      <c r="H597" s="130" t="s">
        <v>3183</v>
      </c>
      <c r="I597" s="129">
        <v>31.879000000000001</v>
      </c>
      <c r="J597" s="125">
        <v>14</v>
      </c>
      <c r="K597" s="125" t="s">
        <v>3169</v>
      </c>
      <c r="L597" s="125" t="s">
        <v>3175</v>
      </c>
      <c r="M597" s="141" t="s">
        <v>5767</v>
      </c>
      <c r="N597" s="125">
        <v>1</v>
      </c>
      <c r="O597" s="141" t="s">
        <v>8160</v>
      </c>
    </row>
    <row r="598" spans="1:15" x14ac:dyDescent="0.25">
      <c r="A598" s="125">
        <f t="shared" si="9"/>
        <v>592</v>
      </c>
      <c r="B598" s="125" t="s">
        <v>3166</v>
      </c>
      <c r="C598" s="125" t="s">
        <v>3166</v>
      </c>
      <c r="D598" s="125" t="s">
        <v>3182</v>
      </c>
      <c r="E598" s="126"/>
      <c r="F598" s="127"/>
      <c r="G598" s="127"/>
      <c r="H598" s="130" t="s">
        <v>3183</v>
      </c>
      <c r="I598" s="129">
        <v>42.19</v>
      </c>
      <c r="J598" s="125">
        <v>14</v>
      </c>
      <c r="K598" s="125" t="s">
        <v>3188</v>
      </c>
      <c r="L598" s="125" t="s">
        <v>3175</v>
      </c>
      <c r="M598" s="141" t="s">
        <v>5763</v>
      </c>
      <c r="N598" s="125">
        <v>1</v>
      </c>
      <c r="O598" s="141" t="s">
        <v>8173</v>
      </c>
    </row>
    <row r="599" spans="1:15" x14ac:dyDescent="0.25">
      <c r="A599" s="125">
        <f t="shared" si="9"/>
        <v>593</v>
      </c>
      <c r="B599" s="125" t="s">
        <v>3166</v>
      </c>
      <c r="C599" s="125" t="s">
        <v>3166</v>
      </c>
      <c r="D599" s="125" t="s">
        <v>3182</v>
      </c>
      <c r="E599" s="126"/>
      <c r="F599" s="127"/>
      <c r="G599" s="127"/>
      <c r="H599" s="130" t="s">
        <v>3183</v>
      </c>
      <c r="I599" s="129">
        <v>22.847000000000001</v>
      </c>
      <c r="J599" s="125">
        <v>13</v>
      </c>
      <c r="K599" s="125" t="s">
        <v>3169</v>
      </c>
      <c r="L599" s="125" t="s">
        <v>3175</v>
      </c>
      <c r="M599" s="141" t="s">
        <v>5759</v>
      </c>
      <c r="N599" s="125">
        <v>1</v>
      </c>
      <c r="O599" s="141" t="s">
        <v>8161</v>
      </c>
    </row>
    <row r="600" spans="1:15" x14ac:dyDescent="0.25">
      <c r="A600" s="125">
        <f t="shared" si="9"/>
        <v>594</v>
      </c>
      <c r="B600" s="125" t="s">
        <v>3166</v>
      </c>
      <c r="C600" s="125" t="s">
        <v>3166</v>
      </c>
      <c r="D600" s="125" t="s">
        <v>3182</v>
      </c>
      <c r="E600" s="126"/>
      <c r="F600" s="127"/>
      <c r="G600" s="127"/>
      <c r="H600" s="130" t="s">
        <v>3183</v>
      </c>
      <c r="I600" s="129">
        <v>79.924999999999997</v>
      </c>
      <c r="J600" s="125">
        <v>13</v>
      </c>
      <c r="K600" s="125" t="s">
        <v>3169</v>
      </c>
      <c r="L600" s="125" t="s">
        <v>3175</v>
      </c>
      <c r="M600" s="141" t="s">
        <v>5759</v>
      </c>
      <c r="N600" s="125">
        <v>1</v>
      </c>
      <c r="O600" s="141" t="s">
        <v>8161</v>
      </c>
    </row>
    <row r="601" spans="1:15" x14ac:dyDescent="0.25">
      <c r="A601" s="125">
        <f t="shared" si="9"/>
        <v>595</v>
      </c>
      <c r="B601" s="125" t="s">
        <v>3166</v>
      </c>
      <c r="C601" s="125" t="s">
        <v>3166</v>
      </c>
      <c r="D601" s="125" t="s">
        <v>3182</v>
      </c>
      <c r="E601" s="126"/>
      <c r="F601" s="127"/>
      <c r="G601" s="127"/>
      <c r="H601" s="130" t="s">
        <v>3183</v>
      </c>
      <c r="I601" s="129">
        <v>75.611000000000004</v>
      </c>
      <c r="J601" s="125">
        <v>13</v>
      </c>
      <c r="K601" s="125" t="s">
        <v>3169</v>
      </c>
      <c r="L601" s="125" t="s">
        <v>3175</v>
      </c>
      <c r="M601" s="141" t="s">
        <v>5759</v>
      </c>
      <c r="N601" s="125">
        <v>1</v>
      </c>
      <c r="O601" s="141" t="s">
        <v>8161</v>
      </c>
    </row>
    <row r="602" spans="1:15" x14ac:dyDescent="0.25">
      <c r="A602" s="125">
        <f t="shared" si="9"/>
        <v>596</v>
      </c>
      <c r="B602" s="125" t="s">
        <v>3166</v>
      </c>
      <c r="C602" s="125" t="s">
        <v>3166</v>
      </c>
      <c r="D602" s="125" t="s">
        <v>3182</v>
      </c>
      <c r="E602" s="126"/>
      <c r="F602" s="127"/>
      <c r="G602" s="127"/>
      <c r="H602" s="130" t="s">
        <v>3183</v>
      </c>
      <c r="I602" s="129">
        <v>65.299000000000007</v>
      </c>
      <c r="J602" s="125">
        <v>13</v>
      </c>
      <c r="K602" s="125" t="s">
        <v>3169</v>
      </c>
      <c r="L602" s="125" t="s">
        <v>3175</v>
      </c>
      <c r="M602" s="141" t="s">
        <v>5759</v>
      </c>
      <c r="N602" s="125">
        <v>1</v>
      </c>
      <c r="O602" s="141" t="s">
        <v>8161</v>
      </c>
    </row>
    <row r="603" spans="1:15" x14ac:dyDescent="0.25">
      <c r="A603" s="125">
        <f t="shared" si="9"/>
        <v>597</v>
      </c>
      <c r="B603" s="125" t="s">
        <v>3166</v>
      </c>
      <c r="C603" s="125" t="s">
        <v>3166</v>
      </c>
      <c r="D603" s="125" t="s">
        <v>3182</v>
      </c>
      <c r="E603" s="126"/>
      <c r="F603" s="127"/>
      <c r="G603" s="127"/>
      <c r="H603" s="130" t="s">
        <v>3183</v>
      </c>
      <c r="I603" s="129">
        <v>63.53</v>
      </c>
      <c r="J603" s="125">
        <v>13</v>
      </c>
      <c r="K603" s="125" t="s">
        <v>3169</v>
      </c>
      <c r="L603" s="125" t="s">
        <v>3175</v>
      </c>
      <c r="M603" s="141" t="s">
        <v>5759</v>
      </c>
      <c r="N603" s="125">
        <v>1</v>
      </c>
      <c r="O603" s="141" t="s">
        <v>8161</v>
      </c>
    </row>
    <row r="604" spans="1:15" x14ac:dyDescent="0.25">
      <c r="A604" s="125">
        <f t="shared" si="9"/>
        <v>598</v>
      </c>
      <c r="B604" s="125" t="s">
        <v>3166</v>
      </c>
      <c r="C604" s="125" t="s">
        <v>3166</v>
      </c>
      <c r="D604" s="125" t="s">
        <v>3189</v>
      </c>
      <c r="E604" s="126"/>
      <c r="F604" s="127"/>
      <c r="G604" s="127"/>
      <c r="H604" s="130" t="s">
        <v>3185</v>
      </c>
      <c r="I604" s="129">
        <v>44.554455445544555</v>
      </c>
      <c r="J604" s="125">
        <v>12</v>
      </c>
      <c r="K604" s="125" t="s">
        <v>3169</v>
      </c>
      <c r="L604" s="125" t="s">
        <v>3175</v>
      </c>
      <c r="M604" s="141" t="s">
        <v>5749</v>
      </c>
      <c r="N604" s="125">
        <v>1</v>
      </c>
      <c r="O604" s="141" t="s">
        <v>8165</v>
      </c>
    </row>
    <row r="605" spans="1:15" x14ac:dyDescent="0.25">
      <c r="A605" s="125">
        <f t="shared" si="9"/>
        <v>599</v>
      </c>
      <c r="B605" s="125" t="s">
        <v>3166</v>
      </c>
      <c r="C605" s="125" t="s">
        <v>3166</v>
      </c>
      <c r="D605" s="125" t="s">
        <v>3189</v>
      </c>
      <c r="E605" s="126"/>
      <c r="F605" s="127"/>
      <c r="G605" s="127"/>
      <c r="H605" s="130" t="s">
        <v>3185</v>
      </c>
      <c r="I605" s="129">
        <v>33.663366336633665</v>
      </c>
      <c r="J605" s="125">
        <v>12</v>
      </c>
      <c r="K605" s="125" t="s">
        <v>3169</v>
      </c>
      <c r="L605" s="125" t="s">
        <v>3175</v>
      </c>
      <c r="M605" s="141" t="s">
        <v>5749</v>
      </c>
      <c r="N605" s="125">
        <v>1</v>
      </c>
      <c r="O605" s="141" t="s">
        <v>8165</v>
      </c>
    </row>
    <row r="606" spans="1:15" x14ac:dyDescent="0.25">
      <c r="A606" s="125">
        <f t="shared" si="9"/>
        <v>600</v>
      </c>
      <c r="B606" s="125" t="s">
        <v>3166</v>
      </c>
      <c r="C606" s="125" t="s">
        <v>3166</v>
      </c>
      <c r="D606" s="125" t="s">
        <v>3189</v>
      </c>
      <c r="E606" s="126"/>
      <c r="F606" s="127"/>
      <c r="G606" s="127"/>
      <c r="H606" s="130" t="s">
        <v>3185</v>
      </c>
      <c r="I606" s="129">
        <v>34.653465346534652</v>
      </c>
      <c r="J606" s="125">
        <v>12</v>
      </c>
      <c r="K606" s="125" t="s">
        <v>3169</v>
      </c>
      <c r="L606" s="125" t="s">
        <v>3175</v>
      </c>
      <c r="M606" s="141" t="s">
        <v>5749</v>
      </c>
      <c r="N606" s="125">
        <v>1</v>
      </c>
      <c r="O606" s="141" t="s">
        <v>8165</v>
      </c>
    </row>
    <row r="607" spans="1:15" x14ac:dyDescent="0.25">
      <c r="A607" s="125">
        <f t="shared" si="9"/>
        <v>601</v>
      </c>
      <c r="B607" s="125" t="s">
        <v>3166</v>
      </c>
      <c r="C607" s="125" t="s">
        <v>3166</v>
      </c>
      <c r="D607" s="125" t="s">
        <v>3189</v>
      </c>
      <c r="E607" s="126"/>
      <c r="F607" s="127"/>
      <c r="G607" s="127"/>
      <c r="H607" s="130" t="s">
        <v>3185</v>
      </c>
      <c r="I607" s="129">
        <v>25.742574257425744</v>
      </c>
      <c r="J607" s="125">
        <v>12</v>
      </c>
      <c r="K607" s="125" t="s">
        <v>3169</v>
      </c>
      <c r="L607" s="125" t="s">
        <v>3175</v>
      </c>
      <c r="M607" s="141" t="s">
        <v>5749</v>
      </c>
      <c r="N607" s="125">
        <v>1</v>
      </c>
      <c r="O607" s="141" t="s">
        <v>8165</v>
      </c>
    </row>
    <row r="608" spans="1:15" x14ac:dyDescent="0.25">
      <c r="A608" s="125">
        <f t="shared" si="9"/>
        <v>602</v>
      </c>
      <c r="B608" s="125" t="s">
        <v>3166</v>
      </c>
      <c r="C608" s="125" t="s">
        <v>3166</v>
      </c>
      <c r="D608" s="125" t="s">
        <v>3189</v>
      </c>
      <c r="E608" s="126"/>
      <c r="F608" s="127"/>
      <c r="G608" s="127"/>
      <c r="H608" s="130" t="s">
        <v>3185</v>
      </c>
      <c r="I608" s="129">
        <v>17.821782178217823</v>
      </c>
      <c r="J608" s="125">
        <v>12</v>
      </c>
      <c r="K608" s="125" t="s">
        <v>3169</v>
      </c>
      <c r="L608" s="125" t="s">
        <v>3175</v>
      </c>
      <c r="M608" s="141" t="s">
        <v>5749</v>
      </c>
      <c r="N608" s="125">
        <v>1</v>
      </c>
      <c r="O608" s="141" t="s">
        <v>8165</v>
      </c>
    </row>
    <row r="609" spans="1:15" x14ac:dyDescent="0.25">
      <c r="A609" s="125">
        <f t="shared" si="9"/>
        <v>603</v>
      </c>
      <c r="B609" s="125" t="s">
        <v>3166</v>
      </c>
      <c r="C609" s="125" t="s">
        <v>3166</v>
      </c>
      <c r="D609" s="125" t="s">
        <v>3189</v>
      </c>
      <c r="E609" s="126"/>
      <c r="F609" s="127"/>
      <c r="G609" s="127"/>
      <c r="H609" s="130" t="s">
        <v>3190</v>
      </c>
      <c r="I609" s="129">
        <v>171.28712871287129</v>
      </c>
      <c r="J609" s="125">
        <v>18</v>
      </c>
      <c r="K609" s="125" t="s">
        <v>3169</v>
      </c>
      <c r="L609" s="125" t="s">
        <v>3172</v>
      </c>
      <c r="M609" s="141" t="s">
        <v>2110</v>
      </c>
      <c r="N609" s="125">
        <v>1</v>
      </c>
      <c r="O609" s="141" t="s">
        <v>2110</v>
      </c>
    </row>
    <row r="610" spans="1:15" x14ac:dyDescent="0.25">
      <c r="A610" s="125">
        <f t="shared" si="9"/>
        <v>604</v>
      </c>
      <c r="B610" s="125" t="s">
        <v>3166</v>
      </c>
      <c r="C610" s="125" t="s">
        <v>3166</v>
      </c>
      <c r="D610" s="125" t="s">
        <v>3189</v>
      </c>
      <c r="E610" s="126"/>
      <c r="F610" s="127"/>
      <c r="G610" s="127"/>
      <c r="H610" s="130" t="s">
        <v>3190</v>
      </c>
      <c r="I610" s="129">
        <v>191.0891089108911</v>
      </c>
      <c r="J610" s="125">
        <v>18</v>
      </c>
      <c r="K610" s="125" t="s">
        <v>3169</v>
      </c>
      <c r="L610" s="125" t="s">
        <v>3172</v>
      </c>
      <c r="M610" s="141" t="s">
        <v>2110</v>
      </c>
      <c r="N610" s="125">
        <v>1</v>
      </c>
      <c r="O610" s="141" t="s">
        <v>2110</v>
      </c>
    </row>
    <row r="611" spans="1:15" x14ac:dyDescent="0.25">
      <c r="A611" s="125">
        <f t="shared" si="9"/>
        <v>605</v>
      </c>
      <c r="B611" s="125" t="s">
        <v>3166</v>
      </c>
      <c r="C611" s="125" t="s">
        <v>3166</v>
      </c>
      <c r="D611" s="125" t="s">
        <v>3189</v>
      </c>
      <c r="E611" s="126"/>
      <c r="F611" s="127"/>
      <c r="G611" s="127"/>
      <c r="H611" s="130" t="s">
        <v>3190</v>
      </c>
      <c r="I611" s="129">
        <v>174.25742574257427</v>
      </c>
      <c r="J611" s="125">
        <v>18</v>
      </c>
      <c r="K611" s="125" t="s">
        <v>3169</v>
      </c>
      <c r="L611" s="125" t="s">
        <v>3172</v>
      </c>
      <c r="M611" s="141" t="s">
        <v>2110</v>
      </c>
      <c r="N611" s="125">
        <v>1</v>
      </c>
      <c r="O611" s="141" t="s">
        <v>2110</v>
      </c>
    </row>
    <row r="612" spans="1:15" x14ac:dyDescent="0.25">
      <c r="A612" s="125">
        <f t="shared" si="9"/>
        <v>606</v>
      </c>
      <c r="B612" s="125" t="s">
        <v>3166</v>
      </c>
      <c r="C612" s="125" t="s">
        <v>3166</v>
      </c>
      <c r="D612" s="125" t="s">
        <v>3189</v>
      </c>
      <c r="E612" s="126"/>
      <c r="F612" s="127"/>
      <c r="G612" s="127"/>
      <c r="H612" s="130" t="s">
        <v>3190</v>
      </c>
      <c r="I612" s="129">
        <v>180.19801980198019</v>
      </c>
      <c r="J612" s="125">
        <v>18</v>
      </c>
      <c r="K612" s="125" t="s">
        <v>3169</v>
      </c>
      <c r="L612" s="125" t="s">
        <v>3172</v>
      </c>
      <c r="M612" s="141" t="s">
        <v>2110</v>
      </c>
      <c r="N612" s="125">
        <v>1</v>
      </c>
      <c r="O612" s="141" t="s">
        <v>2110</v>
      </c>
    </row>
    <row r="613" spans="1:15" x14ac:dyDescent="0.25">
      <c r="A613" s="125">
        <f t="shared" si="9"/>
        <v>607</v>
      </c>
      <c r="B613" s="125" t="s">
        <v>3166</v>
      </c>
      <c r="C613" s="125" t="s">
        <v>3166</v>
      </c>
      <c r="D613" s="125" t="s">
        <v>3189</v>
      </c>
      <c r="E613" s="126"/>
      <c r="F613" s="127"/>
      <c r="G613" s="127"/>
      <c r="H613" s="130" t="s">
        <v>3190</v>
      </c>
      <c r="I613" s="129">
        <v>182.17821782178217</v>
      </c>
      <c r="J613" s="125">
        <v>18</v>
      </c>
      <c r="K613" s="125" t="s">
        <v>3169</v>
      </c>
      <c r="L613" s="125" t="s">
        <v>3172</v>
      </c>
      <c r="M613" s="141" t="s">
        <v>2110</v>
      </c>
      <c r="N613" s="125">
        <v>1</v>
      </c>
      <c r="O613" s="141" t="s">
        <v>2110</v>
      </c>
    </row>
    <row r="614" spans="1:15" x14ac:dyDescent="0.25">
      <c r="A614" s="125">
        <f t="shared" si="9"/>
        <v>608</v>
      </c>
      <c r="B614" s="125" t="s">
        <v>3166</v>
      </c>
      <c r="C614" s="125" t="s">
        <v>3166</v>
      </c>
      <c r="D614" s="125" t="s">
        <v>3189</v>
      </c>
      <c r="E614" s="126"/>
      <c r="F614" s="127"/>
      <c r="G614" s="127"/>
      <c r="H614" s="130" t="s">
        <v>3190</v>
      </c>
      <c r="I614" s="129">
        <v>178.21782178217822</v>
      </c>
      <c r="J614" s="125">
        <v>18</v>
      </c>
      <c r="K614" s="125" t="s">
        <v>3169</v>
      </c>
      <c r="L614" s="125" t="s">
        <v>3172</v>
      </c>
      <c r="M614" s="141" t="s">
        <v>2110</v>
      </c>
      <c r="N614" s="125">
        <v>1</v>
      </c>
      <c r="O614" s="141" t="s">
        <v>2110</v>
      </c>
    </row>
    <row r="615" spans="1:15" x14ac:dyDescent="0.25">
      <c r="A615" s="125">
        <f t="shared" si="9"/>
        <v>609</v>
      </c>
      <c r="B615" s="125" t="s">
        <v>3166</v>
      </c>
      <c r="C615" s="125" t="s">
        <v>3166</v>
      </c>
      <c r="D615" s="125" t="s">
        <v>3189</v>
      </c>
      <c r="E615" s="126"/>
      <c r="F615" s="127"/>
      <c r="G615" s="127"/>
      <c r="H615" s="130" t="s">
        <v>3190</v>
      </c>
      <c r="I615" s="129">
        <v>180.19801980198019</v>
      </c>
      <c r="J615" s="125">
        <v>18</v>
      </c>
      <c r="K615" s="125" t="s">
        <v>3169</v>
      </c>
      <c r="L615" s="125" t="s">
        <v>3172</v>
      </c>
      <c r="M615" s="141" t="s">
        <v>2110</v>
      </c>
      <c r="N615" s="125">
        <v>1</v>
      </c>
      <c r="O615" s="141" t="s">
        <v>2110</v>
      </c>
    </row>
    <row r="616" spans="1:15" x14ac:dyDescent="0.25">
      <c r="A616" s="125">
        <f t="shared" si="9"/>
        <v>610</v>
      </c>
      <c r="B616" s="125" t="s">
        <v>3166</v>
      </c>
      <c r="C616" s="125" t="s">
        <v>3166</v>
      </c>
      <c r="D616" s="125" t="s">
        <v>3189</v>
      </c>
      <c r="E616" s="126"/>
      <c r="F616" s="127"/>
      <c r="G616" s="127"/>
      <c r="H616" s="130" t="s">
        <v>3190</v>
      </c>
      <c r="I616" s="129">
        <v>112.87128712871286</v>
      </c>
      <c r="J616" s="125">
        <v>18</v>
      </c>
      <c r="K616" s="125" t="s">
        <v>3169</v>
      </c>
      <c r="L616" s="125" t="s">
        <v>3172</v>
      </c>
      <c r="M616" s="141" t="s">
        <v>2110</v>
      </c>
      <c r="N616" s="125">
        <v>1</v>
      </c>
      <c r="O616" s="141" t="s">
        <v>2110</v>
      </c>
    </row>
    <row r="617" spans="1:15" x14ac:dyDescent="0.25">
      <c r="A617" s="125">
        <f t="shared" si="9"/>
        <v>611</v>
      </c>
      <c r="B617" s="125" t="s">
        <v>3166</v>
      </c>
      <c r="C617" s="125" t="s">
        <v>3166</v>
      </c>
      <c r="D617" s="125" t="s">
        <v>3191</v>
      </c>
      <c r="E617" s="126"/>
      <c r="F617" s="127"/>
      <c r="G617" s="127"/>
      <c r="H617" s="130" t="s">
        <v>3190</v>
      </c>
      <c r="I617" s="129">
        <v>40.594059405940591</v>
      </c>
      <c r="J617" s="125">
        <v>18</v>
      </c>
      <c r="K617" s="125" t="s">
        <v>3169</v>
      </c>
      <c r="L617" s="125" t="s">
        <v>3172</v>
      </c>
      <c r="M617" s="141" t="s">
        <v>2110</v>
      </c>
      <c r="N617" s="125">
        <v>1</v>
      </c>
      <c r="O617" s="141" t="s">
        <v>2110</v>
      </c>
    </row>
    <row r="618" spans="1:15" x14ac:dyDescent="0.25">
      <c r="A618" s="125">
        <f t="shared" si="9"/>
        <v>612</v>
      </c>
      <c r="B618" s="125" t="s">
        <v>3166</v>
      </c>
      <c r="C618" s="125" t="s">
        <v>3166</v>
      </c>
      <c r="D618" s="125" t="s">
        <v>3191</v>
      </c>
      <c r="E618" s="126"/>
      <c r="F618" s="127"/>
      <c r="G618" s="127"/>
      <c r="H618" s="130" t="s">
        <v>3190</v>
      </c>
      <c r="I618" s="129">
        <v>42.574257425742573</v>
      </c>
      <c r="J618" s="125">
        <v>18</v>
      </c>
      <c r="K618" s="125" t="s">
        <v>3169</v>
      </c>
      <c r="L618" s="125" t="s">
        <v>3172</v>
      </c>
      <c r="M618" s="141" t="s">
        <v>2110</v>
      </c>
      <c r="N618" s="125">
        <v>1</v>
      </c>
      <c r="O618" s="141" t="s">
        <v>2110</v>
      </c>
    </row>
    <row r="619" spans="1:15" x14ac:dyDescent="0.25">
      <c r="A619" s="125">
        <f t="shared" si="9"/>
        <v>613</v>
      </c>
      <c r="B619" s="125" t="s">
        <v>3166</v>
      </c>
      <c r="C619" s="125" t="s">
        <v>3166</v>
      </c>
      <c r="D619" s="125" t="s">
        <v>3191</v>
      </c>
      <c r="E619" s="126"/>
      <c r="F619" s="127"/>
      <c r="G619" s="127"/>
      <c r="H619" s="130" t="s">
        <v>3190</v>
      </c>
      <c r="I619" s="129">
        <v>149.50495049504951</v>
      </c>
      <c r="J619" s="125">
        <v>18</v>
      </c>
      <c r="K619" s="125" t="s">
        <v>3169</v>
      </c>
      <c r="L619" s="125" t="s">
        <v>3172</v>
      </c>
      <c r="M619" s="141" t="s">
        <v>2110</v>
      </c>
      <c r="N619" s="125">
        <v>1</v>
      </c>
      <c r="O619" s="141" t="s">
        <v>2110</v>
      </c>
    </row>
    <row r="620" spans="1:15" x14ac:dyDescent="0.25">
      <c r="A620" s="125">
        <f t="shared" si="9"/>
        <v>614</v>
      </c>
      <c r="B620" s="125" t="s">
        <v>3166</v>
      </c>
      <c r="C620" s="125" t="s">
        <v>3166</v>
      </c>
      <c r="D620" s="125" t="s">
        <v>3191</v>
      </c>
      <c r="E620" s="126"/>
      <c r="F620" s="127"/>
      <c r="G620" s="127"/>
      <c r="H620" s="130" t="s">
        <v>3190</v>
      </c>
      <c r="I620" s="129">
        <v>175.24752475247524</v>
      </c>
      <c r="J620" s="125">
        <v>18</v>
      </c>
      <c r="K620" s="125" t="s">
        <v>3169</v>
      </c>
      <c r="L620" s="125" t="s">
        <v>3172</v>
      </c>
      <c r="M620" s="141" t="s">
        <v>2110</v>
      </c>
      <c r="N620" s="125">
        <v>1</v>
      </c>
      <c r="O620" s="141" t="s">
        <v>2110</v>
      </c>
    </row>
    <row r="621" spans="1:15" x14ac:dyDescent="0.25">
      <c r="A621" s="125">
        <f t="shared" si="9"/>
        <v>615</v>
      </c>
      <c r="B621" s="125" t="s">
        <v>3166</v>
      </c>
      <c r="C621" s="125" t="s">
        <v>3166</v>
      </c>
      <c r="D621" s="125" t="s">
        <v>3191</v>
      </c>
      <c r="E621" s="126"/>
      <c r="F621" s="127"/>
      <c r="G621" s="127"/>
      <c r="H621" s="130" t="s">
        <v>3190</v>
      </c>
      <c r="I621" s="129">
        <v>177.22772277227722</v>
      </c>
      <c r="J621" s="125">
        <v>18</v>
      </c>
      <c r="K621" s="125" t="s">
        <v>3169</v>
      </c>
      <c r="L621" s="125" t="s">
        <v>3172</v>
      </c>
      <c r="M621" s="141" t="s">
        <v>2110</v>
      </c>
      <c r="N621" s="125">
        <v>1</v>
      </c>
      <c r="O621" s="141" t="s">
        <v>2110</v>
      </c>
    </row>
    <row r="622" spans="1:15" x14ac:dyDescent="0.25">
      <c r="A622" s="125">
        <f t="shared" si="9"/>
        <v>616</v>
      </c>
      <c r="B622" s="125" t="s">
        <v>3166</v>
      </c>
      <c r="C622" s="125" t="s">
        <v>3166</v>
      </c>
      <c r="D622" s="125" t="s">
        <v>3191</v>
      </c>
      <c r="E622" s="126"/>
      <c r="F622" s="127"/>
      <c r="G622" s="127"/>
      <c r="H622" s="130" t="s">
        <v>3190</v>
      </c>
      <c r="I622" s="129">
        <v>180.19801980198019</v>
      </c>
      <c r="J622" s="125">
        <v>18</v>
      </c>
      <c r="K622" s="125" t="s">
        <v>3169</v>
      </c>
      <c r="L622" s="125" t="s">
        <v>3172</v>
      </c>
      <c r="M622" s="141" t="s">
        <v>2110</v>
      </c>
      <c r="N622" s="125">
        <v>1</v>
      </c>
      <c r="O622" s="141" t="s">
        <v>2110</v>
      </c>
    </row>
    <row r="623" spans="1:15" x14ac:dyDescent="0.25">
      <c r="A623" s="125">
        <f t="shared" si="9"/>
        <v>617</v>
      </c>
      <c r="B623" s="125" t="s">
        <v>3166</v>
      </c>
      <c r="C623" s="125" t="s">
        <v>3166</v>
      </c>
      <c r="D623" s="125" t="s">
        <v>3191</v>
      </c>
      <c r="E623" s="126"/>
      <c r="F623" s="127"/>
      <c r="G623" s="127"/>
      <c r="H623" s="130" t="s">
        <v>3190</v>
      </c>
      <c r="I623" s="129">
        <v>179.20792079207919</v>
      </c>
      <c r="J623" s="125">
        <v>18</v>
      </c>
      <c r="K623" s="125" t="s">
        <v>3169</v>
      </c>
      <c r="L623" s="125" t="s">
        <v>3172</v>
      </c>
      <c r="M623" s="141" t="s">
        <v>2110</v>
      </c>
      <c r="N623" s="125">
        <v>1</v>
      </c>
      <c r="O623" s="141" t="s">
        <v>2110</v>
      </c>
    </row>
    <row r="624" spans="1:15" x14ac:dyDescent="0.25">
      <c r="A624" s="125">
        <f t="shared" si="9"/>
        <v>618</v>
      </c>
      <c r="B624" s="125" t="s">
        <v>3166</v>
      </c>
      <c r="C624" s="125" t="s">
        <v>3166</v>
      </c>
      <c r="D624" s="125" t="s">
        <v>3191</v>
      </c>
      <c r="E624" s="126"/>
      <c r="F624" s="127"/>
      <c r="G624" s="127"/>
      <c r="H624" s="130" t="s">
        <v>3190</v>
      </c>
      <c r="I624" s="129">
        <v>182.17821782178217</v>
      </c>
      <c r="J624" s="125">
        <v>18</v>
      </c>
      <c r="K624" s="125" t="s">
        <v>3169</v>
      </c>
      <c r="L624" s="125" t="s">
        <v>3172</v>
      </c>
      <c r="M624" s="141" t="s">
        <v>2110</v>
      </c>
      <c r="N624" s="125">
        <v>1</v>
      </c>
      <c r="O624" s="141" t="s">
        <v>2110</v>
      </c>
    </row>
    <row r="625" spans="1:15" x14ac:dyDescent="0.25">
      <c r="A625" s="125">
        <f t="shared" si="9"/>
        <v>619</v>
      </c>
      <c r="B625" s="125" t="s">
        <v>3166</v>
      </c>
      <c r="C625" s="125" t="s">
        <v>3166</v>
      </c>
      <c r="D625" s="125" t="s">
        <v>3191</v>
      </c>
      <c r="E625" s="126"/>
      <c r="F625" s="127"/>
      <c r="G625" s="127"/>
      <c r="H625" s="130" t="s">
        <v>3190</v>
      </c>
      <c r="I625" s="129">
        <v>178.21782178217822</v>
      </c>
      <c r="J625" s="125">
        <v>18</v>
      </c>
      <c r="K625" s="125" t="s">
        <v>3169</v>
      </c>
      <c r="L625" s="125" t="s">
        <v>3172</v>
      </c>
      <c r="M625" s="141" t="s">
        <v>2110</v>
      </c>
      <c r="N625" s="125">
        <v>1</v>
      </c>
      <c r="O625" s="141" t="s">
        <v>2110</v>
      </c>
    </row>
    <row r="626" spans="1:15" x14ac:dyDescent="0.25">
      <c r="A626" s="125">
        <f t="shared" si="9"/>
        <v>620</v>
      </c>
      <c r="B626" s="125" t="s">
        <v>3166</v>
      </c>
      <c r="C626" s="125" t="s">
        <v>3166</v>
      </c>
      <c r="D626" s="125" t="s">
        <v>3191</v>
      </c>
      <c r="E626" s="126"/>
      <c r="F626" s="127"/>
      <c r="G626" s="127"/>
      <c r="H626" s="130" t="s">
        <v>3190</v>
      </c>
      <c r="I626" s="129">
        <v>10</v>
      </c>
      <c r="J626" s="125">
        <v>18</v>
      </c>
      <c r="K626" s="125" t="s">
        <v>3169</v>
      </c>
      <c r="L626" s="125" t="s">
        <v>3172</v>
      </c>
      <c r="M626" s="141" t="s">
        <v>2110</v>
      </c>
      <c r="N626" s="125">
        <v>1</v>
      </c>
      <c r="O626" s="141" t="s">
        <v>2110</v>
      </c>
    </row>
    <row r="627" spans="1:15" x14ac:dyDescent="0.25">
      <c r="A627" s="125">
        <f t="shared" si="9"/>
        <v>621</v>
      </c>
      <c r="B627" s="125" t="s">
        <v>3166</v>
      </c>
      <c r="C627" s="125" t="s">
        <v>3166</v>
      </c>
      <c r="D627" s="125" t="s">
        <v>3191</v>
      </c>
      <c r="E627" s="126"/>
      <c r="F627" s="127"/>
      <c r="G627" s="127"/>
      <c r="H627" s="130" t="s">
        <v>3185</v>
      </c>
      <c r="I627" s="129">
        <v>42</v>
      </c>
      <c r="J627" s="125">
        <v>18</v>
      </c>
      <c r="K627" s="125" t="s">
        <v>3169</v>
      </c>
      <c r="L627" s="125" t="s">
        <v>3175</v>
      </c>
      <c r="M627" s="141" t="s">
        <v>5775</v>
      </c>
      <c r="N627" s="125">
        <v>1</v>
      </c>
      <c r="O627" s="141" t="s">
        <v>8166</v>
      </c>
    </row>
    <row r="628" spans="1:15" x14ac:dyDescent="0.25">
      <c r="A628" s="125">
        <f t="shared" si="9"/>
        <v>622</v>
      </c>
      <c r="B628" s="125" t="s">
        <v>3166</v>
      </c>
      <c r="C628" s="125" t="s">
        <v>3166</v>
      </c>
      <c r="D628" s="125" t="s">
        <v>3191</v>
      </c>
      <c r="E628" s="126"/>
      <c r="F628" s="127"/>
      <c r="G628" s="127"/>
      <c r="H628" s="130" t="s">
        <v>3185</v>
      </c>
      <c r="I628" s="129">
        <v>58</v>
      </c>
      <c r="J628" s="125">
        <v>18</v>
      </c>
      <c r="K628" s="125" t="s">
        <v>3169</v>
      </c>
      <c r="L628" s="125" t="s">
        <v>3175</v>
      </c>
      <c r="M628" s="141" t="s">
        <v>5775</v>
      </c>
      <c r="N628" s="125">
        <v>1</v>
      </c>
      <c r="O628" s="141" t="s">
        <v>8166</v>
      </c>
    </row>
    <row r="629" spans="1:15" x14ac:dyDescent="0.25">
      <c r="A629" s="125">
        <f t="shared" si="9"/>
        <v>623</v>
      </c>
      <c r="B629" s="125" t="s">
        <v>3166</v>
      </c>
      <c r="C629" s="125" t="s">
        <v>3166</v>
      </c>
      <c r="D629" s="125" t="s">
        <v>3191</v>
      </c>
      <c r="E629" s="126"/>
      <c r="F629" s="127"/>
      <c r="G629" s="127"/>
      <c r="H629" s="130" t="s">
        <v>3185</v>
      </c>
      <c r="I629" s="129">
        <v>78</v>
      </c>
      <c r="J629" s="125">
        <v>18</v>
      </c>
      <c r="K629" s="125" t="s">
        <v>3169</v>
      </c>
      <c r="L629" s="125" t="s">
        <v>3175</v>
      </c>
      <c r="M629" s="141" t="s">
        <v>5775</v>
      </c>
      <c r="N629" s="125">
        <v>1</v>
      </c>
      <c r="O629" s="141" t="s">
        <v>8166</v>
      </c>
    </row>
    <row r="630" spans="1:15" x14ac:dyDescent="0.25">
      <c r="A630" s="125">
        <f t="shared" si="9"/>
        <v>624</v>
      </c>
      <c r="B630" s="125" t="s">
        <v>3166</v>
      </c>
      <c r="C630" s="125" t="s">
        <v>3166</v>
      </c>
      <c r="D630" s="125" t="s">
        <v>3191</v>
      </c>
      <c r="E630" s="126"/>
      <c r="F630" s="127"/>
      <c r="G630" s="127"/>
      <c r="H630" s="130" t="s">
        <v>3185</v>
      </c>
      <c r="I630" s="129">
        <v>13</v>
      </c>
      <c r="J630" s="125">
        <v>18</v>
      </c>
      <c r="K630" s="125" t="s">
        <v>3169</v>
      </c>
      <c r="L630" s="125" t="s">
        <v>3175</v>
      </c>
      <c r="M630" s="141" t="s">
        <v>5775</v>
      </c>
      <c r="N630" s="125">
        <v>1</v>
      </c>
      <c r="O630" s="141" t="s">
        <v>8166</v>
      </c>
    </row>
    <row r="631" spans="1:15" x14ac:dyDescent="0.25">
      <c r="A631" s="125">
        <f t="shared" si="9"/>
        <v>625</v>
      </c>
      <c r="B631" s="125" t="s">
        <v>3166</v>
      </c>
      <c r="C631" s="125" t="s">
        <v>3166</v>
      </c>
      <c r="D631" s="125" t="s">
        <v>3191</v>
      </c>
      <c r="E631" s="126"/>
      <c r="F631" s="127"/>
      <c r="G631" s="127"/>
      <c r="H631" s="130" t="s">
        <v>3190</v>
      </c>
      <c r="I631" s="129">
        <v>180.19801980198019</v>
      </c>
      <c r="J631" s="125">
        <v>18</v>
      </c>
      <c r="K631" s="125" t="s">
        <v>3169</v>
      </c>
      <c r="L631" s="125" t="s">
        <v>3172</v>
      </c>
      <c r="M631" s="141" t="s">
        <v>2110</v>
      </c>
      <c r="N631" s="125">
        <v>1</v>
      </c>
      <c r="O631" s="141" t="s">
        <v>2110</v>
      </c>
    </row>
    <row r="632" spans="1:15" x14ac:dyDescent="0.25">
      <c r="A632" s="125">
        <f t="shared" si="9"/>
        <v>626</v>
      </c>
      <c r="B632" s="125" t="s">
        <v>3166</v>
      </c>
      <c r="C632" s="125" t="s">
        <v>3166</v>
      </c>
      <c r="D632" s="125" t="s">
        <v>3191</v>
      </c>
      <c r="E632" s="126"/>
      <c r="F632" s="127"/>
      <c r="G632" s="127"/>
      <c r="H632" s="130" t="s">
        <v>3190</v>
      </c>
      <c r="I632" s="129">
        <v>183.16831683168317</v>
      </c>
      <c r="J632" s="125">
        <v>18</v>
      </c>
      <c r="K632" s="125" t="s">
        <v>3169</v>
      </c>
      <c r="L632" s="125" t="s">
        <v>3172</v>
      </c>
      <c r="M632" s="141" t="s">
        <v>2110</v>
      </c>
      <c r="N632" s="125">
        <v>1</v>
      </c>
      <c r="O632" s="141" t="s">
        <v>2110</v>
      </c>
    </row>
    <row r="633" spans="1:15" x14ac:dyDescent="0.25">
      <c r="A633" s="125">
        <f t="shared" si="9"/>
        <v>627</v>
      </c>
      <c r="B633" s="125" t="s">
        <v>3166</v>
      </c>
      <c r="C633" s="125" t="s">
        <v>3166</v>
      </c>
      <c r="D633" s="125" t="s">
        <v>3191</v>
      </c>
      <c r="E633" s="126"/>
      <c r="F633" s="127"/>
      <c r="G633" s="127"/>
      <c r="H633" s="130" t="s">
        <v>3190</v>
      </c>
      <c r="I633" s="129">
        <v>144.55445544554456</v>
      </c>
      <c r="J633" s="125">
        <v>18</v>
      </c>
      <c r="K633" s="125" t="s">
        <v>3169</v>
      </c>
      <c r="L633" s="125" t="s">
        <v>3172</v>
      </c>
      <c r="M633" s="141" t="s">
        <v>2110</v>
      </c>
      <c r="N633" s="125">
        <v>1</v>
      </c>
      <c r="O633" s="141" t="s">
        <v>2110</v>
      </c>
    </row>
    <row r="634" spans="1:15" x14ac:dyDescent="0.25">
      <c r="A634" s="125">
        <f t="shared" si="9"/>
        <v>628</v>
      </c>
      <c r="B634" s="125" t="s">
        <v>3166</v>
      </c>
      <c r="C634" s="125" t="s">
        <v>3166</v>
      </c>
      <c r="D634" s="125" t="s">
        <v>3191</v>
      </c>
      <c r="E634" s="126"/>
      <c r="F634" s="127"/>
      <c r="G634" s="127"/>
      <c r="H634" s="130" t="s">
        <v>3185</v>
      </c>
      <c r="I634" s="129">
        <v>37.623762376237622</v>
      </c>
      <c r="J634" s="125">
        <v>12</v>
      </c>
      <c r="K634" s="125" t="s">
        <v>3169</v>
      </c>
      <c r="L634" s="125" t="s">
        <v>3175</v>
      </c>
      <c r="M634" s="141" t="s">
        <v>5749</v>
      </c>
      <c r="N634" s="125">
        <v>1</v>
      </c>
      <c r="O634" s="141" t="s">
        <v>8165</v>
      </c>
    </row>
    <row r="635" spans="1:15" x14ac:dyDescent="0.25">
      <c r="A635" s="125">
        <f t="shared" si="9"/>
        <v>629</v>
      </c>
      <c r="B635" s="125" t="s">
        <v>3166</v>
      </c>
      <c r="C635" s="125" t="s">
        <v>3166</v>
      </c>
      <c r="D635" s="125" t="s">
        <v>3191</v>
      </c>
      <c r="E635" s="126"/>
      <c r="F635" s="127"/>
      <c r="G635" s="127"/>
      <c r="H635" s="130" t="s">
        <v>3185</v>
      </c>
      <c r="I635" s="129">
        <v>54.455445544554458</v>
      </c>
      <c r="J635" s="125">
        <v>12</v>
      </c>
      <c r="K635" s="125" t="s">
        <v>3169</v>
      </c>
      <c r="L635" s="125" t="s">
        <v>3175</v>
      </c>
      <c r="M635" s="141" t="s">
        <v>5749</v>
      </c>
      <c r="N635" s="125">
        <v>1</v>
      </c>
      <c r="O635" s="141" t="s">
        <v>8165</v>
      </c>
    </row>
    <row r="636" spans="1:15" x14ac:dyDescent="0.25">
      <c r="A636" s="125">
        <f t="shared" si="9"/>
        <v>630</v>
      </c>
      <c r="B636" s="125" t="s">
        <v>3166</v>
      </c>
      <c r="C636" s="125" t="s">
        <v>3166</v>
      </c>
      <c r="D636" s="125" t="s">
        <v>3191</v>
      </c>
      <c r="E636" s="126"/>
      <c r="F636" s="127"/>
      <c r="G636" s="127"/>
      <c r="H636" s="130" t="s">
        <v>3185</v>
      </c>
      <c r="I636" s="129">
        <v>31.683168316831683</v>
      </c>
      <c r="J636" s="125">
        <v>12</v>
      </c>
      <c r="K636" s="125" t="s">
        <v>3169</v>
      </c>
      <c r="L636" s="125" t="s">
        <v>3175</v>
      </c>
      <c r="M636" s="141" t="s">
        <v>5749</v>
      </c>
      <c r="N636" s="125">
        <v>1</v>
      </c>
      <c r="O636" s="141" t="s">
        <v>8165</v>
      </c>
    </row>
    <row r="637" spans="1:15" x14ac:dyDescent="0.25">
      <c r="A637" s="125">
        <f t="shared" si="9"/>
        <v>631</v>
      </c>
      <c r="B637" s="125" t="s">
        <v>3166</v>
      </c>
      <c r="C637" s="125" t="s">
        <v>3166</v>
      </c>
      <c r="D637" s="125" t="s">
        <v>3191</v>
      </c>
      <c r="E637" s="126"/>
      <c r="F637" s="127"/>
      <c r="G637" s="127"/>
      <c r="H637" s="130" t="s">
        <v>3185</v>
      </c>
      <c r="I637" s="129">
        <v>23.762376237623762</v>
      </c>
      <c r="J637" s="125">
        <v>12</v>
      </c>
      <c r="K637" s="125" t="s">
        <v>3169</v>
      </c>
      <c r="L637" s="125" t="s">
        <v>3175</v>
      </c>
      <c r="M637" s="141" t="s">
        <v>5749</v>
      </c>
      <c r="N637" s="125">
        <v>1</v>
      </c>
      <c r="O637" s="141" t="s">
        <v>8165</v>
      </c>
    </row>
    <row r="638" spans="1:15" x14ac:dyDescent="0.25">
      <c r="A638" s="125">
        <f t="shared" si="9"/>
        <v>632</v>
      </c>
      <c r="B638" s="125" t="s">
        <v>3166</v>
      </c>
      <c r="C638" s="125" t="s">
        <v>3166</v>
      </c>
      <c r="D638" s="125" t="s">
        <v>3191</v>
      </c>
      <c r="E638" s="126"/>
      <c r="F638" s="127"/>
      <c r="G638" s="127"/>
      <c r="H638" s="130" t="s">
        <v>3190</v>
      </c>
      <c r="I638" s="129">
        <v>153.46534653465346</v>
      </c>
      <c r="J638" s="125">
        <v>20</v>
      </c>
      <c r="K638" s="125" t="s">
        <v>3171</v>
      </c>
      <c r="L638" s="125" t="s">
        <v>3172</v>
      </c>
      <c r="M638" s="141" t="s">
        <v>2110</v>
      </c>
      <c r="N638" s="125">
        <v>1</v>
      </c>
      <c r="O638" s="141" t="s">
        <v>2110</v>
      </c>
    </row>
    <row r="639" spans="1:15" x14ac:dyDescent="0.25">
      <c r="A639" s="125">
        <f t="shared" si="9"/>
        <v>633</v>
      </c>
      <c r="B639" s="125" t="s">
        <v>3166</v>
      </c>
      <c r="C639" s="125" t="s">
        <v>3166</v>
      </c>
      <c r="D639" s="125" t="s">
        <v>3191</v>
      </c>
      <c r="E639" s="126"/>
      <c r="F639" s="127"/>
      <c r="G639" s="127"/>
      <c r="H639" s="130" t="s">
        <v>3185</v>
      </c>
      <c r="I639" s="129">
        <v>48.62</v>
      </c>
      <c r="J639" s="125">
        <v>12</v>
      </c>
      <c r="K639" s="125" t="s">
        <v>3169</v>
      </c>
      <c r="L639" s="125" t="s">
        <v>3175</v>
      </c>
      <c r="M639" s="141" t="s">
        <v>5749</v>
      </c>
      <c r="N639" s="125">
        <v>1</v>
      </c>
      <c r="O639" s="141" t="s">
        <v>8165</v>
      </c>
    </row>
    <row r="640" spans="1:15" x14ac:dyDescent="0.25">
      <c r="A640" s="125">
        <f t="shared" si="9"/>
        <v>634</v>
      </c>
      <c r="B640" s="125" t="s">
        <v>3166</v>
      </c>
      <c r="C640" s="125" t="s">
        <v>3166</v>
      </c>
      <c r="D640" s="125" t="s">
        <v>3191</v>
      </c>
      <c r="E640" s="126"/>
      <c r="F640" s="127"/>
      <c r="G640" s="127"/>
      <c r="H640" s="130" t="s">
        <v>3185</v>
      </c>
      <c r="I640" s="129">
        <v>42.3</v>
      </c>
      <c r="J640" s="125">
        <v>12</v>
      </c>
      <c r="K640" s="125" t="s">
        <v>3169</v>
      </c>
      <c r="L640" s="125" t="s">
        <v>3175</v>
      </c>
      <c r="M640" s="141" t="s">
        <v>5749</v>
      </c>
      <c r="N640" s="125">
        <v>1</v>
      </c>
      <c r="O640" s="141" t="s">
        <v>8165</v>
      </c>
    </row>
    <row r="641" spans="1:15" x14ac:dyDescent="0.25">
      <c r="A641" s="125">
        <f t="shared" si="9"/>
        <v>635</v>
      </c>
      <c r="B641" s="125" t="s">
        <v>3166</v>
      </c>
      <c r="C641" s="125" t="s">
        <v>3166</v>
      </c>
      <c r="D641" s="125" t="s">
        <v>3191</v>
      </c>
      <c r="E641" s="126"/>
      <c r="F641" s="127"/>
      <c r="G641" s="127"/>
      <c r="H641" s="130" t="s">
        <v>3185</v>
      </c>
      <c r="I641" s="129">
        <v>60.66</v>
      </c>
      <c r="J641" s="125">
        <v>12</v>
      </c>
      <c r="K641" s="125" t="s">
        <v>3169</v>
      </c>
      <c r="L641" s="125" t="s">
        <v>3175</v>
      </c>
      <c r="M641" s="141" t="s">
        <v>5749</v>
      </c>
      <c r="N641" s="125">
        <v>1</v>
      </c>
      <c r="O641" s="141" t="s">
        <v>8165</v>
      </c>
    </row>
    <row r="642" spans="1:15" x14ac:dyDescent="0.25">
      <c r="A642" s="125">
        <f t="shared" si="9"/>
        <v>636</v>
      </c>
      <c r="B642" s="125" t="s">
        <v>3166</v>
      </c>
      <c r="C642" s="125" t="s">
        <v>3166</v>
      </c>
      <c r="D642" s="125" t="s">
        <v>3191</v>
      </c>
      <c r="E642" s="126"/>
      <c r="F642" s="127"/>
      <c r="G642" s="127"/>
      <c r="H642" s="130" t="s">
        <v>3185</v>
      </c>
      <c r="I642" s="129">
        <v>33</v>
      </c>
      <c r="J642" s="125">
        <v>12</v>
      </c>
      <c r="K642" s="125" t="s">
        <v>3169</v>
      </c>
      <c r="L642" s="125" t="s">
        <v>3175</v>
      </c>
      <c r="M642" s="141" t="s">
        <v>5749</v>
      </c>
      <c r="N642" s="125">
        <v>1</v>
      </c>
      <c r="O642" s="141" t="s">
        <v>8165</v>
      </c>
    </row>
    <row r="643" spans="1:15" x14ac:dyDescent="0.25">
      <c r="A643" s="125">
        <f t="shared" si="9"/>
        <v>637</v>
      </c>
      <c r="B643" s="125" t="s">
        <v>3166</v>
      </c>
      <c r="C643" s="125" t="s">
        <v>3166</v>
      </c>
      <c r="D643" s="125" t="s">
        <v>3191</v>
      </c>
      <c r="E643" s="126"/>
      <c r="F643" s="127"/>
      <c r="G643" s="127"/>
      <c r="H643" s="130" t="s">
        <v>3185</v>
      </c>
      <c r="I643" s="129">
        <v>32.72</v>
      </c>
      <c r="J643" s="125">
        <v>12</v>
      </c>
      <c r="K643" s="125" t="s">
        <v>3169</v>
      </c>
      <c r="L643" s="125" t="s">
        <v>3175</v>
      </c>
      <c r="M643" s="141" t="s">
        <v>5749</v>
      </c>
      <c r="N643" s="125">
        <v>1</v>
      </c>
      <c r="O643" s="141" t="s">
        <v>8165</v>
      </c>
    </row>
    <row r="644" spans="1:15" x14ac:dyDescent="0.25">
      <c r="A644" s="125">
        <f t="shared" si="9"/>
        <v>638</v>
      </c>
      <c r="B644" s="125" t="s">
        <v>3166</v>
      </c>
      <c r="C644" s="125" t="s">
        <v>3166</v>
      </c>
      <c r="D644" s="125" t="s">
        <v>3191</v>
      </c>
      <c r="E644" s="126"/>
      <c r="F644" s="127"/>
      <c r="G644" s="127"/>
      <c r="H644" s="130" t="s">
        <v>3185</v>
      </c>
      <c r="I644" s="129">
        <v>28.49</v>
      </c>
      <c r="J644" s="125">
        <v>12</v>
      </c>
      <c r="K644" s="125" t="s">
        <v>3169</v>
      </c>
      <c r="L644" s="125" t="s">
        <v>3175</v>
      </c>
      <c r="M644" s="141" t="s">
        <v>5749</v>
      </c>
      <c r="N644" s="125">
        <v>1</v>
      </c>
      <c r="O644" s="141" t="s">
        <v>8165</v>
      </c>
    </row>
    <row r="645" spans="1:15" x14ac:dyDescent="0.25">
      <c r="A645" s="125">
        <f t="shared" si="9"/>
        <v>639</v>
      </c>
      <c r="B645" s="125" t="s">
        <v>3166</v>
      </c>
      <c r="C645" s="125" t="s">
        <v>3166</v>
      </c>
      <c r="D645" s="125" t="s">
        <v>3191</v>
      </c>
      <c r="E645" s="126"/>
      <c r="F645" s="127"/>
      <c r="G645" s="127"/>
      <c r="H645" s="130" t="s">
        <v>3185</v>
      </c>
      <c r="I645" s="129">
        <v>49.64</v>
      </c>
      <c r="J645" s="125">
        <v>12</v>
      </c>
      <c r="K645" s="125" t="s">
        <v>3169</v>
      </c>
      <c r="L645" s="125" t="s">
        <v>3175</v>
      </c>
      <c r="M645" s="141" t="s">
        <v>5749</v>
      </c>
      <c r="N645" s="125">
        <v>1</v>
      </c>
      <c r="O645" s="141" t="s">
        <v>8165</v>
      </c>
    </row>
    <row r="646" spans="1:15" x14ac:dyDescent="0.25">
      <c r="A646" s="125">
        <f t="shared" si="9"/>
        <v>640</v>
      </c>
      <c r="B646" s="125" t="s">
        <v>3166</v>
      </c>
      <c r="C646" s="125" t="s">
        <v>3166</v>
      </c>
      <c r="D646" s="125" t="s">
        <v>3191</v>
      </c>
      <c r="E646" s="126"/>
      <c r="F646" s="127"/>
      <c r="G646" s="127"/>
      <c r="H646" s="130" t="s">
        <v>3185</v>
      </c>
      <c r="I646" s="129">
        <v>42.41</v>
      </c>
      <c r="J646" s="125">
        <v>12</v>
      </c>
      <c r="K646" s="125" t="s">
        <v>3169</v>
      </c>
      <c r="L646" s="125" t="s">
        <v>3175</v>
      </c>
      <c r="M646" s="141" t="s">
        <v>5749</v>
      </c>
      <c r="N646" s="125">
        <v>1</v>
      </c>
      <c r="O646" s="141" t="s">
        <v>8165</v>
      </c>
    </row>
    <row r="647" spans="1:15" x14ac:dyDescent="0.25">
      <c r="A647" s="125">
        <f t="shared" si="9"/>
        <v>641</v>
      </c>
      <c r="B647" s="125" t="s">
        <v>3166</v>
      </c>
      <c r="C647" s="125" t="s">
        <v>3166</v>
      </c>
      <c r="D647" s="125" t="s">
        <v>3191</v>
      </c>
      <c r="E647" s="126"/>
      <c r="F647" s="127"/>
      <c r="G647" s="127"/>
      <c r="H647" s="130" t="s">
        <v>3185</v>
      </c>
      <c r="I647" s="129">
        <v>33.44</v>
      </c>
      <c r="J647" s="125">
        <v>12</v>
      </c>
      <c r="K647" s="125" t="s">
        <v>3169</v>
      </c>
      <c r="L647" s="125" t="s">
        <v>3175</v>
      </c>
      <c r="M647" s="141" t="s">
        <v>5749</v>
      </c>
      <c r="N647" s="125">
        <v>1</v>
      </c>
      <c r="O647" s="141" t="s">
        <v>8165</v>
      </c>
    </row>
    <row r="648" spans="1:15" x14ac:dyDescent="0.25">
      <c r="A648" s="125">
        <f t="shared" si="9"/>
        <v>642</v>
      </c>
      <c r="B648" s="125" t="s">
        <v>3166</v>
      </c>
      <c r="C648" s="125" t="s">
        <v>3166</v>
      </c>
      <c r="D648" s="125" t="s">
        <v>3191</v>
      </c>
      <c r="E648" s="126"/>
      <c r="F648" s="127"/>
      <c r="G648" s="127"/>
      <c r="H648" s="130" t="s">
        <v>3185</v>
      </c>
      <c r="I648" s="129">
        <v>41.9</v>
      </c>
      <c r="J648" s="125">
        <v>12</v>
      </c>
      <c r="K648" s="125" t="s">
        <v>3169</v>
      </c>
      <c r="L648" s="125" t="s">
        <v>3175</v>
      </c>
      <c r="M648" s="141" t="s">
        <v>5749</v>
      </c>
      <c r="N648" s="125">
        <v>1</v>
      </c>
      <c r="O648" s="141" t="s">
        <v>8165</v>
      </c>
    </row>
    <row r="649" spans="1:15" x14ac:dyDescent="0.25">
      <c r="A649" s="125">
        <f t="shared" ref="A649:A712" si="10">A648+1</f>
        <v>643</v>
      </c>
      <c r="B649" s="125" t="s">
        <v>3166</v>
      </c>
      <c r="C649" s="125" t="s">
        <v>3166</v>
      </c>
      <c r="D649" s="125" t="s">
        <v>3191</v>
      </c>
      <c r="E649" s="126"/>
      <c r="F649" s="127"/>
      <c r="G649" s="127"/>
      <c r="H649" s="130" t="s">
        <v>3185</v>
      </c>
      <c r="I649" s="129">
        <v>41.33</v>
      </c>
      <c r="J649" s="125">
        <v>12</v>
      </c>
      <c r="K649" s="125" t="s">
        <v>3169</v>
      </c>
      <c r="L649" s="125" t="s">
        <v>3175</v>
      </c>
      <c r="M649" s="141" t="s">
        <v>5749</v>
      </c>
      <c r="N649" s="125">
        <v>1</v>
      </c>
      <c r="O649" s="141" t="s">
        <v>8165</v>
      </c>
    </row>
    <row r="650" spans="1:15" x14ac:dyDescent="0.25">
      <c r="A650" s="125">
        <f t="shared" si="10"/>
        <v>644</v>
      </c>
      <c r="B650" s="125" t="s">
        <v>3166</v>
      </c>
      <c r="C650" s="125" t="s">
        <v>3166</v>
      </c>
      <c r="D650" s="125" t="s">
        <v>3191</v>
      </c>
      <c r="E650" s="126"/>
      <c r="F650" s="127"/>
      <c r="G650" s="127"/>
      <c r="H650" s="130" t="s">
        <v>3185</v>
      </c>
      <c r="I650" s="129">
        <v>45.21</v>
      </c>
      <c r="J650" s="125">
        <v>12</v>
      </c>
      <c r="K650" s="125" t="s">
        <v>3169</v>
      </c>
      <c r="L650" s="125" t="s">
        <v>3175</v>
      </c>
      <c r="M650" s="141" t="s">
        <v>5749</v>
      </c>
      <c r="N650" s="125">
        <v>1</v>
      </c>
      <c r="O650" s="141" t="s">
        <v>8165</v>
      </c>
    </row>
    <row r="651" spans="1:15" x14ac:dyDescent="0.25">
      <c r="A651" s="125">
        <f t="shared" si="10"/>
        <v>645</v>
      </c>
      <c r="B651" s="125" t="s">
        <v>3166</v>
      </c>
      <c r="C651" s="125" t="s">
        <v>3166</v>
      </c>
      <c r="D651" s="125" t="s">
        <v>3191</v>
      </c>
      <c r="E651" s="126"/>
      <c r="F651" s="127"/>
      <c r="G651" s="127"/>
      <c r="H651" s="130" t="s">
        <v>3185</v>
      </c>
      <c r="I651" s="129">
        <v>36.04</v>
      </c>
      <c r="J651" s="125">
        <v>12</v>
      </c>
      <c r="K651" s="125" t="s">
        <v>3169</v>
      </c>
      <c r="L651" s="125" t="s">
        <v>3175</v>
      </c>
      <c r="M651" s="141" t="s">
        <v>5749</v>
      </c>
      <c r="N651" s="125">
        <v>1</v>
      </c>
      <c r="O651" s="141" t="s">
        <v>8165</v>
      </c>
    </row>
    <row r="652" spans="1:15" x14ac:dyDescent="0.25">
      <c r="A652" s="125">
        <f t="shared" si="10"/>
        <v>646</v>
      </c>
      <c r="B652" s="125" t="s">
        <v>3166</v>
      </c>
      <c r="C652" s="125" t="s">
        <v>3166</v>
      </c>
      <c r="D652" s="125" t="s">
        <v>3191</v>
      </c>
      <c r="E652" s="126"/>
      <c r="F652" s="127"/>
      <c r="G652" s="127"/>
      <c r="H652" s="130" t="s">
        <v>3185</v>
      </c>
      <c r="I652" s="129">
        <v>44.78</v>
      </c>
      <c r="J652" s="125">
        <v>12</v>
      </c>
      <c r="K652" s="125" t="s">
        <v>3169</v>
      </c>
      <c r="L652" s="125" t="s">
        <v>3175</v>
      </c>
      <c r="M652" s="141" t="s">
        <v>5749</v>
      </c>
      <c r="N652" s="125">
        <v>1</v>
      </c>
      <c r="O652" s="141" t="s">
        <v>8165</v>
      </c>
    </row>
    <row r="653" spans="1:15" x14ac:dyDescent="0.25">
      <c r="A653" s="125">
        <f t="shared" si="10"/>
        <v>647</v>
      </c>
      <c r="B653" s="125" t="s">
        <v>3166</v>
      </c>
      <c r="C653" s="125" t="s">
        <v>3166</v>
      </c>
      <c r="D653" s="125" t="s">
        <v>3191</v>
      </c>
      <c r="E653" s="126"/>
      <c r="F653" s="127"/>
      <c r="G653" s="127"/>
      <c r="H653" s="130" t="s">
        <v>3190</v>
      </c>
      <c r="I653" s="129">
        <v>175.24752475247524</v>
      </c>
      <c r="J653" s="125">
        <v>18</v>
      </c>
      <c r="K653" s="125" t="s">
        <v>3169</v>
      </c>
      <c r="L653" s="125" t="s">
        <v>3172</v>
      </c>
      <c r="M653" s="141" t="s">
        <v>2110</v>
      </c>
      <c r="N653" s="125">
        <v>1</v>
      </c>
      <c r="O653" s="141" t="s">
        <v>2110</v>
      </c>
    </row>
    <row r="654" spans="1:15" x14ac:dyDescent="0.25">
      <c r="A654" s="125">
        <f t="shared" si="10"/>
        <v>648</v>
      </c>
      <c r="B654" s="125" t="s">
        <v>3166</v>
      </c>
      <c r="C654" s="125" t="s">
        <v>3166</v>
      </c>
      <c r="D654" s="125" t="s">
        <v>3191</v>
      </c>
      <c r="E654" s="126"/>
      <c r="F654" s="127"/>
      <c r="G654" s="127"/>
      <c r="H654" s="130" t="s">
        <v>3190</v>
      </c>
      <c r="I654" s="129">
        <v>181.1881188118812</v>
      </c>
      <c r="J654" s="125">
        <v>18</v>
      </c>
      <c r="K654" s="125" t="s">
        <v>3169</v>
      </c>
      <c r="L654" s="125" t="s">
        <v>3172</v>
      </c>
      <c r="M654" s="141" t="s">
        <v>2110</v>
      </c>
      <c r="N654" s="125">
        <v>1</v>
      </c>
      <c r="O654" s="141" t="s">
        <v>2110</v>
      </c>
    </row>
    <row r="655" spans="1:15" x14ac:dyDescent="0.25">
      <c r="A655" s="125">
        <f t="shared" si="10"/>
        <v>649</v>
      </c>
      <c r="B655" s="125" t="s">
        <v>3166</v>
      </c>
      <c r="C655" s="125" t="s">
        <v>3166</v>
      </c>
      <c r="D655" s="125" t="s">
        <v>3191</v>
      </c>
      <c r="E655" s="126"/>
      <c r="F655" s="127"/>
      <c r="G655" s="127"/>
      <c r="H655" s="130" t="s">
        <v>3190</v>
      </c>
      <c r="I655" s="129">
        <v>175.24752475247524</v>
      </c>
      <c r="J655" s="125">
        <v>18</v>
      </c>
      <c r="K655" s="125" t="s">
        <v>3169</v>
      </c>
      <c r="L655" s="125" t="s">
        <v>3172</v>
      </c>
      <c r="M655" s="141" t="s">
        <v>2110</v>
      </c>
      <c r="N655" s="125">
        <v>1</v>
      </c>
      <c r="O655" s="141" t="s">
        <v>2110</v>
      </c>
    </row>
    <row r="656" spans="1:15" x14ac:dyDescent="0.25">
      <c r="A656" s="125">
        <f t="shared" si="10"/>
        <v>650</v>
      </c>
      <c r="B656" s="125" t="s">
        <v>3166</v>
      </c>
      <c r="C656" s="125" t="s">
        <v>3166</v>
      </c>
      <c r="D656" s="125" t="s">
        <v>3191</v>
      </c>
      <c r="E656" s="126"/>
      <c r="F656" s="127"/>
      <c r="G656" s="127"/>
      <c r="H656" s="130" t="s">
        <v>3190</v>
      </c>
      <c r="I656" s="129">
        <v>181.1881188118812</v>
      </c>
      <c r="J656" s="125">
        <v>18</v>
      </c>
      <c r="K656" s="125" t="s">
        <v>3169</v>
      </c>
      <c r="L656" s="125" t="s">
        <v>3172</v>
      </c>
      <c r="M656" s="141" t="s">
        <v>2110</v>
      </c>
      <c r="N656" s="125">
        <v>1</v>
      </c>
      <c r="O656" s="141" t="s">
        <v>2110</v>
      </c>
    </row>
    <row r="657" spans="1:15" x14ac:dyDescent="0.25">
      <c r="A657" s="125">
        <f t="shared" si="10"/>
        <v>651</v>
      </c>
      <c r="B657" s="125" t="s">
        <v>3166</v>
      </c>
      <c r="C657" s="125" t="s">
        <v>3166</v>
      </c>
      <c r="D657" s="125" t="s">
        <v>3191</v>
      </c>
      <c r="E657" s="126"/>
      <c r="F657" s="127"/>
      <c r="G657" s="127"/>
      <c r="H657" s="130" t="s">
        <v>3190</v>
      </c>
      <c r="I657" s="129">
        <v>179.20792079207919</v>
      </c>
      <c r="J657" s="125">
        <v>18</v>
      </c>
      <c r="K657" s="125" t="s">
        <v>3169</v>
      </c>
      <c r="L657" s="125" t="s">
        <v>3172</v>
      </c>
      <c r="M657" s="141" t="s">
        <v>2110</v>
      </c>
      <c r="N657" s="125">
        <v>1</v>
      </c>
      <c r="O657" s="141" t="s">
        <v>2110</v>
      </c>
    </row>
    <row r="658" spans="1:15" x14ac:dyDescent="0.25">
      <c r="A658" s="125">
        <f t="shared" si="10"/>
        <v>652</v>
      </c>
      <c r="B658" s="125" t="s">
        <v>3166</v>
      </c>
      <c r="C658" s="125" t="s">
        <v>3166</v>
      </c>
      <c r="D658" s="125" t="s">
        <v>3191</v>
      </c>
      <c r="E658" s="126"/>
      <c r="F658" s="127"/>
      <c r="G658" s="127"/>
      <c r="H658" s="130" t="s">
        <v>3190</v>
      </c>
      <c r="I658" s="129">
        <v>193.06930693069307</v>
      </c>
      <c r="J658" s="125">
        <v>18</v>
      </c>
      <c r="K658" s="125" t="s">
        <v>3169</v>
      </c>
      <c r="L658" s="125" t="s">
        <v>3172</v>
      </c>
      <c r="M658" s="141" t="s">
        <v>2110</v>
      </c>
      <c r="N658" s="125">
        <v>1</v>
      </c>
      <c r="O658" s="141" t="s">
        <v>2110</v>
      </c>
    </row>
    <row r="659" spans="1:15" x14ac:dyDescent="0.25">
      <c r="A659" s="125">
        <f t="shared" si="10"/>
        <v>653</v>
      </c>
      <c r="B659" s="125" t="s">
        <v>3166</v>
      </c>
      <c r="C659" s="125" t="s">
        <v>3166</v>
      </c>
      <c r="D659" s="125" t="s">
        <v>3191</v>
      </c>
      <c r="E659" s="126"/>
      <c r="F659" s="127"/>
      <c r="G659" s="127"/>
      <c r="H659" s="130" t="s">
        <v>3190</v>
      </c>
      <c r="I659" s="129">
        <v>194.05940594059405</v>
      </c>
      <c r="J659" s="125">
        <v>18</v>
      </c>
      <c r="K659" s="125" t="s">
        <v>3169</v>
      </c>
      <c r="L659" s="125" t="s">
        <v>3172</v>
      </c>
      <c r="M659" s="141" t="s">
        <v>2110</v>
      </c>
      <c r="N659" s="125">
        <v>1</v>
      </c>
      <c r="O659" s="141" t="s">
        <v>2110</v>
      </c>
    </row>
    <row r="660" spans="1:15" x14ac:dyDescent="0.25">
      <c r="A660" s="125">
        <f t="shared" si="10"/>
        <v>654</v>
      </c>
      <c r="B660" s="125" t="s">
        <v>3166</v>
      </c>
      <c r="C660" s="125" t="s">
        <v>3166</v>
      </c>
      <c r="D660" s="125" t="s">
        <v>3191</v>
      </c>
      <c r="E660" s="126"/>
      <c r="F660" s="127"/>
      <c r="G660" s="127"/>
      <c r="H660" s="130" t="s">
        <v>3190</v>
      </c>
      <c r="I660" s="129">
        <v>87.128712871287135</v>
      </c>
      <c r="J660" s="125">
        <v>18</v>
      </c>
      <c r="K660" s="125" t="s">
        <v>3169</v>
      </c>
      <c r="L660" s="125" t="s">
        <v>3172</v>
      </c>
      <c r="M660" s="141" t="s">
        <v>2110</v>
      </c>
      <c r="N660" s="125">
        <v>1</v>
      </c>
      <c r="O660" s="141" t="s">
        <v>2110</v>
      </c>
    </row>
    <row r="661" spans="1:15" x14ac:dyDescent="0.25">
      <c r="A661" s="125">
        <f t="shared" si="10"/>
        <v>655</v>
      </c>
      <c r="B661" s="125" t="s">
        <v>3166</v>
      </c>
      <c r="C661" s="125" t="s">
        <v>3166</v>
      </c>
      <c r="D661" s="125" t="s">
        <v>3191</v>
      </c>
      <c r="E661" s="126"/>
      <c r="F661" s="127"/>
      <c r="G661" s="127"/>
      <c r="H661" s="130" t="s">
        <v>3190</v>
      </c>
      <c r="I661" s="129">
        <v>109.9009900990099</v>
      </c>
      <c r="J661" s="125">
        <v>18</v>
      </c>
      <c r="K661" s="125" t="s">
        <v>3169</v>
      </c>
      <c r="L661" s="125" t="s">
        <v>3172</v>
      </c>
      <c r="M661" s="141" t="s">
        <v>2110</v>
      </c>
      <c r="N661" s="125">
        <v>1</v>
      </c>
      <c r="O661" s="141" t="s">
        <v>2110</v>
      </c>
    </row>
    <row r="662" spans="1:15" x14ac:dyDescent="0.25">
      <c r="A662" s="125">
        <f t="shared" si="10"/>
        <v>656</v>
      </c>
      <c r="B662" s="125" t="s">
        <v>3166</v>
      </c>
      <c r="C662" s="125" t="s">
        <v>3166</v>
      </c>
      <c r="D662" s="125" t="s">
        <v>3191</v>
      </c>
      <c r="E662" s="126"/>
      <c r="F662" s="127"/>
      <c r="G662" s="127"/>
      <c r="H662" s="130" t="s">
        <v>3190</v>
      </c>
      <c r="I662" s="129">
        <v>189.1089108910891</v>
      </c>
      <c r="J662" s="125">
        <v>18</v>
      </c>
      <c r="K662" s="125" t="s">
        <v>3169</v>
      </c>
      <c r="L662" s="125" t="s">
        <v>3172</v>
      </c>
      <c r="M662" s="141" t="s">
        <v>2110</v>
      </c>
      <c r="N662" s="125">
        <v>1</v>
      </c>
      <c r="O662" s="141" t="s">
        <v>2110</v>
      </c>
    </row>
    <row r="663" spans="1:15" x14ac:dyDescent="0.25">
      <c r="A663" s="125">
        <f t="shared" si="10"/>
        <v>657</v>
      </c>
      <c r="B663" s="125" t="s">
        <v>3166</v>
      </c>
      <c r="C663" s="125" t="s">
        <v>3166</v>
      </c>
      <c r="D663" s="125" t="s">
        <v>3191</v>
      </c>
      <c r="E663" s="126"/>
      <c r="F663" s="127"/>
      <c r="G663" s="127"/>
      <c r="H663" s="130" t="s">
        <v>3190</v>
      </c>
      <c r="I663" s="129">
        <v>192.07920792079207</v>
      </c>
      <c r="J663" s="125">
        <v>18</v>
      </c>
      <c r="K663" s="125" t="s">
        <v>3169</v>
      </c>
      <c r="L663" s="125" t="s">
        <v>3172</v>
      </c>
      <c r="M663" s="141" t="s">
        <v>2110</v>
      </c>
      <c r="N663" s="125">
        <v>1</v>
      </c>
      <c r="O663" s="141" t="s">
        <v>2110</v>
      </c>
    </row>
    <row r="664" spans="1:15" x14ac:dyDescent="0.25">
      <c r="A664" s="125">
        <f t="shared" si="10"/>
        <v>658</v>
      </c>
      <c r="B664" s="125" t="s">
        <v>3166</v>
      </c>
      <c r="C664" s="125" t="s">
        <v>3166</v>
      </c>
      <c r="D664" s="125" t="s">
        <v>3191</v>
      </c>
      <c r="E664" s="126"/>
      <c r="F664" s="127"/>
      <c r="G664" s="127"/>
      <c r="H664" s="130" t="s">
        <v>3190</v>
      </c>
      <c r="I664" s="129">
        <v>184.15841584158414</v>
      </c>
      <c r="J664" s="125">
        <v>18</v>
      </c>
      <c r="K664" s="125" t="s">
        <v>3169</v>
      </c>
      <c r="L664" s="125" t="s">
        <v>3172</v>
      </c>
      <c r="M664" s="141" t="s">
        <v>2110</v>
      </c>
      <c r="N664" s="125">
        <v>1</v>
      </c>
      <c r="O664" s="141" t="s">
        <v>2110</v>
      </c>
    </row>
    <row r="665" spans="1:15" x14ac:dyDescent="0.25">
      <c r="A665" s="125">
        <f t="shared" si="10"/>
        <v>659</v>
      </c>
      <c r="B665" s="125" t="s">
        <v>3166</v>
      </c>
      <c r="C665" s="125" t="s">
        <v>3166</v>
      </c>
      <c r="D665" s="125" t="s">
        <v>3191</v>
      </c>
      <c r="E665" s="126"/>
      <c r="F665" s="127"/>
      <c r="G665" s="127"/>
      <c r="H665" s="130" t="s">
        <v>3185</v>
      </c>
      <c r="I665" s="129">
        <v>188.11881188118812</v>
      </c>
      <c r="J665" s="125">
        <v>18</v>
      </c>
      <c r="K665" s="125" t="s">
        <v>3169</v>
      </c>
      <c r="L665" s="125" t="s">
        <v>3175</v>
      </c>
      <c r="M665" s="141" t="s">
        <v>5775</v>
      </c>
      <c r="N665" s="125">
        <v>1</v>
      </c>
      <c r="O665" s="141" t="s">
        <v>8166</v>
      </c>
    </row>
    <row r="666" spans="1:15" x14ac:dyDescent="0.25">
      <c r="A666" s="125">
        <f t="shared" si="10"/>
        <v>660</v>
      </c>
      <c r="B666" s="125" t="s">
        <v>3166</v>
      </c>
      <c r="C666" s="125" t="s">
        <v>3166</v>
      </c>
      <c r="D666" s="125" t="s">
        <v>3191</v>
      </c>
      <c r="E666" s="126"/>
      <c r="F666" s="127"/>
      <c r="G666" s="127"/>
      <c r="H666" s="130" t="s">
        <v>3190</v>
      </c>
      <c r="I666" s="129">
        <v>32.67326732673267</v>
      </c>
      <c r="J666" s="125">
        <v>20</v>
      </c>
      <c r="K666" s="125" t="s">
        <v>3171</v>
      </c>
      <c r="L666" s="125" t="s">
        <v>3172</v>
      </c>
      <c r="M666" s="141" t="s">
        <v>2110</v>
      </c>
      <c r="N666" s="125">
        <v>1</v>
      </c>
      <c r="O666" s="141" t="s">
        <v>2110</v>
      </c>
    </row>
    <row r="667" spans="1:15" x14ac:dyDescent="0.25">
      <c r="A667" s="125">
        <f t="shared" si="10"/>
        <v>661</v>
      </c>
      <c r="B667" s="125" t="s">
        <v>3166</v>
      </c>
      <c r="C667" s="125" t="s">
        <v>3166</v>
      </c>
      <c r="D667" s="125" t="s">
        <v>3191</v>
      </c>
      <c r="E667" s="126"/>
      <c r="F667" s="127"/>
      <c r="G667" s="127"/>
      <c r="H667" s="130" t="s">
        <v>3190</v>
      </c>
      <c r="I667" s="129">
        <v>242.57425742574256</v>
      </c>
      <c r="J667" s="125">
        <v>18</v>
      </c>
      <c r="K667" s="125" t="s">
        <v>3171</v>
      </c>
      <c r="L667" s="125" t="s">
        <v>3172</v>
      </c>
      <c r="M667" s="141" t="s">
        <v>2110</v>
      </c>
      <c r="N667" s="125">
        <v>1</v>
      </c>
      <c r="O667" s="141" t="s">
        <v>2110</v>
      </c>
    </row>
    <row r="668" spans="1:15" x14ac:dyDescent="0.25">
      <c r="A668" s="125">
        <f t="shared" si="10"/>
        <v>662</v>
      </c>
      <c r="B668" s="125" t="s">
        <v>3166</v>
      </c>
      <c r="C668" s="125" t="s">
        <v>3166</v>
      </c>
      <c r="D668" s="125" t="s">
        <v>3191</v>
      </c>
      <c r="E668" s="126"/>
      <c r="F668" s="127"/>
      <c r="G668" s="127"/>
      <c r="H668" s="130" t="s">
        <v>3190</v>
      </c>
      <c r="I668" s="129">
        <v>151.48514851485149</v>
      </c>
      <c r="J668" s="125">
        <v>18</v>
      </c>
      <c r="K668" s="125" t="s">
        <v>3169</v>
      </c>
      <c r="L668" s="125" t="s">
        <v>3172</v>
      </c>
      <c r="M668" s="141" t="s">
        <v>2110</v>
      </c>
      <c r="N668" s="125">
        <v>1</v>
      </c>
      <c r="O668" s="141" t="s">
        <v>2110</v>
      </c>
    </row>
    <row r="669" spans="1:15" x14ac:dyDescent="0.25">
      <c r="A669" s="125">
        <f t="shared" si="10"/>
        <v>663</v>
      </c>
      <c r="B669" s="125" t="s">
        <v>3166</v>
      </c>
      <c r="C669" s="125" t="s">
        <v>3166</v>
      </c>
      <c r="D669" s="125" t="s">
        <v>3191</v>
      </c>
      <c r="E669" s="126"/>
      <c r="F669" s="127"/>
      <c r="G669" s="127"/>
      <c r="H669" s="130" t="s">
        <v>3190</v>
      </c>
      <c r="I669" s="129">
        <v>155.44554455445544</v>
      </c>
      <c r="J669" s="125">
        <v>18</v>
      </c>
      <c r="K669" s="125" t="s">
        <v>3169</v>
      </c>
      <c r="L669" s="125" t="s">
        <v>3172</v>
      </c>
      <c r="M669" s="141" t="s">
        <v>2110</v>
      </c>
      <c r="N669" s="125">
        <v>1</v>
      </c>
      <c r="O669" s="141" t="s">
        <v>2110</v>
      </c>
    </row>
    <row r="670" spans="1:15" x14ac:dyDescent="0.25">
      <c r="A670" s="125">
        <f t="shared" si="10"/>
        <v>664</v>
      </c>
      <c r="B670" s="125" t="s">
        <v>3166</v>
      </c>
      <c r="C670" s="125" t="s">
        <v>3166</v>
      </c>
      <c r="D670" s="125" t="s">
        <v>3191</v>
      </c>
      <c r="E670" s="126"/>
      <c r="F670" s="127"/>
      <c r="G670" s="127"/>
      <c r="H670" s="130" t="s">
        <v>3190</v>
      </c>
      <c r="I670" s="129">
        <v>68.316831683168317</v>
      </c>
      <c r="J670" s="125">
        <v>18</v>
      </c>
      <c r="K670" s="125" t="s">
        <v>3169</v>
      </c>
      <c r="L670" s="125" t="s">
        <v>3172</v>
      </c>
      <c r="M670" s="141" t="s">
        <v>2110</v>
      </c>
      <c r="N670" s="125">
        <v>1</v>
      </c>
      <c r="O670" s="141" t="s">
        <v>2110</v>
      </c>
    </row>
    <row r="671" spans="1:15" x14ac:dyDescent="0.25">
      <c r="A671" s="125">
        <f t="shared" si="10"/>
        <v>665</v>
      </c>
      <c r="B671" s="125" t="s">
        <v>3166</v>
      </c>
      <c r="C671" s="125" t="s">
        <v>3166</v>
      </c>
      <c r="D671" s="125" t="s">
        <v>3192</v>
      </c>
      <c r="E671" s="126"/>
      <c r="F671" s="127"/>
      <c r="G671" s="127"/>
      <c r="H671" s="130" t="s">
        <v>3190</v>
      </c>
      <c r="I671" s="129">
        <v>83.168316831683171</v>
      </c>
      <c r="J671" s="125">
        <v>18</v>
      </c>
      <c r="K671" s="125" t="s">
        <v>3169</v>
      </c>
      <c r="L671" s="125" t="s">
        <v>3172</v>
      </c>
      <c r="M671" s="141" t="s">
        <v>2110</v>
      </c>
      <c r="N671" s="125">
        <v>1</v>
      </c>
      <c r="O671" s="141" t="s">
        <v>2110</v>
      </c>
    </row>
    <row r="672" spans="1:15" x14ac:dyDescent="0.25">
      <c r="A672" s="125">
        <f t="shared" si="10"/>
        <v>666</v>
      </c>
      <c r="B672" s="125" t="s">
        <v>3166</v>
      </c>
      <c r="C672" s="125" t="s">
        <v>3166</v>
      </c>
      <c r="D672" s="125" t="s">
        <v>3192</v>
      </c>
      <c r="E672" s="126"/>
      <c r="F672" s="127"/>
      <c r="G672" s="127"/>
      <c r="H672" s="130" t="s">
        <v>3190</v>
      </c>
      <c r="I672" s="129">
        <v>146.53465346534654</v>
      </c>
      <c r="J672" s="125">
        <v>18</v>
      </c>
      <c r="K672" s="125" t="s">
        <v>3169</v>
      </c>
      <c r="L672" s="125" t="s">
        <v>3172</v>
      </c>
      <c r="M672" s="141" t="s">
        <v>2110</v>
      </c>
      <c r="N672" s="125">
        <v>1</v>
      </c>
      <c r="O672" s="141" t="s">
        <v>2110</v>
      </c>
    </row>
    <row r="673" spans="1:15" x14ac:dyDescent="0.25">
      <c r="A673" s="125">
        <f t="shared" si="10"/>
        <v>667</v>
      </c>
      <c r="B673" s="125" t="s">
        <v>3166</v>
      </c>
      <c r="C673" s="125" t="s">
        <v>3166</v>
      </c>
      <c r="D673" s="125" t="s">
        <v>3192</v>
      </c>
      <c r="E673" s="126"/>
      <c r="F673" s="127"/>
      <c r="G673" s="127"/>
      <c r="H673" s="130" t="s">
        <v>3190</v>
      </c>
      <c r="I673" s="129">
        <v>5.9405940594059405</v>
      </c>
      <c r="J673" s="125">
        <v>18</v>
      </c>
      <c r="K673" s="125" t="s">
        <v>3169</v>
      </c>
      <c r="L673" s="125" t="s">
        <v>3172</v>
      </c>
      <c r="M673" s="141" t="s">
        <v>2110</v>
      </c>
      <c r="N673" s="125">
        <v>1</v>
      </c>
      <c r="O673" s="141" t="s">
        <v>2110</v>
      </c>
    </row>
    <row r="674" spans="1:15" x14ac:dyDescent="0.25">
      <c r="A674" s="125">
        <f t="shared" si="10"/>
        <v>668</v>
      </c>
      <c r="B674" s="125" t="s">
        <v>3166</v>
      </c>
      <c r="C674" s="125" t="s">
        <v>3166</v>
      </c>
      <c r="D674" s="125" t="s">
        <v>3192</v>
      </c>
      <c r="E674" s="126"/>
      <c r="F674" s="127"/>
      <c r="G674" s="127"/>
      <c r="H674" s="130" t="s">
        <v>3190</v>
      </c>
      <c r="I674" s="129">
        <v>194.05940594059405</v>
      </c>
      <c r="J674" s="125">
        <v>18</v>
      </c>
      <c r="K674" s="125" t="s">
        <v>3169</v>
      </c>
      <c r="L674" s="125" t="s">
        <v>3172</v>
      </c>
      <c r="M674" s="141" t="s">
        <v>2110</v>
      </c>
      <c r="N674" s="125">
        <v>1</v>
      </c>
      <c r="O674" s="141" t="s">
        <v>2110</v>
      </c>
    </row>
    <row r="675" spans="1:15" x14ac:dyDescent="0.25">
      <c r="A675" s="125">
        <f t="shared" si="10"/>
        <v>669</v>
      </c>
      <c r="B675" s="125" t="s">
        <v>3166</v>
      </c>
      <c r="C675" s="125" t="s">
        <v>3166</v>
      </c>
      <c r="D675" s="125" t="s">
        <v>3192</v>
      </c>
      <c r="E675" s="126"/>
      <c r="F675" s="127"/>
      <c r="G675" s="127"/>
      <c r="H675" s="130" t="s">
        <v>3190</v>
      </c>
      <c r="I675" s="129">
        <v>199.009900990099</v>
      </c>
      <c r="J675" s="125">
        <v>18</v>
      </c>
      <c r="K675" s="125" t="s">
        <v>3169</v>
      </c>
      <c r="L675" s="125" t="s">
        <v>3172</v>
      </c>
      <c r="M675" s="141" t="s">
        <v>2110</v>
      </c>
      <c r="N675" s="125">
        <v>1</v>
      </c>
      <c r="O675" s="141" t="s">
        <v>2110</v>
      </c>
    </row>
    <row r="676" spans="1:15" x14ac:dyDescent="0.25">
      <c r="A676" s="125">
        <f t="shared" si="10"/>
        <v>670</v>
      </c>
      <c r="B676" s="125" t="s">
        <v>3166</v>
      </c>
      <c r="C676" s="125" t="s">
        <v>3166</v>
      </c>
      <c r="D676" s="125" t="s">
        <v>3192</v>
      </c>
      <c r="E676" s="126"/>
      <c r="F676" s="127"/>
      <c r="G676" s="127"/>
      <c r="H676" s="130" t="s">
        <v>3190</v>
      </c>
      <c r="I676" s="129">
        <v>224.75247524752476</v>
      </c>
      <c r="J676" s="125">
        <v>18</v>
      </c>
      <c r="K676" s="125" t="s">
        <v>3169</v>
      </c>
      <c r="L676" s="125" t="s">
        <v>3172</v>
      </c>
      <c r="M676" s="141" t="s">
        <v>2110</v>
      </c>
      <c r="N676" s="125">
        <v>1</v>
      </c>
      <c r="O676" s="141" t="s">
        <v>2110</v>
      </c>
    </row>
    <row r="677" spans="1:15" x14ac:dyDescent="0.25">
      <c r="A677" s="125">
        <f t="shared" si="10"/>
        <v>671</v>
      </c>
      <c r="B677" s="125" t="s">
        <v>3166</v>
      </c>
      <c r="C677" s="125" t="s">
        <v>3166</v>
      </c>
      <c r="D677" s="125" t="s">
        <v>3192</v>
      </c>
      <c r="E677" s="126"/>
      <c r="F677" s="127"/>
      <c r="G677" s="127"/>
      <c r="H677" s="130" t="s">
        <v>3190</v>
      </c>
      <c r="I677" s="129">
        <v>171.28712871287129</v>
      </c>
      <c r="J677" s="125">
        <v>18</v>
      </c>
      <c r="K677" s="125" t="s">
        <v>3169</v>
      </c>
      <c r="L677" s="125" t="s">
        <v>3172</v>
      </c>
      <c r="M677" s="141" t="s">
        <v>2110</v>
      </c>
      <c r="N677" s="125">
        <v>1</v>
      </c>
      <c r="O677" s="141" t="s">
        <v>2110</v>
      </c>
    </row>
    <row r="678" spans="1:15" x14ac:dyDescent="0.25">
      <c r="A678" s="125">
        <f t="shared" si="10"/>
        <v>672</v>
      </c>
      <c r="B678" s="125" t="s">
        <v>3166</v>
      </c>
      <c r="C678" s="125" t="s">
        <v>3166</v>
      </c>
      <c r="D678" s="125" t="s">
        <v>3192</v>
      </c>
      <c r="E678" s="126"/>
      <c r="F678" s="127"/>
      <c r="G678" s="127"/>
      <c r="H678" s="130" t="s">
        <v>3190</v>
      </c>
      <c r="I678" s="129">
        <v>177.22772277227722</v>
      </c>
      <c r="J678" s="125">
        <v>18</v>
      </c>
      <c r="K678" s="125" t="s">
        <v>3169</v>
      </c>
      <c r="L678" s="125" t="s">
        <v>3172</v>
      </c>
      <c r="M678" s="141" t="s">
        <v>2110</v>
      </c>
      <c r="N678" s="125">
        <v>1</v>
      </c>
      <c r="O678" s="141" t="s">
        <v>2110</v>
      </c>
    </row>
    <row r="679" spans="1:15" x14ac:dyDescent="0.25">
      <c r="A679" s="125">
        <f t="shared" si="10"/>
        <v>673</v>
      </c>
      <c r="B679" s="125" t="s">
        <v>3166</v>
      </c>
      <c r="C679" s="125" t="s">
        <v>3166</v>
      </c>
      <c r="D679" s="125" t="s">
        <v>3192</v>
      </c>
      <c r="E679" s="126"/>
      <c r="F679" s="127"/>
      <c r="G679" s="127"/>
      <c r="H679" s="130" t="s">
        <v>3190</v>
      </c>
      <c r="I679" s="129">
        <v>159.40594059405942</v>
      </c>
      <c r="J679" s="125">
        <v>18</v>
      </c>
      <c r="K679" s="125" t="s">
        <v>3169</v>
      </c>
      <c r="L679" s="125" t="s">
        <v>3172</v>
      </c>
      <c r="M679" s="141" t="s">
        <v>2110</v>
      </c>
      <c r="N679" s="125">
        <v>1</v>
      </c>
      <c r="O679" s="141" t="s">
        <v>2110</v>
      </c>
    </row>
    <row r="680" spans="1:15" x14ac:dyDescent="0.25">
      <c r="A680" s="125">
        <f t="shared" si="10"/>
        <v>674</v>
      </c>
      <c r="B680" s="125" t="s">
        <v>3166</v>
      </c>
      <c r="C680" s="125" t="s">
        <v>3166</v>
      </c>
      <c r="D680" s="125" t="s">
        <v>3192</v>
      </c>
      <c r="E680" s="126"/>
      <c r="F680" s="127"/>
      <c r="G680" s="127"/>
      <c r="H680" s="130" t="s">
        <v>3190</v>
      </c>
      <c r="I680" s="129">
        <v>200</v>
      </c>
      <c r="J680" s="125">
        <v>18</v>
      </c>
      <c r="K680" s="125" t="s">
        <v>3169</v>
      </c>
      <c r="L680" s="125" t="s">
        <v>3172</v>
      </c>
      <c r="M680" s="141" t="s">
        <v>2110</v>
      </c>
      <c r="N680" s="125">
        <v>1</v>
      </c>
      <c r="O680" s="141" t="s">
        <v>2110</v>
      </c>
    </row>
    <row r="681" spans="1:15" x14ac:dyDescent="0.25">
      <c r="A681" s="125">
        <f t="shared" si="10"/>
        <v>675</v>
      </c>
      <c r="B681" s="125" t="s">
        <v>3166</v>
      </c>
      <c r="C681" s="125" t="s">
        <v>3166</v>
      </c>
      <c r="D681" s="125" t="s">
        <v>3192</v>
      </c>
      <c r="E681" s="126"/>
      <c r="F681" s="127"/>
      <c r="G681" s="127"/>
      <c r="H681" s="130" t="s">
        <v>3190</v>
      </c>
      <c r="I681" s="129">
        <v>10.891089108910892</v>
      </c>
      <c r="J681" s="125">
        <v>18</v>
      </c>
      <c r="K681" s="125" t="s">
        <v>3169</v>
      </c>
      <c r="L681" s="125" t="s">
        <v>3172</v>
      </c>
      <c r="M681" s="141" t="s">
        <v>2110</v>
      </c>
      <c r="N681" s="125">
        <v>1</v>
      </c>
      <c r="O681" s="141" t="s">
        <v>2110</v>
      </c>
    </row>
    <row r="682" spans="1:15" x14ac:dyDescent="0.25">
      <c r="A682" s="125">
        <f t="shared" si="10"/>
        <v>676</v>
      </c>
      <c r="B682" s="125" t="s">
        <v>3166</v>
      </c>
      <c r="C682" s="125" t="s">
        <v>3166</v>
      </c>
      <c r="D682" s="125" t="s">
        <v>3192</v>
      </c>
      <c r="E682" s="126"/>
      <c r="F682" s="127"/>
      <c r="G682" s="127"/>
      <c r="H682" s="130" t="s">
        <v>3168</v>
      </c>
      <c r="I682" s="129">
        <v>8.9108910891089117</v>
      </c>
      <c r="J682" s="125">
        <v>18</v>
      </c>
      <c r="K682" s="125" t="s">
        <v>3169</v>
      </c>
      <c r="L682" s="125" t="s">
        <v>3175</v>
      </c>
      <c r="M682" s="141" t="s">
        <v>931</v>
      </c>
      <c r="N682" s="125">
        <v>1</v>
      </c>
      <c r="O682" s="141" t="s">
        <v>931</v>
      </c>
    </row>
    <row r="683" spans="1:15" x14ac:dyDescent="0.25">
      <c r="A683" s="125">
        <f t="shared" si="10"/>
        <v>677</v>
      </c>
      <c r="B683" s="125" t="s">
        <v>3166</v>
      </c>
      <c r="C683" s="125" t="s">
        <v>3166</v>
      </c>
      <c r="D683" s="125" t="s">
        <v>3192</v>
      </c>
      <c r="E683" s="126"/>
      <c r="F683" s="127"/>
      <c r="G683" s="127"/>
      <c r="H683" s="130" t="s">
        <v>3168</v>
      </c>
      <c r="I683" s="129">
        <v>29.702970297029704</v>
      </c>
      <c r="J683" s="125">
        <v>18</v>
      </c>
      <c r="K683" s="125" t="s">
        <v>3169</v>
      </c>
      <c r="L683" s="125" t="s">
        <v>3170</v>
      </c>
      <c r="M683" s="141" t="s">
        <v>931</v>
      </c>
      <c r="N683" s="125">
        <v>1</v>
      </c>
      <c r="O683" s="141" t="s">
        <v>931</v>
      </c>
    </row>
    <row r="684" spans="1:15" x14ac:dyDescent="0.25">
      <c r="A684" s="125">
        <f t="shared" si="10"/>
        <v>678</v>
      </c>
      <c r="B684" s="125" t="s">
        <v>3166</v>
      </c>
      <c r="C684" s="125" t="s">
        <v>3166</v>
      </c>
      <c r="D684" s="125" t="s">
        <v>3192</v>
      </c>
      <c r="E684" s="126"/>
      <c r="F684" s="127"/>
      <c r="G684" s="127"/>
      <c r="H684" s="130" t="s">
        <v>3168</v>
      </c>
      <c r="I684" s="129">
        <v>82.178217821782184</v>
      </c>
      <c r="J684" s="125">
        <v>18</v>
      </c>
      <c r="K684" s="125" t="s">
        <v>3169</v>
      </c>
      <c r="L684" s="125" t="s">
        <v>3170</v>
      </c>
      <c r="M684" s="141" t="s">
        <v>931</v>
      </c>
      <c r="N684" s="125">
        <v>1</v>
      </c>
      <c r="O684" s="141" t="s">
        <v>931</v>
      </c>
    </row>
    <row r="685" spans="1:15" x14ac:dyDescent="0.25">
      <c r="A685" s="125">
        <f t="shared" si="10"/>
        <v>679</v>
      </c>
      <c r="B685" s="125" t="s">
        <v>3166</v>
      </c>
      <c r="C685" s="125" t="s">
        <v>3166</v>
      </c>
      <c r="D685" s="125" t="s">
        <v>3192</v>
      </c>
      <c r="E685" s="126"/>
      <c r="F685" s="127"/>
      <c r="G685" s="127"/>
      <c r="H685" s="130" t="s">
        <v>3168</v>
      </c>
      <c r="I685" s="129">
        <v>135.64356435643563</v>
      </c>
      <c r="J685" s="125">
        <v>18</v>
      </c>
      <c r="K685" s="125" t="s">
        <v>3169</v>
      </c>
      <c r="L685" s="125" t="s">
        <v>3170</v>
      </c>
      <c r="M685" s="141" t="s">
        <v>931</v>
      </c>
      <c r="N685" s="125">
        <v>1</v>
      </c>
      <c r="O685" s="141" t="s">
        <v>931</v>
      </c>
    </row>
    <row r="686" spans="1:15" x14ac:dyDescent="0.25">
      <c r="A686" s="125">
        <f t="shared" si="10"/>
        <v>680</v>
      </c>
      <c r="B686" s="125" t="s">
        <v>3166</v>
      </c>
      <c r="C686" s="125" t="s">
        <v>3166</v>
      </c>
      <c r="D686" s="125" t="s">
        <v>3192</v>
      </c>
      <c r="E686" s="126"/>
      <c r="F686" s="127"/>
      <c r="G686" s="127"/>
      <c r="H686" s="130" t="s">
        <v>3168</v>
      </c>
      <c r="I686" s="129">
        <v>107.92079207920791</v>
      </c>
      <c r="J686" s="125">
        <v>18</v>
      </c>
      <c r="K686" s="125" t="s">
        <v>3169</v>
      </c>
      <c r="L686" s="125" t="s">
        <v>3170</v>
      </c>
      <c r="M686" s="141" t="s">
        <v>931</v>
      </c>
      <c r="N686" s="125">
        <v>1</v>
      </c>
      <c r="O686" s="141" t="s">
        <v>931</v>
      </c>
    </row>
    <row r="687" spans="1:15" x14ac:dyDescent="0.25">
      <c r="A687" s="125">
        <f t="shared" si="10"/>
        <v>681</v>
      </c>
      <c r="B687" s="125" t="s">
        <v>3166</v>
      </c>
      <c r="C687" s="125" t="s">
        <v>3166</v>
      </c>
      <c r="D687" s="125" t="s">
        <v>3192</v>
      </c>
      <c r="E687" s="126"/>
      <c r="F687" s="127"/>
      <c r="G687" s="127"/>
      <c r="H687" s="130" t="s">
        <v>3168</v>
      </c>
      <c r="I687" s="129">
        <v>109.9009900990099</v>
      </c>
      <c r="J687" s="125">
        <v>18</v>
      </c>
      <c r="K687" s="125" t="s">
        <v>3169</v>
      </c>
      <c r="L687" s="125" t="s">
        <v>3170</v>
      </c>
      <c r="M687" s="141" t="s">
        <v>931</v>
      </c>
      <c r="N687" s="125">
        <v>1</v>
      </c>
      <c r="O687" s="141" t="s">
        <v>931</v>
      </c>
    </row>
    <row r="688" spans="1:15" x14ac:dyDescent="0.25">
      <c r="A688" s="125">
        <f t="shared" si="10"/>
        <v>682</v>
      </c>
      <c r="B688" s="125" t="s">
        <v>3166</v>
      </c>
      <c r="C688" s="125" t="s">
        <v>3166</v>
      </c>
      <c r="D688" s="125" t="s">
        <v>3192</v>
      </c>
      <c r="E688" s="126"/>
      <c r="F688" s="127"/>
      <c r="G688" s="127"/>
      <c r="H688" s="130" t="s">
        <v>3168</v>
      </c>
      <c r="I688" s="129">
        <v>115.84158415841584</v>
      </c>
      <c r="J688" s="125">
        <v>18</v>
      </c>
      <c r="K688" s="125" t="s">
        <v>3169</v>
      </c>
      <c r="L688" s="125" t="s">
        <v>3170</v>
      </c>
      <c r="M688" s="141" t="s">
        <v>931</v>
      </c>
      <c r="N688" s="125">
        <v>1</v>
      </c>
      <c r="O688" s="141" t="s">
        <v>931</v>
      </c>
    </row>
    <row r="689" spans="1:15" x14ac:dyDescent="0.25">
      <c r="A689" s="125">
        <f t="shared" si="10"/>
        <v>683</v>
      </c>
      <c r="B689" s="125" t="s">
        <v>3166</v>
      </c>
      <c r="C689" s="125" t="s">
        <v>3166</v>
      </c>
      <c r="D689" s="125" t="s">
        <v>3192</v>
      </c>
      <c r="E689" s="126"/>
      <c r="F689" s="127"/>
      <c r="G689" s="127"/>
      <c r="H689" s="130" t="s">
        <v>3168</v>
      </c>
      <c r="I689" s="129">
        <v>154.45544554455446</v>
      </c>
      <c r="J689" s="125">
        <v>18</v>
      </c>
      <c r="K689" s="125" t="s">
        <v>3169</v>
      </c>
      <c r="L689" s="125" t="s">
        <v>3170</v>
      </c>
      <c r="M689" s="141" t="s">
        <v>931</v>
      </c>
      <c r="N689" s="125">
        <v>1</v>
      </c>
      <c r="O689" s="141" t="s">
        <v>931</v>
      </c>
    </row>
    <row r="690" spans="1:15" x14ac:dyDescent="0.25">
      <c r="A690" s="125">
        <f t="shared" si="10"/>
        <v>684</v>
      </c>
      <c r="B690" s="125" t="s">
        <v>3166</v>
      </c>
      <c r="C690" s="125" t="s">
        <v>3166</v>
      </c>
      <c r="D690" s="125" t="s">
        <v>3192</v>
      </c>
      <c r="E690" s="126"/>
      <c r="F690" s="127"/>
      <c r="G690" s="127"/>
      <c r="H690" s="130" t="s">
        <v>3168</v>
      </c>
      <c r="I690" s="129">
        <v>155.44554455445544</v>
      </c>
      <c r="J690" s="125">
        <v>18</v>
      </c>
      <c r="K690" s="125" t="s">
        <v>3169</v>
      </c>
      <c r="L690" s="125" t="s">
        <v>3170</v>
      </c>
      <c r="M690" s="141" t="s">
        <v>931</v>
      </c>
      <c r="N690" s="125">
        <v>1</v>
      </c>
      <c r="O690" s="141" t="s">
        <v>931</v>
      </c>
    </row>
    <row r="691" spans="1:15" x14ac:dyDescent="0.25">
      <c r="A691" s="125">
        <f t="shared" si="10"/>
        <v>685</v>
      </c>
      <c r="B691" s="125" t="s">
        <v>3166</v>
      </c>
      <c r="C691" s="125" t="s">
        <v>3166</v>
      </c>
      <c r="D691" s="125" t="s">
        <v>3192</v>
      </c>
      <c r="E691" s="126"/>
      <c r="F691" s="127"/>
      <c r="G691" s="127"/>
      <c r="H691" s="130" t="s">
        <v>3168</v>
      </c>
      <c r="I691" s="129">
        <v>147.52475247524751</v>
      </c>
      <c r="J691" s="125">
        <v>18</v>
      </c>
      <c r="K691" s="125" t="s">
        <v>3169</v>
      </c>
      <c r="L691" s="125" t="s">
        <v>3170</v>
      </c>
      <c r="M691" s="141" t="s">
        <v>931</v>
      </c>
      <c r="N691" s="125">
        <v>1</v>
      </c>
      <c r="O691" s="141" t="s">
        <v>931</v>
      </c>
    </row>
    <row r="692" spans="1:15" x14ac:dyDescent="0.25">
      <c r="A692" s="125">
        <f t="shared" si="10"/>
        <v>686</v>
      </c>
      <c r="B692" s="125" t="s">
        <v>3166</v>
      </c>
      <c r="C692" s="125" t="s">
        <v>3166</v>
      </c>
      <c r="D692" s="125" t="s">
        <v>3192</v>
      </c>
      <c r="E692" s="126"/>
      <c r="F692" s="127"/>
      <c r="G692" s="127"/>
      <c r="H692" s="130" t="s">
        <v>3168</v>
      </c>
      <c r="I692" s="129">
        <v>105.94059405940594</v>
      </c>
      <c r="J692" s="125">
        <v>18</v>
      </c>
      <c r="K692" s="125" t="s">
        <v>3169</v>
      </c>
      <c r="L692" s="125" t="s">
        <v>3170</v>
      </c>
      <c r="M692" s="141" t="s">
        <v>931</v>
      </c>
      <c r="N692" s="125">
        <v>1</v>
      </c>
      <c r="O692" s="141" t="s">
        <v>931</v>
      </c>
    </row>
    <row r="693" spans="1:15" x14ac:dyDescent="0.25">
      <c r="A693" s="125">
        <f t="shared" si="10"/>
        <v>687</v>
      </c>
      <c r="B693" s="125" t="s">
        <v>3166</v>
      </c>
      <c r="C693" s="125" t="s">
        <v>3166</v>
      </c>
      <c r="D693" s="125" t="s">
        <v>3192</v>
      </c>
      <c r="E693" s="126"/>
      <c r="F693" s="127"/>
      <c r="G693" s="127"/>
      <c r="H693" s="130" t="s">
        <v>3168</v>
      </c>
      <c r="I693" s="129">
        <v>216.83168316831683</v>
      </c>
      <c r="J693" s="125">
        <v>20</v>
      </c>
      <c r="K693" s="125" t="s">
        <v>3171</v>
      </c>
      <c r="L693" s="125" t="s">
        <v>3172</v>
      </c>
      <c r="M693" s="141" t="s">
        <v>931</v>
      </c>
      <c r="N693" s="125">
        <v>1</v>
      </c>
      <c r="O693" s="141" t="s">
        <v>931</v>
      </c>
    </row>
    <row r="694" spans="1:15" x14ac:dyDescent="0.25">
      <c r="A694" s="125">
        <f t="shared" si="10"/>
        <v>688</v>
      </c>
      <c r="B694" s="125" t="s">
        <v>3166</v>
      </c>
      <c r="C694" s="125" t="s">
        <v>3166</v>
      </c>
      <c r="D694" s="125" t="s">
        <v>3192</v>
      </c>
      <c r="E694" s="126"/>
      <c r="F694" s="127"/>
      <c r="G694" s="127"/>
      <c r="H694" s="130" t="s">
        <v>3168</v>
      </c>
      <c r="I694" s="129">
        <v>180.19801980198019</v>
      </c>
      <c r="J694" s="125">
        <v>20</v>
      </c>
      <c r="K694" s="125" t="s">
        <v>3171</v>
      </c>
      <c r="L694" s="125" t="s">
        <v>3172</v>
      </c>
      <c r="M694" s="141" t="s">
        <v>931</v>
      </c>
      <c r="N694" s="125">
        <v>1</v>
      </c>
      <c r="O694" s="141" t="s">
        <v>931</v>
      </c>
    </row>
    <row r="695" spans="1:15" x14ac:dyDescent="0.25">
      <c r="A695" s="125">
        <f t="shared" si="10"/>
        <v>689</v>
      </c>
      <c r="B695" s="125" t="s">
        <v>3166</v>
      </c>
      <c r="C695" s="125" t="s">
        <v>3166</v>
      </c>
      <c r="D695" s="125" t="s">
        <v>3192</v>
      </c>
      <c r="E695" s="126"/>
      <c r="F695" s="127"/>
      <c r="G695" s="127"/>
      <c r="H695" s="130" t="s">
        <v>3168</v>
      </c>
      <c r="I695" s="129">
        <v>119.80198019801981</v>
      </c>
      <c r="J695" s="125">
        <v>20</v>
      </c>
      <c r="K695" s="125" t="s">
        <v>3171</v>
      </c>
      <c r="L695" s="125" t="s">
        <v>3172</v>
      </c>
      <c r="M695" s="141" t="s">
        <v>931</v>
      </c>
      <c r="N695" s="125">
        <v>1</v>
      </c>
      <c r="O695" s="141" t="s">
        <v>931</v>
      </c>
    </row>
    <row r="696" spans="1:15" x14ac:dyDescent="0.25">
      <c r="A696" s="125">
        <f t="shared" si="10"/>
        <v>690</v>
      </c>
      <c r="B696" s="125" t="s">
        <v>3166</v>
      </c>
      <c r="C696" s="125" t="s">
        <v>3166</v>
      </c>
      <c r="D696" s="125" t="s">
        <v>3192</v>
      </c>
      <c r="E696" s="126"/>
      <c r="F696" s="127"/>
      <c r="G696" s="127"/>
      <c r="H696" s="130" t="s">
        <v>3168</v>
      </c>
      <c r="I696" s="129">
        <v>127.72277227722772</v>
      </c>
      <c r="J696" s="125">
        <v>20</v>
      </c>
      <c r="K696" s="125" t="s">
        <v>3171</v>
      </c>
      <c r="L696" s="125" t="s">
        <v>3172</v>
      </c>
      <c r="M696" s="141" t="s">
        <v>931</v>
      </c>
      <c r="N696" s="125">
        <v>1</v>
      </c>
      <c r="O696" s="141" t="s">
        <v>931</v>
      </c>
    </row>
    <row r="697" spans="1:15" x14ac:dyDescent="0.25">
      <c r="A697" s="125">
        <f t="shared" si="10"/>
        <v>691</v>
      </c>
      <c r="B697" s="125" t="s">
        <v>3166</v>
      </c>
      <c r="C697" s="125" t="s">
        <v>3166</v>
      </c>
      <c r="D697" s="125" t="s">
        <v>3193</v>
      </c>
      <c r="E697" s="126"/>
      <c r="F697" s="127"/>
      <c r="G697" s="127"/>
      <c r="H697" s="130" t="s">
        <v>3168</v>
      </c>
      <c r="I697" s="129">
        <v>108.91089108910892</v>
      </c>
      <c r="J697" s="125">
        <v>20</v>
      </c>
      <c r="K697" s="125" t="s">
        <v>3171</v>
      </c>
      <c r="L697" s="125" t="s">
        <v>3172</v>
      </c>
      <c r="M697" s="141" t="s">
        <v>931</v>
      </c>
      <c r="N697" s="125">
        <v>1</v>
      </c>
      <c r="O697" s="141" t="s">
        <v>931</v>
      </c>
    </row>
    <row r="698" spans="1:15" x14ac:dyDescent="0.25">
      <c r="A698" s="125">
        <f t="shared" si="10"/>
        <v>692</v>
      </c>
      <c r="B698" s="125" t="s">
        <v>3166</v>
      </c>
      <c r="C698" s="125" t="s">
        <v>3166</v>
      </c>
      <c r="D698" s="125" t="s">
        <v>3193</v>
      </c>
      <c r="E698" s="126"/>
      <c r="F698" s="127"/>
      <c r="G698" s="127"/>
      <c r="H698" s="130" t="s">
        <v>3168</v>
      </c>
      <c r="I698" s="129">
        <v>149.50495049504951</v>
      </c>
      <c r="J698" s="125">
        <v>20</v>
      </c>
      <c r="K698" s="125" t="s">
        <v>3171</v>
      </c>
      <c r="L698" s="125" t="s">
        <v>3172</v>
      </c>
      <c r="M698" s="141" t="s">
        <v>931</v>
      </c>
      <c r="N698" s="125">
        <v>1</v>
      </c>
      <c r="O698" s="141" t="s">
        <v>931</v>
      </c>
    </row>
    <row r="699" spans="1:15" x14ac:dyDescent="0.25">
      <c r="A699" s="125">
        <f t="shared" si="10"/>
        <v>693</v>
      </c>
      <c r="B699" s="125" t="s">
        <v>3166</v>
      </c>
      <c r="C699" s="125" t="s">
        <v>3166</v>
      </c>
      <c r="D699" s="125" t="s">
        <v>3193</v>
      </c>
      <c r="E699" s="126"/>
      <c r="F699" s="127"/>
      <c r="G699" s="127"/>
      <c r="H699" s="130" t="s">
        <v>3168</v>
      </c>
      <c r="I699" s="129">
        <v>139.60396039603961</v>
      </c>
      <c r="J699" s="125">
        <v>18</v>
      </c>
      <c r="K699" s="125" t="s">
        <v>3169</v>
      </c>
      <c r="L699" s="125" t="s">
        <v>3170</v>
      </c>
      <c r="M699" s="141" t="s">
        <v>931</v>
      </c>
      <c r="N699" s="125">
        <v>1</v>
      </c>
      <c r="O699" s="141" t="s">
        <v>931</v>
      </c>
    </row>
    <row r="700" spans="1:15" x14ac:dyDescent="0.25">
      <c r="A700" s="125">
        <f t="shared" si="10"/>
        <v>694</v>
      </c>
      <c r="B700" s="125" t="s">
        <v>3166</v>
      </c>
      <c r="C700" s="125" t="s">
        <v>3166</v>
      </c>
      <c r="D700" s="125" t="s">
        <v>3193</v>
      </c>
      <c r="E700" s="126"/>
      <c r="F700" s="127"/>
      <c r="G700" s="127"/>
      <c r="H700" s="130" t="s">
        <v>3168</v>
      </c>
      <c r="I700" s="129">
        <v>19.801980198019802</v>
      </c>
      <c r="J700" s="125">
        <v>15</v>
      </c>
      <c r="K700" s="125" t="s">
        <v>3169</v>
      </c>
      <c r="L700" s="125" t="s">
        <v>3170</v>
      </c>
      <c r="M700" s="141" t="s">
        <v>931</v>
      </c>
      <c r="N700" s="125">
        <v>1</v>
      </c>
      <c r="O700" s="141" t="s">
        <v>931</v>
      </c>
    </row>
    <row r="701" spans="1:15" x14ac:dyDescent="0.25">
      <c r="A701" s="125">
        <f t="shared" si="10"/>
        <v>695</v>
      </c>
      <c r="B701" s="125" t="s">
        <v>3166</v>
      </c>
      <c r="C701" s="125" t="s">
        <v>3166</v>
      </c>
      <c r="D701" s="125" t="s">
        <v>3193</v>
      </c>
      <c r="E701" s="126"/>
      <c r="F701" s="127"/>
      <c r="G701" s="127"/>
      <c r="H701" s="130" t="s">
        <v>3183</v>
      </c>
      <c r="I701" s="129">
        <v>82.178217821782184</v>
      </c>
      <c r="J701" s="125">
        <v>12</v>
      </c>
      <c r="K701" s="125" t="s">
        <v>3169</v>
      </c>
      <c r="L701" s="125" t="s">
        <v>3175</v>
      </c>
      <c r="M701" s="141" t="s">
        <v>5753</v>
      </c>
      <c r="N701" s="125">
        <v>1</v>
      </c>
      <c r="O701" s="141" t="s">
        <v>8152</v>
      </c>
    </row>
    <row r="702" spans="1:15" x14ac:dyDescent="0.25">
      <c r="A702" s="125">
        <f t="shared" si="10"/>
        <v>696</v>
      </c>
      <c r="B702" s="125" t="s">
        <v>3166</v>
      </c>
      <c r="C702" s="125" t="s">
        <v>3166</v>
      </c>
      <c r="D702" s="125" t="s">
        <v>3193</v>
      </c>
      <c r="E702" s="126"/>
      <c r="F702" s="127"/>
      <c r="G702" s="127"/>
      <c r="H702" s="130" t="s">
        <v>3183</v>
      </c>
      <c r="I702" s="129">
        <v>92.079207920792072</v>
      </c>
      <c r="J702" s="125">
        <v>12</v>
      </c>
      <c r="K702" s="125" t="s">
        <v>3169</v>
      </c>
      <c r="L702" s="125" t="s">
        <v>3175</v>
      </c>
      <c r="M702" s="141" t="s">
        <v>5753</v>
      </c>
      <c r="N702" s="125">
        <v>1</v>
      </c>
      <c r="O702" s="141" t="s">
        <v>8152</v>
      </c>
    </row>
    <row r="703" spans="1:15" x14ac:dyDescent="0.25">
      <c r="A703" s="125">
        <f t="shared" si="10"/>
        <v>697</v>
      </c>
      <c r="B703" s="125" t="s">
        <v>3166</v>
      </c>
      <c r="C703" s="125" t="s">
        <v>3166</v>
      </c>
      <c r="D703" s="125" t="s">
        <v>3193</v>
      </c>
      <c r="E703" s="126"/>
      <c r="F703" s="127"/>
      <c r="G703" s="127"/>
      <c r="H703" s="130" t="s">
        <v>3183</v>
      </c>
      <c r="I703" s="129">
        <v>97.029702970297024</v>
      </c>
      <c r="J703" s="125">
        <v>12</v>
      </c>
      <c r="K703" s="125" t="s">
        <v>3169</v>
      </c>
      <c r="L703" s="125" t="s">
        <v>3175</v>
      </c>
      <c r="M703" s="141" t="s">
        <v>5753</v>
      </c>
      <c r="N703" s="125">
        <v>1</v>
      </c>
      <c r="O703" s="141" t="s">
        <v>8152</v>
      </c>
    </row>
    <row r="704" spans="1:15" x14ac:dyDescent="0.25">
      <c r="A704" s="125">
        <f t="shared" si="10"/>
        <v>698</v>
      </c>
      <c r="B704" s="125" t="s">
        <v>3166</v>
      </c>
      <c r="C704" s="125" t="s">
        <v>3166</v>
      </c>
      <c r="D704" s="125" t="s">
        <v>3193</v>
      </c>
      <c r="E704" s="126"/>
      <c r="F704" s="127"/>
      <c r="G704" s="127"/>
      <c r="H704" s="130" t="s">
        <v>3183</v>
      </c>
      <c r="I704" s="129">
        <v>97.029702970297024</v>
      </c>
      <c r="J704" s="125">
        <v>12</v>
      </c>
      <c r="K704" s="125" t="s">
        <v>3169</v>
      </c>
      <c r="L704" s="125" t="s">
        <v>3175</v>
      </c>
      <c r="M704" s="141" t="s">
        <v>5753</v>
      </c>
      <c r="N704" s="125">
        <v>1</v>
      </c>
      <c r="O704" s="141" t="s">
        <v>8152</v>
      </c>
    </row>
    <row r="705" spans="1:15" x14ac:dyDescent="0.25">
      <c r="A705" s="125">
        <f t="shared" si="10"/>
        <v>699</v>
      </c>
      <c r="B705" s="125" t="s">
        <v>3166</v>
      </c>
      <c r="C705" s="125" t="s">
        <v>3166</v>
      </c>
      <c r="D705" s="125" t="s">
        <v>3193</v>
      </c>
      <c r="E705" s="126"/>
      <c r="F705" s="127"/>
      <c r="G705" s="127"/>
      <c r="H705" s="130" t="s">
        <v>3183</v>
      </c>
      <c r="I705" s="129">
        <v>28.712871287128714</v>
      </c>
      <c r="J705" s="125">
        <v>12</v>
      </c>
      <c r="K705" s="125" t="s">
        <v>3169</v>
      </c>
      <c r="L705" s="125" t="s">
        <v>3175</v>
      </c>
      <c r="M705" s="141" t="s">
        <v>5753</v>
      </c>
      <c r="N705" s="125">
        <v>1</v>
      </c>
      <c r="O705" s="141" t="s">
        <v>8152</v>
      </c>
    </row>
    <row r="706" spans="1:15" x14ac:dyDescent="0.25">
      <c r="A706" s="125">
        <f t="shared" si="10"/>
        <v>700</v>
      </c>
      <c r="B706" s="125" t="s">
        <v>3166</v>
      </c>
      <c r="C706" s="125" t="s">
        <v>3166</v>
      </c>
      <c r="D706" s="125" t="s">
        <v>3193</v>
      </c>
      <c r="E706" s="126"/>
      <c r="F706" s="127"/>
      <c r="G706" s="127"/>
      <c r="H706" s="130" t="s">
        <v>3183</v>
      </c>
      <c r="I706" s="129">
        <v>26.732673267326732</v>
      </c>
      <c r="J706" s="125">
        <v>12</v>
      </c>
      <c r="K706" s="125" t="s">
        <v>3169</v>
      </c>
      <c r="L706" s="125" t="s">
        <v>3175</v>
      </c>
      <c r="M706" s="141" t="s">
        <v>5753</v>
      </c>
      <c r="N706" s="125">
        <v>1</v>
      </c>
      <c r="O706" s="141" t="s">
        <v>8152</v>
      </c>
    </row>
    <row r="707" spans="1:15" x14ac:dyDescent="0.25">
      <c r="A707" s="125">
        <f t="shared" si="10"/>
        <v>701</v>
      </c>
      <c r="B707" s="125" t="s">
        <v>3166</v>
      </c>
      <c r="C707" s="125" t="s">
        <v>3166</v>
      </c>
      <c r="D707" s="125" t="s">
        <v>3194</v>
      </c>
      <c r="E707" s="126"/>
      <c r="F707" s="127"/>
      <c r="G707" s="127"/>
      <c r="H707" s="130" t="s">
        <v>3183</v>
      </c>
      <c r="I707" s="129">
        <v>85</v>
      </c>
      <c r="J707" s="125">
        <v>13</v>
      </c>
      <c r="K707" s="125" t="s">
        <v>3169</v>
      </c>
      <c r="L707" s="125" t="s">
        <v>3175</v>
      </c>
      <c r="M707" s="141" t="s">
        <v>5759</v>
      </c>
      <c r="N707" s="125">
        <v>1</v>
      </c>
      <c r="O707" s="141" t="s">
        <v>8161</v>
      </c>
    </row>
    <row r="708" spans="1:15" x14ac:dyDescent="0.25">
      <c r="A708" s="125">
        <f t="shared" si="10"/>
        <v>702</v>
      </c>
      <c r="B708" s="125" t="s">
        <v>3166</v>
      </c>
      <c r="C708" s="125" t="s">
        <v>3166</v>
      </c>
      <c r="D708" s="125" t="s">
        <v>3194</v>
      </c>
      <c r="E708" s="126"/>
      <c r="F708" s="127"/>
      <c r="G708" s="127"/>
      <c r="H708" s="130" t="s">
        <v>3183</v>
      </c>
      <c r="I708" s="129">
        <v>78.39</v>
      </c>
      <c r="J708" s="125">
        <v>13</v>
      </c>
      <c r="K708" s="125" t="s">
        <v>3169</v>
      </c>
      <c r="L708" s="125" t="s">
        <v>3175</v>
      </c>
      <c r="M708" s="141" t="s">
        <v>5759</v>
      </c>
      <c r="N708" s="125">
        <v>1</v>
      </c>
      <c r="O708" s="141" t="s">
        <v>8161</v>
      </c>
    </row>
    <row r="709" spans="1:15" x14ac:dyDescent="0.25">
      <c r="A709" s="125">
        <f t="shared" si="10"/>
        <v>703</v>
      </c>
      <c r="B709" s="125" t="s">
        <v>3166</v>
      </c>
      <c r="C709" s="125" t="s">
        <v>3166</v>
      </c>
      <c r="D709" s="125" t="s">
        <v>3194</v>
      </c>
      <c r="E709" s="126"/>
      <c r="F709" s="127"/>
      <c r="G709" s="127"/>
      <c r="H709" s="130" t="s">
        <v>3183</v>
      </c>
      <c r="I709" s="129">
        <v>81.988</v>
      </c>
      <c r="J709" s="125">
        <v>13</v>
      </c>
      <c r="K709" s="125" t="s">
        <v>3169</v>
      </c>
      <c r="L709" s="125" t="s">
        <v>3175</v>
      </c>
      <c r="M709" s="141" t="s">
        <v>5759</v>
      </c>
      <c r="N709" s="125">
        <v>1</v>
      </c>
      <c r="O709" s="141" t="s">
        <v>8161</v>
      </c>
    </row>
    <row r="710" spans="1:15" x14ac:dyDescent="0.25">
      <c r="A710" s="125">
        <f t="shared" si="10"/>
        <v>704</v>
      </c>
      <c r="B710" s="125" t="s">
        <v>3166</v>
      </c>
      <c r="C710" s="125" t="s">
        <v>3166</v>
      </c>
      <c r="D710" s="125" t="s">
        <v>3194</v>
      </c>
      <c r="E710" s="126"/>
      <c r="F710" s="127"/>
      <c r="G710" s="127"/>
      <c r="H710" s="130" t="s">
        <v>3183</v>
      </c>
      <c r="I710" s="129">
        <v>78.39</v>
      </c>
      <c r="J710" s="125">
        <v>15</v>
      </c>
      <c r="K710" s="125" t="s">
        <v>3169</v>
      </c>
      <c r="L710" s="125" t="s">
        <v>3175</v>
      </c>
      <c r="M710" s="141" t="s">
        <v>5767</v>
      </c>
      <c r="N710" s="125">
        <v>1</v>
      </c>
      <c r="O710" s="141" t="s">
        <v>8160</v>
      </c>
    </row>
    <row r="711" spans="1:15" x14ac:dyDescent="0.25">
      <c r="A711" s="125">
        <f t="shared" si="10"/>
        <v>705</v>
      </c>
      <c r="B711" s="125" t="s">
        <v>3166</v>
      </c>
      <c r="C711" s="125" t="s">
        <v>3166</v>
      </c>
      <c r="D711" s="125" t="s">
        <v>3194</v>
      </c>
      <c r="E711" s="126"/>
      <c r="F711" s="127"/>
      <c r="G711" s="127"/>
      <c r="H711" s="130" t="s">
        <v>3183</v>
      </c>
      <c r="I711" s="129">
        <v>79.924999999999997</v>
      </c>
      <c r="J711" s="125">
        <v>15</v>
      </c>
      <c r="K711" s="125" t="s">
        <v>3169</v>
      </c>
      <c r="L711" s="125" t="s">
        <v>3175</v>
      </c>
      <c r="M711" s="141" t="s">
        <v>5767</v>
      </c>
      <c r="N711" s="125">
        <v>1</v>
      </c>
      <c r="O711" s="141" t="s">
        <v>8160</v>
      </c>
    </row>
    <row r="712" spans="1:15" x14ac:dyDescent="0.25">
      <c r="A712" s="125">
        <f t="shared" si="10"/>
        <v>706</v>
      </c>
      <c r="B712" s="125" t="s">
        <v>3166</v>
      </c>
      <c r="C712" s="125" t="s">
        <v>3166</v>
      </c>
      <c r="D712" s="125" t="s">
        <v>3194</v>
      </c>
      <c r="E712" s="126"/>
      <c r="F712" s="127"/>
      <c r="G712" s="127"/>
      <c r="H712" s="130" t="s">
        <v>3183</v>
      </c>
      <c r="I712" s="129">
        <v>82.492000000000004</v>
      </c>
      <c r="J712" s="125">
        <v>15</v>
      </c>
      <c r="K712" s="125" t="s">
        <v>3169</v>
      </c>
      <c r="L712" s="125" t="s">
        <v>3175</v>
      </c>
      <c r="M712" s="141" t="s">
        <v>5767</v>
      </c>
      <c r="N712" s="125">
        <v>1</v>
      </c>
      <c r="O712" s="141" t="s">
        <v>8160</v>
      </c>
    </row>
    <row r="713" spans="1:15" x14ac:dyDescent="0.25">
      <c r="A713" s="125">
        <f t="shared" ref="A713:A776" si="11">A712+1</f>
        <v>707</v>
      </c>
      <c r="B713" s="125" t="s">
        <v>3166</v>
      </c>
      <c r="C713" s="125" t="s">
        <v>3166</v>
      </c>
      <c r="D713" s="125" t="s">
        <v>3194</v>
      </c>
      <c r="E713" s="126"/>
      <c r="F713" s="127"/>
      <c r="G713" s="127"/>
      <c r="H713" s="130" t="s">
        <v>3183</v>
      </c>
      <c r="I713" s="129">
        <v>75.802000000000007</v>
      </c>
      <c r="J713" s="125">
        <v>13</v>
      </c>
      <c r="K713" s="125" t="s">
        <v>3169</v>
      </c>
      <c r="L713" s="125" t="s">
        <v>3175</v>
      </c>
      <c r="M713" s="141" t="s">
        <v>5759</v>
      </c>
      <c r="N713" s="125">
        <v>1</v>
      </c>
      <c r="O713" s="141" t="s">
        <v>8161</v>
      </c>
    </row>
    <row r="714" spans="1:15" x14ac:dyDescent="0.25">
      <c r="A714" s="125">
        <f t="shared" si="11"/>
        <v>708</v>
      </c>
      <c r="B714" s="125" t="s">
        <v>3166</v>
      </c>
      <c r="C714" s="125" t="s">
        <v>3166</v>
      </c>
      <c r="D714" s="125" t="s">
        <v>3194</v>
      </c>
      <c r="E714" s="126"/>
      <c r="F714" s="127"/>
      <c r="G714" s="127"/>
      <c r="H714" s="130" t="s">
        <v>3183</v>
      </c>
      <c r="I714" s="129">
        <v>79.924999999999997</v>
      </c>
      <c r="J714" s="125">
        <v>15</v>
      </c>
      <c r="K714" s="125" t="s">
        <v>3169</v>
      </c>
      <c r="L714" s="125" t="s">
        <v>3175</v>
      </c>
      <c r="M714" s="141" t="s">
        <v>5767</v>
      </c>
      <c r="N714" s="125">
        <v>1</v>
      </c>
      <c r="O714" s="141" t="s">
        <v>8160</v>
      </c>
    </row>
    <row r="715" spans="1:15" x14ac:dyDescent="0.25">
      <c r="A715" s="125">
        <f t="shared" si="11"/>
        <v>709</v>
      </c>
      <c r="B715" s="125" t="s">
        <v>3166</v>
      </c>
      <c r="C715" s="125" t="s">
        <v>3166</v>
      </c>
      <c r="D715" s="125" t="s">
        <v>3194</v>
      </c>
      <c r="E715" s="126"/>
      <c r="F715" s="127"/>
      <c r="G715" s="127"/>
      <c r="H715" s="130" t="s">
        <v>3183</v>
      </c>
      <c r="I715" s="129">
        <v>11.401999999999999</v>
      </c>
      <c r="J715" s="125">
        <v>15</v>
      </c>
      <c r="K715" s="125" t="s">
        <v>3169</v>
      </c>
      <c r="L715" s="125" t="s">
        <v>3175</v>
      </c>
      <c r="M715" s="141" t="s">
        <v>5767</v>
      </c>
      <c r="N715" s="125">
        <v>1</v>
      </c>
      <c r="O715" s="141" t="s">
        <v>8160</v>
      </c>
    </row>
    <row r="716" spans="1:15" x14ac:dyDescent="0.25">
      <c r="A716" s="125">
        <f t="shared" si="11"/>
        <v>710</v>
      </c>
      <c r="B716" s="125" t="s">
        <v>3166</v>
      </c>
      <c r="C716" s="125" t="s">
        <v>3166</v>
      </c>
      <c r="D716" s="125" t="s">
        <v>3194</v>
      </c>
      <c r="E716" s="126"/>
      <c r="F716" s="127"/>
      <c r="G716" s="127"/>
      <c r="H716" s="130" t="s">
        <v>3168</v>
      </c>
      <c r="I716" s="129">
        <v>164.83</v>
      </c>
      <c r="J716" s="125">
        <v>11</v>
      </c>
      <c r="K716" s="125" t="s">
        <v>3169</v>
      </c>
      <c r="L716" s="125" t="s">
        <v>3175</v>
      </c>
      <c r="M716" s="141" t="s">
        <v>931</v>
      </c>
      <c r="N716" s="125">
        <v>1</v>
      </c>
      <c r="O716" s="141" t="s">
        <v>931</v>
      </c>
    </row>
    <row r="717" spans="1:15" x14ac:dyDescent="0.25">
      <c r="A717" s="125">
        <f t="shared" si="11"/>
        <v>711</v>
      </c>
      <c r="B717" s="125" t="s">
        <v>3166</v>
      </c>
      <c r="C717" s="125" t="s">
        <v>3166</v>
      </c>
      <c r="D717" s="125" t="s">
        <v>3194</v>
      </c>
      <c r="E717" s="126"/>
      <c r="F717" s="127"/>
      <c r="G717" s="127"/>
      <c r="H717" s="130" t="s">
        <v>3168</v>
      </c>
      <c r="I717" s="129">
        <v>118.562</v>
      </c>
      <c r="J717" s="125">
        <v>20</v>
      </c>
      <c r="K717" s="125" t="s">
        <v>3169</v>
      </c>
      <c r="L717" s="125" t="s">
        <v>3172</v>
      </c>
      <c r="M717" s="141" t="s">
        <v>931</v>
      </c>
      <c r="N717" s="125">
        <v>1</v>
      </c>
      <c r="O717" s="141" t="s">
        <v>931</v>
      </c>
    </row>
    <row r="718" spans="1:15" x14ac:dyDescent="0.25">
      <c r="A718" s="125">
        <f t="shared" si="11"/>
        <v>712</v>
      </c>
      <c r="B718" s="125" t="s">
        <v>3166</v>
      </c>
      <c r="C718" s="125" t="s">
        <v>3166</v>
      </c>
      <c r="D718" s="125" t="s">
        <v>3194</v>
      </c>
      <c r="E718" s="126"/>
      <c r="F718" s="127"/>
      <c r="G718" s="127"/>
      <c r="H718" s="130" t="s">
        <v>3168</v>
      </c>
      <c r="I718" s="129">
        <v>173.761</v>
      </c>
      <c r="J718" s="125">
        <v>18</v>
      </c>
      <c r="K718" s="125" t="s">
        <v>3171</v>
      </c>
      <c r="L718" s="125" t="s">
        <v>3172</v>
      </c>
      <c r="M718" s="141" t="s">
        <v>931</v>
      </c>
      <c r="N718" s="125">
        <v>1</v>
      </c>
      <c r="O718" s="141" t="s">
        <v>931</v>
      </c>
    </row>
    <row r="719" spans="1:15" x14ac:dyDescent="0.25">
      <c r="A719" s="125">
        <f t="shared" si="11"/>
        <v>713</v>
      </c>
      <c r="B719" s="125" t="s">
        <v>3166</v>
      </c>
      <c r="C719" s="125" t="s">
        <v>3166</v>
      </c>
      <c r="D719" s="125" t="s">
        <v>3194</v>
      </c>
      <c r="E719" s="126"/>
      <c r="F719" s="127"/>
      <c r="G719" s="127"/>
      <c r="H719" s="130" t="s">
        <v>3168</v>
      </c>
      <c r="I719" s="129">
        <v>185.69900000000001</v>
      </c>
      <c r="J719" s="125">
        <v>18</v>
      </c>
      <c r="K719" s="125" t="s">
        <v>3169</v>
      </c>
      <c r="L719" s="125" t="s">
        <v>3172</v>
      </c>
      <c r="M719" s="141" t="s">
        <v>931</v>
      </c>
      <c r="N719" s="125">
        <v>1</v>
      </c>
      <c r="O719" s="141" t="s">
        <v>931</v>
      </c>
    </row>
    <row r="720" spans="1:15" x14ac:dyDescent="0.25">
      <c r="A720" s="125">
        <f t="shared" si="11"/>
        <v>714</v>
      </c>
      <c r="B720" s="125" t="s">
        <v>3166</v>
      </c>
      <c r="C720" s="125" t="s">
        <v>3166</v>
      </c>
      <c r="D720" s="125" t="s">
        <v>3194</v>
      </c>
      <c r="E720" s="126"/>
      <c r="F720" s="127"/>
      <c r="G720" s="127"/>
      <c r="H720" s="130" t="s">
        <v>3168</v>
      </c>
      <c r="I720" s="129">
        <v>146.65899999999999</v>
      </c>
      <c r="J720" s="125">
        <v>18</v>
      </c>
      <c r="K720" s="125" t="s">
        <v>3169</v>
      </c>
      <c r="L720" s="125" t="s">
        <v>3170</v>
      </c>
      <c r="M720" s="141" t="s">
        <v>931</v>
      </c>
      <c r="N720" s="125">
        <v>1</v>
      </c>
      <c r="O720" s="141" t="s">
        <v>931</v>
      </c>
    </row>
    <row r="721" spans="1:15" x14ac:dyDescent="0.25">
      <c r="A721" s="125">
        <f t="shared" si="11"/>
        <v>715</v>
      </c>
      <c r="B721" s="125" t="s">
        <v>3166</v>
      </c>
      <c r="C721" s="125" t="s">
        <v>3166</v>
      </c>
      <c r="D721" s="125" t="s">
        <v>3194</v>
      </c>
      <c r="E721" s="126"/>
      <c r="F721" s="127"/>
      <c r="G721" s="127"/>
      <c r="H721" s="130" t="s">
        <v>3168</v>
      </c>
      <c r="I721" s="129">
        <v>151.559</v>
      </c>
      <c r="J721" s="125">
        <v>25</v>
      </c>
      <c r="K721" s="125" t="s">
        <v>3169</v>
      </c>
      <c r="L721" s="125" t="s">
        <v>3170</v>
      </c>
      <c r="M721" s="141" t="s">
        <v>931</v>
      </c>
      <c r="N721" s="125">
        <v>1</v>
      </c>
      <c r="O721" s="141" t="s">
        <v>931</v>
      </c>
    </row>
    <row r="722" spans="1:15" x14ac:dyDescent="0.25">
      <c r="A722" s="125">
        <f t="shared" si="11"/>
        <v>716</v>
      </c>
      <c r="B722" s="125" t="s">
        <v>3166</v>
      </c>
      <c r="C722" s="125" t="s">
        <v>3166</v>
      </c>
      <c r="D722" s="125" t="s">
        <v>3194</v>
      </c>
      <c r="E722" s="126"/>
      <c r="F722" s="127"/>
      <c r="G722" s="127"/>
      <c r="H722" s="130" t="s">
        <v>3168</v>
      </c>
      <c r="I722" s="129">
        <v>148.661</v>
      </c>
      <c r="J722" s="125">
        <v>18</v>
      </c>
      <c r="K722" s="125" t="s">
        <v>3169</v>
      </c>
      <c r="L722" s="125" t="s">
        <v>3170</v>
      </c>
      <c r="M722" s="141" t="s">
        <v>931</v>
      </c>
      <c r="N722" s="125">
        <v>1</v>
      </c>
      <c r="O722" s="141" t="s">
        <v>931</v>
      </c>
    </row>
    <row r="723" spans="1:15" x14ac:dyDescent="0.25">
      <c r="A723" s="125">
        <f t="shared" si="11"/>
        <v>717</v>
      </c>
      <c r="B723" s="125" t="s">
        <v>3166</v>
      </c>
      <c r="C723" s="125" t="s">
        <v>3166</v>
      </c>
      <c r="D723" s="125" t="s">
        <v>3194</v>
      </c>
      <c r="E723" s="126"/>
      <c r="F723" s="127"/>
      <c r="G723" s="127"/>
      <c r="H723" s="130" t="s">
        <v>3168</v>
      </c>
      <c r="I723" s="129">
        <v>155.79499999999999</v>
      </c>
      <c r="J723" s="125">
        <v>25</v>
      </c>
      <c r="K723" s="125" t="s">
        <v>3169</v>
      </c>
      <c r="L723" s="125" t="s">
        <v>3170</v>
      </c>
      <c r="M723" s="141" t="s">
        <v>931</v>
      </c>
      <c r="N723" s="125">
        <v>1</v>
      </c>
      <c r="O723" s="141" t="s">
        <v>931</v>
      </c>
    </row>
    <row r="724" spans="1:15" x14ac:dyDescent="0.25">
      <c r="A724" s="125">
        <f t="shared" si="11"/>
        <v>718</v>
      </c>
      <c r="B724" s="125" t="s">
        <v>3166</v>
      </c>
      <c r="C724" s="125" t="s">
        <v>3166</v>
      </c>
      <c r="D724" s="125" t="s">
        <v>3194</v>
      </c>
      <c r="E724" s="126"/>
      <c r="F724" s="127"/>
      <c r="G724" s="127"/>
      <c r="H724" s="130" t="s">
        <v>3168</v>
      </c>
      <c r="I724" s="129">
        <v>150.655</v>
      </c>
      <c r="J724" s="125">
        <v>18</v>
      </c>
      <c r="K724" s="125" t="s">
        <v>3169</v>
      </c>
      <c r="L724" s="125" t="s">
        <v>3170</v>
      </c>
      <c r="M724" s="141" t="s">
        <v>931</v>
      </c>
      <c r="N724" s="125">
        <v>1</v>
      </c>
      <c r="O724" s="141" t="s">
        <v>931</v>
      </c>
    </row>
    <row r="725" spans="1:15" x14ac:dyDescent="0.25">
      <c r="A725" s="125">
        <f t="shared" si="11"/>
        <v>719</v>
      </c>
      <c r="B725" s="125" t="s">
        <v>3166</v>
      </c>
      <c r="C725" s="125" t="s">
        <v>3166</v>
      </c>
      <c r="D725" s="125" t="s">
        <v>3194</v>
      </c>
      <c r="E725" s="126"/>
      <c r="F725" s="127"/>
      <c r="G725" s="127"/>
      <c r="H725" s="130" t="s">
        <v>3168</v>
      </c>
      <c r="I725" s="129">
        <v>142.83600000000001</v>
      </c>
      <c r="J725" s="125">
        <v>18</v>
      </c>
      <c r="K725" s="125" t="s">
        <v>3169</v>
      </c>
      <c r="L725" s="125" t="s">
        <v>3170</v>
      </c>
      <c r="M725" s="141" t="s">
        <v>931</v>
      </c>
      <c r="N725" s="125">
        <v>1</v>
      </c>
      <c r="O725" s="141" t="s">
        <v>931</v>
      </c>
    </row>
    <row r="726" spans="1:15" x14ac:dyDescent="0.25">
      <c r="A726" s="125">
        <f t="shared" si="11"/>
        <v>720</v>
      </c>
      <c r="B726" s="125" t="s">
        <v>3166</v>
      </c>
      <c r="C726" s="125" t="s">
        <v>3166</v>
      </c>
      <c r="D726" s="125" t="s">
        <v>3194</v>
      </c>
      <c r="E726" s="126"/>
      <c r="F726" s="127"/>
      <c r="G726" s="127"/>
      <c r="H726" s="130" t="s">
        <v>3168</v>
      </c>
      <c r="I726" s="129">
        <v>154.208</v>
      </c>
      <c r="J726" s="125">
        <v>18</v>
      </c>
      <c r="K726" s="125" t="s">
        <v>3169</v>
      </c>
      <c r="L726" s="125" t="s">
        <v>3170</v>
      </c>
      <c r="M726" s="141" t="s">
        <v>931</v>
      </c>
      <c r="N726" s="125">
        <v>1</v>
      </c>
      <c r="O726" s="141" t="s">
        <v>931</v>
      </c>
    </row>
    <row r="727" spans="1:15" x14ac:dyDescent="0.25">
      <c r="A727" s="125">
        <f t="shared" si="11"/>
        <v>721</v>
      </c>
      <c r="B727" s="125" t="s">
        <v>3166</v>
      </c>
      <c r="C727" s="125" t="s">
        <v>3166</v>
      </c>
      <c r="D727" s="125" t="s">
        <v>3194</v>
      </c>
      <c r="E727" s="126"/>
      <c r="F727" s="127"/>
      <c r="G727" s="127"/>
      <c r="H727" s="130" t="s">
        <v>3168</v>
      </c>
      <c r="I727" s="129">
        <v>153.45699999999999</v>
      </c>
      <c r="J727" s="125">
        <v>18</v>
      </c>
      <c r="K727" s="125" t="s">
        <v>3169</v>
      </c>
      <c r="L727" s="125" t="s">
        <v>3170</v>
      </c>
      <c r="M727" s="141" t="s">
        <v>931</v>
      </c>
      <c r="N727" s="125">
        <v>1</v>
      </c>
      <c r="O727" s="141" t="s">
        <v>931</v>
      </c>
    </row>
    <row r="728" spans="1:15" x14ac:dyDescent="0.25">
      <c r="A728" s="125">
        <f t="shared" si="11"/>
        <v>722</v>
      </c>
      <c r="B728" s="125" t="s">
        <v>3166</v>
      </c>
      <c r="C728" s="125" t="s">
        <v>3166</v>
      </c>
      <c r="D728" s="125" t="s">
        <v>3194</v>
      </c>
      <c r="E728" s="126"/>
      <c r="F728" s="127"/>
      <c r="G728" s="127"/>
      <c r="H728" s="130" t="s">
        <v>3168</v>
      </c>
      <c r="I728" s="129">
        <v>152.74199999999999</v>
      </c>
      <c r="J728" s="125">
        <v>18</v>
      </c>
      <c r="K728" s="125" t="s">
        <v>3169</v>
      </c>
      <c r="L728" s="125" t="s">
        <v>3170</v>
      </c>
      <c r="M728" s="141" t="s">
        <v>931</v>
      </c>
      <c r="N728" s="125">
        <v>1</v>
      </c>
      <c r="O728" s="141" t="s">
        <v>931</v>
      </c>
    </row>
    <row r="729" spans="1:15" x14ac:dyDescent="0.25">
      <c r="A729" s="125">
        <f t="shared" si="11"/>
        <v>723</v>
      </c>
      <c r="B729" s="125" t="s">
        <v>3166</v>
      </c>
      <c r="C729" s="125" t="s">
        <v>3166</v>
      </c>
      <c r="D729" s="125" t="s">
        <v>3194</v>
      </c>
      <c r="E729" s="126"/>
      <c r="F729" s="127"/>
      <c r="G729" s="127"/>
      <c r="H729" s="130" t="s">
        <v>3168</v>
      </c>
      <c r="I729" s="129">
        <v>166.184</v>
      </c>
      <c r="J729" s="125">
        <v>18</v>
      </c>
      <c r="K729" s="125" t="s">
        <v>3169</v>
      </c>
      <c r="L729" s="125" t="s">
        <v>3170</v>
      </c>
      <c r="M729" s="141" t="s">
        <v>931</v>
      </c>
      <c r="N729" s="125">
        <v>1</v>
      </c>
      <c r="O729" s="141" t="s">
        <v>931</v>
      </c>
    </row>
    <row r="730" spans="1:15" x14ac:dyDescent="0.25">
      <c r="A730" s="125">
        <f t="shared" si="11"/>
        <v>724</v>
      </c>
      <c r="B730" s="125" t="s">
        <v>3166</v>
      </c>
      <c r="C730" s="125" t="s">
        <v>3166</v>
      </c>
      <c r="D730" s="125" t="s">
        <v>3194</v>
      </c>
      <c r="E730" s="126"/>
      <c r="F730" s="127"/>
      <c r="G730" s="127"/>
      <c r="H730" s="130" t="s">
        <v>3168</v>
      </c>
      <c r="I730" s="129">
        <v>144.25700000000001</v>
      </c>
      <c r="J730" s="125">
        <v>18</v>
      </c>
      <c r="K730" s="125" t="s">
        <v>3169</v>
      </c>
      <c r="L730" s="125" t="s">
        <v>3170</v>
      </c>
      <c r="M730" s="141" t="s">
        <v>931</v>
      </c>
      <c r="N730" s="125">
        <v>1</v>
      </c>
      <c r="O730" s="141" t="s">
        <v>931</v>
      </c>
    </row>
    <row r="731" spans="1:15" x14ac:dyDescent="0.25">
      <c r="A731" s="125">
        <f t="shared" si="11"/>
        <v>725</v>
      </c>
      <c r="B731" s="125" t="s">
        <v>3166</v>
      </c>
      <c r="C731" s="125" t="s">
        <v>3166</v>
      </c>
      <c r="D731" s="125" t="s">
        <v>3194</v>
      </c>
      <c r="E731" s="126"/>
      <c r="F731" s="127"/>
      <c r="G731" s="127"/>
      <c r="H731" s="130" t="s">
        <v>3168</v>
      </c>
      <c r="I731" s="129">
        <v>152.761</v>
      </c>
      <c r="J731" s="125">
        <v>18</v>
      </c>
      <c r="K731" s="125" t="s">
        <v>3169</v>
      </c>
      <c r="L731" s="125" t="s">
        <v>3170</v>
      </c>
      <c r="M731" s="141" t="s">
        <v>931</v>
      </c>
      <c r="N731" s="125">
        <v>1</v>
      </c>
      <c r="O731" s="141" t="s">
        <v>931</v>
      </c>
    </row>
    <row r="732" spans="1:15" x14ac:dyDescent="0.25">
      <c r="A732" s="125">
        <f t="shared" si="11"/>
        <v>726</v>
      </c>
      <c r="B732" s="125" t="s">
        <v>3166</v>
      </c>
      <c r="C732" s="125" t="s">
        <v>3166</v>
      </c>
      <c r="D732" s="125" t="s">
        <v>3194</v>
      </c>
      <c r="E732" s="126"/>
      <c r="F732" s="127"/>
      <c r="G732" s="127"/>
      <c r="H732" s="130" t="s">
        <v>3168</v>
      </c>
      <c r="I732" s="129">
        <v>148.499</v>
      </c>
      <c r="J732" s="125">
        <v>18</v>
      </c>
      <c r="K732" s="125" t="s">
        <v>3169</v>
      </c>
      <c r="L732" s="125" t="s">
        <v>3170</v>
      </c>
      <c r="M732" s="141" t="s">
        <v>931</v>
      </c>
      <c r="N732" s="125">
        <v>1</v>
      </c>
      <c r="O732" s="141" t="s">
        <v>931</v>
      </c>
    </row>
    <row r="733" spans="1:15" x14ac:dyDescent="0.25">
      <c r="A733" s="125">
        <f t="shared" si="11"/>
        <v>727</v>
      </c>
      <c r="B733" s="125" t="s">
        <v>3166</v>
      </c>
      <c r="C733" s="125" t="s">
        <v>3166</v>
      </c>
      <c r="D733" s="125" t="s">
        <v>3194</v>
      </c>
      <c r="E733" s="126"/>
      <c r="F733" s="127"/>
      <c r="G733" s="127"/>
      <c r="H733" s="130" t="s">
        <v>3168</v>
      </c>
      <c r="I733" s="129">
        <v>168.291</v>
      </c>
      <c r="J733" s="125">
        <v>18</v>
      </c>
      <c r="K733" s="125" t="s">
        <v>3169</v>
      </c>
      <c r="L733" s="125" t="s">
        <v>3170</v>
      </c>
      <c r="M733" s="141" t="s">
        <v>931</v>
      </c>
      <c r="N733" s="125">
        <v>1</v>
      </c>
      <c r="O733" s="141" t="s">
        <v>931</v>
      </c>
    </row>
    <row r="734" spans="1:15" x14ac:dyDescent="0.25">
      <c r="A734" s="125">
        <f t="shared" si="11"/>
        <v>728</v>
      </c>
      <c r="B734" s="125" t="s">
        <v>3166</v>
      </c>
      <c r="C734" s="125" t="s">
        <v>3166</v>
      </c>
      <c r="D734" s="125" t="s">
        <v>3194</v>
      </c>
      <c r="E734" s="126"/>
      <c r="F734" s="127"/>
      <c r="G734" s="127"/>
      <c r="H734" s="130" t="s">
        <v>3168</v>
      </c>
      <c r="I734" s="129">
        <v>187.49100000000001</v>
      </c>
      <c r="J734" s="125">
        <v>18</v>
      </c>
      <c r="K734" s="125" t="s">
        <v>3169</v>
      </c>
      <c r="L734" s="125" t="s">
        <v>3170</v>
      </c>
      <c r="M734" s="141" t="s">
        <v>931</v>
      </c>
      <c r="N734" s="125">
        <v>1</v>
      </c>
      <c r="O734" s="141" t="s">
        <v>931</v>
      </c>
    </row>
    <row r="735" spans="1:15" x14ac:dyDescent="0.25">
      <c r="A735" s="125">
        <f t="shared" si="11"/>
        <v>729</v>
      </c>
      <c r="B735" s="125" t="s">
        <v>3166</v>
      </c>
      <c r="C735" s="125" t="s">
        <v>3166</v>
      </c>
      <c r="D735" s="125" t="s">
        <v>3194</v>
      </c>
      <c r="E735" s="126"/>
      <c r="F735" s="127"/>
      <c r="G735" s="127"/>
      <c r="H735" s="130" t="s">
        <v>3168</v>
      </c>
      <c r="I735" s="129">
        <v>207.18299999999999</v>
      </c>
      <c r="J735" s="125">
        <v>18</v>
      </c>
      <c r="K735" s="125" t="s">
        <v>3169</v>
      </c>
      <c r="L735" s="125" t="s">
        <v>3170</v>
      </c>
      <c r="M735" s="141" t="s">
        <v>931</v>
      </c>
      <c r="N735" s="125">
        <v>1</v>
      </c>
      <c r="O735" s="141" t="s">
        <v>931</v>
      </c>
    </row>
    <row r="736" spans="1:15" x14ac:dyDescent="0.25">
      <c r="A736" s="125">
        <f t="shared" si="11"/>
        <v>730</v>
      </c>
      <c r="B736" s="125" t="s">
        <v>3166</v>
      </c>
      <c r="C736" s="125" t="s">
        <v>3166</v>
      </c>
      <c r="D736" s="125" t="s">
        <v>3194</v>
      </c>
      <c r="E736" s="126"/>
      <c r="F736" s="127"/>
      <c r="G736" s="127"/>
      <c r="H736" s="130" t="s">
        <v>3168</v>
      </c>
      <c r="I736" s="129">
        <v>206.47499999999999</v>
      </c>
      <c r="J736" s="125">
        <v>18</v>
      </c>
      <c r="K736" s="125" t="s">
        <v>3169</v>
      </c>
      <c r="L736" s="125" t="s">
        <v>3170</v>
      </c>
      <c r="M736" s="141" t="s">
        <v>931</v>
      </c>
      <c r="N736" s="125">
        <v>1</v>
      </c>
      <c r="O736" s="141" t="s">
        <v>931</v>
      </c>
    </row>
    <row r="737" spans="1:15" x14ac:dyDescent="0.25">
      <c r="A737" s="125">
        <f t="shared" si="11"/>
        <v>731</v>
      </c>
      <c r="B737" s="125" t="s">
        <v>3166</v>
      </c>
      <c r="C737" s="125" t="s">
        <v>3166</v>
      </c>
      <c r="D737" s="125" t="s">
        <v>3194</v>
      </c>
      <c r="E737" s="126"/>
      <c r="F737" s="127"/>
      <c r="G737" s="127"/>
      <c r="H737" s="130" t="s">
        <v>3168</v>
      </c>
      <c r="I737" s="129">
        <v>166.50800000000001</v>
      </c>
      <c r="J737" s="125">
        <v>18</v>
      </c>
      <c r="K737" s="125" t="s">
        <v>3169</v>
      </c>
      <c r="L737" s="125" t="s">
        <v>3170</v>
      </c>
      <c r="M737" s="141" t="s">
        <v>931</v>
      </c>
      <c r="N737" s="125">
        <v>1</v>
      </c>
      <c r="O737" s="141" t="s">
        <v>931</v>
      </c>
    </row>
    <row r="738" spans="1:15" x14ac:dyDescent="0.25">
      <c r="A738" s="125">
        <f t="shared" si="11"/>
        <v>732</v>
      </c>
      <c r="B738" s="125" t="s">
        <v>3166</v>
      </c>
      <c r="C738" s="125" t="s">
        <v>3166</v>
      </c>
      <c r="D738" s="125" t="s">
        <v>3194</v>
      </c>
      <c r="E738" s="126"/>
      <c r="F738" s="127"/>
      <c r="G738" s="127"/>
      <c r="H738" s="130" t="s">
        <v>3168</v>
      </c>
      <c r="I738" s="129">
        <v>159.101</v>
      </c>
      <c r="J738" s="125">
        <v>18</v>
      </c>
      <c r="K738" s="125" t="s">
        <v>3169</v>
      </c>
      <c r="L738" s="125" t="s">
        <v>3170</v>
      </c>
      <c r="M738" s="141" t="s">
        <v>931</v>
      </c>
      <c r="N738" s="125">
        <v>1</v>
      </c>
      <c r="O738" s="141" t="s">
        <v>931</v>
      </c>
    </row>
    <row r="739" spans="1:15" x14ac:dyDescent="0.25">
      <c r="A739" s="125">
        <f t="shared" si="11"/>
        <v>733</v>
      </c>
      <c r="B739" s="125" t="s">
        <v>3166</v>
      </c>
      <c r="C739" s="125" t="s">
        <v>3166</v>
      </c>
      <c r="D739" s="125" t="s">
        <v>3194</v>
      </c>
      <c r="E739" s="126"/>
      <c r="F739" s="127"/>
      <c r="G739" s="127"/>
      <c r="H739" s="130" t="s">
        <v>3168</v>
      </c>
      <c r="I739" s="129">
        <v>200.82300000000001</v>
      </c>
      <c r="J739" s="125">
        <v>18</v>
      </c>
      <c r="K739" s="125" t="s">
        <v>3169</v>
      </c>
      <c r="L739" s="125" t="s">
        <v>3170</v>
      </c>
      <c r="M739" s="141" t="s">
        <v>931</v>
      </c>
      <c r="N739" s="125">
        <v>1</v>
      </c>
      <c r="O739" s="141" t="s">
        <v>931</v>
      </c>
    </row>
    <row r="740" spans="1:15" x14ac:dyDescent="0.25">
      <c r="A740" s="125">
        <f t="shared" si="11"/>
        <v>734</v>
      </c>
      <c r="B740" s="125" t="s">
        <v>3166</v>
      </c>
      <c r="C740" s="125" t="s">
        <v>3166</v>
      </c>
      <c r="D740" s="125" t="s">
        <v>3194</v>
      </c>
      <c r="E740" s="126"/>
      <c r="F740" s="127"/>
      <c r="G740" s="127"/>
      <c r="H740" s="130" t="s">
        <v>3168</v>
      </c>
      <c r="I740" s="129">
        <v>64.56</v>
      </c>
      <c r="J740" s="125">
        <v>25</v>
      </c>
      <c r="K740" s="125" t="s">
        <v>3171</v>
      </c>
      <c r="L740" s="125" t="s">
        <v>3172</v>
      </c>
      <c r="M740" s="141" t="s">
        <v>931</v>
      </c>
      <c r="N740" s="125">
        <v>1</v>
      </c>
      <c r="O740" s="141" t="s">
        <v>931</v>
      </c>
    </row>
    <row r="741" spans="1:15" x14ac:dyDescent="0.25">
      <c r="A741" s="125">
        <f t="shared" si="11"/>
        <v>735</v>
      </c>
      <c r="B741" s="125" t="s">
        <v>3166</v>
      </c>
      <c r="C741" s="125" t="s">
        <v>3166</v>
      </c>
      <c r="D741" s="125" t="s">
        <v>3194</v>
      </c>
      <c r="E741" s="126"/>
      <c r="F741" s="127"/>
      <c r="G741" s="127"/>
      <c r="H741" s="130" t="s">
        <v>3183</v>
      </c>
      <c r="I741" s="129">
        <v>0</v>
      </c>
      <c r="J741" s="125">
        <v>16</v>
      </c>
      <c r="K741" s="125" t="s">
        <v>3188</v>
      </c>
      <c r="L741" s="125" t="s">
        <v>3175</v>
      </c>
      <c r="M741" s="141" t="s">
        <v>5771</v>
      </c>
      <c r="N741" s="125">
        <v>1</v>
      </c>
      <c r="O741" s="141" t="s">
        <v>8174</v>
      </c>
    </row>
    <row r="742" spans="1:15" x14ac:dyDescent="0.25">
      <c r="A742" s="125">
        <f t="shared" si="11"/>
        <v>736</v>
      </c>
      <c r="B742" s="125" t="s">
        <v>3166</v>
      </c>
      <c r="C742" s="125" t="s">
        <v>3166</v>
      </c>
      <c r="D742" s="125" t="s">
        <v>3194</v>
      </c>
      <c r="E742" s="126"/>
      <c r="F742" s="127"/>
      <c r="G742" s="127"/>
      <c r="H742" s="130" t="s">
        <v>3183</v>
      </c>
      <c r="I742" s="129">
        <v>76.608999999999995</v>
      </c>
      <c r="J742" s="125">
        <v>16</v>
      </c>
      <c r="K742" s="125" t="s">
        <v>3169</v>
      </c>
      <c r="L742" s="125" t="s">
        <v>3175</v>
      </c>
      <c r="M742" s="141" t="s">
        <v>5775</v>
      </c>
      <c r="N742" s="125">
        <v>1</v>
      </c>
      <c r="O742" s="141" t="s">
        <v>8166</v>
      </c>
    </row>
    <row r="743" spans="1:15" x14ac:dyDescent="0.25">
      <c r="A743" s="125">
        <f t="shared" si="11"/>
        <v>737</v>
      </c>
      <c r="B743" s="125" t="s">
        <v>3166</v>
      </c>
      <c r="C743" s="125" t="s">
        <v>3166</v>
      </c>
      <c r="D743" s="125" t="s">
        <v>3194</v>
      </c>
      <c r="E743" s="126"/>
      <c r="F743" s="127"/>
      <c r="G743" s="127"/>
      <c r="H743" s="130" t="s">
        <v>3183</v>
      </c>
      <c r="I743" s="129">
        <v>68.680000000000007</v>
      </c>
      <c r="J743" s="125">
        <v>16</v>
      </c>
      <c r="K743" s="125" t="s">
        <v>3169</v>
      </c>
      <c r="L743" s="125" t="s">
        <v>3175</v>
      </c>
      <c r="M743" s="141" t="s">
        <v>5775</v>
      </c>
      <c r="N743" s="125">
        <v>1</v>
      </c>
      <c r="O743" s="141" t="s">
        <v>8166</v>
      </c>
    </row>
    <row r="744" spans="1:15" x14ac:dyDescent="0.25">
      <c r="A744" s="125">
        <f t="shared" si="11"/>
        <v>738</v>
      </c>
      <c r="B744" s="125" t="s">
        <v>3166</v>
      </c>
      <c r="C744" s="125" t="s">
        <v>3166</v>
      </c>
      <c r="D744" s="125" t="s">
        <v>3194</v>
      </c>
      <c r="E744" s="126"/>
      <c r="F744" s="127"/>
      <c r="G744" s="127"/>
      <c r="H744" s="130" t="s">
        <v>3183</v>
      </c>
      <c r="I744" s="129">
        <v>63.127000000000002</v>
      </c>
      <c r="J744" s="125">
        <v>16</v>
      </c>
      <c r="K744" s="125" t="s">
        <v>3169</v>
      </c>
      <c r="L744" s="125" t="s">
        <v>3175</v>
      </c>
      <c r="M744" s="141" t="s">
        <v>5775</v>
      </c>
      <c r="N744" s="125">
        <v>1</v>
      </c>
      <c r="O744" s="141" t="s">
        <v>8166</v>
      </c>
    </row>
    <row r="745" spans="1:15" x14ac:dyDescent="0.25">
      <c r="A745" s="125">
        <f t="shared" si="11"/>
        <v>739</v>
      </c>
      <c r="B745" s="125" t="s">
        <v>3166</v>
      </c>
      <c r="C745" s="125" t="s">
        <v>3166</v>
      </c>
      <c r="D745" s="125" t="s">
        <v>3194</v>
      </c>
      <c r="E745" s="126"/>
      <c r="F745" s="127"/>
      <c r="G745" s="127"/>
      <c r="H745" s="130" t="s">
        <v>3185</v>
      </c>
      <c r="I745" s="129">
        <v>27.018999999999998</v>
      </c>
      <c r="J745" s="125">
        <v>12</v>
      </c>
      <c r="K745" s="125" t="s">
        <v>3169</v>
      </c>
      <c r="L745" s="125" t="s">
        <v>3175</v>
      </c>
      <c r="M745" s="141" t="s">
        <v>5749</v>
      </c>
      <c r="N745" s="125">
        <v>1</v>
      </c>
      <c r="O745" s="141" t="s">
        <v>8165</v>
      </c>
    </row>
    <row r="746" spans="1:15" x14ac:dyDescent="0.25">
      <c r="A746" s="125">
        <f t="shared" si="11"/>
        <v>740</v>
      </c>
      <c r="B746" s="125" t="s">
        <v>3166</v>
      </c>
      <c r="C746" s="125" t="s">
        <v>3166</v>
      </c>
      <c r="D746" s="125" t="s">
        <v>3182</v>
      </c>
      <c r="E746" s="126"/>
      <c r="F746" s="127"/>
      <c r="G746" s="127"/>
      <c r="H746" s="130" t="s">
        <v>3168</v>
      </c>
      <c r="I746" s="129">
        <v>246.33</v>
      </c>
      <c r="J746" s="125">
        <v>18</v>
      </c>
      <c r="K746" s="125" t="s">
        <v>3169</v>
      </c>
      <c r="L746" s="125" t="s">
        <v>3172</v>
      </c>
      <c r="M746" s="141" t="s">
        <v>931</v>
      </c>
      <c r="N746" s="125">
        <v>1</v>
      </c>
      <c r="O746" s="141" t="s">
        <v>931</v>
      </c>
    </row>
    <row r="747" spans="1:15" x14ac:dyDescent="0.25">
      <c r="A747" s="125">
        <f t="shared" si="11"/>
        <v>741</v>
      </c>
      <c r="B747" s="125" t="s">
        <v>3166</v>
      </c>
      <c r="C747" s="125" t="s">
        <v>3166</v>
      </c>
      <c r="D747" s="125" t="s">
        <v>3182</v>
      </c>
      <c r="E747" s="126"/>
      <c r="F747" s="127"/>
      <c r="G747" s="127"/>
      <c r="H747" s="130" t="s">
        <v>3168</v>
      </c>
      <c r="I747" s="129">
        <v>254.53</v>
      </c>
      <c r="J747" s="125">
        <v>20</v>
      </c>
      <c r="K747" s="125" t="s">
        <v>3169</v>
      </c>
      <c r="L747" s="125" t="s">
        <v>3172</v>
      </c>
      <c r="M747" s="141" t="s">
        <v>931</v>
      </c>
      <c r="N747" s="125">
        <v>1</v>
      </c>
      <c r="O747" s="141" t="s">
        <v>931</v>
      </c>
    </row>
    <row r="748" spans="1:15" x14ac:dyDescent="0.25">
      <c r="A748" s="125">
        <f t="shared" si="11"/>
        <v>742</v>
      </c>
      <c r="B748" s="125" t="s">
        <v>3166</v>
      </c>
      <c r="C748" s="125" t="s">
        <v>3166</v>
      </c>
      <c r="D748" s="125" t="s">
        <v>3182</v>
      </c>
      <c r="E748" s="126"/>
      <c r="F748" s="127"/>
      <c r="G748" s="127"/>
      <c r="H748" s="130" t="s">
        <v>3168</v>
      </c>
      <c r="I748" s="129">
        <v>252.3</v>
      </c>
      <c r="J748" s="125">
        <v>20</v>
      </c>
      <c r="K748" s="125" t="s">
        <v>3169</v>
      </c>
      <c r="L748" s="125" t="s">
        <v>3172</v>
      </c>
      <c r="M748" s="141" t="s">
        <v>931</v>
      </c>
      <c r="N748" s="125">
        <v>1</v>
      </c>
      <c r="O748" s="141" t="s">
        <v>931</v>
      </c>
    </row>
    <row r="749" spans="1:15" x14ac:dyDescent="0.25">
      <c r="A749" s="125">
        <f t="shared" si="11"/>
        <v>743</v>
      </c>
      <c r="B749" s="125" t="s">
        <v>3166</v>
      </c>
      <c r="C749" s="125" t="s">
        <v>3166</v>
      </c>
      <c r="D749" s="125" t="s">
        <v>3182</v>
      </c>
      <c r="E749" s="126"/>
      <c r="F749" s="127"/>
      <c r="G749" s="127"/>
      <c r="H749" s="130" t="s">
        <v>3168</v>
      </c>
      <c r="I749" s="129">
        <v>143.74</v>
      </c>
      <c r="J749" s="125">
        <v>20</v>
      </c>
      <c r="K749" s="125" t="s">
        <v>3169</v>
      </c>
      <c r="L749" s="125" t="s">
        <v>3172</v>
      </c>
      <c r="M749" s="141" t="s">
        <v>931</v>
      </c>
      <c r="N749" s="125">
        <v>1</v>
      </c>
      <c r="O749" s="141" t="s">
        <v>931</v>
      </c>
    </row>
    <row r="750" spans="1:15" x14ac:dyDescent="0.25">
      <c r="A750" s="125">
        <f t="shared" si="11"/>
        <v>744</v>
      </c>
      <c r="B750" s="125" t="s">
        <v>3166</v>
      </c>
      <c r="C750" s="125" t="s">
        <v>3166</v>
      </c>
      <c r="D750" s="125" t="s">
        <v>3182</v>
      </c>
      <c r="E750" s="126"/>
      <c r="F750" s="127"/>
      <c r="G750" s="127"/>
      <c r="H750" s="130" t="s">
        <v>3168</v>
      </c>
      <c r="I750" s="129">
        <v>117.65</v>
      </c>
      <c r="J750" s="125">
        <v>20</v>
      </c>
      <c r="K750" s="125" t="s">
        <v>3169</v>
      </c>
      <c r="L750" s="125" t="s">
        <v>3170</v>
      </c>
      <c r="M750" s="141" t="s">
        <v>931</v>
      </c>
      <c r="N750" s="125">
        <v>1</v>
      </c>
      <c r="O750" s="141" t="s">
        <v>931</v>
      </c>
    </row>
    <row r="751" spans="1:15" x14ac:dyDescent="0.25">
      <c r="A751" s="125">
        <f t="shared" si="11"/>
        <v>745</v>
      </c>
      <c r="B751" s="125" t="s">
        <v>3166</v>
      </c>
      <c r="C751" s="125" t="s">
        <v>3166</v>
      </c>
      <c r="D751" s="125" t="s">
        <v>3182</v>
      </c>
      <c r="E751" s="126"/>
      <c r="F751" s="127"/>
      <c r="G751" s="127"/>
      <c r="H751" s="130" t="s">
        <v>3168</v>
      </c>
      <c r="I751" s="129">
        <v>267.37</v>
      </c>
      <c r="J751" s="125">
        <v>20</v>
      </c>
      <c r="K751" s="125" t="s">
        <v>3169</v>
      </c>
      <c r="L751" s="125" t="s">
        <v>3170</v>
      </c>
      <c r="M751" s="141" t="s">
        <v>931</v>
      </c>
      <c r="N751" s="125">
        <v>1</v>
      </c>
      <c r="O751" s="141" t="s">
        <v>931</v>
      </c>
    </row>
    <row r="752" spans="1:15" x14ac:dyDescent="0.25">
      <c r="A752" s="125">
        <f t="shared" si="11"/>
        <v>746</v>
      </c>
      <c r="B752" s="125" t="s">
        <v>3166</v>
      </c>
      <c r="C752" s="125" t="s">
        <v>3166</v>
      </c>
      <c r="D752" s="125" t="s">
        <v>3195</v>
      </c>
      <c r="E752" s="126"/>
      <c r="F752" s="127"/>
      <c r="G752" s="127"/>
      <c r="H752" s="130" t="s">
        <v>3168</v>
      </c>
      <c r="I752" s="129">
        <v>101.41</v>
      </c>
      <c r="J752" s="125">
        <v>20</v>
      </c>
      <c r="K752" s="125" t="s">
        <v>3169</v>
      </c>
      <c r="L752" s="125" t="s">
        <v>3172</v>
      </c>
      <c r="M752" s="141" t="s">
        <v>931</v>
      </c>
      <c r="N752" s="125">
        <v>1</v>
      </c>
      <c r="O752" s="141" t="s">
        <v>931</v>
      </c>
    </row>
    <row r="753" spans="1:15" x14ac:dyDescent="0.25">
      <c r="A753" s="125">
        <f t="shared" si="11"/>
        <v>747</v>
      </c>
      <c r="B753" s="125" t="s">
        <v>3166</v>
      </c>
      <c r="C753" s="125" t="s">
        <v>3166</v>
      </c>
      <c r="D753" s="125" t="s">
        <v>3195</v>
      </c>
      <c r="E753" s="126"/>
      <c r="F753" s="127"/>
      <c r="G753" s="127"/>
      <c r="H753" s="130" t="s">
        <v>3168</v>
      </c>
      <c r="I753" s="129">
        <v>143.16999999999999</v>
      </c>
      <c r="J753" s="125">
        <v>14</v>
      </c>
      <c r="K753" s="125" t="s">
        <v>3169</v>
      </c>
      <c r="L753" s="125" t="s">
        <v>3172</v>
      </c>
      <c r="M753" s="141" t="s">
        <v>931</v>
      </c>
      <c r="N753" s="125">
        <v>1</v>
      </c>
      <c r="O753" s="141" t="s">
        <v>931</v>
      </c>
    </row>
    <row r="754" spans="1:15" x14ac:dyDescent="0.25">
      <c r="A754" s="125">
        <f t="shared" si="11"/>
        <v>748</v>
      </c>
      <c r="B754" s="125" t="s">
        <v>3166</v>
      </c>
      <c r="C754" s="125" t="s">
        <v>3166</v>
      </c>
      <c r="D754" s="125" t="s">
        <v>3195</v>
      </c>
      <c r="E754" s="126"/>
      <c r="F754" s="127"/>
      <c r="G754" s="127"/>
      <c r="H754" s="130" t="s">
        <v>3168</v>
      </c>
      <c r="I754" s="129">
        <v>182.25</v>
      </c>
      <c r="J754" s="125">
        <v>17</v>
      </c>
      <c r="K754" s="125" t="s">
        <v>3169</v>
      </c>
      <c r="L754" s="125" t="s">
        <v>3170</v>
      </c>
      <c r="M754" s="141" t="s">
        <v>931</v>
      </c>
      <c r="N754" s="125">
        <v>1</v>
      </c>
      <c r="O754" s="141" t="s">
        <v>931</v>
      </c>
    </row>
    <row r="755" spans="1:15" x14ac:dyDescent="0.25">
      <c r="A755" s="125">
        <f t="shared" si="11"/>
        <v>749</v>
      </c>
      <c r="B755" s="125" t="s">
        <v>3166</v>
      </c>
      <c r="C755" s="125" t="s">
        <v>3166</v>
      </c>
      <c r="D755" s="125" t="s">
        <v>3195</v>
      </c>
      <c r="E755" s="126"/>
      <c r="F755" s="127"/>
      <c r="G755" s="127"/>
      <c r="H755" s="130" t="s">
        <v>3168</v>
      </c>
      <c r="I755" s="129">
        <v>167.53</v>
      </c>
      <c r="J755" s="125">
        <v>17</v>
      </c>
      <c r="K755" s="125" t="s">
        <v>3169</v>
      </c>
      <c r="L755" s="125" t="s">
        <v>3170</v>
      </c>
      <c r="M755" s="141" t="s">
        <v>931</v>
      </c>
      <c r="N755" s="125">
        <v>1</v>
      </c>
      <c r="O755" s="141" t="s">
        <v>931</v>
      </c>
    </row>
    <row r="756" spans="1:15" x14ac:dyDescent="0.25">
      <c r="A756" s="125">
        <f t="shared" si="11"/>
        <v>750</v>
      </c>
      <c r="B756" s="125" t="s">
        <v>3166</v>
      </c>
      <c r="C756" s="125" t="s">
        <v>3166</v>
      </c>
      <c r="D756" s="125" t="s">
        <v>3195</v>
      </c>
      <c r="E756" s="126"/>
      <c r="F756" s="127"/>
      <c r="G756" s="127"/>
      <c r="H756" s="130" t="s">
        <v>3168</v>
      </c>
      <c r="I756" s="129">
        <v>167.73</v>
      </c>
      <c r="J756" s="125">
        <v>17</v>
      </c>
      <c r="K756" s="125" t="s">
        <v>3169</v>
      </c>
      <c r="L756" s="125" t="s">
        <v>3170</v>
      </c>
      <c r="M756" s="141" t="s">
        <v>931</v>
      </c>
      <c r="N756" s="125">
        <v>1</v>
      </c>
      <c r="O756" s="141" t="s">
        <v>931</v>
      </c>
    </row>
    <row r="757" spans="1:15" x14ac:dyDescent="0.25">
      <c r="A757" s="125">
        <f t="shared" si="11"/>
        <v>751</v>
      </c>
      <c r="B757" s="125" t="s">
        <v>3166</v>
      </c>
      <c r="C757" s="125" t="s">
        <v>3166</v>
      </c>
      <c r="D757" s="125" t="s">
        <v>3195</v>
      </c>
      <c r="E757" s="126"/>
      <c r="F757" s="127"/>
      <c r="G757" s="127"/>
      <c r="H757" s="130" t="s">
        <v>3168</v>
      </c>
      <c r="I757" s="129">
        <v>97.32</v>
      </c>
      <c r="J757" s="125">
        <v>18</v>
      </c>
      <c r="K757" s="125" t="s">
        <v>3169</v>
      </c>
      <c r="L757" s="125" t="s">
        <v>3172</v>
      </c>
      <c r="M757" s="141" t="s">
        <v>931</v>
      </c>
      <c r="N757" s="125">
        <v>1</v>
      </c>
      <c r="O757" s="141" t="s">
        <v>931</v>
      </c>
    </row>
    <row r="758" spans="1:15" x14ac:dyDescent="0.25">
      <c r="A758" s="125">
        <f t="shared" si="11"/>
        <v>752</v>
      </c>
      <c r="B758" s="125" t="s">
        <v>3166</v>
      </c>
      <c r="C758" s="125" t="s">
        <v>3166</v>
      </c>
      <c r="D758" s="125" t="s">
        <v>3195</v>
      </c>
      <c r="E758" s="126"/>
      <c r="F758" s="127"/>
      <c r="G758" s="127"/>
      <c r="H758" s="130" t="s">
        <v>3183</v>
      </c>
      <c r="I758" s="129">
        <v>75.66</v>
      </c>
      <c r="J758" s="125">
        <v>15</v>
      </c>
      <c r="K758" s="125" t="s">
        <v>3169</v>
      </c>
      <c r="L758" s="125" t="s">
        <v>3175</v>
      </c>
      <c r="M758" s="141" t="s">
        <v>5767</v>
      </c>
      <c r="N758" s="125">
        <v>1</v>
      </c>
      <c r="O758" s="141" t="s">
        <v>8160</v>
      </c>
    </row>
    <row r="759" spans="1:15" x14ac:dyDescent="0.25">
      <c r="A759" s="125">
        <f t="shared" si="11"/>
        <v>753</v>
      </c>
      <c r="B759" s="125" t="s">
        <v>3166</v>
      </c>
      <c r="C759" s="125" t="s">
        <v>3166</v>
      </c>
      <c r="D759" s="125" t="s">
        <v>3195</v>
      </c>
      <c r="E759" s="126"/>
      <c r="F759" s="127"/>
      <c r="G759" s="127"/>
      <c r="H759" s="130" t="s">
        <v>3183</v>
      </c>
      <c r="I759" s="129">
        <v>76.66</v>
      </c>
      <c r="J759" s="125">
        <v>15</v>
      </c>
      <c r="K759" s="125" t="s">
        <v>3169</v>
      </c>
      <c r="L759" s="125" t="s">
        <v>3175</v>
      </c>
      <c r="M759" s="141" t="s">
        <v>5767</v>
      </c>
      <c r="N759" s="125">
        <v>1</v>
      </c>
      <c r="O759" s="141" t="s">
        <v>8160</v>
      </c>
    </row>
    <row r="760" spans="1:15" x14ac:dyDescent="0.25">
      <c r="A760" s="125">
        <f t="shared" si="11"/>
        <v>754</v>
      </c>
      <c r="B760" s="125" t="s">
        <v>3166</v>
      </c>
      <c r="C760" s="125" t="s">
        <v>3166</v>
      </c>
      <c r="D760" s="125" t="s">
        <v>3195</v>
      </c>
      <c r="E760" s="126"/>
      <c r="F760" s="127"/>
      <c r="G760" s="127"/>
      <c r="H760" s="130" t="s">
        <v>3183</v>
      </c>
      <c r="I760" s="129">
        <v>77.099999999999994</v>
      </c>
      <c r="J760" s="125">
        <v>15</v>
      </c>
      <c r="K760" s="125" t="s">
        <v>3169</v>
      </c>
      <c r="L760" s="125" t="s">
        <v>3175</v>
      </c>
      <c r="M760" s="141" t="s">
        <v>5767</v>
      </c>
      <c r="N760" s="125">
        <v>1</v>
      </c>
      <c r="O760" s="141" t="s">
        <v>8160</v>
      </c>
    </row>
    <row r="761" spans="1:15" x14ac:dyDescent="0.25">
      <c r="A761" s="125">
        <f t="shared" si="11"/>
        <v>755</v>
      </c>
      <c r="B761" s="125" t="s">
        <v>3166</v>
      </c>
      <c r="C761" s="125" t="s">
        <v>3166</v>
      </c>
      <c r="D761" s="125" t="s">
        <v>3195</v>
      </c>
      <c r="E761" s="126"/>
      <c r="F761" s="127"/>
      <c r="G761" s="127"/>
      <c r="H761" s="130" t="s">
        <v>3183</v>
      </c>
      <c r="I761" s="129">
        <v>75.239999999999995</v>
      </c>
      <c r="J761" s="125">
        <v>15</v>
      </c>
      <c r="K761" s="125" t="s">
        <v>3169</v>
      </c>
      <c r="L761" s="125" t="s">
        <v>3175</v>
      </c>
      <c r="M761" s="141" t="s">
        <v>5767</v>
      </c>
      <c r="N761" s="125">
        <v>1</v>
      </c>
      <c r="O761" s="141" t="s">
        <v>8160</v>
      </c>
    </row>
    <row r="762" spans="1:15" x14ac:dyDescent="0.25">
      <c r="A762" s="125">
        <f t="shared" si="11"/>
        <v>756</v>
      </c>
      <c r="B762" s="125" t="s">
        <v>3166</v>
      </c>
      <c r="C762" s="125" t="s">
        <v>3166</v>
      </c>
      <c r="D762" s="125" t="s">
        <v>3195</v>
      </c>
      <c r="E762" s="126"/>
      <c r="F762" s="127"/>
      <c r="G762" s="127"/>
      <c r="H762" s="130" t="s">
        <v>3183</v>
      </c>
      <c r="I762" s="129">
        <v>80.599999999999994</v>
      </c>
      <c r="J762" s="125">
        <v>15</v>
      </c>
      <c r="K762" s="125" t="s">
        <v>3169</v>
      </c>
      <c r="L762" s="125" t="s">
        <v>3175</v>
      </c>
      <c r="M762" s="141" t="s">
        <v>5767</v>
      </c>
      <c r="N762" s="125">
        <v>1</v>
      </c>
      <c r="O762" s="141" t="s">
        <v>8160</v>
      </c>
    </row>
    <row r="763" spans="1:15" x14ac:dyDescent="0.25">
      <c r="A763" s="125">
        <f t="shared" si="11"/>
        <v>757</v>
      </c>
      <c r="B763" s="125" t="s">
        <v>3166</v>
      </c>
      <c r="C763" s="125" t="s">
        <v>3166</v>
      </c>
      <c r="D763" s="125" t="s">
        <v>3195</v>
      </c>
      <c r="E763" s="126"/>
      <c r="F763" s="127"/>
      <c r="G763" s="127"/>
      <c r="H763" s="130" t="s">
        <v>3183</v>
      </c>
      <c r="I763" s="129">
        <v>33.24</v>
      </c>
      <c r="J763" s="125">
        <v>15</v>
      </c>
      <c r="K763" s="125" t="s">
        <v>3169</v>
      </c>
      <c r="L763" s="125" t="s">
        <v>3175</v>
      </c>
      <c r="M763" s="141" t="s">
        <v>5767</v>
      </c>
      <c r="N763" s="125">
        <v>1</v>
      </c>
      <c r="O763" s="141" t="s">
        <v>8160</v>
      </c>
    </row>
    <row r="764" spans="1:15" x14ac:dyDescent="0.25">
      <c r="A764" s="125">
        <f t="shared" si="11"/>
        <v>758</v>
      </c>
      <c r="B764" s="125" t="s">
        <v>3166</v>
      </c>
      <c r="C764" s="125" t="s">
        <v>3166</v>
      </c>
      <c r="D764" s="125" t="s">
        <v>3195</v>
      </c>
      <c r="E764" s="126"/>
      <c r="F764" s="127"/>
      <c r="G764" s="127"/>
      <c r="H764" s="130" t="s">
        <v>3183</v>
      </c>
      <c r="I764" s="129">
        <v>85</v>
      </c>
      <c r="J764" s="125">
        <v>15</v>
      </c>
      <c r="K764" s="125" t="s">
        <v>3169</v>
      </c>
      <c r="L764" s="125" t="s">
        <v>3175</v>
      </c>
      <c r="M764" s="141" t="s">
        <v>5767</v>
      </c>
      <c r="N764" s="125">
        <v>1</v>
      </c>
      <c r="O764" s="141" t="s">
        <v>8160</v>
      </c>
    </row>
    <row r="765" spans="1:15" x14ac:dyDescent="0.25">
      <c r="A765" s="125">
        <f t="shared" si="11"/>
        <v>759</v>
      </c>
      <c r="B765" s="125" t="s">
        <v>3166</v>
      </c>
      <c r="C765" s="125" t="s">
        <v>3166</v>
      </c>
      <c r="D765" s="125" t="s">
        <v>3195</v>
      </c>
      <c r="E765" s="126"/>
      <c r="F765" s="127"/>
      <c r="G765" s="127"/>
      <c r="H765" s="130" t="s">
        <v>3183</v>
      </c>
      <c r="I765" s="129">
        <v>55.44</v>
      </c>
      <c r="J765" s="125">
        <v>15</v>
      </c>
      <c r="K765" s="125" t="s">
        <v>3169</v>
      </c>
      <c r="L765" s="125" t="s">
        <v>3175</v>
      </c>
      <c r="M765" s="141" t="s">
        <v>5767</v>
      </c>
      <c r="N765" s="125">
        <v>1</v>
      </c>
      <c r="O765" s="141" t="s">
        <v>8160</v>
      </c>
    </row>
    <row r="766" spans="1:15" x14ac:dyDescent="0.25">
      <c r="A766" s="125">
        <f t="shared" si="11"/>
        <v>760</v>
      </c>
      <c r="B766" s="125" t="s">
        <v>3166</v>
      </c>
      <c r="C766" s="125" t="s">
        <v>3166</v>
      </c>
      <c r="D766" s="125" t="s">
        <v>3195</v>
      </c>
      <c r="E766" s="126"/>
      <c r="F766" s="127"/>
      <c r="G766" s="127"/>
      <c r="H766" s="130" t="s">
        <v>3183</v>
      </c>
      <c r="I766" s="129">
        <v>25.63</v>
      </c>
      <c r="J766" s="125">
        <v>15</v>
      </c>
      <c r="K766" s="125" t="s">
        <v>3169</v>
      </c>
      <c r="L766" s="125" t="s">
        <v>3175</v>
      </c>
      <c r="M766" s="141" t="s">
        <v>5767</v>
      </c>
      <c r="N766" s="125">
        <v>1</v>
      </c>
      <c r="O766" s="141" t="s">
        <v>8160</v>
      </c>
    </row>
    <row r="767" spans="1:15" x14ac:dyDescent="0.25">
      <c r="A767" s="125">
        <f t="shared" si="11"/>
        <v>761</v>
      </c>
      <c r="B767" s="125" t="s">
        <v>3166</v>
      </c>
      <c r="C767" s="125" t="s">
        <v>3166</v>
      </c>
      <c r="D767" s="125" t="s">
        <v>3195</v>
      </c>
      <c r="E767" s="126"/>
      <c r="F767" s="127"/>
      <c r="G767" s="127"/>
      <c r="H767" s="130" t="s">
        <v>3183</v>
      </c>
      <c r="I767" s="129">
        <v>93.49</v>
      </c>
      <c r="J767" s="125">
        <v>15</v>
      </c>
      <c r="K767" s="125" t="s">
        <v>3169</v>
      </c>
      <c r="L767" s="125" t="s">
        <v>3175</v>
      </c>
      <c r="M767" s="141" t="s">
        <v>5767</v>
      </c>
      <c r="N767" s="125">
        <v>1</v>
      </c>
      <c r="O767" s="141" t="s">
        <v>8160</v>
      </c>
    </row>
    <row r="768" spans="1:15" x14ac:dyDescent="0.25">
      <c r="A768" s="125">
        <f t="shared" si="11"/>
        <v>762</v>
      </c>
      <c r="B768" s="125" t="s">
        <v>3166</v>
      </c>
      <c r="C768" s="125" t="s">
        <v>3166</v>
      </c>
      <c r="D768" s="125" t="s">
        <v>3195</v>
      </c>
      <c r="E768" s="126"/>
      <c r="F768" s="127"/>
      <c r="G768" s="127"/>
      <c r="H768" s="130" t="s">
        <v>3183</v>
      </c>
      <c r="I768" s="129">
        <v>53.68</v>
      </c>
      <c r="J768" s="125">
        <v>15</v>
      </c>
      <c r="K768" s="125" t="s">
        <v>3169</v>
      </c>
      <c r="L768" s="125" t="s">
        <v>3175</v>
      </c>
      <c r="M768" s="141" t="s">
        <v>5767</v>
      </c>
      <c r="N768" s="125">
        <v>1</v>
      </c>
      <c r="O768" s="141" t="s">
        <v>8160</v>
      </c>
    </row>
    <row r="769" spans="1:15" x14ac:dyDescent="0.25">
      <c r="A769" s="125">
        <f t="shared" si="11"/>
        <v>763</v>
      </c>
      <c r="B769" s="125" t="s">
        <v>3166</v>
      </c>
      <c r="C769" s="125" t="s">
        <v>3166</v>
      </c>
      <c r="D769" s="125" t="s">
        <v>3195</v>
      </c>
      <c r="E769" s="126"/>
      <c r="F769" s="127"/>
      <c r="G769" s="127"/>
      <c r="H769" s="130" t="s">
        <v>3183</v>
      </c>
      <c r="I769" s="129">
        <v>52.33</v>
      </c>
      <c r="J769" s="125">
        <v>15</v>
      </c>
      <c r="K769" s="125" t="s">
        <v>3169</v>
      </c>
      <c r="L769" s="125" t="s">
        <v>3175</v>
      </c>
      <c r="M769" s="141" t="s">
        <v>5767</v>
      </c>
      <c r="N769" s="125">
        <v>1</v>
      </c>
      <c r="O769" s="141" t="s">
        <v>8160</v>
      </c>
    </row>
    <row r="770" spans="1:15" x14ac:dyDescent="0.25">
      <c r="A770" s="125">
        <f t="shared" si="11"/>
        <v>764</v>
      </c>
      <c r="B770" s="125" t="s">
        <v>3166</v>
      </c>
      <c r="C770" s="125" t="s">
        <v>3166</v>
      </c>
      <c r="D770" s="125" t="s">
        <v>3196</v>
      </c>
      <c r="E770" s="126"/>
      <c r="F770" s="127"/>
      <c r="G770" s="127"/>
      <c r="H770" s="130" t="s">
        <v>3168</v>
      </c>
      <c r="I770" s="129">
        <v>97.04</v>
      </c>
      <c r="J770" s="125">
        <v>18</v>
      </c>
      <c r="K770" s="125" t="s">
        <v>3169</v>
      </c>
      <c r="L770" s="125" t="s">
        <v>3175</v>
      </c>
      <c r="M770" s="141" t="s">
        <v>931</v>
      </c>
      <c r="N770" s="125">
        <v>1</v>
      </c>
      <c r="O770" s="141" t="s">
        <v>931</v>
      </c>
    </row>
    <row r="771" spans="1:15" x14ac:dyDescent="0.25">
      <c r="A771" s="125">
        <f t="shared" si="11"/>
        <v>765</v>
      </c>
      <c r="B771" s="125" t="s">
        <v>3166</v>
      </c>
      <c r="C771" s="125" t="s">
        <v>3166</v>
      </c>
      <c r="D771" s="125" t="s">
        <v>3196</v>
      </c>
      <c r="E771" s="126"/>
      <c r="F771" s="127"/>
      <c r="G771" s="127"/>
      <c r="H771" s="130" t="s">
        <v>3168</v>
      </c>
      <c r="I771" s="129">
        <v>103.03</v>
      </c>
      <c r="J771" s="125">
        <v>18</v>
      </c>
      <c r="K771" s="125" t="s">
        <v>3169</v>
      </c>
      <c r="L771" s="125" t="s">
        <v>3175</v>
      </c>
      <c r="M771" s="141" t="s">
        <v>931</v>
      </c>
      <c r="N771" s="125">
        <v>1</v>
      </c>
      <c r="O771" s="141" t="s">
        <v>931</v>
      </c>
    </row>
    <row r="772" spans="1:15" x14ac:dyDescent="0.25">
      <c r="A772" s="125">
        <f t="shared" si="11"/>
        <v>766</v>
      </c>
      <c r="B772" s="125" t="s">
        <v>3166</v>
      </c>
      <c r="C772" s="125" t="s">
        <v>3166</v>
      </c>
      <c r="D772" s="125" t="s">
        <v>3196</v>
      </c>
      <c r="E772" s="126"/>
      <c r="F772" s="127"/>
      <c r="G772" s="127"/>
      <c r="H772" s="130" t="s">
        <v>3168</v>
      </c>
      <c r="I772" s="129">
        <v>120.97</v>
      </c>
      <c r="J772" s="125">
        <v>18</v>
      </c>
      <c r="K772" s="125" t="s">
        <v>3169</v>
      </c>
      <c r="L772" s="125" t="s">
        <v>3175</v>
      </c>
      <c r="M772" s="141" t="s">
        <v>931</v>
      </c>
      <c r="N772" s="125">
        <v>1</v>
      </c>
      <c r="O772" s="141" t="s">
        <v>931</v>
      </c>
    </row>
    <row r="773" spans="1:15" x14ac:dyDescent="0.25">
      <c r="A773" s="125">
        <f t="shared" si="11"/>
        <v>767</v>
      </c>
      <c r="B773" s="125" t="s">
        <v>3166</v>
      </c>
      <c r="C773" s="125" t="s">
        <v>3166</v>
      </c>
      <c r="D773" s="125" t="s">
        <v>3196</v>
      </c>
      <c r="E773" s="126"/>
      <c r="F773" s="127"/>
      <c r="G773" s="127"/>
      <c r="H773" s="130" t="s">
        <v>3168</v>
      </c>
      <c r="I773" s="129">
        <v>127.07</v>
      </c>
      <c r="J773" s="125">
        <v>18</v>
      </c>
      <c r="K773" s="125" t="s">
        <v>3169</v>
      </c>
      <c r="L773" s="125" t="s">
        <v>3175</v>
      </c>
      <c r="M773" s="141" t="s">
        <v>931</v>
      </c>
      <c r="N773" s="125">
        <v>1</v>
      </c>
      <c r="O773" s="141" t="s">
        <v>931</v>
      </c>
    </row>
    <row r="774" spans="1:15" x14ac:dyDescent="0.25">
      <c r="A774" s="125">
        <f t="shared" si="11"/>
        <v>768</v>
      </c>
      <c r="B774" s="125" t="s">
        <v>3166</v>
      </c>
      <c r="C774" s="125" t="s">
        <v>3166</v>
      </c>
      <c r="D774" s="125" t="s">
        <v>3196</v>
      </c>
      <c r="E774" s="126"/>
      <c r="F774" s="127"/>
      <c r="G774" s="127"/>
      <c r="H774" s="130" t="s">
        <v>3168</v>
      </c>
      <c r="I774" s="129">
        <v>156.51</v>
      </c>
      <c r="J774" s="125">
        <v>20</v>
      </c>
      <c r="K774" s="125" t="s">
        <v>3169</v>
      </c>
      <c r="L774" s="125" t="s">
        <v>3175</v>
      </c>
      <c r="M774" s="141" t="s">
        <v>931</v>
      </c>
      <c r="N774" s="125">
        <v>1</v>
      </c>
      <c r="O774" s="141" t="s">
        <v>931</v>
      </c>
    </row>
    <row r="775" spans="1:15" x14ac:dyDescent="0.25">
      <c r="A775" s="125">
        <f t="shared" si="11"/>
        <v>769</v>
      </c>
      <c r="B775" s="125" t="s">
        <v>3166</v>
      </c>
      <c r="C775" s="125" t="s">
        <v>3166</v>
      </c>
      <c r="D775" s="125" t="s">
        <v>3196</v>
      </c>
      <c r="E775" s="126"/>
      <c r="F775" s="127"/>
      <c r="G775" s="127"/>
      <c r="H775" s="130" t="s">
        <v>3168</v>
      </c>
      <c r="I775" s="129">
        <v>144.78</v>
      </c>
      <c r="J775" s="125">
        <v>20</v>
      </c>
      <c r="K775" s="125" t="s">
        <v>3169</v>
      </c>
      <c r="L775" s="125" t="s">
        <v>3175</v>
      </c>
      <c r="M775" s="141" t="s">
        <v>931</v>
      </c>
      <c r="N775" s="125">
        <v>1</v>
      </c>
      <c r="O775" s="141" t="s">
        <v>931</v>
      </c>
    </row>
    <row r="776" spans="1:15" x14ac:dyDescent="0.25">
      <c r="A776" s="125">
        <f t="shared" si="11"/>
        <v>770</v>
      </c>
      <c r="B776" s="125" t="s">
        <v>3166</v>
      </c>
      <c r="C776" s="125" t="s">
        <v>3166</v>
      </c>
      <c r="D776" s="125" t="s">
        <v>3196</v>
      </c>
      <c r="E776" s="126"/>
      <c r="F776" s="127"/>
      <c r="G776" s="127"/>
      <c r="H776" s="130" t="s">
        <v>3168</v>
      </c>
      <c r="I776" s="129">
        <v>153.31</v>
      </c>
      <c r="J776" s="125">
        <v>20</v>
      </c>
      <c r="K776" s="125" t="s">
        <v>3169</v>
      </c>
      <c r="L776" s="125" t="s">
        <v>3175</v>
      </c>
      <c r="M776" s="141" t="s">
        <v>931</v>
      </c>
      <c r="N776" s="125">
        <v>1</v>
      </c>
      <c r="O776" s="141" t="s">
        <v>931</v>
      </c>
    </row>
    <row r="777" spans="1:15" x14ac:dyDescent="0.25">
      <c r="A777" s="125">
        <f t="shared" ref="A777:A840" si="12">A776+1</f>
        <v>771</v>
      </c>
      <c r="B777" s="125" t="s">
        <v>3166</v>
      </c>
      <c r="C777" s="125" t="s">
        <v>3166</v>
      </c>
      <c r="D777" s="125" t="s">
        <v>3196</v>
      </c>
      <c r="E777" s="126"/>
      <c r="F777" s="127"/>
      <c r="G777" s="127"/>
      <c r="H777" s="130" t="s">
        <v>3168</v>
      </c>
      <c r="I777" s="129">
        <v>130.30000000000001</v>
      </c>
      <c r="J777" s="125">
        <v>20</v>
      </c>
      <c r="K777" s="125" t="s">
        <v>3169</v>
      </c>
      <c r="L777" s="125" t="s">
        <v>3170</v>
      </c>
      <c r="M777" s="141" t="s">
        <v>931</v>
      </c>
      <c r="N777" s="125">
        <v>1</v>
      </c>
      <c r="O777" s="141" t="s">
        <v>931</v>
      </c>
    </row>
    <row r="778" spans="1:15" x14ac:dyDescent="0.25">
      <c r="A778" s="125">
        <f t="shared" si="12"/>
        <v>772</v>
      </c>
      <c r="B778" s="125" t="s">
        <v>3166</v>
      </c>
      <c r="C778" s="125" t="s">
        <v>3166</v>
      </c>
      <c r="D778" s="125" t="s">
        <v>3196</v>
      </c>
      <c r="E778" s="126"/>
      <c r="F778" s="127"/>
      <c r="G778" s="127"/>
      <c r="H778" s="130" t="s">
        <v>3168</v>
      </c>
      <c r="I778" s="129">
        <v>50.79</v>
      </c>
      <c r="J778" s="125">
        <v>20</v>
      </c>
      <c r="K778" s="125" t="s">
        <v>3169</v>
      </c>
      <c r="L778" s="125" t="s">
        <v>3175</v>
      </c>
      <c r="M778" s="141" t="s">
        <v>931</v>
      </c>
      <c r="N778" s="125">
        <v>1</v>
      </c>
      <c r="O778" s="141" t="s">
        <v>931</v>
      </c>
    </row>
    <row r="779" spans="1:15" x14ac:dyDescent="0.25">
      <c r="A779" s="125">
        <f t="shared" si="12"/>
        <v>773</v>
      </c>
      <c r="B779" s="125" t="s">
        <v>3166</v>
      </c>
      <c r="C779" s="125" t="s">
        <v>3166</v>
      </c>
      <c r="D779" s="125" t="s">
        <v>3196</v>
      </c>
      <c r="E779" s="126"/>
      <c r="F779" s="127"/>
      <c r="G779" s="127"/>
      <c r="H779" s="130" t="s">
        <v>3168</v>
      </c>
      <c r="I779" s="129">
        <v>147.59</v>
      </c>
      <c r="J779" s="125">
        <v>20</v>
      </c>
      <c r="K779" s="125" t="s">
        <v>3169</v>
      </c>
      <c r="L779" s="125" t="s">
        <v>3172</v>
      </c>
      <c r="M779" s="141" t="s">
        <v>931</v>
      </c>
      <c r="N779" s="125">
        <v>1</v>
      </c>
      <c r="O779" s="141" t="s">
        <v>931</v>
      </c>
    </row>
    <row r="780" spans="1:15" x14ac:dyDescent="0.25">
      <c r="A780" s="125">
        <f t="shared" si="12"/>
        <v>774</v>
      </c>
      <c r="B780" s="125" t="s">
        <v>3166</v>
      </c>
      <c r="C780" s="125" t="s">
        <v>3166</v>
      </c>
      <c r="D780" s="125" t="s">
        <v>3196</v>
      </c>
      <c r="E780" s="126"/>
      <c r="F780" s="127"/>
      <c r="G780" s="127"/>
      <c r="H780" s="130" t="s">
        <v>3168</v>
      </c>
      <c r="I780" s="129">
        <v>140.18</v>
      </c>
      <c r="J780" s="125">
        <v>19</v>
      </c>
      <c r="K780" s="125" t="s">
        <v>3169</v>
      </c>
      <c r="L780" s="125" t="s">
        <v>3170</v>
      </c>
      <c r="M780" s="141" t="s">
        <v>931</v>
      </c>
      <c r="N780" s="125">
        <v>1</v>
      </c>
      <c r="O780" s="141" t="s">
        <v>931</v>
      </c>
    </row>
    <row r="781" spans="1:15" x14ac:dyDescent="0.25">
      <c r="A781" s="125">
        <f t="shared" si="12"/>
        <v>775</v>
      </c>
      <c r="B781" s="125" t="s">
        <v>3166</v>
      </c>
      <c r="C781" s="125" t="s">
        <v>3166</v>
      </c>
      <c r="D781" s="125" t="s">
        <v>3196</v>
      </c>
      <c r="E781" s="126"/>
      <c r="F781" s="127"/>
      <c r="G781" s="127"/>
      <c r="H781" s="130" t="s">
        <v>3168</v>
      </c>
      <c r="I781" s="129">
        <v>141.87</v>
      </c>
      <c r="J781" s="125">
        <v>19</v>
      </c>
      <c r="K781" s="125" t="s">
        <v>3169</v>
      </c>
      <c r="L781" s="125" t="s">
        <v>3170</v>
      </c>
      <c r="M781" s="141" t="s">
        <v>931</v>
      </c>
      <c r="N781" s="125">
        <v>1</v>
      </c>
      <c r="O781" s="141" t="s">
        <v>931</v>
      </c>
    </row>
    <row r="782" spans="1:15" x14ac:dyDescent="0.25">
      <c r="A782" s="125">
        <f t="shared" si="12"/>
        <v>776</v>
      </c>
      <c r="B782" s="125" t="s">
        <v>3166</v>
      </c>
      <c r="C782" s="125" t="s">
        <v>3166</v>
      </c>
      <c r="D782" s="125" t="s">
        <v>3196</v>
      </c>
      <c r="E782" s="126"/>
      <c r="F782" s="127"/>
      <c r="G782" s="127"/>
      <c r="H782" s="130" t="s">
        <v>3168</v>
      </c>
      <c r="I782" s="129">
        <v>141.91</v>
      </c>
      <c r="J782" s="125">
        <v>19</v>
      </c>
      <c r="K782" s="125" t="s">
        <v>3169</v>
      </c>
      <c r="L782" s="125" t="s">
        <v>3170</v>
      </c>
      <c r="M782" s="141" t="s">
        <v>931</v>
      </c>
      <c r="N782" s="125">
        <v>1</v>
      </c>
      <c r="O782" s="141" t="s">
        <v>931</v>
      </c>
    </row>
    <row r="783" spans="1:15" x14ac:dyDescent="0.25">
      <c r="A783" s="125">
        <f t="shared" si="12"/>
        <v>777</v>
      </c>
      <c r="B783" s="125" t="s">
        <v>3166</v>
      </c>
      <c r="C783" s="125" t="s">
        <v>3166</v>
      </c>
      <c r="D783" s="125" t="s">
        <v>3196</v>
      </c>
      <c r="E783" s="126"/>
      <c r="F783" s="127"/>
      <c r="G783" s="127"/>
      <c r="H783" s="130" t="s">
        <v>3168</v>
      </c>
      <c r="I783" s="129">
        <v>137.01</v>
      </c>
      <c r="J783" s="125">
        <v>19</v>
      </c>
      <c r="K783" s="125" t="s">
        <v>3169</v>
      </c>
      <c r="L783" s="125" t="s">
        <v>3170</v>
      </c>
      <c r="M783" s="141" t="s">
        <v>931</v>
      </c>
      <c r="N783" s="125">
        <v>1</v>
      </c>
      <c r="O783" s="141" t="s">
        <v>931</v>
      </c>
    </row>
    <row r="784" spans="1:15" x14ac:dyDescent="0.25">
      <c r="A784" s="125">
        <f t="shared" si="12"/>
        <v>778</v>
      </c>
      <c r="B784" s="125" t="s">
        <v>3166</v>
      </c>
      <c r="C784" s="125" t="s">
        <v>3166</v>
      </c>
      <c r="D784" s="125" t="s">
        <v>3196</v>
      </c>
      <c r="E784" s="126"/>
      <c r="F784" s="127"/>
      <c r="G784" s="127"/>
      <c r="H784" s="130" t="s">
        <v>3168</v>
      </c>
      <c r="I784" s="129">
        <v>175.49</v>
      </c>
      <c r="J784" s="125">
        <v>20</v>
      </c>
      <c r="K784" s="125" t="s">
        <v>3169</v>
      </c>
      <c r="L784" s="125" t="s">
        <v>3172</v>
      </c>
      <c r="M784" s="141" t="s">
        <v>931</v>
      </c>
      <c r="N784" s="125">
        <v>1</v>
      </c>
      <c r="O784" s="141" t="s">
        <v>931</v>
      </c>
    </row>
    <row r="785" spans="1:15" x14ac:dyDescent="0.25">
      <c r="A785" s="125">
        <f t="shared" si="12"/>
        <v>779</v>
      </c>
      <c r="B785" s="125" t="s">
        <v>3166</v>
      </c>
      <c r="C785" s="125" t="s">
        <v>3166</v>
      </c>
      <c r="D785" s="125" t="s">
        <v>3196</v>
      </c>
      <c r="E785" s="126"/>
      <c r="F785" s="127"/>
      <c r="G785" s="127"/>
      <c r="H785" s="130" t="s">
        <v>3168</v>
      </c>
      <c r="I785" s="129">
        <v>126.5</v>
      </c>
      <c r="J785" s="125">
        <v>20</v>
      </c>
      <c r="K785" s="125" t="s">
        <v>3169</v>
      </c>
      <c r="L785" s="125" t="s">
        <v>3172</v>
      </c>
      <c r="M785" s="141" t="s">
        <v>931</v>
      </c>
      <c r="N785" s="125">
        <v>1</v>
      </c>
      <c r="O785" s="141" t="s">
        <v>931</v>
      </c>
    </row>
    <row r="786" spans="1:15" x14ac:dyDescent="0.25">
      <c r="A786" s="125">
        <f t="shared" si="12"/>
        <v>780</v>
      </c>
      <c r="B786" s="125" t="s">
        <v>3166</v>
      </c>
      <c r="C786" s="125" t="s">
        <v>3166</v>
      </c>
      <c r="D786" s="125" t="s">
        <v>3196</v>
      </c>
      <c r="E786" s="126"/>
      <c r="F786" s="127"/>
      <c r="G786" s="127"/>
      <c r="H786" s="130" t="s">
        <v>3168</v>
      </c>
      <c r="I786" s="129">
        <v>119.92</v>
      </c>
      <c r="J786" s="125">
        <v>19</v>
      </c>
      <c r="K786" s="125" t="s">
        <v>3169</v>
      </c>
      <c r="L786" s="125" t="s">
        <v>3170</v>
      </c>
      <c r="M786" s="141" t="s">
        <v>931</v>
      </c>
      <c r="N786" s="125">
        <v>1</v>
      </c>
      <c r="O786" s="141" t="s">
        <v>931</v>
      </c>
    </row>
    <row r="787" spans="1:15" x14ac:dyDescent="0.25">
      <c r="A787" s="125">
        <f t="shared" si="12"/>
        <v>781</v>
      </c>
      <c r="B787" s="125" t="s">
        <v>3166</v>
      </c>
      <c r="C787" s="125" t="s">
        <v>3166</v>
      </c>
      <c r="D787" s="125" t="s">
        <v>3196</v>
      </c>
      <c r="E787" s="126"/>
      <c r="F787" s="127"/>
      <c r="G787" s="127"/>
      <c r="H787" s="130" t="s">
        <v>3168</v>
      </c>
      <c r="I787" s="129">
        <v>125.58</v>
      </c>
      <c r="J787" s="125">
        <v>20</v>
      </c>
      <c r="K787" s="125" t="s">
        <v>3169</v>
      </c>
      <c r="L787" s="125" t="s">
        <v>3170</v>
      </c>
      <c r="M787" s="141" t="s">
        <v>931</v>
      </c>
      <c r="N787" s="125">
        <v>1</v>
      </c>
      <c r="O787" s="141" t="s">
        <v>931</v>
      </c>
    </row>
    <row r="788" spans="1:15" x14ac:dyDescent="0.25">
      <c r="A788" s="125">
        <f t="shared" si="12"/>
        <v>782</v>
      </c>
      <c r="B788" s="125" t="s">
        <v>3166</v>
      </c>
      <c r="C788" s="125" t="s">
        <v>3166</v>
      </c>
      <c r="D788" s="125" t="s">
        <v>3196</v>
      </c>
      <c r="E788" s="126"/>
      <c r="F788" s="127"/>
      <c r="G788" s="127"/>
      <c r="H788" s="130" t="s">
        <v>3168</v>
      </c>
      <c r="I788" s="129">
        <v>116.01</v>
      </c>
      <c r="J788" s="125">
        <v>15</v>
      </c>
      <c r="K788" s="125" t="s">
        <v>3169</v>
      </c>
      <c r="L788" s="125" t="s">
        <v>3170</v>
      </c>
      <c r="M788" s="141" t="s">
        <v>931</v>
      </c>
      <c r="N788" s="125">
        <v>1</v>
      </c>
      <c r="O788" s="141" t="s">
        <v>931</v>
      </c>
    </row>
    <row r="789" spans="1:15" x14ac:dyDescent="0.25">
      <c r="A789" s="125">
        <f t="shared" si="12"/>
        <v>783</v>
      </c>
      <c r="B789" s="125" t="s">
        <v>3166</v>
      </c>
      <c r="C789" s="125" t="s">
        <v>3166</v>
      </c>
      <c r="D789" s="125" t="s">
        <v>3196</v>
      </c>
      <c r="E789" s="126"/>
      <c r="F789" s="127"/>
      <c r="G789" s="127"/>
      <c r="H789" s="130" t="s">
        <v>3168</v>
      </c>
      <c r="I789" s="129">
        <v>129.03</v>
      </c>
      <c r="J789" s="125">
        <v>20</v>
      </c>
      <c r="K789" s="125" t="s">
        <v>3169</v>
      </c>
      <c r="L789" s="125" t="s">
        <v>3170</v>
      </c>
      <c r="M789" s="141" t="s">
        <v>931</v>
      </c>
      <c r="N789" s="125">
        <v>1</v>
      </c>
      <c r="O789" s="141" t="s">
        <v>931</v>
      </c>
    </row>
    <row r="790" spans="1:15" x14ac:dyDescent="0.25">
      <c r="A790" s="125">
        <f t="shared" si="12"/>
        <v>784</v>
      </c>
      <c r="B790" s="125" t="s">
        <v>3166</v>
      </c>
      <c r="C790" s="125" t="s">
        <v>3166</v>
      </c>
      <c r="D790" s="125" t="s">
        <v>3196</v>
      </c>
      <c r="E790" s="126"/>
      <c r="F790" s="127"/>
      <c r="G790" s="127"/>
      <c r="H790" s="130" t="s">
        <v>3168</v>
      </c>
      <c r="I790" s="129">
        <v>141.35</v>
      </c>
      <c r="J790" s="125">
        <v>20</v>
      </c>
      <c r="K790" s="125" t="s">
        <v>3169</v>
      </c>
      <c r="L790" s="125" t="s">
        <v>3170</v>
      </c>
      <c r="M790" s="141" t="s">
        <v>931</v>
      </c>
      <c r="N790" s="125">
        <v>1</v>
      </c>
      <c r="O790" s="141" t="s">
        <v>931</v>
      </c>
    </row>
    <row r="791" spans="1:15" x14ac:dyDescent="0.25">
      <c r="A791" s="125">
        <f t="shared" si="12"/>
        <v>785</v>
      </c>
      <c r="B791" s="125" t="s">
        <v>3166</v>
      </c>
      <c r="C791" s="125" t="s">
        <v>3166</v>
      </c>
      <c r="D791" s="125" t="s">
        <v>3196</v>
      </c>
      <c r="E791" s="126"/>
      <c r="F791" s="127"/>
      <c r="G791" s="127"/>
      <c r="H791" s="130" t="s">
        <v>3168</v>
      </c>
      <c r="I791" s="129">
        <v>135.82</v>
      </c>
      <c r="J791" s="125">
        <v>20</v>
      </c>
      <c r="K791" s="125" t="s">
        <v>3169</v>
      </c>
      <c r="L791" s="125" t="s">
        <v>3170</v>
      </c>
      <c r="M791" s="141" t="s">
        <v>931</v>
      </c>
      <c r="N791" s="125">
        <v>1</v>
      </c>
      <c r="O791" s="141" t="s">
        <v>931</v>
      </c>
    </row>
    <row r="792" spans="1:15" x14ac:dyDescent="0.25">
      <c r="A792" s="125">
        <f t="shared" si="12"/>
        <v>786</v>
      </c>
      <c r="B792" s="125" t="s">
        <v>3166</v>
      </c>
      <c r="C792" s="125" t="s">
        <v>3166</v>
      </c>
      <c r="D792" s="125" t="s">
        <v>3196</v>
      </c>
      <c r="E792" s="126"/>
      <c r="F792" s="127"/>
      <c r="G792" s="127"/>
      <c r="H792" s="130" t="s">
        <v>3168</v>
      </c>
      <c r="I792" s="129">
        <v>126.66</v>
      </c>
      <c r="J792" s="125">
        <v>20</v>
      </c>
      <c r="K792" s="125" t="s">
        <v>3169</v>
      </c>
      <c r="L792" s="125" t="s">
        <v>3170</v>
      </c>
      <c r="M792" s="141" t="s">
        <v>931</v>
      </c>
      <c r="N792" s="125">
        <v>1</v>
      </c>
      <c r="O792" s="141" t="s">
        <v>931</v>
      </c>
    </row>
    <row r="793" spans="1:15" x14ac:dyDescent="0.25">
      <c r="A793" s="125">
        <f t="shared" si="12"/>
        <v>787</v>
      </c>
      <c r="B793" s="125" t="s">
        <v>3166</v>
      </c>
      <c r="C793" s="125" t="s">
        <v>3166</v>
      </c>
      <c r="D793" s="125" t="s">
        <v>3196</v>
      </c>
      <c r="E793" s="126"/>
      <c r="F793" s="127"/>
      <c r="G793" s="127"/>
      <c r="H793" s="130" t="s">
        <v>3168</v>
      </c>
      <c r="I793" s="129">
        <v>9.6999999999999993</v>
      </c>
      <c r="J793" s="125">
        <v>20</v>
      </c>
      <c r="K793" s="125" t="s">
        <v>3169</v>
      </c>
      <c r="L793" s="125" t="s">
        <v>3170</v>
      </c>
      <c r="M793" s="141" t="s">
        <v>931</v>
      </c>
      <c r="N793" s="125">
        <v>1</v>
      </c>
      <c r="O793" s="141" t="s">
        <v>931</v>
      </c>
    </row>
    <row r="794" spans="1:15" x14ac:dyDescent="0.25">
      <c r="A794" s="125">
        <f t="shared" si="12"/>
        <v>788</v>
      </c>
      <c r="B794" s="125" t="s">
        <v>3166</v>
      </c>
      <c r="C794" s="125" t="s">
        <v>3166</v>
      </c>
      <c r="D794" s="125" t="s">
        <v>3196</v>
      </c>
      <c r="E794" s="126"/>
      <c r="F794" s="127"/>
      <c r="G794" s="127"/>
      <c r="H794" s="130" t="s">
        <v>3185</v>
      </c>
      <c r="I794" s="129">
        <v>33.93</v>
      </c>
      <c r="J794" s="125">
        <v>9</v>
      </c>
      <c r="K794" s="125" t="s">
        <v>3169</v>
      </c>
      <c r="L794" s="125" t="s">
        <v>3175</v>
      </c>
      <c r="M794" s="141" t="s">
        <v>5735</v>
      </c>
      <c r="N794" s="125">
        <v>1</v>
      </c>
      <c r="O794" s="141" t="s">
        <v>8172</v>
      </c>
    </row>
    <row r="795" spans="1:15" x14ac:dyDescent="0.25">
      <c r="A795" s="125">
        <f t="shared" si="12"/>
        <v>789</v>
      </c>
      <c r="B795" s="125" t="s">
        <v>3166</v>
      </c>
      <c r="C795" s="125" t="s">
        <v>3166</v>
      </c>
      <c r="D795" s="125" t="s">
        <v>3196</v>
      </c>
      <c r="E795" s="126"/>
      <c r="F795" s="127"/>
      <c r="G795" s="127"/>
      <c r="H795" s="130" t="s">
        <v>3185</v>
      </c>
      <c r="I795" s="129">
        <v>68.12</v>
      </c>
      <c r="J795" s="125">
        <v>9</v>
      </c>
      <c r="K795" s="125" t="s">
        <v>3169</v>
      </c>
      <c r="L795" s="125" t="s">
        <v>3175</v>
      </c>
      <c r="M795" s="141" t="s">
        <v>5735</v>
      </c>
      <c r="N795" s="125">
        <v>1</v>
      </c>
      <c r="O795" s="141" t="s">
        <v>8172</v>
      </c>
    </row>
    <row r="796" spans="1:15" x14ac:dyDescent="0.25">
      <c r="A796" s="125">
        <f t="shared" si="12"/>
        <v>790</v>
      </c>
      <c r="B796" s="125" t="s">
        <v>3166</v>
      </c>
      <c r="C796" s="125" t="s">
        <v>3166</v>
      </c>
      <c r="D796" s="125" t="s">
        <v>3196</v>
      </c>
      <c r="E796" s="126"/>
      <c r="F796" s="127"/>
      <c r="G796" s="127"/>
      <c r="H796" s="130" t="s">
        <v>3185</v>
      </c>
      <c r="I796" s="129">
        <v>24.68</v>
      </c>
      <c r="J796" s="125">
        <v>9</v>
      </c>
      <c r="K796" s="125" t="s">
        <v>3169</v>
      </c>
      <c r="L796" s="125" t="s">
        <v>3175</v>
      </c>
      <c r="M796" s="141" t="s">
        <v>5735</v>
      </c>
      <c r="N796" s="125">
        <v>1</v>
      </c>
      <c r="O796" s="141" t="s">
        <v>8172</v>
      </c>
    </row>
    <row r="797" spans="1:15" x14ac:dyDescent="0.25">
      <c r="A797" s="125">
        <f t="shared" si="12"/>
        <v>791</v>
      </c>
      <c r="B797" s="125" t="s">
        <v>3166</v>
      </c>
      <c r="C797" s="125" t="s">
        <v>3166</v>
      </c>
      <c r="D797" s="125" t="s">
        <v>3196</v>
      </c>
      <c r="E797" s="126"/>
      <c r="F797" s="127"/>
      <c r="G797" s="127"/>
      <c r="H797" s="130" t="s">
        <v>3173</v>
      </c>
      <c r="I797" s="129">
        <v>52.06</v>
      </c>
      <c r="J797" s="125">
        <v>15</v>
      </c>
      <c r="K797" s="125" t="s">
        <v>3169</v>
      </c>
      <c r="L797" s="125" t="s">
        <v>3175</v>
      </c>
      <c r="M797" s="141" t="s">
        <v>5767</v>
      </c>
      <c r="N797" s="125">
        <v>1</v>
      </c>
      <c r="O797" s="141" t="s">
        <v>8160</v>
      </c>
    </row>
    <row r="798" spans="1:15" x14ac:dyDescent="0.25">
      <c r="A798" s="125">
        <f t="shared" si="12"/>
        <v>792</v>
      </c>
      <c r="B798" s="125" t="s">
        <v>3166</v>
      </c>
      <c r="C798" s="125" t="s">
        <v>3166</v>
      </c>
      <c r="D798" s="125" t="s">
        <v>3196</v>
      </c>
      <c r="E798" s="126"/>
      <c r="F798" s="127"/>
      <c r="G798" s="127"/>
      <c r="H798" s="130" t="s">
        <v>3173</v>
      </c>
      <c r="I798" s="129">
        <v>49.55</v>
      </c>
      <c r="J798" s="125">
        <v>15</v>
      </c>
      <c r="K798" s="125" t="s">
        <v>3169</v>
      </c>
      <c r="L798" s="125" t="s">
        <v>3175</v>
      </c>
      <c r="M798" s="141" t="s">
        <v>5767</v>
      </c>
      <c r="N798" s="125">
        <v>1</v>
      </c>
      <c r="O798" s="141" t="s">
        <v>8160</v>
      </c>
    </row>
    <row r="799" spans="1:15" x14ac:dyDescent="0.25">
      <c r="A799" s="125">
        <f t="shared" si="12"/>
        <v>793</v>
      </c>
      <c r="B799" s="125" t="s">
        <v>3166</v>
      </c>
      <c r="C799" s="125" t="s">
        <v>3166</v>
      </c>
      <c r="D799" s="125" t="s">
        <v>3196</v>
      </c>
      <c r="E799" s="126"/>
      <c r="F799" s="127"/>
      <c r="G799" s="127"/>
      <c r="H799" s="130" t="s">
        <v>3173</v>
      </c>
      <c r="I799" s="129">
        <v>70.849999999999994</v>
      </c>
      <c r="J799" s="125">
        <v>15</v>
      </c>
      <c r="K799" s="125" t="s">
        <v>3169</v>
      </c>
      <c r="L799" s="125" t="s">
        <v>3175</v>
      </c>
      <c r="M799" s="141" t="s">
        <v>5767</v>
      </c>
      <c r="N799" s="125">
        <v>1</v>
      </c>
      <c r="O799" s="141" t="s">
        <v>8160</v>
      </c>
    </row>
    <row r="800" spans="1:15" x14ac:dyDescent="0.25">
      <c r="A800" s="125">
        <f t="shared" si="12"/>
        <v>794</v>
      </c>
      <c r="B800" s="125" t="s">
        <v>3166</v>
      </c>
      <c r="C800" s="125" t="s">
        <v>3166</v>
      </c>
      <c r="D800" s="125" t="s">
        <v>3196</v>
      </c>
      <c r="E800" s="126"/>
      <c r="F800" s="127"/>
      <c r="G800" s="127"/>
      <c r="H800" s="130" t="s">
        <v>3185</v>
      </c>
      <c r="I800" s="129">
        <v>35.47</v>
      </c>
      <c r="J800" s="125">
        <v>12</v>
      </c>
      <c r="K800" s="125" t="s">
        <v>3188</v>
      </c>
      <c r="L800" s="125" t="s">
        <v>3175</v>
      </c>
      <c r="M800" s="141" t="s">
        <v>5804</v>
      </c>
      <c r="N800" s="125">
        <v>1</v>
      </c>
      <c r="O800" s="141" t="s">
        <v>8175</v>
      </c>
    </row>
    <row r="801" spans="1:15" x14ac:dyDescent="0.25">
      <c r="A801" s="125">
        <f t="shared" si="12"/>
        <v>795</v>
      </c>
      <c r="B801" s="125" t="s">
        <v>3166</v>
      </c>
      <c r="C801" s="125" t="s">
        <v>3166</v>
      </c>
      <c r="D801" s="125" t="s">
        <v>3196</v>
      </c>
      <c r="E801" s="126"/>
      <c r="F801" s="127"/>
      <c r="G801" s="127"/>
      <c r="H801" s="130" t="s">
        <v>3185</v>
      </c>
      <c r="I801" s="129">
        <v>29.88</v>
      </c>
      <c r="J801" s="125">
        <v>12</v>
      </c>
      <c r="K801" s="125" t="s">
        <v>3169</v>
      </c>
      <c r="L801" s="125" t="s">
        <v>3175</v>
      </c>
      <c r="M801" s="141" t="s">
        <v>5749</v>
      </c>
      <c r="N801" s="125">
        <v>1</v>
      </c>
      <c r="O801" s="141" t="s">
        <v>8165</v>
      </c>
    </row>
    <row r="802" spans="1:15" x14ac:dyDescent="0.25">
      <c r="A802" s="125">
        <f t="shared" si="12"/>
        <v>796</v>
      </c>
      <c r="B802" s="125" t="s">
        <v>3166</v>
      </c>
      <c r="C802" s="125" t="s">
        <v>3166</v>
      </c>
      <c r="D802" s="125" t="s">
        <v>3196</v>
      </c>
      <c r="E802" s="126"/>
      <c r="F802" s="127"/>
      <c r="G802" s="127"/>
      <c r="H802" s="130" t="s">
        <v>3185</v>
      </c>
      <c r="I802" s="129">
        <v>27.14</v>
      </c>
      <c r="J802" s="125">
        <v>12</v>
      </c>
      <c r="K802" s="125" t="s">
        <v>3169</v>
      </c>
      <c r="L802" s="125" t="s">
        <v>3175</v>
      </c>
      <c r="M802" s="141" t="s">
        <v>5749</v>
      </c>
      <c r="N802" s="125">
        <v>1</v>
      </c>
      <c r="O802" s="141" t="s">
        <v>8165</v>
      </c>
    </row>
    <row r="803" spans="1:15" x14ac:dyDescent="0.25">
      <c r="A803" s="125">
        <f t="shared" si="12"/>
        <v>797</v>
      </c>
      <c r="B803" s="125" t="s">
        <v>3166</v>
      </c>
      <c r="C803" s="125" t="s">
        <v>3166</v>
      </c>
      <c r="D803" s="125" t="s">
        <v>3196</v>
      </c>
      <c r="E803" s="126"/>
      <c r="F803" s="127"/>
      <c r="G803" s="127"/>
      <c r="H803" s="130" t="s">
        <v>3185</v>
      </c>
      <c r="I803" s="129">
        <v>28.74</v>
      </c>
      <c r="J803" s="125">
        <v>9</v>
      </c>
      <c r="K803" s="125" t="s">
        <v>3169</v>
      </c>
      <c r="L803" s="125" t="s">
        <v>3175</v>
      </c>
      <c r="M803" s="141" t="s">
        <v>5735</v>
      </c>
      <c r="N803" s="125">
        <v>1</v>
      </c>
      <c r="O803" s="141" t="s">
        <v>8172</v>
      </c>
    </row>
    <row r="804" spans="1:15" x14ac:dyDescent="0.25">
      <c r="A804" s="125">
        <f t="shared" si="12"/>
        <v>798</v>
      </c>
      <c r="B804" s="125" t="s">
        <v>3166</v>
      </c>
      <c r="C804" s="125" t="s">
        <v>3166</v>
      </c>
      <c r="D804" s="125" t="s">
        <v>3196</v>
      </c>
      <c r="E804" s="126"/>
      <c r="F804" s="127"/>
      <c r="G804" s="127"/>
      <c r="H804" s="130" t="s">
        <v>3185</v>
      </c>
      <c r="I804" s="129">
        <v>35.43</v>
      </c>
      <c r="J804" s="125">
        <v>12</v>
      </c>
      <c r="K804" s="125" t="s">
        <v>3169</v>
      </c>
      <c r="L804" s="125" t="s">
        <v>3175</v>
      </c>
      <c r="M804" s="141" t="s">
        <v>5749</v>
      </c>
      <c r="N804" s="125">
        <v>1</v>
      </c>
      <c r="O804" s="141" t="s">
        <v>8165</v>
      </c>
    </row>
    <row r="805" spans="1:15" x14ac:dyDescent="0.25">
      <c r="A805" s="125">
        <f t="shared" si="12"/>
        <v>799</v>
      </c>
      <c r="B805" s="125" t="s">
        <v>3166</v>
      </c>
      <c r="C805" s="125" t="s">
        <v>3166</v>
      </c>
      <c r="D805" s="125" t="s">
        <v>3196</v>
      </c>
      <c r="E805" s="126"/>
      <c r="F805" s="127"/>
      <c r="G805" s="127"/>
      <c r="H805" s="130" t="s">
        <v>3185</v>
      </c>
      <c r="I805" s="129">
        <v>21.72</v>
      </c>
      <c r="J805" s="125">
        <v>9</v>
      </c>
      <c r="K805" s="125" t="s">
        <v>3169</v>
      </c>
      <c r="L805" s="125" t="s">
        <v>3175</v>
      </c>
      <c r="M805" s="141" t="s">
        <v>5735</v>
      </c>
      <c r="N805" s="125">
        <v>1</v>
      </c>
      <c r="O805" s="141" t="s">
        <v>8172</v>
      </c>
    </row>
    <row r="806" spans="1:15" x14ac:dyDescent="0.25">
      <c r="A806" s="125">
        <f t="shared" si="12"/>
        <v>800</v>
      </c>
      <c r="B806" s="125" t="s">
        <v>3166</v>
      </c>
      <c r="C806" s="125" t="s">
        <v>3166</v>
      </c>
      <c r="D806" s="125" t="s">
        <v>3196</v>
      </c>
      <c r="E806" s="126"/>
      <c r="F806" s="127"/>
      <c r="G806" s="127"/>
      <c r="H806" s="130" t="s">
        <v>3185</v>
      </c>
      <c r="I806" s="129">
        <v>32.049999999999997</v>
      </c>
      <c r="J806" s="125">
        <v>12</v>
      </c>
      <c r="K806" s="125" t="s">
        <v>3169</v>
      </c>
      <c r="L806" s="125" t="s">
        <v>3175</v>
      </c>
      <c r="M806" s="141" t="s">
        <v>5749</v>
      </c>
      <c r="N806" s="125">
        <v>1</v>
      </c>
      <c r="O806" s="141" t="s">
        <v>8165</v>
      </c>
    </row>
    <row r="807" spans="1:15" x14ac:dyDescent="0.25">
      <c r="A807" s="125">
        <f t="shared" si="12"/>
        <v>801</v>
      </c>
      <c r="B807" s="125" t="s">
        <v>3166</v>
      </c>
      <c r="C807" s="125" t="s">
        <v>3166</v>
      </c>
      <c r="D807" s="125" t="s">
        <v>3196</v>
      </c>
      <c r="E807" s="126"/>
      <c r="F807" s="127"/>
      <c r="G807" s="127"/>
      <c r="H807" s="130" t="s">
        <v>3185</v>
      </c>
      <c r="I807" s="129">
        <v>86.56</v>
      </c>
      <c r="J807" s="125">
        <v>9</v>
      </c>
      <c r="K807" s="125" t="s">
        <v>3169</v>
      </c>
      <c r="L807" s="125" t="s">
        <v>3175</v>
      </c>
      <c r="M807" s="141" t="s">
        <v>5735</v>
      </c>
      <c r="N807" s="125">
        <v>1</v>
      </c>
      <c r="O807" s="141" t="s">
        <v>8172</v>
      </c>
    </row>
    <row r="808" spans="1:15" x14ac:dyDescent="0.25">
      <c r="A808" s="125">
        <f t="shared" si="12"/>
        <v>802</v>
      </c>
      <c r="B808" s="125" t="s">
        <v>3166</v>
      </c>
      <c r="C808" s="125" t="s">
        <v>3166</v>
      </c>
      <c r="D808" s="125" t="s">
        <v>3196</v>
      </c>
      <c r="E808" s="126"/>
      <c r="F808" s="127"/>
      <c r="G808" s="127"/>
      <c r="H808" s="130" t="s">
        <v>3185</v>
      </c>
      <c r="I808" s="129">
        <v>34.25</v>
      </c>
      <c r="J808" s="125">
        <v>12</v>
      </c>
      <c r="K808" s="125" t="s">
        <v>3169</v>
      </c>
      <c r="L808" s="125" t="s">
        <v>3175</v>
      </c>
      <c r="M808" s="141" t="s">
        <v>5749</v>
      </c>
      <c r="N808" s="125">
        <v>1</v>
      </c>
      <c r="O808" s="141" t="s">
        <v>8165</v>
      </c>
    </row>
    <row r="809" spans="1:15" x14ac:dyDescent="0.25">
      <c r="A809" s="125">
        <f t="shared" si="12"/>
        <v>803</v>
      </c>
      <c r="B809" s="125" t="s">
        <v>3166</v>
      </c>
      <c r="C809" s="125" t="s">
        <v>3166</v>
      </c>
      <c r="D809" s="125" t="s">
        <v>3196</v>
      </c>
      <c r="E809" s="126"/>
      <c r="F809" s="127"/>
      <c r="G809" s="127"/>
      <c r="H809" s="130" t="s">
        <v>3185</v>
      </c>
      <c r="I809" s="129">
        <v>12.49</v>
      </c>
      <c r="J809" s="125">
        <v>12</v>
      </c>
      <c r="K809" s="125" t="s">
        <v>3169</v>
      </c>
      <c r="L809" s="125" t="s">
        <v>3175</v>
      </c>
      <c r="M809" s="141" t="s">
        <v>5749</v>
      </c>
      <c r="N809" s="125">
        <v>1</v>
      </c>
      <c r="O809" s="141" t="s">
        <v>8165</v>
      </c>
    </row>
    <row r="810" spans="1:15" x14ac:dyDescent="0.25">
      <c r="A810" s="125">
        <f t="shared" si="12"/>
        <v>804</v>
      </c>
      <c r="B810" s="125" t="s">
        <v>3166</v>
      </c>
      <c r="C810" s="125" t="s">
        <v>3166</v>
      </c>
      <c r="D810" s="125" t="s">
        <v>3196</v>
      </c>
      <c r="E810" s="126"/>
      <c r="F810" s="127"/>
      <c r="G810" s="127"/>
      <c r="H810" s="130" t="s">
        <v>3168</v>
      </c>
      <c r="I810" s="129">
        <v>140.1</v>
      </c>
      <c r="J810" s="125">
        <v>20</v>
      </c>
      <c r="K810" s="125" t="s">
        <v>3169</v>
      </c>
      <c r="L810" s="125" t="s">
        <v>3175</v>
      </c>
      <c r="M810" s="141" t="s">
        <v>931</v>
      </c>
      <c r="N810" s="125">
        <v>1</v>
      </c>
      <c r="O810" s="141" t="s">
        <v>931</v>
      </c>
    </row>
    <row r="811" spans="1:15" x14ac:dyDescent="0.25">
      <c r="A811" s="125">
        <f t="shared" si="12"/>
        <v>805</v>
      </c>
      <c r="B811" s="125" t="s">
        <v>3166</v>
      </c>
      <c r="C811" s="125" t="s">
        <v>3166</v>
      </c>
      <c r="D811" s="125" t="s">
        <v>3196</v>
      </c>
      <c r="E811" s="126"/>
      <c r="F811" s="127"/>
      <c r="G811" s="127"/>
      <c r="H811" s="130" t="s">
        <v>3168</v>
      </c>
      <c r="I811" s="129">
        <v>146.94</v>
      </c>
      <c r="J811" s="125">
        <v>20</v>
      </c>
      <c r="K811" s="125" t="s">
        <v>3169</v>
      </c>
      <c r="L811" s="125" t="s">
        <v>3175</v>
      </c>
      <c r="M811" s="141" t="s">
        <v>931</v>
      </c>
      <c r="N811" s="125">
        <v>1</v>
      </c>
      <c r="O811" s="141" t="s">
        <v>931</v>
      </c>
    </row>
    <row r="812" spans="1:15" x14ac:dyDescent="0.25">
      <c r="A812" s="125">
        <f t="shared" si="12"/>
        <v>806</v>
      </c>
      <c r="B812" s="125" t="s">
        <v>3166</v>
      </c>
      <c r="C812" s="125" t="s">
        <v>3166</v>
      </c>
      <c r="D812" s="125" t="s">
        <v>3196</v>
      </c>
      <c r="E812" s="126"/>
      <c r="F812" s="127"/>
      <c r="G812" s="127"/>
      <c r="H812" s="130" t="s">
        <v>3168</v>
      </c>
      <c r="I812" s="129">
        <v>138.94999999999999</v>
      </c>
      <c r="J812" s="125">
        <v>20</v>
      </c>
      <c r="K812" s="125" t="s">
        <v>3169</v>
      </c>
      <c r="L812" s="125" t="s">
        <v>3175</v>
      </c>
      <c r="M812" s="141" t="s">
        <v>931</v>
      </c>
      <c r="N812" s="125">
        <v>1</v>
      </c>
      <c r="O812" s="141" t="s">
        <v>931</v>
      </c>
    </row>
    <row r="813" spans="1:15" x14ac:dyDescent="0.25">
      <c r="A813" s="125">
        <f t="shared" si="12"/>
        <v>807</v>
      </c>
      <c r="B813" s="125" t="s">
        <v>3166</v>
      </c>
      <c r="C813" s="125" t="s">
        <v>3166</v>
      </c>
      <c r="D813" s="125" t="s">
        <v>3196</v>
      </c>
      <c r="E813" s="126"/>
      <c r="F813" s="127"/>
      <c r="G813" s="127"/>
      <c r="H813" s="130" t="s">
        <v>3168</v>
      </c>
      <c r="I813" s="129">
        <v>144.11000000000001</v>
      </c>
      <c r="J813" s="125">
        <v>20</v>
      </c>
      <c r="K813" s="125" t="s">
        <v>3169</v>
      </c>
      <c r="L813" s="125" t="s">
        <v>3175</v>
      </c>
      <c r="M813" s="141" t="s">
        <v>931</v>
      </c>
      <c r="N813" s="125">
        <v>1</v>
      </c>
      <c r="O813" s="141" t="s">
        <v>931</v>
      </c>
    </row>
    <row r="814" spans="1:15" x14ac:dyDescent="0.25">
      <c r="A814" s="125">
        <f t="shared" si="12"/>
        <v>808</v>
      </c>
      <c r="B814" s="125" t="s">
        <v>3166</v>
      </c>
      <c r="C814" s="125" t="s">
        <v>3166</v>
      </c>
      <c r="D814" s="125" t="s">
        <v>3196</v>
      </c>
      <c r="E814" s="126"/>
      <c r="F814" s="127"/>
      <c r="G814" s="127"/>
      <c r="H814" s="130" t="s">
        <v>3168</v>
      </c>
      <c r="I814" s="129">
        <v>143.86000000000001</v>
      </c>
      <c r="J814" s="125">
        <v>20</v>
      </c>
      <c r="K814" s="125" t="s">
        <v>3169</v>
      </c>
      <c r="L814" s="125" t="s">
        <v>3175</v>
      </c>
      <c r="M814" s="141" t="s">
        <v>931</v>
      </c>
      <c r="N814" s="125">
        <v>1</v>
      </c>
      <c r="O814" s="141" t="s">
        <v>931</v>
      </c>
    </row>
    <row r="815" spans="1:15" x14ac:dyDescent="0.25">
      <c r="A815" s="125">
        <f t="shared" si="12"/>
        <v>809</v>
      </c>
      <c r="B815" s="125" t="s">
        <v>3166</v>
      </c>
      <c r="C815" s="125" t="s">
        <v>3166</v>
      </c>
      <c r="D815" s="125" t="s">
        <v>3196</v>
      </c>
      <c r="E815" s="126"/>
      <c r="F815" s="127"/>
      <c r="G815" s="127"/>
      <c r="H815" s="130" t="s">
        <v>3168</v>
      </c>
      <c r="I815" s="129">
        <v>130.43</v>
      </c>
      <c r="J815" s="125">
        <v>20</v>
      </c>
      <c r="K815" s="125" t="s">
        <v>3169</v>
      </c>
      <c r="L815" s="125" t="s">
        <v>3175</v>
      </c>
      <c r="M815" s="141" t="s">
        <v>931</v>
      </c>
      <c r="N815" s="125">
        <v>1</v>
      </c>
      <c r="O815" s="141" t="s">
        <v>931</v>
      </c>
    </row>
    <row r="816" spans="1:15" x14ac:dyDescent="0.25">
      <c r="A816" s="125">
        <f t="shared" si="12"/>
        <v>810</v>
      </c>
      <c r="B816" s="125" t="s">
        <v>3166</v>
      </c>
      <c r="C816" s="125" t="s">
        <v>3166</v>
      </c>
      <c r="D816" s="125" t="s">
        <v>3196</v>
      </c>
      <c r="E816" s="126"/>
      <c r="F816" s="127"/>
      <c r="G816" s="127"/>
      <c r="H816" s="130" t="s">
        <v>3168</v>
      </c>
      <c r="I816" s="129">
        <v>144.18</v>
      </c>
      <c r="J816" s="125">
        <v>20</v>
      </c>
      <c r="K816" s="125" t="s">
        <v>3169</v>
      </c>
      <c r="L816" s="125" t="s">
        <v>3175</v>
      </c>
      <c r="M816" s="141" t="s">
        <v>931</v>
      </c>
      <c r="N816" s="125">
        <v>1</v>
      </c>
      <c r="O816" s="141" t="s">
        <v>931</v>
      </c>
    </row>
    <row r="817" spans="1:15" x14ac:dyDescent="0.25">
      <c r="A817" s="125">
        <f t="shared" si="12"/>
        <v>811</v>
      </c>
      <c r="B817" s="125" t="s">
        <v>3166</v>
      </c>
      <c r="C817" s="125" t="s">
        <v>3166</v>
      </c>
      <c r="D817" s="125" t="s">
        <v>3196</v>
      </c>
      <c r="E817" s="126"/>
      <c r="F817" s="127"/>
      <c r="G817" s="127"/>
      <c r="H817" s="130" t="s">
        <v>3168</v>
      </c>
      <c r="I817" s="129">
        <v>120.71</v>
      </c>
      <c r="J817" s="125">
        <v>20</v>
      </c>
      <c r="K817" s="125" t="s">
        <v>3169</v>
      </c>
      <c r="L817" s="125" t="s">
        <v>3175</v>
      </c>
      <c r="M817" s="141" t="s">
        <v>931</v>
      </c>
      <c r="N817" s="125">
        <v>1</v>
      </c>
      <c r="O817" s="141" t="s">
        <v>931</v>
      </c>
    </row>
    <row r="818" spans="1:15" x14ac:dyDescent="0.25">
      <c r="A818" s="125">
        <f t="shared" si="12"/>
        <v>812</v>
      </c>
      <c r="B818" s="125" t="s">
        <v>3166</v>
      </c>
      <c r="C818" s="125" t="s">
        <v>3166</v>
      </c>
      <c r="D818" s="125" t="s">
        <v>3196</v>
      </c>
      <c r="E818" s="126"/>
      <c r="F818" s="127"/>
      <c r="G818" s="127"/>
      <c r="H818" s="130" t="s">
        <v>3168</v>
      </c>
      <c r="I818" s="129">
        <v>13.58</v>
      </c>
      <c r="J818" s="125">
        <v>20</v>
      </c>
      <c r="K818" s="125" t="s">
        <v>3169</v>
      </c>
      <c r="L818" s="125" t="s">
        <v>3175</v>
      </c>
      <c r="M818" s="141" t="s">
        <v>931</v>
      </c>
      <c r="N818" s="125">
        <v>1</v>
      </c>
      <c r="O818" s="141" t="s">
        <v>931</v>
      </c>
    </row>
    <row r="819" spans="1:15" x14ac:dyDescent="0.25">
      <c r="A819" s="125">
        <f t="shared" si="12"/>
        <v>813</v>
      </c>
      <c r="B819" s="125" t="s">
        <v>3166</v>
      </c>
      <c r="C819" s="125" t="s">
        <v>3166</v>
      </c>
      <c r="D819" s="125" t="s">
        <v>3195</v>
      </c>
      <c r="E819" s="126"/>
      <c r="F819" s="127"/>
      <c r="G819" s="127"/>
      <c r="H819" s="130" t="s">
        <v>3168</v>
      </c>
      <c r="I819" s="129">
        <v>154.36000000000001</v>
      </c>
      <c r="J819" s="125">
        <v>12</v>
      </c>
      <c r="K819" s="125" t="s">
        <v>3169</v>
      </c>
      <c r="L819" s="125" t="s">
        <v>3175</v>
      </c>
      <c r="M819" s="141" t="s">
        <v>931</v>
      </c>
      <c r="N819" s="125">
        <v>1</v>
      </c>
      <c r="O819" s="141" t="s">
        <v>931</v>
      </c>
    </row>
    <row r="820" spans="1:15" x14ac:dyDescent="0.25">
      <c r="A820" s="125">
        <f t="shared" si="12"/>
        <v>814</v>
      </c>
      <c r="B820" s="125" t="s">
        <v>3166</v>
      </c>
      <c r="C820" s="125" t="s">
        <v>3166</v>
      </c>
      <c r="D820" s="125" t="s">
        <v>3195</v>
      </c>
      <c r="E820" s="126"/>
      <c r="F820" s="127"/>
      <c r="G820" s="127"/>
      <c r="H820" s="130" t="s">
        <v>3168</v>
      </c>
      <c r="I820" s="129">
        <v>133.27000000000001</v>
      </c>
      <c r="J820" s="125">
        <v>12</v>
      </c>
      <c r="K820" s="125" t="s">
        <v>3169</v>
      </c>
      <c r="L820" s="125" t="s">
        <v>3175</v>
      </c>
      <c r="M820" s="141" t="s">
        <v>931</v>
      </c>
      <c r="N820" s="125">
        <v>1</v>
      </c>
      <c r="O820" s="141" t="s">
        <v>931</v>
      </c>
    </row>
    <row r="821" spans="1:15" x14ac:dyDescent="0.25">
      <c r="A821" s="125">
        <f t="shared" si="12"/>
        <v>815</v>
      </c>
      <c r="B821" s="125" t="s">
        <v>3166</v>
      </c>
      <c r="C821" s="125" t="s">
        <v>3166</v>
      </c>
      <c r="D821" s="125" t="s">
        <v>3195</v>
      </c>
      <c r="E821" s="126"/>
      <c r="F821" s="127"/>
      <c r="G821" s="127"/>
      <c r="H821" s="130" t="s">
        <v>3168</v>
      </c>
      <c r="I821" s="129">
        <v>128.16</v>
      </c>
      <c r="J821" s="125">
        <v>12</v>
      </c>
      <c r="K821" s="125" t="s">
        <v>3169</v>
      </c>
      <c r="L821" s="125" t="s">
        <v>3175</v>
      </c>
      <c r="M821" s="141" t="s">
        <v>931</v>
      </c>
      <c r="N821" s="125">
        <v>1</v>
      </c>
      <c r="O821" s="141" t="s">
        <v>931</v>
      </c>
    </row>
    <row r="822" spans="1:15" x14ac:dyDescent="0.25">
      <c r="A822" s="125">
        <f t="shared" si="12"/>
        <v>816</v>
      </c>
      <c r="B822" s="125" t="s">
        <v>3166</v>
      </c>
      <c r="C822" s="125" t="s">
        <v>3166</v>
      </c>
      <c r="D822" s="125" t="s">
        <v>3195</v>
      </c>
      <c r="E822" s="126"/>
      <c r="F822" s="127"/>
      <c r="G822" s="127"/>
      <c r="H822" s="130" t="s">
        <v>3168</v>
      </c>
      <c r="I822" s="129">
        <v>150.16</v>
      </c>
      <c r="J822" s="125">
        <v>18</v>
      </c>
      <c r="K822" s="125" t="s">
        <v>3169</v>
      </c>
      <c r="L822" s="125" t="s">
        <v>3172</v>
      </c>
      <c r="M822" s="141" t="s">
        <v>931</v>
      </c>
      <c r="N822" s="125">
        <v>1</v>
      </c>
      <c r="O822" s="141" t="s">
        <v>931</v>
      </c>
    </row>
    <row r="823" spans="1:15" x14ac:dyDescent="0.25">
      <c r="A823" s="125">
        <f t="shared" si="12"/>
        <v>817</v>
      </c>
      <c r="B823" s="125" t="s">
        <v>3166</v>
      </c>
      <c r="C823" s="125" t="s">
        <v>3166</v>
      </c>
      <c r="D823" s="125" t="s">
        <v>3195</v>
      </c>
      <c r="E823" s="126"/>
      <c r="F823" s="127"/>
      <c r="G823" s="127"/>
      <c r="H823" s="130" t="s">
        <v>3168</v>
      </c>
      <c r="I823" s="129">
        <v>182.54</v>
      </c>
      <c r="J823" s="125">
        <v>18</v>
      </c>
      <c r="K823" s="125" t="s">
        <v>3169</v>
      </c>
      <c r="L823" s="125" t="s">
        <v>3172</v>
      </c>
      <c r="M823" s="141" t="s">
        <v>931</v>
      </c>
      <c r="N823" s="125">
        <v>1</v>
      </c>
      <c r="O823" s="141" t="s">
        <v>931</v>
      </c>
    </row>
    <row r="824" spans="1:15" x14ac:dyDescent="0.25">
      <c r="A824" s="125">
        <f t="shared" si="12"/>
        <v>818</v>
      </c>
      <c r="B824" s="125" t="s">
        <v>3166</v>
      </c>
      <c r="C824" s="125" t="s">
        <v>3166</v>
      </c>
      <c r="D824" s="125" t="s">
        <v>3195</v>
      </c>
      <c r="E824" s="126"/>
      <c r="F824" s="127"/>
      <c r="G824" s="127"/>
      <c r="H824" s="130" t="s">
        <v>3168</v>
      </c>
      <c r="I824" s="129">
        <v>75.290000000000006</v>
      </c>
      <c r="J824" s="125">
        <v>18</v>
      </c>
      <c r="K824" s="125" t="s">
        <v>3169</v>
      </c>
      <c r="L824" s="125" t="s">
        <v>3172</v>
      </c>
      <c r="M824" s="141" t="s">
        <v>931</v>
      </c>
      <c r="N824" s="125">
        <v>1</v>
      </c>
      <c r="O824" s="141" t="s">
        <v>931</v>
      </c>
    </row>
    <row r="825" spans="1:15" x14ac:dyDescent="0.25">
      <c r="A825" s="125">
        <f t="shared" si="12"/>
        <v>819</v>
      </c>
      <c r="B825" s="125" t="s">
        <v>3166</v>
      </c>
      <c r="C825" s="125" t="s">
        <v>3166</v>
      </c>
      <c r="D825" s="125" t="s">
        <v>3195</v>
      </c>
      <c r="E825" s="126"/>
      <c r="F825" s="127"/>
      <c r="G825" s="127"/>
      <c r="H825" s="130" t="s">
        <v>3168</v>
      </c>
      <c r="I825" s="129">
        <v>125.02</v>
      </c>
      <c r="J825" s="125">
        <v>18</v>
      </c>
      <c r="K825" s="125" t="s">
        <v>3169</v>
      </c>
      <c r="L825" s="125" t="s">
        <v>3172</v>
      </c>
      <c r="M825" s="141" t="s">
        <v>931</v>
      </c>
      <c r="N825" s="125">
        <v>1</v>
      </c>
      <c r="O825" s="141" t="s">
        <v>931</v>
      </c>
    </row>
    <row r="826" spans="1:15" x14ac:dyDescent="0.25">
      <c r="A826" s="125">
        <f t="shared" si="12"/>
        <v>820</v>
      </c>
      <c r="B826" s="125" t="s">
        <v>3166</v>
      </c>
      <c r="C826" s="125" t="s">
        <v>3166</v>
      </c>
      <c r="D826" s="125" t="s">
        <v>3197</v>
      </c>
      <c r="E826" s="126"/>
      <c r="F826" s="127"/>
      <c r="G826" s="127"/>
      <c r="H826" s="130" t="s">
        <v>3168</v>
      </c>
      <c r="I826" s="129">
        <v>126.65</v>
      </c>
      <c r="J826" s="125">
        <v>12</v>
      </c>
      <c r="K826" s="125" t="s">
        <v>3169</v>
      </c>
      <c r="L826" s="125" t="s">
        <v>3175</v>
      </c>
      <c r="M826" s="141" t="s">
        <v>931</v>
      </c>
      <c r="N826" s="125">
        <v>1</v>
      </c>
      <c r="O826" s="141" t="s">
        <v>931</v>
      </c>
    </row>
    <row r="827" spans="1:15" x14ac:dyDescent="0.25">
      <c r="A827" s="125">
        <f t="shared" si="12"/>
        <v>821</v>
      </c>
      <c r="B827" s="125" t="s">
        <v>3166</v>
      </c>
      <c r="C827" s="125" t="s">
        <v>3166</v>
      </c>
      <c r="D827" s="125" t="s">
        <v>3197</v>
      </c>
      <c r="E827" s="126"/>
      <c r="F827" s="127"/>
      <c r="G827" s="127"/>
      <c r="H827" s="130" t="s">
        <v>3168</v>
      </c>
      <c r="I827" s="129">
        <v>100.58</v>
      </c>
      <c r="J827" s="125">
        <v>12</v>
      </c>
      <c r="K827" s="125" t="s">
        <v>3169</v>
      </c>
      <c r="L827" s="125" t="s">
        <v>3175</v>
      </c>
      <c r="M827" s="141" t="s">
        <v>931</v>
      </c>
      <c r="N827" s="125">
        <v>1</v>
      </c>
      <c r="O827" s="141" t="s">
        <v>931</v>
      </c>
    </row>
    <row r="828" spans="1:15" x14ac:dyDescent="0.25">
      <c r="A828" s="125">
        <f t="shared" si="12"/>
        <v>822</v>
      </c>
      <c r="B828" s="125" t="s">
        <v>3166</v>
      </c>
      <c r="C828" s="125" t="s">
        <v>3166</v>
      </c>
      <c r="D828" s="125" t="s">
        <v>3197</v>
      </c>
      <c r="E828" s="126"/>
      <c r="F828" s="127"/>
      <c r="G828" s="127"/>
      <c r="H828" s="130" t="s">
        <v>3168</v>
      </c>
      <c r="I828" s="129">
        <v>71.790000000000006</v>
      </c>
      <c r="J828" s="125">
        <v>12</v>
      </c>
      <c r="K828" s="125" t="s">
        <v>3169</v>
      </c>
      <c r="L828" s="125" t="s">
        <v>3175</v>
      </c>
      <c r="M828" s="141" t="s">
        <v>931</v>
      </c>
      <c r="N828" s="125">
        <v>1</v>
      </c>
      <c r="O828" s="141" t="s">
        <v>931</v>
      </c>
    </row>
    <row r="829" spans="1:15" x14ac:dyDescent="0.25">
      <c r="A829" s="125">
        <f t="shared" si="12"/>
        <v>823</v>
      </c>
      <c r="B829" s="125" t="s">
        <v>3166</v>
      </c>
      <c r="C829" s="125" t="s">
        <v>3166</v>
      </c>
      <c r="D829" s="125" t="s">
        <v>3197</v>
      </c>
      <c r="E829" s="126"/>
      <c r="F829" s="127"/>
      <c r="G829" s="127"/>
      <c r="H829" s="130" t="s">
        <v>3168</v>
      </c>
      <c r="I829" s="129">
        <v>110.05</v>
      </c>
      <c r="J829" s="125">
        <v>18</v>
      </c>
      <c r="K829" s="125" t="s">
        <v>3169</v>
      </c>
      <c r="L829" s="125" t="s">
        <v>3172</v>
      </c>
      <c r="M829" s="141" t="s">
        <v>931</v>
      </c>
      <c r="N829" s="125">
        <v>1</v>
      </c>
      <c r="O829" s="141" t="s">
        <v>931</v>
      </c>
    </row>
    <row r="830" spans="1:15" x14ac:dyDescent="0.25">
      <c r="A830" s="125">
        <f t="shared" si="12"/>
        <v>824</v>
      </c>
      <c r="B830" s="125" t="s">
        <v>3166</v>
      </c>
      <c r="C830" s="125" t="s">
        <v>3166</v>
      </c>
      <c r="D830" s="125" t="s">
        <v>3197</v>
      </c>
      <c r="E830" s="126"/>
      <c r="F830" s="127"/>
      <c r="G830" s="127"/>
      <c r="H830" s="130" t="s">
        <v>3168</v>
      </c>
      <c r="I830" s="129">
        <v>84.06</v>
      </c>
      <c r="J830" s="125">
        <v>18</v>
      </c>
      <c r="K830" s="125" t="s">
        <v>3169</v>
      </c>
      <c r="L830" s="125" t="s">
        <v>3172</v>
      </c>
      <c r="M830" s="141" t="s">
        <v>931</v>
      </c>
      <c r="N830" s="125">
        <v>1</v>
      </c>
      <c r="O830" s="141" t="s">
        <v>931</v>
      </c>
    </row>
    <row r="831" spans="1:15" x14ac:dyDescent="0.25">
      <c r="A831" s="125">
        <f t="shared" si="12"/>
        <v>825</v>
      </c>
      <c r="B831" s="125" t="s">
        <v>3166</v>
      </c>
      <c r="C831" s="125" t="s">
        <v>3166</v>
      </c>
      <c r="D831" s="125" t="s">
        <v>3197</v>
      </c>
      <c r="E831" s="126"/>
      <c r="F831" s="127"/>
      <c r="G831" s="127"/>
      <c r="H831" s="130" t="s">
        <v>3168</v>
      </c>
      <c r="I831" s="129">
        <v>139.08000000000001</v>
      </c>
      <c r="J831" s="125">
        <v>18</v>
      </c>
      <c r="K831" s="125" t="s">
        <v>3171</v>
      </c>
      <c r="L831" s="125" t="s">
        <v>3172</v>
      </c>
      <c r="M831" s="141" t="s">
        <v>931</v>
      </c>
      <c r="N831" s="125">
        <v>1</v>
      </c>
      <c r="O831" s="141" t="s">
        <v>931</v>
      </c>
    </row>
    <row r="832" spans="1:15" x14ac:dyDescent="0.25">
      <c r="A832" s="125">
        <f t="shared" si="12"/>
        <v>826</v>
      </c>
      <c r="B832" s="125" t="s">
        <v>3166</v>
      </c>
      <c r="C832" s="125" t="s">
        <v>3166</v>
      </c>
      <c r="D832" s="125" t="s">
        <v>3197</v>
      </c>
      <c r="E832" s="126"/>
      <c r="F832" s="127"/>
      <c r="G832" s="127"/>
      <c r="H832" s="130" t="s">
        <v>3168</v>
      </c>
      <c r="I832" s="129">
        <v>108.79</v>
      </c>
      <c r="J832" s="125">
        <v>12</v>
      </c>
      <c r="K832" s="125" t="s">
        <v>3169</v>
      </c>
      <c r="L832" s="125" t="s">
        <v>3172</v>
      </c>
      <c r="M832" s="141" t="s">
        <v>931</v>
      </c>
      <c r="N832" s="125">
        <v>1</v>
      </c>
      <c r="O832" s="141" t="s">
        <v>931</v>
      </c>
    </row>
    <row r="833" spans="1:15" x14ac:dyDescent="0.25">
      <c r="A833" s="125">
        <f t="shared" si="12"/>
        <v>827</v>
      </c>
      <c r="B833" s="125" t="s">
        <v>3166</v>
      </c>
      <c r="C833" s="125" t="s">
        <v>3166</v>
      </c>
      <c r="D833" s="125" t="s">
        <v>3195</v>
      </c>
      <c r="E833" s="126"/>
      <c r="F833" s="127"/>
      <c r="G833" s="127"/>
      <c r="H833" s="130" t="s">
        <v>3168</v>
      </c>
      <c r="I833" s="129">
        <v>153.78</v>
      </c>
      <c r="J833" s="125">
        <v>12</v>
      </c>
      <c r="K833" s="125" t="s">
        <v>3169</v>
      </c>
      <c r="L833" s="125" t="s">
        <v>3175</v>
      </c>
      <c r="M833" s="141" t="s">
        <v>931</v>
      </c>
      <c r="N833" s="125">
        <v>1</v>
      </c>
      <c r="O833" s="141" t="s">
        <v>931</v>
      </c>
    </row>
    <row r="834" spans="1:15" x14ac:dyDescent="0.25">
      <c r="A834" s="125">
        <f t="shared" si="12"/>
        <v>828</v>
      </c>
      <c r="B834" s="125" t="s">
        <v>3166</v>
      </c>
      <c r="C834" s="125" t="s">
        <v>3166</v>
      </c>
      <c r="D834" s="125" t="s">
        <v>3195</v>
      </c>
      <c r="E834" s="126"/>
      <c r="F834" s="127"/>
      <c r="G834" s="127"/>
      <c r="H834" s="130" t="s">
        <v>3168</v>
      </c>
      <c r="I834" s="129">
        <v>146.93</v>
      </c>
      <c r="J834" s="125">
        <v>12</v>
      </c>
      <c r="K834" s="125" t="s">
        <v>3169</v>
      </c>
      <c r="L834" s="125" t="s">
        <v>3175</v>
      </c>
      <c r="M834" s="141" t="s">
        <v>931</v>
      </c>
      <c r="N834" s="125">
        <v>1</v>
      </c>
      <c r="O834" s="141" t="s">
        <v>931</v>
      </c>
    </row>
    <row r="835" spans="1:15" x14ac:dyDescent="0.25">
      <c r="A835" s="125">
        <f t="shared" si="12"/>
        <v>829</v>
      </c>
      <c r="B835" s="125" t="s">
        <v>3166</v>
      </c>
      <c r="C835" s="125" t="s">
        <v>3166</v>
      </c>
      <c r="D835" s="125" t="s">
        <v>3195</v>
      </c>
      <c r="E835" s="126"/>
      <c r="F835" s="127"/>
      <c r="G835" s="127"/>
      <c r="H835" s="130" t="s">
        <v>3168</v>
      </c>
      <c r="I835" s="129">
        <v>145.78</v>
      </c>
      <c r="J835" s="125">
        <v>12</v>
      </c>
      <c r="K835" s="125" t="s">
        <v>3169</v>
      </c>
      <c r="L835" s="125" t="s">
        <v>3175</v>
      </c>
      <c r="M835" s="141" t="s">
        <v>931</v>
      </c>
      <c r="N835" s="125">
        <v>1</v>
      </c>
      <c r="O835" s="141" t="s">
        <v>931</v>
      </c>
    </row>
    <row r="836" spans="1:15" x14ac:dyDescent="0.25">
      <c r="A836" s="125">
        <f t="shared" si="12"/>
        <v>830</v>
      </c>
      <c r="B836" s="125" t="s">
        <v>3166</v>
      </c>
      <c r="C836" s="125" t="s">
        <v>3166</v>
      </c>
      <c r="D836" s="125" t="s">
        <v>3195</v>
      </c>
      <c r="E836" s="126"/>
      <c r="F836" s="127"/>
      <c r="G836" s="127"/>
      <c r="H836" s="130" t="s">
        <v>3168</v>
      </c>
      <c r="I836" s="129">
        <v>166.28</v>
      </c>
      <c r="J836" s="125">
        <v>12</v>
      </c>
      <c r="K836" s="125" t="s">
        <v>3169</v>
      </c>
      <c r="L836" s="125" t="s">
        <v>3175</v>
      </c>
      <c r="M836" s="141" t="s">
        <v>931</v>
      </c>
      <c r="N836" s="125">
        <v>1</v>
      </c>
      <c r="O836" s="141" t="s">
        <v>931</v>
      </c>
    </row>
    <row r="837" spans="1:15" x14ac:dyDescent="0.25">
      <c r="A837" s="125">
        <f t="shared" si="12"/>
        <v>831</v>
      </c>
      <c r="B837" s="125" t="s">
        <v>3166</v>
      </c>
      <c r="C837" s="125" t="s">
        <v>3166</v>
      </c>
      <c r="D837" s="125" t="s">
        <v>3195</v>
      </c>
      <c r="E837" s="126"/>
      <c r="F837" s="127"/>
      <c r="G837" s="127"/>
      <c r="H837" s="130" t="s">
        <v>3168</v>
      </c>
      <c r="I837" s="129">
        <v>78.63</v>
      </c>
      <c r="J837" s="125">
        <v>12</v>
      </c>
      <c r="K837" s="125" t="s">
        <v>3169</v>
      </c>
      <c r="L837" s="125" t="s">
        <v>3175</v>
      </c>
      <c r="M837" s="141" t="s">
        <v>931</v>
      </c>
      <c r="N837" s="125">
        <v>1</v>
      </c>
      <c r="O837" s="141" t="s">
        <v>931</v>
      </c>
    </row>
    <row r="838" spans="1:15" x14ac:dyDescent="0.25">
      <c r="A838" s="125">
        <f t="shared" si="12"/>
        <v>832</v>
      </c>
      <c r="B838" s="125" t="s">
        <v>3166</v>
      </c>
      <c r="C838" s="125" t="s">
        <v>3166</v>
      </c>
      <c r="D838" s="125" t="s">
        <v>3195</v>
      </c>
      <c r="E838" s="126"/>
      <c r="F838" s="127"/>
      <c r="G838" s="127"/>
      <c r="H838" s="130" t="s">
        <v>3168</v>
      </c>
      <c r="I838" s="129">
        <v>86.55</v>
      </c>
      <c r="J838" s="125">
        <v>12</v>
      </c>
      <c r="K838" s="125" t="s">
        <v>3169</v>
      </c>
      <c r="L838" s="125" t="s">
        <v>3175</v>
      </c>
      <c r="M838" s="141" t="s">
        <v>931</v>
      </c>
      <c r="N838" s="125">
        <v>1</v>
      </c>
      <c r="O838" s="141" t="s">
        <v>931</v>
      </c>
    </row>
    <row r="839" spans="1:15" x14ac:dyDescent="0.25">
      <c r="A839" s="125">
        <f t="shared" si="12"/>
        <v>833</v>
      </c>
      <c r="B839" s="125" t="s">
        <v>3166</v>
      </c>
      <c r="C839" s="125" t="s">
        <v>3166</v>
      </c>
      <c r="D839" s="125" t="s">
        <v>3195</v>
      </c>
      <c r="E839" s="126"/>
      <c r="F839" s="127"/>
      <c r="G839" s="127"/>
      <c r="H839" s="130" t="s">
        <v>3168</v>
      </c>
      <c r="I839" s="129">
        <v>171.98</v>
      </c>
      <c r="J839" s="125">
        <v>12</v>
      </c>
      <c r="K839" s="125" t="s">
        <v>3169</v>
      </c>
      <c r="L839" s="125" t="s">
        <v>3175</v>
      </c>
      <c r="M839" s="141" t="s">
        <v>931</v>
      </c>
      <c r="N839" s="125">
        <v>1</v>
      </c>
      <c r="O839" s="141" t="s">
        <v>931</v>
      </c>
    </row>
    <row r="840" spans="1:15" x14ac:dyDescent="0.25">
      <c r="A840" s="125">
        <f t="shared" si="12"/>
        <v>834</v>
      </c>
      <c r="B840" s="125" t="s">
        <v>3166</v>
      </c>
      <c r="C840" s="125" t="s">
        <v>3166</v>
      </c>
      <c r="D840" s="125" t="s">
        <v>3195</v>
      </c>
      <c r="E840" s="126"/>
      <c r="F840" s="127"/>
      <c r="G840" s="127"/>
      <c r="H840" s="130" t="s">
        <v>3168</v>
      </c>
      <c r="I840" s="129">
        <v>170.28</v>
      </c>
      <c r="J840" s="125">
        <v>12</v>
      </c>
      <c r="K840" s="125" t="s">
        <v>3169</v>
      </c>
      <c r="L840" s="125" t="s">
        <v>3175</v>
      </c>
      <c r="M840" s="141" t="s">
        <v>931</v>
      </c>
      <c r="N840" s="125">
        <v>1</v>
      </c>
      <c r="O840" s="141" t="s">
        <v>931</v>
      </c>
    </row>
    <row r="841" spans="1:15" x14ac:dyDescent="0.25">
      <c r="A841" s="125">
        <f t="shared" ref="A841:A904" si="13">A840+1</f>
        <v>835</v>
      </c>
      <c r="B841" s="125" t="s">
        <v>3166</v>
      </c>
      <c r="C841" s="125" t="s">
        <v>3166</v>
      </c>
      <c r="D841" s="125" t="s">
        <v>3195</v>
      </c>
      <c r="E841" s="126"/>
      <c r="F841" s="127"/>
      <c r="G841" s="127"/>
      <c r="H841" s="130" t="s">
        <v>3168</v>
      </c>
      <c r="I841" s="129">
        <v>164.42</v>
      </c>
      <c r="J841" s="125">
        <v>12</v>
      </c>
      <c r="K841" s="125" t="s">
        <v>3169</v>
      </c>
      <c r="L841" s="125" t="s">
        <v>3175</v>
      </c>
      <c r="M841" s="141" t="s">
        <v>931</v>
      </c>
      <c r="N841" s="125">
        <v>1</v>
      </c>
      <c r="O841" s="141" t="s">
        <v>931</v>
      </c>
    </row>
    <row r="842" spans="1:15" x14ac:dyDescent="0.25">
      <c r="A842" s="125">
        <f t="shared" si="13"/>
        <v>836</v>
      </c>
      <c r="B842" s="125" t="s">
        <v>3166</v>
      </c>
      <c r="C842" s="125" t="s">
        <v>3166</v>
      </c>
      <c r="D842" s="125" t="s">
        <v>3195</v>
      </c>
      <c r="E842" s="126"/>
      <c r="F842" s="127"/>
      <c r="G842" s="127"/>
      <c r="H842" s="130" t="s">
        <v>3168</v>
      </c>
      <c r="I842" s="129">
        <v>125.53</v>
      </c>
      <c r="J842" s="125">
        <v>12</v>
      </c>
      <c r="K842" s="125" t="s">
        <v>3169</v>
      </c>
      <c r="L842" s="125" t="s">
        <v>3175</v>
      </c>
      <c r="M842" s="141" t="s">
        <v>931</v>
      </c>
      <c r="N842" s="125">
        <v>1</v>
      </c>
      <c r="O842" s="141" t="s">
        <v>931</v>
      </c>
    </row>
    <row r="843" spans="1:15" x14ac:dyDescent="0.25">
      <c r="A843" s="125">
        <f t="shared" si="13"/>
        <v>837</v>
      </c>
      <c r="B843" s="125" t="s">
        <v>3166</v>
      </c>
      <c r="C843" s="125" t="s">
        <v>3166</v>
      </c>
      <c r="D843" s="125" t="s">
        <v>3195</v>
      </c>
      <c r="E843" s="126"/>
      <c r="F843" s="127"/>
      <c r="G843" s="127"/>
      <c r="H843" s="130" t="s">
        <v>3168</v>
      </c>
      <c r="I843" s="129">
        <v>161.54</v>
      </c>
      <c r="J843" s="125">
        <v>12</v>
      </c>
      <c r="K843" s="125" t="s">
        <v>3171</v>
      </c>
      <c r="L843" s="125" t="s">
        <v>3172</v>
      </c>
      <c r="M843" s="141" t="s">
        <v>931</v>
      </c>
      <c r="N843" s="125">
        <v>1</v>
      </c>
      <c r="O843" s="141" t="s">
        <v>931</v>
      </c>
    </row>
    <row r="844" spans="1:15" x14ac:dyDescent="0.25">
      <c r="A844" s="125">
        <f t="shared" si="13"/>
        <v>838</v>
      </c>
      <c r="B844" s="125" t="s">
        <v>3166</v>
      </c>
      <c r="C844" s="125" t="s">
        <v>3166</v>
      </c>
      <c r="D844" s="125" t="s">
        <v>3195</v>
      </c>
      <c r="E844" s="126"/>
      <c r="F844" s="127"/>
      <c r="G844" s="127"/>
      <c r="H844" s="130" t="s">
        <v>3168</v>
      </c>
      <c r="I844" s="129">
        <v>187.87</v>
      </c>
      <c r="J844" s="125">
        <v>12</v>
      </c>
      <c r="K844" s="125" t="s">
        <v>3171</v>
      </c>
      <c r="L844" s="125" t="s">
        <v>3172</v>
      </c>
      <c r="M844" s="141" t="s">
        <v>931</v>
      </c>
      <c r="N844" s="125">
        <v>1</v>
      </c>
      <c r="O844" s="141" t="s">
        <v>931</v>
      </c>
    </row>
    <row r="845" spans="1:15" x14ac:dyDescent="0.25">
      <c r="A845" s="125">
        <f t="shared" si="13"/>
        <v>839</v>
      </c>
      <c r="B845" s="125" t="s">
        <v>3166</v>
      </c>
      <c r="C845" s="125" t="s">
        <v>3166</v>
      </c>
      <c r="D845" s="125" t="s">
        <v>3195</v>
      </c>
      <c r="E845" s="126"/>
      <c r="F845" s="127"/>
      <c r="G845" s="127"/>
      <c r="H845" s="130" t="s">
        <v>3168</v>
      </c>
      <c r="I845" s="129">
        <v>137.97999999999999</v>
      </c>
      <c r="J845" s="125">
        <v>12</v>
      </c>
      <c r="K845" s="125" t="s">
        <v>3169</v>
      </c>
      <c r="L845" s="125" t="s">
        <v>3175</v>
      </c>
      <c r="M845" s="141" t="s">
        <v>931</v>
      </c>
      <c r="N845" s="125">
        <v>1</v>
      </c>
      <c r="O845" s="141" t="s">
        <v>931</v>
      </c>
    </row>
    <row r="846" spans="1:15" x14ac:dyDescent="0.25">
      <c r="A846" s="125">
        <f t="shared" si="13"/>
        <v>840</v>
      </c>
      <c r="B846" s="125" t="s">
        <v>3166</v>
      </c>
      <c r="C846" s="125" t="s">
        <v>3166</v>
      </c>
      <c r="D846" s="125" t="s">
        <v>3195</v>
      </c>
      <c r="E846" s="126"/>
      <c r="F846" s="127"/>
      <c r="G846" s="127"/>
      <c r="H846" s="130" t="s">
        <v>3168</v>
      </c>
      <c r="I846" s="129">
        <v>275.95</v>
      </c>
      <c r="J846" s="125">
        <v>12</v>
      </c>
      <c r="K846" s="125" t="s">
        <v>3171</v>
      </c>
      <c r="L846" s="125" t="s">
        <v>3172</v>
      </c>
      <c r="M846" s="141" t="s">
        <v>931</v>
      </c>
      <c r="N846" s="125">
        <v>1</v>
      </c>
      <c r="O846" s="141" t="s">
        <v>931</v>
      </c>
    </row>
    <row r="847" spans="1:15" x14ac:dyDescent="0.25">
      <c r="A847" s="125">
        <f t="shared" si="13"/>
        <v>841</v>
      </c>
      <c r="B847" s="125" t="s">
        <v>3166</v>
      </c>
      <c r="C847" s="125" t="s">
        <v>3166</v>
      </c>
      <c r="D847" s="125" t="s">
        <v>3198</v>
      </c>
      <c r="E847" s="126"/>
      <c r="F847" s="127"/>
      <c r="G847" s="127"/>
      <c r="H847" s="130" t="s">
        <v>3168</v>
      </c>
      <c r="I847" s="129">
        <v>222.13</v>
      </c>
      <c r="J847" s="125">
        <v>12</v>
      </c>
      <c r="K847" s="125" t="s">
        <v>3171</v>
      </c>
      <c r="L847" s="125" t="s">
        <v>3172</v>
      </c>
      <c r="M847" s="141" t="s">
        <v>931</v>
      </c>
      <c r="N847" s="125">
        <v>1</v>
      </c>
      <c r="O847" s="141" t="s">
        <v>931</v>
      </c>
    </row>
    <row r="848" spans="1:15" x14ac:dyDescent="0.25">
      <c r="A848" s="125">
        <f t="shared" si="13"/>
        <v>842</v>
      </c>
      <c r="B848" s="125" t="s">
        <v>3166</v>
      </c>
      <c r="C848" s="125" t="s">
        <v>3166</v>
      </c>
      <c r="D848" s="125" t="s">
        <v>3198</v>
      </c>
      <c r="E848" s="126"/>
      <c r="F848" s="127"/>
      <c r="G848" s="127"/>
      <c r="H848" s="130" t="s">
        <v>3168</v>
      </c>
      <c r="I848" s="129">
        <v>277.18</v>
      </c>
      <c r="J848" s="125">
        <v>12</v>
      </c>
      <c r="K848" s="125" t="s">
        <v>3171</v>
      </c>
      <c r="L848" s="125" t="s">
        <v>3172</v>
      </c>
      <c r="M848" s="141" t="s">
        <v>931</v>
      </c>
      <c r="N848" s="125">
        <v>1</v>
      </c>
      <c r="O848" s="141" t="s">
        <v>931</v>
      </c>
    </row>
    <row r="849" spans="1:15" x14ac:dyDescent="0.25">
      <c r="A849" s="125">
        <f t="shared" si="13"/>
        <v>843</v>
      </c>
      <c r="B849" s="125" t="s">
        <v>3166</v>
      </c>
      <c r="C849" s="125" t="s">
        <v>3166</v>
      </c>
      <c r="D849" s="125" t="s">
        <v>3198</v>
      </c>
      <c r="E849" s="126"/>
      <c r="F849" s="127"/>
      <c r="G849" s="127"/>
      <c r="H849" s="130" t="s">
        <v>3168</v>
      </c>
      <c r="I849" s="129">
        <v>167.45</v>
      </c>
      <c r="J849" s="125">
        <v>12</v>
      </c>
      <c r="K849" s="125" t="s">
        <v>3171</v>
      </c>
      <c r="L849" s="125" t="s">
        <v>3172</v>
      </c>
      <c r="M849" s="141" t="s">
        <v>931</v>
      </c>
      <c r="N849" s="125">
        <v>1</v>
      </c>
      <c r="O849" s="141" t="s">
        <v>931</v>
      </c>
    </row>
    <row r="850" spans="1:15" x14ac:dyDescent="0.25">
      <c r="A850" s="125">
        <f t="shared" si="13"/>
        <v>844</v>
      </c>
      <c r="B850" s="125" t="s">
        <v>3166</v>
      </c>
      <c r="C850" s="125" t="s">
        <v>3166</v>
      </c>
      <c r="D850" s="125" t="s">
        <v>3198</v>
      </c>
      <c r="E850" s="126"/>
      <c r="F850" s="127"/>
      <c r="G850" s="127"/>
      <c r="H850" s="130" t="s">
        <v>3168</v>
      </c>
      <c r="I850" s="129">
        <v>159.56</v>
      </c>
      <c r="J850" s="125">
        <v>12</v>
      </c>
      <c r="K850" s="125" t="s">
        <v>3169</v>
      </c>
      <c r="L850" s="125" t="s">
        <v>3175</v>
      </c>
      <c r="M850" s="141" t="s">
        <v>931</v>
      </c>
      <c r="N850" s="125">
        <v>1</v>
      </c>
      <c r="O850" s="141" t="s">
        <v>931</v>
      </c>
    </row>
    <row r="851" spans="1:15" x14ac:dyDescent="0.25">
      <c r="A851" s="125">
        <f t="shared" si="13"/>
        <v>845</v>
      </c>
      <c r="B851" s="125" t="s">
        <v>3166</v>
      </c>
      <c r="C851" s="125" t="s">
        <v>3166</v>
      </c>
      <c r="D851" s="125" t="s">
        <v>3198</v>
      </c>
      <c r="E851" s="126"/>
      <c r="F851" s="127"/>
      <c r="G851" s="127"/>
      <c r="H851" s="130" t="s">
        <v>3168</v>
      </c>
      <c r="I851" s="129">
        <v>143.94</v>
      </c>
      <c r="J851" s="125">
        <v>12</v>
      </c>
      <c r="K851" s="125" t="s">
        <v>3171</v>
      </c>
      <c r="L851" s="125" t="s">
        <v>3172</v>
      </c>
      <c r="M851" s="141" t="s">
        <v>931</v>
      </c>
      <c r="N851" s="125">
        <v>1</v>
      </c>
      <c r="O851" s="141" t="s">
        <v>931</v>
      </c>
    </row>
    <row r="852" spans="1:15" x14ac:dyDescent="0.25">
      <c r="A852" s="125">
        <f t="shared" si="13"/>
        <v>846</v>
      </c>
      <c r="B852" s="125" t="s">
        <v>3166</v>
      </c>
      <c r="C852" s="125" t="s">
        <v>3166</v>
      </c>
      <c r="D852" s="125" t="s">
        <v>3198</v>
      </c>
      <c r="E852" s="126"/>
      <c r="F852" s="127"/>
      <c r="G852" s="127"/>
      <c r="H852" s="130" t="s">
        <v>3168</v>
      </c>
      <c r="I852" s="129">
        <v>194.27</v>
      </c>
      <c r="J852" s="125">
        <v>12</v>
      </c>
      <c r="K852" s="125" t="s">
        <v>3169</v>
      </c>
      <c r="L852" s="125" t="s">
        <v>3175</v>
      </c>
      <c r="M852" s="141" t="s">
        <v>931</v>
      </c>
      <c r="N852" s="125">
        <v>1</v>
      </c>
      <c r="O852" s="141" t="s">
        <v>931</v>
      </c>
    </row>
    <row r="853" spans="1:15" x14ac:dyDescent="0.25">
      <c r="A853" s="125">
        <f t="shared" si="13"/>
        <v>847</v>
      </c>
      <c r="B853" s="125" t="s">
        <v>3166</v>
      </c>
      <c r="C853" s="125" t="s">
        <v>3166</v>
      </c>
      <c r="D853" s="125" t="s">
        <v>3198</v>
      </c>
      <c r="E853" s="126"/>
      <c r="F853" s="127"/>
      <c r="G853" s="127"/>
      <c r="H853" s="130" t="s">
        <v>3168</v>
      </c>
      <c r="I853" s="129">
        <v>150.71</v>
      </c>
      <c r="J853" s="125">
        <v>12</v>
      </c>
      <c r="K853" s="125" t="s">
        <v>3171</v>
      </c>
      <c r="L853" s="125" t="s">
        <v>3172</v>
      </c>
      <c r="M853" s="141" t="s">
        <v>931</v>
      </c>
      <c r="N853" s="125">
        <v>1</v>
      </c>
      <c r="O853" s="141" t="s">
        <v>931</v>
      </c>
    </row>
    <row r="854" spans="1:15" x14ac:dyDescent="0.25">
      <c r="A854" s="125">
        <f t="shared" si="13"/>
        <v>848</v>
      </c>
      <c r="B854" s="125" t="s">
        <v>3166</v>
      </c>
      <c r="C854" s="125" t="s">
        <v>3166</v>
      </c>
      <c r="D854" s="125" t="s">
        <v>3198</v>
      </c>
      <c r="E854" s="126"/>
      <c r="F854" s="127"/>
      <c r="G854" s="127"/>
      <c r="H854" s="130" t="s">
        <v>3168</v>
      </c>
      <c r="I854" s="129">
        <v>128.81</v>
      </c>
      <c r="J854" s="125">
        <v>12</v>
      </c>
      <c r="K854" s="125" t="s">
        <v>3169</v>
      </c>
      <c r="L854" s="125" t="s">
        <v>3175</v>
      </c>
      <c r="M854" s="141" t="s">
        <v>931</v>
      </c>
      <c r="N854" s="125">
        <v>1</v>
      </c>
      <c r="O854" s="141" t="s">
        <v>931</v>
      </c>
    </row>
    <row r="855" spans="1:15" x14ac:dyDescent="0.25">
      <c r="A855" s="125">
        <f t="shared" si="13"/>
        <v>849</v>
      </c>
      <c r="B855" s="125" t="s">
        <v>3166</v>
      </c>
      <c r="C855" s="125" t="s">
        <v>3166</v>
      </c>
      <c r="D855" s="125" t="s">
        <v>3198</v>
      </c>
      <c r="E855" s="126"/>
      <c r="F855" s="127"/>
      <c r="G855" s="127"/>
      <c r="H855" s="130" t="s">
        <v>3168</v>
      </c>
      <c r="I855" s="129">
        <v>212.26</v>
      </c>
      <c r="J855" s="125">
        <v>12</v>
      </c>
      <c r="K855" s="125" t="s">
        <v>3171</v>
      </c>
      <c r="L855" s="125" t="s">
        <v>3172</v>
      </c>
      <c r="M855" s="141" t="s">
        <v>931</v>
      </c>
      <c r="N855" s="125">
        <v>1</v>
      </c>
      <c r="O855" s="141" t="s">
        <v>931</v>
      </c>
    </row>
    <row r="856" spans="1:15" x14ac:dyDescent="0.25">
      <c r="A856" s="125">
        <f t="shared" si="13"/>
        <v>850</v>
      </c>
      <c r="B856" s="125" t="s">
        <v>3166</v>
      </c>
      <c r="C856" s="125" t="s">
        <v>3166</v>
      </c>
      <c r="D856" s="125" t="s">
        <v>3198</v>
      </c>
      <c r="E856" s="126"/>
      <c r="F856" s="127"/>
      <c r="G856" s="127"/>
      <c r="H856" s="130" t="s">
        <v>3168</v>
      </c>
      <c r="I856" s="129">
        <v>212.27</v>
      </c>
      <c r="J856" s="125">
        <v>12</v>
      </c>
      <c r="K856" s="125" t="s">
        <v>3171</v>
      </c>
      <c r="L856" s="125" t="s">
        <v>3172</v>
      </c>
      <c r="M856" s="141" t="s">
        <v>931</v>
      </c>
      <c r="N856" s="125">
        <v>1</v>
      </c>
      <c r="O856" s="141" t="s">
        <v>931</v>
      </c>
    </row>
    <row r="857" spans="1:15" x14ac:dyDescent="0.25">
      <c r="A857" s="125">
        <f t="shared" si="13"/>
        <v>851</v>
      </c>
      <c r="B857" s="125" t="s">
        <v>3166</v>
      </c>
      <c r="C857" s="125" t="s">
        <v>3166</v>
      </c>
      <c r="D857" s="125" t="s">
        <v>3198</v>
      </c>
      <c r="E857" s="126"/>
      <c r="F857" s="127"/>
      <c r="G857" s="127"/>
      <c r="H857" s="130" t="s">
        <v>3168</v>
      </c>
      <c r="I857" s="129">
        <v>324.19</v>
      </c>
      <c r="J857" s="125">
        <v>12</v>
      </c>
      <c r="K857" s="125" t="s">
        <v>3171</v>
      </c>
      <c r="L857" s="125" t="s">
        <v>3172</v>
      </c>
      <c r="M857" s="141" t="s">
        <v>931</v>
      </c>
      <c r="N857" s="125">
        <v>1</v>
      </c>
      <c r="O857" s="141" t="s">
        <v>931</v>
      </c>
    </row>
    <row r="858" spans="1:15" x14ac:dyDescent="0.25">
      <c r="A858" s="125">
        <f t="shared" si="13"/>
        <v>852</v>
      </c>
      <c r="B858" s="125" t="s">
        <v>3166</v>
      </c>
      <c r="C858" s="125" t="s">
        <v>3166</v>
      </c>
      <c r="D858" s="125" t="s">
        <v>3198</v>
      </c>
      <c r="E858" s="126"/>
      <c r="F858" s="127"/>
      <c r="G858" s="127"/>
      <c r="H858" s="130" t="s">
        <v>3168</v>
      </c>
      <c r="I858" s="129">
        <v>327.51</v>
      </c>
      <c r="J858" s="125">
        <v>12</v>
      </c>
      <c r="K858" s="125" t="s">
        <v>3171</v>
      </c>
      <c r="L858" s="125" t="s">
        <v>3172</v>
      </c>
      <c r="M858" s="141" t="s">
        <v>931</v>
      </c>
      <c r="N858" s="125">
        <v>1</v>
      </c>
      <c r="O858" s="141" t="s">
        <v>931</v>
      </c>
    </row>
    <row r="859" spans="1:15" x14ac:dyDescent="0.25">
      <c r="A859" s="125">
        <f t="shared" si="13"/>
        <v>853</v>
      </c>
      <c r="B859" s="125" t="s">
        <v>3166</v>
      </c>
      <c r="C859" s="125" t="s">
        <v>3166</v>
      </c>
      <c r="D859" s="125" t="s">
        <v>3198</v>
      </c>
      <c r="E859" s="126"/>
      <c r="F859" s="127"/>
      <c r="G859" s="127"/>
      <c r="H859" s="130" t="s">
        <v>3168</v>
      </c>
      <c r="I859" s="129">
        <v>283.01</v>
      </c>
      <c r="J859" s="125">
        <v>12</v>
      </c>
      <c r="K859" s="125" t="s">
        <v>3171</v>
      </c>
      <c r="L859" s="125" t="s">
        <v>3172</v>
      </c>
      <c r="M859" s="141" t="s">
        <v>931</v>
      </c>
      <c r="N859" s="125">
        <v>1</v>
      </c>
      <c r="O859" s="141" t="s">
        <v>931</v>
      </c>
    </row>
    <row r="860" spans="1:15" x14ac:dyDescent="0.25">
      <c r="A860" s="125">
        <f t="shared" si="13"/>
        <v>854</v>
      </c>
      <c r="B860" s="125" t="s">
        <v>3166</v>
      </c>
      <c r="C860" s="125" t="s">
        <v>3166</v>
      </c>
      <c r="D860" s="125" t="s">
        <v>3198</v>
      </c>
      <c r="E860" s="126"/>
      <c r="F860" s="127"/>
      <c r="G860" s="127"/>
      <c r="H860" s="130" t="s">
        <v>3168</v>
      </c>
      <c r="I860" s="129">
        <v>310.38</v>
      </c>
      <c r="J860" s="125">
        <v>12</v>
      </c>
      <c r="K860" s="125" t="s">
        <v>3171</v>
      </c>
      <c r="L860" s="125" t="s">
        <v>3172</v>
      </c>
      <c r="M860" s="141" t="s">
        <v>931</v>
      </c>
      <c r="N860" s="125">
        <v>1</v>
      </c>
      <c r="O860" s="141" t="s">
        <v>931</v>
      </c>
    </row>
    <row r="861" spans="1:15" x14ac:dyDescent="0.25">
      <c r="A861" s="125">
        <f t="shared" si="13"/>
        <v>855</v>
      </c>
      <c r="B861" s="125" t="s">
        <v>3166</v>
      </c>
      <c r="C861" s="125" t="s">
        <v>3166</v>
      </c>
      <c r="D861" s="125" t="s">
        <v>3198</v>
      </c>
      <c r="E861" s="126"/>
      <c r="F861" s="127"/>
      <c r="G861" s="127"/>
      <c r="H861" s="130" t="s">
        <v>3168</v>
      </c>
      <c r="I861" s="129">
        <v>86.56</v>
      </c>
      <c r="J861" s="125">
        <v>12</v>
      </c>
      <c r="K861" s="125" t="s">
        <v>3171</v>
      </c>
      <c r="L861" s="125" t="s">
        <v>3172</v>
      </c>
      <c r="M861" s="141" t="s">
        <v>931</v>
      </c>
      <c r="N861" s="125">
        <v>1</v>
      </c>
      <c r="O861" s="141" t="s">
        <v>931</v>
      </c>
    </row>
    <row r="862" spans="1:15" x14ac:dyDescent="0.25">
      <c r="A862" s="125">
        <f t="shared" si="13"/>
        <v>856</v>
      </c>
      <c r="B862" s="125" t="s">
        <v>3166</v>
      </c>
      <c r="C862" s="125" t="s">
        <v>3166</v>
      </c>
      <c r="D862" s="125" t="s">
        <v>3198</v>
      </c>
      <c r="E862" s="126"/>
      <c r="F862" s="127"/>
      <c r="G862" s="127"/>
      <c r="H862" s="130" t="s">
        <v>3168</v>
      </c>
      <c r="I862" s="129">
        <v>0</v>
      </c>
      <c r="J862" s="125">
        <v>12</v>
      </c>
      <c r="K862" s="125" t="s">
        <v>3171</v>
      </c>
      <c r="L862" s="125" t="s">
        <v>3172</v>
      </c>
      <c r="M862" s="141" t="s">
        <v>931</v>
      </c>
      <c r="N862" s="125">
        <v>1</v>
      </c>
      <c r="O862" s="141" t="s">
        <v>931</v>
      </c>
    </row>
    <row r="863" spans="1:15" x14ac:dyDescent="0.25">
      <c r="A863" s="125">
        <f t="shared" si="13"/>
        <v>857</v>
      </c>
      <c r="B863" s="125" t="s">
        <v>3166</v>
      </c>
      <c r="C863" s="125" t="s">
        <v>3166</v>
      </c>
      <c r="D863" s="125" t="s">
        <v>3194</v>
      </c>
      <c r="E863" s="126"/>
      <c r="F863" s="127"/>
      <c r="G863" s="127"/>
      <c r="H863" s="130" t="s">
        <v>3173</v>
      </c>
      <c r="I863" s="129">
        <v>69.31089380465383</v>
      </c>
      <c r="J863" s="125">
        <v>15</v>
      </c>
      <c r="K863" s="125" t="s">
        <v>3169</v>
      </c>
      <c r="L863" s="125" t="s">
        <v>3175</v>
      </c>
      <c r="M863" s="141" t="s">
        <v>5767</v>
      </c>
      <c r="N863" s="125">
        <v>1</v>
      </c>
      <c r="O863" s="141" t="s">
        <v>8160</v>
      </c>
    </row>
    <row r="864" spans="1:15" x14ac:dyDescent="0.25">
      <c r="A864" s="125">
        <f t="shared" si="13"/>
        <v>858</v>
      </c>
      <c r="B864" s="125" t="s">
        <v>3166</v>
      </c>
      <c r="C864" s="125" t="s">
        <v>3166</v>
      </c>
      <c r="D864" s="125" t="s">
        <v>3194</v>
      </c>
      <c r="E864" s="126"/>
      <c r="F864" s="127"/>
      <c r="G864" s="127"/>
      <c r="H864" s="130" t="s">
        <v>3173</v>
      </c>
      <c r="I864" s="129">
        <v>68.767724987816777</v>
      </c>
      <c r="J864" s="125">
        <v>15</v>
      </c>
      <c r="K864" s="125" t="s">
        <v>3169</v>
      </c>
      <c r="L864" s="125" t="s">
        <v>3175</v>
      </c>
      <c r="M864" s="141" t="s">
        <v>5767</v>
      </c>
      <c r="N864" s="125">
        <v>1</v>
      </c>
      <c r="O864" s="141" t="s">
        <v>8160</v>
      </c>
    </row>
    <row r="865" spans="1:15" x14ac:dyDescent="0.25">
      <c r="A865" s="125">
        <f t="shared" si="13"/>
        <v>859</v>
      </c>
      <c r="B865" s="125" t="s">
        <v>3166</v>
      </c>
      <c r="C865" s="125" t="s">
        <v>3166</v>
      </c>
      <c r="D865" s="125" t="s">
        <v>3194</v>
      </c>
      <c r="E865" s="126"/>
      <c r="F865" s="127"/>
      <c r="G865" s="127"/>
      <c r="H865" s="130" t="s">
        <v>3173</v>
      </c>
      <c r="I865" s="129">
        <v>99.724620831567975</v>
      </c>
      <c r="J865" s="125">
        <v>15</v>
      </c>
      <c r="K865" s="125" t="s">
        <v>3169</v>
      </c>
      <c r="L865" s="125" t="s">
        <v>3175</v>
      </c>
      <c r="M865" s="141" t="s">
        <v>5767</v>
      </c>
      <c r="N865" s="125">
        <v>1</v>
      </c>
      <c r="O865" s="141" t="s">
        <v>8160</v>
      </c>
    </row>
    <row r="866" spans="1:15" x14ac:dyDescent="0.25">
      <c r="A866" s="125">
        <f t="shared" si="13"/>
        <v>860</v>
      </c>
      <c r="B866" s="125" t="s">
        <v>3166</v>
      </c>
      <c r="C866" s="125" t="s">
        <v>3166</v>
      </c>
      <c r="D866" s="125" t="s">
        <v>3194</v>
      </c>
      <c r="E866" s="126"/>
      <c r="F866" s="127"/>
      <c r="G866" s="127"/>
      <c r="H866" s="130" t="s">
        <v>3183</v>
      </c>
      <c r="I866" s="129">
        <v>75.742986473996396</v>
      </c>
      <c r="J866" s="125">
        <v>15</v>
      </c>
      <c r="K866" s="125" t="s">
        <v>3169</v>
      </c>
      <c r="L866" s="125" t="s">
        <v>3175</v>
      </c>
      <c r="M866" s="141" t="s">
        <v>5767</v>
      </c>
      <c r="N866" s="125">
        <v>1</v>
      </c>
      <c r="O866" s="141" t="s">
        <v>8160</v>
      </c>
    </row>
    <row r="867" spans="1:15" x14ac:dyDescent="0.25">
      <c r="A867" s="125">
        <f t="shared" si="13"/>
        <v>861</v>
      </c>
      <c r="B867" s="125" t="s">
        <v>3166</v>
      </c>
      <c r="C867" s="125" t="s">
        <v>3166</v>
      </c>
      <c r="D867" s="125" t="s">
        <v>3194</v>
      </c>
      <c r="E867" s="126"/>
      <c r="F867" s="127"/>
      <c r="G867" s="127"/>
      <c r="H867" s="130" t="s">
        <v>3183</v>
      </c>
      <c r="I867" s="129">
        <v>83.486525858967212</v>
      </c>
      <c r="J867" s="125">
        <v>15</v>
      </c>
      <c r="K867" s="125" t="s">
        <v>3169</v>
      </c>
      <c r="L867" s="125" t="s">
        <v>3175</v>
      </c>
      <c r="M867" s="141" t="s">
        <v>5767</v>
      </c>
      <c r="N867" s="125">
        <v>1</v>
      </c>
      <c r="O867" s="141" t="s">
        <v>8160</v>
      </c>
    </row>
    <row r="868" spans="1:15" x14ac:dyDescent="0.25">
      <c r="A868" s="125">
        <f t="shared" si="13"/>
        <v>862</v>
      </c>
      <c r="B868" s="125" t="s">
        <v>3166</v>
      </c>
      <c r="C868" s="125" t="s">
        <v>3166</v>
      </c>
      <c r="D868" s="125" t="s">
        <v>3194</v>
      </c>
      <c r="E868" s="126"/>
      <c r="F868" s="127"/>
      <c r="G868" s="127"/>
      <c r="H868" s="130" t="s">
        <v>3183</v>
      </c>
      <c r="I868" s="129">
        <v>88.459030064770658</v>
      </c>
      <c r="J868" s="125">
        <v>15</v>
      </c>
      <c r="K868" s="125" t="s">
        <v>3169</v>
      </c>
      <c r="L868" s="125" t="s">
        <v>3175</v>
      </c>
      <c r="M868" s="141" t="s">
        <v>5767</v>
      </c>
      <c r="N868" s="125">
        <v>1</v>
      </c>
      <c r="O868" s="141" t="s">
        <v>8160</v>
      </c>
    </row>
    <row r="869" spans="1:15" x14ac:dyDescent="0.25">
      <c r="A869" s="125">
        <f t="shared" si="13"/>
        <v>863</v>
      </c>
      <c r="B869" s="125" t="s">
        <v>3166</v>
      </c>
      <c r="C869" s="125" t="s">
        <v>3166</v>
      </c>
      <c r="D869" s="125" t="s">
        <v>3194</v>
      </c>
      <c r="E869" s="126"/>
      <c r="F869" s="127"/>
      <c r="G869" s="127"/>
      <c r="H869" s="130" t="s">
        <v>3183</v>
      </c>
      <c r="I869" s="129">
        <v>87</v>
      </c>
      <c r="J869" s="125">
        <v>15</v>
      </c>
      <c r="K869" s="125" t="s">
        <v>3169</v>
      </c>
      <c r="L869" s="125" t="s">
        <v>3175</v>
      </c>
      <c r="M869" s="141" t="s">
        <v>5767</v>
      </c>
      <c r="N869" s="125">
        <v>1</v>
      </c>
      <c r="O869" s="141" t="s">
        <v>8160</v>
      </c>
    </row>
    <row r="870" spans="1:15" x14ac:dyDescent="0.25">
      <c r="A870" s="125">
        <f t="shared" si="13"/>
        <v>864</v>
      </c>
      <c r="B870" s="125" t="s">
        <v>3166</v>
      </c>
      <c r="C870" s="125" t="s">
        <v>3166</v>
      </c>
      <c r="D870" s="125" t="s">
        <v>3194</v>
      </c>
      <c r="E870" s="126"/>
      <c r="F870" s="127"/>
      <c r="G870" s="127"/>
      <c r="H870" s="130" t="s">
        <v>3183</v>
      </c>
      <c r="I870" s="129">
        <v>79.246451024635803</v>
      </c>
      <c r="J870" s="125">
        <v>15</v>
      </c>
      <c r="K870" s="125" t="s">
        <v>3169</v>
      </c>
      <c r="L870" s="125" t="s">
        <v>3175</v>
      </c>
      <c r="M870" s="141" t="s">
        <v>5767</v>
      </c>
      <c r="N870" s="125">
        <v>1</v>
      </c>
      <c r="O870" s="141" t="s">
        <v>8160</v>
      </c>
    </row>
    <row r="871" spans="1:15" x14ac:dyDescent="0.25">
      <c r="A871" s="125">
        <f t="shared" si="13"/>
        <v>865</v>
      </c>
      <c r="B871" s="125" t="s">
        <v>3166</v>
      </c>
      <c r="C871" s="125" t="s">
        <v>3166</v>
      </c>
      <c r="D871" s="125" t="s">
        <v>3194</v>
      </c>
      <c r="E871" s="126"/>
      <c r="F871" s="127"/>
      <c r="G871" s="127"/>
      <c r="H871" s="130" t="s">
        <v>3183</v>
      </c>
      <c r="I871" s="129">
        <v>89.196412483911033</v>
      </c>
      <c r="J871" s="125">
        <v>15</v>
      </c>
      <c r="K871" s="125" t="s">
        <v>3169</v>
      </c>
      <c r="L871" s="125" t="s">
        <v>3175</v>
      </c>
      <c r="M871" s="141" t="s">
        <v>5767</v>
      </c>
      <c r="N871" s="125">
        <v>1</v>
      </c>
      <c r="O871" s="141" t="s">
        <v>8160</v>
      </c>
    </row>
    <row r="872" spans="1:15" x14ac:dyDescent="0.25">
      <c r="A872" s="125">
        <f t="shared" si="13"/>
        <v>866</v>
      </c>
      <c r="B872" s="125" t="s">
        <v>3166</v>
      </c>
      <c r="C872" s="125" t="s">
        <v>3166</v>
      </c>
      <c r="D872" s="125" t="s">
        <v>3194</v>
      </c>
      <c r="E872" s="126"/>
      <c r="F872" s="127"/>
      <c r="G872" s="127"/>
      <c r="H872" s="130" t="s">
        <v>3183</v>
      </c>
      <c r="I872" s="129">
        <v>85.562842402528915</v>
      </c>
      <c r="J872" s="125">
        <v>15</v>
      </c>
      <c r="K872" s="125" t="s">
        <v>3169</v>
      </c>
      <c r="L872" s="125" t="s">
        <v>3175</v>
      </c>
      <c r="M872" s="141" t="s">
        <v>5767</v>
      </c>
      <c r="N872" s="125">
        <v>1</v>
      </c>
      <c r="O872" s="141" t="s">
        <v>8160</v>
      </c>
    </row>
    <row r="873" spans="1:15" x14ac:dyDescent="0.25">
      <c r="A873" s="125">
        <f t="shared" si="13"/>
        <v>867</v>
      </c>
      <c r="B873" s="125" t="s">
        <v>3166</v>
      </c>
      <c r="C873" s="125" t="s">
        <v>3166</v>
      </c>
      <c r="D873" s="125" t="s">
        <v>3194</v>
      </c>
      <c r="E873" s="126"/>
      <c r="F873" s="127"/>
      <c r="G873" s="127"/>
      <c r="H873" s="130" t="s">
        <v>3183</v>
      </c>
      <c r="I873" s="129">
        <v>28.460498941515414</v>
      </c>
      <c r="J873" s="125">
        <v>15</v>
      </c>
      <c r="K873" s="125" t="s">
        <v>3169</v>
      </c>
      <c r="L873" s="125" t="s">
        <v>3175</v>
      </c>
      <c r="M873" s="141" t="s">
        <v>5767</v>
      </c>
      <c r="N873" s="125">
        <v>1</v>
      </c>
      <c r="O873" s="141" t="s">
        <v>8160</v>
      </c>
    </row>
    <row r="874" spans="1:15" x14ac:dyDescent="0.25">
      <c r="A874" s="125">
        <f t="shared" si="13"/>
        <v>868</v>
      </c>
      <c r="B874" s="125" t="s">
        <v>3166</v>
      </c>
      <c r="C874" s="125" t="s">
        <v>3166</v>
      </c>
      <c r="D874" s="125" t="s">
        <v>3194</v>
      </c>
      <c r="E874" s="126"/>
      <c r="F874" s="127"/>
      <c r="G874" s="127"/>
      <c r="H874" s="130" t="s">
        <v>3183</v>
      </c>
      <c r="I874" s="129">
        <v>74.276510418839678</v>
      </c>
      <c r="J874" s="125">
        <v>15</v>
      </c>
      <c r="K874" s="125" t="s">
        <v>3169</v>
      </c>
      <c r="L874" s="125" t="s">
        <v>3175</v>
      </c>
      <c r="M874" s="141" t="s">
        <v>5767</v>
      </c>
      <c r="N874" s="125">
        <v>1</v>
      </c>
      <c r="O874" s="141" t="s">
        <v>8160</v>
      </c>
    </row>
    <row r="875" spans="1:15" x14ac:dyDescent="0.25">
      <c r="A875" s="125">
        <f t="shared" si="13"/>
        <v>869</v>
      </c>
      <c r="B875" s="125" t="s">
        <v>3166</v>
      </c>
      <c r="C875" s="125" t="s">
        <v>3166</v>
      </c>
      <c r="D875" s="125" t="s">
        <v>3194</v>
      </c>
      <c r="E875" s="126"/>
      <c r="F875" s="127"/>
      <c r="G875" s="127"/>
      <c r="H875" s="130" t="s">
        <v>3183</v>
      </c>
      <c r="I875" s="129">
        <v>82.03657720797473</v>
      </c>
      <c r="J875" s="125">
        <v>15</v>
      </c>
      <c r="K875" s="125" t="s">
        <v>3169</v>
      </c>
      <c r="L875" s="125" t="s">
        <v>3175</v>
      </c>
      <c r="M875" s="141" t="s">
        <v>5767</v>
      </c>
      <c r="N875" s="125">
        <v>1</v>
      </c>
      <c r="O875" s="141" t="s">
        <v>8160</v>
      </c>
    </row>
    <row r="876" spans="1:15" x14ac:dyDescent="0.25">
      <c r="A876" s="125">
        <f t="shared" si="13"/>
        <v>870</v>
      </c>
      <c r="B876" s="125" t="s">
        <v>3166</v>
      </c>
      <c r="C876" s="125" t="s">
        <v>3166</v>
      </c>
      <c r="D876" s="125" t="s">
        <v>3194</v>
      </c>
      <c r="E876" s="126"/>
      <c r="F876" s="127"/>
      <c r="G876" s="127"/>
      <c r="H876" s="130" t="s">
        <v>3183</v>
      </c>
      <c r="I876" s="129">
        <v>81.320354155647891</v>
      </c>
      <c r="J876" s="125">
        <v>16</v>
      </c>
      <c r="K876" s="125" t="s">
        <v>3169</v>
      </c>
      <c r="L876" s="125" t="s">
        <v>3175</v>
      </c>
      <c r="M876" s="141" t="s">
        <v>5775</v>
      </c>
      <c r="N876" s="125">
        <v>1</v>
      </c>
      <c r="O876" s="141" t="s">
        <v>8166</v>
      </c>
    </row>
    <row r="877" spans="1:15" x14ac:dyDescent="0.25">
      <c r="A877" s="125">
        <f t="shared" si="13"/>
        <v>871</v>
      </c>
      <c r="B877" s="125" t="s">
        <v>3166</v>
      </c>
      <c r="C877" s="125" t="s">
        <v>3166</v>
      </c>
      <c r="D877" s="125" t="s">
        <v>3194</v>
      </c>
      <c r="E877" s="126"/>
      <c r="F877" s="127"/>
      <c r="G877" s="127"/>
      <c r="H877" s="130" t="s">
        <v>3168</v>
      </c>
      <c r="I877" s="129">
        <v>193.34942461771124</v>
      </c>
      <c r="J877" s="125">
        <v>18</v>
      </c>
      <c r="K877" s="125" t="s">
        <v>3169</v>
      </c>
      <c r="L877" s="125" t="s">
        <v>3170</v>
      </c>
      <c r="M877" s="141" t="s">
        <v>931</v>
      </c>
      <c r="N877" s="125">
        <v>1</v>
      </c>
      <c r="O877" s="141" t="s">
        <v>931</v>
      </c>
    </row>
    <row r="878" spans="1:15" x14ac:dyDescent="0.25">
      <c r="A878" s="125">
        <f t="shared" si="13"/>
        <v>872</v>
      </c>
      <c r="B878" s="125" t="s">
        <v>3166</v>
      </c>
      <c r="C878" s="125" t="s">
        <v>3166</v>
      </c>
      <c r="D878" s="125" t="s">
        <v>3199</v>
      </c>
      <c r="E878" s="126"/>
      <c r="F878" s="127"/>
      <c r="G878" s="127"/>
      <c r="H878" s="130" t="s">
        <v>3168</v>
      </c>
      <c r="I878" s="129">
        <v>164.78470802838473</v>
      </c>
      <c r="J878" s="125">
        <v>18</v>
      </c>
      <c r="K878" s="125" t="s">
        <v>3169</v>
      </c>
      <c r="L878" s="125" t="s">
        <v>3170</v>
      </c>
      <c r="M878" s="141" t="s">
        <v>931</v>
      </c>
      <c r="N878" s="125">
        <v>1</v>
      </c>
      <c r="O878" s="141" t="s">
        <v>931</v>
      </c>
    </row>
    <row r="879" spans="1:15" x14ac:dyDescent="0.25">
      <c r="A879" s="125">
        <f t="shared" si="13"/>
        <v>873</v>
      </c>
      <c r="B879" s="125" t="s">
        <v>3166</v>
      </c>
      <c r="C879" s="125" t="s">
        <v>3166</v>
      </c>
      <c r="D879" s="125" t="s">
        <v>3199</v>
      </c>
      <c r="E879" s="126"/>
      <c r="F879" s="127"/>
      <c r="G879" s="127"/>
      <c r="H879" s="130" t="s">
        <v>3168</v>
      </c>
      <c r="I879" s="129">
        <v>152.6106156202772</v>
      </c>
      <c r="J879" s="125">
        <v>18</v>
      </c>
      <c r="K879" s="125" t="s">
        <v>3169</v>
      </c>
      <c r="L879" s="125" t="s">
        <v>3170</v>
      </c>
      <c r="M879" s="141" t="s">
        <v>931</v>
      </c>
      <c r="N879" s="125">
        <v>1</v>
      </c>
      <c r="O879" s="141" t="s">
        <v>931</v>
      </c>
    </row>
    <row r="880" spans="1:15" x14ac:dyDescent="0.25">
      <c r="A880" s="125">
        <f t="shared" si="13"/>
        <v>874</v>
      </c>
      <c r="B880" s="125" t="s">
        <v>3166</v>
      </c>
      <c r="C880" s="125" t="s">
        <v>3166</v>
      </c>
      <c r="D880" s="125" t="s">
        <v>3199</v>
      </c>
      <c r="E880" s="126"/>
      <c r="F880" s="127"/>
      <c r="G880" s="127"/>
      <c r="H880" s="130" t="s">
        <v>3168</v>
      </c>
      <c r="I880" s="129">
        <v>145.60219778561037</v>
      </c>
      <c r="J880" s="125">
        <v>18</v>
      </c>
      <c r="K880" s="125" t="s">
        <v>3169</v>
      </c>
      <c r="L880" s="125" t="s">
        <v>3170</v>
      </c>
      <c r="M880" s="141" t="s">
        <v>931</v>
      </c>
      <c r="N880" s="125">
        <v>1</v>
      </c>
      <c r="O880" s="141" t="s">
        <v>931</v>
      </c>
    </row>
    <row r="881" spans="1:15" x14ac:dyDescent="0.25">
      <c r="A881" s="125">
        <f t="shared" si="13"/>
        <v>875</v>
      </c>
      <c r="B881" s="125" t="s">
        <v>3166</v>
      </c>
      <c r="C881" s="125" t="s">
        <v>3166</v>
      </c>
      <c r="D881" s="125" t="s">
        <v>3199</v>
      </c>
      <c r="E881" s="126"/>
      <c r="F881" s="127"/>
      <c r="G881" s="127"/>
      <c r="H881" s="130" t="s">
        <v>3168</v>
      </c>
      <c r="I881" s="129">
        <v>152.63354808167173</v>
      </c>
      <c r="J881" s="125">
        <v>18</v>
      </c>
      <c r="K881" s="125" t="s">
        <v>3169</v>
      </c>
      <c r="L881" s="125" t="s">
        <v>3170</v>
      </c>
      <c r="M881" s="141" t="s">
        <v>931</v>
      </c>
      <c r="N881" s="125">
        <v>1</v>
      </c>
      <c r="O881" s="141" t="s">
        <v>931</v>
      </c>
    </row>
    <row r="882" spans="1:15" x14ac:dyDescent="0.25">
      <c r="A882" s="125">
        <f t="shared" si="13"/>
        <v>876</v>
      </c>
      <c r="B882" s="125" t="s">
        <v>3166</v>
      </c>
      <c r="C882" s="125" t="s">
        <v>3166</v>
      </c>
      <c r="D882" s="125" t="s">
        <v>3199</v>
      </c>
      <c r="E882" s="126"/>
      <c r="F882" s="127"/>
      <c r="G882" s="127"/>
      <c r="H882" s="130" t="s">
        <v>3168</v>
      </c>
      <c r="I882" s="129">
        <v>113.74093370462545</v>
      </c>
      <c r="J882" s="125">
        <v>18</v>
      </c>
      <c r="K882" s="125" t="s">
        <v>3169</v>
      </c>
      <c r="L882" s="125" t="s">
        <v>3170</v>
      </c>
      <c r="M882" s="141" t="s">
        <v>931</v>
      </c>
      <c r="N882" s="125">
        <v>1</v>
      </c>
      <c r="O882" s="141" t="s">
        <v>931</v>
      </c>
    </row>
    <row r="883" spans="1:15" x14ac:dyDescent="0.25">
      <c r="A883" s="125">
        <f t="shared" si="13"/>
        <v>877</v>
      </c>
      <c r="B883" s="125" t="s">
        <v>3166</v>
      </c>
      <c r="C883" s="125" t="s">
        <v>3166</v>
      </c>
      <c r="D883" s="125" t="s">
        <v>3199</v>
      </c>
      <c r="E883" s="126"/>
      <c r="F883" s="127"/>
      <c r="G883" s="127"/>
      <c r="H883" s="130" t="s">
        <v>3183</v>
      </c>
      <c r="I883" s="129">
        <v>112.36102527122117</v>
      </c>
      <c r="J883" s="125">
        <v>12</v>
      </c>
      <c r="K883" s="125" t="s">
        <v>3169</v>
      </c>
      <c r="L883" s="125" t="s">
        <v>3175</v>
      </c>
      <c r="M883" s="141" t="s">
        <v>5749</v>
      </c>
      <c r="N883" s="125">
        <v>1</v>
      </c>
      <c r="O883" s="141" t="s">
        <v>8165</v>
      </c>
    </row>
    <row r="884" spans="1:15" x14ac:dyDescent="0.25">
      <c r="A884" s="125">
        <f t="shared" si="13"/>
        <v>878</v>
      </c>
      <c r="B884" s="125" t="s">
        <v>3166</v>
      </c>
      <c r="C884" s="125" t="s">
        <v>3166</v>
      </c>
      <c r="D884" s="125" t="s">
        <v>3199</v>
      </c>
      <c r="E884" s="126"/>
      <c r="F884" s="127"/>
      <c r="G884" s="127"/>
      <c r="H884" s="130" t="s">
        <v>3183</v>
      </c>
      <c r="I884" s="129">
        <v>100.12492197250393</v>
      </c>
      <c r="J884" s="125">
        <v>12</v>
      </c>
      <c r="K884" s="125" t="s">
        <v>3169</v>
      </c>
      <c r="L884" s="125" t="s">
        <v>3175</v>
      </c>
      <c r="M884" s="141" t="s">
        <v>5749</v>
      </c>
      <c r="N884" s="125">
        <v>1</v>
      </c>
      <c r="O884" s="141" t="s">
        <v>8165</v>
      </c>
    </row>
    <row r="885" spans="1:15" x14ac:dyDescent="0.25">
      <c r="A885" s="125">
        <f t="shared" si="13"/>
        <v>879</v>
      </c>
      <c r="B885" s="125" t="s">
        <v>3166</v>
      </c>
      <c r="C885" s="125" t="s">
        <v>3166</v>
      </c>
      <c r="D885" s="125" t="s">
        <v>3199</v>
      </c>
      <c r="E885" s="126"/>
      <c r="F885" s="127"/>
      <c r="G885" s="127"/>
      <c r="H885" s="130" t="s">
        <v>3183</v>
      </c>
      <c r="I885" s="129">
        <v>145.34441853748632</v>
      </c>
      <c r="J885" s="125">
        <v>13</v>
      </c>
      <c r="K885" s="125" t="s">
        <v>3169</v>
      </c>
      <c r="L885" s="125" t="s">
        <v>3175</v>
      </c>
      <c r="M885" s="141" t="s">
        <v>5755</v>
      </c>
      <c r="N885" s="125">
        <v>1</v>
      </c>
      <c r="O885" s="141" t="s">
        <v>8163</v>
      </c>
    </row>
    <row r="886" spans="1:15" x14ac:dyDescent="0.25">
      <c r="A886" s="125">
        <f t="shared" si="13"/>
        <v>880</v>
      </c>
      <c r="B886" s="125" t="s">
        <v>3166</v>
      </c>
      <c r="C886" s="125" t="s">
        <v>3166</v>
      </c>
      <c r="D886" s="125" t="s">
        <v>3199</v>
      </c>
      <c r="E886" s="126"/>
      <c r="F886" s="127"/>
      <c r="G886" s="127"/>
      <c r="H886" s="130" t="s">
        <v>3183</v>
      </c>
      <c r="I886" s="129">
        <v>93.477269964414347</v>
      </c>
      <c r="J886" s="125">
        <v>15</v>
      </c>
      <c r="K886" s="125" t="s">
        <v>3169</v>
      </c>
      <c r="L886" s="125" t="s">
        <v>3175</v>
      </c>
      <c r="M886" s="141" t="s">
        <v>5767</v>
      </c>
      <c r="N886" s="125">
        <v>1</v>
      </c>
      <c r="O886" s="141" t="s">
        <v>8160</v>
      </c>
    </row>
    <row r="887" spans="1:15" x14ac:dyDescent="0.25">
      <c r="A887" s="125">
        <f t="shared" si="13"/>
        <v>881</v>
      </c>
      <c r="B887" s="125" t="s">
        <v>3166</v>
      </c>
      <c r="C887" s="125" t="s">
        <v>3166</v>
      </c>
      <c r="D887" s="125" t="s">
        <v>3199</v>
      </c>
      <c r="E887" s="126"/>
      <c r="F887" s="127"/>
      <c r="G887" s="127"/>
      <c r="H887" s="130" t="s">
        <v>3183</v>
      </c>
      <c r="I887" s="129">
        <v>133.70115930686615</v>
      </c>
      <c r="J887" s="125">
        <v>12</v>
      </c>
      <c r="K887" s="125" t="s">
        <v>3169</v>
      </c>
      <c r="L887" s="125" t="s">
        <v>3175</v>
      </c>
      <c r="M887" s="141" t="s">
        <v>5749</v>
      </c>
      <c r="N887" s="125">
        <v>1</v>
      </c>
      <c r="O887" s="141" t="s">
        <v>8165</v>
      </c>
    </row>
    <row r="888" spans="1:15" x14ac:dyDescent="0.25">
      <c r="A888" s="125">
        <f t="shared" si="13"/>
        <v>882</v>
      </c>
      <c r="B888" s="125" t="s">
        <v>3166</v>
      </c>
      <c r="C888" s="125" t="s">
        <v>3166</v>
      </c>
      <c r="D888" s="125" t="s">
        <v>3199</v>
      </c>
      <c r="E888" s="126"/>
      <c r="F888" s="127"/>
      <c r="G888" s="127"/>
      <c r="H888" s="130" t="s">
        <v>3183</v>
      </c>
      <c r="I888" s="129">
        <v>109.55363982999378</v>
      </c>
      <c r="J888" s="125">
        <v>12</v>
      </c>
      <c r="K888" s="125" t="s">
        <v>3169</v>
      </c>
      <c r="L888" s="125" t="s">
        <v>3175</v>
      </c>
      <c r="M888" s="141" t="s">
        <v>5749</v>
      </c>
      <c r="N888" s="125">
        <v>1</v>
      </c>
      <c r="O888" s="141" t="s">
        <v>8165</v>
      </c>
    </row>
    <row r="889" spans="1:15" x14ac:dyDescent="0.25">
      <c r="A889" s="125">
        <f t="shared" si="13"/>
        <v>883</v>
      </c>
      <c r="B889" s="125" t="s">
        <v>3166</v>
      </c>
      <c r="C889" s="125" t="s">
        <v>3166</v>
      </c>
      <c r="D889" s="125" t="s">
        <v>3199</v>
      </c>
      <c r="E889" s="126"/>
      <c r="F889" s="127"/>
      <c r="G889" s="127"/>
      <c r="H889" s="130" t="s">
        <v>3183</v>
      </c>
      <c r="I889" s="129">
        <v>118.71394189394942</v>
      </c>
      <c r="J889" s="125">
        <v>12</v>
      </c>
      <c r="K889" s="125" t="s">
        <v>3169</v>
      </c>
      <c r="L889" s="125" t="s">
        <v>3175</v>
      </c>
      <c r="M889" s="141" t="s">
        <v>5749</v>
      </c>
      <c r="N889" s="125">
        <v>1</v>
      </c>
      <c r="O889" s="141" t="s">
        <v>8165</v>
      </c>
    </row>
    <row r="890" spans="1:15" x14ac:dyDescent="0.25">
      <c r="A890" s="125">
        <f t="shared" si="13"/>
        <v>884</v>
      </c>
      <c r="B890" s="125" t="s">
        <v>3166</v>
      </c>
      <c r="C890" s="125" t="s">
        <v>3166</v>
      </c>
      <c r="D890" s="125" t="s">
        <v>3199</v>
      </c>
      <c r="E890" s="126"/>
      <c r="F890" s="127"/>
      <c r="G890" s="127"/>
      <c r="H890" s="130" t="s">
        <v>3183</v>
      </c>
      <c r="I890" s="129">
        <v>113.81124724736128</v>
      </c>
      <c r="J890" s="125">
        <v>12</v>
      </c>
      <c r="K890" s="125" t="s">
        <v>3169</v>
      </c>
      <c r="L890" s="125" t="s">
        <v>3175</v>
      </c>
      <c r="M890" s="141" t="s">
        <v>5749</v>
      </c>
      <c r="N890" s="125">
        <v>1</v>
      </c>
      <c r="O890" s="141" t="s">
        <v>8165</v>
      </c>
    </row>
    <row r="891" spans="1:15" x14ac:dyDescent="0.25">
      <c r="A891" s="125">
        <f t="shared" si="13"/>
        <v>885</v>
      </c>
      <c r="B891" s="125" t="s">
        <v>3166</v>
      </c>
      <c r="C891" s="125" t="s">
        <v>3166</v>
      </c>
      <c r="D891" s="125" t="s">
        <v>3199</v>
      </c>
      <c r="E891" s="126"/>
      <c r="F891" s="127"/>
      <c r="G891" s="127"/>
      <c r="H891" s="130" t="s">
        <v>3183</v>
      </c>
      <c r="I891" s="129">
        <v>107.07474025184464</v>
      </c>
      <c r="J891" s="125">
        <v>12</v>
      </c>
      <c r="K891" s="125" t="s">
        <v>3169</v>
      </c>
      <c r="L891" s="125" t="s">
        <v>3175</v>
      </c>
      <c r="M891" s="141" t="s">
        <v>5749</v>
      </c>
      <c r="N891" s="125">
        <v>1</v>
      </c>
      <c r="O891" s="141" t="s">
        <v>8165</v>
      </c>
    </row>
    <row r="892" spans="1:15" x14ac:dyDescent="0.25">
      <c r="A892" s="125">
        <f t="shared" si="13"/>
        <v>886</v>
      </c>
      <c r="B892" s="125" t="s">
        <v>3166</v>
      </c>
      <c r="C892" s="125" t="s">
        <v>3166</v>
      </c>
      <c r="D892" s="125" t="s">
        <v>3199</v>
      </c>
      <c r="E892" s="126"/>
      <c r="F892" s="127"/>
      <c r="G892" s="127"/>
      <c r="H892" s="130" t="s">
        <v>3183</v>
      </c>
      <c r="I892" s="129">
        <v>110.38568747804219</v>
      </c>
      <c r="J892" s="125">
        <v>12</v>
      </c>
      <c r="K892" s="125" t="s">
        <v>3169</v>
      </c>
      <c r="L892" s="125" t="s">
        <v>3175</v>
      </c>
      <c r="M892" s="141" t="s">
        <v>5749</v>
      </c>
      <c r="N892" s="125">
        <v>1</v>
      </c>
      <c r="O892" s="141" t="s">
        <v>8165</v>
      </c>
    </row>
    <row r="893" spans="1:15" x14ac:dyDescent="0.25">
      <c r="A893" s="125">
        <f t="shared" si="13"/>
        <v>887</v>
      </c>
      <c r="B893" s="125" t="s">
        <v>3166</v>
      </c>
      <c r="C893" s="125" t="s">
        <v>3166</v>
      </c>
      <c r="D893" s="125" t="s">
        <v>3199</v>
      </c>
      <c r="E893" s="126"/>
      <c r="F893" s="127"/>
      <c r="G893" s="127"/>
      <c r="H893" s="130" t="s">
        <v>3183</v>
      </c>
      <c r="I893" s="129">
        <v>107.89810007595129</v>
      </c>
      <c r="J893" s="125">
        <v>12</v>
      </c>
      <c r="K893" s="125" t="s">
        <v>3169</v>
      </c>
      <c r="L893" s="125" t="s">
        <v>3175</v>
      </c>
      <c r="M893" s="141" t="s">
        <v>5749</v>
      </c>
      <c r="N893" s="125">
        <v>1</v>
      </c>
      <c r="O893" s="141" t="s">
        <v>8165</v>
      </c>
    </row>
    <row r="894" spans="1:15" x14ac:dyDescent="0.25">
      <c r="A894" s="125">
        <f t="shared" si="13"/>
        <v>888</v>
      </c>
      <c r="B894" s="125" t="s">
        <v>3166</v>
      </c>
      <c r="C894" s="125" t="s">
        <v>3166</v>
      </c>
      <c r="D894" s="125" t="s">
        <v>3199</v>
      </c>
      <c r="E894" s="126"/>
      <c r="F894" s="127"/>
      <c r="G894" s="127"/>
      <c r="H894" s="130" t="s">
        <v>3183</v>
      </c>
      <c r="I894" s="129">
        <v>127.8632081562167</v>
      </c>
      <c r="J894" s="125">
        <v>12</v>
      </c>
      <c r="K894" s="125" t="s">
        <v>3169</v>
      </c>
      <c r="L894" s="125" t="s">
        <v>3175</v>
      </c>
      <c r="M894" s="141" t="s">
        <v>5749</v>
      </c>
      <c r="N894" s="125">
        <v>1</v>
      </c>
      <c r="O894" s="141" t="s">
        <v>8165</v>
      </c>
    </row>
    <row r="895" spans="1:15" x14ac:dyDescent="0.25">
      <c r="A895" s="125">
        <f t="shared" si="13"/>
        <v>889</v>
      </c>
      <c r="B895" s="125" t="s">
        <v>3166</v>
      </c>
      <c r="C895" s="125" t="s">
        <v>3166</v>
      </c>
      <c r="D895" s="125" t="s">
        <v>3199</v>
      </c>
      <c r="E895" s="126"/>
      <c r="F895" s="127"/>
      <c r="G895" s="127"/>
      <c r="H895" s="130" t="s">
        <v>3183</v>
      </c>
      <c r="I895" s="129">
        <v>112.0714058089752</v>
      </c>
      <c r="J895" s="125">
        <v>12</v>
      </c>
      <c r="K895" s="125" t="s">
        <v>3169</v>
      </c>
      <c r="L895" s="125" t="s">
        <v>3175</v>
      </c>
      <c r="M895" s="141" t="s">
        <v>5749</v>
      </c>
      <c r="N895" s="125">
        <v>1</v>
      </c>
      <c r="O895" s="141" t="s">
        <v>8165</v>
      </c>
    </row>
    <row r="896" spans="1:15" x14ac:dyDescent="0.25">
      <c r="A896" s="125">
        <f t="shared" si="13"/>
        <v>890</v>
      </c>
      <c r="B896" s="125" t="s">
        <v>3166</v>
      </c>
      <c r="C896" s="125" t="s">
        <v>3166</v>
      </c>
      <c r="D896" s="125" t="s">
        <v>3199</v>
      </c>
      <c r="E896" s="126"/>
      <c r="F896" s="127"/>
      <c r="G896" s="127"/>
      <c r="H896" s="130" t="s">
        <v>3183</v>
      </c>
      <c r="I896" s="129">
        <v>148.40822079655831</v>
      </c>
      <c r="J896" s="125">
        <v>12</v>
      </c>
      <c r="K896" s="125" t="s">
        <v>3169</v>
      </c>
      <c r="L896" s="125" t="s">
        <v>3175</v>
      </c>
      <c r="M896" s="141" t="s">
        <v>5749</v>
      </c>
      <c r="N896" s="125">
        <v>1</v>
      </c>
      <c r="O896" s="141" t="s">
        <v>8165</v>
      </c>
    </row>
    <row r="897" spans="1:15" x14ac:dyDescent="0.25">
      <c r="A897" s="125">
        <f t="shared" si="13"/>
        <v>891</v>
      </c>
      <c r="B897" s="125" t="s">
        <v>3166</v>
      </c>
      <c r="C897" s="125" t="s">
        <v>3166</v>
      </c>
      <c r="D897" s="125" t="s">
        <v>3200</v>
      </c>
      <c r="E897" s="126"/>
      <c r="F897" s="127"/>
      <c r="G897" s="127"/>
      <c r="H897" s="130" t="s">
        <v>3168</v>
      </c>
      <c r="I897" s="129">
        <v>112.14722466472365</v>
      </c>
      <c r="J897" s="125">
        <v>18</v>
      </c>
      <c r="K897" s="125" t="s">
        <v>3169</v>
      </c>
      <c r="L897" s="125" t="s">
        <v>3175</v>
      </c>
      <c r="M897" s="141" t="s">
        <v>931</v>
      </c>
      <c r="N897" s="125">
        <v>1</v>
      </c>
      <c r="O897" s="141" t="s">
        <v>931</v>
      </c>
    </row>
    <row r="898" spans="1:15" x14ac:dyDescent="0.25">
      <c r="A898" s="125">
        <f t="shared" si="13"/>
        <v>892</v>
      </c>
      <c r="B898" s="125" t="s">
        <v>3166</v>
      </c>
      <c r="C898" s="125" t="s">
        <v>3166</v>
      </c>
      <c r="D898" s="125" t="s">
        <v>3200</v>
      </c>
      <c r="E898" s="126"/>
      <c r="F898" s="127"/>
      <c r="G898" s="127"/>
      <c r="H898" s="130" t="s">
        <v>3168</v>
      </c>
      <c r="I898" s="129">
        <v>393.98517027928523</v>
      </c>
      <c r="J898" s="125">
        <v>18</v>
      </c>
      <c r="K898" s="125" t="s">
        <v>3169</v>
      </c>
      <c r="L898" s="125" t="s">
        <v>3175</v>
      </c>
      <c r="M898" s="141" t="s">
        <v>931</v>
      </c>
      <c r="N898" s="125">
        <v>1</v>
      </c>
      <c r="O898" s="141" t="s">
        <v>931</v>
      </c>
    </row>
    <row r="899" spans="1:15" x14ac:dyDescent="0.25">
      <c r="A899" s="125">
        <f t="shared" si="13"/>
        <v>893</v>
      </c>
      <c r="B899" s="125" t="s">
        <v>3166</v>
      </c>
      <c r="C899" s="125" t="s">
        <v>3166</v>
      </c>
      <c r="D899" s="125" t="s">
        <v>3200</v>
      </c>
      <c r="E899" s="126"/>
      <c r="F899" s="127"/>
      <c r="G899" s="127"/>
      <c r="H899" s="130" t="s">
        <v>3168</v>
      </c>
      <c r="I899" s="129">
        <v>191.79237315389088</v>
      </c>
      <c r="J899" s="125">
        <v>18</v>
      </c>
      <c r="K899" s="125" t="s">
        <v>3169</v>
      </c>
      <c r="L899" s="125" t="s">
        <v>3175</v>
      </c>
      <c r="M899" s="141" t="s">
        <v>931</v>
      </c>
      <c r="N899" s="125">
        <v>1</v>
      </c>
      <c r="O899" s="141" t="s">
        <v>931</v>
      </c>
    </row>
    <row r="900" spans="1:15" x14ac:dyDescent="0.25">
      <c r="A900" s="125">
        <f t="shared" si="13"/>
        <v>894</v>
      </c>
      <c r="B900" s="125" t="s">
        <v>3166</v>
      </c>
      <c r="C900" s="125" t="s">
        <v>3166</v>
      </c>
      <c r="D900" s="125" t="s">
        <v>3200</v>
      </c>
      <c r="E900" s="126"/>
      <c r="F900" s="127"/>
      <c r="G900" s="127"/>
      <c r="H900" s="130" t="s">
        <v>3168</v>
      </c>
      <c r="I900" s="129">
        <v>174.25904051135481</v>
      </c>
      <c r="J900" s="125">
        <v>18</v>
      </c>
      <c r="K900" s="125" t="s">
        <v>3169</v>
      </c>
      <c r="L900" s="125" t="s">
        <v>3170</v>
      </c>
      <c r="M900" s="141" t="s">
        <v>931</v>
      </c>
      <c r="N900" s="125">
        <v>1</v>
      </c>
      <c r="O900" s="141" t="s">
        <v>931</v>
      </c>
    </row>
    <row r="901" spans="1:15" x14ac:dyDescent="0.25">
      <c r="A901" s="125">
        <f t="shared" si="13"/>
        <v>895</v>
      </c>
      <c r="B901" s="125" t="s">
        <v>3166</v>
      </c>
      <c r="C901" s="125" t="s">
        <v>3166</v>
      </c>
      <c r="D901" s="125" t="s">
        <v>3200</v>
      </c>
      <c r="E901" s="126"/>
      <c r="F901" s="127"/>
      <c r="G901" s="127"/>
      <c r="H901" s="130" t="s">
        <v>3168</v>
      </c>
      <c r="I901" s="129">
        <v>202.51832929434676</v>
      </c>
      <c r="J901" s="125">
        <v>18</v>
      </c>
      <c r="K901" s="125" t="s">
        <v>3169</v>
      </c>
      <c r="L901" s="125" t="s">
        <v>3170</v>
      </c>
      <c r="M901" s="141" t="s">
        <v>931</v>
      </c>
      <c r="N901" s="125">
        <v>1</v>
      </c>
      <c r="O901" s="141" t="s">
        <v>931</v>
      </c>
    </row>
    <row r="902" spans="1:15" x14ac:dyDescent="0.25">
      <c r="A902" s="125">
        <f t="shared" si="13"/>
        <v>896</v>
      </c>
      <c r="B902" s="125" t="s">
        <v>3166</v>
      </c>
      <c r="C902" s="125" t="s">
        <v>3166</v>
      </c>
      <c r="D902" s="125" t="s">
        <v>3200</v>
      </c>
      <c r="E902" s="126"/>
      <c r="F902" s="127"/>
      <c r="G902" s="127"/>
      <c r="H902" s="130" t="s">
        <v>3168</v>
      </c>
      <c r="I902" s="129">
        <v>44.057086830404756</v>
      </c>
      <c r="J902" s="125">
        <v>18</v>
      </c>
      <c r="K902" s="125" t="s">
        <v>3169</v>
      </c>
      <c r="L902" s="125" t="s">
        <v>3170</v>
      </c>
      <c r="M902" s="141" t="s">
        <v>931</v>
      </c>
      <c r="N902" s="125">
        <v>1</v>
      </c>
      <c r="O902" s="141" t="s">
        <v>931</v>
      </c>
    </row>
    <row r="903" spans="1:15" x14ac:dyDescent="0.25">
      <c r="A903" s="125">
        <f t="shared" si="13"/>
        <v>897</v>
      </c>
      <c r="B903" s="125" t="s">
        <v>3166</v>
      </c>
      <c r="C903" s="125" t="s">
        <v>3166</v>
      </c>
      <c r="D903" s="125" t="s">
        <v>3200</v>
      </c>
      <c r="E903" s="126"/>
      <c r="F903" s="127"/>
      <c r="G903" s="127"/>
      <c r="H903" s="130" t="s">
        <v>3168</v>
      </c>
      <c r="I903" s="129">
        <v>147.10540438746634</v>
      </c>
      <c r="J903" s="125">
        <v>18</v>
      </c>
      <c r="K903" s="125" t="s">
        <v>3169</v>
      </c>
      <c r="L903" s="125" t="s">
        <v>3170</v>
      </c>
      <c r="M903" s="141" t="s">
        <v>931</v>
      </c>
      <c r="N903" s="125">
        <v>1</v>
      </c>
      <c r="O903" s="141" t="s">
        <v>931</v>
      </c>
    </row>
    <row r="904" spans="1:15" x14ac:dyDescent="0.25">
      <c r="A904" s="125">
        <f t="shared" si="13"/>
        <v>898</v>
      </c>
      <c r="B904" s="125" t="s">
        <v>3166</v>
      </c>
      <c r="C904" s="125" t="s">
        <v>3166</v>
      </c>
      <c r="D904" s="125" t="s">
        <v>3200</v>
      </c>
      <c r="E904" s="126"/>
      <c r="F904" s="127"/>
      <c r="G904" s="127"/>
      <c r="H904" s="130" t="s">
        <v>3168</v>
      </c>
      <c r="I904" s="129">
        <v>147.07821048680188</v>
      </c>
      <c r="J904" s="125">
        <v>18</v>
      </c>
      <c r="K904" s="125" t="s">
        <v>3169</v>
      </c>
      <c r="L904" s="125" t="s">
        <v>3170</v>
      </c>
      <c r="M904" s="141" t="s">
        <v>931</v>
      </c>
      <c r="N904" s="125">
        <v>1</v>
      </c>
      <c r="O904" s="141" t="s">
        <v>931</v>
      </c>
    </row>
    <row r="905" spans="1:15" x14ac:dyDescent="0.25">
      <c r="A905" s="125">
        <f t="shared" ref="A905:A968" si="14">A904+1</f>
        <v>899</v>
      </c>
      <c r="B905" s="125" t="s">
        <v>3166</v>
      </c>
      <c r="C905" s="125" t="s">
        <v>3166</v>
      </c>
      <c r="D905" s="125" t="s">
        <v>3200</v>
      </c>
      <c r="E905" s="126"/>
      <c r="F905" s="127"/>
      <c r="G905" s="127"/>
      <c r="H905" s="130" t="s">
        <v>3168</v>
      </c>
      <c r="I905" s="129">
        <v>178.19652072922187</v>
      </c>
      <c r="J905" s="125">
        <v>18</v>
      </c>
      <c r="K905" s="125" t="s">
        <v>3169</v>
      </c>
      <c r="L905" s="125" t="s">
        <v>3170</v>
      </c>
      <c r="M905" s="141" t="s">
        <v>931</v>
      </c>
      <c r="N905" s="125">
        <v>1</v>
      </c>
      <c r="O905" s="141" t="s">
        <v>931</v>
      </c>
    </row>
    <row r="906" spans="1:15" x14ac:dyDescent="0.25">
      <c r="A906" s="125">
        <f t="shared" si="14"/>
        <v>900</v>
      </c>
      <c r="B906" s="125" t="s">
        <v>3166</v>
      </c>
      <c r="C906" s="125" t="s">
        <v>3166</v>
      </c>
      <c r="D906" s="125" t="s">
        <v>3200</v>
      </c>
      <c r="E906" s="126"/>
      <c r="F906" s="127"/>
      <c r="G906" s="127"/>
      <c r="H906" s="130" t="s">
        <v>3168</v>
      </c>
      <c r="I906" s="129">
        <v>181.06904760339356</v>
      </c>
      <c r="J906" s="125">
        <v>18</v>
      </c>
      <c r="K906" s="125" t="s">
        <v>3169</v>
      </c>
      <c r="L906" s="125" t="s">
        <v>3170</v>
      </c>
      <c r="M906" s="141" t="s">
        <v>931</v>
      </c>
      <c r="N906" s="125">
        <v>1</v>
      </c>
      <c r="O906" s="141" t="s">
        <v>931</v>
      </c>
    </row>
    <row r="907" spans="1:15" x14ac:dyDescent="0.25">
      <c r="A907" s="125">
        <f t="shared" si="14"/>
        <v>901</v>
      </c>
      <c r="B907" s="125" t="s">
        <v>3166</v>
      </c>
      <c r="C907" s="125" t="s">
        <v>3166</v>
      </c>
      <c r="D907" s="125" t="s">
        <v>3200</v>
      </c>
      <c r="E907" s="126"/>
      <c r="F907" s="127"/>
      <c r="G907" s="127"/>
      <c r="H907" s="130" t="s">
        <v>3168</v>
      </c>
      <c r="I907" s="129">
        <v>167.62159765376299</v>
      </c>
      <c r="J907" s="125">
        <v>18</v>
      </c>
      <c r="K907" s="125" t="s">
        <v>3169</v>
      </c>
      <c r="L907" s="125" t="s">
        <v>3170</v>
      </c>
      <c r="M907" s="141" t="s">
        <v>931</v>
      </c>
      <c r="N907" s="125">
        <v>1</v>
      </c>
      <c r="O907" s="141" t="s">
        <v>931</v>
      </c>
    </row>
    <row r="908" spans="1:15" x14ac:dyDescent="0.25">
      <c r="A908" s="125">
        <f t="shared" si="14"/>
        <v>902</v>
      </c>
      <c r="B908" s="125" t="s">
        <v>3166</v>
      </c>
      <c r="C908" s="125" t="s">
        <v>3166</v>
      </c>
      <c r="D908" s="125" t="s">
        <v>3201</v>
      </c>
      <c r="E908" s="126"/>
      <c r="F908" s="127"/>
      <c r="G908" s="127"/>
      <c r="H908" s="130" t="s">
        <v>3168</v>
      </c>
      <c r="I908" s="129">
        <v>167.58579892103029</v>
      </c>
      <c r="J908" s="125">
        <v>18</v>
      </c>
      <c r="K908" s="125" t="s">
        <v>3169</v>
      </c>
      <c r="L908" s="125" t="s">
        <v>3170</v>
      </c>
      <c r="M908" s="141" t="s">
        <v>931</v>
      </c>
      <c r="N908" s="125">
        <v>1</v>
      </c>
      <c r="O908" s="141" t="s">
        <v>931</v>
      </c>
    </row>
    <row r="909" spans="1:15" x14ac:dyDescent="0.25">
      <c r="A909" s="125">
        <f t="shared" si="14"/>
        <v>903</v>
      </c>
      <c r="B909" s="125" t="s">
        <v>3166</v>
      </c>
      <c r="C909" s="125" t="s">
        <v>3166</v>
      </c>
      <c r="D909" s="125" t="s">
        <v>3201</v>
      </c>
      <c r="E909" s="126"/>
      <c r="F909" s="127"/>
      <c r="G909" s="127"/>
      <c r="H909" s="130" t="s">
        <v>3168</v>
      </c>
      <c r="I909" s="129">
        <v>59.033888572581766</v>
      </c>
      <c r="J909" s="125">
        <v>18</v>
      </c>
      <c r="K909" s="125" t="s">
        <v>3169</v>
      </c>
      <c r="L909" s="125" t="s">
        <v>3170</v>
      </c>
      <c r="M909" s="141" t="s">
        <v>931</v>
      </c>
      <c r="N909" s="125">
        <v>1</v>
      </c>
      <c r="O909" s="141" t="s">
        <v>931</v>
      </c>
    </row>
    <row r="910" spans="1:15" x14ac:dyDescent="0.25">
      <c r="A910" s="125">
        <f t="shared" si="14"/>
        <v>904</v>
      </c>
      <c r="B910" s="125" t="s">
        <v>3166</v>
      </c>
      <c r="C910" s="125" t="s">
        <v>3166</v>
      </c>
      <c r="D910" s="125" t="s">
        <v>3201</v>
      </c>
      <c r="E910" s="126"/>
      <c r="F910" s="127"/>
      <c r="G910" s="127"/>
      <c r="H910" s="130" t="s">
        <v>3168</v>
      </c>
      <c r="I910" s="129">
        <v>154.89673979784081</v>
      </c>
      <c r="J910" s="125">
        <v>18</v>
      </c>
      <c r="K910" s="125" t="s">
        <v>3169</v>
      </c>
      <c r="L910" s="125" t="s">
        <v>3170</v>
      </c>
      <c r="M910" s="141" t="s">
        <v>931</v>
      </c>
      <c r="N910" s="125">
        <v>1</v>
      </c>
      <c r="O910" s="141" t="s">
        <v>931</v>
      </c>
    </row>
    <row r="911" spans="1:15" x14ac:dyDescent="0.25">
      <c r="A911" s="125">
        <f t="shared" si="14"/>
        <v>905</v>
      </c>
      <c r="B911" s="125" t="s">
        <v>3166</v>
      </c>
      <c r="C911" s="125" t="s">
        <v>3166</v>
      </c>
      <c r="D911" s="125" t="s">
        <v>3201</v>
      </c>
      <c r="E911" s="126"/>
      <c r="F911" s="127"/>
      <c r="G911" s="127"/>
      <c r="H911" s="130" t="s">
        <v>3168</v>
      </c>
      <c r="I911" s="129">
        <v>102.20078277586722</v>
      </c>
      <c r="J911" s="125">
        <v>18</v>
      </c>
      <c r="K911" s="125" t="s">
        <v>3169</v>
      </c>
      <c r="L911" s="125" t="s">
        <v>3170</v>
      </c>
      <c r="M911" s="141" t="s">
        <v>931</v>
      </c>
      <c r="N911" s="125">
        <v>1</v>
      </c>
      <c r="O911" s="141" t="s">
        <v>931</v>
      </c>
    </row>
    <row r="912" spans="1:15" x14ac:dyDescent="0.25">
      <c r="A912" s="125">
        <f t="shared" si="14"/>
        <v>906</v>
      </c>
      <c r="B912" s="125" t="s">
        <v>3166</v>
      </c>
      <c r="C912" s="125" t="s">
        <v>3166</v>
      </c>
      <c r="D912" s="125" t="s">
        <v>3201</v>
      </c>
      <c r="E912" s="126"/>
      <c r="F912" s="127"/>
      <c r="G912" s="127"/>
      <c r="H912" s="130" t="s">
        <v>3168</v>
      </c>
      <c r="I912" s="129">
        <v>73.53910524340094</v>
      </c>
      <c r="J912" s="125">
        <v>15</v>
      </c>
      <c r="K912" s="125" t="s">
        <v>3169</v>
      </c>
      <c r="L912" s="125" t="s">
        <v>3175</v>
      </c>
      <c r="M912" s="141" t="s">
        <v>931</v>
      </c>
      <c r="N912" s="125">
        <v>1</v>
      </c>
      <c r="O912" s="141" t="s">
        <v>931</v>
      </c>
    </row>
    <row r="913" spans="1:15" x14ac:dyDescent="0.25">
      <c r="A913" s="125">
        <f t="shared" si="14"/>
        <v>907</v>
      </c>
      <c r="B913" s="125" t="s">
        <v>3166</v>
      </c>
      <c r="C913" s="125" t="s">
        <v>3166</v>
      </c>
      <c r="D913" s="125" t="s">
        <v>3201</v>
      </c>
      <c r="E913" s="126"/>
      <c r="F913" s="127"/>
      <c r="G913" s="127"/>
      <c r="H913" s="130" t="s">
        <v>3168</v>
      </c>
      <c r="I913" s="129">
        <v>16.970562748477139</v>
      </c>
      <c r="J913" s="125">
        <v>15</v>
      </c>
      <c r="K913" s="125" t="s">
        <v>3169</v>
      </c>
      <c r="L913" s="125" t="s">
        <v>3170</v>
      </c>
      <c r="M913" s="141" t="s">
        <v>931</v>
      </c>
      <c r="N913" s="125">
        <v>1</v>
      </c>
      <c r="O913" s="141" t="s">
        <v>931</v>
      </c>
    </row>
    <row r="914" spans="1:15" x14ac:dyDescent="0.25">
      <c r="A914" s="125">
        <f t="shared" si="14"/>
        <v>908</v>
      </c>
      <c r="B914" s="125" t="s">
        <v>3166</v>
      </c>
      <c r="C914" s="125" t="s">
        <v>3166</v>
      </c>
      <c r="D914" s="125" t="s">
        <v>3201</v>
      </c>
      <c r="E914" s="126"/>
      <c r="F914" s="127"/>
      <c r="G914" s="127"/>
      <c r="H914" s="130" t="s">
        <v>3168</v>
      </c>
      <c r="I914" s="129">
        <v>150.61540425866141</v>
      </c>
      <c r="J914" s="125">
        <v>18</v>
      </c>
      <c r="K914" s="125" t="s">
        <v>3169</v>
      </c>
      <c r="L914" s="125" t="s">
        <v>3170</v>
      </c>
      <c r="M914" s="141" t="s">
        <v>931</v>
      </c>
      <c r="N914" s="125">
        <v>1</v>
      </c>
      <c r="O914" s="141" t="s">
        <v>931</v>
      </c>
    </row>
    <row r="915" spans="1:15" x14ac:dyDescent="0.25">
      <c r="A915" s="125">
        <f t="shared" si="14"/>
        <v>909</v>
      </c>
      <c r="B915" s="125" t="s">
        <v>3166</v>
      </c>
      <c r="C915" s="125" t="s">
        <v>3166</v>
      </c>
      <c r="D915" s="125" t="s">
        <v>3201</v>
      </c>
      <c r="E915" s="126"/>
      <c r="F915" s="127"/>
      <c r="G915" s="127"/>
      <c r="H915" s="130" t="s">
        <v>3168</v>
      </c>
      <c r="I915" s="129">
        <v>159.10059710761615</v>
      </c>
      <c r="J915" s="125">
        <v>18</v>
      </c>
      <c r="K915" s="125" t="s">
        <v>3169</v>
      </c>
      <c r="L915" s="125" t="s">
        <v>3170</v>
      </c>
      <c r="M915" s="141" t="s">
        <v>931</v>
      </c>
      <c r="N915" s="125">
        <v>1</v>
      </c>
      <c r="O915" s="141" t="s">
        <v>931</v>
      </c>
    </row>
    <row r="916" spans="1:15" x14ac:dyDescent="0.25">
      <c r="A916" s="125">
        <f t="shared" si="14"/>
        <v>910</v>
      </c>
      <c r="B916" s="125" t="s">
        <v>3166</v>
      </c>
      <c r="C916" s="125" t="s">
        <v>3166</v>
      </c>
      <c r="D916" s="125" t="s">
        <v>3201</v>
      </c>
      <c r="E916" s="126"/>
      <c r="F916" s="127"/>
      <c r="G916" s="127"/>
      <c r="H916" s="130" t="s">
        <v>3168</v>
      </c>
      <c r="I916" s="129">
        <v>107.48953437428223</v>
      </c>
      <c r="J916" s="125">
        <v>18</v>
      </c>
      <c r="K916" s="125" t="s">
        <v>3169</v>
      </c>
      <c r="L916" s="125" t="s">
        <v>3170</v>
      </c>
      <c r="M916" s="141" t="s">
        <v>931</v>
      </c>
      <c r="N916" s="125">
        <v>1</v>
      </c>
      <c r="O916" s="141" t="s">
        <v>931</v>
      </c>
    </row>
    <row r="917" spans="1:15" x14ac:dyDescent="0.25">
      <c r="A917" s="125">
        <f t="shared" si="14"/>
        <v>911</v>
      </c>
      <c r="B917" s="125" t="s">
        <v>3166</v>
      </c>
      <c r="C917" s="125" t="s">
        <v>3166</v>
      </c>
      <c r="D917" s="125" t="s">
        <v>3201</v>
      </c>
      <c r="E917" s="126"/>
      <c r="F917" s="127"/>
      <c r="G917" s="127"/>
      <c r="H917" s="130" t="s">
        <v>3168</v>
      </c>
      <c r="I917" s="129">
        <v>171.14321488157222</v>
      </c>
      <c r="J917" s="125">
        <v>18</v>
      </c>
      <c r="K917" s="125" t="s">
        <v>3169</v>
      </c>
      <c r="L917" s="125" t="s">
        <v>3170</v>
      </c>
      <c r="M917" s="141" t="s">
        <v>931</v>
      </c>
      <c r="N917" s="125">
        <v>1</v>
      </c>
      <c r="O917" s="141" t="s">
        <v>931</v>
      </c>
    </row>
    <row r="918" spans="1:15" x14ac:dyDescent="0.25">
      <c r="A918" s="125">
        <f t="shared" si="14"/>
        <v>912</v>
      </c>
      <c r="B918" s="125" t="s">
        <v>3166</v>
      </c>
      <c r="C918" s="125" t="s">
        <v>3166</v>
      </c>
      <c r="D918" s="125" t="s">
        <v>3201</v>
      </c>
      <c r="E918" s="126"/>
      <c r="F918" s="127"/>
      <c r="G918" s="127"/>
      <c r="H918" s="130" t="s">
        <v>3168</v>
      </c>
      <c r="I918" s="129">
        <v>159.90622251807463</v>
      </c>
      <c r="J918" s="125">
        <v>18</v>
      </c>
      <c r="K918" s="125" t="s">
        <v>3169</v>
      </c>
      <c r="L918" s="125" t="s">
        <v>3170</v>
      </c>
      <c r="M918" s="141" t="s">
        <v>931</v>
      </c>
      <c r="N918" s="125">
        <v>1</v>
      </c>
      <c r="O918" s="141" t="s">
        <v>931</v>
      </c>
    </row>
    <row r="919" spans="1:15" x14ac:dyDescent="0.25">
      <c r="A919" s="125">
        <f t="shared" si="14"/>
        <v>913</v>
      </c>
      <c r="B919" s="125" t="s">
        <v>3166</v>
      </c>
      <c r="C919" s="125" t="s">
        <v>3166</v>
      </c>
      <c r="D919" s="125" t="s">
        <v>3201</v>
      </c>
      <c r="E919" s="126"/>
      <c r="F919" s="127"/>
      <c r="G919" s="127"/>
      <c r="H919" s="130" t="s">
        <v>3168</v>
      </c>
      <c r="I919" s="129">
        <v>8.5440037453175304</v>
      </c>
      <c r="J919" s="125">
        <v>18</v>
      </c>
      <c r="K919" s="125" t="s">
        <v>3169</v>
      </c>
      <c r="L919" s="125" t="s">
        <v>3170</v>
      </c>
      <c r="M919" s="141" t="s">
        <v>931</v>
      </c>
      <c r="N919" s="125">
        <v>1</v>
      </c>
      <c r="O919" s="141" t="s">
        <v>931</v>
      </c>
    </row>
    <row r="920" spans="1:15" x14ac:dyDescent="0.25">
      <c r="A920" s="125">
        <f t="shared" si="14"/>
        <v>914</v>
      </c>
      <c r="B920" s="125" t="s">
        <v>3166</v>
      </c>
      <c r="C920" s="125" t="s">
        <v>3166</v>
      </c>
      <c r="D920" s="125" t="s">
        <v>3201</v>
      </c>
      <c r="E920" s="126"/>
      <c r="F920" s="127"/>
      <c r="G920" s="127"/>
      <c r="H920" s="130" t="s">
        <v>3168</v>
      </c>
      <c r="I920" s="129">
        <v>246.78938388836744</v>
      </c>
      <c r="J920" s="125">
        <v>18</v>
      </c>
      <c r="K920" s="125" t="s">
        <v>3169</v>
      </c>
      <c r="L920" s="125" t="s">
        <v>3170</v>
      </c>
      <c r="M920" s="141" t="s">
        <v>931</v>
      </c>
      <c r="N920" s="125">
        <v>1</v>
      </c>
      <c r="O920" s="141" t="s">
        <v>931</v>
      </c>
    </row>
    <row r="921" spans="1:15" x14ac:dyDescent="0.25">
      <c r="A921" s="125">
        <f t="shared" si="14"/>
        <v>915</v>
      </c>
      <c r="B921" s="125" t="s">
        <v>3166</v>
      </c>
      <c r="C921" s="125" t="s">
        <v>3166</v>
      </c>
      <c r="D921" s="125" t="s">
        <v>3201</v>
      </c>
      <c r="E921" s="126"/>
      <c r="F921" s="127"/>
      <c r="G921" s="127"/>
      <c r="H921" s="130" t="s">
        <v>3168</v>
      </c>
      <c r="I921" s="129">
        <v>201.52667317256046</v>
      </c>
      <c r="J921" s="125">
        <v>18</v>
      </c>
      <c r="K921" s="125" t="s">
        <v>3169</v>
      </c>
      <c r="L921" s="125" t="s">
        <v>3170</v>
      </c>
      <c r="M921" s="141" t="s">
        <v>931</v>
      </c>
      <c r="N921" s="125">
        <v>1</v>
      </c>
      <c r="O921" s="141" t="s">
        <v>931</v>
      </c>
    </row>
    <row r="922" spans="1:15" x14ac:dyDescent="0.25">
      <c r="A922" s="125">
        <f t="shared" si="14"/>
        <v>916</v>
      </c>
      <c r="B922" s="125" t="s">
        <v>3166</v>
      </c>
      <c r="C922" s="125" t="s">
        <v>3166</v>
      </c>
      <c r="D922" s="125" t="s">
        <v>3201</v>
      </c>
      <c r="E922" s="126"/>
      <c r="F922" s="127"/>
      <c r="G922" s="127"/>
      <c r="H922" s="130" t="s">
        <v>3168</v>
      </c>
      <c r="I922" s="129">
        <v>217.09214633422371</v>
      </c>
      <c r="J922" s="125">
        <v>18</v>
      </c>
      <c r="K922" s="125" t="s">
        <v>3169</v>
      </c>
      <c r="L922" s="125" t="s">
        <v>3170</v>
      </c>
      <c r="M922" s="141" t="s">
        <v>931</v>
      </c>
      <c r="N922" s="125">
        <v>1</v>
      </c>
      <c r="O922" s="141" t="s">
        <v>931</v>
      </c>
    </row>
    <row r="923" spans="1:15" x14ac:dyDescent="0.25">
      <c r="A923" s="125">
        <f t="shared" si="14"/>
        <v>917</v>
      </c>
      <c r="B923" s="125" t="s">
        <v>3166</v>
      </c>
      <c r="C923" s="125" t="s">
        <v>3166</v>
      </c>
      <c r="D923" s="125" t="s">
        <v>3201</v>
      </c>
      <c r="E923" s="126"/>
      <c r="F923" s="127"/>
      <c r="G923" s="127"/>
      <c r="H923" s="130" t="s">
        <v>3168</v>
      </c>
      <c r="I923" s="129">
        <v>119.94092587658174</v>
      </c>
      <c r="J923" s="125">
        <v>18</v>
      </c>
      <c r="K923" s="125" t="s">
        <v>3169</v>
      </c>
      <c r="L923" s="125" t="s">
        <v>3170</v>
      </c>
      <c r="M923" s="141" t="s">
        <v>931</v>
      </c>
      <c r="N923" s="125">
        <v>1</v>
      </c>
      <c r="O923" s="141" t="s">
        <v>931</v>
      </c>
    </row>
    <row r="924" spans="1:15" x14ac:dyDescent="0.25">
      <c r="A924" s="125">
        <f t="shared" si="14"/>
        <v>918</v>
      </c>
      <c r="B924" s="125" t="s">
        <v>3166</v>
      </c>
      <c r="C924" s="125" t="s">
        <v>3166</v>
      </c>
      <c r="D924" s="125" t="s">
        <v>3202</v>
      </c>
      <c r="E924" s="126"/>
      <c r="F924" s="127"/>
      <c r="G924" s="127"/>
      <c r="H924" s="130" t="s">
        <v>3183</v>
      </c>
      <c r="I924" s="129">
        <v>137.44089638822936</v>
      </c>
      <c r="J924" s="125">
        <v>13</v>
      </c>
      <c r="K924" s="125" t="s">
        <v>3169</v>
      </c>
      <c r="L924" s="125" t="s">
        <v>3175</v>
      </c>
      <c r="M924" s="141" t="s">
        <v>5759</v>
      </c>
      <c r="N924" s="125">
        <v>1</v>
      </c>
      <c r="O924" s="141" t="s">
        <v>8161</v>
      </c>
    </row>
    <row r="925" spans="1:15" x14ac:dyDescent="0.25">
      <c r="A925" s="125">
        <f t="shared" si="14"/>
        <v>919</v>
      </c>
      <c r="B925" s="125" t="s">
        <v>3166</v>
      </c>
      <c r="C925" s="125" t="s">
        <v>3166</v>
      </c>
      <c r="D925" s="125" t="s">
        <v>3202</v>
      </c>
      <c r="E925" s="126"/>
      <c r="F925" s="127"/>
      <c r="G925" s="127"/>
      <c r="H925" s="130" t="s">
        <v>3183</v>
      </c>
      <c r="I925" s="129">
        <v>161.00310556011024</v>
      </c>
      <c r="J925" s="125">
        <v>13</v>
      </c>
      <c r="K925" s="125" t="s">
        <v>3169</v>
      </c>
      <c r="L925" s="125" t="s">
        <v>3175</v>
      </c>
      <c r="M925" s="141" t="s">
        <v>5759</v>
      </c>
      <c r="N925" s="125">
        <v>1</v>
      </c>
      <c r="O925" s="141" t="s">
        <v>8161</v>
      </c>
    </row>
    <row r="926" spans="1:15" x14ac:dyDescent="0.25">
      <c r="A926" s="125">
        <f t="shared" si="14"/>
        <v>920</v>
      </c>
      <c r="B926" s="125" t="s">
        <v>3166</v>
      </c>
      <c r="C926" s="125" t="s">
        <v>3166</v>
      </c>
      <c r="D926" s="125" t="s">
        <v>3202</v>
      </c>
      <c r="E926" s="126"/>
      <c r="F926" s="127"/>
      <c r="G926" s="127"/>
      <c r="H926" s="130" t="s">
        <v>3183</v>
      </c>
      <c r="I926" s="129">
        <v>111.11255554616679</v>
      </c>
      <c r="J926" s="125">
        <v>13</v>
      </c>
      <c r="K926" s="125" t="s">
        <v>3169</v>
      </c>
      <c r="L926" s="125" t="s">
        <v>3175</v>
      </c>
      <c r="M926" s="141" t="s">
        <v>5759</v>
      </c>
      <c r="N926" s="125">
        <v>1</v>
      </c>
      <c r="O926" s="141" t="s">
        <v>8161</v>
      </c>
    </row>
    <row r="927" spans="1:15" x14ac:dyDescent="0.25">
      <c r="A927" s="125">
        <f t="shared" si="14"/>
        <v>921</v>
      </c>
      <c r="B927" s="125" t="s">
        <v>3166</v>
      </c>
      <c r="C927" s="125" t="s">
        <v>3166</v>
      </c>
      <c r="D927" s="125" t="s">
        <v>3202</v>
      </c>
      <c r="E927" s="126"/>
      <c r="F927" s="127"/>
      <c r="G927" s="127"/>
      <c r="H927" s="130" t="s">
        <v>3183</v>
      </c>
      <c r="I927" s="129">
        <v>124.06449935416659</v>
      </c>
      <c r="J927" s="125">
        <v>13</v>
      </c>
      <c r="K927" s="125" t="s">
        <v>3169</v>
      </c>
      <c r="L927" s="125" t="s">
        <v>3175</v>
      </c>
      <c r="M927" s="141" t="s">
        <v>5759</v>
      </c>
      <c r="N927" s="125">
        <v>1</v>
      </c>
      <c r="O927" s="141" t="s">
        <v>8161</v>
      </c>
    </row>
    <row r="928" spans="1:15" x14ac:dyDescent="0.25">
      <c r="A928" s="125">
        <f t="shared" si="14"/>
        <v>922</v>
      </c>
      <c r="B928" s="125" t="s">
        <v>3166</v>
      </c>
      <c r="C928" s="125" t="s">
        <v>3166</v>
      </c>
      <c r="D928" s="125" t="s">
        <v>3202</v>
      </c>
      <c r="E928" s="126"/>
      <c r="F928" s="127"/>
      <c r="G928" s="127"/>
      <c r="H928" s="130" t="s">
        <v>3183</v>
      </c>
      <c r="I928" s="129">
        <v>117</v>
      </c>
      <c r="J928" s="125">
        <v>13</v>
      </c>
      <c r="K928" s="125" t="s">
        <v>3169</v>
      </c>
      <c r="L928" s="125" t="s">
        <v>3175</v>
      </c>
      <c r="M928" s="141" t="s">
        <v>5759</v>
      </c>
      <c r="N928" s="125">
        <v>1</v>
      </c>
      <c r="O928" s="141" t="s">
        <v>8161</v>
      </c>
    </row>
    <row r="929" spans="1:15" x14ac:dyDescent="0.25">
      <c r="A929" s="125">
        <f t="shared" si="14"/>
        <v>923</v>
      </c>
      <c r="B929" s="125" t="s">
        <v>3166</v>
      </c>
      <c r="C929" s="125" t="s">
        <v>3166</v>
      </c>
      <c r="D929" s="125" t="s">
        <v>3202</v>
      </c>
      <c r="E929" s="126"/>
      <c r="F929" s="127"/>
      <c r="G929" s="127"/>
      <c r="H929" s="130" t="s">
        <v>3183</v>
      </c>
      <c r="I929" s="129">
        <v>117.01709276853532</v>
      </c>
      <c r="J929" s="125">
        <v>13</v>
      </c>
      <c r="K929" s="125" t="s">
        <v>3169</v>
      </c>
      <c r="L929" s="125" t="s">
        <v>3175</v>
      </c>
      <c r="M929" s="141" t="s">
        <v>5759</v>
      </c>
      <c r="N929" s="125">
        <v>1</v>
      </c>
      <c r="O929" s="141" t="s">
        <v>8161</v>
      </c>
    </row>
    <row r="930" spans="1:15" x14ac:dyDescent="0.25">
      <c r="A930" s="125">
        <f t="shared" si="14"/>
        <v>924</v>
      </c>
      <c r="B930" s="125" t="s">
        <v>3166</v>
      </c>
      <c r="C930" s="125" t="s">
        <v>3166</v>
      </c>
      <c r="D930" s="125" t="s">
        <v>3202</v>
      </c>
      <c r="E930" s="126"/>
      <c r="F930" s="127"/>
      <c r="G930" s="127"/>
      <c r="H930" s="130" t="s">
        <v>3183</v>
      </c>
      <c r="I930" s="129">
        <v>115.21284650593439</v>
      </c>
      <c r="J930" s="125">
        <v>13</v>
      </c>
      <c r="K930" s="125" t="s">
        <v>3169</v>
      </c>
      <c r="L930" s="125" t="s">
        <v>3175</v>
      </c>
      <c r="M930" s="141" t="s">
        <v>5759</v>
      </c>
      <c r="N930" s="125">
        <v>1</v>
      </c>
      <c r="O930" s="141" t="s">
        <v>8161</v>
      </c>
    </row>
    <row r="931" spans="1:15" x14ac:dyDescent="0.25">
      <c r="A931" s="125">
        <f t="shared" si="14"/>
        <v>925</v>
      </c>
      <c r="B931" s="125" t="s">
        <v>3166</v>
      </c>
      <c r="C931" s="125" t="s">
        <v>3166</v>
      </c>
      <c r="D931" s="125" t="s">
        <v>3202</v>
      </c>
      <c r="E931" s="126"/>
      <c r="F931" s="127"/>
      <c r="G931" s="127"/>
      <c r="H931" s="130" t="s">
        <v>3183</v>
      </c>
      <c r="I931" s="129">
        <v>118.35962149314267</v>
      </c>
      <c r="J931" s="125">
        <v>13</v>
      </c>
      <c r="K931" s="125" t="s">
        <v>3169</v>
      </c>
      <c r="L931" s="125" t="s">
        <v>3175</v>
      </c>
      <c r="M931" s="141" t="s">
        <v>5759</v>
      </c>
      <c r="N931" s="125">
        <v>1</v>
      </c>
      <c r="O931" s="141" t="s">
        <v>8161</v>
      </c>
    </row>
    <row r="932" spans="1:15" x14ac:dyDescent="0.25">
      <c r="A932" s="125">
        <f t="shared" si="14"/>
        <v>926</v>
      </c>
      <c r="B932" s="125" t="s">
        <v>3166</v>
      </c>
      <c r="C932" s="125" t="s">
        <v>3166</v>
      </c>
      <c r="D932" s="125" t="s">
        <v>3202</v>
      </c>
      <c r="E932" s="126"/>
      <c r="F932" s="127"/>
      <c r="G932" s="127"/>
      <c r="H932" s="130" t="s">
        <v>3183</v>
      </c>
      <c r="I932" s="129">
        <v>119.64113005150027</v>
      </c>
      <c r="J932" s="125">
        <v>13</v>
      </c>
      <c r="K932" s="125" t="s">
        <v>3169</v>
      </c>
      <c r="L932" s="125" t="s">
        <v>3175</v>
      </c>
      <c r="M932" s="141" t="s">
        <v>5759</v>
      </c>
      <c r="N932" s="125">
        <v>1</v>
      </c>
      <c r="O932" s="141" t="s">
        <v>8161</v>
      </c>
    </row>
    <row r="933" spans="1:15" x14ac:dyDescent="0.25">
      <c r="A933" s="125">
        <f t="shared" si="14"/>
        <v>927</v>
      </c>
      <c r="B933" s="125" t="s">
        <v>3166</v>
      </c>
      <c r="C933" s="125" t="s">
        <v>3166</v>
      </c>
      <c r="D933" s="125" t="s">
        <v>3203</v>
      </c>
      <c r="E933" s="126"/>
      <c r="F933" s="127"/>
      <c r="G933" s="127"/>
      <c r="H933" s="130" t="s">
        <v>3183</v>
      </c>
      <c r="I933" s="129">
        <v>119.33147112141039</v>
      </c>
      <c r="J933" s="125">
        <v>13</v>
      </c>
      <c r="K933" s="125" t="s">
        <v>3169</v>
      </c>
      <c r="L933" s="125" t="s">
        <v>3175</v>
      </c>
      <c r="M933" s="141" t="s">
        <v>5759</v>
      </c>
      <c r="N933" s="125">
        <v>1</v>
      </c>
      <c r="O933" s="141" t="s">
        <v>8161</v>
      </c>
    </row>
    <row r="934" spans="1:15" x14ac:dyDescent="0.25">
      <c r="A934" s="125">
        <f t="shared" si="14"/>
        <v>928</v>
      </c>
      <c r="B934" s="125" t="s">
        <v>3166</v>
      </c>
      <c r="C934" s="125" t="s">
        <v>3166</v>
      </c>
      <c r="D934" s="125" t="s">
        <v>3203</v>
      </c>
      <c r="E934" s="126"/>
      <c r="F934" s="127"/>
      <c r="G934" s="127"/>
      <c r="H934" s="130" t="s">
        <v>3183</v>
      </c>
      <c r="I934" s="129">
        <v>120.61923561356207</v>
      </c>
      <c r="J934" s="125">
        <v>13</v>
      </c>
      <c r="K934" s="125" t="s">
        <v>3169</v>
      </c>
      <c r="L934" s="125" t="s">
        <v>3175</v>
      </c>
      <c r="M934" s="141" t="s">
        <v>5759</v>
      </c>
      <c r="N934" s="125">
        <v>1</v>
      </c>
      <c r="O934" s="141" t="s">
        <v>8161</v>
      </c>
    </row>
    <row r="935" spans="1:15" x14ac:dyDescent="0.25">
      <c r="A935" s="125">
        <f t="shared" si="14"/>
        <v>929</v>
      </c>
      <c r="B935" s="125" t="s">
        <v>3166</v>
      </c>
      <c r="C935" s="125" t="s">
        <v>3166</v>
      </c>
      <c r="D935" s="125" t="s">
        <v>3203</v>
      </c>
      <c r="E935" s="126"/>
      <c r="F935" s="127"/>
      <c r="G935" s="127"/>
      <c r="H935" s="130" t="s">
        <v>3183</v>
      </c>
      <c r="I935" s="129">
        <v>121.59769734661919</v>
      </c>
      <c r="J935" s="125">
        <v>13</v>
      </c>
      <c r="K935" s="125" t="s">
        <v>3169</v>
      </c>
      <c r="L935" s="125" t="s">
        <v>3175</v>
      </c>
      <c r="M935" s="141" t="s">
        <v>5759</v>
      </c>
      <c r="N935" s="125">
        <v>1</v>
      </c>
      <c r="O935" s="141" t="s">
        <v>8161</v>
      </c>
    </row>
    <row r="936" spans="1:15" x14ac:dyDescent="0.25">
      <c r="A936" s="125">
        <f t="shared" si="14"/>
        <v>930</v>
      </c>
      <c r="B936" s="125" t="s">
        <v>3166</v>
      </c>
      <c r="C936" s="125" t="s">
        <v>3166</v>
      </c>
      <c r="D936" s="125" t="s">
        <v>3203</v>
      </c>
      <c r="E936" s="126"/>
      <c r="F936" s="127"/>
      <c r="G936" s="127"/>
      <c r="H936" s="130" t="s">
        <v>3183</v>
      </c>
      <c r="I936" s="129">
        <v>131.24404748406687</v>
      </c>
      <c r="J936" s="125">
        <v>13</v>
      </c>
      <c r="K936" s="125" t="s">
        <v>3169</v>
      </c>
      <c r="L936" s="125" t="s">
        <v>3175</v>
      </c>
      <c r="M936" s="141" t="s">
        <v>5759</v>
      </c>
      <c r="N936" s="125">
        <v>1</v>
      </c>
      <c r="O936" s="141" t="s">
        <v>8161</v>
      </c>
    </row>
    <row r="937" spans="1:15" x14ac:dyDescent="0.25">
      <c r="A937" s="125">
        <f t="shared" si="14"/>
        <v>931</v>
      </c>
      <c r="B937" s="125" t="s">
        <v>3166</v>
      </c>
      <c r="C937" s="125" t="s">
        <v>3166</v>
      </c>
      <c r="D937" s="125" t="s">
        <v>3203</v>
      </c>
      <c r="E937" s="126"/>
      <c r="F937" s="127"/>
      <c r="G937" s="127"/>
      <c r="H937" s="130" t="s">
        <v>3183</v>
      </c>
      <c r="I937" s="129">
        <v>69.871310278253688</v>
      </c>
      <c r="J937" s="125">
        <v>13</v>
      </c>
      <c r="K937" s="125" t="s">
        <v>3169</v>
      </c>
      <c r="L937" s="125" t="s">
        <v>3175</v>
      </c>
      <c r="M937" s="141" t="s">
        <v>5759</v>
      </c>
      <c r="N937" s="125">
        <v>1</v>
      </c>
      <c r="O937" s="141" t="s">
        <v>8161</v>
      </c>
    </row>
    <row r="938" spans="1:15" x14ac:dyDescent="0.25">
      <c r="A938" s="125">
        <f t="shared" si="14"/>
        <v>932</v>
      </c>
      <c r="B938" s="125" t="s">
        <v>3166</v>
      </c>
      <c r="C938" s="125" t="s">
        <v>3166</v>
      </c>
      <c r="D938" s="125" t="s">
        <v>3203</v>
      </c>
      <c r="E938" s="126"/>
      <c r="F938" s="127"/>
      <c r="G938" s="127"/>
      <c r="H938" s="130" t="s">
        <v>3183</v>
      </c>
      <c r="I938" s="129">
        <v>65.924198895398035</v>
      </c>
      <c r="J938" s="125">
        <v>13</v>
      </c>
      <c r="K938" s="125" t="s">
        <v>3169</v>
      </c>
      <c r="L938" s="125" t="s">
        <v>3175</v>
      </c>
      <c r="M938" s="141" t="s">
        <v>5759</v>
      </c>
      <c r="N938" s="125">
        <v>1</v>
      </c>
      <c r="O938" s="141" t="s">
        <v>8161</v>
      </c>
    </row>
    <row r="939" spans="1:15" x14ac:dyDescent="0.25">
      <c r="A939" s="125">
        <f t="shared" si="14"/>
        <v>933</v>
      </c>
      <c r="B939" s="125" t="s">
        <v>3166</v>
      </c>
      <c r="C939" s="125" t="s">
        <v>3166</v>
      </c>
      <c r="D939" s="125" t="s">
        <v>3203</v>
      </c>
      <c r="E939" s="126"/>
      <c r="F939" s="127"/>
      <c r="G939" s="127"/>
      <c r="H939" s="130" t="s">
        <v>3183</v>
      </c>
      <c r="I939" s="129">
        <v>123.04470732217619</v>
      </c>
      <c r="J939" s="125">
        <v>13</v>
      </c>
      <c r="K939" s="125" t="s">
        <v>3169</v>
      </c>
      <c r="L939" s="125" t="s">
        <v>3175</v>
      </c>
      <c r="M939" s="141" t="s">
        <v>5759</v>
      </c>
      <c r="N939" s="125">
        <v>1</v>
      </c>
      <c r="O939" s="141" t="s">
        <v>8161</v>
      </c>
    </row>
    <row r="940" spans="1:15" x14ac:dyDescent="0.25">
      <c r="A940" s="125">
        <f t="shared" si="14"/>
        <v>934</v>
      </c>
      <c r="B940" s="125" t="s">
        <v>3166</v>
      </c>
      <c r="C940" s="125" t="s">
        <v>3166</v>
      </c>
      <c r="D940" s="125" t="s">
        <v>3203</v>
      </c>
      <c r="E940" s="126"/>
      <c r="F940" s="127"/>
      <c r="G940" s="127"/>
      <c r="H940" s="130" t="s">
        <v>3183</v>
      </c>
      <c r="I940" s="129">
        <v>152.3975065412817</v>
      </c>
      <c r="J940" s="125">
        <v>13</v>
      </c>
      <c r="K940" s="125" t="s">
        <v>3169</v>
      </c>
      <c r="L940" s="125" t="s">
        <v>3175</v>
      </c>
      <c r="M940" s="141" t="s">
        <v>5759</v>
      </c>
      <c r="N940" s="125">
        <v>1</v>
      </c>
      <c r="O940" s="141" t="s">
        <v>8161</v>
      </c>
    </row>
    <row r="941" spans="1:15" x14ac:dyDescent="0.25">
      <c r="A941" s="125">
        <f t="shared" si="14"/>
        <v>935</v>
      </c>
      <c r="B941" s="125" t="s">
        <v>3166</v>
      </c>
      <c r="C941" s="125" t="s">
        <v>3166</v>
      </c>
      <c r="D941" s="125" t="s">
        <v>3202</v>
      </c>
      <c r="E941" s="126"/>
      <c r="F941" s="127"/>
      <c r="G941" s="127"/>
      <c r="H941" s="130" t="s">
        <v>3183</v>
      </c>
      <c r="I941" s="129">
        <v>111.22050170719426</v>
      </c>
      <c r="J941" s="125">
        <v>13</v>
      </c>
      <c r="K941" s="125" t="s">
        <v>3169</v>
      </c>
      <c r="L941" s="125" t="s">
        <v>3175</v>
      </c>
      <c r="M941" s="141" t="s">
        <v>5759</v>
      </c>
      <c r="N941" s="125">
        <v>1</v>
      </c>
      <c r="O941" s="141" t="s">
        <v>8161</v>
      </c>
    </row>
    <row r="942" spans="1:15" x14ac:dyDescent="0.25">
      <c r="A942" s="125">
        <f t="shared" si="14"/>
        <v>936</v>
      </c>
      <c r="B942" s="125" t="s">
        <v>3166</v>
      </c>
      <c r="C942" s="125" t="s">
        <v>3166</v>
      </c>
      <c r="D942" s="125" t="s">
        <v>3202</v>
      </c>
      <c r="E942" s="126"/>
      <c r="F942" s="127"/>
      <c r="G942" s="127"/>
      <c r="H942" s="130" t="s">
        <v>3183</v>
      </c>
      <c r="I942" s="129">
        <v>94.201910808645493</v>
      </c>
      <c r="J942" s="125">
        <v>13</v>
      </c>
      <c r="K942" s="125" t="s">
        <v>3169</v>
      </c>
      <c r="L942" s="125" t="s">
        <v>3175</v>
      </c>
      <c r="M942" s="141" t="s">
        <v>5759</v>
      </c>
      <c r="N942" s="125">
        <v>1</v>
      </c>
      <c r="O942" s="141" t="s">
        <v>8161</v>
      </c>
    </row>
    <row r="943" spans="1:15" x14ac:dyDescent="0.25">
      <c r="A943" s="125">
        <f t="shared" si="14"/>
        <v>937</v>
      </c>
      <c r="B943" s="125" t="s">
        <v>3166</v>
      </c>
      <c r="C943" s="125" t="s">
        <v>3166</v>
      </c>
      <c r="D943" s="125" t="s">
        <v>3204</v>
      </c>
      <c r="E943" s="126"/>
      <c r="F943" s="127"/>
      <c r="G943" s="127"/>
      <c r="H943" s="130" t="s">
        <v>3183</v>
      </c>
      <c r="I943" s="129">
        <v>102.25947388873072</v>
      </c>
      <c r="J943" s="125">
        <v>13</v>
      </c>
      <c r="K943" s="125" t="s">
        <v>3169</v>
      </c>
      <c r="L943" s="125" t="s">
        <v>3175</v>
      </c>
      <c r="M943" s="141" t="s">
        <v>5759</v>
      </c>
      <c r="N943" s="125">
        <v>1</v>
      </c>
      <c r="O943" s="141" t="s">
        <v>8161</v>
      </c>
    </row>
    <row r="944" spans="1:15" x14ac:dyDescent="0.25">
      <c r="A944" s="125">
        <f t="shared" si="14"/>
        <v>938</v>
      </c>
      <c r="B944" s="125" t="s">
        <v>3166</v>
      </c>
      <c r="C944" s="125" t="s">
        <v>3166</v>
      </c>
      <c r="D944" s="125" t="s">
        <v>3204</v>
      </c>
      <c r="E944" s="126"/>
      <c r="F944" s="127"/>
      <c r="G944" s="127"/>
      <c r="H944" s="130" t="s">
        <v>3183</v>
      </c>
      <c r="I944" s="129">
        <v>165.55965692160635</v>
      </c>
      <c r="J944" s="125">
        <v>13</v>
      </c>
      <c r="K944" s="125" t="s">
        <v>3169</v>
      </c>
      <c r="L944" s="125" t="s">
        <v>3175</v>
      </c>
      <c r="M944" s="141" t="s">
        <v>5759</v>
      </c>
      <c r="N944" s="125">
        <v>1</v>
      </c>
      <c r="O944" s="141" t="s">
        <v>8161</v>
      </c>
    </row>
    <row r="945" spans="1:15" x14ac:dyDescent="0.25">
      <c r="A945" s="125">
        <f t="shared" si="14"/>
        <v>939</v>
      </c>
      <c r="B945" s="125" t="s">
        <v>3166</v>
      </c>
      <c r="C945" s="125" t="s">
        <v>3166</v>
      </c>
      <c r="D945" s="125" t="s">
        <v>3204</v>
      </c>
      <c r="E945" s="126"/>
      <c r="F945" s="127"/>
      <c r="G945" s="127"/>
      <c r="H945" s="130" t="s">
        <v>3183</v>
      </c>
      <c r="I945" s="129">
        <v>199.42417105255822</v>
      </c>
      <c r="J945" s="125">
        <v>13</v>
      </c>
      <c r="K945" s="125" t="s">
        <v>3169</v>
      </c>
      <c r="L945" s="125" t="s">
        <v>3175</v>
      </c>
      <c r="M945" s="141" t="s">
        <v>5759</v>
      </c>
      <c r="N945" s="125">
        <v>1</v>
      </c>
      <c r="O945" s="141" t="s">
        <v>8161</v>
      </c>
    </row>
    <row r="946" spans="1:15" x14ac:dyDescent="0.25">
      <c r="A946" s="125">
        <f t="shared" si="14"/>
        <v>940</v>
      </c>
      <c r="B946" s="125" t="s">
        <v>3166</v>
      </c>
      <c r="C946" s="125" t="s">
        <v>3166</v>
      </c>
      <c r="D946" s="125" t="s">
        <v>3204</v>
      </c>
      <c r="E946" s="126"/>
      <c r="F946" s="127"/>
      <c r="G946" s="127"/>
      <c r="H946" s="130" t="s">
        <v>3183</v>
      </c>
      <c r="I946" s="129">
        <v>83.773504164502995</v>
      </c>
      <c r="J946" s="125">
        <v>13</v>
      </c>
      <c r="K946" s="125" t="s">
        <v>3169</v>
      </c>
      <c r="L946" s="125" t="s">
        <v>3175</v>
      </c>
      <c r="M946" s="141" t="s">
        <v>5759</v>
      </c>
      <c r="N946" s="125">
        <v>1</v>
      </c>
      <c r="O946" s="141" t="s">
        <v>8161</v>
      </c>
    </row>
    <row r="947" spans="1:15" x14ac:dyDescent="0.25">
      <c r="A947" s="125">
        <f t="shared" si="14"/>
        <v>941</v>
      </c>
      <c r="B947" s="125" t="s">
        <v>3166</v>
      </c>
      <c r="C947" s="125" t="s">
        <v>3166</v>
      </c>
      <c r="D947" s="125" t="s">
        <v>3204</v>
      </c>
      <c r="E947" s="126"/>
      <c r="F947" s="127"/>
      <c r="G947" s="127"/>
      <c r="H947" s="130" t="s">
        <v>3168</v>
      </c>
      <c r="I947" s="129">
        <v>266.0620228442985</v>
      </c>
      <c r="J947" s="125">
        <v>18</v>
      </c>
      <c r="K947" s="125" t="s">
        <v>3169</v>
      </c>
      <c r="L947" s="125" t="s">
        <v>3170</v>
      </c>
      <c r="M947" s="141" t="s">
        <v>931</v>
      </c>
      <c r="N947" s="125">
        <v>1</v>
      </c>
      <c r="O947" s="141" t="s">
        <v>931</v>
      </c>
    </row>
    <row r="948" spans="1:15" x14ac:dyDescent="0.25">
      <c r="A948" s="125">
        <f t="shared" si="14"/>
        <v>942</v>
      </c>
      <c r="B948" s="125" t="s">
        <v>3166</v>
      </c>
      <c r="C948" s="125" t="s">
        <v>3166</v>
      </c>
      <c r="D948" s="125" t="s">
        <v>3204</v>
      </c>
      <c r="E948" s="126"/>
      <c r="F948" s="127"/>
      <c r="G948" s="127"/>
      <c r="H948" s="130" t="s">
        <v>3168</v>
      </c>
      <c r="I948" s="129">
        <v>127.34598540982751</v>
      </c>
      <c r="J948" s="125">
        <v>18</v>
      </c>
      <c r="K948" s="125" t="s">
        <v>3169</v>
      </c>
      <c r="L948" s="125" t="s">
        <v>3170</v>
      </c>
      <c r="M948" s="141" t="s">
        <v>931</v>
      </c>
      <c r="N948" s="125">
        <v>1</v>
      </c>
      <c r="O948" s="141" t="s">
        <v>931</v>
      </c>
    </row>
    <row r="949" spans="1:15" x14ac:dyDescent="0.25">
      <c r="A949" s="125">
        <f t="shared" si="14"/>
        <v>943</v>
      </c>
      <c r="B949" s="125" t="s">
        <v>3166</v>
      </c>
      <c r="C949" s="125" t="s">
        <v>3166</v>
      </c>
      <c r="D949" s="125" t="s">
        <v>3204</v>
      </c>
      <c r="E949" s="126"/>
      <c r="F949" s="127"/>
      <c r="G949" s="127"/>
      <c r="H949" s="130" t="s">
        <v>3168</v>
      </c>
      <c r="I949" s="129">
        <v>419.66296000481145</v>
      </c>
      <c r="J949" s="125">
        <v>18</v>
      </c>
      <c r="K949" s="125" t="s">
        <v>3169</v>
      </c>
      <c r="L949" s="125" t="s">
        <v>3170</v>
      </c>
      <c r="M949" s="141" t="s">
        <v>931</v>
      </c>
      <c r="N949" s="125">
        <v>1</v>
      </c>
      <c r="O949" s="141" t="s">
        <v>931</v>
      </c>
    </row>
    <row r="950" spans="1:15" x14ac:dyDescent="0.25">
      <c r="A950" s="125">
        <f t="shared" si="14"/>
        <v>944</v>
      </c>
      <c r="B950" s="125" t="s">
        <v>3166</v>
      </c>
      <c r="C950" s="125" t="s">
        <v>3166</v>
      </c>
      <c r="D950" s="125" t="s">
        <v>3204</v>
      </c>
      <c r="E950" s="126"/>
      <c r="F950" s="127"/>
      <c r="G950" s="127"/>
      <c r="H950" s="130" t="s">
        <v>3168</v>
      </c>
      <c r="I950" s="129">
        <v>146.99659860010368</v>
      </c>
      <c r="J950" s="125">
        <v>18</v>
      </c>
      <c r="K950" s="125" t="s">
        <v>3169</v>
      </c>
      <c r="L950" s="125" t="s">
        <v>3170</v>
      </c>
      <c r="M950" s="141" t="s">
        <v>931</v>
      </c>
      <c r="N950" s="125">
        <v>1</v>
      </c>
      <c r="O950" s="141" t="s">
        <v>931</v>
      </c>
    </row>
    <row r="951" spans="1:15" x14ac:dyDescent="0.25">
      <c r="A951" s="125">
        <f t="shared" si="14"/>
        <v>945</v>
      </c>
      <c r="B951" s="125" t="s">
        <v>3166</v>
      </c>
      <c r="C951" s="125" t="s">
        <v>3166</v>
      </c>
      <c r="D951" s="125" t="s">
        <v>3204</v>
      </c>
      <c r="E951" s="126"/>
      <c r="F951" s="127"/>
      <c r="G951" s="127"/>
      <c r="H951" s="130" t="s">
        <v>3168</v>
      </c>
      <c r="I951" s="129">
        <v>164</v>
      </c>
      <c r="J951" s="125">
        <v>18</v>
      </c>
      <c r="K951" s="125" t="s">
        <v>3169</v>
      </c>
      <c r="L951" s="125" t="s">
        <v>3170</v>
      </c>
      <c r="M951" s="141" t="s">
        <v>931</v>
      </c>
      <c r="N951" s="125">
        <v>1</v>
      </c>
      <c r="O951" s="141" t="s">
        <v>931</v>
      </c>
    </row>
    <row r="952" spans="1:15" x14ac:dyDescent="0.25">
      <c r="A952" s="125">
        <f t="shared" si="14"/>
        <v>946</v>
      </c>
      <c r="B952" s="125" t="s">
        <v>3166</v>
      </c>
      <c r="C952" s="125" t="s">
        <v>3166</v>
      </c>
      <c r="D952" s="125" t="s">
        <v>3204</v>
      </c>
      <c r="E952" s="126"/>
      <c r="F952" s="127"/>
      <c r="G952" s="127"/>
      <c r="H952" s="130" t="s">
        <v>3168</v>
      </c>
      <c r="I952" s="129">
        <v>127.81627439414747</v>
      </c>
      <c r="J952" s="125">
        <v>18</v>
      </c>
      <c r="K952" s="125" t="s">
        <v>3169</v>
      </c>
      <c r="L952" s="125" t="s">
        <v>3170</v>
      </c>
      <c r="M952" s="141" t="s">
        <v>931</v>
      </c>
      <c r="N952" s="125">
        <v>1</v>
      </c>
      <c r="O952" s="141" t="s">
        <v>931</v>
      </c>
    </row>
    <row r="953" spans="1:15" x14ac:dyDescent="0.25">
      <c r="A953" s="125">
        <f t="shared" si="14"/>
        <v>947</v>
      </c>
      <c r="B953" s="125" t="s">
        <v>3166</v>
      </c>
      <c r="C953" s="125" t="s">
        <v>3166</v>
      </c>
      <c r="D953" s="125" t="s">
        <v>3204</v>
      </c>
      <c r="E953" s="126"/>
      <c r="F953" s="127"/>
      <c r="G953" s="127"/>
      <c r="H953" s="130" t="s">
        <v>3168</v>
      </c>
      <c r="I953" s="129">
        <v>151.92103211866353</v>
      </c>
      <c r="J953" s="125">
        <v>18</v>
      </c>
      <c r="K953" s="125" t="s">
        <v>3169</v>
      </c>
      <c r="L953" s="125" t="s">
        <v>3170</v>
      </c>
      <c r="M953" s="141" t="s">
        <v>931</v>
      </c>
      <c r="N953" s="125">
        <v>1</v>
      </c>
      <c r="O953" s="141" t="s">
        <v>931</v>
      </c>
    </row>
    <row r="954" spans="1:15" x14ac:dyDescent="0.25">
      <c r="A954" s="125">
        <f t="shared" si="14"/>
        <v>948</v>
      </c>
      <c r="B954" s="125" t="s">
        <v>3166</v>
      </c>
      <c r="C954" s="125" t="s">
        <v>3166</v>
      </c>
      <c r="D954" s="125" t="s">
        <v>3204</v>
      </c>
      <c r="E954" s="126"/>
      <c r="F954" s="127"/>
      <c r="G954" s="127"/>
      <c r="H954" s="130" t="s">
        <v>3168</v>
      </c>
      <c r="I954" s="129">
        <v>157.8923684032892</v>
      </c>
      <c r="J954" s="125">
        <v>18</v>
      </c>
      <c r="K954" s="125" t="s">
        <v>3169</v>
      </c>
      <c r="L954" s="125" t="s">
        <v>3170</v>
      </c>
      <c r="M954" s="141" t="s">
        <v>931</v>
      </c>
      <c r="N954" s="125">
        <v>1</v>
      </c>
      <c r="O954" s="141" t="s">
        <v>931</v>
      </c>
    </row>
    <row r="955" spans="1:15" x14ac:dyDescent="0.25">
      <c r="A955" s="125">
        <f t="shared" si="14"/>
        <v>949</v>
      </c>
      <c r="B955" s="125" t="s">
        <v>3166</v>
      </c>
      <c r="C955" s="125" t="s">
        <v>3166</v>
      </c>
      <c r="D955" s="125" t="s">
        <v>3204</v>
      </c>
      <c r="E955" s="126"/>
      <c r="F955" s="127"/>
      <c r="G955" s="127"/>
      <c r="H955" s="130" t="s">
        <v>3168</v>
      </c>
      <c r="I955" s="129">
        <v>175.96022277776305</v>
      </c>
      <c r="J955" s="125">
        <v>18</v>
      </c>
      <c r="K955" s="125" t="s">
        <v>3169</v>
      </c>
      <c r="L955" s="125" t="s">
        <v>3170</v>
      </c>
      <c r="M955" s="141" t="s">
        <v>931</v>
      </c>
      <c r="N955" s="125">
        <v>1</v>
      </c>
      <c r="O955" s="141" t="s">
        <v>931</v>
      </c>
    </row>
    <row r="956" spans="1:15" x14ac:dyDescent="0.25">
      <c r="A956" s="125">
        <f t="shared" si="14"/>
        <v>950</v>
      </c>
      <c r="B956" s="125" t="s">
        <v>3166</v>
      </c>
      <c r="C956" s="125" t="s">
        <v>3166</v>
      </c>
      <c r="D956" s="125" t="s">
        <v>3204</v>
      </c>
      <c r="E956" s="126"/>
      <c r="F956" s="127"/>
      <c r="G956" s="127"/>
      <c r="H956" s="130" t="s">
        <v>3168</v>
      </c>
      <c r="I956" s="129">
        <v>111.12605455067681</v>
      </c>
      <c r="J956" s="125">
        <v>18</v>
      </c>
      <c r="K956" s="125" t="s">
        <v>3169</v>
      </c>
      <c r="L956" s="125" t="s">
        <v>3170</v>
      </c>
      <c r="M956" s="141" t="s">
        <v>931</v>
      </c>
      <c r="N956" s="125">
        <v>1</v>
      </c>
      <c r="O956" s="141" t="s">
        <v>931</v>
      </c>
    </row>
    <row r="957" spans="1:15" x14ac:dyDescent="0.25">
      <c r="A957" s="125">
        <f t="shared" si="14"/>
        <v>951</v>
      </c>
      <c r="B957" s="125" t="s">
        <v>3166</v>
      </c>
      <c r="C957" s="125" t="s">
        <v>3166</v>
      </c>
      <c r="D957" s="125" t="s">
        <v>3204</v>
      </c>
      <c r="E957" s="126"/>
      <c r="F957" s="127"/>
      <c r="G957" s="127"/>
      <c r="H957" s="130" t="s">
        <v>3168</v>
      </c>
      <c r="I957" s="129">
        <v>178.30591689565435</v>
      </c>
      <c r="J957" s="125">
        <v>18</v>
      </c>
      <c r="K957" s="125" t="s">
        <v>3169</v>
      </c>
      <c r="L957" s="125" t="s">
        <v>3170</v>
      </c>
      <c r="M957" s="141" t="s">
        <v>931</v>
      </c>
      <c r="N957" s="125">
        <v>1</v>
      </c>
      <c r="O957" s="141" t="s">
        <v>931</v>
      </c>
    </row>
    <row r="958" spans="1:15" x14ac:dyDescent="0.25">
      <c r="A958" s="125">
        <f t="shared" si="14"/>
        <v>952</v>
      </c>
      <c r="B958" s="125" t="s">
        <v>3166</v>
      </c>
      <c r="C958" s="125" t="s">
        <v>3166</v>
      </c>
      <c r="D958" s="125" t="s">
        <v>3204</v>
      </c>
      <c r="E958" s="126"/>
      <c r="F958" s="127"/>
      <c r="G958" s="127"/>
      <c r="H958" s="130" t="s">
        <v>3168</v>
      </c>
      <c r="I958" s="129">
        <v>198.48677537810926</v>
      </c>
      <c r="J958" s="125">
        <v>18</v>
      </c>
      <c r="K958" s="125" t="s">
        <v>3169</v>
      </c>
      <c r="L958" s="125" t="s">
        <v>3170</v>
      </c>
      <c r="M958" s="141" t="s">
        <v>931</v>
      </c>
      <c r="N958" s="125">
        <v>1</v>
      </c>
      <c r="O958" s="141" t="s">
        <v>931</v>
      </c>
    </row>
    <row r="959" spans="1:15" x14ac:dyDescent="0.25">
      <c r="A959" s="125">
        <f t="shared" si="14"/>
        <v>953</v>
      </c>
      <c r="B959" s="125" t="s">
        <v>3166</v>
      </c>
      <c r="C959" s="125" t="s">
        <v>3166</v>
      </c>
      <c r="D959" s="125" t="s">
        <v>3204</v>
      </c>
      <c r="E959" s="126"/>
      <c r="F959" s="127"/>
      <c r="G959" s="127"/>
      <c r="H959" s="130" t="s">
        <v>3168</v>
      </c>
      <c r="I959" s="129">
        <v>183.39302058693511</v>
      </c>
      <c r="J959" s="125">
        <v>18</v>
      </c>
      <c r="K959" s="125" t="s">
        <v>3169</v>
      </c>
      <c r="L959" s="125" t="s">
        <v>3170</v>
      </c>
      <c r="M959" s="141" t="s">
        <v>931</v>
      </c>
      <c r="N959" s="125">
        <v>1</v>
      </c>
      <c r="O959" s="141" t="s">
        <v>931</v>
      </c>
    </row>
    <row r="960" spans="1:15" x14ac:dyDescent="0.25">
      <c r="A960" s="125">
        <f t="shared" si="14"/>
        <v>954</v>
      </c>
      <c r="B960" s="125" t="s">
        <v>3166</v>
      </c>
      <c r="C960" s="125" t="s">
        <v>3166</v>
      </c>
      <c r="D960" s="125" t="s">
        <v>3204</v>
      </c>
      <c r="E960" s="126"/>
      <c r="F960" s="127"/>
      <c r="G960" s="127"/>
      <c r="H960" s="130" t="s">
        <v>3168</v>
      </c>
      <c r="I960" s="129">
        <v>229.53213282675696</v>
      </c>
      <c r="J960" s="125">
        <v>18</v>
      </c>
      <c r="K960" s="125" t="s">
        <v>3169</v>
      </c>
      <c r="L960" s="125" t="s">
        <v>3170</v>
      </c>
      <c r="M960" s="141" t="s">
        <v>931</v>
      </c>
      <c r="N960" s="125">
        <v>1</v>
      </c>
      <c r="O960" s="141" t="s">
        <v>931</v>
      </c>
    </row>
    <row r="961" spans="1:15" x14ac:dyDescent="0.25">
      <c r="A961" s="125">
        <f t="shared" si="14"/>
        <v>955</v>
      </c>
      <c r="B961" s="125" t="s">
        <v>3166</v>
      </c>
      <c r="C961" s="125" t="s">
        <v>3166</v>
      </c>
      <c r="D961" s="125" t="s">
        <v>3204</v>
      </c>
      <c r="E961" s="126"/>
      <c r="F961" s="127"/>
      <c r="G961" s="127"/>
      <c r="H961" s="130" t="s">
        <v>3168</v>
      </c>
      <c r="I961" s="129">
        <v>144.10065926289164</v>
      </c>
      <c r="J961" s="125">
        <v>18</v>
      </c>
      <c r="K961" s="125" t="s">
        <v>3169</v>
      </c>
      <c r="L961" s="125" t="s">
        <v>3170</v>
      </c>
      <c r="M961" s="141" t="s">
        <v>931</v>
      </c>
      <c r="N961" s="125">
        <v>1</v>
      </c>
      <c r="O961" s="141" t="s">
        <v>931</v>
      </c>
    </row>
    <row r="962" spans="1:15" x14ac:dyDescent="0.25">
      <c r="A962" s="125">
        <f t="shared" si="14"/>
        <v>956</v>
      </c>
      <c r="B962" s="125" t="s">
        <v>3166</v>
      </c>
      <c r="C962" s="125" t="s">
        <v>3166</v>
      </c>
      <c r="D962" s="125" t="s">
        <v>3204</v>
      </c>
      <c r="E962" s="126"/>
      <c r="F962" s="127"/>
      <c r="G962" s="127"/>
      <c r="H962" s="130" t="s">
        <v>3168</v>
      </c>
      <c r="I962" s="129">
        <v>116.21101496846157</v>
      </c>
      <c r="J962" s="125">
        <v>18</v>
      </c>
      <c r="K962" s="125" t="s">
        <v>3169</v>
      </c>
      <c r="L962" s="125" t="s">
        <v>3170</v>
      </c>
      <c r="M962" s="141" t="s">
        <v>931</v>
      </c>
      <c r="N962" s="125">
        <v>1</v>
      </c>
      <c r="O962" s="141" t="s">
        <v>931</v>
      </c>
    </row>
    <row r="963" spans="1:15" x14ac:dyDescent="0.25">
      <c r="A963" s="125">
        <f t="shared" si="14"/>
        <v>957</v>
      </c>
      <c r="B963" s="125" t="s">
        <v>3166</v>
      </c>
      <c r="C963" s="125" t="s">
        <v>3166</v>
      </c>
      <c r="D963" s="125" t="s">
        <v>3204</v>
      </c>
      <c r="E963" s="126"/>
      <c r="F963" s="127"/>
      <c r="G963" s="127"/>
      <c r="H963" s="130" t="s">
        <v>3168</v>
      </c>
      <c r="I963" s="129">
        <v>163.60012224934309</v>
      </c>
      <c r="J963" s="125">
        <v>18</v>
      </c>
      <c r="K963" s="125" t="s">
        <v>3169</v>
      </c>
      <c r="L963" s="125" t="s">
        <v>3170</v>
      </c>
      <c r="M963" s="141" t="s">
        <v>931</v>
      </c>
      <c r="N963" s="125">
        <v>1</v>
      </c>
      <c r="O963" s="141" t="s">
        <v>931</v>
      </c>
    </row>
    <row r="964" spans="1:15" x14ac:dyDescent="0.25">
      <c r="A964" s="125">
        <f t="shared" si="14"/>
        <v>958</v>
      </c>
      <c r="B964" s="125" t="s">
        <v>3166</v>
      </c>
      <c r="C964" s="125" t="s">
        <v>3166</v>
      </c>
      <c r="D964" s="125" t="s">
        <v>3204</v>
      </c>
      <c r="E964" s="126"/>
      <c r="F964" s="127"/>
      <c r="G964" s="127"/>
      <c r="H964" s="130" t="s">
        <v>3168</v>
      </c>
      <c r="I964" s="129">
        <v>139.97856978837868</v>
      </c>
      <c r="J964" s="125">
        <v>18</v>
      </c>
      <c r="K964" s="125" t="s">
        <v>3169</v>
      </c>
      <c r="L964" s="125" t="s">
        <v>3170</v>
      </c>
      <c r="M964" s="141" t="s">
        <v>931</v>
      </c>
      <c r="N964" s="125">
        <v>1</v>
      </c>
      <c r="O964" s="141" t="s">
        <v>931</v>
      </c>
    </row>
    <row r="965" spans="1:15" x14ac:dyDescent="0.25">
      <c r="A965" s="125">
        <f t="shared" si="14"/>
        <v>959</v>
      </c>
      <c r="B965" s="125" t="s">
        <v>3166</v>
      </c>
      <c r="C965" s="125" t="s">
        <v>3166</v>
      </c>
      <c r="D965" s="125" t="s">
        <v>3204</v>
      </c>
      <c r="E965" s="126"/>
      <c r="F965" s="127"/>
      <c r="G965" s="127"/>
      <c r="H965" s="130" t="s">
        <v>3168</v>
      </c>
      <c r="I965" s="129">
        <v>236.1228493814184</v>
      </c>
      <c r="J965" s="125">
        <v>18</v>
      </c>
      <c r="K965" s="125" t="s">
        <v>3169</v>
      </c>
      <c r="L965" s="125" t="s">
        <v>3170</v>
      </c>
      <c r="M965" s="141" t="s">
        <v>931</v>
      </c>
      <c r="N965" s="125">
        <v>1</v>
      </c>
      <c r="O965" s="141" t="s">
        <v>931</v>
      </c>
    </row>
    <row r="966" spans="1:15" x14ac:dyDescent="0.25">
      <c r="A966" s="125">
        <f t="shared" si="14"/>
        <v>960</v>
      </c>
      <c r="B966" s="125" t="s">
        <v>3166</v>
      </c>
      <c r="C966" s="125" t="s">
        <v>3166</v>
      </c>
      <c r="D966" s="125" t="s">
        <v>3204</v>
      </c>
      <c r="E966" s="126"/>
      <c r="F966" s="127"/>
      <c r="G966" s="127"/>
      <c r="H966" s="130" t="s">
        <v>3168</v>
      </c>
      <c r="I966" s="129">
        <v>201.30822139197394</v>
      </c>
      <c r="J966" s="125">
        <v>18</v>
      </c>
      <c r="K966" s="125" t="s">
        <v>3169</v>
      </c>
      <c r="L966" s="125" t="s">
        <v>3170</v>
      </c>
      <c r="M966" s="141" t="s">
        <v>931</v>
      </c>
      <c r="N966" s="125">
        <v>1</v>
      </c>
      <c r="O966" s="141" t="s">
        <v>931</v>
      </c>
    </row>
    <row r="967" spans="1:15" x14ac:dyDescent="0.25">
      <c r="A967" s="125">
        <f t="shared" si="14"/>
        <v>961</v>
      </c>
      <c r="B967" s="125" t="s">
        <v>3166</v>
      </c>
      <c r="C967" s="125" t="s">
        <v>3166</v>
      </c>
      <c r="D967" s="125" t="s">
        <v>3203</v>
      </c>
      <c r="E967" s="126"/>
      <c r="F967" s="127"/>
      <c r="G967" s="127"/>
      <c r="H967" s="130" t="s">
        <v>3168</v>
      </c>
      <c r="I967" s="129">
        <v>41.976183723630712</v>
      </c>
      <c r="J967" s="125">
        <v>18</v>
      </c>
      <c r="K967" s="125" t="s">
        <v>3169</v>
      </c>
      <c r="L967" s="125" t="s">
        <v>3170</v>
      </c>
      <c r="M967" s="141" t="s">
        <v>931</v>
      </c>
      <c r="N967" s="125">
        <v>1</v>
      </c>
      <c r="O967" s="141" t="s">
        <v>931</v>
      </c>
    </row>
    <row r="968" spans="1:15" x14ac:dyDescent="0.25">
      <c r="A968" s="125">
        <f t="shared" si="14"/>
        <v>962</v>
      </c>
      <c r="B968" s="125" t="s">
        <v>3166</v>
      </c>
      <c r="C968" s="125" t="s">
        <v>3166</v>
      </c>
      <c r="D968" s="125" t="s">
        <v>3203</v>
      </c>
      <c r="E968" s="126"/>
      <c r="F968" s="127"/>
      <c r="G968" s="127"/>
      <c r="H968" s="130" t="s">
        <v>3168</v>
      </c>
      <c r="I968" s="129">
        <v>156.04166110369371</v>
      </c>
      <c r="J968" s="125">
        <v>18</v>
      </c>
      <c r="K968" s="125" t="s">
        <v>3169</v>
      </c>
      <c r="L968" s="125" t="s">
        <v>3170</v>
      </c>
      <c r="M968" s="141" t="s">
        <v>931</v>
      </c>
      <c r="N968" s="125">
        <v>1</v>
      </c>
      <c r="O968" s="141" t="s">
        <v>931</v>
      </c>
    </row>
    <row r="969" spans="1:15" x14ac:dyDescent="0.25">
      <c r="A969" s="125">
        <f t="shared" ref="A969:A1032" si="15">A968+1</f>
        <v>963</v>
      </c>
      <c r="B969" s="125" t="s">
        <v>3166</v>
      </c>
      <c r="C969" s="125" t="s">
        <v>3166</v>
      </c>
      <c r="D969" s="125" t="s">
        <v>3203</v>
      </c>
      <c r="E969" s="126"/>
      <c r="F969" s="127"/>
      <c r="G969" s="127"/>
      <c r="H969" s="130" t="s">
        <v>3168</v>
      </c>
      <c r="I969" s="129">
        <v>150.57224179774968</v>
      </c>
      <c r="J969" s="125">
        <v>18</v>
      </c>
      <c r="K969" s="125" t="s">
        <v>3169</v>
      </c>
      <c r="L969" s="125" t="s">
        <v>3170</v>
      </c>
      <c r="M969" s="141" t="s">
        <v>931</v>
      </c>
      <c r="N969" s="125">
        <v>1</v>
      </c>
      <c r="O969" s="141" t="s">
        <v>931</v>
      </c>
    </row>
    <row r="970" spans="1:15" x14ac:dyDescent="0.25">
      <c r="A970" s="125">
        <f t="shared" si="15"/>
        <v>964</v>
      </c>
      <c r="B970" s="125" t="s">
        <v>3166</v>
      </c>
      <c r="C970" s="125" t="s">
        <v>3166</v>
      </c>
      <c r="D970" s="125" t="s">
        <v>3203</v>
      </c>
      <c r="E970" s="126"/>
      <c r="F970" s="127"/>
      <c r="G970" s="127"/>
      <c r="H970" s="130" t="s">
        <v>3168</v>
      </c>
      <c r="I970" s="129">
        <v>133.40539719216761</v>
      </c>
      <c r="J970" s="125">
        <v>18</v>
      </c>
      <c r="K970" s="125" t="s">
        <v>3169</v>
      </c>
      <c r="L970" s="125" t="s">
        <v>3170</v>
      </c>
      <c r="M970" s="141" t="s">
        <v>931</v>
      </c>
      <c r="N970" s="125">
        <v>1</v>
      </c>
      <c r="O970" s="141" t="s">
        <v>931</v>
      </c>
    </row>
    <row r="971" spans="1:15" x14ac:dyDescent="0.25">
      <c r="A971" s="125">
        <f t="shared" si="15"/>
        <v>965</v>
      </c>
      <c r="B971" s="125" t="s">
        <v>3166</v>
      </c>
      <c r="C971" s="125" t="s">
        <v>3166</v>
      </c>
      <c r="D971" s="125" t="s">
        <v>3203</v>
      </c>
      <c r="E971" s="126"/>
      <c r="F971" s="127"/>
      <c r="G971" s="127"/>
      <c r="H971" s="130" t="s">
        <v>3168</v>
      </c>
      <c r="I971" s="129">
        <v>136.3084736911099</v>
      </c>
      <c r="J971" s="125">
        <v>18</v>
      </c>
      <c r="K971" s="125" t="s">
        <v>3169</v>
      </c>
      <c r="L971" s="125" t="s">
        <v>3170</v>
      </c>
      <c r="M971" s="141" t="s">
        <v>931</v>
      </c>
      <c r="N971" s="125">
        <v>1</v>
      </c>
      <c r="O971" s="141" t="s">
        <v>931</v>
      </c>
    </row>
    <row r="972" spans="1:15" x14ac:dyDescent="0.25">
      <c r="A972" s="125">
        <f t="shared" si="15"/>
        <v>966</v>
      </c>
      <c r="B972" s="125" t="s">
        <v>3166</v>
      </c>
      <c r="C972" s="125" t="s">
        <v>3166</v>
      </c>
      <c r="D972" s="125" t="s">
        <v>3203</v>
      </c>
      <c r="E972" s="126"/>
      <c r="F972" s="127"/>
      <c r="G972" s="127"/>
      <c r="H972" s="130" t="s">
        <v>3168</v>
      </c>
      <c r="I972" s="129">
        <v>216.89859381747959</v>
      </c>
      <c r="J972" s="125">
        <v>18</v>
      </c>
      <c r="K972" s="125" t="s">
        <v>3169</v>
      </c>
      <c r="L972" s="125" t="s">
        <v>3170</v>
      </c>
      <c r="M972" s="141" t="s">
        <v>931</v>
      </c>
      <c r="N972" s="125">
        <v>1</v>
      </c>
      <c r="O972" s="141" t="s">
        <v>931</v>
      </c>
    </row>
    <row r="973" spans="1:15" x14ac:dyDescent="0.25">
      <c r="A973" s="125">
        <f t="shared" si="15"/>
        <v>967</v>
      </c>
      <c r="B973" s="125" t="s">
        <v>3166</v>
      </c>
      <c r="C973" s="125" t="s">
        <v>3166</v>
      </c>
      <c r="D973" s="125" t="s">
        <v>3203</v>
      </c>
      <c r="E973" s="126"/>
      <c r="F973" s="127"/>
      <c r="G973" s="127"/>
      <c r="H973" s="130" t="s">
        <v>3168</v>
      </c>
      <c r="I973" s="129">
        <v>170.76592165886026</v>
      </c>
      <c r="J973" s="125">
        <v>18</v>
      </c>
      <c r="K973" s="125" t="s">
        <v>3169</v>
      </c>
      <c r="L973" s="125" t="s">
        <v>3170</v>
      </c>
      <c r="M973" s="141" t="s">
        <v>931</v>
      </c>
      <c r="N973" s="125">
        <v>1</v>
      </c>
      <c r="O973" s="141" t="s">
        <v>931</v>
      </c>
    </row>
    <row r="974" spans="1:15" x14ac:dyDescent="0.25">
      <c r="A974" s="125">
        <f t="shared" si="15"/>
        <v>968</v>
      </c>
      <c r="B974" s="125" t="s">
        <v>3166</v>
      </c>
      <c r="C974" s="125" t="s">
        <v>3166</v>
      </c>
      <c r="D974" s="125" t="s">
        <v>3203</v>
      </c>
      <c r="E974" s="126"/>
      <c r="F974" s="127"/>
      <c r="G974" s="127"/>
      <c r="H974" s="130" t="s">
        <v>3168</v>
      </c>
      <c r="I974" s="129">
        <v>172.2556240010758</v>
      </c>
      <c r="J974" s="125">
        <v>18</v>
      </c>
      <c r="K974" s="125" t="s">
        <v>3169</v>
      </c>
      <c r="L974" s="125" t="s">
        <v>3170</v>
      </c>
      <c r="M974" s="141" t="s">
        <v>931</v>
      </c>
      <c r="N974" s="125">
        <v>1</v>
      </c>
      <c r="O974" s="141" t="s">
        <v>931</v>
      </c>
    </row>
    <row r="975" spans="1:15" x14ac:dyDescent="0.25">
      <c r="A975" s="125">
        <f t="shared" si="15"/>
        <v>969</v>
      </c>
      <c r="B975" s="125" t="s">
        <v>3166</v>
      </c>
      <c r="C975" s="125" t="s">
        <v>3166</v>
      </c>
      <c r="D975" s="125" t="s">
        <v>3203</v>
      </c>
      <c r="E975" s="126"/>
      <c r="F975" s="127"/>
      <c r="G975" s="127"/>
      <c r="H975" s="130" t="s">
        <v>3168</v>
      </c>
      <c r="I975" s="129">
        <v>126.64912159190051</v>
      </c>
      <c r="J975" s="125">
        <v>18</v>
      </c>
      <c r="K975" s="125" t="s">
        <v>3169</v>
      </c>
      <c r="L975" s="125" t="s">
        <v>3170</v>
      </c>
      <c r="M975" s="141" t="s">
        <v>931</v>
      </c>
      <c r="N975" s="125">
        <v>1</v>
      </c>
      <c r="O975" s="141" t="s">
        <v>931</v>
      </c>
    </row>
    <row r="976" spans="1:15" x14ac:dyDescent="0.25">
      <c r="A976" s="125">
        <f t="shared" si="15"/>
        <v>970</v>
      </c>
      <c r="B976" s="125" t="s">
        <v>3166</v>
      </c>
      <c r="C976" s="125" t="s">
        <v>3166</v>
      </c>
      <c r="D976" s="125" t="s">
        <v>3203</v>
      </c>
      <c r="E976" s="126"/>
      <c r="F976" s="127"/>
      <c r="G976" s="127"/>
      <c r="H976" s="130" t="s">
        <v>3168</v>
      </c>
      <c r="I976" s="129">
        <v>153.57408635573907</v>
      </c>
      <c r="J976" s="125">
        <v>16</v>
      </c>
      <c r="K976" s="125" t="s">
        <v>3169</v>
      </c>
      <c r="L976" s="125" t="s">
        <v>3170</v>
      </c>
      <c r="M976" s="141" t="s">
        <v>931</v>
      </c>
      <c r="N976" s="125">
        <v>1</v>
      </c>
      <c r="O976" s="141" t="s">
        <v>931</v>
      </c>
    </row>
    <row r="977" spans="1:15" x14ac:dyDescent="0.25">
      <c r="A977" s="125">
        <f t="shared" si="15"/>
        <v>971</v>
      </c>
      <c r="B977" s="125" t="s">
        <v>3166</v>
      </c>
      <c r="C977" s="125" t="s">
        <v>3166</v>
      </c>
      <c r="D977" s="125" t="s">
        <v>3203</v>
      </c>
      <c r="E977" s="126"/>
      <c r="F977" s="127"/>
      <c r="G977" s="127"/>
      <c r="H977" s="130" t="s">
        <v>3168</v>
      </c>
      <c r="I977" s="129">
        <v>136.3084736911099</v>
      </c>
      <c r="J977" s="125">
        <v>18</v>
      </c>
      <c r="K977" s="125" t="s">
        <v>3169</v>
      </c>
      <c r="L977" s="125" t="s">
        <v>3170</v>
      </c>
      <c r="M977" s="141" t="s">
        <v>931</v>
      </c>
      <c r="N977" s="125">
        <v>1</v>
      </c>
      <c r="O977" s="141" t="s">
        <v>931</v>
      </c>
    </row>
    <row r="978" spans="1:15" x14ac:dyDescent="0.25">
      <c r="A978" s="125">
        <f t="shared" si="15"/>
        <v>972</v>
      </c>
      <c r="B978" s="125" t="s">
        <v>3166</v>
      </c>
      <c r="C978" s="125" t="s">
        <v>3166</v>
      </c>
      <c r="D978" s="125" t="s">
        <v>3203</v>
      </c>
      <c r="E978" s="126"/>
      <c r="F978" s="127"/>
      <c r="G978" s="127"/>
      <c r="H978" s="130" t="s">
        <v>3168</v>
      </c>
      <c r="I978" s="129">
        <v>140.80127840328723</v>
      </c>
      <c r="J978" s="125">
        <v>18</v>
      </c>
      <c r="K978" s="125" t="s">
        <v>3169</v>
      </c>
      <c r="L978" s="125" t="s">
        <v>3170</v>
      </c>
      <c r="M978" s="141" t="s">
        <v>931</v>
      </c>
      <c r="N978" s="125">
        <v>1</v>
      </c>
      <c r="O978" s="141" t="s">
        <v>931</v>
      </c>
    </row>
    <row r="979" spans="1:15" x14ac:dyDescent="0.25">
      <c r="A979" s="125">
        <f t="shared" si="15"/>
        <v>973</v>
      </c>
      <c r="B979" s="125" t="s">
        <v>3166</v>
      </c>
      <c r="C979" s="125" t="s">
        <v>3166</v>
      </c>
      <c r="D979" s="125" t="s">
        <v>3203</v>
      </c>
      <c r="E979" s="126"/>
      <c r="F979" s="127"/>
      <c r="G979" s="127"/>
      <c r="H979" s="130" t="s">
        <v>3168</v>
      </c>
      <c r="I979" s="129">
        <v>137.0875632579411</v>
      </c>
      <c r="J979" s="125">
        <v>18</v>
      </c>
      <c r="K979" s="125" t="s">
        <v>3169</v>
      </c>
      <c r="L979" s="125" t="s">
        <v>3170</v>
      </c>
      <c r="M979" s="141" t="s">
        <v>931</v>
      </c>
      <c r="N979" s="125">
        <v>1</v>
      </c>
      <c r="O979" s="141" t="s">
        <v>931</v>
      </c>
    </row>
    <row r="980" spans="1:15" x14ac:dyDescent="0.25">
      <c r="A980" s="125">
        <f t="shared" si="15"/>
        <v>974</v>
      </c>
      <c r="B980" s="125" t="s">
        <v>3166</v>
      </c>
      <c r="C980" s="125" t="s">
        <v>3166</v>
      </c>
      <c r="D980" s="125" t="s">
        <v>3203</v>
      </c>
      <c r="E980" s="126"/>
      <c r="F980" s="127"/>
      <c r="G980" s="127"/>
      <c r="H980" s="130" t="s">
        <v>3168</v>
      </c>
      <c r="I980" s="129">
        <v>156.04166110369371</v>
      </c>
      <c r="J980" s="125">
        <v>18</v>
      </c>
      <c r="K980" s="125" t="s">
        <v>3169</v>
      </c>
      <c r="L980" s="125" t="s">
        <v>3170</v>
      </c>
      <c r="M980" s="141" t="s">
        <v>931</v>
      </c>
      <c r="N980" s="125">
        <v>1</v>
      </c>
      <c r="O980" s="141" t="s">
        <v>931</v>
      </c>
    </row>
    <row r="981" spans="1:15" x14ac:dyDescent="0.25">
      <c r="A981" s="125">
        <f t="shared" si="15"/>
        <v>975</v>
      </c>
      <c r="B981" s="125" t="s">
        <v>3166</v>
      </c>
      <c r="C981" s="125" t="s">
        <v>3166</v>
      </c>
      <c r="D981" s="125" t="s">
        <v>3203</v>
      </c>
      <c r="E981" s="126"/>
      <c r="F981" s="127"/>
      <c r="G981" s="127"/>
      <c r="H981" s="130" t="s">
        <v>3168</v>
      </c>
      <c r="I981" s="129">
        <v>232.42202993692314</v>
      </c>
      <c r="J981" s="125">
        <v>18</v>
      </c>
      <c r="K981" s="125" t="s">
        <v>3169</v>
      </c>
      <c r="L981" s="125" t="s">
        <v>3170</v>
      </c>
      <c r="M981" s="141" t="s">
        <v>931</v>
      </c>
      <c r="N981" s="125">
        <v>1</v>
      </c>
      <c r="O981" s="141" t="s">
        <v>931</v>
      </c>
    </row>
    <row r="982" spans="1:15" x14ac:dyDescent="0.25">
      <c r="A982" s="125">
        <f t="shared" si="15"/>
        <v>976</v>
      </c>
      <c r="B982" s="125" t="s">
        <v>3166</v>
      </c>
      <c r="C982" s="125" t="s">
        <v>3166</v>
      </c>
      <c r="D982" s="125" t="s">
        <v>3203</v>
      </c>
      <c r="E982" s="126"/>
      <c r="F982" s="127"/>
      <c r="G982" s="127"/>
      <c r="H982" s="130" t="s">
        <v>3168</v>
      </c>
      <c r="I982" s="129">
        <v>57.982756057296896</v>
      </c>
      <c r="J982" s="125">
        <v>18</v>
      </c>
      <c r="K982" s="125" t="s">
        <v>3169</v>
      </c>
      <c r="L982" s="125" t="s">
        <v>3170</v>
      </c>
      <c r="M982" s="141" t="s">
        <v>931</v>
      </c>
      <c r="N982" s="125">
        <v>1</v>
      </c>
      <c r="O982" s="141" t="s">
        <v>931</v>
      </c>
    </row>
    <row r="983" spans="1:15" x14ac:dyDescent="0.25">
      <c r="A983" s="125">
        <f t="shared" si="15"/>
        <v>977</v>
      </c>
      <c r="B983" s="125" t="s">
        <v>3166</v>
      </c>
      <c r="C983" s="125" t="s">
        <v>3166</v>
      </c>
      <c r="D983" s="125" t="s">
        <v>3203</v>
      </c>
      <c r="E983" s="126"/>
      <c r="F983" s="127"/>
      <c r="G983" s="127"/>
      <c r="H983" s="130" t="s">
        <v>3183</v>
      </c>
      <c r="I983" s="129">
        <v>114.0175425099138</v>
      </c>
      <c r="J983" s="125">
        <v>15</v>
      </c>
      <c r="K983" s="125" t="s">
        <v>3169</v>
      </c>
      <c r="L983" s="125" t="s">
        <v>3175</v>
      </c>
      <c r="M983" s="141" t="s">
        <v>5767</v>
      </c>
      <c r="N983" s="125">
        <v>1</v>
      </c>
      <c r="O983" s="141" t="s">
        <v>8160</v>
      </c>
    </row>
    <row r="984" spans="1:15" x14ac:dyDescent="0.25">
      <c r="A984" s="125">
        <f t="shared" si="15"/>
        <v>978</v>
      </c>
      <c r="B984" s="125" t="s">
        <v>3166</v>
      </c>
      <c r="C984" s="125" t="s">
        <v>3166</v>
      </c>
      <c r="D984" s="125" t="s">
        <v>3203</v>
      </c>
      <c r="E984" s="126"/>
      <c r="F984" s="127"/>
      <c r="G984" s="127"/>
      <c r="H984" s="130" t="s">
        <v>3183</v>
      </c>
      <c r="I984" s="129">
        <v>108.66922287382016</v>
      </c>
      <c r="J984" s="125">
        <v>12</v>
      </c>
      <c r="K984" s="125" t="s">
        <v>3169</v>
      </c>
      <c r="L984" s="125" t="s">
        <v>3175</v>
      </c>
      <c r="M984" s="141" t="s">
        <v>5749</v>
      </c>
      <c r="N984" s="125">
        <v>1</v>
      </c>
      <c r="O984" s="141" t="s">
        <v>8165</v>
      </c>
    </row>
    <row r="985" spans="1:15" x14ac:dyDescent="0.25">
      <c r="A985" s="125">
        <f t="shared" si="15"/>
        <v>979</v>
      </c>
      <c r="B985" s="125" t="s">
        <v>3166</v>
      </c>
      <c r="C985" s="125" t="s">
        <v>3166</v>
      </c>
      <c r="D985" s="125" t="s">
        <v>3203</v>
      </c>
      <c r="E985" s="126"/>
      <c r="F985" s="127"/>
      <c r="G985" s="127"/>
      <c r="H985" s="130" t="s">
        <v>3183</v>
      </c>
      <c r="I985" s="129">
        <v>123.76186811776881</v>
      </c>
      <c r="J985" s="125">
        <v>12</v>
      </c>
      <c r="K985" s="125" t="s">
        <v>3169</v>
      </c>
      <c r="L985" s="125" t="s">
        <v>3175</v>
      </c>
      <c r="M985" s="141" t="s">
        <v>5749</v>
      </c>
      <c r="N985" s="125">
        <v>1</v>
      </c>
      <c r="O985" s="141" t="s">
        <v>8165</v>
      </c>
    </row>
    <row r="986" spans="1:15" x14ac:dyDescent="0.25">
      <c r="A986" s="125">
        <f t="shared" si="15"/>
        <v>980</v>
      </c>
      <c r="B986" s="125" t="s">
        <v>3166</v>
      </c>
      <c r="C986" s="125" t="s">
        <v>3166</v>
      </c>
      <c r="D986" s="125" t="s">
        <v>3203</v>
      </c>
      <c r="E986" s="126"/>
      <c r="F986" s="127"/>
      <c r="G986" s="127"/>
      <c r="H986" s="130" t="s">
        <v>3183</v>
      </c>
      <c r="I986" s="129">
        <v>114.47707194019246</v>
      </c>
      <c r="J986" s="125">
        <v>12</v>
      </c>
      <c r="K986" s="125" t="s">
        <v>3169</v>
      </c>
      <c r="L986" s="125" t="s">
        <v>3175</v>
      </c>
      <c r="M986" s="141" t="s">
        <v>5749</v>
      </c>
      <c r="N986" s="125">
        <v>1</v>
      </c>
      <c r="O986" s="141" t="s">
        <v>8165</v>
      </c>
    </row>
    <row r="987" spans="1:15" x14ac:dyDescent="0.25">
      <c r="A987" s="125">
        <f t="shared" si="15"/>
        <v>981</v>
      </c>
      <c r="B987" s="125" t="s">
        <v>3166</v>
      </c>
      <c r="C987" s="125" t="s">
        <v>3166</v>
      </c>
      <c r="D987" s="125" t="s">
        <v>3203</v>
      </c>
      <c r="E987" s="126"/>
      <c r="F987" s="127"/>
      <c r="G987" s="127"/>
      <c r="H987" s="130" t="s">
        <v>3183</v>
      </c>
      <c r="I987" s="129">
        <v>115.13470371699404</v>
      </c>
      <c r="J987" s="125">
        <v>15</v>
      </c>
      <c r="K987" s="125" t="s">
        <v>3169</v>
      </c>
      <c r="L987" s="125" t="s">
        <v>3175</v>
      </c>
      <c r="M987" s="141" t="s">
        <v>5767</v>
      </c>
      <c r="N987" s="125">
        <v>1</v>
      </c>
      <c r="O987" s="141" t="s">
        <v>8160</v>
      </c>
    </row>
    <row r="988" spans="1:15" x14ac:dyDescent="0.25">
      <c r="A988" s="125">
        <f t="shared" si="15"/>
        <v>982</v>
      </c>
      <c r="B988" s="125" t="s">
        <v>3166</v>
      </c>
      <c r="C988" s="125" t="s">
        <v>3166</v>
      </c>
      <c r="D988" s="125" t="s">
        <v>3203</v>
      </c>
      <c r="E988" s="126"/>
      <c r="F988" s="127"/>
      <c r="G988" s="127"/>
      <c r="H988" s="130" t="s">
        <v>3183</v>
      </c>
      <c r="I988" s="129">
        <v>118.1397477566293</v>
      </c>
      <c r="J988" s="125">
        <v>15</v>
      </c>
      <c r="K988" s="125" t="s">
        <v>3169</v>
      </c>
      <c r="L988" s="125" t="s">
        <v>3175</v>
      </c>
      <c r="M988" s="141" t="s">
        <v>5767</v>
      </c>
      <c r="N988" s="125">
        <v>1</v>
      </c>
      <c r="O988" s="141" t="s">
        <v>8160</v>
      </c>
    </row>
    <row r="989" spans="1:15" x14ac:dyDescent="0.25">
      <c r="A989" s="125">
        <f t="shared" si="15"/>
        <v>983</v>
      </c>
      <c r="B989" s="125" t="s">
        <v>3166</v>
      </c>
      <c r="C989" s="125" t="s">
        <v>3166</v>
      </c>
      <c r="D989" s="125" t="s">
        <v>3203</v>
      </c>
      <c r="E989" s="126"/>
      <c r="F989" s="127"/>
      <c r="G989" s="127"/>
      <c r="H989" s="130" t="s">
        <v>3183</v>
      </c>
      <c r="I989" s="129">
        <v>107.70329614269008</v>
      </c>
      <c r="J989" s="125">
        <v>15</v>
      </c>
      <c r="K989" s="125" t="s">
        <v>3169</v>
      </c>
      <c r="L989" s="125" t="s">
        <v>3175</v>
      </c>
      <c r="M989" s="141" t="s">
        <v>5767</v>
      </c>
      <c r="N989" s="125">
        <v>1</v>
      </c>
      <c r="O989" s="141" t="s">
        <v>8160</v>
      </c>
    </row>
    <row r="990" spans="1:15" x14ac:dyDescent="0.25">
      <c r="A990" s="125">
        <f t="shared" si="15"/>
        <v>984</v>
      </c>
      <c r="B990" s="125" t="s">
        <v>3166</v>
      </c>
      <c r="C990" s="125" t="s">
        <v>3166</v>
      </c>
      <c r="D990" s="125" t="s">
        <v>3203</v>
      </c>
      <c r="E990" s="126"/>
      <c r="F990" s="127"/>
      <c r="G990" s="127"/>
      <c r="H990" s="130" t="s">
        <v>3183</v>
      </c>
      <c r="I990" s="129">
        <v>127.61269529321916</v>
      </c>
      <c r="J990" s="125">
        <v>12</v>
      </c>
      <c r="K990" s="125" t="s">
        <v>3169</v>
      </c>
      <c r="L990" s="125" t="s">
        <v>3175</v>
      </c>
      <c r="M990" s="141" t="s">
        <v>5749</v>
      </c>
      <c r="N990" s="125">
        <v>1</v>
      </c>
      <c r="O990" s="141" t="s">
        <v>8165</v>
      </c>
    </row>
    <row r="991" spans="1:15" x14ac:dyDescent="0.25">
      <c r="A991" s="125">
        <f t="shared" si="15"/>
        <v>985</v>
      </c>
      <c r="B991" s="125" t="s">
        <v>3166</v>
      </c>
      <c r="C991" s="125" t="s">
        <v>3166</v>
      </c>
      <c r="D991" s="125" t="s">
        <v>3203</v>
      </c>
      <c r="E991" s="126"/>
      <c r="F991" s="127"/>
      <c r="G991" s="127"/>
      <c r="H991" s="130" t="s">
        <v>3183</v>
      </c>
      <c r="I991" s="129">
        <v>50.695167422546305</v>
      </c>
      <c r="J991" s="125">
        <v>15</v>
      </c>
      <c r="K991" s="125" t="s">
        <v>3169</v>
      </c>
      <c r="L991" s="125" t="s">
        <v>3175</v>
      </c>
      <c r="M991" s="141" t="s">
        <v>5767</v>
      </c>
      <c r="N991" s="125">
        <v>1</v>
      </c>
      <c r="O991" s="141" t="s">
        <v>8160</v>
      </c>
    </row>
    <row r="992" spans="1:15" x14ac:dyDescent="0.25">
      <c r="A992" s="125">
        <f t="shared" si="15"/>
        <v>986</v>
      </c>
      <c r="B992" s="125" t="s">
        <v>3166</v>
      </c>
      <c r="C992" s="125" t="s">
        <v>3166</v>
      </c>
      <c r="D992" s="125" t="s">
        <v>3203</v>
      </c>
      <c r="E992" s="126"/>
      <c r="F992" s="127"/>
      <c r="G992" s="127"/>
      <c r="H992" s="130" t="s">
        <v>3183</v>
      </c>
      <c r="I992" s="129">
        <v>97.744565066299216</v>
      </c>
      <c r="J992" s="125">
        <v>15</v>
      </c>
      <c r="K992" s="125" t="s">
        <v>3169</v>
      </c>
      <c r="L992" s="125" t="s">
        <v>3175</v>
      </c>
      <c r="M992" s="141" t="s">
        <v>5767</v>
      </c>
      <c r="N992" s="125">
        <v>1</v>
      </c>
      <c r="O992" s="141" t="s">
        <v>8160</v>
      </c>
    </row>
    <row r="993" spans="1:15" x14ac:dyDescent="0.25">
      <c r="A993" s="125">
        <f t="shared" si="15"/>
        <v>987</v>
      </c>
      <c r="B993" s="125" t="s">
        <v>3166</v>
      </c>
      <c r="C993" s="125" t="s">
        <v>3166</v>
      </c>
      <c r="D993" s="125" t="s">
        <v>3203</v>
      </c>
      <c r="E993" s="126"/>
      <c r="F993" s="127"/>
      <c r="G993" s="127"/>
      <c r="H993" s="130" t="s">
        <v>3168</v>
      </c>
      <c r="I993" s="129">
        <v>139.97856978837868</v>
      </c>
      <c r="J993" s="125">
        <v>18</v>
      </c>
      <c r="K993" s="125" t="s">
        <v>3169</v>
      </c>
      <c r="L993" s="125" t="s">
        <v>3170</v>
      </c>
      <c r="M993" s="141" t="s">
        <v>931</v>
      </c>
      <c r="N993" s="125">
        <v>1</v>
      </c>
      <c r="O993" s="141" t="s">
        <v>931</v>
      </c>
    </row>
    <row r="994" spans="1:15" x14ac:dyDescent="0.25">
      <c r="A994" s="125">
        <f t="shared" si="15"/>
        <v>988</v>
      </c>
      <c r="B994" s="125" t="s">
        <v>3166</v>
      </c>
      <c r="C994" s="125" t="s">
        <v>3166</v>
      </c>
      <c r="D994" s="125" t="s">
        <v>3203</v>
      </c>
      <c r="E994" s="126"/>
      <c r="F994" s="127"/>
      <c r="G994" s="127"/>
      <c r="H994" s="130" t="s">
        <v>3168</v>
      </c>
      <c r="I994" s="129">
        <v>146.56397920362289</v>
      </c>
      <c r="J994" s="125">
        <v>18</v>
      </c>
      <c r="K994" s="125" t="s">
        <v>3169</v>
      </c>
      <c r="L994" s="125" t="s">
        <v>3170</v>
      </c>
      <c r="M994" s="141" t="s">
        <v>931</v>
      </c>
      <c r="N994" s="125">
        <v>1</v>
      </c>
      <c r="O994" s="141" t="s">
        <v>931</v>
      </c>
    </row>
    <row r="995" spans="1:15" x14ac:dyDescent="0.25">
      <c r="A995" s="125">
        <f t="shared" si="15"/>
        <v>989</v>
      </c>
      <c r="B995" s="125" t="s">
        <v>3166</v>
      </c>
      <c r="C995" s="125" t="s">
        <v>3166</v>
      </c>
      <c r="D995" s="125" t="s">
        <v>3203</v>
      </c>
      <c r="E995" s="126"/>
      <c r="F995" s="127"/>
      <c r="G995" s="127"/>
      <c r="H995" s="130" t="s">
        <v>3168</v>
      </c>
      <c r="I995" s="129">
        <v>101.92153844992725</v>
      </c>
      <c r="J995" s="125">
        <v>18</v>
      </c>
      <c r="K995" s="125" t="s">
        <v>3169</v>
      </c>
      <c r="L995" s="125" t="s">
        <v>3170</v>
      </c>
      <c r="M995" s="141" t="s">
        <v>931</v>
      </c>
      <c r="N995" s="125">
        <v>1</v>
      </c>
      <c r="O995" s="141" t="s">
        <v>931</v>
      </c>
    </row>
    <row r="996" spans="1:15" x14ac:dyDescent="0.25">
      <c r="A996" s="125">
        <f t="shared" si="15"/>
        <v>990</v>
      </c>
      <c r="B996" s="125" t="s">
        <v>3166</v>
      </c>
      <c r="C996" s="125" t="s">
        <v>3166</v>
      </c>
      <c r="D996" s="125" t="s">
        <v>3203</v>
      </c>
      <c r="E996" s="126"/>
      <c r="F996" s="127"/>
      <c r="G996" s="127"/>
      <c r="H996" s="130" t="s">
        <v>3168</v>
      </c>
      <c r="I996" s="129">
        <v>152.77761616153069</v>
      </c>
      <c r="J996" s="125">
        <v>20</v>
      </c>
      <c r="K996" s="125" t="s">
        <v>3171</v>
      </c>
      <c r="L996" s="125" t="s">
        <v>3172</v>
      </c>
      <c r="M996" s="141" t="s">
        <v>931</v>
      </c>
      <c r="N996" s="125">
        <v>1</v>
      </c>
      <c r="O996" s="141" t="s">
        <v>931</v>
      </c>
    </row>
    <row r="997" spans="1:15" x14ac:dyDescent="0.25">
      <c r="A997" s="125">
        <f t="shared" si="15"/>
        <v>991</v>
      </c>
      <c r="B997" s="125" t="s">
        <v>3166</v>
      </c>
      <c r="C997" s="125" t="s">
        <v>3166</v>
      </c>
      <c r="D997" s="125" t="s">
        <v>3203</v>
      </c>
      <c r="E997" s="126"/>
      <c r="F997" s="127"/>
      <c r="G997" s="127"/>
      <c r="H997" s="130" t="s">
        <v>3183</v>
      </c>
      <c r="I997" s="129">
        <v>139.97856978837868</v>
      </c>
      <c r="J997" s="125">
        <v>12</v>
      </c>
      <c r="K997" s="125" t="s">
        <v>3169</v>
      </c>
      <c r="L997" s="125" t="s">
        <v>3175</v>
      </c>
      <c r="M997" s="141" t="s">
        <v>5749</v>
      </c>
      <c r="N997" s="125">
        <v>1</v>
      </c>
      <c r="O997" s="141" t="s">
        <v>8165</v>
      </c>
    </row>
    <row r="998" spans="1:15" x14ac:dyDescent="0.25">
      <c r="A998" s="125">
        <f t="shared" si="15"/>
        <v>992</v>
      </c>
      <c r="B998" s="125" t="s">
        <v>3166</v>
      </c>
      <c r="C998" s="125" t="s">
        <v>3166</v>
      </c>
      <c r="D998" s="125" t="s">
        <v>3203</v>
      </c>
      <c r="E998" s="126"/>
      <c r="F998" s="127"/>
      <c r="G998" s="127"/>
      <c r="H998" s="130" t="s">
        <v>3183</v>
      </c>
      <c r="I998" s="129">
        <v>122.57650672131263</v>
      </c>
      <c r="J998" s="125">
        <v>12</v>
      </c>
      <c r="K998" s="125" t="s">
        <v>3169</v>
      </c>
      <c r="L998" s="125" t="s">
        <v>3175</v>
      </c>
      <c r="M998" s="141" t="s">
        <v>5749</v>
      </c>
      <c r="N998" s="125">
        <v>1</v>
      </c>
      <c r="O998" s="141" t="s">
        <v>8165</v>
      </c>
    </row>
    <row r="999" spans="1:15" x14ac:dyDescent="0.25">
      <c r="A999" s="125">
        <f t="shared" si="15"/>
        <v>993</v>
      </c>
      <c r="B999" s="125" t="s">
        <v>3166</v>
      </c>
      <c r="C999" s="125" t="s">
        <v>3166</v>
      </c>
      <c r="D999" s="125" t="s">
        <v>3203</v>
      </c>
      <c r="E999" s="126"/>
      <c r="F999" s="127"/>
      <c r="G999" s="127"/>
      <c r="H999" s="130" t="s">
        <v>3183</v>
      </c>
      <c r="I999" s="129">
        <v>137.80058055030102</v>
      </c>
      <c r="J999" s="125">
        <v>12</v>
      </c>
      <c r="K999" s="125" t="s">
        <v>3169</v>
      </c>
      <c r="L999" s="125" t="s">
        <v>3175</v>
      </c>
      <c r="M999" s="141" t="s">
        <v>5749</v>
      </c>
      <c r="N999" s="125">
        <v>1</v>
      </c>
      <c r="O999" s="141" t="s">
        <v>8165</v>
      </c>
    </row>
    <row r="1000" spans="1:15" x14ac:dyDescent="0.25">
      <c r="A1000" s="125">
        <f t="shared" si="15"/>
        <v>994</v>
      </c>
      <c r="B1000" s="125" t="s">
        <v>3166</v>
      </c>
      <c r="C1000" s="125" t="s">
        <v>3166</v>
      </c>
      <c r="D1000" s="125" t="s">
        <v>3203</v>
      </c>
      <c r="E1000" s="126"/>
      <c r="F1000" s="127"/>
      <c r="G1000" s="127"/>
      <c r="H1000" s="130" t="s">
        <v>3183</v>
      </c>
      <c r="I1000" s="129">
        <v>117.64777940955791</v>
      </c>
      <c r="J1000" s="125">
        <v>12</v>
      </c>
      <c r="K1000" s="125" t="s">
        <v>3169</v>
      </c>
      <c r="L1000" s="125" t="s">
        <v>3175</v>
      </c>
      <c r="M1000" s="141" t="s">
        <v>5749</v>
      </c>
      <c r="N1000" s="125">
        <v>1</v>
      </c>
      <c r="O1000" s="141" t="s">
        <v>8165</v>
      </c>
    </row>
    <row r="1001" spans="1:15" x14ac:dyDescent="0.25">
      <c r="A1001" s="125">
        <f t="shared" si="15"/>
        <v>995</v>
      </c>
      <c r="B1001" s="125" t="s">
        <v>3166</v>
      </c>
      <c r="C1001" s="125" t="s">
        <v>3166</v>
      </c>
      <c r="D1001" s="125" t="s">
        <v>3203</v>
      </c>
      <c r="E1001" s="126"/>
      <c r="F1001" s="127"/>
      <c r="G1001" s="127"/>
      <c r="H1001" s="130" t="s">
        <v>3183</v>
      </c>
      <c r="I1001" s="129">
        <v>45.803929962395145</v>
      </c>
      <c r="J1001" s="125">
        <v>12</v>
      </c>
      <c r="K1001" s="125" t="s">
        <v>3169</v>
      </c>
      <c r="L1001" s="125" t="s">
        <v>3175</v>
      </c>
      <c r="M1001" s="141" t="s">
        <v>5749</v>
      </c>
      <c r="N1001" s="125">
        <v>1</v>
      </c>
      <c r="O1001" s="141" t="s">
        <v>8165</v>
      </c>
    </row>
    <row r="1002" spans="1:15" x14ac:dyDescent="0.25">
      <c r="A1002" s="125">
        <f t="shared" si="15"/>
        <v>996</v>
      </c>
      <c r="B1002" s="125" t="s">
        <v>3166</v>
      </c>
      <c r="C1002" s="125" t="s">
        <v>3166</v>
      </c>
      <c r="D1002" s="125" t="s">
        <v>3203</v>
      </c>
      <c r="E1002" s="126"/>
      <c r="F1002" s="127"/>
      <c r="G1002" s="127"/>
      <c r="H1002" s="130" t="s">
        <v>3183</v>
      </c>
      <c r="I1002" s="129">
        <v>70.936591403872796</v>
      </c>
      <c r="J1002" s="125">
        <v>15</v>
      </c>
      <c r="K1002" s="125" t="s">
        <v>3169</v>
      </c>
      <c r="L1002" s="125" t="s">
        <v>3175</v>
      </c>
      <c r="M1002" s="141" t="s">
        <v>5767</v>
      </c>
      <c r="N1002" s="125">
        <v>1</v>
      </c>
      <c r="O1002" s="141" t="s">
        <v>8160</v>
      </c>
    </row>
    <row r="1003" spans="1:15" x14ac:dyDescent="0.25">
      <c r="A1003" s="125">
        <f t="shared" si="15"/>
        <v>997</v>
      </c>
      <c r="B1003" s="125" t="s">
        <v>3166</v>
      </c>
      <c r="C1003" s="125" t="s">
        <v>3166</v>
      </c>
      <c r="D1003" s="125" t="s">
        <v>3203</v>
      </c>
      <c r="E1003" s="126"/>
      <c r="F1003" s="127"/>
      <c r="G1003" s="127"/>
      <c r="H1003" s="130" t="s">
        <v>3183</v>
      </c>
      <c r="I1003" s="129">
        <v>73.878278269055514</v>
      </c>
      <c r="J1003" s="125">
        <v>15</v>
      </c>
      <c r="K1003" s="125" t="s">
        <v>3169</v>
      </c>
      <c r="L1003" s="125" t="s">
        <v>3175</v>
      </c>
      <c r="M1003" s="141" t="s">
        <v>5767</v>
      </c>
      <c r="N1003" s="125">
        <v>1</v>
      </c>
      <c r="O1003" s="141" t="s">
        <v>8160</v>
      </c>
    </row>
    <row r="1004" spans="1:15" x14ac:dyDescent="0.25">
      <c r="A1004" s="125">
        <f t="shared" si="15"/>
        <v>998</v>
      </c>
      <c r="B1004" s="125" t="s">
        <v>3166</v>
      </c>
      <c r="C1004" s="125" t="s">
        <v>3166</v>
      </c>
      <c r="D1004" s="125" t="s">
        <v>3203</v>
      </c>
      <c r="E1004" s="126"/>
      <c r="F1004" s="127"/>
      <c r="G1004" s="127"/>
      <c r="H1004" s="130" t="s">
        <v>3183</v>
      </c>
      <c r="I1004" s="129">
        <v>67.201190465645766</v>
      </c>
      <c r="J1004" s="125">
        <v>13</v>
      </c>
      <c r="K1004" s="125" t="s">
        <v>3169</v>
      </c>
      <c r="L1004" s="125" t="s">
        <v>3175</v>
      </c>
      <c r="M1004" s="141" t="s">
        <v>5759</v>
      </c>
      <c r="N1004" s="125">
        <v>1</v>
      </c>
      <c r="O1004" s="141" t="s">
        <v>8161</v>
      </c>
    </row>
    <row r="1005" spans="1:15" x14ac:dyDescent="0.25">
      <c r="A1005" s="125">
        <f t="shared" si="15"/>
        <v>999</v>
      </c>
      <c r="B1005" s="125" t="s">
        <v>3166</v>
      </c>
      <c r="C1005" s="125" t="s">
        <v>3166</v>
      </c>
      <c r="D1005" s="125" t="s">
        <v>3203</v>
      </c>
      <c r="E1005" s="126"/>
      <c r="F1005" s="127"/>
      <c r="G1005" s="127"/>
      <c r="H1005" s="130" t="s">
        <v>3168</v>
      </c>
      <c r="I1005" s="129">
        <v>42.638011210655684</v>
      </c>
      <c r="J1005" s="125">
        <v>18</v>
      </c>
      <c r="K1005" s="125" t="s">
        <v>3169</v>
      </c>
      <c r="L1005" s="125" t="s">
        <v>3172</v>
      </c>
      <c r="M1005" s="141" t="s">
        <v>931</v>
      </c>
      <c r="N1005" s="125">
        <v>1</v>
      </c>
      <c r="O1005" s="141" t="s">
        <v>931</v>
      </c>
    </row>
    <row r="1006" spans="1:15" x14ac:dyDescent="0.25">
      <c r="A1006" s="125">
        <f t="shared" si="15"/>
        <v>1000</v>
      </c>
      <c r="B1006" s="125" t="s">
        <v>3166</v>
      </c>
      <c r="C1006" s="125" t="s">
        <v>3166</v>
      </c>
      <c r="D1006" s="125" t="s">
        <v>3203</v>
      </c>
      <c r="E1006" s="126"/>
      <c r="F1006" s="127"/>
      <c r="G1006" s="127"/>
      <c r="H1006" s="130" t="s">
        <v>3168</v>
      </c>
      <c r="I1006" s="129">
        <v>144.62710672622887</v>
      </c>
      <c r="J1006" s="125">
        <v>18</v>
      </c>
      <c r="K1006" s="125" t="s">
        <v>3169</v>
      </c>
      <c r="L1006" s="125" t="s">
        <v>3170</v>
      </c>
      <c r="M1006" s="141" t="s">
        <v>931</v>
      </c>
      <c r="N1006" s="125">
        <v>1</v>
      </c>
      <c r="O1006" s="141" t="s">
        <v>931</v>
      </c>
    </row>
    <row r="1007" spans="1:15" x14ac:dyDescent="0.25">
      <c r="A1007" s="125">
        <f t="shared" si="15"/>
        <v>1001</v>
      </c>
      <c r="B1007" s="125" t="s">
        <v>3166</v>
      </c>
      <c r="C1007" s="125" t="s">
        <v>3166</v>
      </c>
      <c r="D1007" s="125" t="s">
        <v>3203</v>
      </c>
      <c r="E1007" s="126"/>
      <c r="F1007" s="127"/>
      <c r="G1007" s="127"/>
      <c r="H1007" s="130" t="s">
        <v>3168</v>
      </c>
      <c r="I1007" s="129">
        <v>122.78843593759146</v>
      </c>
      <c r="J1007" s="125">
        <v>18</v>
      </c>
      <c r="K1007" s="125" t="s">
        <v>3169</v>
      </c>
      <c r="L1007" s="125" t="s">
        <v>3170</v>
      </c>
      <c r="M1007" s="141" t="s">
        <v>931</v>
      </c>
      <c r="N1007" s="125">
        <v>1</v>
      </c>
      <c r="O1007" s="141" t="s">
        <v>931</v>
      </c>
    </row>
    <row r="1008" spans="1:15" x14ac:dyDescent="0.25">
      <c r="A1008" s="125">
        <f t="shared" si="15"/>
        <v>1002</v>
      </c>
      <c r="B1008" s="125" t="s">
        <v>3166</v>
      </c>
      <c r="C1008" s="125" t="s">
        <v>3166</v>
      </c>
      <c r="D1008" s="125" t="s">
        <v>3203</v>
      </c>
      <c r="E1008" s="126"/>
      <c r="F1008" s="127"/>
      <c r="G1008" s="127"/>
      <c r="H1008" s="130" t="s">
        <v>3168</v>
      </c>
      <c r="I1008" s="129">
        <v>160.86018774078315</v>
      </c>
      <c r="J1008" s="125">
        <v>18</v>
      </c>
      <c r="K1008" s="125" t="s">
        <v>3171</v>
      </c>
      <c r="L1008" s="125" t="s">
        <v>3172</v>
      </c>
      <c r="M1008" s="141" t="s">
        <v>931</v>
      </c>
      <c r="N1008" s="125">
        <v>1</v>
      </c>
      <c r="O1008" s="141" t="s">
        <v>931</v>
      </c>
    </row>
    <row r="1009" spans="1:15" x14ac:dyDescent="0.25">
      <c r="A1009" s="125">
        <f t="shared" si="15"/>
        <v>1003</v>
      </c>
      <c r="B1009" s="125" t="s">
        <v>3166</v>
      </c>
      <c r="C1009" s="125" t="s">
        <v>3166</v>
      </c>
      <c r="D1009" s="125" t="s">
        <v>3203</v>
      </c>
      <c r="E1009" s="126"/>
      <c r="F1009" s="127"/>
      <c r="G1009" s="127"/>
      <c r="H1009" s="130" t="s">
        <v>3168</v>
      </c>
      <c r="I1009" s="129">
        <v>152.26949793047851</v>
      </c>
      <c r="J1009" s="125">
        <v>18</v>
      </c>
      <c r="K1009" s="125" t="s">
        <v>3169</v>
      </c>
      <c r="L1009" s="125" t="s">
        <v>3170</v>
      </c>
      <c r="M1009" s="141" t="s">
        <v>931</v>
      </c>
      <c r="N1009" s="125">
        <v>1</v>
      </c>
      <c r="O1009" s="141" t="s">
        <v>931</v>
      </c>
    </row>
    <row r="1010" spans="1:15" x14ac:dyDescent="0.25">
      <c r="A1010" s="125">
        <f t="shared" si="15"/>
        <v>1004</v>
      </c>
      <c r="B1010" s="125" t="s">
        <v>3166</v>
      </c>
      <c r="C1010" s="125" t="s">
        <v>3166</v>
      </c>
      <c r="D1010" s="125" t="s">
        <v>3203</v>
      </c>
      <c r="E1010" s="126"/>
      <c r="F1010" s="127"/>
      <c r="G1010" s="127"/>
      <c r="H1010" s="130" t="s">
        <v>3168</v>
      </c>
      <c r="I1010" s="129">
        <v>72.401657439591816</v>
      </c>
      <c r="J1010" s="125">
        <v>18</v>
      </c>
      <c r="K1010" s="125" t="s">
        <v>3169</v>
      </c>
      <c r="L1010" s="125" t="s">
        <v>3170</v>
      </c>
      <c r="M1010" s="141" t="s">
        <v>931</v>
      </c>
      <c r="N1010" s="125">
        <v>1</v>
      </c>
      <c r="O1010" s="141" t="s">
        <v>931</v>
      </c>
    </row>
    <row r="1011" spans="1:15" x14ac:dyDescent="0.25">
      <c r="A1011" s="125">
        <f t="shared" si="15"/>
        <v>1005</v>
      </c>
      <c r="B1011" s="125" t="s">
        <v>3166</v>
      </c>
      <c r="C1011" s="125" t="s">
        <v>3166</v>
      </c>
      <c r="D1011" s="125" t="s">
        <v>3203</v>
      </c>
      <c r="E1011" s="126"/>
      <c r="F1011" s="127"/>
      <c r="G1011" s="127"/>
      <c r="H1011" s="130" t="s">
        <v>3168</v>
      </c>
      <c r="I1011" s="129">
        <v>203.5706265648362</v>
      </c>
      <c r="J1011" s="125">
        <v>18</v>
      </c>
      <c r="K1011" s="125" t="s">
        <v>3169</v>
      </c>
      <c r="L1011" s="125" t="s">
        <v>3170</v>
      </c>
      <c r="M1011" s="141" t="s">
        <v>931</v>
      </c>
      <c r="N1011" s="125">
        <v>1</v>
      </c>
      <c r="O1011" s="141" t="s">
        <v>931</v>
      </c>
    </row>
    <row r="1012" spans="1:15" x14ac:dyDescent="0.25">
      <c r="A1012" s="125">
        <f t="shared" si="15"/>
        <v>1006</v>
      </c>
      <c r="B1012" s="125" t="s">
        <v>3166</v>
      </c>
      <c r="C1012" s="125" t="s">
        <v>3166</v>
      </c>
      <c r="D1012" s="125" t="s">
        <v>3203</v>
      </c>
      <c r="E1012" s="126"/>
      <c r="F1012" s="127"/>
      <c r="G1012" s="127"/>
      <c r="H1012" s="130" t="s">
        <v>3168</v>
      </c>
      <c r="I1012" s="129">
        <v>169.4609099468075</v>
      </c>
      <c r="J1012" s="125">
        <v>18</v>
      </c>
      <c r="K1012" s="125" t="s">
        <v>3169</v>
      </c>
      <c r="L1012" s="125" t="s">
        <v>3170</v>
      </c>
      <c r="M1012" s="141" t="s">
        <v>931</v>
      </c>
      <c r="N1012" s="125">
        <v>1</v>
      </c>
      <c r="O1012" s="141" t="s">
        <v>931</v>
      </c>
    </row>
    <row r="1013" spans="1:15" x14ac:dyDescent="0.25">
      <c r="A1013" s="125">
        <f t="shared" si="15"/>
        <v>1007</v>
      </c>
      <c r="B1013" s="125" t="s">
        <v>3166</v>
      </c>
      <c r="C1013" s="125" t="s">
        <v>3166</v>
      </c>
      <c r="D1013" s="125" t="s">
        <v>3203</v>
      </c>
      <c r="E1013" s="126"/>
      <c r="F1013" s="127"/>
      <c r="G1013" s="127"/>
      <c r="H1013" s="130" t="s">
        <v>3168</v>
      </c>
      <c r="I1013" s="129">
        <v>222.31958978011812</v>
      </c>
      <c r="J1013" s="125">
        <v>18</v>
      </c>
      <c r="K1013" s="125" t="s">
        <v>3169</v>
      </c>
      <c r="L1013" s="125" t="s">
        <v>3170</v>
      </c>
      <c r="M1013" s="141" t="s">
        <v>931</v>
      </c>
      <c r="N1013" s="125">
        <v>1</v>
      </c>
      <c r="O1013" s="141" t="s">
        <v>931</v>
      </c>
    </row>
    <row r="1014" spans="1:15" x14ac:dyDescent="0.25">
      <c r="A1014" s="125">
        <f t="shared" si="15"/>
        <v>1008</v>
      </c>
      <c r="B1014" s="125" t="s">
        <v>3166</v>
      </c>
      <c r="C1014" s="125" t="s">
        <v>3166</v>
      </c>
      <c r="D1014" s="125" t="s">
        <v>3203</v>
      </c>
      <c r="E1014" s="126"/>
      <c r="F1014" s="127"/>
      <c r="G1014" s="127"/>
      <c r="H1014" s="130" t="s">
        <v>3168</v>
      </c>
      <c r="I1014" s="129">
        <v>242.26638231500465</v>
      </c>
      <c r="J1014" s="125">
        <v>18</v>
      </c>
      <c r="K1014" s="125" t="s">
        <v>3169</v>
      </c>
      <c r="L1014" s="125" t="s">
        <v>3170</v>
      </c>
      <c r="M1014" s="141" t="s">
        <v>931</v>
      </c>
      <c r="N1014" s="125">
        <v>1</v>
      </c>
      <c r="O1014" s="141" t="s">
        <v>931</v>
      </c>
    </row>
    <row r="1015" spans="1:15" x14ac:dyDescent="0.25">
      <c r="A1015" s="125">
        <f t="shared" si="15"/>
        <v>1009</v>
      </c>
      <c r="B1015" s="125" t="s">
        <v>3166</v>
      </c>
      <c r="C1015" s="125" t="s">
        <v>3166</v>
      </c>
      <c r="D1015" s="125" t="s">
        <v>3203</v>
      </c>
      <c r="E1015" s="126"/>
      <c r="F1015" s="127"/>
      <c r="G1015" s="127"/>
      <c r="H1015" s="130" t="s">
        <v>3168</v>
      </c>
      <c r="I1015" s="129">
        <v>225.85393509965684</v>
      </c>
      <c r="J1015" s="125">
        <v>18</v>
      </c>
      <c r="K1015" s="125" t="s">
        <v>3169</v>
      </c>
      <c r="L1015" s="125" t="s">
        <v>3170</v>
      </c>
      <c r="M1015" s="141" t="s">
        <v>931</v>
      </c>
      <c r="N1015" s="125">
        <v>1</v>
      </c>
      <c r="O1015" s="141" t="s">
        <v>931</v>
      </c>
    </row>
    <row r="1016" spans="1:15" x14ac:dyDescent="0.25">
      <c r="A1016" s="125">
        <f t="shared" si="15"/>
        <v>1010</v>
      </c>
      <c r="B1016" s="125" t="s">
        <v>3166</v>
      </c>
      <c r="C1016" s="125" t="s">
        <v>3166</v>
      </c>
      <c r="D1016" s="125" t="s">
        <v>3203</v>
      </c>
      <c r="E1016" s="126"/>
      <c r="F1016" s="127"/>
      <c r="G1016" s="127"/>
      <c r="H1016" s="130" t="s">
        <v>3168</v>
      </c>
      <c r="I1016" s="129">
        <v>130.17680284904833</v>
      </c>
      <c r="J1016" s="125">
        <v>18</v>
      </c>
      <c r="K1016" s="125" t="s">
        <v>3169</v>
      </c>
      <c r="L1016" s="125" t="s">
        <v>3170</v>
      </c>
      <c r="M1016" s="141" t="s">
        <v>931</v>
      </c>
      <c r="N1016" s="125">
        <v>1</v>
      </c>
      <c r="O1016" s="141" t="s">
        <v>931</v>
      </c>
    </row>
    <row r="1017" spans="1:15" x14ac:dyDescent="0.25">
      <c r="A1017" s="125">
        <f t="shared" si="15"/>
        <v>1011</v>
      </c>
      <c r="B1017" s="125" t="s">
        <v>3166</v>
      </c>
      <c r="C1017" s="125" t="s">
        <v>3166</v>
      </c>
      <c r="D1017" s="125" t="s">
        <v>3203</v>
      </c>
      <c r="E1017" s="126"/>
      <c r="F1017" s="127"/>
      <c r="G1017" s="127"/>
      <c r="H1017" s="130" t="s">
        <v>3168</v>
      </c>
      <c r="I1017" s="129">
        <v>160.07810593582121</v>
      </c>
      <c r="J1017" s="125">
        <v>18</v>
      </c>
      <c r="K1017" s="125" t="s">
        <v>3169</v>
      </c>
      <c r="L1017" s="125" t="s">
        <v>3170</v>
      </c>
      <c r="M1017" s="141" t="s">
        <v>931</v>
      </c>
      <c r="N1017" s="125">
        <v>1</v>
      </c>
      <c r="O1017" s="141" t="s">
        <v>931</v>
      </c>
    </row>
    <row r="1018" spans="1:15" x14ac:dyDescent="0.25">
      <c r="A1018" s="125">
        <f t="shared" si="15"/>
        <v>1012</v>
      </c>
      <c r="B1018" s="125" t="s">
        <v>3166</v>
      </c>
      <c r="C1018" s="125" t="s">
        <v>3166</v>
      </c>
      <c r="D1018" s="125" t="s">
        <v>3203</v>
      </c>
      <c r="E1018" s="126"/>
      <c r="F1018" s="127"/>
      <c r="G1018" s="127"/>
      <c r="H1018" s="130" t="s">
        <v>3168</v>
      </c>
      <c r="I1018" s="129">
        <v>159.62455951387932</v>
      </c>
      <c r="J1018" s="125">
        <v>18</v>
      </c>
      <c r="K1018" s="125" t="s">
        <v>3169</v>
      </c>
      <c r="L1018" s="125" t="s">
        <v>3170</v>
      </c>
      <c r="M1018" s="141" t="s">
        <v>931</v>
      </c>
      <c r="N1018" s="125">
        <v>1</v>
      </c>
      <c r="O1018" s="141" t="s">
        <v>931</v>
      </c>
    </row>
    <row r="1019" spans="1:15" x14ac:dyDescent="0.25">
      <c r="A1019" s="125">
        <f t="shared" si="15"/>
        <v>1013</v>
      </c>
      <c r="B1019" s="125" t="s">
        <v>3166</v>
      </c>
      <c r="C1019" s="125" t="s">
        <v>3166</v>
      </c>
      <c r="D1019" s="125" t="s">
        <v>3203</v>
      </c>
      <c r="E1019" s="126"/>
      <c r="F1019" s="127"/>
      <c r="G1019" s="127"/>
      <c r="H1019" s="130" t="s">
        <v>3168</v>
      </c>
      <c r="I1019" s="129">
        <v>374.16172973728885</v>
      </c>
      <c r="J1019" s="125">
        <v>18</v>
      </c>
      <c r="K1019" s="125" t="s">
        <v>3169</v>
      </c>
      <c r="L1019" s="125" t="s">
        <v>3170</v>
      </c>
      <c r="M1019" s="141" t="s">
        <v>931</v>
      </c>
      <c r="N1019" s="125">
        <v>1</v>
      </c>
      <c r="O1019" s="141" t="s">
        <v>931</v>
      </c>
    </row>
    <row r="1020" spans="1:15" x14ac:dyDescent="0.25">
      <c r="A1020" s="125">
        <f t="shared" si="15"/>
        <v>1014</v>
      </c>
      <c r="B1020" s="125" t="s">
        <v>3166</v>
      </c>
      <c r="C1020" s="125" t="s">
        <v>3166</v>
      </c>
      <c r="D1020" s="125" t="s">
        <v>3203</v>
      </c>
      <c r="E1020" s="126"/>
      <c r="F1020" s="127"/>
      <c r="G1020" s="127"/>
      <c r="H1020" s="130" t="s">
        <v>3168</v>
      </c>
      <c r="I1020" s="129">
        <v>167.94344286098223</v>
      </c>
      <c r="J1020" s="125">
        <v>18</v>
      </c>
      <c r="K1020" s="125" t="s">
        <v>3169</v>
      </c>
      <c r="L1020" s="125" t="s">
        <v>3170</v>
      </c>
      <c r="M1020" s="141" t="s">
        <v>931</v>
      </c>
      <c r="N1020" s="125">
        <v>1</v>
      </c>
      <c r="O1020" s="141" t="s">
        <v>931</v>
      </c>
    </row>
    <row r="1021" spans="1:15" x14ac:dyDescent="0.25">
      <c r="A1021" s="125">
        <f t="shared" si="15"/>
        <v>1015</v>
      </c>
      <c r="B1021" s="125" t="s">
        <v>3166</v>
      </c>
      <c r="C1021" s="125" t="s">
        <v>3166</v>
      </c>
      <c r="D1021" s="125" t="s">
        <v>3203</v>
      </c>
      <c r="E1021" s="126"/>
      <c r="F1021" s="127"/>
      <c r="G1021" s="127"/>
      <c r="H1021" s="130" t="s">
        <v>3168</v>
      </c>
      <c r="I1021" s="129">
        <v>302.98679839227322</v>
      </c>
      <c r="J1021" s="125">
        <v>18</v>
      </c>
      <c r="K1021" s="125" t="s">
        <v>3169</v>
      </c>
      <c r="L1021" s="125" t="s">
        <v>3170</v>
      </c>
      <c r="M1021" s="141" t="s">
        <v>931</v>
      </c>
      <c r="N1021" s="125">
        <v>1</v>
      </c>
      <c r="O1021" s="141" t="s">
        <v>931</v>
      </c>
    </row>
    <row r="1022" spans="1:15" x14ac:dyDescent="0.25">
      <c r="A1022" s="125">
        <f t="shared" si="15"/>
        <v>1016</v>
      </c>
      <c r="B1022" s="125" t="s">
        <v>3166</v>
      </c>
      <c r="C1022" s="125" t="s">
        <v>3166</v>
      </c>
      <c r="D1022" s="125" t="s">
        <v>3203</v>
      </c>
      <c r="E1022" s="126"/>
      <c r="F1022" s="127"/>
      <c r="G1022" s="127"/>
      <c r="H1022" s="130" t="s">
        <v>3168</v>
      </c>
      <c r="I1022" s="129">
        <v>311.10287687515847</v>
      </c>
      <c r="J1022" s="125">
        <v>18</v>
      </c>
      <c r="K1022" s="125" t="s">
        <v>3169</v>
      </c>
      <c r="L1022" s="125" t="s">
        <v>3170</v>
      </c>
      <c r="M1022" s="141" t="s">
        <v>931</v>
      </c>
      <c r="N1022" s="125">
        <v>1</v>
      </c>
      <c r="O1022" s="141" t="s">
        <v>931</v>
      </c>
    </row>
    <row r="1023" spans="1:15" x14ac:dyDescent="0.25">
      <c r="A1023" s="125">
        <f t="shared" si="15"/>
        <v>1017</v>
      </c>
      <c r="B1023" s="125" t="s">
        <v>3166</v>
      </c>
      <c r="C1023" s="125" t="s">
        <v>3166</v>
      </c>
      <c r="D1023" s="125" t="s">
        <v>3203</v>
      </c>
      <c r="E1023" s="126"/>
      <c r="F1023" s="127"/>
      <c r="G1023" s="127"/>
      <c r="H1023" s="130" t="s">
        <v>3168</v>
      </c>
      <c r="I1023" s="129">
        <v>307.45568786412133</v>
      </c>
      <c r="J1023" s="125">
        <v>18</v>
      </c>
      <c r="K1023" s="125" t="s">
        <v>3169</v>
      </c>
      <c r="L1023" s="125" t="s">
        <v>3170</v>
      </c>
      <c r="M1023" s="141" t="s">
        <v>931</v>
      </c>
      <c r="N1023" s="125">
        <v>1</v>
      </c>
      <c r="O1023" s="141" t="s">
        <v>931</v>
      </c>
    </row>
    <row r="1024" spans="1:15" x14ac:dyDescent="0.25">
      <c r="A1024" s="125">
        <f t="shared" si="15"/>
        <v>1018</v>
      </c>
      <c r="B1024" s="125" t="s">
        <v>3166</v>
      </c>
      <c r="C1024" s="125" t="s">
        <v>3166</v>
      </c>
      <c r="D1024" s="125" t="s">
        <v>3203</v>
      </c>
      <c r="E1024" s="126"/>
      <c r="F1024" s="127"/>
      <c r="G1024" s="127"/>
      <c r="H1024" s="130" t="s">
        <v>3168</v>
      </c>
      <c r="I1024" s="129">
        <v>277</v>
      </c>
      <c r="J1024" s="125">
        <v>18</v>
      </c>
      <c r="K1024" s="125" t="s">
        <v>3169</v>
      </c>
      <c r="L1024" s="125" t="s">
        <v>3170</v>
      </c>
      <c r="M1024" s="141" t="s">
        <v>931</v>
      </c>
      <c r="N1024" s="125">
        <v>1</v>
      </c>
      <c r="O1024" s="141" t="s">
        <v>931</v>
      </c>
    </row>
    <row r="1025" spans="1:15" x14ac:dyDescent="0.25">
      <c r="A1025" s="125">
        <f t="shared" si="15"/>
        <v>1019</v>
      </c>
      <c r="B1025" s="125" t="s">
        <v>3166</v>
      </c>
      <c r="C1025" s="125" t="s">
        <v>3166</v>
      </c>
      <c r="D1025" s="125" t="s">
        <v>3203</v>
      </c>
      <c r="E1025" s="126"/>
      <c r="F1025" s="127"/>
      <c r="G1025" s="127"/>
      <c r="H1025" s="130" t="s">
        <v>3168</v>
      </c>
      <c r="I1025" s="129">
        <v>317.90721916936707</v>
      </c>
      <c r="J1025" s="125">
        <v>18</v>
      </c>
      <c r="K1025" s="125" t="s">
        <v>3169</v>
      </c>
      <c r="L1025" s="125" t="s">
        <v>3170</v>
      </c>
      <c r="M1025" s="141" t="s">
        <v>931</v>
      </c>
      <c r="N1025" s="125">
        <v>1</v>
      </c>
      <c r="O1025" s="141" t="s">
        <v>931</v>
      </c>
    </row>
    <row r="1026" spans="1:15" x14ac:dyDescent="0.25">
      <c r="A1026" s="125">
        <f t="shared" si="15"/>
        <v>1020</v>
      </c>
      <c r="B1026" s="125" t="s">
        <v>3166</v>
      </c>
      <c r="C1026" s="125" t="s">
        <v>3166</v>
      </c>
      <c r="D1026" s="125" t="s">
        <v>3203</v>
      </c>
      <c r="E1026" s="126"/>
      <c r="F1026" s="127"/>
      <c r="G1026" s="127"/>
      <c r="H1026" s="130" t="s">
        <v>3168</v>
      </c>
      <c r="I1026" s="129">
        <v>266.73769887288148</v>
      </c>
      <c r="J1026" s="125">
        <v>18</v>
      </c>
      <c r="K1026" s="125" t="s">
        <v>3169</v>
      </c>
      <c r="L1026" s="125" t="s">
        <v>3170</v>
      </c>
      <c r="M1026" s="141" t="s">
        <v>931</v>
      </c>
      <c r="N1026" s="125">
        <v>1</v>
      </c>
      <c r="O1026" s="141" t="s">
        <v>931</v>
      </c>
    </row>
    <row r="1027" spans="1:15" x14ac:dyDescent="0.25">
      <c r="A1027" s="125">
        <f t="shared" si="15"/>
        <v>1021</v>
      </c>
      <c r="B1027" s="125" t="s">
        <v>3166</v>
      </c>
      <c r="C1027" s="125" t="s">
        <v>3166</v>
      </c>
      <c r="D1027" s="125" t="s">
        <v>3203</v>
      </c>
      <c r="E1027" s="126"/>
      <c r="F1027" s="127"/>
      <c r="G1027" s="127"/>
      <c r="H1027" s="130" t="s">
        <v>3168</v>
      </c>
      <c r="I1027" s="129">
        <v>230.90257685872629</v>
      </c>
      <c r="J1027" s="125">
        <v>18</v>
      </c>
      <c r="K1027" s="125" t="s">
        <v>3169</v>
      </c>
      <c r="L1027" s="125" t="s">
        <v>3170</v>
      </c>
      <c r="M1027" s="141" t="s">
        <v>931</v>
      </c>
      <c r="N1027" s="125">
        <v>1</v>
      </c>
      <c r="O1027" s="141" t="s">
        <v>931</v>
      </c>
    </row>
    <row r="1028" spans="1:15" x14ac:dyDescent="0.25">
      <c r="A1028" s="125">
        <f t="shared" si="15"/>
        <v>1022</v>
      </c>
      <c r="B1028" s="125" t="s">
        <v>3166</v>
      </c>
      <c r="C1028" s="125" t="s">
        <v>3166</v>
      </c>
      <c r="D1028" s="125" t="s">
        <v>3203</v>
      </c>
      <c r="E1028" s="126"/>
      <c r="F1028" s="127"/>
      <c r="G1028" s="127"/>
      <c r="H1028" s="130" t="s">
        <v>3168</v>
      </c>
      <c r="I1028" s="129">
        <v>239.52035404115452</v>
      </c>
      <c r="J1028" s="125">
        <v>18</v>
      </c>
      <c r="K1028" s="125" t="s">
        <v>3169</v>
      </c>
      <c r="L1028" s="125" t="s">
        <v>3170</v>
      </c>
      <c r="M1028" s="141" t="s">
        <v>931</v>
      </c>
      <c r="N1028" s="125">
        <v>1</v>
      </c>
      <c r="O1028" s="141" t="s">
        <v>931</v>
      </c>
    </row>
    <row r="1029" spans="1:15" x14ac:dyDescent="0.25">
      <c r="A1029" s="125">
        <f t="shared" si="15"/>
        <v>1023</v>
      </c>
      <c r="B1029" s="125" t="s">
        <v>3166</v>
      </c>
      <c r="C1029" s="125" t="s">
        <v>3166</v>
      </c>
      <c r="D1029" s="125" t="s">
        <v>3203</v>
      </c>
      <c r="E1029" s="126"/>
      <c r="F1029" s="127"/>
      <c r="G1029" s="127"/>
      <c r="H1029" s="130" t="s">
        <v>3168</v>
      </c>
      <c r="I1029" s="129">
        <v>53</v>
      </c>
      <c r="J1029" s="125">
        <v>18</v>
      </c>
      <c r="K1029" s="125" t="s">
        <v>3169</v>
      </c>
      <c r="L1029" s="125" t="s">
        <v>3170</v>
      </c>
      <c r="M1029" s="141" t="s">
        <v>931</v>
      </c>
      <c r="N1029" s="125">
        <v>1</v>
      </c>
      <c r="O1029" s="141" t="s">
        <v>931</v>
      </c>
    </row>
    <row r="1030" spans="1:15" x14ac:dyDescent="0.25">
      <c r="A1030" s="125">
        <f t="shared" si="15"/>
        <v>1024</v>
      </c>
      <c r="B1030" s="125" t="s">
        <v>3166</v>
      </c>
      <c r="C1030" s="125" t="s">
        <v>3166</v>
      </c>
      <c r="D1030" s="125" t="s">
        <v>3203</v>
      </c>
      <c r="E1030" s="126"/>
      <c r="F1030" s="127"/>
      <c r="G1030" s="127"/>
      <c r="H1030" s="130" t="s">
        <v>3183</v>
      </c>
      <c r="I1030" s="129">
        <v>109.77249200050075</v>
      </c>
      <c r="J1030" s="125">
        <v>12</v>
      </c>
      <c r="K1030" s="125" t="s">
        <v>3169</v>
      </c>
      <c r="L1030" s="125" t="s">
        <v>3175</v>
      </c>
      <c r="M1030" s="141" t="s">
        <v>5749</v>
      </c>
      <c r="N1030" s="125">
        <v>1</v>
      </c>
      <c r="O1030" s="141" t="s">
        <v>8165</v>
      </c>
    </row>
    <row r="1031" spans="1:15" x14ac:dyDescent="0.25">
      <c r="A1031" s="125">
        <f t="shared" si="15"/>
        <v>1025</v>
      </c>
      <c r="B1031" s="125" t="s">
        <v>3166</v>
      </c>
      <c r="C1031" s="125" t="s">
        <v>3166</v>
      </c>
      <c r="D1031" s="125" t="s">
        <v>3203</v>
      </c>
      <c r="E1031" s="126"/>
      <c r="F1031" s="127"/>
      <c r="G1031" s="127"/>
      <c r="H1031" s="130" t="s">
        <v>3183</v>
      </c>
      <c r="I1031" s="129">
        <v>109.5673308974897</v>
      </c>
      <c r="J1031" s="125">
        <v>12</v>
      </c>
      <c r="K1031" s="125" t="s">
        <v>3169</v>
      </c>
      <c r="L1031" s="125" t="s">
        <v>3175</v>
      </c>
      <c r="M1031" s="141" t="s">
        <v>5749</v>
      </c>
      <c r="N1031" s="125">
        <v>1</v>
      </c>
      <c r="O1031" s="141" t="s">
        <v>8165</v>
      </c>
    </row>
    <row r="1032" spans="1:15" x14ac:dyDescent="0.25">
      <c r="A1032" s="125">
        <f t="shared" si="15"/>
        <v>1026</v>
      </c>
      <c r="B1032" s="125" t="s">
        <v>3166</v>
      </c>
      <c r="C1032" s="125" t="s">
        <v>3166</v>
      </c>
      <c r="D1032" s="125" t="s">
        <v>3203</v>
      </c>
      <c r="E1032" s="126"/>
      <c r="F1032" s="127"/>
      <c r="G1032" s="127"/>
      <c r="H1032" s="130" t="s">
        <v>3183</v>
      </c>
      <c r="I1032" s="129">
        <v>107.01868995647442</v>
      </c>
      <c r="J1032" s="125">
        <v>12</v>
      </c>
      <c r="K1032" s="125" t="s">
        <v>3169</v>
      </c>
      <c r="L1032" s="125" t="s">
        <v>3175</v>
      </c>
      <c r="M1032" s="141" t="s">
        <v>5749</v>
      </c>
      <c r="N1032" s="125">
        <v>1</v>
      </c>
      <c r="O1032" s="141" t="s">
        <v>8165</v>
      </c>
    </row>
    <row r="1033" spans="1:15" x14ac:dyDescent="0.25">
      <c r="A1033" s="125">
        <f t="shared" ref="A1033:A1096" si="16">A1032+1</f>
        <v>1027</v>
      </c>
      <c r="B1033" s="125" t="s">
        <v>3166</v>
      </c>
      <c r="C1033" s="125" t="s">
        <v>3166</v>
      </c>
      <c r="D1033" s="125" t="s">
        <v>3203</v>
      </c>
      <c r="E1033" s="126"/>
      <c r="F1033" s="127"/>
      <c r="G1033" s="127"/>
      <c r="H1033" s="130" t="s">
        <v>3183</v>
      </c>
      <c r="I1033" s="129">
        <v>110.98198051936178</v>
      </c>
      <c r="J1033" s="125">
        <v>12</v>
      </c>
      <c r="K1033" s="125" t="s">
        <v>3169</v>
      </c>
      <c r="L1033" s="125" t="s">
        <v>3175</v>
      </c>
      <c r="M1033" s="141" t="s">
        <v>5749</v>
      </c>
      <c r="N1033" s="125">
        <v>1</v>
      </c>
      <c r="O1033" s="141" t="s">
        <v>8165</v>
      </c>
    </row>
    <row r="1034" spans="1:15" x14ac:dyDescent="0.25">
      <c r="A1034" s="125">
        <f t="shared" si="16"/>
        <v>1028</v>
      </c>
      <c r="B1034" s="125" t="s">
        <v>3166</v>
      </c>
      <c r="C1034" s="125" t="s">
        <v>3166</v>
      </c>
      <c r="D1034" s="125" t="s">
        <v>3203</v>
      </c>
      <c r="E1034" s="126"/>
      <c r="F1034" s="127"/>
      <c r="G1034" s="127"/>
      <c r="H1034" s="130" t="s">
        <v>3183</v>
      </c>
      <c r="I1034" s="129">
        <v>107.01868995647442</v>
      </c>
      <c r="J1034" s="125">
        <v>12</v>
      </c>
      <c r="K1034" s="125" t="s">
        <v>3169</v>
      </c>
      <c r="L1034" s="125" t="s">
        <v>3175</v>
      </c>
      <c r="M1034" s="141" t="s">
        <v>5749</v>
      </c>
      <c r="N1034" s="125">
        <v>1</v>
      </c>
      <c r="O1034" s="141" t="s">
        <v>8165</v>
      </c>
    </row>
    <row r="1035" spans="1:15" x14ac:dyDescent="0.25">
      <c r="A1035" s="125">
        <f t="shared" si="16"/>
        <v>1029</v>
      </c>
      <c r="B1035" s="125" t="s">
        <v>3166</v>
      </c>
      <c r="C1035" s="125" t="s">
        <v>3166</v>
      </c>
      <c r="D1035" s="125" t="s">
        <v>3203</v>
      </c>
      <c r="E1035" s="126"/>
      <c r="F1035" s="127"/>
      <c r="G1035" s="127"/>
      <c r="H1035" s="130" t="s">
        <v>3183</v>
      </c>
      <c r="I1035" s="129">
        <v>108.25894882179486</v>
      </c>
      <c r="J1035" s="125">
        <v>12</v>
      </c>
      <c r="K1035" s="125" t="s">
        <v>3169</v>
      </c>
      <c r="L1035" s="125" t="s">
        <v>3175</v>
      </c>
      <c r="M1035" s="141" t="s">
        <v>5749</v>
      </c>
      <c r="N1035" s="125">
        <v>1</v>
      </c>
      <c r="O1035" s="141" t="s">
        <v>8165</v>
      </c>
    </row>
    <row r="1036" spans="1:15" x14ac:dyDescent="0.25">
      <c r="A1036" s="125">
        <f t="shared" si="16"/>
        <v>1030</v>
      </c>
      <c r="B1036" s="125" t="s">
        <v>3166</v>
      </c>
      <c r="C1036" s="125" t="s">
        <v>3166</v>
      </c>
      <c r="D1036" s="125" t="s">
        <v>3203</v>
      </c>
      <c r="E1036" s="126"/>
      <c r="F1036" s="127"/>
      <c r="G1036" s="127"/>
      <c r="H1036" s="130" t="s">
        <v>3183</v>
      </c>
      <c r="I1036" s="129">
        <v>110.98198051936178</v>
      </c>
      <c r="J1036" s="125">
        <v>12</v>
      </c>
      <c r="K1036" s="125" t="s">
        <v>3169</v>
      </c>
      <c r="L1036" s="125" t="s">
        <v>3175</v>
      </c>
      <c r="M1036" s="141" t="s">
        <v>5749</v>
      </c>
      <c r="N1036" s="125">
        <v>1</v>
      </c>
      <c r="O1036" s="141" t="s">
        <v>8165</v>
      </c>
    </row>
    <row r="1037" spans="1:15" x14ac:dyDescent="0.25">
      <c r="A1037" s="125">
        <f t="shared" si="16"/>
        <v>1031</v>
      </c>
      <c r="B1037" s="125" t="s">
        <v>3166</v>
      </c>
      <c r="C1037" s="125" t="s">
        <v>3166</v>
      </c>
      <c r="D1037" s="125" t="s">
        <v>3203</v>
      </c>
      <c r="E1037" s="126"/>
      <c r="F1037" s="127"/>
      <c r="G1037" s="127"/>
      <c r="H1037" s="130" t="s">
        <v>3183</v>
      </c>
      <c r="I1037" s="129">
        <v>57.271284253105414</v>
      </c>
      <c r="J1037" s="125">
        <v>12</v>
      </c>
      <c r="K1037" s="125" t="s">
        <v>3169</v>
      </c>
      <c r="L1037" s="125" t="s">
        <v>3175</v>
      </c>
      <c r="M1037" s="141" t="s">
        <v>5749</v>
      </c>
      <c r="N1037" s="125">
        <v>1</v>
      </c>
      <c r="O1037" s="141" t="s">
        <v>8165</v>
      </c>
    </row>
    <row r="1038" spans="1:15" x14ac:dyDescent="0.25">
      <c r="A1038" s="125">
        <f t="shared" si="16"/>
        <v>1032</v>
      </c>
      <c r="B1038" s="125" t="s">
        <v>3166</v>
      </c>
      <c r="C1038" s="125" t="s">
        <v>3166</v>
      </c>
      <c r="D1038" s="125" t="s">
        <v>3203</v>
      </c>
      <c r="E1038" s="126"/>
      <c r="F1038" s="127"/>
      <c r="G1038" s="127"/>
      <c r="H1038" s="130" t="s">
        <v>3183</v>
      </c>
      <c r="I1038" s="129">
        <v>52.201532544552748</v>
      </c>
      <c r="J1038" s="125">
        <v>12</v>
      </c>
      <c r="K1038" s="125" t="s">
        <v>3169</v>
      </c>
      <c r="L1038" s="125" t="s">
        <v>3175</v>
      </c>
      <c r="M1038" s="141" t="s">
        <v>5749</v>
      </c>
      <c r="N1038" s="125">
        <v>1</v>
      </c>
      <c r="O1038" s="141" t="s">
        <v>8165</v>
      </c>
    </row>
    <row r="1039" spans="1:15" x14ac:dyDescent="0.25">
      <c r="A1039" s="125">
        <f t="shared" si="16"/>
        <v>1033</v>
      </c>
      <c r="B1039" s="125" t="s">
        <v>3166</v>
      </c>
      <c r="C1039" s="125" t="s">
        <v>3166</v>
      </c>
      <c r="D1039" s="125" t="s">
        <v>3203</v>
      </c>
      <c r="E1039" s="126"/>
      <c r="F1039" s="127"/>
      <c r="G1039" s="127"/>
      <c r="H1039" s="130" t="s">
        <v>3183</v>
      </c>
      <c r="I1039" s="129">
        <v>36.674241641784498</v>
      </c>
      <c r="J1039" s="125">
        <v>12</v>
      </c>
      <c r="K1039" s="125" t="s">
        <v>3169</v>
      </c>
      <c r="L1039" s="125" t="s">
        <v>3175</v>
      </c>
      <c r="M1039" s="141" t="s">
        <v>5749</v>
      </c>
      <c r="N1039" s="125">
        <v>1</v>
      </c>
      <c r="O1039" s="141" t="s">
        <v>8165</v>
      </c>
    </row>
    <row r="1040" spans="1:15" x14ac:dyDescent="0.25">
      <c r="A1040" s="125">
        <f t="shared" si="16"/>
        <v>1034</v>
      </c>
      <c r="B1040" s="125" t="s">
        <v>3166</v>
      </c>
      <c r="C1040" s="125" t="s">
        <v>3166</v>
      </c>
      <c r="D1040" s="125" t="s">
        <v>3203</v>
      </c>
      <c r="E1040" s="126"/>
      <c r="F1040" s="127"/>
      <c r="G1040" s="127"/>
      <c r="H1040" s="130" t="s">
        <v>3183</v>
      </c>
      <c r="I1040" s="129">
        <v>68.47627326307996</v>
      </c>
      <c r="J1040" s="125">
        <v>12</v>
      </c>
      <c r="K1040" s="125" t="s">
        <v>3169</v>
      </c>
      <c r="L1040" s="125" t="s">
        <v>3175</v>
      </c>
      <c r="M1040" s="141" t="s">
        <v>5749</v>
      </c>
      <c r="N1040" s="125">
        <v>1</v>
      </c>
      <c r="O1040" s="141" t="s">
        <v>8165</v>
      </c>
    </row>
    <row r="1041" spans="1:15" x14ac:dyDescent="0.25">
      <c r="A1041" s="125">
        <f t="shared" si="16"/>
        <v>1035</v>
      </c>
      <c r="B1041" s="125" t="s">
        <v>3166</v>
      </c>
      <c r="C1041" s="125" t="s">
        <v>3166</v>
      </c>
      <c r="D1041" s="125" t="s">
        <v>3205</v>
      </c>
      <c r="E1041" s="126"/>
      <c r="F1041" s="127"/>
      <c r="G1041" s="127"/>
      <c r="H1041" s="130" t="s">
        <v>3183</v>
      </c>
      <c r="I1041" s="129">
        <v>110.98198051936178</v>
      </c>
      <c r="J1041" s="125">
        <v>12</v>
      </c>
      <c r="K1041" s="125" t="s">
        <v>3169</v>
      </c>
      <c r="L1041" s="125" t="s">
        <v>3175</v>
      </c>
      <c r="M1041" s="141" t="s">
        <v>5749</v>
      </c>
      <c r="N1041" s="125">
        <v>1</v>
      </c>
      <c r="O1041" s="141" t="s">
        <v>8165</v>
      </c>
    </row>
    <row r="1042" spans="1:15" x14ac:dyDescent="0.25">
      <c r="A1042" s="125">
        <f t="shared" si="16"/>
        <v>1036</v>
      </c>
      <c r="B1042" s="125" t="s">
        <v>3166</v>
      </c>
      <c r="C1042" s="125" t="s">
        <v>3166</v>
      </c>
      <c r="D1042" s="125" t="s">
        <v>3205</v>
      </c>
      <c r="E1042" s="126"/>
      <c r="F1042" s="127"/>
      <c r="G1042" s="127"/>
      <c r="H1042" s="130" t="s">
        <v>3183</v>
      </c>
      <c r="I1042" s="129">
        <v>108.30050784737807</v>
      </c>
      <c r="J1042" s="125">
        <v>12</v>
      </c>
      <c r="K1042" s="125" t="s">
        <v>3169</v>
      </c>
      <c r="L1042" s="125" t="s">
        <v>3175</v>
      </c>
      <c r="M1042" s="141" t="s">
        <v>5749</v>
      </c>
      <c r="N1042" s="125">
        <v>1</v>
      </c>
      <c r="O1042" s="141" t="s">
        <v>8165</v>
      </c>
    </row>
    <row r="1043" spans="1:15" x14ac:dyDescent="0.25">
      <c r="A1043" s="125">
        <f t="shared" si="16"/>
        <v>1037</v>
      </c>
      <c r="B1043" s="125" t="s">
        <v>3166</v>
      </c>
      <c r="C1043" s="125" t="s">
        <v>3166</v>
      </c>
      <c r="D1043" s="125" t="s">
        <v>3205</v>
      </c>
      <c r="E1043" s="126"/>
      <c r="F1043" s="127"/>
      <c r="G1043" s="127"/>
      <c r="H1043" s="130" t="s">
        <v>3183</v>
      </c>
      <c r="I1043" s="129">
        <v>110.60289327137876</v>
      </c>
      <c r="J1043" s="125">
        <v>12</v>
      </c>
      <c r="K1043" s="125" t="s">
        <v>3169</v>
      </c>
      <c r="L1043" s="125" t="s">
        <v>3175</v>
      </c>
      <c r="M1043" s="141" t="s">
        <v>5749</v>
      </c>
      <c r="N1043" s="125">
        <v>1</v>
      </c>
      <c r="O1043" s="141" t="s">
        <v>8165</v>
      </c>
    </row>
    <row r="1044" spans="1:15" x14ac:dyDescent="0.25">
      <c r="A1044" s="125">
        <f t="shared" si="16"/>
        <v>1038</v>
      </c>
      <c r="B1044" s="125" t="s">
        <v>3166</v>
      </c>
      <c r="C1044" s="125" t="s">
        <v>3166</v>
      </c>
      <c r="D1044" s="125" t="s">
        <v>3205</v>
      </c>
      <c r="E1044" s="126"/>
      <c r="F1044" s="127"/>
      <c r="G1044" s="127"/>
      <c r="H1044" s="130" t="s">
        <v>3183</v>
      </c>
      <c r="I1044" s="129">
        <v>91.678787077491378</v>
      </c>
      <c r="J1044" s="125">
        <v>12</v>
      </c>
      <c r="K1044" s="125" t="s">
        <v>3169</v>
      </c>
      <c r="L1044" s="125" t="s">
        <v>3175</v>
      </c>
      <c r="M1044" s="141" t="s">
        <v>5749</v>
      </c>
      <c r="N1044" s="125">
        <v>1</v>
      </c>
      <c r="O1044" s="141" t="s">
        <v>8165</v>
      </c>
    </row>
    <row r="1045" spans="1:15" x14ac:dyDescent="0.25">
      <c r="A1045" s="125">
        <f t="shared" si="16"/>
        <v>1039</v>
      </c>
      <c r="B1045" s="125" t="s">
        <v>3166</v>
      </c>
      <c r="C1045" s="125" t="s">
        <v>3166</v>
      </c>
      <c r="D1045" s="125" t="s">
        <v>3205</v>
      </c>
      <c r="E1045" s="126"/>
      <c r="F1045" s="127"/>
      <c r="G1045" s="127"/>
      <c r="H1045" s="130" t="s">
        <v>3183</v>
      </c>
      <c r="I1045" s="129">
        <v>92.655275079188016</v>
      </c>
      <c r="J1045" s="125">
        <v>12</v>
      </c>
      <c r="K1045" s="125" t="s">
        <v>3169</v>
      </c>
      <c r="L1045" s="125" t="s">
        <v>3175</v>
      </c>
      <c r="M1045" s="141" t="s">
        <v>5749</v>
      </c>
      <c r="N1045" s="125">
        <v>1</v>
      </c>
      <c r="O1045" s="141" t="s">
        <v>8165</v>
      </c>
    </row>
    <row r="1046" spans="1:15" x14ac:dyDescent="0.25">
      <c r="A1046" s="125">
        <f t="shared" si="16"/>
        <v>1040</v>
      </c>
      <c r="B1046" s="125" t="s">
        <v>3166</v>
      </c>
      <c r="C1046" s="125" t="s">
        <v>3166</v>
      </c>
      <c r="D1046" s="125" t="s">
        <v>3205</v>
      </c>
      <c r="E1046" s="126"/>
      <c r="F1046" s="127"/>
      <c r="G1046" s="127"/>
      <c r="H1046" s="130" t="s">
        <v>3183</v>
      </c>
      <c r="I1046" s="129">
        <v>103.58571330062848</v>
      </c>
      <c r="J1046" s="125">
        <v>12</v>
      </c>
      <c r="K1046" s="125" t="s">
        <v>3169</v>
      </c>
      <c r="L1046" s="125" t="s">
        <v>3175</v>
      </c>
      <c r="M1046" s="141" t="s">
        <v>5749</v>
      </c>
      <c r="N1046" s="125">
        <v>1</v>
      </c>
      <c r="O1046" s="141" t="s">
        <v>8165</v>
      </c>
    </row>
    <row r="1047" spans="1:15" x14ac:dyDescent="0.25">
      <c r="A1047" s="125">
        <f t="shared" si="16"/>
        <v>1041</v>
      </c>
      <c r="B1047" s="125" t="s">
        <v>3166</v>
      </c>
      <c r="C1047" s="125" t="s">
        <v>3166</v>
      </c>
      <c r="D1047" s="125" t="s">
        <v>3205</v>
      </c>
      <c r="E1047" s="126"/>
      <c r="F1047" s="127"/>
      <c r="G1047" s="127"/>
      <c r="H1047" s="130" t="s">
        <v>3183</v>
      </c>
      <c r="I1047" s="129">
        <v>99.809819156233317</v>
      </c>
      <c r="J1047" s="125">
        <v>12</v>
      </c>
      <c r="K1047" s="125" t="s">
        <v>3169</v>
      </c>
      <c r="L1047" s="125" t="s">
        <v>3175</v>
      </c>
      <c r="M1047" s="141" t="s">
        <v>5749</v>
      </c>
      <c r="N1047" s="125">
        <v>1</v>
      </c>
      <c r="O1047" s="141" t="s">
        <v>8165</v>
      </c>
    </row>
    <row r="1048" spans="1:15" x14ac:dyDescent="0.25">
      <c r="A1048" s="125">
        <f t="shared" si="16"/>
        <v>1042</v>
      </c>
      <c r="B1048" s="125" t="s">
        <v>3166</v>
      </c>
      <c r="C1048" s="125" t="s">
        <v>3166</v>
      </c>
      <c r="D1048" s="125" t="s">
        <v>3205</v>
      </c>
      <c r="E1048" s="126"/>
      <c r="F1048" s="127"/>
      <c r="G1048" s="127"/>
      <c r="H1048" s="130" t="s">
        <v>3183</v>
      </c>
      <c r="I1048" s="129">
        <v>96.674712308855618</v>
      </c>
      <c r="J1048" s="125">
        <v>12</v>
      </c>
      <c r="K1048" s="125" t="s">
        <v>3169</v>
      </c>
      <c r="L1048" s="125" t="s">
        <v>3175</v>
      </c>
      <c r="M1048" s="141" t="s">
        <v>5749</v>
      </c>
      <c r="N1048" s="125">
        <v>1</v>
      </c>
      <c r="O1048" s="141" t="s">
        <v>8165</v>
      </c>
    </row>
    <row r="1049" spans="1:15" x14ac:dyDescent="0.25">
      <c r="A1049" s="125">
        <f t="shared" si="16"/>
        <v>1043</v>
      </c>
      <c r="B1049" s="125" t="s">
        <v>3166</v>
      </c>
      <c r="C1049" s="125" t="s">
        <v>3166</v>
      </c>
      <c r="D1049" s="125" t="s">
        <v>3205</v>
      </c>
      <c r="E1049" s="126"/>
      <c r="F1049" s="127"/>
      <c r="G1049" s="127"/>
      <c r="H1049" s="130" t="s">
        <v>3183</v>
      </c>
      <c r="I1049" s="129">
        <v>97.452552557642122</v>
      </c>
      <c r="J1049" s="125">
        <v>12</v>
      </c>
      <c r="K1049" s="125" t="s">
        <v>3169</v>
      </c>
      <c r="L1049" s="125" t="s">
        <v>3175</v>
      </c>
      <c r="M1049" s="141" t="s">
        <v>5749</v>
      </c>
      <c r="N1049" s="125">
        <v>1</v>
      </c>
      <c r="O1049" s="141" t="s">
        <v>8165</v>
      </c>
    </row>
    <row r="1050" spans="1:15" x14ac:dyDescent="0.25">
      <c r="A1050" s="125">
        <f t="shared" si="16"/>
        <v>1044</v>
      </c>
      <c r="B1050" s="125" t="s">
        <v>3166</v>
      </c>
      <c r="C1050" s="125" t="s">
        <v>3166</v>
      </c>
      <c r="D1050" s="125" t="s">
        <v>3205</v>
      </c>
      <c r="E1050" s="126"/>
      <c r="F1050" s="127"/>
      <c r="G1050" s="127"/>
      <c r="H1050" s="130" t="s">
        <v>3183</v>
      </c>
      <c r="I1050" s="129">
        <v>99.35793878699377</v>
      </c>
      <c r="J1050" s="125">
        <v>12</v>
      </c>
      <c r="K1050" s="125" t="s">
        <v>3169</v>
      </c>
      <c r="L1050" s="125" t="s">
        <v>3175</v>
      </c>
      <c r="M1050" s="141" t="s">
        <v>5749</v>
      </c>
      <c r="N1050" s="125">
        <v>1</v>
      </c>
      <c r="O1050" s="141" t="s">
        <v>8165</v>
      </c>
    </row>
    <row r="1051" spans="1:15" x14ac:dyDescent="0.25">
      <c r="A1051" s="125">
        <f t="shared" si="16"/>
        <v>1045</v>
      </c>
      <c r="B1051" s="125" t="s">
        <v>3166</v>
      </c>
      <c r="C1051" s="125" t="s">
        <v>3166</v>
      </c>
      <c r="D1051" s="125" t="s">
        <v>3205</v>
      </c>
      <c r="E1051" s="126"/>
      <c r="F1051" s="127"/>
      <c r="G1051" s="127"/>
      <c r="H1051" s="130" t="s">
        <v>3183</v>
      </c>
      <c r="I1051" s="129">
        <v>93.23625904121208</v>
      </c>
      <c r="J1051" s="125">
        <v>12</v>
      </c>
      <c r="K1051" s="125" t="s">
        <v>3169</v>
      </c>
      <c r="L1051" s="125" t="s">
        <v>3175</v>
      </c>
      <c r="M1051" s="141" t="s">
        <v>5749</v>
      </c>
      <c r="N1051" s="125">
        <v>1</v>
      </c>
      <c r="O1051" s="141" t="s">
        <v>8165</v>
      </c>
    </row>
    <row r="1052" spans="1:15" x14ac:dyDescent="0.25">
      <c r="A1052" s="125">
        <f t="shared" si="16"/>
        <v>1046</v>
      </c>
      <c r="B1052" s="125" t="s">
        <v>3166</v>
      </c>
      <c r="C1052" s="125" t="s">
        <v>3166</v>
      </c>
      <c r="D1052" s="125" t="s">
        <v>3205</v>
      </c>
      <c r="E1052" s="126"/>
      <c r="F1052" s="127"/>
      <c r="G1052" s="127"/>
      <c r="H1052" s="130" t="s">
        <v>3183</v>
      </c>
      <c r="I1052" s="129">
        <v>99.35793878699377</v>
      </c>
      <c r="J1052" s="125">
        <v>12</v>
      </c>
      <c r="K1052" s="125" t="s">
        <v>3169</v>
      </c>
      <c r="L1052" s="125" t="s">
        <v>3175</v>
      </c>
      <c r="M1052" s="141" t="s">
        <v>5749</v>
      </c>
      <c r="N1052" s="125">
        <v>1</v>
      </c>
      <c r="O1052" s="141" t="s">
        <v>8165</v>
      </c>
    </row>
    <row r="1053" spans="1:15" x14ac:dyDescent="0.25">
      <c r="A1053" s="125">
        <f t="shared" si="16"/>
        <v>1047</v>
      </c>
      <c r="B1053" s="125" t="s">
        <v>3166</v>
      </c>
      <c r="C1053" s="125" t="s">
        <v>3166</v>
      </c>
      <c r="D1053" s="125" t="s">
        <v>3205</v>
      </c>
      <c r="E1053" s="126"/>
      <c r="F1053" s="127"/>
      <c r="G1053" s="127"/>
      <c r="H1053" s="130" t="s">
        <v>3183</v>
      </c>
      <c r="I1053" s="129">
        <v>99.809819156233317</v>
      </c>
      <c r="J1053" s="125">
        <v>12</v>
      </c>
      <c r="K1053" s="125" t="s">
        <v>3169</v>
      </c>
      <c r="L1053" s="125" t="s">
        <v>3175</v>
      </c>
      <c r="M1053" s="141" t="s">
        <v>5749</v>
      </c>
      <c r="N1053" s="125">
        <v>1</v>
      </c>
      <c r="O1053" s="141" t="s">
        <v>8165</v>
      </c>
    </row>
    <row r="1054" spans="1:15" x14ac:dyDescent="0.25">
      <c r="A1054" s="125">
        <f t="shared" si="16"/>
        <v>1048</v>
      </c>
      <c r="B1054" s="125" t="s">
        <v>3166</v>
      </c>
      <c r="C1054" s="125" t="s">
        <v>3166</v>
      </c>
      <c r="D1054" s="125" t="s">
        <v>3205</v>
      </c>
      <c r="E1054" s="126"/>
      <c r="F1054" s="127"/>
      <c r="G1054" s="127"/>
      <c r="H1054" s="130" t="s">
        <v>3183</v>
      </c>
      <c r="I1054" s="129">
        <v>91.049437120720299</v>
      </c>
      <c r="J1054" s="125">
        <v>12</v>
      </c>
      <c r="K1054" s="125" t="s">
        <v>3169</v>
      </c>
      <c r="L1054" s="125" t="s">
        <v>3175</v>
      </c>
      <c r="M1054" s="141" t="s">
        <v>5749</v>
      </c>
      <c r="N1054" s="125">
        <v>1</v>
      </c>
      <c r="O1054" s="141" t="s">
        <v>8165</v>
      </c>
    </row>
    <row r="1055" spans="1:15" x14ac:dyDescent="0.25">
      <c r="A1055" s="125">
        <f t="shared" si="16"/>
        <v>1049</v>
      </c>
      <c r="B1055" s="125" t="s">
        <v>3166</v>
      </c>
      <c r="C1055" s="125" t="s">
        <v>3166</v>
      </c>
      <c r="D1055" s="125" t="s">
        <v>3205</v>
      </c>
      <c r="E1055" s="126"/>
      <c r="F1055" s="127"/>
      <c r="G1055" s="127"/>
      <c r="H1055" s="130" t="s">
        <v>3168</v>
      </c>
      <c r="I1055" s="129">
        <v>244.43608571567333</v>
      </c>
      <c r="J1055" s="125">
        <v>18</v>
      </c>
      <c r="K1055" s="125" t="s">
        <v>3169</v>
      </c>
      <c r="L1055" s="125" t="s">
        <v>3170</v>
      </c>
      <c r="M1055" s="141" t="s">
        <v>931</v>
      </c>
      <c r="N1055" s="125">
        <v>1</v>
      </c>
      <c r="O1055" s="141" t="s">
        <v>931</v>
      </c>
    </row>
    <row r="1056" spans="1:15" x14ac:dyDescent="0.25">
      <c r="A1056" s="125">
        <f t="shared" si="16"/>
        <v>1050</v>
      </c>
      <c r="B1056" s="125" t="s">
        <v>3166</v>
      </c>
      <c r="C1056" s="125" t="s">
        <v>3166</v>
      </c>
      <c r="D1056" s="125" t="s">
        <v>3205</v>
      </c>
      <c r="E1056" s="126"/>
      <c r="F1056" s="127"/>
      <c r="G1056" s="127"/>
      <c r="H1056" s="130" t="s">
        <v>3168</v>
      </c>
      <c r="I1056" s="129">
        <v>229.61707253599414</v>
      </c>
      <c r="J1056" s="125">
        <v>18</v>
      </c>
      <c r="K1056" s="125" t="s">
        <v>3169</v>
      </c>
      <c r="L1056" s="125" t="s">
        <v>3170</v>
      </c>
      <c r="M1056" s="141" t="s">
        <v>931</v>
      </c>
      <c r="N1056" s="125">
        <v>1</v>
      </c>
      <c r="O1056" s="141" t="s">
        <v>931</v>
      </c>
    </row>
    <row r="1057" spans="1:15" x14ac:dyDescent="0.25">
      <c r="A1057" s="125">
        <f t="shared" si="16"/>
        <v>1051</v>
      </c>
      <c r="B1057" s="125" t="s">
        <v>3166</v>
      </c>
      <c r="C1057" s="125" t="s">
        <v>3166</v>
      </c>
      <c r="D1057" s="125" t="s">
        <v>3206</v>
      </c>
      <c r="E1057" s="126"/>
      <c r="F1057" s="127"/>
      <c r="G1057" s="127"/>
      <c r="H1057" s="130" t="s">
        <v>3168</v>
      </c>
      <c r="I1057" s="129">
        <v>200.48191938426766</v>
      </c>
      <c r="J1057" s="125">
        <v>18</v>
      </c>
      <c r="K1057" s="125" t="s">
        <v>3169</v>
      </c>
      <c r="L1057" s="125" t="s">
        <v>3170</v>
      </c>
      <c r="M1057" s="141" t="s">
        <v>931</v>
      </c>
      <c r="N1057" s="125">
        <v>1</v>
      </c>
      <c r="O1057" s="141" t="s">
        <v>931</v>
      </c>
    </row>
    <row r="1058" spans="1:15" x14ac:dyDescent="0.25">
      <c r="A1058" s="125">
        <f t="shared" si="16"/>
        <v>1052</v>
      </c>
      <c r="B1058" s="125" t="s">
        <v>3166</v>
      </c>
      <c r="C1058" s="125" t="s">
        <v>3166</v>
      </c>
      <c r="D1058" s="125" t="s">
        <v>3206</v>
      </c>
      <c r="E1058" s="126"/>
      <c r="F1058" s="127"/>
      <c r="G1058" s="127"/>
      <c r="H1058" s="130" t="s">
        <v>3168</v>
      </c>
      <c r="I1058" s="129">
        <v>151.18200951171406</v>
      </c>
      <c r="J1058" s="125">
        <v>18</v>
      </c>
      <c r="K1058" s="125" t="s">
        <v>3169</v>
      </c>
      <c r="L1058" s="125" t="s">
        <v>3170</v>
      </c>
      <c r="M1058" s="141" t="s">
        <v>931</v>
      </c>
      <c r="N1058" s="125">
        <v>1</v>
      </c>
      <c r="O1058" s="141" t="s">
        <v>931</v>
      </c>
    </row>
    <row r="1059" spans="1:15" x14ac:dyDescent="0.25">
      <c r="A1059" s="125">
        <f t="shared" si="16"/>
        <v>1053</v>
      </c>
      <c r="B1059" s="125" t="s">
        <v>3166</v>
      </c>
      <c r="C1059" s="125" t="s">
        <v>3166</v>
      </c>
      <c r="D1059" s="125" t="s">
        <v>3206</v>
      </c>
      <c r="E1059" s="126"/>
      <c r="F1059" s="127"/>
      <c r="G1059" s="127"/>
      <c r="H1059" s="130" t="s">
        <v>3168</v>
      </c>
      <c r="I1059" s="129">
        <v>295.16097302997224</v>
      </c>
      <c r="J1059" s="125">
        <v>18</v>
      </c>
      <c r="K1059" s="125" t="s">
        <v>3169</v>
      </c>
      <c r="L1059" s="125" t="s">
        <v>3170</v>
      </c>
      <c r="M1059" s="141" t="s">
        <v>931</v>
      </c>
      <c r="N1059" s="125">
        <v>1</v>
      </c>
      <c r="O1059" s="141" t="s">
        <v>931</v>
      </c>
    </row>
    <row r="1060" spans="1:15" x14ac:dyDescent="0.25">
      <c r="A1060" s="125">
        <f t="shared" si="16"/>
        <v>1054</v>
      </c>
      <c r="B1060" s="125" t="s">
        <v>3166</v>
      </c>
      <c r="C1060" s="125" t="s">
        <v>3166</v>
      </c>
      <c r="D1060" s="125" t="s">
        <v>3206</v>
      </c>
      <c r="E1060" s="126"/>
      <c r="F1060" s="127"/>
      <c r="G1060" s="127"/>
      <c r="H1060" s="130" t="s">
        <v>3168</v>
      </c>
      <c r="I1060" s="129">
        <v>271.9191056178289</v>
      </c>
      <c r="J1060" s="125">
        <v>18</v>
      </c>
      <c r="K1060" s="125" t="s">
        <v>3169</v>
      </c>
      <c r="L1060" s="125" t="s">
        <v>3170</v>
      </c>
      <c r="M1060" s="141" t="s">
        <v>931</v>
      </c>
      <c r="N1060" s="125">
        <v>1</v>
      </c>
      <c r="O1060" s="141" t="s">
        <v>931</v>
      </c>
    </row>
    <row r="1061" spans="1:15" x14ac:dyDescent="0.25">
      <c r="A1061" s="125">
        <f t="shared" si="16"/>
        <v>1055</v>
      </c>
      <c r="B1061" s="125" t="s">
        <v>3166</v>
      </c>
      <c r="C1061" s="125" t="s">
        <v>3166</v>
      </c>
      <c r="D1061" s="125" t="s">
        <v>3206</v>
      </c>
      <c r="E1061" s="126"/>
      <c r="F1061" s="127"/>
      <c r="G1061" s="127"/>
      <c r="H1061" s="130" t="s">
        <v>3168</v>
      </c>
      <c r="I1061" s="129">
        <v>61.294371682887821</v>
      </c>
      <c r="J1061" s="125">
        <v>18</v>
      </c>
      <c r="K1061" s="125" t="s">
        <v>3169</v>
      </c>
      <c r="L1061" s="125" t="s">
        <v>3170</v>
      </c>
      <c r="M1061" s="141" t="s">
        <v>931</v>
      </c>
      <c r="N1061" s="125">
        <v>1</v>
      </c>
      <c r="O1061" s="141" t="s">
        <v>931</v>
      </c>
    </row>
    <row r="1062" spans="1:15" x14ac:dyDescent="0.25">
      <c r="A1062" s="125">
        <f t="shared" si="16"/>
        <v>1056</v>
      </c>
      <c r="B1062" s="125" t="s">
        <v>3166</v>
      </c>
      <c r="C1062" s="125" t="s">
        <v>3166</v>
      </c>
      <c r="D1062" s="125" t="s">
        <v>3206</v>
      </c>
      <c r="E1062" s="126"/>
      <c r="F1062" s="127"/>
      <c r="G1062" s="127"/>
      <c r="H1062" s="130" t="s">
        <v>3168</v>
      </c>
      <c r="I1062" s="129">
        <v>245.96747752497686</v>
      </c>
      <c r="J1062" s="125">
        <v>18</v>
      </c>
      <c r="K1062" s="125" t="s">
        <v>3169</v>
      </c>
      <c r="L1062" s="125" t="s">
        <v>3170</v>
      </c>
      <c r="M1062" s="141" t="s">
        <v>931</v>
      </c>
      <c r="N1062" s="125">
        <v>1</v>
      </c>
      <c r="O1062" s="141" t="s">
        <v>931</v>
      </c>
    </row>
    <row r="1063" spans="1:15" x14ac:dyDescent="0.25">
      <c r="A1063" s="125">
        <f t="shared" si="16"/>
        <v>1057</v>
      </c>
      <c r="B1063" s="125" t="s">
        <v>3166</v>
      </c>
      <c r="C1063" s="125" t="s">
        <v>3166</v>
      </c>
      <c r="D1063" s="125" t="s">
        <v>3206</v>
      </c>
      <c r="E1063" s="126"/>
      <c r="F1063" s="127"/>
      <c r="G1063" s="127"/>
      <c r="H1063" s="130" t="s">
        <v>3168</v>
      </c>
      <c r="I1063" s="129">
        <v>306.34131291747121</v>
      </c>
      <c r="J1063" s="125">
        <v>18</v>
      </c>
      <c r="K1063" s="125" t="s">
        <v>3169</v>
      </c>
      <c r="L1063" s="125" t="s">
        <v>3170</v>
      </c>
      <c r="M1063" s="141" t="s">
        <v>931</v>
      </c>
      <c r="N1063" s="125">
        <v>1</v>
      </c>
      <c r="O1063" s="141" t="s">
        <v>931</v>
      </c>
    </row>
    <row r="1064" spans="1:15" x14ac:dyDescent="0.25">
      <c r="A1064" s="125">
        <f t="shared" si="16"/>
        <v>1058</v>
      </c>
      <c r="B1064" s="125" t="s">
        <v>3166</v>
      </c>
      <c r="C1064" s="125" t="s">
        <v>3166</v>
      </c>
      <c r="D1064" s="125" t="s">
        <v>3206</v>
      </c>
      <c r="E1064" s="126"/>
      <c r="F1064" s="127"/>
      <c r="G1064" s="127"/>
      <c r="H1064" s="130" t="s">
        <v>3168</v>
      </c>
      <c r="I1064" s="129">
        <v>300.97508202507396</v>
      </c>
      <c r="J1064" s="125">
        <v>18</v>
      </c>
      <c r="K1064" s="125" t="s">
        <v>3169</v>
      </c>
      <c r="L1064" s="125" t="s">
        <v>3170</v>
      </c>
      <c r="M1064" s="141" t="s">
        <v>931</v>
      </c>
      <c r="N1064" s="125">
        <v>1</v>
      </c>
      <c r="O1064" s="141" t="s">
        <v>931</v>
      </c>
    </row>
    <row r="1065" spans="1:15" x14ac:dyDescent="0.25">
      <c r="A1065" s="125">
        <f t="shared" si="16"/>
        <v>1059</v>
      </c>
      <c r="B1065" s="125" t="s">
        <v>3166</v>
      </c>
      <c r="C1065" s="125" t="s">
        <v>3166</v>
      </c>
      <c r="D1065" s="125" t="s">
        <v>3206</v>
      </c>
      <c r="E1065" s="126"/>
      <c r="F1065" s="127"/>
      <c r="G1065" s="127"/>
      <c r="H1065" s="130" t="s">
        <v>3168</v>
      </c>
      <c r="I1065" s="129">
        <v>298.73901653449957</v>
      </c>
      <c r="J1065" s="125">
        <v>18</v>
      </c>
      <c r="K1065" s="125" t="s">
        <v>3169</v>
      </c>
      <c r="L1065" s="125" t="s">
        <v>3170</v>
      </c>
      <c r="M1065" s="141" t="s">
        <v>931</v>
      </c>
      <c r="N1065" s="125">
        <v>1</v>
      </c>
      <c r="O1065" s="141" t="s">
        <v>931</v>
      </c>
    </row>
    <row r="1066" spans="1:15" x14ac:dyDescent="0.25">
      <c r="A1066" s="125">
        <f t="shared" si="16"/>
        <v>1060</v>
      </c>
      <c r="B1066" s="125" t="s">
        <v>3166</v>
      </c>
      <c r="C1066" s="125" t="s">
        <v>3166</v>
      </c>
      <c r="D1066" s="125" t="s">
        <v>3206</v>
      </c>
      <c r="E1066" s="126"/>
      <c r="F1066" s="127"/>
      <c r="G1066" s="127"/>
      <c r="H1066" s="130" t="s">
        <v>3168</v>
      </c>
      <c r="I1066" s="129">
        <v>291.58875149772155</v>
      </c>
      <c r="J1066" s="125">
        <v>18</v>
      </c>
      <c r="K1066" s="125" t="s">
        <v>3169</v>
      </c>
      <c r="L1066" s="125" t="s">
        <v>3170</v>
      </c>
      <c r="M1066" s="141" t="s">
        <v>931</v>
      </c>
      <c r="N1066" s="125">
        <v>1</v>
      </c>
      <c r="O1066" s="141" t="s">
        <v>931</v>
      </c>
    </row>
    <row r="1067" spans="1:15" x14ac:dyDescent="0.25">
      <c r="A1067" s="125">
        <f t="shared" si="16"/>
        <v>1061</v>
      </c>
      <c r="B1067" s="125" t="s">
        <v>3166</v>
      </c>
      <c r="C1067" s="125" t="s">
        <v>3166</v>
      </c>
      <c r="D1067" s="125" t="s">
        <v>3206</v>
      </c>
      <c r="E1067" s="126"/>
      <c r="F1067" s="127"/>
      <c r="G1067" s="127"/>
      <c r="H1067" s="130" t="s">
        <v>3168</v>
      </c>
      <c r="I1067" s="129">
        <v>309.47213121701282</v>
      </c>
      <c r="J1067" s="125">
        <v>18</v>
      </c>
      <c r="K1067" s="125" t="s">
        <v>3169</v>
      </c>
      <c r="L1067" s="125" t="s">
        <v>3170</v>
      </c>
      <c r="M1067" s="141" t="s">
        <v>931</v>
      </c>
      <c r="N1067" s="125">
        <v>1</v>
      </c>
      <c r="O1067" s="141" t="s">
        <v>931</v>
      </c>
    </row>
    <row r="1068" spans="1:15" x14ac:dyDescent="0.25">
      <c r="A1068" s="125">
        <f t="shared" si="16"/>
        <v>1062</v>
      </c>
      <c r="B1068" s="125" t="s">
        <v>3166</v>
      </c>
      <c r="C1068" s="125" t="s">
        <v>3166</v>
      </c>
      <c r="D1068" s="125" t="s">
        <v>3206</v>
      </c>
      <c r="E1068" s="126"/>
      <c r="F1068" s="127"/>
      <c r="G1068" s="127"/>
      <c r="H1068" s="130" t="s">
        <v>3168</v>
      </c>
      <c r="I1068" s="129">
        <v>289.6894889359985</v>
      </c>
      <c r="J1068" s="125">
        <v>18</v>
      </c>
      <c r="K1068" s="125" t="s">
        <v>3169</v>
      </c>
      <c r="L1068" s="125" t="s">
        <v>3170</v>
      </c>
      <c r="M1068" s="141" t="s">
        <v>931</v>
      </c>
      <c r="N1068" s="125">
        <v>1</v>
      </c>
      <c r="O1068" s="141" t="s">
        <v>931</v>
      </c>
    </row>
    <row r="1069" spans="1:15" x14ac:dyDescent="0.25">
      <c r="A1069" s="125">
        <f t="shared" si="16"/>
        <v>1063</v>
      </c>
      <c r="B1069" s="125" t="s">
        <v>3166</v>
      </c>
      <c r="C1069" s="125" t="s">
        <v>3166</v>
      </c>
      <c r="D1069" s="125" t="s">
        <v>3205</v>
      </c>
      <c r="E1069" s="126"/>
      <c r="F1069" s="127"/>
      <c r="G1069" s="127"/>
      <c r="H1069" s="130" t="s">
        <v>3168</v>
      </c>
      <c r="I1069" s="129">
        <v>455.50521402065203</v>
      </c>
      <c r="J1069" s="125">
        <v>18</v>
      </c>
      <c r="K1069" s="125" t="s">
        <v>3169</v>
      </c>
      <c r="L1069" s="125" t="s">
        <v>3170</v>
      </c>
      <c r="M1069" s="141" t="s">
        <v>931</v>
      </c>
      <c r="N1069" s="125">
        <v>1</v>
      </c>
      <c r="O1069" s="141" t="s">
        <v>931</v>
      </c>
    </row>
    <row r="1070" spans="1:15" x14ac:dyDescent="0.25">
      <c r="A1070" s="125">
        <f t="shared" si="16"/>
        <v>1064</v>
      </c>
      <c r="B1070" s="125" t="s">
        <v>3166</v>
      </c>
      <c r="C1070" s="125" t="s">
        <v>3166</v>
      </c>
      <c r="D1070" s="125" t="s">
        <v>3205</v>
      </c>
      <c r="E1070" s="126"/>
      <c r="F1070" s="127"/>
      <c r="G1070" s="127"/>
      <c r="H1070" s="130" t="s">
        <v>3168</v>
      </c>
      <c r="I1070" s="129">
        <v>118.00423721205946</v>
      </c>
      <c r="J1070" s="125">
        <v>18</v>
      </c>
      <c r="K1070" s="125" t="s">
        <v>3169</v>
      </c>
      <c r="L1070" s="125" t="s">
        <v>3170</v>
      </c>
      <c r="M1070" s="141" t="s">
        <v>931</v>
      </c>
      <c r="N1070" s="125">
        <v>1</v>
      </c>
      <c r="O1070" s="141" t="s">
        <v>931</v>
      </c>
    </row>
    <row r="1071" spans="1:15" x14ac:dyDescent="0.25">
      <c r="A1071" s="125">
        <f t="shared" si="16"/>
        <v>1065</v>
      </c>
      <c r="B1071" s="125" t="s">
        <v>3166</v>
      </c>
      <c r="C1071" s="125" t="s">
        <v>3166</v>
      </c>
      <c r="D1071" s="125" t="s">
        <v>3206</v>
      </c>
      <c r="E1071" s="126"/>
      <c r="F1071" s="127"/>
      <c r="G1071" s="127"/>
      <c r="H1071" s="130" t="s">
        <v>3183</v>
      </c>
      <c r="I1071" s="129">
        <v>30.413812651491099</v>
      </c>
      <c r="J1071" s="125">
        <v>15</v>
      </c>
      <c r="K1071" s="125" t="s">
        <v>3169</v>
      </c>
      <c r="L1071" s="125" t="s">
        <v>3175</v>
      </c>
      <c r="M1071" s="141" t="s">
        <v>5767</v>
      </c>
      <c r="N1071" s="125">
        <v>1</v>
      </c>
      <c r="O1071" s="141" t="s">
        <v>8160</v>
      </c>
    </row>
    <row r="1072" spans="1:15" x14ac:dyDescent="0.25">
      <c r="A1072" s="125">
        <f t="shared" si="16"/>
        <v>1066</v>
      </c>
      <c r="B1072" s="125" t="s">
        <v>3166</v>
      </c>
      <c r="C1072" s="125" t="s">
        <v>3166</v>
      </c>
      <c r="D1072" s="125" t="s">
        <v>3206</v>
      </c>
      <c r="E1072" s="126"/>
      <c r="F1072" s="127"/>
      <c r="G1072" s="127"/>
      <c r="H1072" s="130" t="s">
        <v>3183</v>
      </c>
      <c r="I1072" s="129">
        <v>59.774576535513823</v>
      </c>
      <c r="J1072" s="125">
        <v>15</v>
      </c>
      <c r="K1072" s="125" t="s">
        <v>3169</v>
      </c>
      <c r="L1072" s="125" t="s">
        <v>3175</v>
      </c>
      <c r="M1072" s="141" t="s">
        <v>5767</v>
      </c>
      <c r="N1072" s="125">
        <v>1</v>
      </c>
      <c r="O1072" s="141" t="s">
        <v>8160</v>
      </c>
    </row>
    <row r="1073" spans="1:15" x14ac:dyDescent="0.25">
      <c r="A1073" s="125">
        <f t="shared" si="16"/>
        <v>1067</v>
      </c>
      <c r="B1073" s="125" t="s">
        <v>3166</v>
      </c>
      <c r="C1073" s="125" t="s">
        <v>3166</v>
      </c>
      <c r="D1073" s="125" t="s">
        <v>3206</v>
      </c>
      <c r="E1073" s="126"/>
      <c r="F1073" s="127"/>
      <c r="G1073" s="127"/>
      <c r="H1073" s="130" t="s">
        <v>3183</v>
      </c>
      <c r="I1073" s="129">
        <v>25</v>
      </c>
      <c r="J1073" s="125">
        <v>15</v>
      </c>
      <c r="K1073" s="125" t="s">
        <v>3169</v>
      </c>
      <c r="L1073" s="125" t="s">
        <v>3175</v>
      </c>
      <c r="M1073" s="141" t="s">
        <v>5767</v>
      </c>
      <c r="N1073" s="125">
        <v>1</v>
      </c>
      <c r="O1073" s="141" t="s">
        <v>8160</v>
      </c>
    </row>
    <row r="1074" spans="1:15" x14ac:dyDescent="0.25">
      <c r="A1074" s="125">
        <f t="shared" si="16"/>
        <v>1068</v>
      </c>
      <c r="B1074" s="125" t="s">
        <v>3166</v>
      </c>
      <c r="C1074" s="125" t="s">
        <v>3166</v>
      </c>
      <c r="D1074" s="125" t="s">
        <v>3206</v>
      </c>
      <c r="E1074" s="126"/>
      <c r="F1074" s="127"/>
      <c r="G1074" s="127"/>
      <c r="H1074" s="130" t="s">
        <v>3183</v>
      </c>
      <c r="I1074" s="129">
        <v>64.899922958351809</v>
      </c>
      <c r="J1074" s="125">
        <v>15</v>
      </c>
      <c r="K1074" s="125" t="s">
        <v>3169</v>
      </c>
      <c r="L1074" s="125" t="s">
        <v>3175</v>
      </c>
      <c r="M1074" s="141" t="s">
        <v>5767</v>
      </c>
      <c r="N1074" s="125">
        <v>1</v>
      </c>
      <c r="O1074" s="141" t="s">
        <v>8160</v>
      </c>
    </row>
    <row r="1075" spans="1:15" x14ac:dyDescent="0.25">
      <c r="A1075" s="125">
        <f t="shared" si="16"/>
        <v>1069</v>
      </c>
      <c r="B1075" s="125" t="s">
        <v>3166</v>
      </c>
      <c r="C1075" s="125" t="s">
        <v>3166</v>
      </c>
      <c r="D1075" s="125" t="s">
        <v>3206</v>
      </c>
      <c r="E1075" s="126"/>
      <c r="F1075" s="127"/>
      <c r="G1075" s="127"/>
      <c r="H1075" s="130" t="s">
        <v>3183</v>
      </c>
      <c r="I1075" s="129">
        <v>64.381674411279491</v>
      </c>
      <c r="J1075" s="125">
        <v>15</v>
      </c>
      <c r="K1075" s="125" t="s">
        <v>3169</v>
      </c>
      <c r="L1075" s="125" t="s">
        <v>3175</v>
      </c>
      <c r="M1075" s="141" t="s">
        <v>5767</v>
      </c>
      <c r="N1075" s="125">
        <v>1</v>
      </c>
      <c r="O1075" s="141" t="s">
        <v>8160</v>
      </c>
    </row>
    <row r="1076" spans="1:15" x14ac:dyDescent="0.25">
      <c r="A1076" s="125">
        <f t="shared" si="16"/>
        <v>1070</v>
      </c>
      <c r="B1076" s="125" t="s">
        <v>3166</v>
      </c>
      <c r="C1076" s="125" t="s">
        <v>3166</v>
      </c>
      <c r="D1076" s="125" t="s">
        <v>3206</v>
      </c>
      <c r="E1076" s="126"/>
      <c r="F1076" s="127"/>
      <c r="G1076" s="127"/>
      <c r="H1076" s="130" t="s">
        <v>3183</v>
      </c>
      <c r="I1076" s="129">
        <v>75.325958341065927</v>
      </c>
      <c r="J1076" s="125">
        <v>15</v>
      </c>
      <c r="K1076" s="125" t="s">
        <v>3169</v>
      </c>
      <c r="L1076" s="125" t="s">
        <v>3175</v>
      </c>
      <c r="M1076" s="141" t="s">
        <v>5767</v>
      </c>
      <c r="N1076" s="125">
        <v>1</v>
      </c>
      <c r="O1076" s="141" t="s">
        <v>8160</v>
      </c>
    </row>
    <row r="1077" spans="1:15" x14ac:dyDescent="0.25">
      <c r="A1077" s="125">
        <f t="shared" si="16"/>
        <v>1071</v>
      </c>
      <c r="B1077" s="125" t="s">
        <v>3166</v>
      </c>
      <c r="C1077" s="125" t="s">
        <v>3166</v>
      </c>
      <c r="D1077" s="125" t="s">
        <v>3206</v>
      </c>
      <c r="E1077" s="126"/>
      <c r="F1077" s="127"/>
      <c r="G1077" s="127"/>
      <c r="H1077" s="130" t="s">
        <v>3183</v>
      </c>
      <c r="I1077" s="129">
        <v>73.16419889536138</v>
      </c>
      <c r="J1077" s="125">
        <v>15</v>
      </c>
      <c r="K1077" s="125" t="s">
        <v>3169</v>
      </c>
      <c r="L1077" s="125" t="s">
        <v>3175</v>
      </c>
      <c r="M1077" s="141" t="s">
        <v>5767</v>
      </c>
      <c r="N1077" s="125">
        <v>1</v>
      </c>
      <c r="O1077" s="141" t="s">
        <v>8160</v>
      </c>
    </row>
    <row r="1078" spans="1:15" x14ac:dyDescent="0.25">
      <c r="A1078" s="125">
        <f t="shared" si="16"/>
        <v>1072</v>
      </c>
      <c r="B1078" s="125" t="s">
        <v>3166</v>
      </c>
      <c r="C1078" s="125" t="s">
        <v>3166</v>
      </c>
      <c r="D1078" s="125" t="s">
        <v>3206</v>
      </c>
      <c r="E1078" s="126"/>
      <c r="F1078" s="127"/>
      <c r="G1078" s="127"/>
      <c r="H1078" s="130" t="s">
        <v>3183</v>
      </c>
      <c r="I1078" s="129">
        <v>66.407830863535963</v>
      </c>
      <c r="J1078" s="125">
        <v>15</v>
      </c>
      <c r="K1078" s="125" t="s">
        <v>3169</v>
      </c>
      <c r="L1078" s="125" t="s">
        <v>3175</v>
      </c>
      <c r="M1078" s="141" t="s">
        <v>5767</v>
      </c>
      <c r="N1078" s="125">
        <v>1</v>
      </c>
      <c r="O1078" s="141" t="s">
        <v>8160</v>
      </c>
    </row>
    <row r="1079" spans="1:15" x14ac:dyDescent="0.25">
      <c r="A1079" s="125">
        <f t="shared" si="16"/>
        <v>1073</v>
      </c>
      <c r="B1079" s="125" t="s">
        <v>3166</v>
      </c>
      <c r="C1079" s="125" t="s">
        <v>3166</v>
      </c>
      <c r="D1079" s="125" t="s">
        <v>3206</v>
      </c>
      <c r="E1079" s="126"/>
      <c r="F1079" s="127"/>
      <c r="G1079" s="127"/>
      <c r="H1079" s="130" t="s">
        <v>3183</v>
      </c>
      <c r="I1079" s="129">
        <v>47.413078364518789</v>
      </c>
      <c r="J1079" s="125">
        <v>15</v>
      </c>
      <c r="K1079" s="125" t="s">
        <v>3169</v>
      </c>
      <c r="L1079" s="125" t="s">
        <v>3175</v>
      </c>
      <c r="M1079" s="141" t="s">
        <v>5767</v>
      </c>
      <c r="N1079" s="125">
        <v>1</v>
      </c>
      <c r="O1079" s="141" t="s">
        <v>8160</v>
      </c>
    </row>
    <row r="1080" spans="1:15" x14ac:dyDescent="0.25">
      <c r="A1080" s="125">
        <f t="shared" si="16"/>
        <v>1074</v>
      </c>
      <c r="B1080" s="125" t="s">
        <v>3166</v>
      </c>
      <c r="C1080" s="125" t="s">
        <v>3166</v>
      </c>
      <c r="D1080" s="125" t="s">
        <v>3206</v>
      </c>
      <c r="E1080" s="126"/>
      <c r="F1080" s="127"/>
      <c r="G1080" s="127"/>
      <c r="H1080" s="130" t="s">
        <v>3183</v>
      </c>
      <c r="I1080" s="129">
        <v>59.413803110051795</v>
      </c>
      <c r="J1080" s="125">
        <v>15</v>
      </c>
      <c r="K1080" s="125" t="s">
        <v>3169</v>
      </c>
      <c r="L1080" s="125" t="s">
        <v>3175</v>
      </c>
      <c r="M1080" s="141" t="s">
        <v>5767</v>
      </c>
      <c r="N1080" s="125">
        <v>1</v>
      </c>
      <c r="O1080" s="141" t="s">
        <v>8160</v>
      </c>
    </row>
    <row r="1081" spans="1:15" x14ac:dyDescent="0.25">
      <c r="A1081" s="125">
        <f t="shared" si="16"/>
        <v>1075</v>
      </c>
      <c r="B1081" s="125" t="s">
        <v>3166</v>
      </c>
      <c r="C1081" s="125" t="s">
        <v>3166</v>
      </c>
      <c r="D1081" s="125" t="s">
        <v>3206</v>
      </c>
      <c r="E1081" s="126"/>
      <c r="F1081" s="127"/>
      <c r="G1081" s="127"/>
      <c r="H1081" s="130" t="s">
        <v>3183</v>
      </c>
      <c r="I1081" s="129">
        <v>68.600291544569984</v>
      </c>
      <c r="J1081" s="125">
        <v>15</v>
      </c>
      <c r="K1081" s="125" t="s">
        <v>3169</v>
      </c>
      <c r="L1081" s="125" t="s">
        <v>3175</v>
      </c>
      <c r="M1081" s="141" t="s">
        <v>5767</v>
      </c>
      <c r="N1081" s="125">
        <v>1</v>
      </c>
      <c r="O1081" s="141" t="s">
        <v>8160</v>
      </c>
    </row>
    <row r="1082" spans="1:15" x14ac:dyDescent="0.25">
      <c r="A1082" s="125">
        <f t="shared" si="16"/>
        <v>1076</v>
      </c>
      <c r="B1082" s="125" t="s">
        <v>3166</v>
      </c>
      <c r="C1082" s="125" t="s">
        <v>3166</v>
      </c>
      <c r="D1082" s="125" t="s">
        <v>3206</v>
      </c>
      <c r="E1082" s="126"/>
      <c r="F1082" s="127"/>
      <c r="G1082" s="127"/>
      <c r="H1082" s="130" t="s">
        <v>3183</v>
      </c>
      <c r="I1082" s="129">
        <v>68.796802251267465</v>
      </c>
      <c r="J1082" s="125">
        <v>15</v>
      </c>
      <c r="K1082" s="125" t="s">
        <v>3169</v>
      </c>
      <c r="L1082" s="125" t="s">
        <v>3175</v>
      </c>
      <c r="M1082" s="141" t="s">
        <v>5767</v>
      </c>
      <c r="N1082" s="125">
        <v>1</v>
      </c>
      <c r="O1082" s="141" t="s">
        <v>8160</v>
      </c>
    </row>
    <row r="1083" spans="1:15" x14ac:dyDescent="0.25">
      <c r="A1083" s="125">
        <f t="shared" si="16"/>
        <v>1077</v>
      </c>
      <c r="B1083" s="125" t="s">
        <v>3166</v>
      </c>
      <c r="C1083" s="125" t="s">
        <v>3166</v>
      </c>
      <c r="D1083" s="125" t="s">
        <v>3206</v>
      </c>
      <c r="E1083" s="126"/>
      <c r="F1083" s="127"/>
      <c r="G1083" s="127"/>
      <c r="H1083" s="130" t="s">
        <v>3183</v>
      </c>
      <c r="I1083" s="129">
        <v>70.611613775638915</v>
      </c>
      <c r="J1083" s="125">
        <v>15</v>
      </c>
      <c r="K1083" s="125" t="s">
        <v>3169</v>
      </c>
      <c r="L1083" s="125" t="s">
        <v>3175</v>
      </c>
      <c r="M1083" s="141" t="s">
        <v>5767</v>
      </c>
      <c r="N1083" s="125">
        <v>1</v>
      </c>
      <c r="O1083" s="141" t="s">
        <v>8160</v>
      </c>
    </row>
    <row r="1084" spans="1:15" x14ac:dyDescent="0.25">
      <c r="A1084" s="125">
        <f t="shared" si="16"/>
        <v>1078</v>
      </c>
      <c r="B1084" s="125" t="s">
        <v>3166</v>
      </c>
      <c r="C1084" s="125" t="s">
        <v>3166</v>
      </c>
      <c r="D1084" s="125" t="s">
        <v>3206</v>
      </c>
      <c r="E1084" s="126"/>
      <c r="F1084" s="127"/>
      <c r="G1084" s="127"/>
      <c r="H1084" s="130" t="s">
        <v>3183</v>
      </c>
      <c r="I1084" s="129">
        <v>64.195015382816138</v>
      </c>
      <c r="J1084" s="125">
        <v>15</v>
      </c>
      <c r="K1084" s="125" t="s">
        <v>3169</v>
      </c>
      <c r="L1084" s="125" t="s">
        <v>3175</v>
      </c>
      <c r="M1084" s="141" t="s">
        <v>5767</v>
      </c>
      <c r="N1084" s="125">
        <v>1</v>
      </c>
      <c r="O1084" s="141" t="s">
        <v>8160</v>
      </c>
    </row>
    <row r="1085" spans="1:15" x14ac:dyDescent="0.25">
      <c r="A1085" s="125">
        <f t="shared" si="16"/>
        <v>1079</v>
      </c>
      <c r="B1085" s="125" t="s">
        <v>3166</v>
      </c>
      <c r="C1085" s="125" t="s">
        <v>3166</v>
      </c>
      <c r="D1085" s="125" t="s">
        <v>3206</v>
      </c>
      <c r="E1085" s="126"/>
      <c r="F1085" s="127"/>
      <c r="G1085" s="127"/>
      <c r="H1085" s="130" t="s">
        <v>3183</v>
      </c>
      <c r="I1085" s="129">
        <v>70.235318750611498</v>
      </c>
      <c r="J1085" s="125">
        <v>15</v>
      </c>
      <c r="K1085" s="125" t="s">
        <v>3169</v>
      </c>
      <c r="L1085" s="125" t="s">
        <v>3175</v>
      </c>
      <c r="M1085" s="141" t="s">
        <v>5767</v>
      </c>
      <c r="N1085" s="125">
        <v>1</v>
      </c>
      <c r="O1085" s="141" t="s">
        <v>8160</v>
      </c>
    </row>
    <row r="1086" spans="1:15" x14ac:dyDescent="0.25">
      <c r="A1086" s="125">
        <f t="shared" si="16"/>
        <v>1080</v>
      </c>
      <c r="B1086" s="125" t="s">
        <v>3166</v>
      </c>
      <c r="C1086" s="125" t="s">
        <v>3166</v>
      </c>
      <c r="D1086" s="125" t="s">
        <v>3206</v>
      </c>
      <c r="E1086" s="126"/>
      <c r="F1086" s="127"/>
      <c r="G1086" s="127"/>
      <c r="H1086" s="130" t="s">
        <v>3183</v>
      </c>
      <c r="I1086" s="129">
        <v>59.059292240933601</v>
      </c>
      <c r="J1086" s="125">
        <v>12</v>
      </c>
      <c r="K1086" s="125" t="s">
        <v>3169</v>
      </c>
      <c r="L1086" s="125" t="s">
        <v>3175</v>
      </c>
      <c r="M1086" s="141" t="s">
        <v>5749</v>
      </c>
      <c r="N1086" s="125">
        <v>1</v>
      </c>
      <c r="O1086" s="141" t="s">
        <v>8165</v>
      </c>
    </row>
    <row r="1087" spans="1:15" x14ac:dyDescent="0.25">
      <c r="A1087" s="125">
        <f t="shared" si="16"/>
        <v>1081</v>
      </c>
      <c r="B1087" s="125" t="s">
        <v>3166</v>
      </c>
      <c r="C1087" s="125" t="s">
        <v>3166</v>
      </c>
      <c r="D1087" s="125" t="s">
        <v>3206</v>
      </c>
      <c r="E1087" s="126"/>
      <c r="F1087" s="127"/>
      <c r="G1087" s="127"/>
      <c r="H1087" s="130" t="s">
        <v>3183</v>
      </c>
      <c r="I1087" s="129">
        <v>56.400354608814297</v>
      </c>
      <c r="J1087" s="125">
        <v>12</v>
      </c>
      <c r="K1087" s="125" t="s">
        <v>3169</v>
      </c>
      <c r="L1087" s="125" t="s">
        <v>3175</v>
      </c>
      <c r="M1087" s="141" t="s">
        <v>5749</v>
      </c>
      <c r="N1087" s="125">
        <v>1</v>
      </c>
      <c r="O1087" s="141" t="s">
        <v>8165</v>
      </c>
    </row>
    <row r="1088" spans="1:15" x14ac:dyDescent="0.25">
      <c r="A1088" s="125">
        <f t="shared" si="16"/>
        <v>1082</v>
      </c>
      <c r="B1088" s="125" t="s">
        <v>3166</v>
      </c>
      <c r="C1088" s="125" t="s">
        <v>3166</v>
      </c>
      <c r="D1088" s="125" t="s">
        <v>3206</v>
      </c>
      <c r="E1088" s="126"/>
      <c r="F1088" s="127"/>
      <c r="G1088" s="127"/>
      <c r="H1088" s="130" t="s">
        <v>3183</v>
      </c>
      <c r="I1088" s="129">
        <v>64</v>
      </c>
      <c r="J1088" s="125">
        <v>12</v>
      </c>
      <c r="K1088" s="125" t="s">
        <v>3169</v>
      </c>
      <c r="L1088" s="125" t="s">
        <v>3175</v>
      </c>
      <c r="M1088" s="141" t="s">
        <v>5749</v>
      </c>
      <c r="N1088" s="125">
        <v>1</v>
      </c>
      <c r="O1088" s="141" t="s">
        <v>8165</v>
      </c>
    </row>
    <row r="1089" spans="1:15" x14ac:dyDescent="0.25">
      <c r="A1089" s="125">
        <f t="shared" si="16"/>
        <v>1083</v>
      </c>
      <c r="B1089" s="125" t="s">
        <v>3166</v>
      </c>
      <c r="C1089" s="125" t="s">
        <v>3166</v>
      </c>
      <c r="D1089" s="125" t="s">
        <v>3206</v>
      </c>
      <c r="E1089" s="126"/>
      <c r="F1089" s="127"/>
      <c r="G1089" s="127"/>
      <c r="H1089" s="130" t="s">
        <v>3183</v>
      </c>
      <c r="I1089" s="129">
        <v>72.111025509279784</v>
      </c>
      <c r="J1089" s="125">
        <v>12</v>
      </c>
      <c r="K1089" s="125" t="s">
        <v>3169</v>
      </c>
      <c r="L1089" s="125" t="s">
        <v>3175</v>
      </c>
      <c r="M1089" s="141" t="s">
        <v>5749</v>
      </c>
      <c r="N1089" s="125">
        <v>1</v>
      </c>
      <c r="O1089" s="141" t="s">
        <v>8165</v>
      </c>
    </row>
    <row r="1090" spans="1:15" x14ac:dyDescent="0.25">
      <c r="A1090" s="125">
        <f t="shared" si="16"/>
        <v>1084</v>
      </c>
      <c r="B1090" s="125" t="s">
        <v>3166</v>
      </c>
      <c r="C1090" s="125" t="s">
        <v>3166</v>
      </c>
      <c r="D1090" s="125" t="s">
        <v>3206</v>
      </c>
      <c r="E1090" s="126"/>
      <c r="F1090" s="127"/>
      <c r="G1090" s="127"/>
      <c r="H1090" s="130" t="s">
        <v>3183</v>
      </c>
      <c r="I1090" s="129">
        <v>68.658575575087482</v>
      </c>
      <c r="J1090" s="125">
        <v>12</v>
      </c>
      <c r="K1090" s="125" t="s">
        <v>3169</v>
      </c>
      <c r="L1090" s="125" t="s">
        <v>3175</v>
      </c>
      <c r="M1090" s="141" t="s">
        <v>5749</v>
      </c>
      <c r="N1090" s="125">
        <v>1</v>
      </c>
      <c r="O1090" s="141" t="s">
        <v>8165</v>
      </c>
    </row>
    <row r="1091" spans="1:15" x14ac:dyDescent="0.25">
      <c r="A1091" s="125">
        <f t="shared" si="16"/>
        <v>1085</v>
      </c>
      <c r="B1091" s="125" t="s">
        <v>3166</v>
      </c>
      <c r="C1091" s="125" t="s">
        <v>3166</v>
      </c>
      <c r="D1091" s="125" t="s">
        <v>3206</v>
      </c>
      <c r="E1091" s="126"/>
      <c r="F1091" s="127"/>
      <c r="G1091" s="127"/>
      <c r="H1091" s="130" t="s">
        <v>3183</v>
      </c>
      <c r="I1091" s="129">
        <v>69.06518659932803</v>
      </c>
      <c r="J1091" s="125">
        <v>12</v>
      </c>
      <c r="K1091" s="125" t="s">
        <v>3169</v>
      </c>
      <c r="L1091" s="125" t="s">
        <v>3175</v>
      </c>
      <c r="M1091" s="141" t="s">
        <v>5749</v>
      </c>
      <c r="N1091" s="125">
        <v>1</v>
      </c>
      <c r="O1091" s="141" t="s">
        <v>8165</v>
      </c>
    </row>
    <row r="1092" spans="1:15" x14ac:dyDescent="0.25">
      <c r="A1092" s="125">
        <f t="shared" si="16"/>
        <v>1086</v>
      </c>
      <c r="B1092" s="125" t="s">
        <v>3166</v>
      </c>
      <c r="C1092" s="125" t="s">
        <v>3166</v>
      </c>
      <c r="D1092" s="125" t="s">
        <v>3206</v>
      </c>
      <c r="E1092" s="126"/>
      <c r="F1092" s="127"/>
      <c r="G1092" s="127"/>
      <c r="H1092" s="130" t="s">
        <v>3183</v>
      </c>
      <c r="I1092" s="129">
        <v>70.936591403872796</v>
      </c>
      <c r="J1092" s="125">
        <v>12</v>
      </c>
      <c r="K1092" s="125" t="s">
        <v>3169</v>
      </c>
      <c r="L1092" s="125" t="s">
        <v>3175</v>
      </c>
      <c r="M1092" s="141" t="s">
        <v>5749</v>
      </c>
      <c r="N1092" s="125">
        <v>1</v>
      </c>
      <c r="O1092" s="141" t="s">
        <v>8165</v>
      </c>
    </row>
    <row r="1093" spans="1:15" x14ac:dyDescent="0.25">
      <c r="A1093" s="125">
        <f t="shared" si="16"/>
        <v>1087</v>
      </c>
      <c r="B1093" s="125" t="s">
        <v>3166</v>
      </c>
      <c r="C1093" s="125" t="s">
        <v>3166</v>
      </c>
      <c r="D1093" s="125" t="s">
        <v>3206</v>
      </c>
      <c r="E1093" s="126"/>
      <c r="F1093" s="127"/>
      <c r="G1093" s="127"/>
      <c r="H1093" s="130" t="s">
        <v>3183</v>
      </c>
      <c r="I1093" s="129">
        <v>75.690157880665041</v>
      </c>
      <c r="J1093" s="125">
        <v>12</v>
      </c>
      <c r="K1093" s="125" t="s">
        <v>3169</v>
      </c>
      <c r="L1093" s="125" t="s">
        <v>3175</v>
      </c>
      <c r="M1093" s="141" t="s">
        <v>5749</v>
      </c>
      <c r="N1093" s="125">
        <v>1</v>
      </c>
      <c r="O1093" s="141" t="s">
        <v>8165</v>
      </c>
    </row>
    <row r="1094" spans="1:15" x14ac:dyDescent="0.25">
      <c r="A1094" s="125">
        <f t="shared" si="16"/>
        <v>1088</v>
      </c>
      <c r="B1094" s="125" t="s">
        <v>3166</v>
      </c>
      <c r="C1094" s="125" t="s">
        <v>3166</v>
      </c>
      <c r="D1094" s="125" t="s">
        <v>3206</v>
      </c>
      <c r="E1094" s="126"/>
      <c r="F1094" s="127"/>
      <c r="G1094" s="127"/>
      <c r="H1094" s="130" t="s">
        <v>3183</v>
      </c>
      <c r="I1094" s="129">
        <v>75.927597090912869</v>
      </c>
      <c r="J1094" s="125">
        <v>12</v>
      </c>
      <c r="K1094" s="125" t="s">
        <v>3169</v>
      </c>
      <c r="L1094" s="125" t="s">
        <v>3175</v>
      </c>
      <c r="M1094" s="141" t="s">
        <v>5749</v>
      </c>
      <c r="N1094" s="125">
        <v>1</v>
      </c>
      <c r="O1094" s="141" t="s">
        <v>8165</v>
      </c>
    </row>
    <row r="1095" spans="1:15" x14ac:dyDescent="0.25">
      <c r="A1095" s="125">
        <f t="shared" si="16"/>
        <v>1089</v>
      </c>
      <c r="B1095" s="125" t="s">
        <v>3166</v>
      </c>
      <c r="C1095" s="125" t="s">
        <v>3166</v>
      </c>
      <c r="D1095" s="125" t="s">
        <v>3206</v>
      </c>
      <c r="E1095" s="126"/>
      <c r="F1095" s="127"/>
      <c r="G1095" s="127"/>
      <c r="H1095" s="130" t="s">
        <v>3183</v>
      </c>
      <c r="I1095" s="129">
        <v>80.081208782085696</v>
      </c>
      <c r="J1095" s="125">
        <v>12</v>
      </c>
      <c r="K1095" s="125" t="s">
        <v>3169</v>
      </c>
      <c r="L1095" s="125" t="s">
        <v>3175</v>
      </c>
      <c r="M1095" s="141" t="s">
        <v>5749</v>
      </c>
      <c r="N1095" s="125">
        <v>1</v>
      </c>
      <c r="O1095" s="141" t="s">
        <v>8165</v>
      </c>
    </row>
    <row r="1096" spans="1:15" x14ac:dyDescent="0.25">
      <c r="A1096" s="125">
        <f t="shared" si="16"/>
        <v>1090</v>
      </c>
      <c r="B1096" s="125" t="s">
        <v>3166</v>
      </c>
      <c r="C1096" s="125" t="s">
        <v>3166</v>
      </c>
      <c r="D1096" s="125" t="s">
        <v>3206</v>
      </c>
      <c r="E1096" s="126"/>
      <c r="F1096" s="127"/>
      <c r="G1096" s="127"/>
      <c r="H1096" s="130" t="s">
        <v>3183</v>
      </c>
      <c r="I1096" s="129">
        <v>69.375788283809797</v>
      </c>
      <c r="J1096" s="125">
        <v>12</v>
      </c>
      <c r="K1096" s="125" t="s">
        <v>3169</v>
      </c>
      <c r="L1096" s="125" t="s">
        <v>3175</v>
      </c>
      <c r="M1096" s="141" t="s">
        <v>5749</v>
      </c>
      <c r="N1096" s="125">
        <v>1</v>
      </c>
      <c r="O1096" s="141" t="s">
        <v>8165</v>
      </c>
    </row>
    <row r="1097" spans="1:15" x14ac:dyDescent="0.25">
      <c r="A1097" s="125">
        <f t="shared" ref="A1097:A1160" si="17">A1096+1</f>
        <v>1091</v>
      </c>
      <c r="B1097" s="125" t="s">
        <v>3166</v>
      </c>
      <c r="C1097" s="125" t="s">
        <v>3166</v>
      </c>
      <c r="D1097" s="125" t="s">
        <v>3206</v>
      </c>
      <c r="E1097" s="126"/>
      <c r="F1097" s="127"/>
      <c r="G1097" s="127"/>
      <c r="H1097" s="130" t="s">
        <v>3183</v>
      </c>
      <c r="I1097" s="129">
        <v>68.425141578224014</v>
      </c>
      <c r="J1097" s="125">
        <v>12</v>
      </c>
      <c r="K1097" s="125" t="s">
        <v>3169</v>
      </c>
      <c r="L1097" s="125" t="s">
        <v>3175</v>
      </c>
      <c r="M1097" s="141" t="s">
        <v>5749</v>
      </c>
      <c r="N1097" s="125">
        <v>1</v>
      </c>
      <c r="O1097" s="141" t="s">
        <v>8165</v>
      </c>
    </row>
    <row r="1098" spans="1:15" x14ac:dyDescent="0.25">
      <c r="A1098" s="125">
        <f t="shared" si="17"/>
        <v>1092</v>
      </c>
      <c r="B1098" s="125" t="s">
        <v>3166</v>
      </c>
      <c r="C1098" s="125" t="s">
        <v>3166</v>
      </c>
      <c r="D1098" s="125" t="s">
        <v>3206</v>
      </c>
      <c r="E1098" s="126"/>
      <c r="F1098" s="127"/>
      <c r="G1098" s="127"/>
      <c r="H1098" s="130" t="s">
        <v>3183</v>
      </c>
      <c r="I1098" s="129">
        <v>69.115844782509896</v>
      </c>
      <c r="J1098" s="125">
        <v>12</v>
      </c>
      <c r="K1098" s="125" t="s">
        <v>3169</v>
      </c>
      <c r="L1098" s="125" t="s">
        <v>3175</v>
      </c>
      <c r="M1098" s="141" t="s">
        <v>5749</v>
      </c>
      <c r="N1098" s="125">
        <v>1</v>
      </c>
      <c r="O1098" s="141" t="s">
        <v>8165</v>
      </c>
    </row>
    <row r="1099" spans="1:15" x14ac:dyDescent="0.25">
      <c r="A1099" s="125">
        <f t="shared" si="17"/>
        <v>1093</v>
      </c>
      <c r="B1099" s="125" t="s">
        <v>3166</v>
      </c>
      <c r="C1099" s="125" t="s">
        <v>3166</v>
      </c>
      <c r="D1099" s="125" t="s">
        <v>3206</v>
      </c>
      <c r="E1099" s="126"/>
      <c r="F1099" s="127"/>
      <c r="G1099" s="127"/>
      <c r="H1099" s="130" t="s">
        <v>3183</v>
      </c>
      <c r="I1099" s="129">
        <v>70.455659815234142</v>
      </c>
      <c r="J1099" s="125">
        <v>12</v>
      </c>
      <c r="K1099" s="125" t="s">
        <v>3169</v>
      </c>
      <c r="L1099" s="125" t="s">
        <v>3175</v>
      </c>
      <c r="M1099" s="141" t="s">
        <v>5749</v>
      </c>
      <c r="N1099" s="125">
        <v>1</v>
      </c>
      <c r="O1099" s="141" t="s">
        <v>8165</v>
      </c>
    </row>
    <row r="1100" spans="1:15" x14ac:dyDescent="0.25">
      <c r="A1100" s="125">
        <f t="shared" si="17"/>
        <v>1094</v>
      </c>
      <c r="B1100" s="125" t="s">
        <v>3166</v>
      </c>
      <c r="C1100" s="125" t="s">
        <v>3166</v>
      </c>
      <c r="D1100" s="125" t="s">
        <v>3206</v>
      </c>
      <c r="E1100" s="126"/>
      <c r="F1100" s="127"/>
      <c r="G1100" s="127"/>
      <c r="H1100" s="130" t="s">
        <v>3183</v>
      </c>
      <c r="I1100" s="129">
        <v>68.425141578224014</v>
      </c>
      <c r="J1100" s="125">
        <v>12</v>
      </c>
      <c r="K1100" s="125" t="s">
        <v>3169</v>
      </c>
      <c r="L1100" s="125" t="s">
        <v>3175</v>
      </c>
      <c r="M1100" s="141" t="s">
        <v>5749</v>
      </c>
      <c r="N1100" s="125">
        <v>1</v>
      </c>
      <c r="O1100" s="141" t="s">
        <v>8165</v>
      </c>
    </row>
    <row r="1101" spans="1:15" x14ac:dyDescent="0.25">
      <c r="A1101" s="125">
        <f t="shared" si="17"/>
        <v>1095</v>
      </c>
      <c r="B1101" s="125" t="s">
        <v>3166</v>
      </c>
      <c r="C1101" s="125" t="s">
        <v>3166</v>
      </c>
      <c r="D1101" s="125" t="s">
        <v>3206</v>
      </c>
      <c r="E1101" s="126"/>
      <c r="F1101" s="127"/>
      <c r="G1101" s="127"/>
      <c r="H1101" s="130" t="s">
        <v>3183</v>
      </c>
      <c r="I1101" s="129">
        <v>74</v>
      </c>
      <c r="J1101" s="125">
        <v>12</v>
      </c>
      <c r="K1101" s="125" t="s">
        <v>3169</v>
      </c>
      <c r="L1101" s="125" t="s">
        <v>3175</v>
      </c>
      <c r="M1101" s="141" t="s">
        <v>5749</v>
      </c>
      <c r="N1101" s="125">
        <v>1</v>
      </c>
      <c r="O1101" s="141" t="s">
        <v>8165</v>
      </c>
    </row>
    <row r="1102" spans="1:15" x14ac:dyDescent="0.25">
      <c r="A1102" s="125">
        <f t="shared" si="17"/>
        <v>1096</v>
      </c>
      <c r="B1102" s="125" t="s">
        <v>3166</v>
      </c>
      <c r="C1102" s="125" t="s">
        <v>3166</v>
      </c>
      <c r="D1102" s="125" t="s">
        <v>3206</v>
      </c>
      <c r="E1102" s="126"/>
      <c r="F1102" s="127"/>
      <c r="G1102" s="127"/>
      <c r="H1102" s="130" t="s">
        <v>3183</v>
      </c>
      <c r="I1102" s="129">
        <v>67.675697262754525</v>
      </c>
      <c r="J1102" s="125">
        <v>12</v>
      </c>
      <c r="K1102" s="125" t="s">
        <v>3169</v>
      </c>
      <c r="L1102" s="125" t="s">
        <v>3175</v>
      </c>
      <c r="M1102" s="141" t="s">
        <v>5749</v>
      </c>
      <c r="N1102" s="125">
        <v>1</v>
      </c>
      <c r="O1102" s="141" t="s">
        <v>8165</v>
      </c>
    </row>
    <row r="1103" spans="1:15" x14ac:dyDescent="0.25">
      <c r="A1103" s="125">
        <f t="shared" si="17"/>
        <v>1097</v>
      </c>
      <c r="B1103" s="125" t="s">
        <v>3166</v>
      </c>
      <c r="C1103" s="125" t="s">
        <v>3166</v>
      </c>
      <c r="D1103" s="125" t="s">
        <v>3206</v>
      </c>
      <c r="E1103" s="126"/>
      <c r="F1103" s="127"/>
      <c r="G1103" s="127"/>
      <c r="H1103" s="130" t="s">
        <v>3183</v>
      </c>
      <c r="I1103" s="129">
        <v>68.308125431752259</v>
      </c>
      <c r="J1103" s="125">
        <v>12</v>
      </c>
      <c r="K1103" s="125" t="s">
        <v>3169</v>
      </c>
      <c r="L1103" s="125" t="s">
        <v>3175</v>
      </c>
      <c r="M1103" s="141" t="s">
        <v>5749</v>
      </c>
      <c r="N1103" s="125">
        <v>1</v>
      </c>
      <c r="O1103" s="141" t="s">
        <v>8165</v>
      </c>
    </row>
    <row r="1104" spans="1:15" x14ac:dyDescent="0.25">
      <c r="A1104" s="125">
        <f t="shared" si="17"/>
        <v>1098</v>
      </c>
      <c r="B1104" s="125" t="s">
        <v>3166</v>
      </c>
      <c r="C1104" s="125" t="s">
        <v>3166</v>
      </c>
      <c r="D1104" s="125" t="s">
        <v>3206</v>
      </c>
      <c r="E1104" s="126"/>
      <c r="F1104" s="127"/>
      <c r="G1104" s="127"/>
      <c r="H1104" s="130" t="s">
        <v>3183</v>
      </c>
      <c r="I1104" s="129">
        <v>76.275815302099531</v>
      </c>
      <c r="J1104" s="125">
        <v>12</v>
      </c>
      <c r="K1104" s="125" t="s">
        <v>3169</v>
      </c>
      <c r="L1104" s="125" t="s">
        <v>3175</v>
      </c>
      <c r="M1104" s="141" t="s">
        <v>5749</v>
      </c>
      <c r="N1104" s="125">
        <v>1</v>
      </c>
      <c r="O1104" s="141" t="s">
        <v>8165</v>
      </c>
    </row>
    <row r="1105" spans="1:15" x14ac:dyDescent="0.25">
      <c r="A1105" s="125">
        <f t="shared" si="17"/>
        <v>1099</v>
      </c>
      <c r="B1105" s="125" t="s">
        <v>3166</v>
      </c>
      <c r="C1105" s="125" t="s">
        <v>3166</v>
      </c>
      <c r="D1105" s="125" t="s">
        <v>3206</v>
      </c>
      <c r="E1105" s="126"/>
      <c r="F1105" s="127"/>
      <c r="G1105" s="127"/>
      <c r="H1105" s="130" t="s">
        <v>3183</v>
      </c>
      <c r="I1105" s="129">
        <v>72.006944109578768</v>
      </c>
      <c r="J1105" s="125">
        <v>12</v>
      </c>
      <c r="K1105" s="125" t="s">
        <v>3169</v>
      </c>
      <c r="L1105" s="125" t="s">
        <v>3175</v>
      </c>
      <c r="M1105" s="141" t="s">
        <v>5749</v>
      </c>
      <c r="N1105" s="125">
        <v>1</v>
      </c>
      <c r="O1105" s="141" t="s">
        <v>8165</v>
      </c>
    </row>
    <row r="1106" spans="1:15" x14ac:dyDescent="0.25">
      <c r="A1106" s="125">
        <f t="shared" si="17"/>
        <v>1100</v>
      </c>
      <c r="B1106" s="125" t="s">
        <v>3166</v>
      </c>
      <c r="C1106" s="125" t="s">
        <v>3166</v>
      </c>
      <c r="D1106" s="125" t="s">
        <v>3206</v>
      </c>
      <c r="E1106" s="126"/>
      <c r="F1106" s="127"/>
      <c r="G1106" s="127"/>
      <c r="H1106" s="130" t="s">
        <v>3183</v>
      </c>
      <c r="I1106" s="129">
        <v>67.082039324993687</v>
      </c>
      <c r="J1106" s="125">
        <v>12</v>
      </c>
      <c r="K1106" s="125" t="s">
        <v>3169</v>
      </c>
      <c r="L1106" s="125" t="s">
        <v>3175</v>
      </c>
      <c r="M1106" s="141" t="s">
        <v>5749</v>
      </c>
      <c r="N1106" s="125">
        <v>1</v>
      </c>
      <c r="O1106" s="141" t="s">
        <v>8165</v>
      </c>
    </row>
    <row r="1107" spans="1:15" x14ac:dyDescent="0.25">
      <c r="A1107" s="125">
        <f t="shared" si="17"/>
        <v>1101</v>
      </c>
      <c r="B1107" s="125" t="s">
        <v>3166</v>
      </c>
      <c r="C1107" s="125" t="s">
        <v>3166</v>
      </c>
      <c r="D1107" s="125" t="s">
        <v>3206</v>
      </c>
      <c r="E1107" s="126"/>
      <c r="F1107" s="127"/>
      <c r="G1107" s="127"/>
      <c r="H1107" s="130" t="s">
        <v>3183</v>
      </c>
      <c r="I1107" s="129">
        <v>70.51950084905593</v>
      </c>
      <c r="J1107" s="125">
        <v>12</v>
      </c>
      <c r="K1107" s="125" t="s">
        <v>3169</v>
      </c>
      <c r="L1107" s="125" t="s">
        <v>3175</v>
      </c>
      <c r="M1107" s="141" t="s">
        <v>5749</v>
      </c>
      <c r="N1107" s="125">
        <v>1</v>
      </c>
      <c r="O1107" s="141" t="s">
        <v>8165</v>
      </c>
    </row>
    <row r="1108" spans="1:15" x14ac:dyDescent="0.25">
      <c r="A1108" s="125">
        <f t="shared" si="17"/>
        <v>1102</v>
      </c>
      <c r="B1108" s="125" t="s">
        <v>3166</v>
      </c>
      <c r="C1108" s="125" t="s">
        <v>3166</v>
      </c>
      <c r="D1108" s="125" t="s">
        <v>3206</v>
      </c>
      <c r="E1108" s="126"/>
      <c r="F1108" s="127"/>
      <c r="G1108" s="127"/>
      <c r="H1108" s="130" t="s">
        <v>3183</v>
      </c>
      <c r="I1108" s="129">
        <v>57.078892771321343</v>
      </c>
      <c r="J1108" s="125">
        <v>12</v>
      </c>
      <c r="K1108" s="125" t="s">
        <v>3169</v>
      </c>
      <c r="L1108" s="125" t="s">
        <v>3175</v>
      </c>
      <c r="M1108" s="141" t="s">
        <v>5749</v>
      </c>
      <c r="N1108" s="125">
        <v>1</v>
      </c>
      <c r="O1108" s="141" t="s">
        <v>8165</v>
      </c>
    </row>
    <row r="1109" spans="1:15" x14ac:dyDescent="0.25">
      <c r="A1109" s="125">
        <f t="shared" si="17"/>
        <v>1103</v>
      </c>
      <c r="B1109" s="125" t="s">
        <v>3166</v>
      </c>
      <c r="C1109" s="125" t="s">
        <v>3166</v>
      </c>
      <c r="D1109" s="125" t="s">
        <v>3206</v>
      </c>
      <c r="E1109" s="126"/>
      <c r="F1109" s="127"/>
      <c r="G1109" s="127"/>
      <c r="H1109" s="130" t="s">
        <v>3183</v>
      </c>
      <c r="I1109" s="129">
        <v>71.344235926947874</v>
      </c>
      <c r="J1109" s="125">
        <v>12</v>
      </c>
      <c r="K1109" s="125" t="s">
        <v>3169</v>
      </c>
      <c r="L1109" s="125" t="s">
        <v>3175</v>
      </c>
      <c r="M1109" s="141" t="s">
        <v>5749</v>
      </c>
      <c r="N1109" s="125">
        <v>1</v>
      </c>
      <c r="O1109" s="141" t="s">
        <v>8165</v>
      </c>
    </row>
    <row r="1110" spans="1:15" x14ac:dyDescent="0.25">
      <c r="A1110" s="125">
        <f t="shared" si="17"/>
        <v>1104</v>
      </c>
      <c r="B1110" s="125" t="s">
        <v>3166</v>
      </c>
      <c r="C1110" s="125" t="s">
        <v>3166</v>
      </c>
      <c r="D1110" s="125" t="s">
        <v>3206</v>
      </c>
      <c r="E1110" s="126"/>
      <c r="F1110" s="127"/>
      <c r="G1110" s="127"/>
      <c r="H1110" s="130" t="s">
        <v>3183</v>
      </c>
      <c r="I1110" s="129">
        <v>28.071337695236398</v>
      </c>
      <c r="J1110" s="125">
        <v>12</v>
      </c>
      <c r="K1110" s="125" t="s">
        <v>3169</v>
      </c>
      <c r="L1110" s="125" t="s">
        <v>3175</v>
      </c>
      <c r="M1110" s="141" t="s">
        <v>5749</v>
      </c>
      <c r="N1110" s="125">
        <v>1</v>
      </c>
      <c r="O1110" s="141" t="s">
        <v>8165</v>
      </c>
    </row>
    <row r="1111" spans="1:15" x14ac:dyDescent="0.25">
      <c r="A1111" s="125">
        <f t="shared" si="17"/>
        <v>1105</v>
      </c>
      <c r="B1111" s="125" t="s">
        <v>3166</v>
      </c>
      <c r="C1111" s="125" t="s">
        <v>3166</v>
      </c>
      <c r="D1111" s="125" t="s">
        <v>3206</v>
      </c>
      <c r="E1111" s="126"/>
      <c r="F1111" s="127"/>
      <c r="G1111" s="127"/>
      <c r="H1111" s="130" t="s">
        <v>3168</v>
      </c>
      <c r="I1111" s="129">
        <v>237.73935307390738</v>
      </c>
      <c r="J1111" s="125">
        <v>15</v>
      </c>
      <c r="K1111" s="125" t="s">
        <v>3169</v>
      </c>
      <c r="L1111" s="125" t="s">
        <v>3175</v>
      </c>
      <c r="M1111" s="141" t="s">
        <v>931</v>
      </c>
      <c r="N1111" s="125">
        <v>1</v>
      </c>
      <c r="O1111" s="141" t="s">
        <v>931</v>
      </c>
    </row>
    <row r="1112" spans="1:15" x14ac:dyDescent="0.25">
      <c r="A1112" s="125">
        <f t="shared" si="17"/>
        <v>1106</v>
      </c>
      <c r="B1112" s="125" t="s">
        <v>3166</v>
      </c>
      <c r="C1112" s="125" t="s">
        <v>3166</v>
      </c>
      <c r="D1112" s="125" t="s">
        <v>3206</v>
      </c>
      <c r="E1112" s="126"/>
      <c r="F1112" s="127"/>
      <c r="G1112" s="127"/>
      <c r="H1112" s="130" t="s">
        <v>3168</v>
      </c>
      <c r="I1112" s="129">
        <v>81.614949610962825</v>
      </c>
      <c r="J1112" s="125">
        <v>15</v>
      </c>
      <c r="K1112" s="125" t="s">
        <v>3169</v>
      </c>
      <c r="L1112" s="125" t="s">
        <v>3175</v>
      </c>
      <c r="M1112" s="141" t="s">
        <v>931</v>
      </c>
      <c r="N1112" s="125">
        <v>1</v>
      </c>
      <c r="O1112" s="141" t="s">
        <v>931</v>
      </c>
    </row>
    <row r="1113" spans="1:15" x14ac:dyDescent="0.25">
      <c r="A1113" s="125">
        <f t="shared" si="17"/>
        <v>1107</v>
      </c>
      <c r="B1113" s="125" t="s">
        <v>3166</v>
      </c>
      <c r="C1113" s="125" t="s">
        <v>3166</v>
      </c>
      <c r="D1113" s="125" t="s">
        <v>3206</v>
      </c>
      <c r="E1113" s="126"/>
      <c r="F1113" s="127"/>
      <c r="G1113" s="127"/>
      <c r="H1113" s="130" t="s">
        <v>3168</v>
      </c>
      <c r="I1113" s="129">
        <v>120.03332870498926</v>
      </c>
      <c r="J1113" s="125">
        <v>15</v>
      </c>
      <c r="K1113" s="125" t="s">
        <v>3169</v>
      </c>
      <c r="L1113" s="125" t="s">
        <v>3170</v>
      </c>
      <c r="M1113" s="141" t="s">
        <v>931</v>
      </c>
      <c r="N1113" s="125">
        <v>1</v>
      </c>
      <c r="O1113" s="141" t="s">
        <v>931</v>
      </c>
    </row>
    <row r="1114" spans="1:15" x14ac:dyDescent="0.25">
      <c r="A1114" s="125">
        <f t="shared" si="17"/>
        <v>1108</v>
      </c>
      <c r="B1114" s="125" t="s">
        <v>3166</v>
      </c>
      <c r="C1114" s="125" t="s">
        <v>3166</v>
      </c>
      <c r="D1114" s="125" t="s">
        <v>3206</v>
      </c>
      <c r="E1114" s="126"/>
      <c r="F1114" s="127"/>
      <c r="G1114" s="127"/>
      <c r="H1114" s="130" t="s">
        <v>3168</v>
      </c>
      <c r="I1114" s="129">
        <v>62.481997407253232</v>
      </c>
      <c r="J1114" s="125">
        <v>15</v>
      </c>
      <c r="K1114" s="125" t="s">
        <v>3169</v>
      </c>
      <c r="L1114" s="125" t="s">
        <v>3175</v>
      </c>
      <c r="M1114" s="141" t="s">
        <v>931</v>
      </c>
      <c r="N1114" s="125">
        <v>1</v>
      </c>
      <c r="O1114" s="141" t="s">
        <v>931</v>
      </c>
    </row>
    <row r="1115" spans="1:15" x14ac:dyDescent="0.25">
      <c r="A1115" s="125">
        <f t="shared" si="17"/>
        <v>1109</v>
      </c>
      <c r="B1115" s="125" t="s">
        <v>3166</v>
      </c>
      <c r="C1115" s="125" t="s">
        <v>3166</v>
      </c>
      <c r="D1115" s="125" t="s">
        <v>3206</v>
      </c>
      <c r="E1115" s="126"/>
      <c r="F1115" s="127"/>
      <c r="G1115" s="127"/>
      <c r="H1115" s="130" t="s">
        <v>3168</v>
      </c>
      <c r="I1115" s="129">
        <v>123.5556554755791</v>
      </c>
      <c r="J1115" s="125">
        <v>15</v>
      </c>
      <c r="K1115" s="125" t="s">
        <v>3169</v>
      </c>
      <c r="L1115" s="125" t="s">
        <v>3175</v>
      </c>
      <c r="M1115" s="141" t="s">
        <v>931</v>
      </c>
      <c r="N1115" s="125">
        <v>1</v>
      </c>
      <c r="O1115" s="141" t="s">
        <v>931</v>
      </c>
    </row>
    <row r="1116" spans="1:15" x14ac:dyDescent="0.25">
      <c r="A1116" s="125">
        <f t="shared" si="17"/>
        <v>1110</v>
      </c>
      <c r="B1116" s="125" t="s">
        <v>3166</v>
      </c>
      <c r="C1116" s="125" t="s">
        <v>3166</v>
      </c>
      <c r="D1116" s="125" t="s">
        <v>3206</v>
      </c>
      <c r="E1116" s="126"/>
      <c r="F1116" s="127"/>
      <c r="G1116" s="127"/>
      <c r="H1116" s="130" t="s">
        <v>3168</v>
      </c>
      <c r="I1116" s="129">
        <v>183.7879212570837</v>
      </c>
      <c r="J1116" s="125">
        <v>15</v>
      </c>
      <c r="K1116" s="125" t="s">
        <v>3169</v>
      </c>
      <c r="L1116" s="125" t="s">
        <v>3175</v>
      </c>
      <c r="M1116" s="141" t="s">
        <v>931</v>
      </c>
      <c r="N1116" s="125">
        <v>1</v>
      </c>
      <c r="O1116" s="141" t="s">
        <v>931</v>
      </c>
    </row>
    <row r="1117" spans="1:15" x14ac:dyDescent="0.25">
      <c r="A1117" s="125">
        <f t="shared" si="17"/>
        <v>1111</v>
      </c>
      <c r="B1117" s="125" t="s">
        <v>3166</v>
      </c>
      <c r="C1117" s="125" t="s">
        <v>3166</v>
      </c>
      <c r="D1117" s="125" t="s">
        <v>3206</v>
      </c>
      <c r="E1117" s="126"/>
      <c r="F1117" s="127"/>
      <c r="G1117" s="127"/>
      <c r="H1117" s="130" t="s">
        <v>3168</v>
      </c>
      <c r="I1117" s="129">
        <v>122</v>
      </c>
      <c r="J1117" s="125">
        <v>15</v>
      </c>
      <c r="K1117" s="125" t="s">
        <v>3169</v>
      </c>
      <c r="L1117" s="125" t="s">
        <v>3170</v>
      </c>
      <c r="M1117" s="141" t="s">
        <v>931</v>
      </c>
      <c r="N1117" s="125">
        <v>1</v>
      </c>
      <c r="O1117" s="141" t="s">
        <v>931</v>
      </c>
    </row>
    <row r="1118" spans="1:15" x14ac:dyDescent="0.25">
      <c r="A1118" s="125">
        <f t="shared" si="17"/>
        <v>1112</v>
      </c>
      <c r="B1118" s="125" t="s">
        <v>3166</v>
      </c>
      <c r="C1118" s="125" t="s">
        <v>3166</v>
      </c>
      <c r="D1118" s="125" t="s">
        <v>3206</v>
      </c>
      <c r="E1118" s="126"/>
      <c r="F1118" s="127"/>
      <c r="G1118" s="127"/>
      <c r="H1118" s="130" t="s">
        <v>3168</v>
      </c>
      <c r="I1118" s="129">
        <v>32.572994949804659</v>
      </c>
      <c r="J1118" s="125">
        <v>15</v>
      </c>
      <c r="K1118" s="125" t="s">
        <v>3169</v>
      </c>
      <c r="L1118" s="125" t="s">
        <v>3170</v>
      </c>
      <c r="M1118" s="141" t="s">
        <v>931</v>
      </c>
      <c r="N1118" s="125">
        <v>1</v>
      </c>
      <c r="O1118" s="141" t="s">
        <v>931</v>
      </c>
    </row>
    <row r="1119" spans="1:15" x14ac:dyDescent="0.25">
      <c r="A1119" s="125">
        <f t="shared" si="17"/>
        <v>1113</v>
      </c>
      <c r="B1119" s="125" t="s">
        <v>3166</v>
      </c>
      <c r="C1119" s="125" t="s">
        <v>3166</v>
      </c>
      <c r="D1119" s="125" t="s">
        <v>3206</v>
      </c>
      <c r="E1119" s="126"/>
      <c r="F1119" s="127"/>
      <c r="G1119" s="127"/>
      <c r="H1119" s="130" t="s">
        <v>3168</v>
      </c>
      <c r="I1119" s="129">
        <v>910.71235854137831</v>
      </c>
      <c r="J1119" s="125">
        <v>20</v>
      </c>
      <c r="K1119" s="125" t="s">
        <v>3171</v>
      </c>
      <c r="L1119" s="125" t="s">
        <v>3172</v>
      </c>
      <c r="M1119" s="141" t="s">
        <v>931</v>
      </c>
      <c r="N1119" s="125">
        <v>1</v>
      </c>
      <c r="O1119" s="141" t="s">
        <v>931</v>
      </c>
    </row>
    <row r="1120" spans="1:15" x14ac:dyDescent="0.25">
      <c r="A1120" s="125">
        <f t="shared" si="17"/>
        <v>1114</v>
      </c>
      <c r="B1120" s="125" t="s">
        <v>3166</v>
      </c>
      <c r="C1120" s="125" t="s">
        <v>3166</v>
      </c>
      <c r="D1120" s="125" t="s">
        <v>3207</v>
      </c>
      <c r="E1120" s="126"/>
      <c r="F1120" s="127"/>
      <c r="G1120" s="127"/>
      <c r="H1120" s="130" t="s">
        <v>3168</v>
      </c>
      <c r="I1120" s="129">
        <v>177.92414113885727</v>
      </c>
      <c r="J1120" s="125">
        <v>25</v>
      </c>
      <c r="K1120" s="125" t="s">
        <v>3171</v>
      </c>
      <c r="L1120" s="125" t="s">
        <v>3172</v>
      </c>
      <c r="M1120" s="141" t="s">
        <v>931</v>
      </c>
      <c r="N1120" s="125">
        <v>1</v>
      </c>
      <c r="O1120" s="141" t="s">
        <v>931</v>
      </c>
    </row>
    <row r="1121" spans="1:15" x14ac:dyDescent="0.25">
      <c r="A1121" s="125">
        <f t="shared" si="17"/>
        <v>1115</v>
      </c>
      <c r="B1121" s="125" t="s">
        <v>3166</v>
      </c>
      <c r="C1121" s="125" t="s">
        <v>3166</v>
      </c>
      <c r="D1121" s="125" t="s">
        <v>3207</v>
      </c>
      <c r="E1121" s="126"/>
      <c r="F1121" s="127"/>
      <c r="G1121" s="127"/>
      <c r="H1121" s="130" t="s">
        <v>3183</v>
      </c>
      <c r="I1121" s="129">
        <v>98.792712281827747</v>
      </c>
      <c r="J1121" s="125">
        <v>13</v>
      </c>
      <c r="K1121" s="125" t="s">
        <v>3169</v>
      </c>
      <c r="L1121" s="125" t="s">
        <v>3175</v>
      </c>
      <c r="M1121" s="141" t="s">
        <v>5757</v>
      </c>
      <c r="N1121" s="125">
        <v>1</v>
      </c>
      <c r="O1121" s="141" t="s">
        <v>8158</v>
      </c>
    </row>
    <row r="1122" spans="1:15" x14ac:dyDescent="0.25">
      <c r="A1122" s="125">
        <f t="shared" si="17"/>
        <v>1116</v>
      </c>
      <c r="B1122" s="125" t="s">
        <v>3166</v>
      </c>
      <c r="C1122" s="125" t="s">
        <v>3166</v>
      </c>
      <c r="D1122" s="125" t="s">
        <v>3207</v>
      </c>
      <c r="E1122" s="126"/>
      <c r="F1122" s="127"/>
      <c r="G1122" s="127"/>
      <c r="H1122" s="130" t="s">
        <v>3183</v>
      </c>
      <c r="I1122" s="129">
        <v>106.40488710580919</v>
      </c>
      <c r="J1122" s="125">
        <v>13</v>
      </c>
      <c r="K1122" s="125" t="s">
        <v>3169</v>
      </c>
      <c r="L1122" s="125" t="s">
        <v>3175</v>
      </c>
      <c r="M1122" s="141" t="s">
        <v>5757</v>
      </c>
      <c r="N1122" s="125">
        <v>1</v>
      </c>
      <c r="O1122" s="141" t="s">
        <v>8158</v>
      </c>
    </row>
    <row r="1123" spans="1:15" x14ac:dyDescent="0.25">
      <c r="A1123" s="125">
        <f t="shared" si="17"/>
        <v>1117</v>
      </c>
      <c r="B1123" s="125" t="s">
        <v>3166</v>
      </c>
      <c r="C1123" s="125" t="s">
        <v>3166</v>
      </c>
      <c r="D1123" s="125" t="s">
        <v>3207</v>
      </c>
      <c r="E1123" s="126"/>
      <c r="F1123" s="127"/>
      <c r="G1123" s="127"/>
      <c r="H1123" s="130" t="s">
        <v>3183</v>
      </c>
      <c r="I1123" s="129">
        <v>86.16263691415206</v>
      </c>
      <c r="J1123" s="125">
        <v>11</v>
      </c>
      <c r="K1123" s="125" t="s">
        <v>3169</v>
      </c>
      <c r="L1123" s="125" t="s">
        <v>3175</v>
      </c>
      <c r="M1123" s="141" t="s">
        <v>5741</v>
      </c>
      <c r="N1123" s="125">
        <v>1</v>
      </c>
      <c r="O1123" s="141" t="s">
        <v>8168</v>
      </c>
    </row>
    <row r="1124" spans="1:15" x14ac:dyDescent="0.25">
      <c r="A1124" s="125">
        <f t="shared" si="17"/>
        <v>1118</v>
      </c>
      <c r="B1124" s="125" t="s">
        <v>3166</v>
      </c>
      <c r="C1124" s="125" t="s">
        <v>3166</v>
      </c>
      <c r="D1124" s="125" t="s">
        <v>3207</v>
      </c>
      <c r="E1124" s="126"/>
      <c r="F1124" s="127"/>
      <c r="G1124" s="127"/>
      <c r="H1124" s="130" t="s">
        <v>3183</v>
      </c>
      <c r="I1124" s="129">
        <v>80.361682411457764</v>
      </c>
      <c r="J1124" s="125">
        <v>15</v>
      </c>
      <c r="K1124" s="125" t="s">
        <v>3169</v>
      </c>
      <c r="L1124" s="125" t="s">
        <v>3175</v>
      </c>
      <c r="M1124" s="141" t="s">
        <v>5767</v>
      </c>
      <c r="N1124" s="125">
        <v>1</v>
      </c>
      <c r="O1124" s="141" t="s">
        <v>8160</v>
      </c>
    </row>
    <row r="1125" spans="1:15" x14ac:dyDescent="0.25">
      <c r="A1125" s="125">
        <f t="shared" si="17"/>
        <v>1119</v>
      </c>
      <c r="B1125" s="125" t="s">
        <v>3166</v>
      </c>
      <c r="C1125" s="125" t="s">
        <v>3166</v>
      </c>
      <c r="D1125" s="125" t="s">
        <v>3207</v>
      </c>
      <c r="E1125" s="126"/>
      <c r="F1125" s="127"/>
      <c r="G1125" s="127"/>
      <c r="H1125" s="130" t="s">
        <v>3183</v>
      </c>
      <c r="I1125" s="129">
        <v>67.357256476195644</v>
      </c>
      <c r="J1125" s="125">
        <v>15</v>
      </c>
      <c r="K1125" s="125" t="s">
        <v>3169</v>
      </c>
      <c r="L1125" s="125" t="s">
        <v>3175</v>
      </c>
      <c r="M1125" s="141" t="s">
        <v>5767</v>
      </c>
      <c r="N1125" s="125">
        <v>1</v>
      </c>
      <c r="O1125" s="141" t="s">
        <v>8160</v>
      </c>
    </row>
    <row r="1126" spans="1:15" x14ac:dyDescent="0.25">
      <c r="A1126" s="125">
        <f t="shared" si="17"/>
        <v>1120</v>
      </c>
      <c r="B1126" s="125" t="s">
        <v>3166</v>
      </c>
      <c r="C1126" s="125" t="s">
        <v>3166</v>
      </c>
      <c r="D1126" s="125" t="s">
        <v>3207</v>
      </c>
      <c r="E1126" s="126"/>
      <c r="F1126" s="127"/>
      <c r="G1126" s="127"/>
      <c r="H1126" s="130" t="s">
        <v>3183</v>
      </c>
      <c r="I1126" s="129">
        <v>71.693793315739683</v>
      </c>
      <c r="J1126" s="125">
        <v>15</v>
      </c>
      <c r="K1126" s="125" t="s">
        <v>3169</v>
      </c>
      <c r="L1126" s="125" t="s">
        <v>3175</v>
      </c>
      <c r="M1126" s="141" t="s">
        <v>5767</v>
      </c>
      <c r="N1126" s="125">
        <v>1</v>
      </c>
      <c r="O1126" s="141" t="s">
        <v>8160</v>
      </c>
    </row>
    <row r="1127" spans="1:15" x14ac:dyDescent="0.25">
      <c r="A1127" s="125">
        <f t="shared" si="17"/>
        <v>1121</v>
      </c>
      <c r="B1127" s="125" t="s">
        <v>3166</v>
      </c>
      <c r="C1127" s="125" t="s">
        <v>3166</v>
      </c>
      <c r="D1127" s="125" t="s">
        <v>3207</v>
      </c>
      <c r="E1127" s="126"/>
      <c r="F1127" s="127"/>
      <c r="G1127" s="127"/>
      <c r="H1127" s="130" t="s">
        <v>3183</v>
      </c>
      <c r="I1127" s="129">
        <v>65</v>
      </c>
      <c r="J1127" s="125">
        <v>15</v>
      </c>
      <c r="K1127" s="125" t="s">
        <v>3169</v>
      </c>
      <c r="L1127" s="125" t="s">
        <v>3175</v>
      </c>
      <c r="M1127" s="141" t="s">
        <v>5767</v>
      </c>
      <c r="N1127" s="125">
        <v>1</v>
      </c>
      <c r="O1127" s="141" t="s">
        <v>8160</v>
      </c>
    </row>
    <row r="1128" spans="1:15" x14ac:dyDescent="0.25">
      <c r="A1128" s="125">
        <f t="shared" si="17"/>
        <v>1122</v>
      </c>
      <c r="B1128" s="125" t="s">
        <v>3166</v>
      </c>
      <c r="C1128" s="125" t="s">
        <v>3166</v>
      </c>
      <c r="D1128" s="125" t="s">
        <v>3207</v>
      </c>
      <c r="E1128" s="126"/>
      <c r="F1128" s="127"/>
      <c r="G1128" s="127"/>
      <c r="H1128" s="130" t="s">
        <v>3183</v>
      </c>
      <c r="I1128" s="129">
        <v>61.26989472816156</v>
      </c>
      <c r="J1128" s="125">
        <v>15</v>
      </c>
      <c r="K1128" s="125" t="s">
        <v>3169</v>
      </c>
      <c r="L1128" s="125" t="s">
        <v>3175</v>
      </c>
      <c r="M1128" s="141" t="s">
        <v>5767</v>
      </c>
      <c r="N1128" s="125">
        <v>1</v>
      </c>
      <c r="O1128" s="141" t="s">
        <v>8160</v>
      </c>
    </row>
    <row r="1129" spans="1:15" x14ac:dyDescent="0.25">
      <c r="A1129" s="125">
        <f t="shared" si="17"/>
        <v>1123</v>
      </c>
      <c r="B1129" s="125" t="s">
        <v>3166</v>
      </c>
      <c r="C1129" s="125" t="s">
        <v>3166</v>
      </c>
      <c r="D1129" s="125" t="s">
        <v>3207</v>
      </c>
      <c r="E1129" s="126"/>
      <c r="F1129" s="127"/>
      <c r="G1129" s="127"/>
      <c r="H1129" s="130" t="s">
        <v>3183</v>
      </c>
      <c r="I1129" s="129">
        <v>58.591808301161009</v>
      </c>
      <c r="J1129" s="125">
        <v>15</v>
      </c>
      <c r="K1129" s="125" t="s">
        <v>3169</v>
      </c>
      <c r="L1129" s="125" t="s">
        <v>3175</v>
      </c>
      <c r="M1129" s="141" t="s">
        <v>5767</v>
      </c>
      <c r="N1129" s="125">
        <v>1</v>
      </c>
      <c r="O1129" s="141" t="s">
        <v>8160</v>
      </c>
    </row>
    <row r="1130" spans="1:15" x14ac:dyDescent="0.25">
      <c r="A1130" s="125">
        <f t="shared" si="17"/>
        <v>1124</v>
      </c>
      <c r="B1130" s="125" t="s">
        <v>3166</v>
      </c>
      <c r="C1130" s="125" t="s">
        <v>3166</v>
      </c>
      <c r="D1130" s="125" t="s">
        <v>3207</v>
      </c>
      <c r="E1130" s="126"/>
      <c r="F1130" s="127"/>
      <c r="G1130" s="127"/>
      <c r="H1130" s="130" t="s">
        <v>3183</v>
      </c>
      <c r="I1130" s="129">
        <v>63.324560795950255</v>
      </c>
      <c r="J1130" s="125">
        <v>13</v>
      </c>
      <c r="K1130" s="125" t="s">
        <v>3169</v>
      </c>
      <c r="L1130" s="125" t="s">
        <v>3175</v>
      </c>
      <c r="M1130" s="141" t="s">
        <v>5759</v>
      </c>
      <c r="N1130" s="125">
        <v>1</v>
      </c>
      <c r="O1130" s="141" t="s">
        <v>8161</v>
      </c>
    </row>
    <row r="1131" spans="1:15" x14ac:dyDescent="0.25">
      <c r="A1131" s="125">
        <f t="shared" si="17"/>
        <v>1125</v>
      </c>
      <c r="B1131" s="125" t="s">
        <v>3166</v>
      </c>
      <c r="C1131" s="125" t="s">
        <v>3166</v>
      </c>
      <c r="D1131" s="125" t="s">
        <v>3207</v>
      </c>
      <c r="E1131" s="126"/>
      <c r="F1131" s="127"/>
      <c r="G1131" s="127"/>
      <c r="H1131" s="130" t="s">
        <v>3183</v>
      </c>
      <c r="I1131" s="129">
        <v>45.793012567421243</v>
      </c>
      <c r="J1131" s="125">
        <v>13</v>
      </c>
      <c r="K1131" s="125" t="s">
        <v>3169</v>
      </c>
      <c r="L1131" s="125" t="s">
        <v>3175</v>
      </c>
      <c r="M1131" s="141" t="s">
        <v>5759</v>
      </c>
      <c r="N1131" s="125">
        <v>1</v>
      </c>
      <c r="O1131" s="141" t="s">
        <v>8161</v>
      </c>
    </row>
    <row r="1132" spans="1:15" x14ac:dyDescent="0.25">
      <c r="A1132" s="125">
        <f t="shared" si="17"/>
        <v>1126</v>
      </c>
      <c r="B1132" s="125" t="s">
        <v>3166</v>
      </c>
      <c r="C1132" s="125" t="s">
        <v>3166</v>
      </c>
      <c r="D1132" s="125" t="s">
        <v>3207</v>
      </c>
      <c r="E1132" s="126"/>
      <c r="F1132" s="127"/>
      <c r="G1132" s="127"/>
      <c r="H1132" s="130" t="s">
        <v>3183</v>
      </c>
      <c r="I1132" s="129">
        <v>69.892775020026207</v>
      </c>
      <c r="J1132" s="125">
        <v>15</v>
      </c>
      <c r="K1132" s="125" t="s">
        <v>3169</v>
      </c>
      <c r="L1132" s="125" t="s">
        <v>3175</v>
      </c>
      <c r="M1132" s="141" t="s">
        <v>5767</v>
      </c>
      <c r="N1132" s="125">
        <v>1</v>
      </c>
      <c r="O1132" s="141" t="s">
        <v>8160</v>
      </c>
    </row>
    <row r="1133" spans="1:15" x14ac:dyDescent="0.25">
      <c r="A1133" s="125">
        <f t="shared" si="17"/>
        <v>1127</v>
      </c>
      <c r="B1133" s="125" t="s">
        <v>3166</v>
      </c>
      <c r="C1133" s="125" t="s">
        <v>3166</v>
      </c>
      <c r="D1133" s="125" t="s">
        <v>3207</v>
      </c>
      <c r="E1133" s="126"/>
      <c r="F1133" s="127"/>
      <c r="G1133" s="127"/>
      <c r="H1133" s="130" t="s">
        <v>3183</v>
      </c>
      <c r="I1133" s="129">
        <v>63.906181234681831</v>
      </c>
      <c r="J1133" s="125">
        <v>15</v>
      </c>
      <c r="K1133" s="125" t="s">
        <v>3169</v>
      </c>
      <c r="L1133" s="125" t="s">
        <v>3175</v>
      </c>
      <c r="M1133" s="141" t="s">
        <v>5767</v>
      </c>
      <c r="N1133" s="125">
        <v>1</v>
      </c>
      <c r="O1133" s="141" t="s">
        <v>8160</v>
      </c>
    </row>
    <row r="1134" spans="1:15" x14ac:dyDescent="0.25">
      <c r="A1134" s="125">
        <f t="shared" si="17"/>
        <v>1128</v>
      </c>
      <c r="B1134" s="125" t="s">
        <v>3166</v>
      </c>
      <c r="C1134" s="125" t="s">
        <v>3166</v>
      </c>
      <c r="D1134" s="125" t="s">
        <v>3207</v>
      </c>
      <c r="E1134" s="126"/>
      <c r="F1134" s="127"/>
      <c r="G1134" s="127"/>
      <c r="H1134" s="130" t="s">
        <v>3183</v>
      </c>
      <c r="I1134" s="129">
        <v>99.368002898317329</v>
      </c>
      <c r="J1134" s="125">
        <v>13</v>
      </c>
      <c r="K1134" s="125" t="s">
        <v>3169</v>
      </c>
      <c r="L1134" s="125" t="s">
        <v>3175</v>
      </c>
      <c r="M1134" s="141" t="s">
        <v>5757</v>
      </c>
      <c r="N1134" s="125">
        <v>1</v>
      </c>
      <c r="O1134" s="141" t="s">
        <v>8158</v>
      </c>
    </row>
    <row r="1135" spans="1:15" x14ac:dyDescent="0.25">
      <c r="A1135" s="125">
        <f t="shared" si="17"/>
        <v>1129</v>
      </c>
      <c r="B1135" s="125" t="s">
        <v>3166</v>
      </c>
      <c r="C1135" s="125" t="s">
        <v>3166</v>
      </c>
      <c r="D1135" s="125" t="s">
        <v>3207</v>
      </c>
      <c r="E1135" s="126"/>
      <c r="F1135" s="127"/>
      <c r="G1135" s="127"/>
      <c r="H1135" s="130" t="s">
        <v>3183</v>
      </c>
      <c r="I1135" s="129">
        <v>105.01904589168576</v>
      </c>
      <c r="J1135" s="125">
        <v>15</v>
      </c>
      <c r="K1135" s="125" t="s">
        <v>3169</v>
      </c>
      <c r="L1135" s="125" t="s">
        <v>3175</v>
      </c>
      <c r="M1135" s="141" t="s">
        <v>5767</v>
      </c>
      <c r="N1135" s="125">
        <v>1</v>
      </c>
      <c r="O1135" s="141" t="s">
        <v>8160</v>
      </c>
    </row>
    <row r="1136" spans="1:15" x14ac:dyDescent="0.25">
      <c r="A1136" s="125">
        <f t="shared" si="17"/>
        <v>1130</v>
      </c>
      <c r="B1136" s="125" t="s">
        <v>3166</v>
      </c>
      <c r="C1136" s="125" t="s">
        <v>3166</v>
      </c>
      <c r="D1136" s="125" t="s">
        <v>3207</v>
      </c>
      <c r="E1136" s="126"/>
      <c r="F1136" s="127"/>
      <c r="G1136" s="127"/>
      <c r="H1136" s="130" t="s">
        <v>3183</v>
      </c>
      <c r="I1136" s="129">
        <v>118.68024266911489</v>
      </c>
      <c r="J1136" s="125">
        <v>15</v>
      </c>
      <c r="K1136" s="125" t="s">
        <v>3169</v>
      </c>
      <c r="L1136" s="125" t="s">
        <v>3175</v>
      </c>
      <c r="M1136" s="141" t="s">
        <v>5767</v>
      </c>
      <c r="N1136" s="125">
        <v>1</v>
      </c>
      <c r="O1136" s="141" t="s">
        <v>8160</v>
      </c>
    </row>
    <row r="1137" spans="1:15" x14ac:dyDescent="0.25">
      <c r="A1137" s="125">
        <f t="shared" si="17"/>
        <v>1131</v>
      </c>
      <c r="B1137" s="125" t="s">
        <v>3166</v>
      </c>
      <c r="C1137" s="125" t="s">
        <v>3166</v>
      </c>
      <c r="D1137" s="125" t="s">
        <v>3207</v>
      </c>
      <c r="E1137" s="126"/>
      <c r="F1137" s="127"/>
      <c r="G1137" s="127"/>
      <c r="H1137" s="130" t="s">
        <v>3183</v>
      </c>
      <c r="I1137" s="129">
        <v>53.851648071345039</v>
      </c>
      <c r="J1137" s="125">
        <v>15</v>
      </c>
      <c r="K1137" s="125" t="s">
        <v>3169</v>
      </c>
      <c r="L1137" s="125" t="s">
        <v>3175</v>
      </c>
      <c r="M1137" s="141" t="s">
        <v>5767</v>
      </c>
      <c r="N1137" s="125">
        <v>1</v>
      </c>
      <c r="O1137" s="141" t="s">
        <v>8160</v>
      </c>
    </row>
    <row r="1138" spans="1:15" x14ac:dyDescent="0.25">
      <c r="A1138" s="125">
        <f t="shared" si="17"/>
        <v>1132</v>
      </c>
      <c r="B1138" s="125" t="s">
        <v>3166</v>
      </c>
      <c r="C1138" s="125" t="s">
        <v>3166</v>
      </c>
      <c r="D1138" s="125" t="s">
        <v>3207</v>
      </c>
      <c r="E1138" s="126"/>
      <c r="F1138" s="127"/>
      <c r="G1138" s="127"/>
      <c r="H1138" s="130" t="s">
        <v>3183</v>
      </c>
      <c r="I1138" s="129">
        <v>76.478755219995577</v>
      </c>
      <c r="J1138" s="125">
        <v>15</v>
      </c>
      <c r="K1138" s="125" t="s">
        <v>3169</v>
      </c>
      <c r="L1138" s="125" t="s">
        <v>3175</v>
      </c>
      <c r="M1138" s="141" t="s">
        <v>5767</v>
      </c>
      <c r="N1138" s="125">
        <v>1</v>
      </c>
      <c r="O1138" s="141" t="s">
        <v>8160</v>
      </c>
    </row>
    <row r="1139" spans="1:15" x14ac:dyDescent="0.25">
      <c r="A1139" s="125">
        <f t="shared" si="17"/>
        <v>1133</v>
      </c>
      <c r="B1139" s="125" t="s">
        <v>3166</v>
      </c>
      <c r="C1139" s="125" t="s">
        <v>3166</v>
      </c>
      <c r="D1139" s="125" t="s">
        <v>3207</v>
      </c>
      <c r="E1139" s="126"/>
      <c r="F1139" s="127"/>
      <c r="G1139" s="127"/>
      <c r="H1139" s="130" t="s">
        <v>3183</v>
      </c>
      <c r="I1139" s="129">
        <v>91.706052144883003</v>
      </c>
      <c r="J1139" s="125">
        <v>15</v>
      </c>
      <c r="K1139" s="125" t="s">
        <v>3169</v>
      </c>
      <c r="L1139" s="125" t="s">
        <v>3175</v>
      </c>
      <c r="M1139" s="141" t="s">
        <v>5767</v>
      </c>
      <c r="N1139" s="125">
        <v>1</v>
      </c>
      <c r="O1139" s="141" t="s">
        <v>8160</v>
      </c>
    </row>
    <row r="1140" spans="1:15" x14ac:dyDescent="0.25">
      <c r="A1140" s="125">
        <f t="shared" si="17"/>
        <v>1134</v>
      </c>
      <c r="B1140" s="125" t="s">
        <v>3166</v>
      </c>
      <c r="C1140" s="125" t="s">
        <v>3166</v>
      </c>
      <c r="D1140" s="125" t="s">
        <v>3207</v>
      </c>
      <c r="E1140" s="126"/>
      <c r="F1140" s="127"/>
      <c r="G1140" s="127"/>
      <c r="H1140" s="130" t="s">
        <v>3183</v>
      </c>
      <c r="I1140" s="129">
        <v>80.230916734136841</v>
      </c>
      <c r="J1140" s="125">
        <v>15</v>
      </c>
      <c r="K1140" s="125" t="s">
        <v>3169</v>
      </c>
      <c r="L1140" s="125" t="s">
        <v>3175</v>
      </c>
      <c r="M1140" s="141" t="s">
        <v>5767</v>
      </c>
      <c r="N1140" s="125">
        <v>1</v>
      </c>
      <c r="O1140" s="141" t="s">
        <v>8160</v>
      </c>
    </row>
    <row r="1141" spans="1:15" x14ac:dyDescent="0.25">
      <c r="A1141" s="125">
        <f t="shared" si="17"/>
        <v>1135</v>
      </c>
      <c r="B1141" s="125" t="s">
        <v>3166</v>
      </c>
      <c r="C1141" s="125" t="s">
        <v>3166</v>
      </c>
      <c r="D1141" s="125" t="s">
        <v>3207</v>
      </c>
      <c r="E1141" s="126"/>
      <c r="F1141" s="127"/>
      <c r="G1141" s="127"/>
      <c r="H1141" s="130" t="s">
        <v>3183</v>
      </c>
      <c r="I1141" s="129">
        <v>79.479557120054466</v>
      </c>
      <c r="J1141" s="125">
        <v>15</v>
      </c>
      <c r="K1141" s="125" t="s">
        <v>3169</v>
      </c>
      <c r="L1141" s="125" t="s">
        <v>3175</v>
      </c>
      <c r="M1141" s="141" t="s">
        <v>5767</v>
      </c>
      <c r="N1141" s="125">
        <v>1</v>
      </c>
      <c r="O1141" s="141" t="s">
        <v>8160</v>
      </c>
    </row>
    <row r="1142" spans="1:15" x14ac:dyDescent="0.25">
      <c r="A1142" s="125">
        <f t="shared" si="17"/>
        <v>1136</v>
      </c>
      <c r="B1142" s="125" t="s">
        <v>3166</v>
      </c>
      <c r="C1142" s="125" t="s">
        <v>3166</v>
      </c>
      <c r="D1142" s="125" t="s">
        <v>3207</v>
      </c>
      <c r="E1142" s="126"/>
      <c r="F1142" s="127"/>
      <c r="G1142" s="127"/>
      <c r="H1142" s="130" t="s">
        <v>3183</v>
      </c>
      <c r="I1142" s="129">
        <v>24.020824298928627</v>
      </c>
      <c r="J1142" s="125">
        <v>15</v>
      </c>
      <c r="K1142" s="125" t="s">
        <v>3169</v>
      </c>
      <c r="L1142" s="125" t="s">
        <v>3175</v>
      </c>
      <c r="M1142" s="141" t="s">
        <v>5767</v>
      </c>
      <c r="N1142" s="125">
        <v>1</v>
      </c>
      <c r="O1142" s="141" t="s">
        <v>8160</v>
      </c>
    </row>
    <row r="1143" spans="1:15" x14ac:dyDescent="0.25">
      <c r="A1143" s="125">
        <f t="shared" si="17"/>
        <v>1137</v>
      </c>
      <c r="B1143" s="125" t="s">
        <v>3166</v>
      </c>
      <c r="C1143" s="125" t="s">
        <v>3166</v>
      </c>
      <c r="D1143" s="125" t="s">
        <v>3207</v>
      </c>
      <c r="E1143" s="126"/>
      <c r="F1143" s="127"/>
      <c r="G1143" s="127"/>
      <c r="H1143" s="130" t="s">
        <v>3183</v>
      </c>
      <c r="I1143" s="129">
        <v>71.700767080973407</v>
      </c>
      <c r="J1143" s="125">
        <v>12</v>
      </c>
      <c r="K1143" s="125" t="s">
        <v>3169</v>
      </c>
      <c r="L1143" s="125" t="s">
        <v>3175</v>
      </c>
      <c r="M1143" s="141" t="s">
        <v>5749</v>
      </c>
      <c r="N1143" s="125">
        <v>1</v>
      </c>
      <c r="O1143" s="141" t="s">
        <v>8165</v>
      </c>
    </row>
    <row r="1144" spans="1:15" x14ac:dyDescent="0.25">
      <c r="A1144" s="125">
        <f t="shared" si="17"/>
        <v>1138</v>
      </c>
      <c r="B1144" s="125" t="s">
        <v>3166</v>
      </c>
      <c r="C1144" s="125" t="s">
        <v>3166</v>
      </c>
      <c r="D1144" s="125" t="s">
        <v>3207</v>
      </c>
      <c r="E1144" s="126"/>
      <c r="F1144" s="127"/>
      <c r="G1144" s="127"/>
      <c r="H1144" s="130" t="s">
        <v>3183</v>
      </c>
      <c r="I1144" s="129">
        <v>80.156097709406993</v>
      </c>
      <c r="J1144" s="125">
        <v>12</v>
      </c>
      <c r="K1144" s="125" t="s">
        <v>3169</v>
      </c>
      <c r="L1144" s="125" t="s">
        <v>3175</v>
      </c>
      <c r="M1144" s="141" t="s">
        <v>5749</v>
      </c>
      <c r="N1144" s="125">
        <v>1</v>
      </c>
      <c r="O1144" s="141" t="s">
        <v>8165</v>
      </c>
    </row>
    <row r="1145" spans="1:15" x14ac:dyDescent="0.25">
      <c r="A1145" s="125">
        <f t="shared" si="17"/>
        <v>1139</v>
      </c>
      <c r="B1145" s="125" t="s">
        <v>3166</v>
      </c>
      <c r="C1145" s="125" t="s">
        <v>3166</v>
      </c>
      <c r="D1145" s="125" t="s">
        <v>3207</v>
      </c>
      <c r="E1145" s="126"/>
      <c r="F1145" s="127"/>
      <c r="G1145" s="127"/>
      <c r="H1145" s="130" t="s">
        <v>3183</v>
      </c>
      <c r="I1145" s="129">
        <v>75.471849056452825</v>
      </c>
      <c r="J1145" s="125">
        <v>12</v>
      </c>
      <c r="K1145" s="125" t="s">
        <v>3169</v>
      </c>
      <c r="L1145" s="125" t="s">
        <v>3175</v>
      </c>
      <c r="M1145" s="141" t="s">
        <v>5749</v>
      </c>
      <c r="N1145" s="125">
        <v>1</v>
      </c>
      <c r="O1145" s="141" t="s">
        <v>8165</v>
      </c>
    </row>
    <row r="1146" spans="1:15" x14ac:dyDescent="0.25">
      <c r="A1146" s="125">
        <f t="shared" si="17"/>
        <v>1140</v>
      </c>
      <c r="B1146" s="125" t="s">
        <v>3166</v>
      </c>
      <c r="C1146" s="125" t="s">
        <v>3166</v>
      </c>
      <c r="D1146" s="125" t="s">
        <v>3207</v>
      </c>
      <c r="E1146" s="126"/>
      <c r="F1146" s="127"/>
      <c r="G1146" s="127"/>
      <c r="H1146" s="130" t="s">
        <v>3183</v>
      </c>
      <c r="I1146" s="129">
        <v>12.806248474865697</v>
      </c>
      <c r="J1146" s="125">
        <v>12</v>
      </c>
      <c r="K1146" s="125" t="s">
        <v>3169</v>
      </c>
      <c r="L1146" s="125" t="s">
        <v>3175</v>
      </c>
      <c r="M1146" s="141" t="s">
        <v>5749</v>
      </c>
      <c r="N1146" s="125">
        <v>1</v>
      </c>
      <c r="O1146" s="141" t="s">
        <v>8165</v>
      </c>
    </row>
    <row r="1147" spans="1:15" x14ac:dyDescent="0.25">
      <c r="A1147" s="125">
        <f t="shared" si="17"/>
        <v>1141</v>
      </c>
      <c r="B1147" s="125" t="s">
        <v>3166</v>
      </c>
      <c r="C1147" s="125" t="s">
        <v>3166</v>
      </c>
      <c r="D1147" s="125" t="s">
        <v>3207</v>
      </c>
      <c r="E1147" s="126"/>
      <c r="F1147" s="127"/>
      <c r="G1147" s="127"/>
      <c r="H1147" s="130" t="s">
        <v>3183</v>
      </c>
      <c r="I1147" s="129">
        <v>106.04244433244644</v>
      </c>
      <c r="J1147" s="125">
        <v>15</v>
      </c>
      <c r="K1147" s="125" t="s">
        <v>3169</v>
      </c>
      <c r="L1147" s="125" t="s">
        <v>3175</v>
      </c>
      <c r="M1147" s="141" t="s">
        <v>5767</v>
      </c>
      <c r="N1147" s="125">
        <v>1</v>
      </c>
      <c r="O1147" s="141" t="s">
        <v>8160</v>
      </c>
    </row>
    <row r="1148" spans="1:15" x14ac:dyDescent="0.25">
      <c r="A1148" s="125">
        <f t="shared" si="17"/>
        <v>1142</v>
      </c>
      <c r="B1148" s="125" t="s">
        <v>3166</v>
      </c>
      <c r="C1148" s="125" t="s">
        <v>3166</v>
      </c>
      <c r="D1148" s="125" t="s">
        <v>3207</v>
      </c>
      <c r="E1148" s="126"/>
      <c r="F1148" s="127"/>
      <c r="G1148" s="127"/>
      <c r="H1148" s="130" t="s">
        <v>3183</v>
      </c>
      <c r="I1148" s="129">
        <v>62.393909959225986</v>
      </c>
      <c r="J1148" s="125">
        <v>15</v>
      </c>
      <c r="K1148" s="125" t="s">
        <v>3169</v>
      </c>
      <c r="L1148" s="125" t="s">
        <v>3175</v>
      </c>
      <c r="M1148" s="141" t="s">
        <v>5767</v>
      </c>
      <c r="N1148" s="125">
        <v>1</v>
      </c>
      <c r="O1148" s="141" t="s">
        <v>8160</v>
      </c>
    </row>
    <row r="1149" spans="1:15" x14ac:dyDescent="0.25">
      <c r="A1149" s="125">
        <f t="shared" si="17"/>
        <v>1143</v>
      </c>
      <c r="B1149" s="125" t="s">
        <v>3166</v>
      </c>
      <c r="C1149" s="125" t="s">
        <v>3166</v>
      </c>
      <c r="D1149" s="125" t="s">
        <v>3207</v>
      </c>
      <c r="E1149" s="126"/>
      <c r="F1149" s="127"/>
      <c r="G1149" s="127"/>
      <c r="H1149" s="130" t="s">
        <v>3183</v>
      </c>
      <c r="I1149" s="129">
        <v>62.968245965724662</v>
      </c>
      <c r="J1149" s="125">
        <v>15</v>
      </c>
      <c r="K1149" s="125" t="s">
        <v>3169</v>
      </c>
      <c r="L1149" s="125" t="s">
        <v>3175</v>
      </c>
      <c r="M1149" s="141" t="s">
        <v>5767</v>
      </c>
      <c r="N1149" s="125">
        <v>1</v>
      </c>
      <c r="O1149" s="141" t="s">
        <v>8160</v>
      </c>
    </row>
    <row r="1150" spans="1:15" x14ac:dyDescent="0.25">
      <c r="A1150" s="125">
        <f t="shared" si="17"/>
        <v>1144</v>
      </c>
      <c r="B1150" s="125" t="s">
        <v>3166</v>
      </c>
      <c r="C1150" s="125" t="s">
        <v>3166</v>
      </c>
      <c r="D1150" s="125" t="s">
        <v>3207</v>
      </c>
      <c r="E1150" s="126"/>
      <c r="F1150" s="127"/>
      <c r="G1150" s="127"/>
      <c r="H1150" s="130" t="s">
        <v>3183</v>
      </c>
      <c r="I1150" s="129">
        <v>92.849340331528467</v>
      </c>
      <c r="J1150" s="125">
        <v>15</v>
      </c>
      <c r="K1150" s="125" t="s">
        <v>3169</v>
      </c>
      <c r="L1150" s="125" t="s">
        <v>3175</v>
      </c>
      <c r="M1150" s="141" t="s">
        <v>5767</v>
      </c>
      <c r="N1150" s="125">
        <v>1</v>
      </c>
      <c r="O1150" s="141" t="s">
        <v>8160</v>
      </c>
    </row>
    <row r="1151" spans="1:15" x14ac:dyDescent="0.25">
      <c r="A1151" s="125">
        <f t="shared" si="17"/>
        <v>1145</v>
      </c>
      <c r="B1151" s="125" t="s">
        <v>3166</v>
      </c>
      <c r="C1151" s="125" t="s">
        <v>3166</v>
      </c>
      <c r="D1151" s="125" t="s">
        <v>3207</v>
      </c>
      <c r="E1151" s="126"/>
      <c r="F1151" s="127"/>
      <c r="G1151" s="127"/>
      <c r="H1151" s="130" t="s">
        <v>3183</v>
      </c>
      <c r="I1151" s="129">
        <v>74.732857566133518</v>
      </c>
      <c r="J1151" s="125">
        <v>15</v>
      </c>
      <c r="K1151" s="125" t="s">
        <v>3169</v>
      </c>
      <c r="L1151" s="125" t="s">
        <v>3175</v>
      </c>
      <c r="M1151" s="141" t="s">
        <v>5767</v>
      </c>
      <c r="N1151" s="125">
        <v>1</v>
      </c>
      <c r="O1151" s="141" t="s">
        <v>8160</v>
      </c>
    </row>
    <row r="1152" spans="1:15" x14ac:dyDescent="0.25">
      <c r="A1152" s="125">
        <f t="shared" si="17"/>
        <v>1146</v>
      </c>
      <c r="B1152" s="125" t="s">
        <v>3166</v>
      </c>
      <c r="C1152" s="125" t="s">
        <v>3166</v>
      </c>
      <c r="D1152" s="125" t="s">
        <v>3207</v>
      </c>
      <c r="E1152" s="126"/>
      <c r="F1152" s="127"/>
      <c r="G1152" s="127"/>
      <c r="H1152" s="130" t="s">
        <v>3183</v>
      </c>
      <c r="I1152" s="129">
        <v>81.344944526380985</v>
      </c>
      <c r="J1152" s="125">
        <v>15</v>
      </c>
      <c r="K1152" s="125" t="s">
        <v>3169</v>
      </c>
      <c r="L1152" s="125" t="s">
        <v>3175</v>
      </c>
      <c r="M1152" s="141" t="s">
        <v>5767</v>
      </c>
      <c r="N1152" s="125">
        <v>1</v>
      </c>
      <c r="O1152" s="141" t="s">
        <v>8160</v>
      </c>
    </row>
    <row r="1153" spans="1:15" x14ac:dyDescent="0.25">
      <c r="A1153" s="125">
        <f t="shared" si="17"/>
        <v>1147</v>
      </c>
      <c r="B1153" s="125" t="s">
        <v>3166</v>
      </c>
      <c r="C1153" s="125" t="s">
        <v>3166</v>
      </c>
      <c r="D1153" s="125" t="s">
        <v>3207</v>
      </c>
      <c r="E1153" s="126"/>
      <c r="F1153" s="127"/>
      <c r="G1153" s="127"/>
      <c r="H1153" s="130" t="s">
        <v>3183</v>
      </c>
      <c r="I1153" s="129">
        <v>47.539457296018853</v>
      </c>
      <c r="J1153" s="125">
        <v>15</v>
      </c>
      <c r="K1153" s="125" t="s">
        <v>3169</v>
      </c>
      <c r="L1153" s="125" t="s">
        <v>3175</v>
      </c>
      <c r="M1153" s="141" t="s">
        <v>5767</v>
      </c>
      <c r="N1153" s="125">
        <v>1</v>
      </c>
      <c r="O1153" s="141" t="s">
        <v>8160</v>
      </c>
    </row>
    <row r="1154" spans="1:15" x14ac:dyDescent="0.25">
      <c r="A1154" s="125">
        <f t="shared" si="17"/>
        <v>1148</v>
      </c>
      <c r="B1154" s="125" t="s">
        <v>3166</v>
      </c>
      <c r="C1154" s="125" t="s">
        <v>3166</v>
      </c>
      <c r="D1154" s="125" t="s">
        <v>3207</v>
      </c>
      <c r="E1154" s="126"/>
      <c r="F1154" s="127"/>
      <c r="G1154" s="127"/>
      <c r="H1154" s="130" t="s">
        <v>3183</v>
      </c>
      <c r="I1154" s="129">
        <v>81.541400527584756</v>
      </c>
      <c r="J1154" s="125">
        <v>15</v>
      </c>
      <c r="K1154" s="125" t="s">
        <v>3169</v>
      </c>
      <c r="L1154" s="125" t="s">
        <v>3175</v>
      </c>
      <c r="M1154" s="141" t="s">
        <v>5767</v>
      </c>
      <c r="N1154" s="125">
        <v>1</v>
      </c>
      <c r="O1154" s="141" t="s">
        <v>8160</v>
      </c>
    </row>
    <row r="1155" spans="1:15" x14ac:dyDescent="0.25">
      <c r="A1155" s="125">
        <f t="shared" si="17"/>
        <v>1149</v>
      </c>
      <c r="B1155" s="125" t="s">
        <v>3166</v>
      </c>
      <c r="C1155" s="125" t="s">
        <v>3166</v>
      </c>
      <c r="D1155" s="125" t="s">
        <v>3207</v>
      </c>
      <c r="E1155" s="126"/>
      <c r="F1155" s="127"/>
      <c r="G1155" s="127"/>
      <c r="H1155" s="130" t="s">
        <v>3183</v>
      </c>
      <c r="I1155" s="129">
        <v>82.661962231730257</v>
      </c>
      <c r="J1155" s="125">
        <v>15</v>
      </c>
      <c r="K1155" s="125" t="s">
        <v>3169</v>
      </c>
      <c r="L1155" s="125" t="s">
        <v>3175</v>
      </c>
      <c r="M1155" s="141" t="s">
        <v>5767</v>
      </c>
      <c r="N1155" s="125">
        <v>1</v>
      </c>
      <c r="O1155" s="141" t="s">
        <v>8160</v>
      </c>
    </row>
    <row r="1156" spans="1:15" x14ac:dyDescent="0.25">
      <c r="A1156" s="125">
        <f t="shared" si="17"/>
        <v>1150</v>
      </c>
      <c r="B1156" s="125" t="s">
        <v>3166</v>
      </c>
      <c r="C1156" s="125" t="s">
        <v>3166</v>
      </c>
      <c r="D1156" s="125" t="s">
        <v>3207</v>
      </c>
      <c r="E1156" s="126"/>
      <c r="F1156" s="127"/>
      <c r="G1156" s="127"/>
      <c r="H1156" s="130" t="s">
        <v>3183</v>
      </c>
      <c r="I1156" s="129">
        <v>28.42534080710379</v>
      </c>
      <c r="J1156" s="125">
        <v>15</v>
      </c>
      <c r="K1156" s="125" t="s">
        <v>3169</v>
      </c>
      <c r="L1156" s="125" t="s">
        <v>3175</v>
      </c>
      <c r="M1156" s="141" t="s">
        <v>5767</v>
      </c>
      <c r="N1156" s="125">
        <v>1</v>
      </c>
      <c r="O1156" s="141" t="s">
        <v>8160</v>
      </c>
    </row>
    <row r="1157" spans="1:15" x14ac:dyDescent="0.25">
      <c r="A1157" s="125">
        <f t="shared" si="17"/>
        <v>1151</v>
      </c>
      <c r="B1157" s="125" t="s">
        <v>3166</v>
      </c>
      <c r="C1157" s="125" t="s">
        <v>3166</v>
      </c>
      <c r="D1157" s="125" t="s">
        <v>3207</v>
      </c>
      <c r="E1157" s="126"/>
      <c r="F1157" s="127"/>
      <c r="G1157" s="127"/>
      <c r="H1157" s="130" t="s">
        <v>3183</v>
      </c>
      <c r="I1157" s="129">
        <v>87.464278422679513</v>
      </c>
      <c r="J1157" s="125">
        <v>15</v>
      </c>
      <c r="K1157" s="125" t="s">
        <v>3169</v>
      </c>
      <c r="L1157" s="125" t="s">
        <v>3175</v>
      </c>
      <c r="M1157" s="141" t="s">
        <v>5767</v>
      </c>
      <c r="N1157" s="125">
        <v>1</v>
      </c>
      <c r="O1157" s="141" t="s">
        <v>8160</v>
      </c>
    </row>
    <row r="1158" spans="1:15" x14ac:dyDescent="0.25">
      <c r="A1158" s="125">
        <f t="shared" si="17"/>
        <v>1152</v>
      </c>
      <c r="B1158" s="125" t="s">
        <v>3166</v>
      </c>
      <c r="C1158" s="125" t="s">
        <v>3166</v>
      </c>
      <c r="D1158" s="125" t="s">
        <v>3207</v>
      </c>
      <c r="E1158" s="126"/>
      <c r="F1158" s="127"/>
      <c r="G1158" s="127"/>
      <c r="H1158" s="130" t="s">
        <v>3183</v>
      </c>
      <c r="I1158" s="129">
        <v>84.291162051546067</v>
      </c>
      <c r="J1158" s="125">
        <v>15</v>
      </c>
      <c r="K1158" s="125" t="s">
        <v>3169</v>
      </c>
      <c r="L1158" s="125" t="s">
        <v>3175</v>
      </c>
      <c r="M1158" s="141" t="s">
        <v>5767</v>
      </c>
      <c r="N1158" s="125">
        <v>1</v>
      </c>
      <c r="O1158" s="141" t="s">
        <v>8160</v>
      </c>
    </row>
    <row r="1159" spans="1:15" x14ac:dyDescent="0.25">
      <c r="A1159" s="125">
        <f t="shared" si="17"/>
        <v>1153</v>
      </c>
      <c r="B1159" s="125" t="s">
        <v>3166</v>
      </c>
      <c r="C1159" s="125" t="s">
        <v>3166</v>
      </c>
      <c r="D1159" s="125" t="s">
        <v>3207</v>
      </c>
      <c r="E1159" s="126"/>
      <c r="F1159" s="127"/>
      <c r="G1159" s="127"/>
      <c r="H1159" s="130" t="s">
        <v>3183</v>
      </c>
      <c r="I1159" s="129">
        <v>95.770559150503033</v>
      </c>
      <c r="J1159" s="125">
        <v>15</v>
      </c>
      <c r="K1159" s="125" t="s">
        <v>3169</v>
      </c>
      <c r="L1159" s="125" t="s">
        <v>3175</v>
      </c>
      <c r="M1159" s="141" t="s">
        <v>5767</v>
      </c>
      <c r="N1159" s="125">
        <v>1</v>
      </c>
      <c r="O1159" s="141" t="s">
        <v>8160</v>
      </c>
    </row>
    <row r="1160" spans="1:15" x14ac:dyDescent="0.25">
      <c r="A1160" s="125">
        <f t="shared" si="17"/>
        <v>1154</v>
      </c>
      <c r="B1160" s="125" t="s">
        <v>3166</v>
      </c>
      <c r="C1160" s="125" t="s">
        <v>3166</v>
      </c>
      <c r="D1160" s="125" t="s">
        <v>3207</v>
      </c>
      <c r="E1160" s="126"/>
      <c r="F1160" s="127"/>
      <c r="G1160" s="127"/>
      <c r="H1160" s="130" t="s">
        <v>3183</v>
      </c>
      <c r="I1160" s="129">
        <v>91.706052144883003</v>
      </c>
      <c r="J1160" s="125">
        <v>15</v>
      </c>
      <c r="K1160" s="125" t="s">
        <v>3169</v>
      </c>
      <c r="L1160" s="125" t="s">
        <v>3175</v>
      </c>
      <c r="M1160" s="141" t="s">
        <v>5767</v>
      </c>
      <c r="N1160" s="125">
        <v>1</v>
      </c>
      <c r="O1160" s="141" t="s">
        <v>8160</v>
      </c>
    </row>
    <row r="1161" spans="1:15" x14ac:dyDescent="0.25">
      <c r="A1161" s="125">
        <f t="shared" ref="A1161:A1224" si="18">A1160+1</f>
        <v>1155</v>
      </c>
      <c r="B1161" s="125" t="s">
        <v>3166</v>
      </c>
      <c r="C1161" s="125" t="s">
        <v>3166</v>
      </c>
      <c r="D1161" s="125" t="s">
        <v>3207</v>
      </c>
      <c r="E1161" s="126"/>
      <c r="F1161" s="127"/>
      <c r="G1161" s="127"/>
      <c r="H1161" s="130" t="s">
        <v>3183</v>
      </c>
      <c r="I1161" s="129">
        <v>70.384657419071104</v>
      </c>
      <c r="J1161" s="125">
        <v>15</v>
      </c>
      <c r="K1161" s="125" t="s">
        <v>3169</v>
      </c>
      <c r="L1161" s="125" t="s">
        <v>3175</v>
      </c>
      <c r="M1161" s="141" t="s">
        <v>5767</v>
      </c>
      <c r="N1161" s="125">
        <v>1</v>
      </c>
      <c r="O1161" s="141" t="s">
        <v>8160</v>
      </c>
    </row>
    <row r="1162" spans="1:15" x14ac:dyDescent="0.25">
      <c r="A1162" s="125">
        <f t="shared" si="18"/>
        <v>1156</v>
      </c>
      <c r="B1162" s="125" t="s">
        <v>3166</v>
      </c>
      <c r="C1162" s="125" t="s">
        <v>3166</v>
      </c>
      <c r="D1162" s="125" t="s">
        <v>3207</v>
      </c>
      <c r="E1162" s="126"/>
      <c r="F1162" s="127"/>
      <c r="G1162" s="127"/>
      <c r="H1162" s="130" t="s">
        <v>3183</v>
      </c>
      <c r="I1162" s="129">
        <v>66.241980646716783</v>
      </c>
      <c r="J1162" s="125">
        <v>15</v>
      </c>
      <c r="K1162" s="125" t="s">
        <v>3169</v>
      </c>
      <c r="L1162" s="125" t="s">
        <v>3175</v>
      </c>
      <c r="M1162" s="141" t="s">
        <v>5767</v>
      </c>
      <c r="N1162" s="125">
        <v>1</v>
      </c>
      <c r="O1162" s="141" t="s">
        <v>8160</v>
      </c>
    </row>
    <row r="1163" spans="1:15" x14ac:dyDescent="0.25">
      <c r="A1163" s="125">
        <f t="shared" si="18"/>
        <v>1157</v>
      </c>
      <c r="B1163" s="125" t="s">
        <v>3166</v>
      </c>
      <c r="C1163" s="125" t="s">
        <v>3166</v>
      </c>
      <c r="D1163" s="125" t="s">
        <v>3207</v>
      </c>
      <c r="E1163" s="126"/>
      <c r="F1163" s="127"/>
      <c r="G1163" s="127"/>
      <c r="H1163" s="130" t="s">
        <v>3183</v>
      </c>
      <c r="I1163" s="129">
        <v>80.156097709406993</v>
      </c>
      <c r="J1163" s="125">
        <v>15</v>
      </c>
      <c r="K1163" s="125" t="s">
        <v>3169</v>
      </c>
      <c r="L1163" s="125" t="s">
        <v>3175</v>
      </c>
      <c r="M1163" s="141" t="s">
        <v>5767</v>
      </c>
      <c r="N1163" s="125">
        <v>1</v>
      </c>
      <c r="O1163" s="141" t="s">
        <v>8160</v>
      </c>
    </row>
    <row r="1164" spans="1:15" x14ac:dyDescent="0.25">
      <c r="A1164" s="125">
        <f t="shared" si="18"/>
        <v>1158</v>
      </c>
      <c r="B1164" s="125" t="s">
        <v>3166</v>
      </c>
      <c r="C1164" s="125" t="s">
        <v>3166</v>
      </c>
      <c r="D1164" s="125" t="s">
        <v>3207</v>
      </c>
      <c r="E1164" s="126"/>
      <c r="F1164" s="127"/>
      <c r="G1164" s="127"/>
      <c r="H1164" s="130" t="s">
        <v>3183</v>
      </c>
      <c r="I1164" s="129">
        <v>82.365041127896006</v>
      </c>
      <c r="J1164" s="125">
        <v>15</v>
      </c>
      <c r="K1164" s="125" t="s">
        <v>3169</v>
      </c>
      <c r="L1164" s="125" t="s">
        <v>3175</v>
      </c>
      <c r="M1164" s="141" t="s">
        <v>5767</v>
      </c>
      <c r="N1164" s="125">
        <v>1</v>
      </c>
      <c r="O1164" s="141" t="s">
        <v>8160</v>
      </c>
    </row>
    <row r="1165" spans="1:15" x14ac:dyDescent="0.25">
      <c r="A1165" s="125">
        <f t="shared" si="18"/>
        <v>1159</v>
      </c>
      <c r="B1165" s="125" t="s">
        <v>3166</v>
      </c>
      <c r="C1165" s="125" t="s">
        <v>3166</v>
      </c>
      <c r="D1165" s="125" t="s">
        <v>3207</v>
      </c>
      <c r="E1165" s="126"/>
      <c r="F1165" s="127"/>
      <c r="G1165" s="127"/>
      <c r="H1165" s="130" t="s">
        <v>3183</v>
      </c>
      <c r="I1165" s="129">
        <v>79.202272694664515</v>
      </c>
      <c r="J1165" s="125">
        <v>15</v>
      </c>
      <c r="K1165" s="125" t="s">
        <v>3169</v>
      </c>
      <c r="L1165" s="125" t="s">
        <v>3175</v>
      </c>
      <c r="M1165" s="141" t="s">
        <v>5767</v>
      </c>
      <c r="N1165" s="125">
        <v>1</v>
      </c>
      <c r="O1165" s="141" t="s">
        <v>8160</v>
      </c>
    </row>
    <row r="1166" spans="1:15" x14ac:dyDescent="0.25">
      <c r="A1166" s="125">
        <f t="shared" si="18"/>
        <v>1160</v>
      </c>
      <c r="B1166" s="125" t="s">
        <v>3166</v>
      </c>
      <c r="C1166" s="125" t="s">
        <v>3166</v>
      </c>
      <c r="D1166" s="125" t="s">
        <v>3207</v>
      </c>
      <c r="E1166" s="126"/>
      <c r="F1166" s="127"/>
      <c r="G1166" s="127"/>
      <c r="H1166" s="130" t="s">
        <v>3183</v>
      </c>
      <c r="I1166" s="129">
        <v>104.66135867644753</v>
      </c>
      <c r="J1166" s="125">
        <v>15</v>
      </c>
      <c r="K1166" s="125" t="s">
        <v>3169</v>
      </c>
      <c r="L1166" s="125" t="s">
        <v>3175</v>
      </c>
      <c r="M1166" s="141" t="s">
        <v>5767</v>
      </c>
      <c r="N1166" s="125">
        <v>1</v>
      </c>
      <c r="O1166" s="141" t="s">
        <v>8160</v>
      </c>
    </row>
    <row r="1167" spans="1:15" x14ac:dyDescent="0.25">
      <c r="A1167" s="125">
        <f t="shared" si="18"/>
        <v>1161</v>
      </c>
      <c r="B1167" s="125" t="s">
        <v>3166</v>
      </c>
      <c r="C1167" s="125" t="s">
        <v>3166</v>
      </c>
      <c r="D1167" s="125" t="s">
        <v>3207</v>
      </c>
      <c r="E1167" s="126"/>
      <c r="F1167" s="127"/>
      <c r="G1167" s="127"/>
      <c r="H1167" s="130" t="s">
        <v>3183</v>
      </c>
      <c r="I1167" s="129">
        <v>101.11874208078342</v>
      </c>
      <c r="J1167" s="125">
        <v>15</v>
      </c>
      <c r="K1167" s="125" t="s">
        <v>3169</v>
      </c>
      <c r="L1167" s="125" t="s">
        <v>3175</v>
      </c>
      <c r="M1167" s="141" t="s">
        <v>5767</v>
      </c>
      <c r="N1167" s="125">
        <v>1</v>
      </c>
      <c r="O1167" s="141" t="s">
        <v>8160</v>
      </c>
    </row>
    <row r="1168" spans="1:15" x14ac:dyDescent="0.25">
      <c r="A1168" s="125">
        <f t="shared" si="18"/>
        <v>1162</v>
      </c>
      <c r="B1168" s="125" t="s">
        <v>3166</v>
      </c>
      <c r="C1168" s="125" t="s">
        <v>3166</v>
      </c>
      <c r="D1168" s="125" t="s">
        <v>3207</v>
      </c>
      <c r="E1168" s="126"/>
      <c r="F1168" s="127"/>
      <c r="G1168" s="127"/>
      <c r="H1168" s="130" t="s">
        <v>3183</v>
      </c>
      <c r="I1168" s="129">
        <v>87</v>
      </c>
      <c r="J1168" s="125">
        <v>15</v>
      </c>
      <c r="K1168" s="125" t="s">
        <v>3169</v>
      </c>
      <c r="L1168" s="125" t="s">
        <v>3175</v>
      </c>
      <c r="M1168" s="141" t="s">
        <v>5767</v>
      </c>
      <c r="N1168" s="125">
        <v>1</v>
      </c>
      <c r="O1168" s="141" t="s">
        <v>8160</v>
      </c>
    </row>
    <row r="1169" spans="1:15" x14ac:dyDescent="0.25">
      <c r="A1169" s="125">
        <f t="shared" si="18"/>
        <v>1163</v>
      </c>
      <c r="B1169" s="125" t="s">
        <v>3166</v>
      </c>
      <c r="C1169" s="125" t="s">
        <v>3166</v>
      </c>
      <c r="D1169" s="125" t="s">
        <v>3207</v>
      </c>
      <c r="E1169" s="126"/>
      <c r="F1169" s="127"/>
      <c r="G1169" s="127"/>
      <c r="H1169" s="130" t="s">
        <v>3183</v>
      </c>
      <c r="I1169" s="129">
        <v>87.692645073575008</v>
      </c>
      <c r="J1169" s="125">
        <v>15</v>
      </c>
      <c r="K1169" s="125" t="s">
        <v>3169</v>
      </c>
      <c r="L1169" s="125" t="s">
        <v>3175</v>
      </c>
      <c r="M1169" s="141" t="s">
        <v>5767</v>
      </c>
      <c r="N1169" s="125">
        <v>1</v>
      </c>
      <c r="O1169" s="141" t="s">
        <v>8160</v>
      </c>
    </row>
    <row r="1170" spans="1:15" x14ac:dyDescent="0.25">
      <c r="A1170" s="125">
        <f t="shared" si="18"/>
        <v>1164</v>
      </c>
      <c r="B1170" s="125" t="s">
        <v>3166</v>
      </c>
      <c r="C1170" s="125" t="s">
        <v>3166</v>
      </c>
      <c r="D1170" s="125" t="s">
        <v>3207</v>
      </c>
      <c r="E1170" s="126"/>
      <c r="F1170" s="127"/>
      <c r="G1170" s="127"/>
      <c r="H1170" s="130" t="s">
        <v>3183</v>
      </c>
      <c r="I1170" s="129">
        <v>80.610173055266415</v>
      </c>
      <c r="J1170" s="125">
        <v>15</v>
      </c>
      <c r="K1170" s="125" t="s">
        <v>3169</v>
      </c>
      <c r="L1170" s="125" t="s">
        <v>3175</v>
      </c>
      <c r="M1170" s="141" t="s">
        <v>5767</v>
      </c>
      <c r="N1170" s="125">
        <v>1</v>
      </c>
      <c r="O1170" s="141" t="s">
        <v>8160</v>
      </c>
    </row>
    <row r="1171" spans="1:15" x14ac:dyDescent="0.25">
      <c r="A1171" s="125">
        <f t="shared" si="18"/>
        <v>1165</v>
      </c>
      <c r="B1171" s="125" t="s">
        <v>3166</v>
      </c>
      <c r="C1171" s="125" t="s">
        <v>3166</v>
      </c>
      <c r="D1171" s="125" t="s">
        <v>3207</v>
      </c>
      <c r="E1171" s="126"/>
      <c r="F1171" s="127"/>
      <c r="G1171" s="127"/>
      <c r="H1171" s="130" t="s">
        <v>3183</v>
      </c>
      <c r="I1171" s="129">
        <v>65.79513659838392</v>
      </c>
      <c r="J1171" s="125">
        <v>15</v>
      </c>
      <c r="K1171" s="125" t="s">
        <v>3169</v>
      </c>
      <c r="L1171" s="125" t="s">
        <v>3175</v>
      </c>
      <c r="M1171" s="141" t="s">
        <v>5767</v>
      </c>
      <c r="N1171" s="125">
        <v>1</v>
      </c>
      <c r="O1171" s="141" t="s">
        <v>8160</v>
      </c>
    </row>
    <row r="1172" spans="1:15" x14ac:dyDescent="0.25">
      <c r="A1172" s="125">
        <f t="shared" si="18"/>
        <v>1166</v>
      </c>
      <c r="B1172" s="125" t="s">
        <v>3166</v>
      </c>
      <c r="C1172" s="125" t="s">
        <v>3166</v>
      </c>
      <c r="D1172" s="125" t="s">
        <v>3207</v>
      </c>
      <c r="E1172" s="126"/>
      <c r="F1172" s="127"/>
      <c r="G1172" s="127"/>
      <c r="H1172" s="130" t="s">
        <v>3183</v>
      </c>
      <c r="I1172" s="129">
        <v>67.208630398186216</v>
      </c>
      <c r="J1172" s="125">
        <v>15</v>
      </c>
      <c r="K1172" s="125" t="s">
        <v>3169</v>
      </c>
      <c r="L1172" s="125" t="s">
        <v>3175</v>
      </c>
      <c r="M1172" s="141" t="s">
        <v>5767</v>
      </c>
      <c r="N1172" s="125">
        <v>1</v>
      </c>
      <c r="O1172" s="141" t="s">
        <v>8160</v>
      </c>
    </row>
    <row r="1173" spans="1:15" x14ac:dyDescent="0.25">
      <c r="A1173" s="125">
        <f t="shared" si="18"/>
        <v>1167</v>
      </c>
      <c r="B1173" s="125" t="s">
        <v>3166</v>
      </c>
      <c r="C1173" s="125" t="s">
        <v>3166</v>
      </c>
      <c r="D1173" s="125" t="s">
        <v>3207</v>
      </c>
      <c r="E1173" s="126"/>
      <c r="F1173" s="127"/>
      <c r="G1173" s="127"/>
      <c r="H1173" s="130" t="s">
        <v>3183</v>
      </c>
      <c r="I1173" s="129">
        <v>74.249579123386283</v>
      </c>
      <c r="J1173" s="125">
        <v>15</v>
      </c>
      <c r="K1173" s="125" t="s">
        <v>3169</v>
      </c>
      <c r="L1173" s="125" t="s">
        <v>3175</v>
      </c>
      <c r="M1173" s="141" t="s">
        <v>5767</v>
      </c>
      <c r="N1173" s="125">
        <v>1</v>
      </c>
      <c r="O1173" s="141" t="s">
        <v>8160</v>
      </c>
    </row>
    <row r="1174" spans="1:15" x14ac:dyDescent="0.25">
      <c r="A1174" s="125">
        <f t="shared" si="18"/>
        <v>1168</v>
      </c>
      <c r="B1174" s="125" t="s">
        <v>3166</v>
      </c>
      <c r="C1174" s="125" t="s">
        <v>3166</v>
      </c>
      <c r="D1174" s="125" t="s">
        <v>3207</v>
      </c>
      <c r="E1174" s="126"/>
      <c r="F1174" s="127"/>
      <c r="G1174" s="127"/>
      <c r="H1174" s="130" t="s">
        <v>3183</v>
      </c>
      <c r="I1174" s="129">
        <v>74.276510418839678</v>
      </c>
      <c r="J1174" s="125">
        <v>15</v>
      </c>
      <c r="K1174" s="125" t="s">
        <v>3169</v>
      </c>
      <c r="L1174" s="125" t="s">
        <v>3175</v>
      </c>
      <c r="M1174" s="141" t="s">
        <v>5767</v>
      </c>
      <c r="N1174" s="125">
        <v>1</v>
      </c>
      <c r="O1174" s="141" t="s">
        <v>8160</v>
      </c>
    </row>
    <row r="1175" spans="1:15" x14ac:dyDescent="0.25">
      <c r="A1175" s="125">
        <f t="shared" si="18"/>
        <v>1169</v>
      </c>
      <c r="B1175" s="125" t="s">
        <v>3166</v>
      </c>
      <c r="C1175" s="125" t="s">
        <v>3166</v>
      </c>
      <c r="D1175" s="125" t="s">
        <v>3207</v>
      </c>
      <c r="E1175" s="126"/>
      <c r="F1175" s="127"/>
      <c r="G1175" s="127"/>
      <c r="H1175" s="130" t="s">
        <v>3183</v>
      </c>
      <c r="I1175" s="129">
        <v>39.05124837953327</v>
      </c>
      <c r="J1175" s="125">
        <v>15</v>
      </c>
      <c r="K1175" s="125" t="s">
        <v>3169</v>
      </c>
      <c r="L1175" s="125" t="s">
        <v>3175</v>
      </c>
      <c r="M1175" s="141" t="s">
        <v>5767</v>
      </c>
      <c r="N1175" s="125">
        <v>1</v>
      </c>
      <c r="O1175" s="141" t="s">
        <v>8160</v>
      </c>
    </row>
    <row r="1176" spans="1:15" x14ac:dyDescent="0.25">
      <c r="A1176" s="125">
        <f t="shared" si="18"/>
        <v>1170</v>
      </c>
      <c r="B1176" s="125" t="s">
        <v>3166</v>
      </c>
      <c r="C1176" s="125" t="s">
        <v>3166</v>
      </c>
      <c r="D1176" s="125" t="s">
        <v>3207</v>
      </c>
      <c r="E1176" s="126"/>
      <c r="F1176" s="127"/>
      <c r="G1176" s="127"/>
      <c r="H1176" s="130" t="s">
        <v>3183</v>
      </c>
      <c r="I1176" s="129">
        <v>41.012193308819754</v>
      </c>
      <c r="J1176" s="125">
        <v>15</v>
      </c>
      <c r="K1176" s="125" t="s">
        <v>3169</v>
      </c>
      <c r="L1176" s="125" t="s">
        <v>3175</v>
      </c>
      <c r="M1176" s="141" t="s">
        <v>5767</v>
      </c>
      <c r="N1176" s="125">
        <v>1</v>
      </c>
      <c r="O1176" s="141" t="s">
        <v>8160</v>
      </c>
    </row>
    <row r="1177" spans="1:15" x14ac:dyDescent="0.25">
      <c r="A1177" s="125">
        <f t="shared" si="18"/>
        <v>1171</v>
      </c>
      <c r="B1177" s="125" t="s">
        <v>3166</v>
      </c>
      <c r="C1177" s="125" t="s">
        <v>3166</v>
      </c>
      <c r="D1177" s="125" t="s">
        <v>3207</v>
      </c>
      <c r="E1177" s="126"/>
      <c r="F1177" s="127"/>
      <c r="G1177" s="127"/>
      <c r="H1177" s="130" t="s">
        <v>3183</v>
      </c>
      <c r="I1177" s="129">
        <v>48.270073544588683</v>
      </c>
      <c r="J1177" s="125">
        <v>15</v>
      </c>
      <c r="K1177" s="125" t="s">
        <v>3169</v>
      </c>
      <c r="L1177" s="125" t="s">
        <v>3175</v>
      </c>
      <c r="M1177" s="141" t="s">
        <v>5767</v>
      </c>
      <c r="N1177" s="125">
        <v>1</v>
      </c>
      <c r="O1177" s="141" t="s">
        <v>8160</v>
      </c>
    </row>
    <row r="1178" spans="1:15" x14ac:dyDescent="0.25">
      <c r="A1178" s="125">
        <f t="shared" si="18"/>
        <v>1172</v>
      </c>
      <c r="B1178" s="125" t="s">
        <v>3166</v>
      </c>
      <c r="C1178" s="125" t="s">
        <v>3166</v>
      </c>
      <c r="D1178" s="125" t="s">
        <v>3207</v>
      </c>
      <c r="E1178" s="126"/>
      <c r="F1178" s="127"/>
      <c r="G1178" s="127"/>
      <c r="H1178" s="130" t="s">
        <v>3183</v>
      </c>
      <c r="I1178" s="129">
        <v>63.28506932918696</v>
      </c>
      <c r="J1178" s="125">
        <v>15</v>
      </c>
      <c r="K1178" s="125" t="s">
        <v>3169</v>
      </c>
      <c r="L1178" s="125" t="s">
        <v>3175</v>
      </c>
      <c r="M1178" s="141" t="s">
        <v>5767</v>
      </c>
      <c r="N1178" s="125">
        <v>1</v>
      </c>
      <c r="O1178" s="141" t="s">
        <v>8160</v>
      </c>
    </row>
    <row r="1179" spans="1:15" x14ac:dyDescent="0.25">
      <c r="A1179" s="125">
        <f t="shared" si="18"/>
        <v>1173</v>
      </c>
      <c r="B1179" s="125" t="s">
        <v>3166</v>
      </c>
      <c r="C1179" s="125" t="s">
        <v>3166</v>
      </c>
      <c r="D1179" s="125" t="s">
        <v>3207</v>
      </c>
      <c r="E1179" s="126"/>
      <c r="F1179" s="127"/>
      <c r="G1179" s="127"/>
      <c r="H1179" s="130" t="s">
        <v>3183</v>
      </c>
      <c r="I1179" s="129">
        <v>67.186308128963304</v>
      </c>
      <c r="J1179" s="125">
        <v>15</v>
      </c>
      <c r="K1179" s="125" t="s">
        <v>3169</v>
      </c>
      <c r="L1179" s="125" t="s">
        <v>3175</v>
      </c>
      <c r="M1179" s="141" t="s">
        <v>5767</v>
      </c>
      <c r="N1179" s="125">
        <v>1</v>
      </c>
      <c r="O1179" s="141" t="s">
        <v>8160</v>
      </c>
    </row>
    <row r="1180" spans="1:15" x14ac:dyDescent="0.25">
      <c r="A1180" s="125">
        <f t="shared" si="18"/>
        <v>1174</v>
      </c>
      <c r="B1180" s="125" t="s">
        <v>3166</v>
      </c>
      <c r="C1180" s="125" t="s">
        <v>3166</v>
      </c>
      <c r="D1180" s="125" t="s">
        <v>3207</v>
      </c>
      <c r="E1180" s="126"/>
      <c r="F1180" s="127"/>
      <c r="G1180" s="127"/>
      <c r="H1180" s="130" t="s">
        <v>3183</v>
      </c>
      <c r="I1180" s="129">
        <v>74.276510418839678</v>
      </c>
      <c r="J1180" s="125">
        <v>15</v>
      </c>
      <c r="K1180" s="125" t="s">
        <v>3169</v>
      </c>
      <c r="L1180" s="125" t="s">
        <v>3175</v>
      </c>
      <c r="M1180" s="141" t="s">
        <v>5767</v>
      </c>
      <c r="N1180" s="125">
        <v>1</v>
      </c>
      <c r="O1180" s="141" t="s">
        <v>8160</v>
      </c>
    </row>
    <row r="1181" spans="1:15" x14ac:dyDescent="0.25">
      <c r="A1181" s="125">
        <f t="shared" si="18"/>
        <v>1175</v>
      </c>
      <c r="B1181" s="125" t="s">
        <v>3166</v>
      </c>
      <c r="C1181" s="125" t="s">
        <v>3166</v>
      </c>
      <c r="D1181" s="125" t="s">
        <v>3207</v>
      </c>
      <c r="E1181" s="126"/>
      <c r="F1181" s="127"/>
      <c r="G1181" s="127"/>
      <c r="H1181" s="130" t="s">
        <v>3183</v>
      </c>
      <c r="I1181" s="129">
        <v>42.190046219457976</v>
      </c>
      <c r="J1181" s="125">
        <v>15</v>
      </c>
      <c r="K1181" s="125" t="s">
        <v>3169</v>
      </c>
      <c r="L1181" s="125" t="s">
        <v>3175</v>
      </c>
      <c r="M1181" s="141" t="s">
        <v>5767</v>
      </c>
      <c r="N1181" s="125">
        <v>1</v>
      </c>
      <c r="O1181" s="141" t="s">
        <v>8160</v>
      </c>
    </row>
    <row r="1182" spans="1:15" x14ac:dyDescent="0.25">
      <c r="A1182" s="125">
        <f t="shared" si="18"/>
        <v>1176</v>
      </c>
      <c r="B1182" s="125" t="s">
        <v>3166</v>
      </c>
      <c r="C1182" s="125" t="s">
        <v>3166</v>
      </c>
      <c r="D1182" s="125" t="s">
        <v>3207</v>
      </c>
      <c r="E1182" s="126"/>
      <c r="F1182" s="127"/>
      <c r="G1182" s="127"/>
      <c r="H1182" s="130" t="s">
        <v>3183</v>
      </c>
      <c r="I1182" s="129">
        <v>29.966648127543394</v>
      </c>
      <c r="J1182" s="125">
        <v>15</v>
      </c>
      <c r="K1182" s="125" t="s">
        <v>3169</v>
      </c>
      <c r="L1182" s="125" t="s">
        <v>3175</v>
      </c>
      <c r="M1182" s="141" t="s">
        <v>5767</v>
      </c>
      <c r="N1182" s="125">
        <v>1</v>
      </c>
      <c r="O1182" s="141" t="s">
        <v>8160</v>
      </c>
    </row>
    <row r="1183" spans="1:15" x14ac:dyDescent="0.25">
      <c r="A1183" s="125">
        <f t="shared" si="18"/>
        <v>1177</v>
      </c>
      <c r="B1183" s="125" t="s">
        <v>3166</v>
      </c>
      <c r="C1183" s="125" t="s">
        <v>3166</v>
      </c>
      <c r="D1183" s="125" t="s">
        <v>3207</v>
      </c>
      <c r="E1183" s="126"/>
      <c r="F1183" s="127"/>
      <c r="G1183" s="127"/>
      <c r="H1183" s="130" t="s">
        <v>3183</v>
      </c>
      <c r="I1183" s="129">
        <v>82.225300242686856</v>
      </c>
      <c r="J1183" s="125">
        <v>13</v>
      </c>
      <c r="K1183" s="125" t="s">
        <v>3169</v>
      </c>
      <c r="L1183" s="125" t="s">
        <v>3175</v>
      </c>
      <c r="M1183" s="141" t="s">
        <v>5757</v>
      </c>
      <c r="N1183" s="125">
        <v>1</v>
      </c>
      <c r="O1183" s="141" t="s">
        <v>8158</v>
      </c>
    </row>
    <row r="1184" spans="1:15" x14ac:dyDescent="0.25">
      <c r="A1184" s="125">
        <f t="shared" si="18"/>
        <v>1178</v>
      </c>
      <c r="B1184" s="125" t="s">
        <v>3166</v>
      </c>
      <c r="C1184" s="125" t="s">
        <v>3166</v>
      </c>
      <c r="D1184" s="125" t="s">
        <v>3207</v>
      </c>
      <c r="E1184" s="126"/>
      <c r="F1184" s="127"/>
      <c r="G1184" s="127"/>
      <c r="H1184" s="130" t="s">
        <v>3183</v>
      </c>
      <c r="I1184" s="129">
        <v>100.61361438611978</v>
      </c>
      <c r="J1184" s="125">
        <v>13</v>
      </c>
      <c r="K1184" s="125" t="s">
        <v>3169</v>
      </c>
      <c r="L1184" s="125" t="s">
        <v>3175</v>
      </c>
      <c r="M1184" s="141" t="s">
        <v>5759</v>
      </c>
      <c r="N1184" s="125">
        <v>1</v>
      </c>
      <c r="O1184" s="141" t="s">
        <v>8161</v>
      </c>
    </row>
    <row r="1185" spans="1:15" x14ac:dyDescent="0.25">
      <c r="A1185" s="125">
        <f t="shared" si="18"/>
        <v>1179</v>
      </c>
      <c r="B1185" s="125" t="s">
        <v>3166</v>
      </c>
      <c r="C1185" s="125" t="s">
        <v>3166</v>
      </c>
      <c r="D1185" s="125" t="s">
        <v>3207</v>
      </c>
      <c r="E1185" s="126"/>
      <c r="F1185" s="127"/>
      <c r="G1185" s="127"/>
      <c r="H1185" s="130" t="s">
        <v>3183</v>
      </c>
      <c r="I1185" s="129">
        <v>100.2845950283492</v>
      </c>
      <c r="J1185" s="125">
        <v>13</v>
      </c>
      <c r="K1185" s="125" t="s">
        <v>3169</v>
      </c>
      <c r="L1185" s="125" t="s">
        <v>3175</v>
      </c>
      <c r="M1185" s="141" t="s">
        <v>5759</v>
      </c>
      <c r="N1185" s="125">
        <v>1</v>
      </c>
      <c r="O1185" s="141" t="s">
        <v>8161</v>
      </c>
    </row>
    <row r="1186" spans="1:15" x14ac:dyDescent="0.25">
      <c r="A1186" s="125">
        <f t="shared" si="18"/>
        <v>1180</v>
      </c>
      <c r="B1186" s="125" t="s">
        <v>3166</v>
      </c>
      <c r="C1186" s="125" t="s">
        <v>3166</v>
      </c>
      <c r="D1186" s="125" t="s">
        <v>3207</v>
      </c>
      <c r="E1186" s="126"/>
      <c r="F1186" s="127"/>
      <c r="G1186" s="127"/>
      <c r="H1186" s="130" t="s">
        <v>3183</v>
      </c>
      <c r="I1186" s="129">
        <v>101.20276676059801</v>
      </c>
      <c r="J1186" s="125">
        <v>13</v>
      </c>
      <c r="K1186" s="125" t="s">
        <v>3169</v>
      </c>
      <c r="L1186" s="125" t="s">
        <v>3175</v>
      </c>
      <c r="M1186" s="141" t="s">
        <v>5759</v>
      </c>
      <c r="N1186" s="125">
        <v>1</v>
      </c>
      <c r="O1186" s="141" t="s">
        <v>8161</v>
      </c>
    </row>
    <row r="1187" spans="1:15" x14ac:dyDescent="0.25">
      <c r="A1187" s="125">
        <f t="shared" si="18"/>
        <v>1181</v>
      </c>
      <c r="B1187" s="125" t="s">
        <v>3166</v>
      </c>
      <c r="C1187" s="125" t="s">
        <v>3166</v>
      </c>
      <c r="D1187" s="125" t="s">
        <v>3207</v>
      </c>
      <c r="E1187" s="126"/>
      <c r="F1187" s="127"/>
      <c r="G1187" s="127"/>
      <c r="H1187" s="130" t="s">
        <v>3183</v>
      </c>
      <c r="I1187" s="129">
        <v>105.32331175955302</v>
      </c>
      <c r="J1187" s="125">
        <v>13</v>
      </c>
      <c r="K1187" s="125" t="s">
        <v>3169</v>
      </c>
      <c r="L1187" s="125" t="s">
        <v>3175</v>
      </c>
      <c r="M1187" s="141" t="s">
        <v>5757</v>
      </c>
      <c r="N1187" s="125">
        <v>1</v>
      </c>
      <c r="O1187" s="141" t="s">
        <v>8158</v>
      </c>
    </row>
    <row r="1188" spans="1:15" x14ac:dyDescent="0.25">
      <c r="A1188" s="125">
        <f t="shared" si="18"/>
        <v>1182</v>
      </c>
      <c r="B1188" s="125" t="s">
        <v>3166</v>
      </c>
      <c r="C1188" s="125" t="s">
        <v>3166</v>
      </c>
      <c r="D1188" s="125" t="s">
        <v>3207</v>
      </c>
      <c r="E1188" s="126"/>
      <c r="F1188" s="127"/>
      <c r="G1188" s="127"/>
      <c r="H1188" s="130" t="s">
        <v>3183</v>
      </c>
      <c r="I1188" s="129">
        <v>93.941471140279674</v>
      </c>
      <c r="J1188" s="125">
        <v>13</v>
      </c>
      <c r="K1188" s="125" t="s">
        <v>3169</v>
      </c>
      <c r="L1188" s="125" t="s">
        <v>3175</v>
      </c>
      <c r="M1188" s="141" t="s">
        <v>5757</v>
      </c>
      <c r="N1188" s="125">
        <v>1</v>
      </c>
      <c r="O1188" s="141" t="s">
        <v>8158</v>
      </c>
    </row>
    <row r="1189" spans="1:15" x14ac:dyDescent="0.25">
      <c r="A1189" s="125">
        <f t="shared" si="18"/>
        <v>1183</v>
      </c>
      <c r="B1189" s="125" t="s">
        <v>3166</v>
      </c>
      <c r="C1189" s="125" t="s">
        <v>3166</v>
      </c>
      <c r="D1189" s="125" t="s">
        <v>3207</v>
      </c>
      <c r="E1189" s="126"/>
      <c r="F1189" s="127"/>
      <c r="G1189" s="127"/>
      <c r="H1189" s="130" t="s">
        <v>3183</v>
      </c>
      <c r="I1189" s="129">
        <v>95.341491492424225</v>
      </c>
      <c r="J1189" s="125">
        <v>13</v>
      </c>
      <c r="K1189" s="125" t="s">
        <v>3169</v>
      </c>
      <c r="L1189" s="125" t="s">
        <v>3175</v>
      </c>
      <c r="M1189" s="141" t="s">
        <v>5757</v>
      </c>
      <c r="N1189" s="125">
        <v>1</v>
      </c>
      <c r="O1189" s="141" t="s">
        <v>8158</v>
      </c>
    </row>
    <row r="1190" spans="1:15" x14ac:dyDescent="0.25">
      <c r="A1190" s="125">
        <f t="shared" si="18"/>
        <v>1184</v>
      </c>
      <c r="B1190" s="125" t="s">
        <v>3166</v>
      </c>
      <c r="C1190" s="125" t="s">
        <v>3166</v>
      </c>
      <c r="D1190" s="125" t="s">
        <v>3207</v>
      </c>
      <c r="E1190" s="126"/>
      <c r="F1190" s="127"/>
      <c r="G1190" s="127"/>
      <c r="H1190" s="130" t="s">
        <v>3183</v>
      </c>
      <c r="I1190" s="129">
        <v>96.540147089177367</v>
      </c>
      <c r="J1190" s="125">
        <v>13</v>
      </c>
      <c r="K1190" s="125" t="s">
        <v>3169</v>
      </c>
      <c r="L1190" s="125" t="s">
        <v>3175</v>
      </c>
      <c r="M1190" s="141" t="s">
        <v>5757</v>
      </c>
      <c r="N1190" s="125">
        <v>1</v>
      </c>
      <c r="O1190" s="141" t="s">
        <v>8158</v>
      </c>
    </row>
    <row r="1191" spans="1:15" x14ac:dyDescent="0.25">
      <c r="A1191" s="125">
        <f t="shared" si="18"/>
        <v>1185</v>
      </c>
      <c r="B1191" s="125" t="s">
        <v>3166</v>
      </c>
      <c r="C1191" s="125" t="s">
        <v>3166</v>
      </c>
      <c r="D1191" s="125" t="s">
        <v>3207</v>
      </c>
      <c r="E1191" s="126"/>
      <c r="F1191" s="127"/>
      <c r="G1191" s="127"/>
      <c r="H1191" s="130" t="s">
        <v>3183</v>
      </c>
      <c r="I1191" s="129">
        <v>123.71337841963576</v>
      </c>
      <c r="J1191" s="125">
        <v>13</v>
      </c>
      <c r="K1191" s="125" t="s">
        <v>3169</v>
      </c>
      <c r="L1191" s="125" t="s">
        <v>3175</v>
      </c>
      <c r="M1191" s="141" t="s">
        <v>5757</v>
      </c>
      <c r="N1191" s="125">
        <v>1</v>
      </c>
      <c r="O1191" s="141" t="s">
        <v>8158</v>
      </c>
    </row>
    <row r="1192" spans="1:15" x14ac:dyDescent="0.25">
      <c r="A1192" s="125">
        <f t="shared" si="18"/>
        <v>1186</v>
      </c>
      <c r="B1192" s="125" t="s">
        <v>3166</v>
      </c>
      <c r="C1192" s="125" t="s">
        <v>3166</v>
      </c>
      <c r="D1192" s="125" t="s">
        <v>3207</v>
      </c>
      <c r="E1192" s="126"/>
      <c r="F1192" s="127"/>
      <c r="G1192" s="127"/>
      <c r="H1192" s="130" t="s">
        <v>3183</v>
      </c>
      <c r="I1192" s="129">
        <v>96.254870006665115</v>
      </c>
      <c r="J1192" s="125">
        <v>13</v>
      </c>
      <c r="K1192" s="125" t="s">
        <v>3169</v>
      </c>
      <c r="L1192" s="125" t="s">
        <v>3175</v>
      </c>
      <c r="M1192" s="141" t="s">
        <v>5757</v>
      </c>
      <c r="N1192" s="125">
        <v>1</v>
      </c>
      <c r="O1192" s="141" t="s">
        <v>8158</v>
      </c>
    </row>
    <row r="1193" spans="1:15" x14ac:dyDescent="0.25">
      <c r="A1193" s="125">
        <f t="shared" si="18"/>
        <v>1187</v>
      </c>
      <c r="B1193" s="125" t="s">
        <v>3166</v>
      </c>
      <c r="C1193" s="125" t="s">
        <v>3166</v>
      </c>
      <c r="D1193" s="125" t="s">
        <v>3207</v>
      </c>
      <c r="E1193" s="126"/>
      <c r="F1193" s="127"/>
      <c r="G1193" s="127"/>
      <c r="H1193" s="130" t="s">
        <v>3183</v>
      </c>
      <c r="I1193" s="129">
        <v>91.787798753429101</v>
      </c>
      <c r="J1193" s="125">
        <v>13</v>
      </c>
      <c r="K1193" s="125" t="s">
        <v>3169</v>
      </c>
      <c r="L1193" s="125" t="s">
        <v>3175</v>
      </c>
      <c r="M1193" s="141" t="s">
        <v>5757</v>
      </c>
      <c r="N1193" s="125">
        <v>1</v>
      </c>
      <c r="O1193" s="141" t="s">
        <v>8158</v>
      </c>
    </row>
    <row r="1194" spans="1:15" x14ac:dyDescent="0.25">
      <c r="A1194" s="125">
        <f t="shared" si="18"/>
        <v>1188</v>
      </c>
      <c r="B1194" s="125" t="s">
        <v>3166</v>
      </c>
      <c r="C1194" s="125" t="s">
        <v>3166</v>
      </c>
      <c r="D1194" s="125" t="s">
        <v>3207</v>
      </c>
      <c r="E1194" s="126"/>
      <c r="F1194" s="127"/>
      <c r="G1194" s="127"/>
      <c r="H1194" s="130" t="s">
        <v>3183</v>
      </c>
      <c r="I1194" s="129">
        <v>94.873600121424715</v>
      </c>
      <c r="J1194" s="125">
        <v>13</v>
      </c>
      <c r="K1194" s="125" t="s">
        <v>3169</v>
      </c>
      <c r="L1194" s="125" t="s">
        <v>3175</v>
      </c>
      <c r="M1194" s="141" t="s">
        <v>5757</v>
      </c>
      <c r="N1194" s="125">
        <v>1</v>
      </c>
      <c r="O1194" s="141" t="s">
        <v>8158</v>
      </c>
    </row>
    <row r="1195" spans="1:15" x14ac:dyDescent="0.25">
      <c r="A1195" s="125">
        <f t="shared" si="18"/>
        <v>1189</v>
      </c>
      <c r="B1195" s="125" t="s">
        <v>3166</v>
      </c>
      <c r="C1195" s="125" t="s">
        <v>3166</v>
      </c>
      <c r="D1195" s="125" t="s">
        <v>3207</v>
      </c>
      <c r="E1195" s="126"/>
      <c r="F1195" s="127"/>
      <c r="G1195" s="127"/>
      <c r="H1195" s="130" t="s">
        <v>3183</v>
      </c>
      <c r="I1195" s="129">
        <v>96.041657628343756</v>
      </c>
      <c r="J1195" s="125">
        <v>13</v>
      </c>
      <c r="K1195" s="125" t="s">
        <v>3169</v>
      </c>
      <c r="L1195" s="125" t="s">
        <v>3175</v>
      </c>
      <c r="M1195" s="141" t="s">
        <v>5759</v>
      </c>
      <c r="N1195" s="125">
        <v>1</v>
      </c>
      <c r="O1195" s="141" t="s">
        <v>8161</v>
      </c>
    </row>
    <row r="1196" spans="1:15" x14ac:dyDescent="0.25">
      <c r="A1196" s="125">
        <f t="shared" si="18"/>
        <v>1190</v>
      </c>
      <c r="B1196" s="125" t="s">
        <v>3166</v>
      </c>
      <c r="C1196" s="125" t="s">
        <v>3166</v>
      </c>
      <c r="D1196" s="125" t="s">
        <v>3207</v>
      </c>
      <c r="E1196" s="126"/>
      <c r="F1196" s="127"/>
      <c r="G1196" s="127"/>
      <c r="H1196" s="130" t="s">
        <v>3183</v>
      </c>
      <c r="I1196" s="129">
        <v>101.25709851659784</v>
      </c>
      <c r="J1196" s="125">
        <v>13</v>
      </c>
      <c r="K1196" s="125" t="s">
        <v>3169</v>
      </c>
      <c r="L1196" s="125" t="s">
        <v>3175</v>
      </c>
      <c r="M1196" s="141" t="s">
        <v>5757</v>
      </c>
      <c r="N1196" s="125">
        <v>1</v>
      </c>
      <c r="O1196" s="141" t="s">
        <v>8158</v>
      </c>
    </row>
    <row r="1197" spans="1:15" x14ac:dyDescent="0.25">
      <c r="A1197" s="125">
        <f t="shared" si="18"/>
        <v>1191</v>
      </c>
      <c r="B1197" s="125" t="s">
        <v>3166</v>
      </c>
      <c r="C1197" s="125" t="s">
        <v>3166</v>
      </c>
      <c r="D1197" s="125" t="s">
        <v>3207</v>
      </c>
      <c r="E1197" s="126"/>
      <c r="F1197" s="127"/>
      <c r="G1197" s="127"/>
      <c r="H1197" s="130" t="s">
        <v>3183</v>
      </c>
      <c r="I1197" s="129">
        <v>103.07764064044152</v>
      </c>
      <c r="J1197" s="125">
        <v>13</v>
      </c>
      <c r="K1197" s="125" t="s">
        <v>3169</v>
      </c>
      <c r="L1197" s="125" t="s">
        <v>3175</v>
      </c>
      <c r="M1197" s="141" t="s">
        <v>5757</v>
      </c>
      <c r="N1197" s="125">
        <v>1</v>
      </c>
      <c r="O1197" s="141" t="s">
        <v>8158</v>
      </c>
    </row>
    <row r="1198" spans="1:15" x14ac:dyDescent="0.25">
      <c r="A1198" s="125">
        <f t="shared" si="18"/>
        <v>1192</v>
      </c>
      <c r="B1198" s="125" t="s">
        <v>3166</v>
      </c>
      <c r="C1198" s="125" t="s">
        <v>3166</v>
      </c>
      <c r="D1198" s="125" t="s">
        <v>3207</v>
      </c>
      <c r="E1198" s="126"/>
      <c r="F1198" s="127"/>
      <c r="G1198" s="127"/>
      <c r="H1198" s="130" t="s">
        <v>3183</v>
      </c>
      <c r="I1198" s="129">
        <v>98.183501669068619</v>
      </c>
      <c r="J1198" s="125">
        <v>13</v>
      </c>
      <c r="K1198" s="125" t="s">
        <v>3169</v>
      </c>
      <c r="L1198" s="125" t="s">
        <v>3175</v>
      </c>
      <c r="M1198" s="141" t="s">
        <v>5759</v>
      </c>
      <c r="N1198" s="125">
        <v>1</v>
      </c>
      <c r="O1198" s="141" t="s">
        <v>8161</v>
      </c>
    </row>
    <row r="1199" spans="1:15" x14ac:dyDescent="0.25">
      <c r="A1199" s="125">
        <f t="shared" si="18"/>
        <v>1193</v>
      </c>
      <c r="B1199" s="125" t="s">
        <v>3166</v>
      </c>
      <c r="C1199" s="125" t="s">
        <v>3166</v>
      </c>
      <c r="D1199" s="125" t="s">
        <v>3207</v>
      </c>
      <c r="E1199" s="126"/>
      <c r="F1199" s="127"/>
      <c r="G1199" s="127"/>
      <c r="H1199" s="130" t="s">
        <v>3183</v>
      </c>
      <c r="I1199" s="129">
        <v>97.082439194738001</v>
      </c>
      <c r="J1199" s="125">
        <v>13</v>
      </c>
      <c r="K1199" s="125" t="s">
        <v>3169</v>
      </c>
      <c r="L1199" s="125" t="s">
        <v>3175</v>
      </c>
      <c r="M1199" s="141" t="s">
        <v>5759</v>
      </c>
      <c r="N1199" s="125">
        <v>1</v>
      </c>
      <c r="O1199" s="141" t="s">
        <v>8161</v>
      </c>
    </row>
    <row r="1200" spans="1:15" x14ac:dyDescent="0.25">
      <c r="A1200" s="125">
        <f t="shared" si="18"/>
        <v>1194</v>
      </c>
      <c r="B1200" s="125" t="s">
        <v>3166</v>
      </c>
      <c r="C1200" s="125" t="s">
        <v>3166</v>
      </c>
      <c r="D1200" s="125" t="s">
        <v>3207</v>
      </c>
      <c r="E1200" s="126"/>
      <c r="F1200" s="127"/>
      <c r="G1200" s="127"/>
      <c r="H1200" s="130" t="s">
        <v>3183</v>
      </c>
      <c r="I1200" s="129">
        <v>101.51354589413178</v>
      </c>
      <c r="J1200" s="125">
        <v>13</v>
      </c>
      <c r="K1200" s="125" t="s">
        <v>3169</v>
      </c>
      <c r="L1200" s="125" t="s">
        <v>3175</v>
      </c>
      <c r="M1200" s="141" t="s">
        <v>5757</v>
      </c>
      <c r="N1200" s="125">
        <v>1</v>
      </c>
      <c r="O1200" s="141" t="s">
        <v>8158</v>
      </c>
    </row>
    <row r="1201" spans="1:15" x14ac:dyDescent="0.25">
      <c r="A1201" s="125">
        <f t="shared" si="18"/>
        <v>1195</v>
      </c>
      <c r="B1201" s="125" t="s">
        <v>3166</v>
      </c>
      <c r="C1201" s="125" t="s">
        <v>3166</v>
      </c>
      <c r="D1201" s="125" t="s">
        <v>3207</v>
      </c>
      <c r="E1201" s="126"/>
      <c r="F1201" s="127"/>
      <c r="G1201" s="127"/>
      <c r="H1201" s="130" t="s">
        <v>3183</v>
      </c>
      <c r="I1201" s="129">
        <v>98.270036124955197</v>
      </c>
      <c r="J1201" s="125">
        <v>13</v>
      </c>
      <c r="K1201" s="125" t="s">
        <v>3169</v>
      </c>
      <c r="L1201" s="125" t="s">
        <v>3175</v>
      </c>
      <c r="M1201" s="141" t="s">
        <v>5757</v>
      </c>
      <c r="N1201" s="125">
        <v>1</v>
      </c>
      <c r="O1201" s="141" t="s">
        <v>8158</v>
      </c>
    </row>
    <row r="1202" spans="1:15" x14ac:dyDescent="0.25">
      <c r="A1202" s="125">
        <f t="shared" si="18"/>
        <v>1196</v>
      </c>
      <c r="B1202" s="125" t="s">
        <v>3166</v>
      </c>
      <c r="C1202" s="125" t="s">
        <v>3166</v>
      </c>
      <c r="D1202" s="125" t="s">
        <v>3207</v>
      </c>
      <c r="E1202" s="126"/>
      <c r="F1202" s="127"/>
      <c r="G1202" s="127"/>
      <c r="H1202" s="130" t="s">
        <v>3183</v>
      </c>
      <c r="I1202" s="129">
        <v>102.6498904042279</v>
      </c>
      <c r="J1202" s="125">
        <v>13</v>
      </c>
      <c r="K1202" s="125" t="s">
        <v>3169</v>
      </c>
      <c r="L1202" s="125" t="s">
        <v>3175</v>
      </c>
      <c r="M1202" s="141" t="s">
        <v>5757</v>
      </c>
      <c r="N1202" s="125">
        <v>1</v>
      </c>
      <c r="O1202" s="141" t="s">
        <v>8158</v>
      </c>
    </row>
    <row r="1203" spans="1:15" x14ac:dyDescent="0.25">
      <c r="A1203" s="125">
        <f t="shared" si="18"/>
        <v>1197</v>
      </c>
      <c r="B1203" s="125" t="s">
        <v>3166</v>
      </c>
      <c r="C1203" s="125" t="s">
        <v>3166</v>
      </c>
      <c r="D1203" s="125" t="s">
        <v>3207</v>
      </c>
      <c r="E1203" s="126"/>
      <c r="F1203" s="127"/>
      <c r="G1203" s="127"/>
      <c r="H1203" s="130" t="s">
        <v>3183</v>
      </c>
      <c r="I1203" s="129">
        <v>98.270036124955197</v>
      </c>
      <c r="J1203" s="125">
        <v>13</v>
      </c>
      <c r="K1203" s="125" t="s">
        <v>3169</v>
      </c>
      <c r="L1203" s="125" t="s">
        <v>3175</v>
      </c>
      <c r="M1203" s="141" t="s">
        <v>5759</v>
      </c>
      <c r="N1203" s="125">
        <v>1</v>
      </c>
      <c r="O1203" s="141" t="s">
        <v>8161</v>
      </c>
    </row>
    <row r="1204" spans="1:15" x14ac:dyDescent="0.25">
      <c r="A1204" s="125">
        <f t="shared" si="18"/>
        <v>1198</v>
      </c>
      <c r="B1204" s="125" t="s">
        <v>3166</v>
      </c>
      <c r="C1204" s="125" t="s">
        <v>3166</v>
      </c>
      <c r="D1204" s="125" t="s">
        <v>3207</v>
      </c>
      <c r="E1204" s="126"/>
      <c r="F1204" s="127"/>
      <c r="G1204" s="127"/>
      <c r="H1204" s="130" t="s">
        <v>3183</v>
      </c>
      <c r="I1204" s="129">
        <v>94.873600121424715</v>
      </c>
      <c r="J1204" s="125">
        <v>13</v>
      </c>
      <c r="K1204" s="125" t="s">
        <v>3169</v>
      </c>
      <c r="L1204" s="125" t="s">
        <v>3175</v>
      </c>
      <c r="M1204" s="141" t="s">
        <v>5757</v>
      </c>
      <c r="N1204" s="125">
        <v>1</v>
      </c>
      <c r="O1204" s="141" t="s">
        <v>8158</v>
      </c>
    </row>
    <row r="1205" spans="1:15" x14ac:dyDescent="0.25">
      <c r="A1205" s="125">
        <f t="shared" si="18"/>
        <v>1199</v>
      </c>
      <c r="B1205" s="125" t="s">
        <v>3166</v>
      </c>
      <c r="C1205" s="125" t="s">
        <v>3166</v>
      </c>
      <c r="D1205" s="125" t="s">
        <v>3207</v>
      </c>
      <c r="E1205" s="126"/>
      <c r="F1205" s="127"/>
      <c r="G1205" s="127"/>
      <c r="H1205" s="130" t="s">
        <v>3183</v>
      </c>
      <c r="I1205" s="129">
        <v>82.37718130647589</v>
      </c>
      <c r="J1205" s="125">
        <v>13</v>
      </c>
      <c r="K1205" s="125" t="s">
        <v>3169</v>
      </c>
      <c r="L1205" s="125" t="s">
        <v>3175</v>
      </c>
      <c r="M1205" s="141" t="s">
        <v>5757</v>
      </c>
      <c r="N1205" s="125">
        <v>1</v>
      </c>
      <c r="O1205" s="141" t="s">
        <v>8158</v>
      </c>
    </row>
    <row r="1206" spans="1:15" x14ac:dyDescent="0.25">
      <c r="A1206" s="125">
        <f t="shared" si="18"/>
        <v>1200</v>
      </c>
      <c r="B1206" s="125" t="s">
        <v>3166</v>
      </c>
      <c r="C1206" s="125" t="s">
        <v>3166</v>
      </c>
      <c r="D1206" s="125" t="s">
        <v>3207</v>
      </c>
      <c r="E1206" s="126"/>
      <c r="F1206" s="127"/>
      <c r="G1206" s="127"/>
      <c r="H1206" s="130" t="s">
        <v>3183</v>
      </c>
      <c r="I1206" s="129">
        <v>62.649820430708338</v>
      </c>
      <c r="J1206" s="125">
        <v>13</v>
      </c>
      <c r="K1206" s="125" t="s">
        <v>3169</v>
      </c>
      <c r="L1206" s="125" t="s">
        <v>3175</v>
      </c>
      <c r="M1206" s="141" t="s">
        <v>5759</v>
      </c>
      <c r="N1206" s="125">
        <v>1</v>
      </c>
      <c r="O1206" s="141" t="s">
        <v>8161</v>
      </c>
    </row>
    <row r="1207" spans="1:15" x14ac:dyDescent="0.25">
      <c r="A1207" s="125">
        <f t="shared" si="18"/>
        <v>1201</v>
      </c>
      <c r="B1207" s="125" t="s">
        <v>3166</v>
      </c>
      <c r="C1207" s="125" t="s">
        <v>3166</v>
      </c>
      <c r="D1207" s="125" t="s">
        <v>3207</v>
      </c>
      <c r="E1207" s="126"/>
      <c r="F1207" s="127"/>
      <c r="G1207" s="127"/>
      <c r="H1207" s="130" t="s">
        <v>3183</v>
      </c>
      <c r="I1207" s="129">
        <v>102.08329931972223</v>
      </c>
      <c r="J1207" s="125">
        <v>13</v>
      </c>
      <c r="K1207" s="125" t="s">
        <v>3169</v>
      </c>
      <c r="L1207" s="125" t="s">
        <v>3175</v>
      </c>
      <c r="M1207" s="141" t="s">
        <v>5757</v>
      </c>
      <c r="N1207" s="125">
        <v>1</v>
      </c>
      <c r="O1207" s="141" t="s">
        <v>8158</v>
      </c>
    </row>
    <row r="1208" spans="1:15" x14ac:dyDescent="0.25">
      <c r="A1208" s="125">
        <f t="shared" si="18"/>
        <v>1202</v>
      </c>
      <c r="B1208" s="125" t="s">
        <v>3166</v>
      </c>
      <c r="C1208" s="125" t="s">
        <v>3166</v>
      </c>
      <c r="D1208" s="125" t="s">
        <v>3207</v>
      </c>
      <c r="E1208" s="126"/>
      <c r="F1208" s="127"/>
      <c r="G1208" s="127"/>
      <c r="H1208" s="130" t="s">
        <v>3183</v>
      </c>
      <c r="I1208" s="129">
        <v>101.25709851659784</v>
      </c>
      <c r="J1208" s="125">
        <v>13</v>
      </c>
      <c r="K1208" s="125" t="s">
        <v>3169</v>
      </c>
      <c r="L1208" s="125" t="s">
        <v>3175</v>
      </c>
      <c r="M1208" s="141" t="s">
        <v>5757</v>
      </c>
      <c r="N1208" s="125">
        <v>1</v>
      </c>
      <c r="O1208" s="141" t="s">
        <v>8158</v>
      </c>
    </row>
    <row r="1209" spans="1:15" x14ac:dyDescent="0.25">
      <c r="A1209" s="125">
        <f t="shared" si="18"/>
        <v>1203</v>
      </c>
      <c r="B1209" s="125" t="s">
        <v>3166</v>
      </c>
      <c r="C1209" s="125" t="s">
        <v>3166</v>
      </c>
      <c r="D1209" s="125" t="s">
        <v>3207</v>
      </c>
      <c r="E1209" s="126"/>
      <c r="F1209" s="127"/>
      <c r="G1209" s="127"/>
      <c r="H1209" s="130" t="s">
        <v>3183</v>
      </c>
      <c r="I1209" s="129">
        <v>80.156097709406993</v>
      </c>
      <c r="J1209" s="125">
        <v>13</v>
      </c>
      <c r="K1209" s="125" t="s">
        <v>3169</v>
      </c>
      <c r="L1209" s="125" t="s">
        <v>3175</v>
      </c>
      <c r="M1209" s="141" t="s">
        <v>5757</v>
      </c>
      <c r="N1209" s="125">
        <v>1</v>
      </c>
      <c r="O1209" s="141" t="s">
        <v>8158</v>
      </c>
    </row>
    <row r="1210" spans="1:15" x14ac:dyDescent="0.25">
      <c r="A1210" s="125">
        <f t="shared" si="18"/>
        <v>1204</v>
      </c>
      <c r="B1210" s="125" t="s">
        <v>3166</v>
      </c>
      <c r="C1210" s="125" t="s">
        <v>3166</v>
      </c>
      <c r="D1210" s="125" t="s">
        <v>3207</v>
      </c>
      <c r="E1210" s="126"/>
      <c r="F1210" s="127"/>
      <c r="G1210" s="127"/>
      <c r="H1210" s="130" t="s">
        <v>3183</v>
      </c>
      <c r="I1210" s="129">
        <v>100.89598604503551</v>
      </c>
      <c r="J1210" s="125">
        <v>13</v>
      </c>
      <c r="K1210" s="125" t="s">
        <v>3169</v>
      </c>
      <c r="L1210" s="125" t="s">
        <v>3175</v>
      </c>
      <c r="M1210" s="141" t="s">
        <v>5757</v>
      </c>
      <c r="N1210" s="125">
        <v>1</v>
      </c>
      <c r="O1210" s="141" t="s">
        <v>8158</v>
      </c>
    </row>
    <row r="1211" spans="1:15" x14ac:dyDescent="0.25">
      <c r="A1211" s="125">
        <f t="shared" si="18"/>
        <v>1205</v>
      </c>
      <c r="B1211" s="125" t="s">
        <v>3166</v>
      </c>
      <c r="C1211" s="125" t="s">
        <v>3166</v>
      </c>
      <c r="D1211" s="125" t="s">
        <v>3207</v>
      </c>
      <c r="E1211" s="126"/>
      <c r="F1211" s="127"/>
      <c r="G1211" s="127"/>
      <c r="H1211" s="130" t="s">
        <v>3183</v>
      </c>
      <c r="I1211" s="129">
        <v>98.081598681913832</v>
      </c>
      <c r="J1211" s="125">
        <v>13</v>
      </c>
      <c r="K1211" s="125" t="s">
        <v>3169</v>
      </c>
      <c r="L1211" s="125" t="s">
        <v>3175</v>
      </c>
      <c r="M1211" s="141" t="s">
        <v>5757</v>
      </c>
      <c r="N1211" s="125">
        <v>1</v>
      </c>
      <c r="O1211" s="141" t="s">
        <v>8158</v>
      </c>
    </row>
    <row r="1212" spans="1:15" x14ac:dyDescent="0.25">
      <c r="A1212" s="125">
        <f t="shared" si="18"/>
        <v>1206</v>
      </c>
      <c r="B1212" s="125" t="s">
        <v>3166</v>
      </c>
      <c r="C1212" s="125" t="s">
        <v>3166</v>
      </c>
      <c r="D1212" s="125" t="s">
        <v>3207</v>
      </c>
      <c r="E1212" s="126"/>
      <c r="F1212" s="127"/>
      <c r="G1212" s="127"/>
      <c r="H1212" s="130" t="s">
        <v>3183</v>
      </c>
      <c r="I1212" s="129">
        <v>97.948966303887048</v>
      </c>
      <c r="J1212" s="125">
        <v>13</v>
      </c>
      <c r="K1212" s="125" t="s">
        <v>3169</v>
      </c>
      <c r="L1212" s="125" t="s">
        <v>3175</v>
      </c>
      <c r="M1212" s="141" t="s">
        <v>5757</v>
      </c>
      <c r="N1212" s="125">
        <v>1</v>
      </c>
      <c r="O1212" s="141" t="s">
        <v>8158</v>
      </c>
    </row>
    <row r="1213" spans="1:15" x14ac:dyDescent="0.25">
      <c r="A1213" s="125">
        <f t="shared" si="18"/>
        <v>1207</v>
      </c>
      <c r="B1213" s="125" t="s">
        <v>3166</v>
      </c>
      <c r="C1213" s="125" t="s">
        <v>3166</v>
      </c>
      <c r="D1213" s="125" t="s">
        <v>3207</v>
      </c>
      <c r="E1213" s="126"/>
      <c r="F1213" s="127"/>
      <c r="G1213" s="127"/>
      <c r="H1213" s="130" t="s">
        <v>3183</v>
      </c>
      <c r="I1213" s="129">
        <v>79.649231006959511</v>
      </c>
      <c r="J1213" s="125">
        <v>13</v>
      </c>
      <c r="K1213" s="125" t="s">
        <v>3169</v>
      </c>
      <c r="L1213" s="125" t="s">
        <v>3175</v>
      </c>
      <c r="M1213" s="141" t="s">
        <v>5757</v>
      </c>
      <c r="N1213" s="125">
        <v>1</v>
      </c>
      <c r="O1213" s="141" t="s">
        <v>8158</v>
      </c>
    </row>
    <row r="1214" spans="1:15" x14ac:dyDescent="0.25">
      <c r="A1214" s="125">
        <f t="shared" si="18"/>
        <v>1208</v>
      </c>
      <c r="B1214" s="125" t="s">
        <v>3166</v>
      </c>
      <c r="C1214" s="125" t="s">
        <v>3166</v>
      </c>
      <c r="D1214" s="125" t="s">
        <v>3207</v>
      </c>
      <c r="E1214" s="126"/>
      <c r="F1214" s="127"/>
      <c r="G1214" s="127"/>
      <c r="H1214" s="130" t="s">
        <v>3183</v>
      </c>
      <c r="I1214" s="129">
        <v>77.155686763841331</v>
      </c>
      <c r="J1214" s="125">
        <v>13</v>
      </c>
      <c r="K1214" s="125" t="s">
        <v>3169</v>
      </c>
      <c r="L1214" s="125" t="s">
        <v>3175</v>
      </c>
      <c r="M1214" s="141" t="s">
        <v>5757</v>
      </c>
      <c r="N1214" s="125">
        <v>1</v>
      </c>
      <c r="O1214" s="141" t="s">
        <v>8158</v>
      </c>
    </row>
    <row r="1215" spans="1:15" x14ac:dyDescent="0.25">
      <c r="A1215" s="125">
        <f t="shared" si="18"/>
        <v>1209</v>
      </c>
      <c r="B1215" s="125" t="s">
        <v>3166</v>
      </c>
      <c r="C1215" s="125" t="s">
        <v>3166</v>
      </c>
      <c r="D1215" s="125" t="s">
        <v>3207</v>
      </c>
      <c r="E1215" s="126"/>
      <c r="F1215" s="127"/>
      <c r="G1215" s="127"/>
      <c r="H1215" s="130" t="s">
        <v>3183</v>
      </c>
      <c r="I1215" s="129">
        <v>102.20078277586722</v>
      </c>
      <c r="J1215" s="125">
        <v>13</v>
      </c>
      <c r="K1215" s="125" t="s">
        <v>3169</v>
      </c>
      <c r="L1215" s="125" t="s">
        <v>3175</v>
      </c>
      <c r="M1215" s="141" t="s">
        <v>5757</v>
      </c>
      <c r="N1215" s="125">
        <v>1</v>
      </c>
      <c r="O1215" s="141" t="s">
        <v>8158</v>
      </c>
    </row>
    <row r="1216" spans="1:15" x14ac:dyDescent="0.25">
      <c r="A1216" s="125">
        <f t="shared" si="18"/>
        <v>1210</v>
      </c>
      <c r="B1216" s="125" t="s">
        <v>3166</v>
      </c>
      <c r="C1216" s="125" t="s">
        <v>3166</v>
      </c>
      <c r="D1216" s="125" t="s">
        <v>3207</v>
      </c>
      <c r="E1216" s="126"/>
      <c r="F1216" s="127"/>
      <c r="G1216" s="127"/>
      <c r="H1216" s="130" t="s">
        <v>3183</v>
      </c>
      <c r="I1216" s="129">
        <v>90.906545418908095</v>
      </c>
      <c r="J1216" s="125">
        <v>13</v>
      </c>
      <c r="K1216" s="125" t="s">
        <v>3169</v>
      </c>
      <c r="L1216" s="125" t="s">
        <v>3175</v>
      </c>
      <c r="M1216" s="141" t="s">
        <v>5757</v>
      </c>
      <c r="N1216" s="125">
        <v>1</v>
      </c>
      <c r="O1216" s="141" t="s">
        <v>8158</v>
      </c>
    </row>
    <row r="1217" spans="1:15" x14ac:dyDescent="0.25">
      <c r="A1217" s="125">
        <f t="shared" si="18"/>
        <v>1211</v>
      </c>
      <c r="B1217" s="125" t="s">
        <v>3166</v>
      </c>
      <c r="C1217" s="125" t="s">
        <v>3166</v>
      </c>
      <c r="D1217" s="125" t="s">
        <v>3207</v>
      </c>
      <c r="E1217" s="126"/>
      <c r="F1217" s="127"/>
      <c r="G1217" s="127"/>
      <c r="H1217" s="130" t="s">
        <v>3183</v>
      </c>
      <c r="I1217" s="129">
        <v>105.89145385724005</v>
      </c>
      <c r="J1217" s="125">
        <v>13</v>
      </c>
      <c r="K1217" s="125" t="s">
        <v>3169</v>
      </c>
      <c r="L1217" s="125" t="s">
        <v>3175</v>
      </c>
      <c r="M1217" s="141" t="s">
        <v>5757</v>
      </c>
      <c r="N1217" s="125">
        <v>1</v>
      </c>
      <c r="O1217" s="141" t="s">
        <v>8158</v>
      </c>
    </row>
    <row r="1218" spans="1:15" x14ac:dyDescent="0.25">
      <c r="A1218" s="125">
        <f t="shared" si="18"/>
        <v>1212</v>
      </c>
      <c r="B1218" s="125" t="s">
        <v>3166</v>
      </c>
      <c r="C1218" s="125" t="s">
        <v>3166</v>
      </c>
      <c r="D1218" s="125" t="s">
        <v>3207</v>
      </c>
      <c r="E1218" s="126"/>
      <c r="F1218" s="127"/>
      <c r="G1218" s="127"/>
      <c r="H1218" s="130" t="s">
        <v>3183</v>
      </c>
      <c r="I1218" s="129">
        <v>102.20078277586722</v>
      </c>
      <c r="J1218" s="125">
        <v>13</v>
      </c>
      <c r="K1218" s="125" t="s">
        <v>3169</v>
      </c>
      <c r="L1218" s="125" t="s">
        <v>3175</v>
      </c>
      <c r="M1218" s="141" t="s">
        <v>5757</v>
      </c>
      <c r="N1218" s="125">
        <v>1</v>
      </c>
      <c r="O1218" s="141" t="s">
        <v>8158</v>
      </c>
    </row>
    <row r="1219" spans="1:15" x14ac:dyDescent="0.25">
      <c r="A1219" s="125">
        <f t="shared" si="18"/>
        <v>1213</v>
      </c>
      <c r="B1219" s="125" t="s">
        <v>3166</v>
      </c>
      <c r="C1219" s="125" t="s">
        <v>3166</v>
      </c>
      <c r="D1219" s="125" t="s">
        <v>3207</v>
      </c>
      <c r="E1219" s="126"/>
      <c r="F1219" s="127"/>
      <c r="G1219" s="127"/>
      <c r="H1219" s="130" t="s">
        <v>3183</v>
      </c>
      <c r="I1219" s="129">
        <v>112.04463396343441</v>
      </c>
      <c r="J1219" s="125">
        <v>13</v>
      </c>
      <c r="K1219" s="125" t="s">
        <v>3169</v>
      </c>
      <c r="L1219" s="125" t="s">
        <v>3175</v>
      </c>
      <c r="M1219" s="141" t="s">
        <v>5757</v>
      </c>
      <c r="N1219" s="125">
        <v>1</v>
      </c>
      <c r="O1219" s="141" t="s">
        <v>8158</v>
      </c>
    </row>
    <row r="1220" spans="1:15" x14ac:dyDescent="0.25">
      <c r="A1220" s="125">
        <f t="shared" si="18"/>
        <v>1214</v>
      </c>
      <c r="B1220" s="125" t="s">
        <v>3166</v>
      </c>
      <c r="C1220" s="125" t="s">
        <v>3166</v>
      </c>
      <c r="D1220" s="125" t="s">
        <v>3207</v>
      </c>
      <c r="E1220" s="126"/>
      <c r="F1220" s="127"/>
      <c r="G1220" s="127"/>
      <c r="H1220" s="130" t="s">
        <v>3183</v>
      </c>
      <c r="I1220" s="129">
        <v>107.44766167767449</v>
      </c>
      <c r="J1220" s="125">
        <v>13</v>
      </c>
      <c r="K1220" s="125" t="s">
        <v>3169</v>
      </c>
      <c r="L1220" s="125" t="s">
        <v>3175</v>
      </c>
      <c r="M1220" s="141" t="s">
        <v>5757</v>
      </c>
      <c r="N1220" s="125">
        <v>1</v>
      </c>
      <c r="O1220" s="141" t="s">
        <v>8158</v>
      </c>
    </row>
    <row r="1221" spans="1:15" x14ac:dyDescent="0.25">
      <c r="A1221" s="125">
        <f t="shared" si="18"/>
        <v>1215</v>
      </c>
      <c r="B1221" s="125" t="s">
        <v>3166</v>
      </c>
      <c r="C1221" s="125" t="s">
        <v>3166</v>
      </c>
      <c r="D1221" s="125" t="s">
        <v>3207</v>
      </c>
      <c r="E1221" s="126"/>
      <c r="F1221" s="127"/>
      <c r="G1221" s="127"/>
      <c r="H1221" s="130" t="s">
        <v>3183</v>
      </c>
      <c r="I1221" s="129">
        <v>50.24937810560445</v>
      </c>
      <c r="J1221" s="125">
        <v>13</v>
      </c>
      <c r="K1221" s="125" t="s">
        <v>3169</v>
      </c>
      <c r="L1221" s="125" t="s">
        <v>3175</v>
      </c>
      <c r="M1221" s="141" t="s">
        <v>5757</v>
      </c>
      <c r="N1221" s="125">
        <v>1</v>
      </c>
      <c r="O1221" s="141" t="s">
        <v>8158</v>
      </c>
    </row>
    <row r="1222" spans="1:15" x14ac:dyDescent="0.25">
      <c r="A1222" s="125">
        <f t="shared" si="18"/>
        <v>1216</v>
      </c>
      <c r="B1222" s="125" t="s">
        <v>3166</v>
      </c>
      <c r="C1222" s="125" t="s">
        <v>3166</v>
      </c>
      <c r="D1222" s="125" t="s">
        <v>3207</v>
      </c>
      <c r="E1222" s="126"/>
      <c r="F1222" s="127"/>
      <c r="G1222" s="127"/>
      <c r="H1222" s="130" t="s">
        <v>3183</v>
      </c>
      <c r="I1222" s="129">
        <v>103.23759005323593</v>
      </c>
      <c r="J1222" s="125">
        <v>13</v>
      </c>
      <c r="K1222" s="125" t="s">
        <v>3169</v>
      </c>
      <c r="L1222" s="125" t="s">
        <v>3175</v>
      </c>
      <c r="M1222" s="141" t="s">
        <v>5757</v>
      </c>
      <c r="N1222" s="125">
        <v>1</v>
      </c>
      <c r="O1222" s="141" t="s">
        <v>8158</v>
      </c>
    </row>
    <row r="1223" spans="1:15" x14ac:dyDescent="0.25">
      <c r="A1223" s="125">
        <f t="shared" si="18"/>
        <v>1217</v>
      </c>
      <c r="B1223" s="125" t="s">
        <v>3166</v>
      </c>
      <c r="C1223" s="125" t="s">
        <v>3166</v>
      </c>
      <c r="D1223" s="125" t="s">
        <v>3207</v>
      </c>
      <c r="E1223" s="126"/>
      <c r="F1223" s="127"/>
      <c r="G1223" s="127"/>
      <c r="H1223" s="130" t="s">
        <v>3183</v>
      </c>
      <c r="I1223" s="129">
        <v>121.26417442921878</v>
      </c>
      <c r="J1223" s="125">
        <v>15</v>
      </c>
      <c r="K1223" s="125" t="s">
        <v>3169</v>
      </c>
      <c r="L1223" s="125" t="s">
        <v>3175</v>
      </c>
      <c r="M1223" s="141" t="s">
        <v>5767</v>
      </c>
      <c r="N1223" s="125">
        <v>1</v>
      </c>
      <c r="O1223" s="141" t="s">
        <v>8160</v>
      </c>
    </row>
    <row r="1224" spans="1:15" x14ac:dyDescent="0.25">
      <c r="A1224" s="125">
        <f t="shared" si="18"/>
        <v>1218</v>
      </c>
      <c r="B1224" s="125" t="s">
        <v>3166</v>
      </c>
      <c r="C1224" s="125" t="s">
        <v>3166</v>
      </c>
      <c r="D1224" s="125" t="s">
        <v>3207</v>
      </c>
      <c r="E1224" s="126"/>
      <c r="F1224" s="127"/>
      <c r="G1224" s="127"/>
      <c r="H1224" s="130" t="s">
        <v>3183</v>
      </c>
      <c r="I1224" s="129">
        <v>107.89810007595129</v>
      </c>
      <c r="J1224" s="125">
        <v>13</v>
      </c>
      <c r="K1224" s="125" t="s">
        <v>3169</v>
      </c>
      <c r="L1224" s="125" t="s">
        <v>3175</v>
      </c>
      <c r="M1224" s="141" t="s">
        <v>5757</v>
      </c>
      <c r="N1224" s="125">
        <v>1</v>
      </c>
      <c r="O1224" s="141" t="s">
        <v>8158</v>
      </c>
    </row>
    <row r="1225" spans="1:15" x14ac:dyDescent="0.25">
      <c r="A1225" s="125">
        <f t="shared" ref="A1225:A1288" si="19">A1224+1</f>
        <v>1219</v>
      </c>
      <c r="B1225" s="125" t="s">
        <v>3166</v>
      </c>
      <c r="C1225" s="125" t="s">
        <v>3166</v>
      </c>
      <c r="D1225" s="125" t="s">
        <v>3207</v>
      </c>
      <c r="E1225" s="126"/>
      <c r="F1225" s="127"/>
      <c r="G1225" s="127"/>
      <c r="H1225" s="130" t="s">
        <v>3183</v>
      </c>
      <c r="I1225" s="129">
        <v>60.802960454241045</v>
      </c>
      <c r="J1225" s="125">
        <v>12</v>
      </c>
      <c r="K1225" s="125" t="s">
        <v>3169</v>
      </c>
      <c r="L1225" s="125" t="s">
        <v>3175</v>
      </c>
      <c r="M1225" s="141" t="s">
        <v>5753</v>
      </c>
      <c r="N1225" s="125">
        <v>1</v>
      </c>
      <c r="O1225" s="141" t="s">
        <v>8152</v>
      </c>
    </row>
    <row r="1226" spans="1:15" x14ac:dyDescent="0.25">
      <c r="A1226" s="125">
        <f t="shared" si="19"/>
        <v>1220</v>
      </c>
      <c r="B1226" s="125" t="s">
        <v>3166</v>
      </c>
      <c r="C1226" s="125" t="s">
        <v>3166</v>
      </c>
      <c r="D1226" s="125" t="s">
        <v>3207</v>
      </c>
      <c r="E1226" s="126"/>
      <c r="F1226" s="127"/>
      <c r="G1226" s="127"/>
      <c r="H1226" s="130" t="s">
        <v>3183</v>
      </c>
      <c r="I1226" s="129">
        <v>49.739320461783549</v>
      </c>
      <c r="J1226" s="125">
        <v>12</v>
      </c>
      <c r="K1226" s="125" t="s">
        <v>3169</v>
      </c>
      <c r="L1226" s="125" t="s">
        <v>3175</v>
      </c>
      <c r="M1226" s="141" t="s">
        <v>5753</v>
      </c>
      <c r="N1226" s="125">
        <v>1</v>
      </c>
      <c r="O1226" s="141" t="s">
        <v>8152</v>
      </c>
    </row>
    <row r="1227" spans="1:15" x14ac:dyDescent="0.25">
      <c r="A1227" s="125">
        <f t="shared" si="19"/>
        <v>1221</v>
      </c>
      <c r="B1227" s="125" t="s">
        <v>3166</v>
      </c>
      <c r="C1227" s="125" t="s">
        <v>3166</v>
      </c>
      <c r="D1227" s="125" t="s">
        <v>3207</v>
      </c>
      <c r="E1227" s="126"/>
      <c r="F1227" s="127"/>
      <c r="G1227" s="127"/>
      <c r="H1227" s="130" t="s">
        <v>3183</v>
      </c>
      <c r="I1227" s="129">
        <v>72.897187874430387</v>
      </c>
      <c r="J1227" s="125">
        <v>12</v>
      </c>
      <c r="K1227" s="125" t="s">
        <v>3169</v>
      </c>
      <c r="L1227" s="125" t="s">
        <v>3175</v>
      </c>
      <c r="M1227" s="141" t="s">
        <v>5753</v>
      </c>
      <c r="N1227" s="125">
        <v>1</v>
      </c>
      <c r="O1227" s="141" t="s">
        <v>8152</v>
      </c>
    </row>
    <row r="1228" spans="1:15" x14ac:dyDescent="0.25">
      <c r="A1228" s="125">
        <f t="shared" si="19"/>
        <v>1222</v>
      </c>
      <c r="B1228" s="125" t="s">
        <v>3166</v>
      </c>
      <c r="C1228" s="125" t="s">
        <v>3166</v>
      </c>
      <c r="D1228" s="125" t="s">
        <v>3208</v>
      </c>
      <c r="E1228" s="126"/>
      <c r="F1228" s="127"/>
      <c r="G1228" s="127"/>
      <c r="H1228" s="130" t="s">
        <v>3183</v>
      </c>
      <c r="I1228" s="129">
        <v>101.59232254457027</v>
      </c>
      <c r="J1228" s="125">
        <v>12</v>
      </c>
      <c r="K1228" s="125" t="s">
        <v>3169</v>
      </c>
      <c r="L1228" s="125" t="s">
        <v>3175</v>
      </c>
      <c r="M1228" s="141" t="s">
        <v>5753</v>
      </c>
      <c r="N1228" s="125">
        <v>1</v>
      </c>
      <c r="O1228" s="141" t="s">
        <v>8152</v>
      </c>
    </row>
    <row r="1229" spans="1:15" x14ac:dyDescent="0.25">
      <c r="A1229" s="125">
        <f t="shared" si="19"/>
        <v>1223</v>
      </c>
      <c r="B1229" s="125" t="s">
        <v>3166</v>
      </c>
      <c r="C1229" s="125" t="s">
        <v>3166</v>
      </c>
      <c r="D1229" s="125" t="s">
        <v>3208</v>
      </c>
      <c r="E1229" s="126"/>
      <c r="F1229" s="127"/>
      <c r="G1229" s="127"/>
      <c r="H1229" s="130" t="s">
        <v>3183</v>
      </c>
      <c r="I1229" s="129">
        <v>94.244363226667303</v>
      </c>
      <c r="J1229" s="125">
        <v>12</v>
      </c>
      <c r="K1229" s="125" t="s">
        <v>3169</v>
      </c>
      <c r="L1229" s="125" t="s">
        <v>3175</v>
      </c>
      <c r="M1229" s="141" t="s">
        <v>5753</v>
      </c>
      <c r="N1229" s="125">
        <v>1</v>
      </c>
      <c r="O1229" s="141" t="s">
        <v>8152</v>
      </c>
    </row>
    <row r="1230" spans="1:15" x14ac:dyDescent="0.25">
      <c r="A1230" s="125">
        <f t="shared" si="19"/>
        <v>1224</v>
      </c>
      <c r="B1230" s="125" t="s">
        <v>3166</v>
      </c>
      <c r="C1230" s="125" t="s">
        <v>3166</v>
      </c>
      <c r="D1230" s="125" t="s">
        <v>3207</v>
      </c>
      <c r="E1230" s="126"/>
      <c r="F1230" s="127"/>
      <c r="G1230" s="127"/>
      <c r="H1230" s="130" t="s">
        <v>3183</v>
      </c>
      <c r="I1230" s="129">
        <v>101.13851887386922</v>
      </c>
      <c r="J1230" s="125">
        <v>12</v>
      </c>
      <c r="K1230" s="125" t="s">
        <v>3169</v>
      </c>
      <c r="L1230" s="125" t="s">
        <v>3175</v>
      </c>
      <c r="M1230" s="141" t="s">
        <v>5753</v>
      </c>
      <c r="N1230" s="125">
        <v>1</v>
      </c>
      <c r="O1230" s="141" t="s">
        <v>8152</v>
      </c>
    </row>
    <row r="1231" spans="1:15" x14ac:dyDescent="0.25">
      <c r="A1231" s="125">
        <f t="shared" si="19"/>
        <v>1225</v>
      </c>
      <c r="B1231" s="125" t="s">
        <v>3166</v>
      </c>
      <c r="C1231" s="125" t="s">
        <v>3166</v>
      </c>
      <c r="D1231" s="125" t="s">
        <v>3207</v>
      </c>
      <c r="E1231" s="126"/>
      <c r="F1231" s="127"/>
      <c r="G1231" s="127"/>
      <c r="H1231" s="130" t="s">
        <v>3183</v>
      </c>
      <c r="I1231" s="129">
        <v>103.81233067415451</v>
      </c>
      <c r="J1231" s="125">
        <v>12</v>
      </c>
      <c r="K1231" s="125" t="s">
        <v>3169</v>
      </c>
      <c r="L1231" s="125" t="s">
        <v>3175</v>
      </c>
      <c r="M1231" s="141" t="s">
        <v>5753</v>
      </c>
      <c r="N1231" s="125">
        <v>1</v>
      </c>
      <c r="O1231" s="141" t="s">
        <v>8152</v>
      </c>
    </row>
    <row r="1232" spans="1:15" x14ac:dyDescent="0.25">
      <c r="A1232" s="125">
        <f t="shared" si="19"/>
        <v>1226</v>
      </c>
      <c r="B1232" s="125" t="s">
        <v>3166</v>
      </c>
      <c r="C1232" s="125" t="s">
        <v>3166</v>
      </c>
      <c r="D1232" s="125" t="s">
        <v>3207</v>
      </c>
      <c r="E1232" s="126"/>
      <c r="F1232" s="127"/>
      <c r="G1232" s="127"/>
      <c r="H1232" s="130" t="s">
        <v>3183</v>
      </c>
      <c r="I1232" s="129">
        <v>68.622153857191051</v>
      </c>
      <c r="J1232" s="125">
        <v>12</v>
      </c>
      <c r="K1232" s="125" t="s">
        <v>3169</v>
      </c>
      <c r="L1232" s="125" t="s">
        <v>3175</v>
      </c>
      <c r="M1232" s="141" t="s">
        <v>5753</v>
      </c>
      <c r="N1232" s="125">
        <v>1</v>
      </c>
      <c r="O1232" s="141" t="s">
        <v>8152</v>
      </c>
    </row>
    <row r="1233" spans="1:15" x14ac:dyDescent="0.25">
      <c r="A1233" s="125">
        <f t="shared" si="19"/>
        <v>1227</v>
      </c>
      <c r="B1233" s="125" t="s">
        <v>3166</v>
      </c>
      <c r="C1233" s="125" t="s">
        <v>3166</v>
      </c>
      <c r="D1233" s="125" t="s">
        <v>3207</v>
      </c>
      <c r="E1233" s="126"/>
      <c r="F1233" s="127"/>
      <c r="G1233" s="127"/>
      <c r="H1233" s="130" t="s">
        <v>3183</v>
      </c>
      <c r="I1233" s="129">
        <v>66.483080554378645</v>
      </c>
      <c r="J1233" s="125">
        <v>15</v>
      </c>
      <c r="K1233" s="125" t="s">
        <v>3169</v>
      </c>
      <c r="L1233" s="125" t="s">
        <v>3175</v>
      </c>
      <c r="M1233" s="141" t="s">
        <v>5767</v>
      </c>
      <c r="N1233" s="125">
        <v>1</v>
      </c>
      <c r="O1233" s="141" t="s">
        <v>8160</v>
      </c>
    </row>
    <row r="1234" spans="1:15" x14ac:dyDescent="0.25">
      <c r="A1234" s="125">
        <f t="shared" si="19"/>
        <v>1228</v>
      </c>
      <c r="B1234" s="125" t="s">
        <v>3166</v>
      </c>
      <c r="C1234" s="125" t="s">
        <v>3166</v>
      </c>
      <c r="D1234" s="125" t="s">
        <v>3207</v>
      </c>
      <c r="E1234" s="126"/>
      <c r="F1234" s="127"/>
      <c r="G1234" s="127"/>
      <c r="H1234" s="130" t="s">
        <v>3183</v>
      </c>
      <c r="I1234" s="129">
        <v>72.780491891715045</v>
      </c>
      <c r="J1234" s="125">
        <v>12</v>
      </c>
      <c r="K1234" s="125" t="s">
        <v>3169</v>
      </c>
      <c r="L1234" s="125" t="s">
        <v>3175</v>
      </c>
      <c r="M1234" s="141" t="s">
        <v>5753</v>
      </c>
      <c r="N1234" s="125">
        <v>1</v>
      </c>
      <c r="O1234" s="141" t="s">
        <v>8152</v>
      </c>
    </row>
    <row r="1235" spans="1:15" x14ac:dyDescent="0.25">
      <c r="A1235" s="125">
        <f t="shared" si="19"/>
        <v>1229</v>
      </c>
      <c r="B1235" s="125" t="s">
        <v>3166</v>
      </c>
      <c r="C1235" s="125" t="s">
        <v>3166</v>
      </c>
      <c r="D1235" s="125" t="s">
        <v>3207</v>
      </c>
      <c r="E1235" s="126"/>
      <c r="F1235" s="127"/>
      <c r="G1235" s="127"/>
      <c r="H1235" s="130" t="s">
        <v>3183</v>
      </c>
      <c r="I1235" s="129">
        <v>63.158530698552511</v>
      </c>
      <c r="J1235" s="125">
        <v>15</v>
      </c>
      <c r="K1235" s="125" t="s">
        <v>3169</v>
      </c>
      <c r="L1235" s="125" t="s">
        <v>3175</v>
      </c>
      <c r="M1235" s="141" t="s">
        <v>5767</v>
      </c>
      <c r="N1235" s="125">
        <v>1</v>
      </c>
      <c r="O1235" s="141" t="s">
        <v>8160</v>
      </c>
    </row>
    <row r="1236" spans="1:15" x14ac:dyDescent="0.25">
      <c r="A1236" s="125">
        <f t="shared" si="19"/>
        <v>1230</v>
      </c>
      <c r="B1236" s="125" t="s">
        <v>3166</v>
      </c>
      <c r="C1236" s="125" t="s">
        <v>3166</v>
      </c>
      <c r="D1236" s="125" t="s">
        <v>3207</v>
      </c>
      <c r="E1236" s="126"/>
      <c r="F1236" s="127"/>
      <c r="G1236" s="127"/>
      <c r="H1236" s="130" t="s">
        <v>3183</v>
      </c>
      <c r="I1236" s="129">
        <v>109.04127658827184</v>
      </c>
      <c r="J1236" s="125">
        <v>12</v>
      </c>
      <c r="K1236" s="125" t="s">
        <v>3169</v>
      </c>
      <c r="L1236" s="125" t="s">
        <v>3175</v>
      </c>
      <c r="M1236" s="141" t="s">
        <v>5753</v>
      </c>
      <c r="N1236" s="125">
        <v>1</v>
      </c>
      <c r="O1236" s="141" t="s">
        <v>8152</v>
      </c>
    </row>
    <row r="1237" spans="1:15" x14ac:dyDescent="0.25">
      <c r="A1237" s="125">
        <f t="shared" si="19"/>
        <v>1231</v>
      </c>
      <c r="B1237" s="125" t="s">
        <v>3166</v>
      </c>
      <c r="C1237" s="125" t="s">
        <v>3166</v>
      </c>
      <c r="D1237" s="125" t="s">
        <v>3208</v>
      </c>
      <c r="E1237" s="126"/>
      <c r="F1237" s="127"/>
      <c r="G1237" s="127"/>
      <c r="H1237" s="130" t="s">
        <v>3183</v>
      </c>
      <c r="I1237" s="129">
        <v>99.929975482834976</v>
      </c>
      <c r="J1237" s="125">
        <v>12</v>
      </c>
      <c r="K1237" s="125" t="s">
        <v>3169</v>
      </c>
      <c r="L1237" s="125" t="s">
        <v>3175</v>
      </c>
      <c r="M1237" s="141" t="s">
        <v>5753</v>
      </c>
      <c r="N1237" s="125">
        <v>1</v>
      </c>
      <c r="O1237" s="141" t="s">
        <v>8152</v>
      </c>
    </row>
    <row r="1238" spans="1:15" x14ac:dyDescent="0.25">
      <c r="A1238" s="125">
        <f t="shared" si="19"/>
        <v>1232</v>
      </c>
      <c r="B1238" s="125" t="s">
        <v>3166</v>
      </c>
      <c r="C1238" s="125" t="s">
        <v>3166</v>
      </c>
      <c r="D1238" s="125" t="s">
        <v>3208</v>
      </c>
      <c r="E1238" s="126"/>
      <c r="F1238" s="127"/>
      <c r="G1238" s="127"/>
      <c r="H1238" s="130" t="s">
        <v>3183</v>
      </c>
      <c r="I1238" s="129">
        <v>92.444577991356525</v>
      </c>
      <c r="J1238" s="125">
        <v>12</v>
      </c>
      <c r="K1238" s="125" t="s">
        <v>3169</v>
      </c>
      <c r="L1238" s="125" t="s">
        <v>3175</v>
      </c>
      <c r="M1238" s="141" t="s">
        <v>5753</v>
      </c>
      <c r="N1238" s="125">
        <v>1</v>
      </c>
      <c r="O1238" s="141" t="s">
        <v>8152</v>
      </c>
    </row>
    <row r="1239" spans="1:15" x14ac:dyDescent="0.25">
      <c r="A1239" s="125">
        <f t="shared" si="19"/>
        <v>1233</v>
      </c>
      <c r="B1239" s="125" t="s">
        <v>3166</v>
      </c>
      <c r="C1239" s="125" t="s">
        <v>3166</v>
      </c>
      <c r="D1239" s="125" t="s">
        <v>3208</v>
      </c>
      <c r="E1239" s="126"/>
      <c r="F1239" s="127"/>
      <c r="G1239" s="127"/>
      <c r="H1239" s="130" t="s">
        <v>3183</v>
      </c>
      <c r="I1239" s="129">
        <v>80.081208782085696</v>
      </c>
      <c r="J1239" s="125">
        <v>12</v>
      </c>
      <c r="K1239" s="125" t="s">
        <v>3169</v>
      </c>
      <c r="L1239" s="125" t="s">
        <v>3175</v>
      </c>
      <c r="M1239" s="141" t="s">
        <v>5753</v>
      </c>
      <c r="N1239" s="125">
        <v>1</v>
      </c>
      <c r="O1239" s="141" t="s">
        <v>8152</v>
      </c>
    </row>
    <row r="1240" spans="1:15" x14ac:dyDescent="0.25">
      <c r="A1240" s="125">
        <f t="shared" si="19"/>
        <v>1234</v>
      </c>
      <c r="B1240" s="125" t="s">
        <v>3166</v>
      </c>
      <c r="C1240" s="125" t="s">
        <v>3166</v>
      </c>
      <c r="D1240" s="125" t="s">
        <v>3208</v>
      </c>
      <c r="E1240" s="126"/>
      <c r="F1240" s="127"/>
      <c r="G1240" s="127"/>
      <c r="H1240" s="130" t="s">
        <v>3183</v>
      </c>
      <c r="I1240" s="129">
        <v>79.075912893876861</v>
      </c>
      <c r="J1240" s="125">
        <v>12</v>
      </c>
      <c r="K1240" s="125" t="s">
        <v>3169</v>
      </c>
      <c r="L1240" s="125" t="s">
        <v>3175</v>
      </c>
      <c r="M1240" s="141" t="s">
        <v>5753</v>
      </c>
      <c r="N1240" s="125">
        <v>1</v>
      </c>
      <c r="O1240" s="141" t="s">
        <v>8152</v>
      </c>
    </row>
    <row r="1241" spans="1:15" x14ac:dyDescent="0.25">
      <c r="A1241" s="125">
        <f t="shared" si="19"/>
        <v>1235</v>
      </c>
      <c r="B1241" s="125" t="s">
        <v>3166</v>
      </c>
      <c r="C1241" s="125" t="s">
        <v>3166</v>
      </c>
      <c r="D1241" s="125" t="s">
        <v>3208</v>
      </c>
      <c r="E1241" s="126"/>
      <c r="F1241" s="127"/>
      <c r="G1241" s="127"/>
      <c r="H1241" s="130" t="s">
        <v>3183</v>
      </c>
      <c r="I1241" s="129">
        <v>78.339006886735547</v>
      </c>
      <c r="J1241" s="125">
        <v>12</v>
      </c>
      <c r="K1241" s="125" t="s">
        <v>3169</v>
      </c>
      <c r="L1241" s="125" t="s">
        <v>3175</v>
      </c>
      <c r="M1241" s="141" t="s">
        <v>5753</v>
      </c>
      <c r="N1241" s="125">
        <v>1</v>
      </c>
      <c r="O1241" s="141" t="s">
        <v>8152</v>
      </c>
    </row>
    <row r="1242" spans="1:15" x14ac:dyDescent="0.25">
      <c r="A1242" s="125">
        <f t="shared" si="19"/>
        <v>1236</v>
      </c>
      <c r="B1242" s="125" t="s">
        <v>3166</v>
      </c>
      <c r="C1242" s="125" t="s">
        <v>3166</v>
      </c>
      <c r="D1242" s="125" t="s">
        <v>3208</v>
      </c>
      <c r="E1242" s="126"/>
      <c r="F1242" s="127"/>
      <c r="G1242" s="127"/>
      <c r="H1242" s="130" t="s">
        <v>3183</v>
      </c>
      <c r="I1242" s="129">
        <v>79.81227975693966</v>
      </c>
      <c r="J1242" s="125">
        <v>12</v>
      </c>
      <c r="K1242" s="125" t="s">
        <v>3169</v>
      </c>
      <c r="L1242" s="125" t="s">
        <v>3175</v>
      </c>
      <c r="M1242" s="141" t="s">
        <v>5753</v>
      </c>
      <c r="N1242" s="125">
        <v>1</v>
      </c>
      <c r="O1242" s="141" t="s">
        <v>8152</v>
      </c>
    </row>
    <row r="1243" spans="1:15" x14ac:dyDescent="0.25">
      <c r="A1243" s="125">
        <f t="shared" si="19"/>
        <v>1237</v>
      </c>
      <c r="B1243" s="125" t="s">
        <v>3166</v>
      </c>
      <c r="C1243" s="125" t="s">
        <v>3166</v>
      </c>
      <c r="D1243" s="125" t="s">
        <v>3208</v>
      </c>
      <c r="E1243" s="126"/>
      <c r="F1243" s="127"/>
      <c r="G1243" s="127"/>
      <c r="H1243" s="130" t="s">
        <v>3183</v>
      </c>
      <c r="I1243" s="129">
        <v>79.120161779409926</v>
      </c>
      <c r="J1243" s="125">
        <v>12</v>
      </c>
      <c r="K1243" s="125" t="s">
        <v>3169</v>
      </c>
      <c r="L1243" s="125" t="s">
        <v>3175</v>
      </c>
      <c r="M1243" s="141" t="s">
        <v>5753</v>
      </c>
      <c r="N1243" s="125">
        <v>1</v>
      </c>
      <c r="O1243" s="141" t="s">
        <v>8152</v>
      </c>
    </row>
    <row r="1244" spans="1:15" x14ac:dyDescent="0.25">
      <c r="A1244" s="125">
        <f t="shared" si="19"/>
        <v>1238</v>
      </c>
      <c r="B1244" s="125" t="s">
        <v>3166</v>
      </c>
      <c r="C1244" s="125" t="s">
        <v>3166</v>
      </c>
      <c r="D1244" s="125" t="s">
        <v>3208</v>
      </c>
      <c r="E1244" s="126"/>
      <c r="F1244" s="127"/>
      <c r="G1244" s="127"/>
      <c r="H1244" s="130" t="s">
        <v>3183</v>
      </c>
      <c r="I1244" s="129">
        <v>79.309520235593411</v>
      </c>
      <c r="J1244" s="125">
        <v>12</v>
      </c>
      <c r="K1244" s="125" t="s">
        <v>3169</v>
      </c>
      <c r="L1244" s="125" t="s">
        <v>3175</v>
      </c>
      <c r="M1244" s="141" t="s">
        <v>5753</v>
      </c>
      <c r="N1244" s="125">
        <v>1</v>
      </c>
      <c r="O1244" s="141" t="s">
        <v>8152</v>
      </c>
    </row>
    <row r="1245" spans="1:15" x14ac:dyDescent="0.25">
      <c r="A1245" s="125">
        <f t="shared" si="19"/>
        <v>1239</v>
      </c>
      <c r="B1245" s="125" t="s">
        <v>3166</v>
      </c>
      <c r="C1245" s="125" t="s">
        <v>3166</v>
      </c>
      <c r="D1245" s="125" t="s">
        <v>3208</v>
      </c>
      <c r="E1245" s="126"/>
      <c r="F1245" s="127"/>
      <c r="G1245" s="127"/>
      <c r="H1245" s="130" t="s">
        <v>3183</v>
      </c>
      <c r="I1245" s="129">
        <v>81.841309862440497</v>
      </c>
      <c r="J1245" s="125">
        <v>12</v>
      </c>
      <c r="K1245" s="125" t="s">
        <v>3169</v>
      </c>
      <c r="L1245" s="125" t="s">
        <v>3175</v>
      </c>
      <c r="M1245" s="141" t="s">
        <v>5753</v>
      </c>
      <c r="N1245" s="125">
        <v>1</v>
      </c>
      <c r="O1245" s="141" t="s">
        <v>8152</v>
      </c>
    </row>
    <row r="1246" spans="1:15" x14ac:dyDescent="0.25">
      <c r="A1246" s="125">
        <f t="shared" si="19"/>
        <v>1240</v>
      </c>
      <c r="B1246" s="125" t="s">
        <v>3166</v>
      </c>
      <c r="C1246" s="125" t="s">
        <v>3166</v>
      </c>
      <c r="D1246" s="125" t="s">
        <v>3208</v>
      </c>
      <c r="E1246" s="126"/>
      <c r="F1246" s="127"/>
      <c r="G1246" s="127"/>
      <c r="H1246" s="130" t="s">
        <v>3183</v>
      </c>
      <c r="I1246" s="129">
        <v>80.062475604992386</v>
      </c>
      <c r="J1246" s="125">
        <v>12</v>
      </c>
      <c r="K1246" s="125" t="s">
        <v>3169</v>
      </c>
      <c r="L1246" s="125" t="s">
        <v>3175</v>
      </c>
      <c r="M1246" s="141" t="s">
        <v>5753</v>
      </c>
      <c r="N1246" s="125">
        <v>1</v>
      </c>
      <c r="O1246" s="141" t="s">
        <v>8152</v>
      </c>
    </row>
    <row r="1247" spans="1:15" x14ac:dyDescent="0.25">
      <c r="A1247" s="125">
        <f t="shared" si="19"/>
        <v>1241</v>
      </c>
      <c r="B1247" s="125" t="s">
        <v>3166</v>
      </c>
      <c r="C1247" s="125" t="s">
        <v>3166</v>
      </c>
      <c r="D1247" s="125" t="s">
        <v>3208</v>
      </c>
      <c r="E1247" s="126"/>
      <c r="F1247" s="127"/>
      <c r="G1247" s="127"/>
      <c r="H1247" s="130" t="s">
        <v>3183</v>
      </c>
      <c r="I1247" s="129">
        <v>76.550636836018555</v>
      </c>
      <c r="J1247" s="125">
        <v>12</v>
      </c>
      <c r="K1247" s="125" t="s">
        <v>3169</v>
      </c>
      <c r="L1247" s="125" t="s">
        <v>3175</v>
      </c>
      <c r="M1247" s="141" t="s">
        <v>5753</v>
      </c>
      <c r="N1247" s="125">
        <v>1</v>
      </c>
      <c r="O1247" s="141" t="s">
        <v>8152</v>
      </c>
    </row>
    <row r="1248" spans="1:15" x14ac:dyDescent="0.25">
      <c r="A1248" s="125">
        <f t="shared" si="19"/>
        <v>1242</v>
      </c>
      <c r="B1248" s="125" t="s">
        <v>3166</v>
      </c>
      <c r="C1248" s="125" t="s">
        <v>3166</v>
      </c>
      <c r="D1248" s="125" t="s">
        <v>3208</v>
      </c>
      <c r="E1248" s="126"/>
      <c r="F1248" s="127"/>
      <c r="G1248" s="127"/>
      <c r="H1248" s="130" t="s">
        <v>3183</v>
      </c>
      <c r="I1248" s="129">
        <v>78.03204469959762</v>
      </c>
      <c r="J1248" s="125">
        <v>12</v>
      </c>
      <c r="K1248" s="125" t="s">
        <v>3169</v>
      </c>
      <c r="L1248" s="125" t="s">
        <v>3175</v>
      </c>
      <c r="M1248" s="141" t="s">
        <v>5753</v>
      </c>
      <c r="N1248" s="125">
        <v>1</v>
      </c>
      <c r="O1248" s="141" t="s">
        <v>8152</v>
      </c>
    </row>
    <row r="1249" spans="1:15" x14ac:dyDescent="0.25">
      <c r="A1249" s="125">
        <f t="shared" si="19"/>
        <v>1243</v>
      </c>
      <c r="B1249" s="125" t="s">
        <v>3166</v>
      </c>
      <c r="C1249" s="125" t="s">
        <v>3166</v>
      </c>
      <c r="D1249" s="125" t="s">
        <v>3208</v>
      </c>
      <c r="E1249" s="126"/>
      <c r="F1249" s="127"/>
      <c r="G1249" s="127"/>
      <c r="H1249" s="130" t="s">
        <v>3183</v>
      </c>
      <c r="I1249" s="129">
        <v>84.059502734670033</v>
      </c>
      <c r="J1249" s="125">
        <v>12</v>
      </c>
      <c r="K1249" s="125" t="s">
        <v>3169</v>
      </c>
      <c r="L1249" s="125" t="s">
        <v>3175</v>
      </c>
      <c r="M1249" s="141" t="s">
        <v>5753</v>
      </c>
      <c r="N1249" s="125">
        <v>1</v>
      </c>
      <c r="O1249" s="141" t="s">
        <v>8152</v>
      </c>
    </row>
    <row r="1250" spans="1:15" x14ac:dyDescent="0.25">
      <c r="A1250" s="125">
        <f t="shared" si="19"/>
        <v>1244</v>
      </c>
      <c r="B1250" s="125" t="s">
        <v>3166</v>
      </c>
      <c r="C1250" s="125" t="s">
        <v>3166</v>
      </c>
      <c r="D1250" s="125" t="s">
        <v>3208</v>
      </c>
      <c r="E1250" s="126"/>
      <c r="F1250" s="127"/>
      <c r="G1250" s="127"/>
      <c r="H1250" s="130" t="s">
        <v>3183</v>
      </c>
      <c r="I1250" s="129">
        <v>76.400261779656233</v>
      </c>
      <c r="J1250" s="125">
        <v>12</v>
      </c>
      <c r="K1250" s="125" t="s">
        <v>3169</v>
      </c>
      <c r="L1250" s="125" t="s">
        <v>3175</v>
      </c>
      <c r="M1250" s="141" t="s">
        <v>5753</v>
      </c>
      <c r="N1250" s="125">
        <v>1</v>
      </c>
      <c r="O1250" s="141" t="s">
        <v>8152</v>
      </c>
    </row>
    <row r="1251" spans="1:15" x14ac:dyDescent="0.25">
      <c r="A1251" s="125">
        <f t="shared" si="19"/>
        <v>1245</v>
      </c>
      <c r="B1251" s="125" t="s">
        <v>3166</v>
      </c>
      <c r="C1251" s="125" t="s">
        <v>3166</v>
      </c>
      <c r="D1251" s="125" t="s">
        <v>3208</v>
      </c>
      <c r="E1251" s="126"/>
      <c r="F1251" s="127"/>
      <c r="G1251" s="127"/>
      <c r="H1251" s="130" t="s">
        <v>3183</v>
      </c>
      <c r="I1251" s="129">
        <v>78.816241980952128</v>
      </c>
      <c r="J1251" s="125">
        <v>12</v>
      </c>
      <c r="K1251" s="125" t="s">
        <v>3169</v>
      </c>
      <c r="L1251" s="125" t="s">
        <v>3175</v>
      </c>
      <c r="M1251" s="141" t="s">
        <v>5753</v>
      </c>
      <c r="N1251" s="125">
        <v>1</v>
      </c>
      <c r="O1251" s="141" t="s">
        <v>8152</v>
      </c>
    </row>
    <row r="1252" spans="1:15" x14ac:dyDescent="0.25">
      <c r="A1252" s="125">
        <f t="shared" si="19"/>
        <v>1246</v>
      </c>
      <c r="B1252" s="125" t="s">
        <v>3166</v>
      </c>
      <c r="C1252" s="125" t="s">
        <v>3166</v>
      </c>
      <c r="D1252" s="125" t="s">
        <v>3208</v>
      </c>
      <c r="E1252" s="126"/>
      <c r="F1252" s="127"/>
      <c r="G1252" s="127"/>
      <c r="H1252" s="130" t="s">
        <v>3183</v>
      </c>
      <c r="I1252" s="129">
        <v>79.05694150420949</v>
      </c>
      <c r="J1252" s="125">
        <v>12</v>
      </c>
      <c r="K1252" s="125" t="s">
        <v>3169</v>
      </c>
      <c r="L1252" s="125" t="s">
        <v>3175</v>
      </c>
      <c r="M1252" s="141" t="s">
        <v>5753</v>
      </c>
      <c r="N1252" s="125">
        <v>1</v>
      </c>
      <c r="O1252" s="141" t="s">
        <v>8152</v>
      </c>
    </row>
    <row r="1253" spans="1:15" x14ac:dyDescent="0.25">
      <c r="A1253" s="125">
        <f t="shared" si="19"/>
        <v>1247</v>
      </c>
      <c r="B1253" s="125" t="s">
        <v>3166</v>
      </c>
      <c r="C1253" s="125" t="s">
        <v>3166</v>
      </c>
      <c r="D1253" s="125" t="s">
        <v>3208</v>
      </c>
      <c r="E1253" s="126"/>
      <c r="F1253" s="127"/>
      <c r="G1253" s="127"/>
      <c r="H1253" s="130" t="s">
        <v>3183</v>
      </c>
      <c r="I1253" s="129">
        <v>78.816241980952128</v>
      </c>
      <c r="J1253" s="125">
        <v>12</v>
      </c>
      <c r="K1253" s="125" t="s">
        <v>3169</v>
      </c>
      <c r="L1253" s="125" t="s">
        <v>3175</v>
      </c>
      <c r="M1253" s="141" t="s">
        <v>5753</v>
      </c>
      <c r="N1253" s="125">
        <v>1</v>
      </c>
      <c r="O1253" s="141" t="s">
        <v>8152</v>
      </c>
    </row>
    <row r="1254" spans="1:15" x14ac:dyDescent="0.25">
      <c r="A1254" s="125">
        <f t="shared" si="19"/>
        <v>1248</v>
      </c>
      <c r="B1254" s="125" t="s">
        <v>3166</v>
      </c>
      <c r="C1254" s="125" t="s">
        <v>3166</v>
      </c>
      <c r="D1254" s="125" t="s">
        <v>3208</v>
      </c>
      <c r="E1254" s="126"/>
      <c r="F1254" s="127"/>
      <c r="G1254" s="127"/>
      <c r="H1254" s="130" t="s">
        <v>3183</v>
      </c>
      <c r="I1254" s="129">
        <v>82.462112512353215</v>
      </c>
      <c r="J1254" s="125">
        <v>12</v>
      </c>
      <c r="K1254" s="125" t="s">
        <v>3169</v>
      </c>
      <c r="L1254" s="125" t="s">
        <v>3175</v>
      </c>
      <c r="M1254" s="141" t="s">
        <v>5753</v>
      </c>
      <c r="N1254" s="125">
        <v>1</v>
      </c>
      <c r="O1254" s="141" t="s">
        <v>8152</v>
      </c>
    </row>
    <row r="1255" spans="1:15" x14ac:dyDescent="0.25">
      <c r="A1255" s="125">
        <f t="shared" si="19"/>
        <v>1249</v>
      </c>
      <c r="B1255" s="125" t="s">
        <v>3166</v>
      </c>
      <c r="C1255" s="125" t="s">
        <v>3166</v>
      </c>
      <c r="D1255" s="125" t="s">
        <v>3208</v>
      </c>
      <c r="E1255" s="126"/>
      <c r="F1255" s="127"/>
      <c r="G1255" s="127"/>
      <c r="H1255" s="130" t="s">
        <v>3183</v>
      </c>
      <c r="I1255" s="129">
        <v>113.81124724736128</v>
      </c>
      <c r="J1255" s="125">
        <v>12</v>
      </c>
      <c r="K1255" s="125" t="s">
        <v>3169</v>
      </c>
      <c r="L1255" s="125" t="s">
        <v>3175</v>
      </c>
      <c r="M1255" s="141" t="s">
        <v>5753</v>
      </c>
      <c r="N1255" s="125">
        <v>1</v>
      </c>
      <c r="O1255" s="141" t="s">
        <v>8152</v>
      </c>
    </row>
    <row r="1256" spans="1:15" x14ac:dyDescent="0.25">
      <c r="A1256" s="125">
        <f t="shared" si="19"/>
        <v>1250</v>
      </c>
      <c r="B1256" s="125" t="s">
        <v>3166</v>
      </c>
      <c r="C1256" s="125" t="s">
        <v>3166</v>
      </c>
      <c r="D1256" s="125" t="s">
        <v>3208</v>
      </c>
      <c r="E1256" s="126"/>
      <c r="F1256" s="127"/>
      <c r="G1256" s="127"/>
      <c r="H1256" s="130" t="s">
        <v>3183</v>
      </c>
      <c r="I1256" s="129">
        <v>64.536811201050213</v>
      </c>
      <c r="J1256" s="125">
        <v>12</v>
      </c>
      <c r="K1256" s="125" t="s">
        <v>3169</v>
      </c>
      <c r="L1256" s="125" t="s">
        <v>3175</v>
      </c>
      <c r="M1256" s="141" t="s">
        <v>5753</v>
      </c>
      <c r="N1256" s="125">
        <v>1</v>
      </c>
      <c r="O1256" s="141" t="s">
        <v>8152</v>
      </c>
    </row>
    <row r="1257" spans="1:15" x14ac:dyDescent="0.25">
      <c r="A1257" s="125">
        <f t="shared" si="19"/>
        <v>1251</v>
      </c>
      <c r="B1257" s="125" t="s">
        <v>3166</v>
      </c>
      <c r="C1257" s="125" t="s">
        <v>3166</v>
      </c>
      <c r="D1257" s="125" t="s">
        <v>3208</v>
      </c>
      <c r="E1257" s="126"/>
      <c r="F1257" s="127"/>
      <c r="G1257" s="127"/>
      <c r="H1257" s="130" t="s">
        <v>3183</v>
      </c>
      <c r="I1257" s="129">
        <v>69.202601107183824</v>
      </c>
      <c r="J1257" s="125">
        <v>12</v>
      </c>
      <c r="K1257" s="125" t="s">
        <v>3169</v>
      </c>
      <c r="L1257" s="125" t="s">
        <v>3175</v>
      </c>
      <c r="M1257" s="141" t="s">
        <v>5753</v>
      </c>
      <c r="N1257" s="125">
        <v>1</v>
      </c>
      <c r="O1257" s="141" t="s">
        <v>8152</v>
      </c>
    </row>
    <row r="1258" spans="1:15" x14ac:dyDescent="0.25">
      <c r="A1258" s="125">
        <f t="shared" si="19"/>
        <v>1252</v>
      </c>
      <c r="B1258" s="125" t="s">
        <v>3166</v>
      </c>
      <c r="C1258" s="125" t="s">
        <v>3166</v>
      </c>
      <c r="D1258" s="125" t="s">
        <v>3208</v>
      </c>
      <c r="E1258" s="126"/>
      <c r="F1258" s="127"/>
      <c r="G1258" s="127"/>
      <c r="H1258" s="130" t="s">
        <v>3183</v>
      </c>
      <c r="I1258" s="129">
        <v>88.617154095581284</v>
      </c>
      <c r="J1258" s="125">
        <v>12</v>
      </c>
      <c r="K1258" s="125" t="s">
        <v>3169</v>
      </c>
      <c r="L1258" s="125" t="s">
        <v>3175</v>
      </c>
      <c r="M1258" s="141" t="s">
        <v>5753</v>
      </c>
      <c r="N1258" s="125">
        <v>1</v>
      </c>
      <c r="O1258" s="141" t="s">
        <v>8152</v>
      </c>
    </row>
    <row r="1259" spans="1:15" x14ac:dyDescent="0.25">
      <c r="A1259" s="125">
        <f t="shared" si="19"/>
        <v>1253</v>
      </c>
      <c r="B1259" s="125" t="s">
        <v>3166</v>
      </c>
      <c r="C1259" s="125" t="s">
        <v>3166</v>
      </c>
      <c r="D1259" s="125" t="s">
        <v>3208</v>
      </c>
      <c r="E1259" s="126"/>
      <c r="F1259" s="127"/>
      <c r="G1259" s="127"/>
      <c r="H1259" s="130" t="s">
        <v>3183</v>
      </c>
      <c r="I1259" s="129">
        <v>60.802960454241045</v>
      </c>
      <c r="J1259" s="125">
        <v>12</v>
      </c>
      <c r="K1259" s="125" t="s">
        <v>3169</v>
      </c>
      <c r="L1259" s="125" t="s">
        <v>3175</v>
      </c>
      <c r="M1259" s="141" t="s">
        <v>5753</v>
      </c>
      <c r="N1259" s="125">
        <v>1</v>
      </c>
      <c r="O1259" s="141" t="s">
        <v>8152</v>
      </c>
    </row>
    <row r="1260" spans="1:15" x14ac:dyDescent="0.25">
      <c r="A1260" s="125">
        <f t="shared" si="19"/>
        <v>1254</v>
      </c>
      <c r="B1260" s="125" t="s">
        <v>3166</v>
      </c>
      <c r="C1260" s="125" t="s">
        <v>3166</v>
      </c>
      <c r="D1260" s="125" t="s">
        <v>3208</v>
      </c>
      <c r="E1260" s="126"/>
      <c r="F1260" s="127"/>
      <c r="G1260" s="127"/>
      <c r="H1260" s="130" t="s">
        <v>3183</v>
      </c>
      <c r="I1260" s="129">
        <v>84.172442046075858</v>
      </c>
      <c r="J1260" s="125">
        <v>13</v>
      </c>
      <c r="K1260" s="125" t="s">
        <v>3169</v>
      </c>
      <c r="L1260" s="125" t="s">
        <v>3175</v>
      </c>
      <c r="M1260" s="141" t="s">
        <v>5759</v>
      </c>
      <c r="N1260" s="125">
        <v>1</v>
      </c>
      <c r="O1260" s="141" t="s">
        <v>8161</v>
      </c>
    </row>
    <row r="1261" spans="1:15" x14ac:dyDescent="0.25">
      <c r="A1261" s="125">
        <f t="shared" si="19"/>
        <v>1255</v>
      </c>
      <c r="B1261" s="125" t="s">
        <v>3166</v>
      </c>
      <c r="C1261" s="125" t="s">
        <v>3166</v>
      </c>
      <c r="D1261" s="125" t="s">
        <v>3208</v>
      </c>
      <c r="E1261" s="126"/>
      <c r="F1261" s="127"/>
      <c r="G1261" s="127"/>
      <c r="H1261" s="130" t="s">
        <v>3183</v>
      </c>
      <c r="I1261" s="129">
        <v>140.86873322352267</v>
      </c>
      <c r="J1261" s="125">
        <v>12</v>
      </c>
      <c r="K1261" s="125" t="s">
        <v>3169</v>
      </c>
      <c r="L1261" s="125" t="s">
        <v>3175</v>
      </c>
      <c r="M1261" s="141" t="s">
        <v>5753</v>
      </c>
      <c r="N1261" s="125">
        <v>1</v>
      </c>
      <c r="O1261" s="141" t="s">
        <v>8152</v>
      </c>
    </row>
    <row r="1262" spans="1:15" x14ac:dyDescent="0.25">
      <c r="A1262" s="125">
        <f t="shared" si="19"/>
        <v>1256</v>
      </c>
      <c r="B1262" s="125" t="s">
        <v>3166</v>
      </c>
      <c r="C1262" s="125" t="s">
        <v>3166</v>
      </c>
      <c r="D1262" s="125" t="s">
        <v>3208</v>
      </c>
      <c r="E1262" s="126"/>
      <c r="F1262" s="127"/>
      <c r="G1262" s="127"/>
      <c r="H1262" s="130" t="s">
        <v>3183</v>
      </c>
      <c r="I1262" s="129">
        <v>108.57716150277645</v>
      </c>
      <c r="J1262" s="125">
        <v>12</v>
      </c>
      <c r="K1262" s="125" t="s">
        <v>3169</v>
      </c>
      <c r="L1262" s="125" t="s">
        <v>3175</v>
      </c>
      <c r="M1262" s="141" t="s">
        <v>5753</v>
      </c>
      <c r="N1262" s="125">
        <v>1</v>
      </c>
      <c r="O1262" s="141" t="s">
        <v>8152</v>
      </c>
    </row>
    <row r="1263" spans="1:15" x14ac:dyDescent="0.25">
      <c r="A1263" s="125">
        <f t="shared" si="19"/>
        <v>1257</v>
      </c>
      <c r="B1263" s="125" t="s">
        <v>3166</v>
      </c>
      <c r="C1263" s="125" t="s">
        <v>3166</v>
      </c>
      <c r="D1263" s="125" t="s">
        <v>3208</v>
      </c>
      <c r="E1263" s="126"/>
      <c r="F1263" s="127"/>
      <c r="G1263" s="127"/>
      <c r="H1263" s="130" t="s">
        <v>3183</v>
      </c>
      <c r="I1263" s="129">
        <v>95.131487952202235</v>
      </c>
      <c r="J1263" s="125">
        <v>12</v>
      </c>
      <c r="K1263" s="125" t="s">
        <v>3169</v>
      </c>
      <c r="L1263" s="125" t="s">
        <v>3175</v>
      </c>
      <c r="M1263" s="141" t="s">
        <v>5753</v>
      </c>
      <c r="N1263" s="125">
        <v>1</v>
      </c>
      <c r="O1263" s="141" t="s">
        <v>8152</v>
      </c>
    </row>
    <row r="1264" spans="1:15" x14ac:dyDescent="0.25">
      <c r="A1264" s="125">
        <f t="shared" si="19"/>
        <v>1258</v>
      </c>
      <c r="B1264" s="125" t="s">
        <v>3166</v>
      </c>
      <c r="C1264" s="125" t="s">
        <v>3166</v>
      </c>
      <c r="D1264" s="125" t="s">
        <v>3208</v>
      </c>
      <c r="E1264" s="126"/>
      <c r="F1264" s="127"/>
      <c r="G1264" s="127"/>
      <c r="H1264" s="130" t="s">
        <v>3183</v>
      </c>
      <c r="I1264" s="129">
        <v>95.603347221736954</v>
      </c>
      <c r="J1264" s="125">
        <v>12</v>
      </c>
      <c r="K1264" s="125" t="s">
        <v>3169</v>
      </c>
      <c r="L1264" s="125" t="s">
        <v>3175</v>
      </c>
      <c r="M1264" s="141" t="s">
        <v>5753</v>
      </c>
      <c r="N1264" s="125">
        <v>1</v>
      </c>
      <c r="O1264" s="141" t="s">
        <v>8152</v>
      </c>
    </row>
    <row r="1265" spans="1:15" x14ac:dyDescent="0.25">
      <c r="A1265" s="125">
        <f t="shared" si="19"/>
        <v>1259</v>
      </c>
      <c r="B1265" s="125" t="s">
        <v>3166</v>
      </c>
      <c r="C1265" s="125" t="s">
        <v>3166</v>
      </c>
      <c r="D1265" s="125" t="s">
        <v>3208</v>
      </c>
      <c r="E1265" s="126"/>
      <c r="F1265" s="127"/>
      <c r="G1265" s="127"/>
      <c r="H1265" s="130" t="s">
        <v>3183</v>
      </c>
      <c r="I1265" s="129">
        <v>92.69843580125827</v>
      </c>
      <c r="J1265" s="125">
        <v>12</v>
      </c>
      <c r="K1265" s="125" t="s">
        <v>3169</v>
      </c>
      <c r="L1265" s="125" t="s">
        <v>3175</v>
      </c>
      <c r="M1265" s="141" t="s">
        <v>5753</v>
      </c>
      <c r="N1265" s="125">
        <v>1</v>
      </c>
      <c r="O1265" s="141" t="s">
        <v>8152</v>
      </c>
    </row>
    <row r="1266" spans="1:15" x14ac:dyDescent="0.25">
      <c r="A1266" s="125">
        <f t="shared" si="19"/>
        <v>1260</v>
      </c>
      <c r="B1266" s="125" t="s">
        <v>3166</v>
      </c>
      <c r="C1266" s="125" t="s">
        <v>3166</v>
      </c>
      <c r="D1266" s="125" t="s">
        <v>3208</v>
      </c>
      <c r="E1266" s="126"/>
      <c r="F1266" s="127"/>
      <c r="G1266" s="127"/>
      <c r="H1266" s="130" t="s">
        <v>3183</v>
      </c>
      <c r="I1266" s="129">
        <v>71.700767080973407</v>
      </c>
      <c r="J1266" s="125">
        <v>12</v>
      </c>
      <c r="K1266" s="125" t="s">
        <v>3169</v>
      </c>
      <c r="L1266" s="125" t="s">
        <v>3175</v>
      </c>
      <c r="M1266" s="141" t="s">
        <v>5753</v>
      </c>
      <c r="N1266" s="125">
        <v>1</v>
      </c>
      <c r="O1266" s="141" t="s">
        <v>8152</v>
      </c>
    </row>
    <row r="1267" spans="1:15" x14ac:dyDescent="0.25">
      <c r="A1267" s="125">
        <f t="shared" si="19"/>
        <v>1261</v>
      </c>
      <c r="B1267" s="125" t="s">
        <v>3166</v>
      </c>
      <c r="C1267" s="125" t="s">
        <v>3166</v>
      </c>
      <c r="D1267" s="125" t="s">
        <v>3208</v>
      </c>
      <c r="E1267" s="126"/>
      <c r="F1267" s="127"/>
      <c r="G1267" s="127"/>
      <c r="H1267" s="130" t="s">
        <v>3183</v>
      </c>
      <c r="I1267" s="129">
        <v>79.511005527536881</v>
      </c>
      <c r="J1267" s="125">
        <v>12</v>
      </c>
      <c r="K1267" s="125" t="s">
        <v>3169</v>
      </c>
      <c r="L1267" s="125" t="s">
        <v>3175</v>
      </c>
      <c r="M1267" s="141" t="s">
        <v>5753</v>
      </c>
      <c r="N1267" s="125">
        <v>1</v>
      </c>
      <c r="O1267" s="141" t="s">
        <v>8152</v>
      </c>
    </row>
    <row r="1268" spans="1:15" x14ac:dyDescent="0.25">
      <c r="A1268" s="125">
        <f t="shared" si="19"/>
        <v>1262</v>
      </c>
      <c r="B1268" s="125" t="s">
        <v>3166</v>
      </c>
      <c r="C1268" s="125" t="s">
        <v>3166</v>
      </c>
      <c r="D1268" s="125" t="s">
        <v>3208</v>
      </c>
      <c r="E1268" s="126"/>
      <c r="F1268" s="127"/>
      <c r="G1268" s="127"/>
      <c r="H1268" s="130" t="s">
        <v>3183</v>
      </c>
      <c r="I1268" s="129">
        <v>80.156097709406993</v>
      </c>
      <c r="J1268" s="125">
        <v>12</v>
      </c>
      <c r="K1268" s="125" t="s">
        <v>3169</v>
      </c>
      <c r="L1268" s="125" t="s">
        <v>3175</v>
      </c>
      <c r="M1268" s="141" t="s">
        <v>5753</v>
      </c>
      <c r="N1268" s="125">
        <v>1</v>
      </c>
      <c r="O1268" s="141" t="s">
        <v>8152</v>
      </c>
    </row>
    <row r="1269" spans="1:15" x14ac:dyDescent="0.25">
      <c r="A1269" s="125">
        <f t="shared" si="19"/>
        <v>1263</v>
      </c>
      <c r="B1269" s="125" t="s">
        <v>3166</v>
      </c>
      <c r="C1269" s="125" t="s">
        <v>3166</v>
      </c>
      <c r="D1269" s="125" t="s">
        <v>3208</v>
      </c>
      <c r="E1269" s="126"/>
      <c r="F1269" s="127"/>
      <c r="G1269" s="127"/>
      <c r="H1269" s="130" t="s">
        <v>3183</v>
      </c>
      <c r="I1269" s="129">
        <v>75.286120898874842</v>
      </c>
      <c r="J1269" s="125">
        <v>12</v>
      </c>
      <c r="K1269" s="125" t="s">
        <v>3169</v>
      </c>
      <c r="L1269" s="125" t="s">
        <v>3175</v>
      </c>
      <c r="M1269" s="141" t="s">
        <v>5753</v>
      </c>
      <c r="N1269" s="125">
        <v>1</v>
      </c>
      <c r="O1269" s="141" t="s">
        <v>8152</v>
      </c>
    </row>
    <row r="1270" spans="1:15" x14ac:dyDescent="0.25">
      <c r="A1270" s="125">
        <f t="shared" si="19"/>
        <v>1264</v>
      </c>
      <c r="B1270" s="125" t="s">
        <v>3166</v>
      </c>
      <c r="C1270" s="125" t="s">
        <v>3166</v>
      </c>
      <c r="D1270" s="125" t="s">
        <v>3208</v>
      </c>
      <c r="E1270" s="126"/>
      <c r="F1270" s="127"/>
      <c r="G1270" s="127"/>
      <c r="H1270" s="130" t="s">
        <v>3183</v>
      </c>
      <c r="I1270" s="129">
        <v>114.29147168555735</v>
      </c>
      <c r="J1270" s="125">
        <v>12</v>
      </c>
      <c r="K1270" s="125" t="s">
        <v>3169</v>
      </c>
      <c r="L1270" s="125" t="s">
        <v>3175</v>
      </c>
      <c r="M1270" s="141" t="s">
        <v>5753</v>
      </c>
      <c r="N1270" s="125">
        <v>1</v>
      </c>
      <c r="O1270" s="141" t="s">
        <v>8152</v>
      </c>
    </row>
    <row r="1271" spans="1:15" x14ac:dyDescent="0.25">
      <c r="A1271" s="125">
        <f t="shared" si="19"/>
        <v>1265</v>
      </c>
      <c r="B1271" s="125" t="s">
        <v>3166</v>
      </c>
      <c r="C1271" s="125" t="s">
        <v>3166</v>
      </c>
      <c r="D1271" s="125" t="s">
        <v>3208</v>
      </c>
      <c r="E1271" s="126"/>
      <c r="F1271" s="127"/>
      <c r="G1271" s="127"/>
      <c r="H1271" s="130" t="s">
        <v>3183</v>
      </c>
      <c r="I1271" s="129">
        <v>131.5002680604378</v>
      </c>
      <c r="J1271" s="125">
        <v>12</v>
      </c>
      <c r="K1271" s="125" t="s">
        <v>3169</v>
      </c>
      <c r="L1271" s="125" t="s">
        <v>3175</v>
      </c>
      <c r="M1271" s="141" t="s">
        <v>5753</v>
      </c>
      <c r="N1271" s="125">
        <v>1</v>
      </c>
      <c r="O1271" s="141" t="s">
        <v>8152</v>
      </c>
    </row>
    <row r="1272" spans="1:15" x14ac:dyDescent="0.25">
      <c r="A1272" s="125">
        <f t="shared" si="19"/>
        <v>1266</v>
      </c>
      <c r="B1272" s="125" t="s">
        <v>3166</v>
      </c>
      <c r="C1272" s="125" t="s">
        <v>3166</v>
      </c>
      <c r="D1272" s="125" t="s">
        <v>3208</v>
      </c>
      <c r="E1272" s="126"/>
      <c r="F1272" s="127"/>
      <c r="G1272" s="127"/>
      <c r="H1272" s="130" t="s">
        <v>3183</v>
      </c>
      <c r="I1272" s="129">
        <v>99.35793878699377</v>
      </c>
      <c r="J1272" s="125">
        <v>12</v>
      </c>
      <c r="K1272" s="125" t="s">
        <v>3169</v>
      </c>
      <c r="L1272" s="125" t="s">
        <v>3175</v>
      </c>
      <c r="M1272" s="141" t="s">
        <v>5753</v>
      </c>
      <c r="N1272" s="125">
        <v>1</v>
      </c>
      <c r="O1272" s="141" t="s">
        <v>8152</v>
      </c>
    </row>
    <row r="1273" spans="1:15" x14ac:dyDescent="0.25">
      <c r="A1273" s="125">
        <f t="shared" si="19"/>
        <v>1267</v>
      </c>
      <c r="B1273" s="125" t="s">
        <v>3166</v>
      </c>
      <c r="C1273" s="125" t="s">
        <v>3166</v>
      </c>
      <c r="D1273" s="125" t="s">
        <v>3208</v>
      </c>
      <c r="E1273" s="126"/>
      <c r="F1273" s="127"/>
      <c r="G1273" s="127"/>
      <c r="H1273" s="130" t="s">
        <v>3183</v>
      </c>
      <c r="I1273" s="129">
        <v>91.4166286842826</v>
      </c>
      <c r="J1273" s="125">
        <v>13</v>
      </c>
      <c r="K1273" s="125" t="s">
        <v>3169</v>
      </c>
      <c r="L1273" s="125" t="s">
        <v>3175</v>
      </c>
      <c r="M1273" s="141" t="s">
        <v>5759</v>
      </c>
      <c r="N1273" s="125">
        <v>1</v>
      </c>
      <c r="O1273" s="141" t="s">
        <v>8161</v>
      </c>
    </row>
    <row r="1274" spans="1:15" x14ac:dyDescent="0.25">
      <c r="A1274" s="125">
        <f t="shared" si="19"/>
        <v>1268</v>
      </c>
      <c r="B1274" s="125" t="s">
        <v>3166</v>
      </c>
      <c r="C1274" s="125" t="s">
        <v>3166</v>
      </c>
      <c r="D1274" s="125" t="s">
        <v>3208</v>
      </c>
      <c r="E1274" s="126"/>
      <c r="F1274" s="127"/>
      <c r="G1274" s="127"/>
      <c r="H1274" s="130" t="s">
        <v>3183</v>
      </c>
      <c r="I1274" s="129">
        <v>93.914855054991165</v>
      </c>
      <c r="J1274" s="125">
        <v>13</v>
      </c>
      <c r="K1274" s="125" t="s">
        <v>3169</v>
      </c>
      <c r="L1274" s="125" t="s">
        <v>3175</v>
      </c>
      <c r="M1274" s="141" t="s">
        <v>5757</v>
      </c>
      <c r="N1274" s="125">
        <v>1</v>
      </c>
      <c r="O1274" s="141" t="s">
        <v>8158</v>
      </c>
    </row>
    <row r="1275" spans="1:15" x14ac:dyDescent="0.25">
      <c r="A1275" s="125">
        <f t="shared" si="19"/>
        <v>1269</v>
      </c>
      <c r="B1275" s="125" t="s">
        <v>3166</v>
      </c>
      <c r="C1275" s="125" t="s">
        <v>3166</v>
      </c>
      <c r="D1275" s="125" t="s">
        <v>3208</v>
      </c>
      <c r="E1275" s="126"/>
      <c r="F1275" s="127"/>
      <c r="G1275" s="127"/>
      <c r="H1275" s="130" t="s">
        <v>3183</v>
      </c>
      <c r="I1275" s="129">
        <v>91.4166286842826</v>
      </c>
      <c r="J1275" s="125">
        <v>13</v>
      </c>
      <c r="K1275" s="125" t="s">
        <v>3169</v>
      </c>
      <c r="L1275" s="125" t="s">
        <v>3175</v>
      </c>
      <c r="M1275" s="141" t="s">
        <v>5757</v>
      </c>
      <c r="N1275" s="125">
        <v>1</v>
      </c>
      <c r="O1275" s="141" t="s">
        <v>8158</v>
      </c>
    </row>
    <row r="1276" spans="1:15" x14ac:dyDescent="0.25">
      <c r="A1276" s="125">
        <f t="shared" si="19"/>
        <v>1270</v>
      </c>
      <c r="B1276" s="125" t="s">
        <v>3166</v>
      </c>
      <c r="C1276" s="125" t="s">
        <v>3166</v>
      </c>
      <c r="D1276" s="125" t="s">
        <v>3208</v>
      </c>
      <c r="E1276" s="126"/>
      <c r="F1276" s="127"/>
      <c r="G1276" s="127"/>
      <c r="H1276" s="130" t="s">
        <v>3183</v>
      </c>
      <c r="I1276" s="129">
        <v>92.130342450248165</v>
      </c>
      <c r="J1276" s="125">
        <v>13</v>
      </c>
      <c r="K1276" s="125" t="s">
        <v>3169</v>
      </c>
      <c r="L1276" s="125" t="s">
        <v>3175</v>
      </c>
      <c r="M1276" s="141" t="s">
        <v>5757</v>
      </c>
      <c r="N1276" s="125">
        <v>1</v>
      </c>
      <c r="O1276" s="141" t="s">
        <v>8158</v>
      </c>
    </row>
    <row r="1277" spans="1:15" x14ac:dyDescent="0.25">
      <c r="A1277" s="125">
        <f t="shared" si="19"/>
        <v>1271</v>
      </c>
      <c r="B1277" s="125" t="s">
        <v>3166</v>
      </c>
      <c r="C1277" s="125" t="s">
        <v>3166</v>
      </c>
      <c r="D1277" s="125" t="s">
        <v>3208</v>
      </c>
      <c r="E1277" s="126"/>
      <c r="F1277" s="127"/>
      <c r="G1277" s="127"/>
      <c r="H1277" s="130" t="s">
        <v>3183</v>
      </c>
      <c r="I1277" s="129">
        <v>93.150415994776964</v>
      </c>
      <c r="J1277" s="125">
        <v>13</v>
      </c>
      <c r="K1277" s="125" t="s">
        <v>3169</v>
      </c>
      <c r="L1277" s="125" t="s">
        <v>3175</v>
      </c>
      <c r="M1277" s="141" t="s">
        <v>5757</v>
      </c>
      <c r="N1277" s="125">
        <v>1</v>
      </c>
      <c r="O1277" s="141" t="s">
        <v>8158</v>
      </c>
    </row>
    <row r="1278" spans="1:15" x14ac:dyDescent="0.25">
      <c r="A1278" s="125">
        <f t="shared" si="19"/>
        <v>1272</v>
      </c>
      <c r="B1278" s="125" t="s">
        <v>3166</v>
      </c>
      <c r="C1278" s="125" t="s">
        <v>3166</v>
      </c>
      <c r="D1278" s="125" t="s">
        <v>3208</v>
      </c>
      <c r="E1278" s="126"/>
      <c r="F1278" s="127"/>
      <c r="G1278" s="127"/>
      <c r="H1278" s="130" t="s">
        <v>3183</v>
      </c>
      <c r="I1278" s="129">
        <v>86.371291526756735</v>
      </c>
      <c r="J1278" s="125">
        <v>12</v>
      </c>
      <c r="K1278" s="125" t="s">
        <v>3169</v>
      </c>
      <c r="L1278" s="125" t="s">
        <v>3175</v>
      </c>
      <c r="M1278" s="141" t="s">
        <v>5753</v>
      </c>
      <c r="N1278" s="125">
        <v>1</v>
      </c>
      <c r="O1278" s="141" t="s">
        <v>8152</v>
      </c>
    </row>
    <row r="1279" spans="1:15" x14ac:dyDescent="0.25">
      <c r="A1279" s="125">
        <f t="shared" si="19"/>
        <v>1273</v>
      </c>
      <c r="B1279" s="125" t="s">
        <v>3166</v>
      </c>
      <c r="C1279" s="125" t="s">
        <v>3166</v>
      </c>
      <c r="D1279" s="125" t="s">
        <v>3208</v>
      </c>
      <c r="E1279" s="126"/>
      <c r="F1279" s="127"/>
      <c r="G1279" s="127"/>
      <c r="H1279" s="130" t="s">
        <v>3183</v>
      </c>
      <c r="I1279" s="129">
        <v>121.26417442921878</v>
      </c>
      <c r="J1279" s="125">
        <v>12</v>
      </c>
      <c r="K1279" s="125" t="s">
        <v>3169</v>
      </c>
      <c r="L1279" s="125" t="s">
        <v>3175</v>
      </c>
      <c r="M1279" s="141" t="s">
        <v>5753</v>
      </c>
      <c r="N1279" s="125">
        <v>1</v>
      </c>
      <c r="O1279" s="141" t="s">
        <v>8152</v>
      </c>
    </row>
    <row r="1280" spans="1:15" x14ac:dyDescent="0.25">
      <c r="A1280" s="125">
        <f t="shared" si="19"/>
        <v>1274</v>
      </c>
      <c r="B1280" s="125" t="s">
        <v>3166</v>
      </c>
      <c r="C1280" s="125" t="s">
        <v>3166</v>
      </c>
      <c r="D1280" s="125" t="s">
        <v>3208</v>
      </c>
      <c r="E1280" s="126"/>
      <c r="F1280" s="127"/>
      <c r="G1280" s="127"/>
      <c r="H1280" s="130" t="s">
        <v>3183</v>
      </c>
      <c r="I1280" s="129">
        <v>133.82451195502264</v>
      </c>
      <c r="J1280" s="125">
        <v>12</v>
      </c>
      <c r="K1280" s="125" t="s">
        <v>3169</v>
      </c>
      <c r="L1280" s="125" t="s">
        <v>3175</v>
      </c>
      <c r="M1280" s="141" t="s">
        <v>5753</v>
      </c>
      <c r="N1280" s="125">
        <v>1</v>
      </c>
      <c r="O1280" s="141" t="s">
        <v>8152</v>
      </c>
    </row>
    <row r="1281" spans="1:15" x14ac:dyDescent="0.25">
      <c r="A1281" s="125">
        <f t="shared" si="19"/>
        <v>1275</v>
      </c>
      <c r="B1281" s="125" t="s">
        <v>3166</v>
      </c>
      <c r="C1281" s="125" t="s">
        <v>3166</v>
      </c>
      <c r="D1281" s="125" t="s">
        <v>3208</v>
      </c>
      <c r="E1281" s="126"/>
      <c r="F1281" s="127"/>
      <c r="G1281" s="127"/>
      <c r="H1281" s="130" t="s">
        <v>3183</v>
      </c>
      <c r="I1281" s="129">
        <v>121.8400590938793</v>
      </c>
      <c r="J1281" s="125">
        <v>12</v>
      </c>
      <c r="K1281" s="125" t="s">
        <v>3169</v>
      </c>
      <c r="L1281" s="125" t="s">
        <v>3175</v>
      </c>
      <c r="M1281" s="141" t="s">
        <v>5753</v>
      </c>
      <c r="N1281" s="125">
        <v>1</v>
      </c>
      <c r="O1281" s="141" t="s">
        <v>8152</v>
      </c>
    </row>
    <row r="1282" spans="1:15" x14ac:dyDescent="0.25">
      <c r="A1282" s="125">
        <f t="shared" si="19"/>
        <v>1276</v>
      </c>
      <c r="B1282" s="125" t="s">
        <v>3166</v>
      </c>
      <c r="C1282" s="125" t="s">
        <v>3166</v>
      </c>
      <c r="D1282" s="125" t="s">
        <v>3208</v>
      </c>
      <c r="E1282" s="126"/>
      <c r="F1282" s="127"/>
      <c r="G1282" s="127"/>
      <c r="H1282" s="130" t="s">
        <v>3183</v>
      </c>
      <c r="I1282" s="129">
        <v>123.71337841963576</v>
      </c>
      <c r="J1282" s="125">
        <v>12</v>
      </c>
      <c r="K1282" s="125" t="s">
        <v>3169</v>
      </c>
      <c r="L1282" s="125" t="s">
        <v>3175</v>
      </c>
      <c r="M1282" s="141" t="s">
        <v>5753</v>
      </c>
      <c r="N1282" s="125">
        <v>1</v>
      </c>
      <c r="O1282" s="141" t="s">
        <v>8152</v>
      </c>
    </row>
    <row r="1283" spans="1:15" x14ac:dyDescent="0.25">
      <c r="A1283" s="125">
        <f t="shared" si="19"/>
        <v>1277</v>
      </c>
      <c r="B1283" s="125" t="s">
        <v>3166</v>
      </c>
      <c r="C1283" s="125" t="s">
        <v>3166</v>
      </c>
      <c r="D1283" s="125" t="s">
        <v>3208</v>
      </c>
      <c r="E1283" s="126"/>
      <c r="F1283" s="127"/>
      <c r="G1283" s="127"/>
      <c r="H1283" s="130" t="s">
        <v>3183</v>
      </c>
      <c r="I1283" s="129">
        <v>131.84839779079607</v>
      </c>
      <c r="J1283" s="125">
        <v>12</v>
      </c>
      <c r="K1283" s="125" t="s">
        <v>3169</v>
      </c>
      <c r="L1283" s="125" t="s">
        <v>3175</v>
      </c>
      <c r="M1283" s="141" t="s">
        <v>5753</v>
      </c>
      <c r="N1283" s="125">
        <v>1</v>
      </c>
      <c r="O1283" s="141" t="s">
        <v>8152</v>
      </c>
    </row>
    <row r="1284" spans="1:15" x14ac:dyDescent="0.25">
      <c r="A1284" s="125">
        <f t="shared" si="19"/>
        <v>1278</v>
      </c>
      <c r="B1284" s="125" t="s">
        <v>3166</v>
      </c>
      <c r="C1284" s="125" t="s">
        <v>3166</v>
      </c>
      <c r="D1284" s="125" t="s">
        <v>3208</v>
      </c>
      <c r="E1284" s="126"/>
      <c r="F1284" s="127"/>
      <c r="G1284" s="127"/>
      <c r="H1284" s="130" t="s">
        <v>3183</v>
      </c>
      <c r="I1284" s="129">
        <v>132.84953895290718</v>
      </c>
      <c r="J1284" s="125">
        <v>12</v>
      </c>
      <c r="K1284" s="125" t="s">
        <v>3169</v>
      </c>
      <c r="L1284" s="125" t="s">
        <v>3175</v>
      </c>
      <c r="M1284" s="141" t="s">
        <v>5753</v>
      </c>
      <c r="N1284" s="125">
        <v>1</v>
      </c>
      <c r="O1284" s="141" t="s">
        <v>8152</v>
      </c>
    </row>
    <row r="1285" spans="1:15" x14ac:dyDescent="0.25">
      <c r="A1285" s="125">
        <f t="shared" si="19"/>
        <v>1279</v>
      </c>
      <c r="B1285" s="125" t="s">
        <v>3166</v>
      </c>
      <c r="C1285" s="125" t="s">
        <v>3166</v>
      </c>
      <c r="D1285" s="125" t="s">
        <v>3208</v>
      </c>
      <c r="E1285" s="126"/>
      <c r="F1285" s="127"/>
      <c r="G1285" s="127"/>
      <c r="H1285" s="130" t="s">
        <v>3183</v>
      </c>
      <c r="I1285" s="129">
        <v>109.77249200050075</v>
      </c>
      <c r="J1285" s="125">
        <v>12</v>
      </c>
      <c r="K1285" s="125" t="s">
        <v>3169</v>
      </c>
      <c r="L1285" s="125" t="s">
        <v>3175</v>
      </c>
      <c r="M1285" s="141" t="s">
        <v>5753</v>
      </c>
      <c r="N1285" s="125">
        <v>1</v>
      </c>
      <c r="O1285" s="141" t="s">
        <v>8152</v>
      </c>
    </row>
    <row r="1286" spans="1:15" x14ac:dyDescent="0.25">
      <c r="A1286" s="125">
        <f t="shared" si="19"/>
        <v>1280</v>
      </c>
      <c r="B1286" s="125" t="s">
        <v>3166</v>
      </c>
      <c r="C1286" s="125" t="s">
        <v>3166</v>
      </c>
      <c r="D1286" s="125" t="s">
        <v>3208</v>
      </c>
      <c r="E1286" s="126"/>
      <c r="F1286" s="127"/>
      <c r="G1286" s="127"/>
      <c r="H1286" s="130" t="s">
        <v>3183</v>
      </c>
      <c r="I1286" s="129">
        <v>108.26818553942798</v>
      </c>
      <c r="J1286" s="125">
        <v>12</v>
      </c>
      <c r="K1286" s="125" t="s">
        <v>3169</v>
      </c>
      <c r="L1286" s="125" t="s">
        <v>3175</v>
      </c>
      <c r="M1286" s="141" t="s">
        <v>5753</v>
      </c>
      <c r="N1286" s="125">
        <v>1</v>
      </c>
      <c r="O1286" s="141" t="s">
        <v>8152</v>
      </c>
    </row>
    <row r="1287" spans="1:15" x14ac:dyDescent="0.25">
      <c r="A1287" s="125">
        <f t="shared" si="19"/>
        <v>1281</v>
      </c>
      <c r="B1287" s="125" t="s">
        <v>3166</v>
      </c>
      <c r="C1287" s="125" t="s">
        <v>3166</v>
      </c>
      <c r="D1287" s="125" t="s">
        <v>3208</v>
      </c>
      <c r="E1287" s="126"/>
      <c r="F1287" s="127"/>
      <c r="G1287" s="127"/>
      <c r="H1287" s="130" t="s">
        <v>3183</v>
      </c>
      <c r="I1287" s="129">
        <v>121.33424908079334</v>
      </c>
      <c r="J1287" s="125">
        <v>12</v>
      </c>
      <c r="K1287" s="125" t="s">
        <v>3169</v>
      </c>
      <c r="L1287" s="125" t="s">
        <v>3175</v>
      </c>
      <c r="M1287" s="141" t="s">
        <v>5753</v>
      </c>
      <c r="N1287" s="125">
        <v>1</v>
      </c>
      <c r="O1287" s="141" t="s">
        <v>8152</v>
      </c>
    </row>
    <row r="1288" spans="1:15" x14ac:dyDescent="0.25">
      <c r="A1288" s="125">
        <f t="shared" si="19"/>
        <v>1282</v>
      </c>
      <c r="B1288" s="125" t="s">
        <v>3166</v>
      </c>
      <c r="C1288" s="125" t="s">
        <v>3166</v>
      </c>
      <c r="D1288" s="125" t="s">
        <v>3208</v>
      </c>
      <c r="E1288" s="126"/>
      <c r="F1288" s="127"/>
      <c r="G1288" s="127"/>
      <c r="H1288" s="130" t="s">
        <v>3183</v>
      </c>
      <c r="I1288" s="129">
        <v>107.56393447619885</v>
      </c>
      <c r="J1288" s="125">
        <v>12</v>
      </c>
      <c r="K1288" s="125" t="s">
        <v>3169</v>
      </c>
      <c r="L1288" s="125" t="s">
        <v>3175</v>
      </c>
      <c r="M1288" s="141" t="s">
        <v>5753</v>
      </c>
      <c r="N1288" s="125">
        <v>1</v>
      </c>
      <c r="O1288" s="141" t="s">
        <v>8152</v>
      </c>
    </row>
    <row r="1289" spans="1:15" x14ac:dyDescent="0.25">
      <c r="A1289" s="125">
        <f t="shared" ref="A1289:A1352" si="20">A1288+1</f>
        <v>1283</v>
      </c>
      <c r="B1289" s="125" t="s">
        <v>3166</v>
      </c>
      <c r="C1289" s="125" t="s">
        <v>3166</v>
      </c>
      <c r="D1289" s="125" t="s">
        <v>3208</v>
      </c>
      <c r="E1289" s="126"/>
      <c r="F1289" s="127"/>
      <c r="G1289" s="127"/>
      <c r="H1289" s="130" t="s">
        <v>3183</v>
      </c>
      <c r="I1289" s="129">
        <v>112.80514172678478</v>
      </c>
      <c r="J1289" s="125">
        <v>12</v>
      </c>
      <c r="K1289" s="125" t="s">
        <v>3169</v>
      </c>
      <c r="L1289" s="125" t="s">
        <v>3175</v>
      </c>
      <c r="M1289" s="141" t="s">
        <v>5753</v>
      </c>
      <c r="N1289" s="125">
        <v>1</v>
      </c>
      <c r="O1289" s="141" t="s">
        <v>8152</v>
      </c>
    </row>
    <row r="1290" spans="1:15" x14ac:dyDescent="0.25">
      <c r="A1290" s="125">
        <f t="shared" si="20"/>
        <v>1284</v>
      </c>
      <c r="B1290" s="125" t="s">
        <v>3166</v>
      </c>
      <c r="C1290" s="125" t="s">
        <v>3166</v>
      </c>
      <c r="D1290" s="125" t="s">
        <v>3208</v>
      </c>
      <c r="E1290" s="126"/>
      <c r="F1290" s="127"/>
      <c r="G1290" s="127"/>
      <c r="H1290" s="130" t="s">
        <v>3183</v>
      </c>
      <c r="I1290" s="129">
        <v>118.37651794169315</v>
      </c>
      <c r="J1290" s="125">
        <v>12</v>
      </c>
      <c r="K1290" s="125" t="s">
        <v>3169</v>
      </c>
      <c r="L1290" s="125" t="s">
        <v>3175</v>
      </c>
      <c r="M1290" s="141" t="s">
        <v>5753</v>
      </c>
      <c r="N1290" s="125">
        <v>1</v>
      </c>
      <c r="O1290" s="141" t="s">
        <v>8152</v>
      </c>
    </row>
    <row r="1291" spans="1:15" x14ac:dyDescent="0.25">
      <c r="A1291" s="125">
        <f t="shared" si="20"/>
        <v>1285</v>
      </c>
      <c r="B1291" s="125" t="s">
        <v>3166</v>
      </c>
      <c r="C1291" s="125" t="s">
        <v>3166</v>
      </c>
      <c r="D1291" s="125" t="s">
        <v>3208</v>
      </c>
      <c r="E1291" s="126"/>
      <c r="F1291" s="127"/>
      <c r="G1291" s="127"/>
      <c r="H1291" s="130" t="s">
        <v>3183</v>
      </c>
      <c r="I1291" s="129">
        <v>126.01587201618692</v>
      </c>
      <c r="J1291" s="125">
        <v>12</v>
      </c>
      <c r="K1291" s="125" t="s">
        <v>3169</v>
      </c>
      <c r="L1291" s="125" t="s">
        <v>3175</v>
      </c>
      <c r="M1291" s="141" t="s">
        <v>5753</v>
      </c>
      <c r="N1291" s="125">
        <v>1</v>
      </c>
      <c r="O1291" s="141" t="s">
        <v>8152</v>
      </c>
    </row>
    <row r="1292" spans="1:15" x14ac:dyDescent="0.25">
      <c r="A1292" s="125">
        <f t="shared" si="20"/>
        <v>1286</v>
      </c>
      <c r="B1292" s="125" t="s">
        <v>3166</v>
      </c>
      <c r="C1292" s="125" t="s">
        <v>3166</v>
      </c>
      <c r="D1292" s="125" t="s">
        <v>3208</v>
      </c>
      <c r="E1292" s="126"/>
      <c r="F1292" s="127"/>
      <c r="G1292" s="127"/>
      <c r="H1292" s="130" t="s">
        <v>3183</v>
      </c>
      <c r="I1292" s="129">
        <v>148.40822079655831</v>
      </c>
      <c r="J1292" s="125">
        <v>12</v>
      </c>
      <c r="K1292" s="125" t="s">
        <v>3169</v>
      </c>
      <c r="L1292" s="125" t="s">
        <v>3175</v>
      </c>
      <c r="M1292" s="141" t="s">
        <v>5753</v>
      </c>
      <c r="N1292" s="125">
        <v>1</v>
      </c>
      <c r="O1292" s="141" t="s">
        <v>8152</v>
      </c>
    </row>
    <row r="1293" spans="1:15" x14ac:dyDescent="0.25">
      <c r="A1293" s="125">
        <f t="shared" si="20"/>
        <v>1287</v>
      </c>
      <c r="B1293" s="125" t="s">
        <v>3166</v>
      </c>
      <c r="C1293" s="125" t="s">
        <v>3166</v>
      </c>
      <c r="D1293" s="125" t="s">
        <v>3208</v>
      </c>
      <c r="E1293" s="126"/>
      <c r="F1293" s="127"/>
      <c r="G1293" s="127"/>
      <c r="H1293" s="130" t="s">
        <v>3183</v>
      </c>
      <c r="I1293" s="129">
        <v>118.37651794169315</v>
      </c>
      <c r="J1293" s="125">
        <v>12</v>
      </c>
      <c r="K1293" s="125" t="s">
        <v>3169</v>
      </c>
      <c r="L1293" s="125" t="s">
        <v>3175</v>
      </c>
      <c r="M1293" s="141" t="s">
        <v>5753</v>
      </c>
      <c r="N1293" s="125">
        <v>1</v>
      </c>
      <c r="O1293" s="141" t="s">
        <v>8152</v>
      </c>
    </row>
    <row r="1294" spans="1:15" x14ac:dyDescent="0.25">
      <c r="A1294" s="125">
        <f t="shared" si="20"/>
        <v>1288</v>
      </c>
      <c r="B1294" s="125" t="s">
        <v>3166</v>
      </c>
      <c r="C1294" s="125" t="s">
        <v>3166</v>
      </c>
      <c r="D1294" s="125" t="s">
        <v>3208</v>
      </c>
      <c r="E1294" s="126"/>
      <c r="F1294" s="127"/>
      <c r="G1294" s="127"/>
      <c r="H1294" s="130" t="s">
        <v>3183</v>
      </c>
      <c r="I1294" s="129">
        <v>104.29285689825551</v>
      </c>
      <c r="J1294" s="125">
        <v>12</v>
      </c>
      <c r="K1294" s="125" t="s">
        <v>3169</v>
      </c>
      <c r="L1294" s="125" t="s">
        <v>3175</v>
      </c>
      <c r="M1294" s="141" t="s">
        <v>5753</v>
      </c>
      <c r="N1294" s="125">
        <v>1</v>
      </c>
      <c r="O1294" s="141" t="s">
        <v>8152</v>
      </c>
    </row>
    <row r="1295" spans="1:15" x14ac:dyDescent="0.25">
      <c r="A1295" s="125">
        <f t="shared" si="20"/>
        <v>1289</v>
      </c>
      <c r="B1295" s="125" t="s">
        <v>3166</v>
      </c>
      <c r="C1295" s="125" t="s">
        <v>3166</v>
      </c>
      <c r="D1295" s="125" t="s">
        <v>3209</v>
      </c>
      <c r="E1295" s="126"/>
      <c r="F1295" s="127"/>
      <c r="G1295" s="127"/>
      <c r="H1295" s="130" t="s">
        <v>3183</v>
      </c>
      <c r="I1295" s="129">
        <v>150.63200191194434</v>
      </c>
      <c r="J1295" s="125">
        <v>12</v>
      </c>
      <c r="K1295" s="125" t="s">
        <v>3169</v>
      </c>
      <c r="L1295" s="125" t="s">
        <v>3175</v>
      </c>
      <c r="M1295" s="141" t="s">
        <v>5753</v>
      </c>
      <c r="N1295" s="125">
        <v>1</v>
      </c>
      <c r="O1295" s="141" t="s">
        <v>8152</v>
      </c>
    </row>
    <row r="1296" spans="1:15" x14ac:dyDescent="0.25">
      <c r="A1296" s="125">
        <f t="shared" si="20"/>
        <v>1290</v>
      </c>
      <c r="B1296" s="125" t="s">
        <v>3166</v>
      </c>
      <c r="C1296" s="125" t="s">
        <v>3166</v>
      </c>
      <c r="D1296" s="125" t="s">
        <v>3209</v>
      </c>
      <c r="E1296" s="126"/>
      <c r="F1296" s="127"/>
      <c r="G1296" s="127"/>
      <c r="H1296" s="130" t="s">
        <v>3183</v>
      </c>
      <c r="I1296" s="129">
        <v>114.0701538527936</v>
      </c>
      <c r="J1296" s="125">
        <v>13</v>
      </c>
      <c r="K1296" s="125" t="s">
        <v>3169</v>
      </c>
      <c r="L1296" s="125" t="s">
        <v>3175</v>
      </c>
      <c r="M1296" s="141" t="s">
        <v>5759</v>
      </c>
      <c r="N1296" s="125">
        <v>1</v>
      </c>
      <c r="O1296" s="141" t="s">
        <v>8161</v>
      </c>
    </row>
    <row r="1297" spans="1:15" x14ac:dyDescent="0.25">
      <c r="A1297" s="125">
        <f t="shared" si="20"/>
        <v>1291</v>
      </c>
      <c r="B1297" s="125" t="s">
        <v>3166</v>
      </c>
      <c r="C1297" s="125" t="s">
        <v>3166</v>
      </c>
      <c r="D1297" s="125" t="s">
        <v>3209</v>
      </c>
      <c r="E1297" s="126"/>
      <c r="F1297" s="127"/>
      <c r="G1297" s="127"/>
      <c r="H1297" s="130" t="s">
        <v>3183</v>
      </c>
      <c r="I1297" s="129">
        <v>116.06894502837527</v>
      </c>
      <c r="J1297" s="125">
        <v>13</v>
      </c>
      <c r="K1297" s="125" t="s">
        <v>3169</v>
      </c>
      <c r="L1297" s="125" t="s">
        <v>3175</v>
      </c>
      <c r="M1297" s="141" t="s">
        <v>5759</v>
      </c>
      <c r="N1297" s="125">
        <v>1</v>
      </c>
      <c r="O1297" s="141" t="s">
        <v>8161</v>
      </c>
    </row>
    <row r="1298" spans="1:15" x14ac:dyDescent="0.25">
      <c r="A1298" s="125">
        <f t="shared" si="20"/>
        <v>1292</v>
      </c>
      <c r="B1298" s="125" t="s">
        <v>3166</v>
      </c>
      <c r="C1298" s="125" t="s">
        <v>3166</v>
      </c>
      <c r="D1298" s="125" t="s">
        <v>3209</v>
      </c>
      <c r="E1298" s="126"/>
      <c r="F1298" s="127"/>
      <c r="G1298" s="127"/>
      <c r="H1298" s="130" t="s">
        <v>3183</v>
      </c>
      <c r="I1298" s="129">
        <v>114.21471008587291</v>
      </c>
      <c r="J1298" s="125">
        <v>13</v>
      </c>
      <c r="K1298" s="125" t="s">
        <v>3169</v>
      </c>
      <c r="L1298" s="125" t="s">
        <v>3175</v>
      </c>
      <c r="M1298" s="141" t="s">
        <v>5759</v>
      </c>
      <c r="N1298" s="125">
        <v>1</v>
      </c>
      <c r="O1298" s="141" t="s">
        <v>8161</v>
      </c>
    </row>
    <row r="1299" spans="1:15" x14ac:dyDescent="0.25">
      <c r="A1299" s="125">
        <f t="shared" si="20"/>
        <v>1293</v>
      </c>
      <c r="B1299" s="125" t="s">
        <v>3166</v>
      </c>
      <c r="C1299" s="125" t="s">
        <v>3166</v>
      </c>
      <c r="D1299" s="125" t="s">
        <v>3209</v>
      </c>
      <c r="E1299" s="126"/>
      <c r="F1299" s="127"/>
      <c r="G1299" s="127"/>
      <c r="H1299" s="130" t="s">
        <v>3183</v>
      </c>
      <c r="I1299" s="129">
        <v>49.365980188789933</v>
      </c>
      <c r="J1299" s="125">
        <v>13</v>
      </c>
      <c r="K1299" s="125" t="s">
        <v>3169</v>
      </c>
      <c r="L1299" s="125" t="s">
        <v>3175</v>
      </c>
      <c r="M1299" s="141" t="s">
        <v>5759</v>
      </c>
      <c r="N1299" s="125">
        <v>1</v>
      </c>
      <c r="O1299" s="141" t="s">
        <v>8161</v>
      </c>
    </row>
    <row r="1300" spans="1:15" x14ac:dyDescent="0.25">
      <c r="A1300" s="125">
        <f t="shared" si="20"/>
        <v>1294</v>
      </c>
      <c r="B1300" s="125" t="s">
        <v>3166</v>
      </c>
      <c r="C1300" s="125" t="s">
        <v>3166</v>
      </c>
      <c r="D1300" s="125" t="s">
        <v>3209</v>
      </c>
      <c r="E1300" s="126"/>
      <c r="F1300" s="127"/>
      <c r="G1300" s="127"/>
      <c r="H1300" s="130" t="s">
        <v>3183</v>
      </c>
      <c r="I1300" s="129">
        <v>93.744333162063725</v>
      </c>
      <c r="J1300" s="125">
        <v>13</v>
      </c>
      <c r="K1300" s="125" t="s">
        <v>3169</v>
      </c>
      <c r="L1300" s="125" t="s">
        <v>3175</v>
      </c>
      <c r="M1300" s="141" t="s">
        <v>5759</v>
      </c>
      <c r="N1300" s="125">
        <v>1</v>
      </c>
      <c r="O1300" s="141" t="s">
        <v>8161</v>
      </c>
    </row>
    <row r="1301" spans="1:15" x14ac:dyDescent="0.25">
      <c r="A1301" s="125">
        <f t="shared" si="20"/>
        <v>1295</v>
      </c>
      <c r="B1301" s="125" t="s">
        <v>3166</v>
      </c>
      <c r="C1301" s="125" t="s">
        <v>3166</v>
      </c>
      <c r="D1301" s="125" t="s">
        <v>3209</v>
      </c>
      <c r="E1301" s="126"/>
      <c r="F1301" s="127"/>
      <c r="G1301" s="127"/>
      <c r="H1301" s="130" t="s">
        <v>3183</v>
      </c>
      <c r="I1301" s="129">
        <v>75.709972922990801</v>
      </c>
      <c r="J1301" s="125">
        <v>13</v>
      </c>
      <c r="K1301" s="125" t="s">
        <v>3169</v>
      </c>
      <c r="L1301" s="125" t="s">
        <v>3175</v>
      </c>
      <c r="M1301" s="141" t="s">
        <v>5759</v>
      </c>
      <c r="N1301" s="125">
        <v>1</v>
      </c>
      <c r="O1301" s="141" t="s">
        <v>8161</v>
      </c>
    </row>
    <row r="1302" spans="1:15" x14ac:dyDescent="0.25">
      <c r="A1302" s="125">
        <f t="shared" si="20"/>
        <v>1296</v>
      </c>
      <c r="B1302" s="125" t="s">
        <v>3166</v>
      </c>
      <c r="C1302" s="125" t="s">
        <v>3166</v>
      </c>
      <c r="D1302" s="125" t="s">
        <v>3209</v>
      </c>
      <c r="E1302" s="126"/>
      <c r="F1302" s="127"/>
      <c r="G1302" s="127"/>
      <c r="H1302" s="130" t="s">
        <v>3183</v>
      </c>
      <c r="I1302" s="129">
        <v>105.65036677645753</v>
      </c>
      <c r="J1302" s="125">
        <v>13</v>
      </c>
      <c r="K1302" s="125" t="s">
        <v>3169</v>
      </c>
      <c r="L1302" s="125" t="s">
        <v>3175</v>
      </c>
      <c r="M1302" s="141" t="s">
        <v>5759</v>
      </c>
      <c r="N1302" s="125">
        <v>1</v>
      </c>
      <c r="O1302" s="141" t="s">
        <v>8161</v>
      </c>
    </row>
    <row r="1303" spans="1:15" x14ac:dyDescent="0.25">
      <c r="A1303" s="125">
        <f t="shared" si="20"/>
        <v>1297</v>
      </c>
      <c r="B1303" s="125" t="s">
        <v>3166</v>
      </c>
      <c r="C1303" s="125" t="s">
        <v>3166</v>
      </c>
      <c r="D1303" s="125" t="s">
        <v>3209</v>
      </c>
      <c r="E1303" s="126"/>
      <c r="F1303" s="127"/>
      <c r="G1303" s="127"/>
      <c r="H1303" s="130" t="s">
        <v>3183</v>
      </c>
      <c r="I1303" s="129">
        <v>84.929382430346209</v>
      </c>
      <c r="J1303" s="125">
        <v>13</v>
      </c>
      <c r="K1303" s="125" t="s">
        <v>3169</v>
      </c>
      <c r="L1303" s="125" t="s">
        <v>3175</v>
      </c>
      <c r="M1303" s="141" t="s">
        <v>5759</v>
      </c>
      <c r="N1303" s="125">
        <v>1</v>
      </c>
      <c r="O1303" s="141" t="s">
        <v>8161</v>
      </c>
    </row>
    <row r="1304" spans="1:15" x14ac:dyDescent="0.25">
      <c r="A1304" s="125">
        <f t="shared" si="20"/>
        <v>1298</v>
      </c>
      <c r="B1304" s="125" t="s">
        <v>3166</v>
      </c>
      <c r="C1304" s="125" t="s">
        <v>3166</v>
      </c>
      <c r="D1304" s="125" t="s">
        <v>3209</v>
      </c>
      <c r="E1304" s="126"/>
      <c r="F1304" s="127"/>
      <c r="G1304" s="127"/>
      <c r="H1304" s="130" t="s">
        <v>3183</v>
      </c>
      <c r="I1304" s="129">
        <v>110.98198051936178</v>
      </c>
      <c r="J1304" s="125">
        <v>13</v>
      </c>
      <c r="K1304" s="125" t="s">
        <v>3169</v>
      </c>
      <c r="L1304" s="125" t="s">
        <v>3175</v>
      </c>
      <c r="M1304" s="141" t="s">
        <v>5759</v>
      </c>
      <c r="N1304" s="125">
        <v>1</v>
      </c>
      <c r="O1304" s="141" t="s">
        <v>8161</v>
      </c>
    </row>
    <row r="1305" spans="1:15" x14ac:dyDescent="0.25">
      <c r="A1305" s="125">
        <f t="shared" si="20"/>
        <v>1299</v>
      </c>
      <c r="B1305" s="125" t="s">
        <v>3166</v>
      </c>
      <c r="C1305" s="125" t="s">
        <v>3166</v>
      </c>
      <c r="D1305" s="125" t="s">
        <v>3209</v>
      </c>
      <c r="E1305" s="126"/>
      <c r="F1305" s="127"/>
      <c r="G1305" s="127"/>
      <c r="H1305" s="130" t="s">
        <v>3183</v>
      </c>
      <c r="I1305" s="129">
        <v>112.53888216967503</v>
      </c>
      <c r="J1305" s="125">
        <v>13</v>
      </c>
      <c r="K1305" s="125" t="s">
        <v>3169</v>
      </c>
      <c r="L1305" s="125" t="s">
        <v>3175</v>
      </c>
      <c r="M1305" s="141" t="s">
        <v>5759</v>
      </c>
      <c r="N1305" s="125">
        <v>1</v>
      </c>
      <c r="O1305" s="141" t="s">
        <v>8161</v>
      </c>
    </row>
    <row r="1306" spans="1:15" x14ac:dyDescent="0.25">
      <c r="A1306" s="125">
        <f t="shared" si="20"/>
        <v>1300</v>
      </c>
      <c r="B1306" s="125" t="s">
        <v>3166</v>
      </c>
      <c r="C1306" s="125" t="s">
        <v>3166</v>
      </c>
      <c r="D1306" s="125" t="s">
        <v>3209</v>
      </c>
      <c r="E1306" s="126"/>
      <c r="F1306" s="127"/>
      <c r="G1306" s="127"/>
      <c r="H1306" s="130" t="s">
        <v>3183</v>
      </c>
      <c r="I1306" s="129">
        <v>110.69326989478628</v>
      </c>
      <c r="J1306" s="125">
        <v>13</v>
      </c>
      <c r="K1306" s="125" t="s">
        <v>3169</v>
      </c>
      <c r="L1306" s="125" t="s">
        <v>3175</v>
      </c>
      <c r="M1306" s="141" t="s">
        <v>5759</v>
      </c>
      <c r="N1306" s="125">
        <v>1</v>
      </c>
      <c r="O1306" s="141" t="s">
        <v>8161</v>
      </c>
    </row>
    <row r="1307" spans="1:15" x14ac:dyDescent="0.25">
      <c r="A1307" s="125">
        <f t="shared" si="20"/>
        <v>1301</v>
      </c>
      <c r="B1307" s="125" t="s">
        <v>3166</v>
      </c>
      <c r="C1307" s="125" t="s">
        <v>3166</v>
      </c>
      <c r="D1307" s="125" t="s">
        <v>3209</v>
      </c>
      <c r="E1307" s="126"/>
      <c r="F1307" s="127"/>
      <c r="G1307" s="127"/>
      <c r="H1307" s="130" t="s">
        <v>3183</v>
      </c>
      <c r="I1307" s="129">
        <v>140.89002803605371</v>
      </c>
      <c r="J1307" s="125">
        <v>13</v>
      </c>
      <c r="K1307" s="125" t="s">
        <v>3169</v>
      </c>
      <c r="L1307" s="125" t="s">
        <v>3175</v>
      </c>
      <c r="M1307" s="141" t="s">
        <v>5759</v>
      </c>
      <c r="N1307" s="125">
        <v>1</v>
      </c>
      <c r="O1307" s="141" t="s">
        <v>8161</v>
      </c>
    </row>
    <row r="1308" spans="1:15" x14ac:dyDescent="0.25">
      <c r="A1308" s="125">
        <f t="shared" si="20"/>
        <v>1302</v>
      </c>
      <c r="B1308" s="125" t="s">
        <v>3166</v>
      </c>
      <c r="C1308" s="125" t="s">
        <v>3166</v>
      </c>
      <c r="D1308" s="125" t="s">
        <v>3209</v>
      </c>
      <c r="E1308" s="126"/>
      <c r="F1308" s="127"/>
      <c r="G1308" s="127"/>
      <c r="H1308" s="130" t="s">
        <v>3183</v>
      </c>
      <c r="I1308" s="129">
        <v>80.05623023850174</v>
      </c>
      <c r="J1308" s="125">
        <v>13</v>
      </c>
      <c r="K1308" s="125" t="s">
        <v>3169</v>
      </c>
      <c r="L1308" s="125" t="s">
        <v>3175</v>
      </c>
      <c r="M1308" s="141" t="s">
        <v>5759</v>
      </c>
      <c r="N1308" s="125">
        <v>1</v>
      </c>
      <c r="O1308" s="141" t="s">
        <v>8161</v>
      </c>
    </row>
    <row r="1309" spans="1:15" x14ac:dyDescent="0.25">
      <c r="A1309" s="125">
        <f t="shared" si="20"/>
        <v>1303</v>
      </c>
      <c r="B1309" s="125" t="s">
        <v>3166</v>
      </c>
      <c r="C1309" s="125" t="s">
        <v>3166</v>
      </c>
      <c r="D1309" s="125" t="s">
        <v>3209</v>
      </c>
      <c r="E1309" s="126"/>
      <c r="F1309" s="127"/>
      <c r="G1309" s="127"/>
      <c r="H1309" s="130" t="s">
        <v>3183</v>
      </c>
      <c r="I1309" s="129">
        <v>98.843310345212544</v>
      </c>
      <c r="J1309" s="125">
        <v>13</v>
      </c>
      <c r="K1309" s="125" t="s">
        <v>3169</v>
      </c>
      <c r="L1309" s="125" t="s">
        <v>3175</v>
      </c>
      <c r="M1309" s="141" t="s">
        <v>5759</v>
      </c>
      <c r="N1309" s="125">
        <v>1</v>
      </c>
      <c r="O1309" s="141" t="s">
        <v>8161</v>
      </c>
    </row>
    <row r="1310" spans="1:15" x14ac:dyDescent="0.25">
      <c r="A1310" s="125">
        <f t="shared" si="20"/>
        <v>1304</v>
      </c>
      <c r="B1310" s="125" t="s">
        <v>3166</v>
      </c>
      <c r="C1310" s="125" t="s">
        <v>3166</v>
      </c>
      <c r="D1310" s="125" t="s">
        <v>3209</v>
      </c>
      <c r="E1310" s="126"/>
      <c r="F1310" s="127"/>
      <c r="G1310" s="127"/>
      <c r="H1310" s="130" t="s">
        <v>3183</v>
      </c>
      <c r="I1310" s="129">
        <v>101.95096860746347</v>
      </c>
      <c r="J1310" s="125">
        <v>13</v>
      </c>
      <c r="K1310" s="125" t="s">
        <v>3169</v>
      </c>
      <c r="L1310" s="125" t="s">
        <v>3175</v>
      </c>
      <c r="M1310" s="141" t="s">
        <v>5759</v>
      </c>
      <c r="N1310" s="125">
        <v>1</v>
      </c>
      <c r="O1310" s="141" t="s">
        <v>8161</v>
      </c>
    </row>
    <row r="1311" spans="1:15" x14ac:dyDescent="0.25">
      <c r="A1311" s="125">
        <f t="shared" si="20"/>
        <v>1305</v>
      </c>
      <c r="B1311" s="125" t="s">
        <v>3166</v>
      </c>
      <c r="C1311" s="125" t="s">
        <v>3166</v>
      </c>
      <c r="D1311" s="125" t="s">
        <v>3209</v>
      </c>
      <c r="E1311" s="126"/>
      <c r="F1311" s="127"/>
      <c r="G1311" s="127"/>
      <c r="H1311" s="130" t="s">
        <v>3183</v>
      </c>
      <c r="I1311" s="129">
        <v>97.169954203961623</v>
      </c>
      <c r="J1311" s="125">
        <v>13</v>
      </c>
      <c r="K1311" s="125" t="s">
        <v>3169</v>
      </c>
      <c r="L1311" s="125" t="s">
        <v>3175</v>
      </c>
      <c r="M1311" s="141" t="s">
        <v>5759</v>
      </c>
      <c r="N1311" s="125">
        <v>1</v>
      </c>
      <c r="O1311" s="141" t="s">
        <v>8161</v>
      </c>
    </row>
    <row r="1312" spans="1:15" x14ac:dyDescent="0.25">
      <c r="A1312" s="125">
        <f t="shared" si="20"/>
        <v>1306</v>
      </c>
      <c r="B1312" s="125" t="s">
        <v>3166</v>
      </c>
      <c r="C1312" s="125" t="s">
        <v>3166</v>
      </c>
      <c r="D1312" s="125" t="s">
        <v>3209</v>
      </c>
      <c r="E1312" s="126"/>
      <c r="F1312" s="127"/>
      <c r="G1312" s="127"/>
      <c r="H1312" s="130" t="s">
        <v>3183</v>
      </c>
      <c r="I1312" s="129">
        <v>103.07764064044152</v>
      </c>
      <c r="J1312" s="125">
        <v>13</v>
      </c>
      <c r="K1312" s="125" t="s">
        <v>3169</v>
      </c>
      <c r="L1312" s="125" t="s">
        <v>3175</v>
      </c>
      <c r="M1312" s="141" t="s">
        <v>5759</v>
      </c>
      <c r="N1312" s="125">
        <v>1</v>
      </c>
      <c r="O1312" s="141" t="s">
        <v>8161</v>
      </c>
    </row>
    <row r="1313" spans="1:15" x14ac:dyDescent="0.25">
      <c r="A1313" s="125">
        <f t="shared" si="20"/>
        <v>1307</v>
      </c>
      <c r="B1313" s="125" t="s">
        <v>3166</v>
      </c>
      <c r="C1313" s="125" t="s">
        <v>3166</v>
      </c>
      <c r="D1313" s="125" t="s">
        <v>3209</v>
      </c>
      <c r="E1313" s="126"/>
      <c r="F1313" s="127"/>
      <c r="G1313" s="127"/>
      <c r="H1313" s="130" t="s">
        <v>3183</v>
      </c>
      <c r="I1313" s="129">
        <v>102.82509421342633</v>
      </c>
      <c r="J1313" s="125">
        <v>13</v>
      </c>
      <c r="K1313" s="125" t="s">
        <v>3169</v>
      </c>
      <c r="L1313" s="125" t="s">
        <v>3175</v>
      </c>
      <c r="M1313" s="141" t="s">
        <v>5759</v>
      </c>
      <c r="N1313" s="125">
        <v>1</v>
      </c>
      <c r="O1313" s="141" t="s">
        <v>8161</v>
      </c>
    </row>
    <row r="1314" spans="1:15" x14ac:dyDescent="0.25">
      <c r="A1314" s="125">
        <f t="shared" si="20"/>
        <v>1308</v>
      </c>
      <c r="B1314" s="125" t="s">
        <v>3166</v>
      </c>
      <c r="C1314" s="125" t="s">
        <v>3166</v>
      </c>
      <c r="D1314" s="125" t="s">
        <v>3209</v>
      </c>
      <c r="E1314" s="126"/>
      <c r="F1314" s="127"/>
      <c r="G1314" s="127"/>
      <c r="H1314" s="130" t="s">
        <v>3183</v>
      </c>
      <c r="I1314" s="129">
        <v>129.3560976529518</v>
      </c>
      <c r="J1314" s="125">
        <v>13</v>
      </c>
      <c r="K1314" s="125" t="s">
        <v>3169</v>
      </c>
      <c r="L1314" s="125" t="s">
        <v>3175</v>
      </c>
      <c r="M1314" s="141" t="s">
        <v>5759</v>
      </c>
      <c r="N1314" s="125">
        <v>1</v>
      </c>
      <c r="O1314" s="141" t="s">
        <v>8161</v>
      </c>
    </row>
    <row r="1315" spans="1:15" x14ac:dyDescent="0.25">
      <c r="A1315" s="125">
        <f t="shared" si="20"/>
        <v>1309</v>
      </c>
      <c r="B1315" s="125" t="s">
        <v>3166</v>
      </c>
      <c r="C1315" s="125" t="s">
        <v>3166</v>
      </c>
      <c r="D1315" s="125" t="s">
        <v>3209</v>
      </c>
      <c r="E1315" s="126"/>
      <c r="F1315" s="127"/>
      <c r="G1315" s="127"/>
      <c r="H1315" s="130" t="s">
        <v>3183</v>
      </c>
      <c r="I1315" s="129">
        <v>90.426765949026404</v>
      </c>
      <c r="J1315" s="125">
        <v>13</v>
      </c>
      <c r="K1315" s="125" t="s">
        <v>3169</v>
      </c>
      <c r="L1315" s="125" t="s">
        <v>3175</v>
      </c>
      <c r="M1315" s="141" t="s">
        <v>5759</v>
      </c>
      <c r="N1315" s="125">
        <v>1</v>
      </c>
      <c r="O1315" s="141" t="s">
        <v>8161</v>
      </c>
    </row>
    <row r="1316" spans="1:15" x14ac:dyDescent="0.25">
      <c r="A1316" s="125">
        <f t="shared" si="20"/>
        <v>1310</v>
      </c>
      <c r="B1316" s="125" t="s">
        <v>3166</v>
      </c>
      <c r="C1316" s="125" t="s">
        <v>3166</v>
      </c>
      <c r="D1316" s="125" t="s">
        <v>3209</v>
      </c>
      <c r="E1316" s="126"/>
      <c r="F1316" s="127"/>
      <c r="G1316" s="127"/>
      <c r="H1316" s="130" t="s">
        <v>3183</v>
      </c>
      <c r="I1316" s="129">
        <v>128.40560735419618</v>
      </c>
      <c r="J1316" s="125">
        <v>13</v>
      </c>
      <c r="K1316" s="125" t="s">
        <v>3169</v>
      </c>
      <c r="L1316" s="125" t="s">
        <v>3175</v>
      </c>
      <c r="M1316" s="141" t="s">
        <v>5759</v>
      </c>
      <c r="N1316" s="125">
        <v>1</v>
      </c>
      <c r="O1316" s="141" t="s">
        <v>8161</v>
      </c>
    </row>
    <row r="1317" spans="1:15" x14ac:dyDescent="0.25">
      <c r="A1317" s="125">
        <f t="shared" si="20"/>
        <v>1311</v>
      </c>
      <c r="B1317" s="125" t="s">
        <v>3166</v>
      </c>
      <c r="C1317" s="125" t="s">
        <v>3166</v>
      </c>
      <c r="D1317" s="125" t="s">
        <v>3209</v>
      </c>
      <c r="E1317" s="126"/>
      <c r="F1317" s="127"/>
      <c r="G1317" s="127"/>
      <c r="H1317" s="130" t="s">
        <v>3183</v>
      </c>
      <c r="I1317" s="129">
        <v>54.120236510939236</v>
      </c>
      <c r="J1317" s="125">
        <v>13</v>
      </c>
      <c r="K1317" s="125" t="s">
        <v>3169</v>
      </c>
      <c r="L1317" s="125" t="s">
        <v>3175</v>
      </c>
      <c r="M1317" s="141" t="s">
        <v>5759</v>
      </c>
      <c r="N1317" s="125">
        <v>1</v>
      </c>
      <c r="O1317" s="141" t="s">
        <v>8161</v>
      </c>
    </row>
    <row r="1318" spans="1:15" x14ac:dyDescent="0.25">
      <c r="A1318" s="125">
        <f t="shared" si="20"/>
        <v>1312</v>
      </c>
      <c r="B1318" s="125" t="s">
        <v>3166</v>
      </c>
      <c r="C1318" s="125" t="s">
        <v>3166</v>
      </c>
      <c r="D1318" s="125" t="s">
        <v>3209</v>
      </c>
      <c r="E1318" s="126"/>
      <c r="F1318" s="127"/>
      <c r="G1318" s="127"/>
      <c r="H1318" s="130" t="s">
        <v>3183</v>
      </c>
      <c r="I1318" s="129">
        <v>120.15406776301833</v>
      </c>
      <c r="J1318" s="125">
        <v>13</v>
      </c>
      <c r="K1318" s="125" t="s">
        <v>3169</v>
      </c>
      <c r="L1318" s="125" t="s">
        <v>3175</v>
      </c>
      <c r="M1318" s="141" t="s">
        <v>5759</v>
      </c>
      <c r="N1318" s="125">
        <v>1</v>
      </c>
      <c r="O1318" s="141" t="s">
        <v>8161</v>
      </c>
    </row>
    <row r="1319" spans="1:15" x14ac:dyDescent="0.25">
      <c r="A1319" s="125">
        <f t="shared" si="20"/>
        <v>1313</v>
      </c>
      <c r="B1319" s="125" t="s">
        <v>3166</v>
      </c>
      <c r="C1319" s="125" t="s">
        <v>3166</v>
      </c>
      <c r="D1319" s="125" t="s">
        <v>3209</v>
      </c>
      <c r="E1319" s="126"/>
      <c r="F1319" s="127"/>
      <c r="G1319" s="127"/>
      <c r="H1319" s="130" t="s">
        <v>3183</v>
      </c>
      <c r="I1319" s="129">
        <v>136.56500283747664</v>
      </c>
      <c r="J1319" s="125">
        <v>13</v>
      </c>
      <c r="K1319" s="125" t="s">
        <v>3169</v>
      </c>
      <c r="L1319" s="125" t="s">
        <v>3175</v>
      </c>
      <c r="M1319" s="141" t="s">
        <v>5759</v>
      </c>
      <c r="N1319" s="125">
        <v>1</v>
      </c>
      <c r="O1319" s="141" t="s">
        <v>8161</v>
      </c>
    </row>
    <row r="1320" spans="1:15" x14ac:dyDescent="0.25">
      <c r="A1320" s="125">
        <f t="shared" si="20"/>
        <v>1314</v>
      </c>
      <c r="B1320" s="125" t="s">
        <v>3166</v>
      </c>
      <c r="C1320" s="125" t="s">
        <v>3166</v>
      </c>
      <c r="D1320" s="125" t="s">
        <v>3209</v>
      </c>
      <c r="E1320" s="126"/>
      <c r="F1320" s="127"/>
      <c r="G1320" s="127"/>
      <c r="H1320" s="130" t="s">
        <v>3183</v>
      </c>
      <c r="I1320" s="129">
        <v>63.04320502634156</v>
      </c>
      <c r="J1320" s="125">
        <v>13</v>
      </c>
      <c r="K1320" s="125" t="s">
        <v>3169</v>
      </c>
      <c r="L1320" s="125" t="s">
        <v>3175</v>
      </c>
      <c r="M1320" s="141" t="s">
        <v>5759</v>
      </c>
      <c r="N1320" s="125">
        <v>1</v>
      </c>
      <c r="O1320" s="141" t="s">
        <v>8161</v>
      </c>
    </row>
    <row r="1321" spans="1:15" x14ac:dyDescent="0.25">
      <c r="A1321" s="125">
        <f t="shared" si="20"/>
        <v>1315</v>
      </c>
      <c r="B1321" s="125" t="s">
        <v>3166</v>
      </c>
      <c r="C1321" s="125" t="s">
        <v>3166</v>
      </c>
      <c r="D1321" s="125" t="s">
        <v>3209</v>
      </c>
      <c r="E1321" s="126"/>
      <c r="F1321" s="127"/>
      <c r="G1321" s="127"/>
      <c r="H1321" s="130" t="s">
        <v>3183</v>
      </c>
      <c r="I1321" s="129">
        <v>67.620453266620203</v>
      </c>
      <c r="J1321" s="125">
        <v>13</v>
      </c>
      <c r="K1321" s="125" t="s">
        <v>3169</v>
      </c>
      <c r="L1321" s="125" t="s">
        <v>3175</v>
      </c>
      <c r="M1321" s="141" t="s">
        <v>5759</v>
      </c>
      <c r="N1321" s="125">
        <v>1</v>
      </c>
      <c r="O1321" s="141" t="s">
        <v>8161</v>
      </c>
    </row>
    <row r="1322" spans="1:15" x14ac:dyDescent="0.25">
      <c r="A1322" s="125">
        <f t="shared" si="20"/>
        <v>1316</v>
      </c>
      <c r="B1322" s="125" t="s">
        <v>3166</v>
      </c>
      <c r="C1322" s="125" t="s">
        <v>3166</v>
      </c>
      <c r="D1322" s="125" t="s">
        <v>3209</v>
      </c>
      <c r="E1322" s="126"/>
      <c r="F1322" s="127"/>
      <c r="G1322" s="127"/>
      <c r="H1322" s="130" t="s">
        <v>3183</v>
      </c>
      <c r="I1322" s="129">
        <v>97.169954203961623</v>
      </c>
      <c r="J1322" s="125">
        <v>13</v>
      </c>
      <c r="K1322" s="125" t="s">
        <v>3169</v>
      </c>
      <c r="L1322" s="125" t="s">
        <v>3175</v>
      </c>
      <c r="M1322" s="141" t="s">
        <v>5759</v>
      </c>
      <c r="N1322" s="125">
        <v>1</v>
      </c>
      <c r="O1322" s="141" t="s">
        <v>8161</v>
      </c>
    </row>
    <row r="1323" spans="1:15" x14ac:dyDescent="0.25">
      <c r="A1323" s="125">
        <f t="shared" si="20"/>
        <v>1317</v>
      </c>
      <c r="B1323" s="125" t="s">
        <v>3166</v>
      </c>
      <c r="C1323" s="125" t="s">
        <v>3166</v>
      </c>
      <c r="D1323" s="125" t="s">
        <v>3209</v>
      </c>
      <c r="E1323" s="126"/>
      <c r="F1323" s="127"/>
      <c r="G1323" s="127"/>
      <c r="H1323" s="130" t="s">
        <v>3183</v>
      </c>
      <c r="I1323" s="129">
        <v>100.31948963187563</v>
      </c>
      <c r="J1323" s="125">
        <v>13</v>
      </c>
      <c r="K1323" s="125" t="s">
        <v>3169</v>
      </c>
      <c r="L1323" s="125" t="s">
        <v>3175</v>
      </c>
      <c r="M1323" s="141" t="s">
        <v>5759</v>
      </c>
      <c r="N1323" s="125">
        <v>1</v>
      </c>
      <c r="O1323" s="141" t="s">
        <v>8161</v>
      </c>
    </row>
    <row r="1324" spans="1:15" x14ac:dyDescent="0.25">
      <c r="A1324" s="125">
        <f t="shared" si="20"/>
        <v>1318</v>
      </c>
      <c r="B1324" s="125" t="s">
        <v>3166</v>
      </c>
      <c r="C1324" s="125" t="s">
        <v>3166</v>
      </c>
      <c r="D1324" s="125" t="s">
        <v>3209</v>
      </c>
      <c r="E1324" s="126"/>
      <c r="F1324" s="127"/>
      <c r="G1324" s="127"/>
      <c r="H1324" s="130" t="s">
        <v>3183</v>
      </c>
      <c r="I1324" s="129">
        <v>130.78226179417453</v>
      </c>
      <c r="J1324" s="125">
        <v>13</v>
      </c>
      <c r="K1324" s="125" t="s">
        <v>3169</v>
      </c>
      <c r="L1324" s="125" t="s">
        <v>3175</v>
      </c>
      <c r="M1324" s="141" t="s">
        <v>5759</v>
      </c>
      <c r="N1324" s="125">
        <v>1</v>
      </c>
      <c r="O1324" s="141" t="s">
        <v>8161</v>
      </c>
    </row>
    <row r="1325" spans="1:15" x14ac:dyDescent="0.25">
      <c r="A1325" s="125">
        <f t="shared" si="20"/>
        <v>1319</v>
      </c>
      <c r="B1325" s="125" t="s">
        <v>3166</v>
      </c>
      <c r="C1325" s="125" t="s">
        <v>3166</v>
      </c>
      <c r="D1325" s="125" t="s">
        <v>3209</v>
      </c>
      <c r="E1325" s="126"/>
      <c r="F1325" s="127"/>
      <c r="G1325" s="127"/>
      <c r="H1325" s="130" t="s">
        <v>3183</v>
      </c>
      <c r="I1325" s="129">
        <v>108.3192291335659</v>
      </c>
      <c r="J1325" s="125">
        <v>13</v>
      </c>
      <c r="K1325" s="125" t="s">
        <v>3169</v>
      </c>
      <c r="L1325" s="125" t="s">
        <v>3175</v>
      </c>
      <c r="M1325" s="141" t="s">
        <v>5759</v>
      </c>
      <c r="N1325" s="125">
        <v>1</v>
      </c>
      <c r="O1325" s="141" t="s">
        <v>8161</v>
      </c>
    </row>
    <row r="1326" spans="1:15" x14ac:dyDescent="0.25">
      <c r="A1326" s="125">
        <f t="shared" si="20"/>
        <v>1320</v>
      </c>
      <c r="B1326" s="125" t="s">
        <v>3166</v>
      </c>
      <c r="C1326" s="125" t="s">
        <v>3166</v>
      </c>
      <c r="D1326" s="125" t="s">
        <v>3209</v>
      </c>
      <c r="E1326" s="126"/>
      <c r="F1326" s="127"/>
      <c r="G1326" s="127"/>
      <c r="H1326" s="130" t="s">
        <v>3183</v>
      </c>
      <c r="I1326" s="129">
        <v>114.94781424629178</v>
      </c>
      <c r="J1326" s="125">
        <v>12</v>
      </c>
      <c r="K1326" s="125" t="s">
        <v>3169</v>
      </c>
      <c r="L1326" s="125" t="s">
        <v>3175</v>
      </c>
      <c r="M1326" s="141" t="s">
        <v>5753</v>
      </c>
      <c r="N1326" s="125">
        <v>1</v>
      </c>
      <c r="O1326" s="141" t="s">
        <v>8152</v>
      </c>
    </row>
    <row r="1327" spans="1:15" x14ac:dyDescent="0.25">
      <c r="A1327" s="125">
        <f t="shared" si="20"/>
        <v>1321</v>
      </c>
      <c r="B1327" s="125" t="s">
        <v>3166</v>
      </c>
      <c r="C1327" s="125" t="s">
        <v>3166</v>
      </c>
      <c r="D1327" s="125" t="s">
        <v>3209</v>
      </c>
      <c r="E1327" s="126"/>
      <c r="F1327" s="127"/>
      <c r="G1327" s="127"/>
      <c r="H1327" s="130" t="s">
        <v>3183</v>
      </c>
      <c r="I1327" s="129">
        <v>65.924198895398035</v>
      </c>
      <c r="J1327" s="125">
        <v>12</v>
      </c>
      <c r="K1327" s="125" t="s">
        <v>3169</v>
      </c>
      <c r="L1327" s="125" t="s">
        <v>3175</v>
      </c>
      <c r="M1327" s="141" t="s">
        <v>5753</v>
      </c>
      <c r="N1327" s="125">
        <v>1</v>
      </c>
      <c r="O1327" s="141" t="s">
        <v>8152</v>
      </c>
    </row>
    <row r="1328" spans="1:15" x14ac:dyDescent="0.25">
      <c r="A1328" s="125">
        <f t="shared" si="20"/>
        <v>1322</v>
      </c>
      <c r="B1328" s="125" t="s">
        <v>3166</v>
      </c>
      <c r="C1328" s="125" t="s">
        <v>3166</v>
      </c>
      <c r="D1328" s="125" t="s">
        <v>3209</v>
      </c>
      <c r="E1328" s="126"/>
      <c r="F1328" s="127"/>
      <c r="G1328" s="127"/>
      <c r="H1328" s="130" t="s">
        <v>3183</v>
      </c>
      <c r="I1328" s="129">
        <v>43.46262762420146</v>
      </c>
      <c r="J1328" s="125">
        <v>12</v>
      </c>
      <c r="K1328" s="125" t="s">
        <v>3169</v>
      </c>
      <c r="L1328" s="125" t="s">
        <v>3175</v>
      </c>
      <c r="M1328" s="141" t="s">
        <v>5753</v>
      </c>
      <c r="N1328" s="125">
        <v>1</v>
      </c>
      <c r="O1328" s="141" t="s">
        <v>8152</v>
      </c>
    </row>
    <row r="1329" spans="1:15" x14ac:dyDescent="0.25">
      <c r="A1329" s="125">
        <f t="shared" si="20"/>
        <v>1323</v>
      </c>
      <c r="B1329" s="125" t="s">
        <v>3166</v>
      </c>
      <c r="C1329" s="125" t="s">
        <v>3166</v>
      </c>
      <c r="D1329" s="125" t="s">
        <v>3209</v>
      </c>
      <c r="E1329" s="126"/>
      <c r="F1329" s="127"/>
      <c r="G1329" s="127"/>
      <c r="H1329" s="130" t="s">
        <v>3183</v>
      </c>
      <c r="I1329" s="129">
        <v>63.160202659793207</v>
      </c>
      <c r="J1329" s="125">
        <v>12</v>
      </c>
      <c r="K1329" s="125" t="s">
        <v>3169</v>
      </c>
      <c r="L1329" s="125" t="s">
        <v>3175</v>
      </c>
      <c r="M1329" s="141" t="s">
        <v>5753</v>
      </c>
      <c r="N1329" s="125">
        <v>1</v>
      </c>
      <c r="O1329" s="141" t="s">
        <v>8152</v>
      </c>
    </row>
    <row r="1330" spans="1:15" x14ac:dyDescent="0.25">
      <c r="A1330" s="125">
        <f t="shared" si="20"/>
        <v>1324</v>
      </c>
      <c r="B1330" s="125" t="s">
        <v>3166</v>
      </c>
      <c r="C1330" s="125" t="s">
        <v>3166</v>
      </c>
      <c r="D1330" s="125" t="s">
        <v>3209</v>
      </c>
      <c r="E1330" s="126"/>
      <c r="F1330" s="127"/>
      <c r="G1330" s="127"/>
      <c r="H1330" s="130" t="s">
        <v>3183</v>
      </c>
      <c r="I1330" s="129">
        <v>103.93306403601251</v>
      </c>
      <c r="J1330" s="125">
        <v>12</v>
      </c>
      <c r="K1330" s="125" t="s">
        <v>3169</v>
      </c>
      <c r="L1330" s="125" t="s">
        <v>3175</v>
      </c>
      <c r="M1330" s="141" t="s">
        <v>5753</v>
      </c>
      <c r="N1330" s="125">
        <v>1</v>
      </c>
      <c r="O1330" s="141" t="s">
        <v>8152</v>
      </c>
    </row>
    <row r="1331" spans="1:15" x14ac:dyDescent="0.25">
      <c r="A1331" s="125">
        <f t="shared" si="20"/>
        <v>1325</v>
      </c>
      <c r="B1331" s="125" t="s">
        <v>3166</v>
      </c>
      <c r="C1331" s="125" t="s">
        <v>3166</v>
      </c>
      <c r="D1331" s="125" t="s">
        <v>3209</v>
      </c>
      <c r="E1331" s="126"/>
      <c r="F1331" s="127"/>
      <c r="G1331" s="127"/>
      <c r="H1331" s="130" t="s">
        <v>3183</v>
      </c>
      <c r="I1331" s="129">
        <v>100.31948963187563</v>
      </c>
      <c r="J1331" s="125">
        <v>12</v>
      </c>
      <c r="K1331" s="125" t="s">
        <v>3169</v>
      </c>
      <c r="L1331" s="125" t="s">
        <v>3175</v>
      </c>
      <c r="M1331" s="141" t="s">
        <v>5753</v>
      </c>
      <c r="N1331" s="125">
        <v>1</v>
      </c>
      <c r="O1331" s="141" t="s">
        <v>8152</v>
      </c>
    </row>
    <row r="1332" spans="1:15" x14ac:dyDescent="0.25">
      <c r="A1332" s="125">
        <f t="shared" si="20"/>
        <v>1326</v>
      </c>
      <c r="B1332" s="125" t="s">
        <v>3166</v>
      </c>
      <c r="C1332" s="125" t="s">
        <v>3166</v>
      </c>
      <c r="D1332" s="125" t="s">
        <v>3209</v>
      </c>
      <c r="E1332" s="126"/>
      <c r="F1332" s="127"/>
      <c r="G1332" s="127"/>
      <c r="H1332" s="130" t="s">
        <v>3183</v>
      </c>
      <c r="I1332" s="129">
        <v>77.077882690172544</v>
      </c>
      <c r="J1332" s="125">
        <v>12</v>
      </c>
      <c r="K1332" s="125" t="s">
        <v>3169</v>
      </c>
      <c r="L1332" s="125" t="s">
        <v>3175</v>
      </c>
      <c r="M1332" s="141" t="s">
        <v>5753</v>
      </c>
      <c r="N1332" s="125">
        <v>1</v>
      </c>
      <c r="O1332" s="141" t="s">
        <v>8152</v>
      </c>
    </row>
    <row r="1333" spans="1:15" x14ac:dyDescent="0.25">
      <c r="A1333" s="125">
        <f t="shared" si="20"/>
        <v>1327</v>
      </c>
      <c r="B1333" s="125" t="s">
        <v>3166</v>
      </c>
      <c r="C1333" s="125" t="s">
        <v>3166</v>
      </c>
      <c r="D1333" s="125" t="s">
        <v>3209</v>
      </c>
      <c r="E1333" s="126"/>
      <c r="F1333" s="127"/>
      <c r="G1333" s="127"/>
      <c r="H1333" s="130" t="s">
        <v>3183</v>
      </c>
      <c r="I1333" s="129">
        <v>42.154477816715982</v>
      </c>
      <c r="J1333" s="125">
        <v>12</v>
      </c>
      <c r="K1333" s="125" t="s">
        <v>3169</v>
      </c>
      <c r="L1333" s="125" t="s">
        <v>3175</v>
      </c>
      <c r="M1333" s="141" t="s">
        <v>5753</v>
      </c>
      <c r="N1333" s="125">
        <v>1</v>
      </c>
      <c r="O1333" s="141" t="s">
        <v>8152</v>
      </c>
    </row>
    <row r="1334" spans="1:15" x14ac:dyDescent="0.25">
      <c r="A1334" s="125">
        <f t="shared" si="20"/>
        <v>1328</v>
      </c>
      <c r="B1334" s="125" t="s">
        <v>3166</v>
      </c>
      <c r="C1334" s="125" t="s">
        <v>3166</v>
      </c>
      <c r="D1334" s="125" t="s">
        <v>3209</v>
      </c>
      <c r="E1334" s="126"/>
      <c r="F1334" s="127"/>
      <c r="G1334" s="127"/>
      <c r="H1334" s="130" t="s">
        <v>3183</v>
      </c>
      <c r="I1334" s="129">
        <v>96.664367788756579</v>
      </c>
      <c r="J1334" s="125">
        <v>12</v>
      </c>
      <c r="K1334" s="125" t="s">
        <v>3169</v>
      </c>
      <c r="L1334" s="125" t="s">
        <v>3175</v>
      </c>
      <c r="M1334" s="141" t="s">
        <v>5753</v>
      </c>
      <c r="N1334" s="125">
        <v>1</v>
      </c>
      <c r="O1334" s="141" t="s">
        <v>8152</v>
      </c>
    </row>
    <row r="1335" spans="1:15" x14ac:dyDescent="0.25">
      <c r="A1335" s="125">
        <f t="shared" si="20"/>
        <v>1329</v>
      </c>
      <c r="B1335" s="125" t="s">
        <v>3166</v>
      </c>
      <c r="C1335" s="125" t="s">
        <v>3166</v>
      </c>
      <c r="D1335" s="125" t="s">
        <v>3209</v>
      </c>
      <c r="E1335" s="126"/>
      <c r="F1335" s="127"/>
      <c r="G1335" s="127"/>
      <c r="H1335" s="130" t="s">
        <v>3183</v>
      </c>
      <c r="I1335" s="129">
        <v>93.23089616645332</v>
      </c>
      <c r="J1335" s="125">
        <v>12</v>
      </c>
      <c r="K1335" s="125" t="s">
        <v>3169</v>
      </c>
      <c r="L1335" s="125" t="s">
        <v>3175</v>
      </c>
      <c r="M1335" s="141" t="s">
        <v>5753</v>
      </c>
      <c r="N1335" s="125">
        <v>1</v>
      </c>
      <c r="O1335" s="141" t="s">
        <v>8152</v>
      </c>
    </row>
    <row r="1336" spans="1:15" x14ac:dyDescent="0.25">
      <c r="A1336" s="125">
        <f t="shared" si="20"/>
        <v>1330</v>
      </c>
      <c r="B1336" s="125" t="s">
        <v>3166</v>
      </c>
      <c r="C1336" s="125" t="s">
        <v>3166</v>
      </c>
      <c r="D1336" s="125" t="s">
        <v>3209</v>
      </c>
      <c r="E1336" s="126"/>
      <c r="F1336" s="127"/>
      <c r="G1336" s="127"/>
      <c r="H1336" s="130" t="s">
        <v>3183</v>
      </c>
      <c r="I1336" s="129">
        <v>96.384646080171919</v>
      </c>
      <c r="J1336" s="125">
        <v>12</v>
      </c>
      <c r="K1336" s="125" t="s">
        <v>3169</v>
      </c>
      <c r="L1336" s="125" t="s">
        <v>3175</v>
      </c>
      <c r="M1336" s="141" t="s">
        <v>5753</v>
      </c>
      <c r="N1336" s="125">
        <v>1</v>
      </c>
      <c r="O1336" s="141" t="s">
        <v>8152</v>
      </c>
    </row>
    <row r="1337" spans="1:15" x14ac:dyDescent="0.25">
      <c r="A1337" s="125">
        <f t="shared" si="20"/>
        <v>1331</v>
      </c>
      <c r="B1337" s="125" t="s">
        <v>3166</v>
      </c>
      <c r="C1337" s="125" t="s">
        <v>3166</v>
      </c>
      <c r="D1337" s="125" t="s">
        <v>3209</v>
      </c>
      <c r="E1337" s="126"/>
      <c r="F1337" s="127"/>
      <c r="G1337" s="127"/>
      <c r="H1337" s="130" t="s">
        <v>3183</v>
      </c>
      <c r="I1337" s="129">
        <v>92.282175960474618</v>
      </c>
      <c r="J1337" s="125">
        <v>12</v>
      </c>
      <c r="K1337" s="125" t="s">
        <v>3169</v>
      </c>
      <c r="L1337" s="125" t="s">
        <v>3175</v>
      </c>
      <c r="M1337" s="141" t="s">
        <v>5753</v>
      </c>
      <c r="N1337" s="125">
        <v>1</v>
      </c>
      <c r="O1337" s="141" t="s">
        <v>8152</v>
      </c>
    </row>
    <row r="1338" spans="1:15" x14ac:dyDescent="0.25">
      <c r="A1338" s="125">
        <f t="shared" si="20"/>
        <v>1332</v>
      </c>
      <c r="B1338" s="125" t="s">
        <v>3166</v>
      </c>
      <c r="C1338" s="125" t="s">
        <v>3166</v>
      </c>
      <c r="D1338" s="125" t="s">
        <v>3209</v>
      </c>
      <c r="E1338" s="126"/>
      <c r="F1338" s="127"/>
      <c r="G1338" s="127"/>
      <c r="H1338" s="130" t="s">
        <v>3183</v>
      </c>
      <c r="I1338" s="129">
        <v>74.060785845142092</v>
      </c>
      <c r="J1338" s="125">
        <v>12</v>
      </c>
      <c r="K1338" s="125" t="s">
        <v>3169</v>
      </c>
      <c r="L1338" s="125" t="s">
        <v>3175</v>
      </c>
      <c r="M1338" s="141" t="s">
        <v>5753</v>
      </c>
      <c r="N1338" s="125">
        <v>1</v>
      </c>
      <c r="O1338" s="141" t="s">
        <v>8152</v>
      </c>
    </row>
    <row r="1339" spans="1:15" x14ac:dyDescent="0.25">
      <c r="A1339" s="125">
        <f t="shared" si="20"/>
        <v>1333</v>
      </c>
      <c r="B1339" s="125" t="s">
        <v>3166</v>
      </c>
      <c r="C1339" s="125" t="s">
        <v>3166</v>
      </c>
      <c r="D1339" s="125" t="s">
        <v>3209</v>
      </c>
      <c r="E1339" s="126"/>
      <c r="F1339" s="127"/>
      <c r="G1339" s="127"/>
      <c r="H1339" s="130" t="s">
        <v>3183</v>
      </c>
      <c r="I1339" s="129">
        <v>73.661387442811588</v>
      </c>
      <c r="J1339" s="125">
        <v>12</v>
      </c>
      <c r="K1339" s="125" t="s">
        <v>3169</v>
      </c>
      <c r="L1339" s="125" t="s">
        <v>3175</v>
      </c>
      <c r="M1339" s="141" t="s">
        <v>5753</v>
      </c>
      <c r="N1339" s="125">
        <v>1</v>
      </c>
      <c r="O1339" s="141" t="s">
        <v>8152</v>
      </c>
    </row>
    <row r="1340" spans="1:15" x14ac:dyDescent="0.25">
      <c r="A1340" s="125">
        <f t="shared" si="20"/>
        <v>1334</v>
      </c>
      <c r="B1340" s="125" t="s">
        <v>3166</v>
      </c>
      <c r="C1340" s="125" t="s">
        <v>3166</v>
      </c>
      <c r="D1340" s="125" t="s">
        <v>3209</v>
      </c>
      <c r="E1340" s="126"/>
      <c r="F1340" s="127"/>
      <c r="G1340" s="127"/>
      <c r="H1340" s="130" t="s">
        <v>3183</v>
      </c>
      <c r="I1340" s="129">
        <v>60.745370193949761</v>
      </c>
      <c r="J1340" s="125">
        <v>12</v>
      </c>
      <c r="K1340" s="125" t="s">
        <v>3169</v>
      </c>
      <c r="L1340" s="125" t="s">
        <v>3175</v>
      </c>
      <c r="M1340" s="141" t="s">
        <v>5753</v>
      </c>
      <c r="N1340" s="125">
        <v>1</v>
      </c>
      <c r="O1340" s="141" t="s">
        <v>8152</v>
      </c>
    </row>
    <row r="1341" spans="1:15" x14ac:dyDescent="0.25">
      <c r="A1341" s="125">
        <f t="shared" si="20"/>
        <v>1335</v>
      </c>
      <c r="B1341" s="125" t="s">
        <v>3166</v>
      </c>
      <c r="C1341" s="125" t="s">
        <v>3166</v>
      </c>
      <c r="D1341" s="125" t="s">
        <v>3209</v>
      </c>
      <c r="E1341" s="126"/>
      <c r="F1341" s="127"/>
      <c r="G1341" s="127"/>
      <c r="H1341" s="130" t="s">
        <v>3183</v>
      </c>
      <c r="I1341" s="129">
        <v>68.796802251267465</v>
      </c>
      <c r="J1341" s="125">
        <v>12</v>
      </c>
      <c r="K1341" s="125" t="s">
        <v>3169</v>
      </c>
      <c r="L1341" s="125" t="s">
        <v>3175</v>
      </c>
      <c r="M1341" s="141" t="s">
        <v>5753</v>
      </c>
      <c r="N1341" s="125">
        <v>1</v>
      </c>
      <c r="O1341" s="141" t="s">
        <v>8152</v>
      </c>
    </row>
    <row r="1342" spans="1:15" x14ac:dyDescent="0.25">
      <c r="A1342" s="125">
        <f t="shared" si="20"/>
        <v>1336</v>
      </c>
      <c r="B1342" s="125" t="s">
        <v>3166</v>
      </c>
      <c r="C1342" s="125" t="s">
        <v>3166</v>
      </c>
      <c r="D1342" s="125" t="s">
        <v>3209</v>
      </c>
      <c r="E1342" s="126"/>
      <c r="F1342" s="127"/>
      <c r="G1342" s="127"/>
      <c r="H1342" s="130" t="s">
        <v>3183</v>
      </c>
      <c r="I1342" s="129">
        <v>124.77579893553076</v>
      </c>
      <c r="J1342" s="125">
        <v>12</v>
      </c>
      <c r="K1342" s="125" t="s">
        <v>3169</v>
      </c>
      <c r="L1342" s="125" t="s">
        <v>3175</v>
      </c>
      <c r="M1342" s="141" t="s">
        <v>5753</v>
      </c>
      <c r="N1342" s="125">
        <v>1</v>
      </c>
      <c r="O1342" s="141" t="s">
        <v>8152</v>
      </c>
    </row>
    <row r="1343" spans="1:15" x14ac:dyDescent="0.25">
      <c r="A1343" s="125">
        <f t="shared" si="20"/>
        <v>1337</v>
      </c>
      <c r="B1343" s="125" t="s">
        <v>3166</v>
      </c>
      <c r="C1343" s="125" t="s">
        <v>3166</v>
      </c>
      <c r="D1343" s="125" t="s">
        <v>3210</v>
      </c>
      <c r="E1343" s="126"/>
      <c r="F1343" s="127"/>
      <c r="G1343" s="127"/>
      <c r="H1343" s="130" t="s">
        <v>3183</v>
      </c>
      <c r="I1343" s="129">
        <v>159.21369287847074</v>
      </c>
      <c r="J1343" s="125">
        <v>15</v>
      </c>
      <c r="K1343" s="125" t="s">
        <v>3169</v>
      </c>
      <c r="L1343" s="125" t="s">
        <v>3175</v>
      </c>
      <c r="M1343" s="141" t="s">
        <v>5767</v>
      </c>
      <c r="N1343" s="125">
        <v>1</v>
      </c>
      <c r="O1343" s="141" t="s">
        <v>8160</v>
      </c>
    </row>
    <row r="1344" spans="1:15" x14ac:dyDescent="0.25">
      <c r="A1344" s="125">
        <f t="shared" si="20"/>
        <v>1338</v>
      </c>
      <c r="B1344" s="125" t="s">
        <v>3166</v>
      </c>
      <c r="C1344" s="125" t="s">
        <v>3166</v>
      </c>
      <c r="D1344" s="125" t="s">
        <v>3210</v>
      </c>
      <c r="E1344" s="126"/>
      <c r="F1344" s="127"/>
      <c r="G1344" s="127"/>
      <c r="H1344" s="130" t="s">
        <v>3183</v>
      </c>
      <c r="I1344" s="129">
        <v>146.24978632463024</v>
      </c>
      <c r="J1344" s="125">
        <v>15</v>
      </c>
      <c r="K1344" s="125" t="s">
        <v>3169</v>
      </c>
      <c r="L1344" s="125" t="s">
        <v>3175</v>
      </c>
      <c r="M1344" s="141" t="s">
        <v>5767</v>
      </c>
      <c r="N1344" s="125">
        <v>1</v>
      </c>
      <c r="O1344" s="141" t="s">
        <v>8160</v>
      </c>
    </row>
    <row r="1345" spans="1:15" x14ac:dyDescent="0.25">
      <c r="A1345" s="125">
        <f t="shared" si="20"/>
        <v>1339</v>
      </c>
      <c r="B1345" s="125" t="s">
        <v>3166</v>
      </c>
      <c r="C1345" s="125" t="s">
        <v>3166</v>
      </c>
      <c r="D1345" s="125" t="s">
        <v>3210</v>
      </c>
      <c r="E1345" s="126"/>
      <c r="F1345" s="127"/>
      <c r="G1345" s="127"/>
      <c r="H1345" s="130" t="s">
        <v>3183</v>
      </c>
      <c r="I1345" s="129">
        <v>157.00318468107582</v>
      </c>
      <c r="J1345" s="125">
        <v>15</v>
      </c>
      <c r="K1345" s="125" t="s">
        <v>3169</v>
      </c>
      <c r="L1345" s="125" t="s">
        <v>3175</v>
      </c>
      <c r="M1345" s="141" t="s">
        <v>5767</v>
      </c>
      <c r="N1345" s="125">
        <v>1</v>
      </c>
      <c r="O1345" s="141" t="s">
        <v>8160</v>
      </c>
    </row>
    <row r="1346" spans="1:15" x14ac:dyDescent="0.25">
      <c r="A1346" s="125">
        <f t="shared" si="20"/>
        <v>1340</v>
      </c>
      <c r="B1346" s="125" t="s">
        <v>3166</v>
      </c>
      <c r="C1346" s="125" t="s">
        <v>3166</v>
      </c>
      <c r="D1346" s="125" t="s">
        <v>3210</v>
      </c>
      <c r="E1346" s="126"/>
      <c r="F1346" s="127"/>
      <c r="G1346" s="127"/>
      <c r="H1346" s="130" t="s">
        <v>3183</v>
      </c>
      <c r="I1346" s="129">
        <v>144.89996549343965</v>
      </c>
      <c r="J1346" s="125">
        <v>15</v>
      </c>
      <c r="K1346" s="125" t="s">
        <v>3169</v>
      </c>
      <c r="L1346" s="125" t="s">
        <v>3175</v>
      </c>
      <c r="M1346" s="141" t="s">
        <v>5767</v>
      </c>
      <c r="N1346" s="125">
        <v>1</v>
      </c>
      <c r="O1346" s="141" t="s">
        <v>8160</v>
      </c>
    </row>
    <row r="1347" spans="1:15" x14ac:dyDescent="0.25">
      <c r="A1347" s="125">
        <f t="shared" si="20"/>
        <v>1341</v>
      </c>
      <c r="B1347" s="125" t="s">
        <v>3166</v>
      </c>
      <c r="C1347" s="125" t="s">
        <v>3166</v>
      </c>
      <c r="D1347" s="125" t="s">
        <v>3210</v>
      </c>
      <c r="E1347" s="126"/>
      <c r="F1347" s="127"/>
      <c r="G1347" s="127"/>
      <c r="H1347" s="130" t="s">
        <v>3183</v>
      </c>
      <c r="I1347" s="129">
        <v>140.94325099131211</v>
      </c>
      <c r="J1347" s="125">
        <v>15</v>
      </c>
      <c r="K1347" s="125" t="s">
        <v>3169</v>
      </c>
      <c r="L1347" s="125" t="s">
        <v>3175</v>
      </c>
      <c r="M1347" s="141" t="s">
        <v>5767</v>
      </c>
      <c r="N1347" s="125">
        <v>1</v>
      </c>
      <c r="O1347" s="141" t="s">
        <v>8160</v>
      </c>
    </row>
    <row r="1348" spans="1:15" x14ac:dyDescent="0.25">
      <c r="A1348" s="125">
        <f t="shared" si="20"/>
        <v>1342</v>
      </c>
      <c r="B1348" s="125" t="s">
        <v>3166</v>
      </c>
      <c r="C1348" s="125" t="s">
        <v>3166</v>
      </c>
      <c r="D1348" s="125" t="s">
        <v>3210</v>
      </c>
      <c r="E1348" s="126"/>
      <c r="F1348" s="127"/>
      <c r="G1348" s="127"/>
      <c r="H1348" s="130" t="s">
        <v>3183</v>
      </c>
      <c r="I1348" s="129">
        <v>86.05230967266364</v>
      </c>
      <c r="J1348" s="125">
        <v>15</v>
      </c>
      <c r="K1348" s="125" t="s">
        <v>3169</v>
      </c>
      <c r="L1348" s="125" t="s">
        <v>3175</v>
      </c>
      <c r="M1348" s="141" t="s">
        <v>5767</v>
      </c>
      <c r="N1348" s="125">
        <v>1</v>
      </c>
      <c r="O1348" s="141" t="s">
        <v>8160</v>
      </c>
    </row>
    <row r="1349" spans="1:15" x14ac:dyDescent="0.25">
      <c r="A1349" s="125">
        <f t="shared" si="20"/>
        <v>1343</v>
      </c>
      <c r="B1349" s="125" t="s">
        <v>3166</v>
      </c>
      <c r="C1349" s="125" t="s">
        <v>3166</v>
      </c>
      <c r="D1349" s="125" t="s">
        <v>3210</v>
      </c>
      <c r="E1349" s="126"/>
      <c r="F1349" s="127"/>
      <c r="G1349" s="127"/>
      <c r="H1349" s="130" t="s">
        <v>3183</v>
      </c>
      <c r="I1349" s="129">
        <v>92.455394650609762</v>
      </c>
      <c r="J1349" s="125">
        <v>15</v>
      </c>
      <c r="K1349" s="125" t="s">
        <v>3169</v>
      </c>
      <c r="L1349" s="125" t="s">
        <v>3175</v>
      </c>
      <c r="M1349" s="141" t="s">
        <v>5767</v>
      </c>
      <c r="N1349" s="125">
        <v>1</v>
      </c>
      <c r="O1349" s="141" t="s">
        <v>8160</v>
      </c>
    </row>
    <row r="1350" spans="1:15" x14ac:dyDescent="0.25">
      <c r="A1350" s="125">
        <f t="shared" si="20"/>
        <v>1344</v>
      </c>
      <c r="B1350" s="125" t="s">
        <v>3166</v>
      </c>
      <c r="C1350" s="125" t="s">
        <v>3166</v>
      </c>
      <c r="D1350" s="125" t="s">
        <v>3210</v>
      </c>
      <c r="E1350" s="126"/>
      <c r="F1350" s="127"/>
      <c r="G1350" s="127"/>
      <c r="H1350" s="130" t="s">
        <v>3183</v>
      </c>
      <c r="I1350" s="129">
        <v>132.93607486307093</v>
      </c>
      <c r="J1350" s="125">
        <v>15</v>
      </c>
      <c r="K1350" s="125" t="s">
        <v>3169</v>
      </c>
      <c r="L1350" s="125" t="s">
        <v>3175</v>
      </c>
      <c r="M1350" s="141" t="s">
        <v>5767</v>
      </c>
      <c r="N1350" s="125">
        <v>1</v>
      </c>
      <c r="O1350" s="141" t="s">
        <v>8160</v>
      </c>
    </row>
    <row r="1351" spans="1:15" x14ac:dyDescent="0.25">
      <c r="A1351" s="125">
        <f t="shared" si="20"/>
        <v>1345</v>
      </c>
      <c r="B1351" s="125" t="s">
        <v>3166</v>
      </c>
      <c r="C1351" s="125" t="s">
        <v>3166</v>
      </c>
      <c r="D1351" s="125" t="s">
        <v>3210</v>
      </c>
      <c r="E1351" s="126"/>
      <c r="F1351" s="127"/>
      <c r="G1351" s="127"/>
      <c r="H1351" s="130" t="s">
        <v>3183</v>
      </c>
      <c r="I1351" s="129">
        <v>123.43419299367578</v>
      </c>
      <c r="J1351" s="125">
        <v>15</v>
      </c>
      <c r="K1351" s="125" t="s">
        <v>3169</v>
      </c>
      <c r="L1351" s="125" t="s">
        <v>3175</v>
      </c>
      <c r="M1351" s="141" t="s">
        <v>5767</v>
      </c>
      <c r="N1351" s="125">
        <v>1</v>
      </c>
      <c r="O1351" s="141" t="s">
        <v>8160</v>
      </c>
    </row>
    <row r="1352" spans="1:15" x14ac:dyDescent="0.25">
      <c r="A1352" s="125">
        <f t="shared" si="20"/>
        <v>1346</v>
      </c>
      <c r="B1352" s="125" t="s">
        <v>3166</v>
      </c>
      <c r="C1352" s="125" t="s">
        <v>3166</v>
      </c>
      <c r="D1352" s="125" t="s">
        <v>3210</v>
      </c>
      <c r="E1352" s="126"/>
      <c r="F1352" s="127"/>
      <c r="G1352" s="127"/>
      <c r="H1352" s="130" t="s">
        <v>3183</v>
      </c>
      <c r="I1352" s="129">
        <v>66.483080554378645</v>
      </c>
      <c r="J1352" s="125">
        <v>15</v>
      </c>
      <c r="K1352" s="125" t="s">
        <v>3169</v>
      </c>
      <c r="L1352" s="125" t="s">
        <v>3175</v>
      </c>
      <c r="M1352" s="141" t="s">
        <v>5767</v>
      </c>
      <c r="N1352" s="125">
        <v>1</v>
      </c>
      <c r="O1352" s="141" t="s">
        <v>8160</v>
      </c>
    </row>
    <row r="1353" spans="1:15" x14ac:dyDescent="0.25">
      <c r="A1353" s="125">
        <f t="shared" ref="A1353:A1416" si="21">A1352+1</f>
        <v>1347</v>
      </c>
      <c r="B1353" s="125" t="s">
        <v>3166</v>
      </c>
      <c r="C1353" s="125" t="s">
        <v>3166</v>
      </c>
      <c r="D1353" s="125" t="s">
        <v>3210</v>
      </c>
      <c r="E1353" s="126"/>
      <c r="F1353" s="127"/>
      <c r="G1353" s="127"/>
      <c r="H1353" s="130" t="s">
        <v>3183</v>
      </c>
      <c r="I1353" s="129">
        <v>32.449961479175904</v>
      </c>
      <c r="J1353" s="125">
        <v>15</v>
      </c>
      <c r="K1353" s="125" t="s">
        <v>3169</v>
      </c>
      <c r="L1353" s="125" t="s">
        <v>3175</v>
      </c>
      <c r="M1353" s="141" t="s">
        <v>5767</v>
      </c>
      <c r="N1353" s="125">
        <v>1</v>
      </c>
      <c r="O1353" s="141" t="s">
        <v>8160</v>
      </c>
    </row>
    <row r="1354" spans="1:15" x14ac:dyDescent="0.25">
      <c r="A1354" s="125">
        <f t="shared" si="21"/>
        <v>1348</v>
      </c>
      <c r="B1354" s="125" t="s">
        <v>3166</v>
      </c>
      <c r="C1354" s="125" t="s">
        <v>3166</v>
      </c>
      <c r="D1354" s="125" t="s">
        <v>3210</v>
      </c>
      <c r="E1354" s="126"/>
      <c r="F1354" s="127"/>
      <c r="G1354" s="127"/>
      <c r="H1354" s="130" t="s">
        <v>3183</v>
      </c>
      <c r="I1354" s="129">
        <v>97.20082304178294</v>
      </c>
      <c r="J1354" s="125">
        <v>15</v>
      </c>
      <c r="K1354" s="125" t="s">
        <v>3169</v>
      </c>
      <c r="L1354" s="125" t="s">
        <v>3175</v>
      </c>
      <c r="M1354" s="141" t="s">
        <v>5767</v>
      </c>
      <c r="N1354" s="125">
        <v>1</v>
      </c>
      <c r="O1354" s="141" t="s">
        <v>8160</v>
      </c>
    </row>
    <row r="1355" spans="1:15" x14ac:dyDescent="0.25">
      <c r="A1355" s="125">
        <f t="shared" si="21"/>
        <v>1349</v>
      </c>
      <c r="B1355" s="125" t="s">
        <v>3166</v>
      </c>
      <c r="C1355" s="125" t="s">
        <v>3166</v>
      </c>
      <c r="D1355" s="125" t="s">
        <v>3210</v>
      </c>
      <c r="E1355" s="126"/>
      <c r="F1355" s="127"/>
      <c r="G1355" s="127"/>
      <c r="H1355" s="130" t="s">
        <v>3183</v>
      </c>
      <c r="I1355" s="129">
        <v>110.60289327137876</v>
      </c>
      <c r="J1355" s="125">
        <v>13</v>
      </c>
      <c r="K1355" s="125" t="s">
        <v>3169</v>
      </c>
      <c r="L1355" s="125" t="s">
        <v>3175</v>
      </c>
      <c r="M1355" s="141" t="s">
        <v>5757</v>
      </c>
      <c r="N1355" s="125">
        <v>1</v>
      </c>
      <c r="O1355" s="141" t="s">
        <v>8158</v>
      </c>
    </row>
    <row r="1356" spans="1:15" x14ac:dyDescent="0.25">
      <c r="A1356" s="125">
        <f t="shared" si="21"/>
        <v>1350</v>
      </c>
      <c r="B1356" s="125" t="s">
        <v>3166</v>
      </c>
      <c r="C1356" s="125" t="s">
        <v>3166</v>
      </c>
      <c r="D1356" s="125" t="s">
        <v>3210</v>
      </c>
      <c r="E1356" s="126"/>
      <c r="F1356" s="127"/>
      <c r="G1356" s="127"/>
      <c r="H1356" s="130" t="s">
        <v>3183</v>
      </c>
      <c r="I1356" s="129">
        <v>110.43550153822818</v>
      </c>
      <c r="J1356" s="125">
        <v>13</v>
      </c>
      <c r="K1356" s="125" t="s">
        <v>3169</v>
      </c>
      <c r="L1356" s="125" t="s">
        <v>3175</v>
      </c>
      <c r="M1356" s="141" t="s">
        <v>5757</v>
      </c>
      <c r="N1356" s="125">
        <v>1</v>
      </c>
      <c r="O1356" s="141" t="s">
        <v>8158</v>
      </c>
    </row>
    <row r="1357" spans="1:15" x14ac:dyDescent="0.25">
      <c r="A1357" s="125">
        <f t="shared" si="21"/>
        <v>1351</v>
      </c>
      <c r="B1357" s="125" t="s">
        <v>3166</v>
      </c>
      <c r="C1357" s="125" t="s">
        <v>3166</v>
      </c>
      <c r="D1357" s="125" t="s">
        <v>3210</v>
      </c>
      <c r="E1357" s="126"/>
      <c r="F1357" s="127"/>
      <c r="G1357" s="127"/>
      <c r="H1357" s="130" t="s">
        <v>3183</v>
      </c>
      <c r="I1357" s="129">
        <v>110.60289327137876</v>
      </c>
      <c r="J1357" s="125">
        <v>13</v>
      </c>
      <c r="K1357" s="125" t="s">
        <v>3169</v>
      </c>
      <c r="L1357" s="125" t="s">
        <v>3175</v>
      </c>
      <c r="M1357" s="141" t="s">
        <v>5757</v>
      </c>
      <c r="N1357" s="125">
        <v>1</v>
      </c>
      <c r="O1357" s="141" t="s">
        <v>8158</v>
      </c>
    </row>
    <row r="1358" spans="1:15" x14ac:dyDescent="0.25">
      <c r="A1358" s="125">
        <f t="shared" si="21"/>
        <v>1352</v>
      </c>
      <c r="B1358" s="125" t="s">
        <v>3166</v>
      </c>
      <c r="C1358" s="125" t="s">
        <v>3166</v>
      </c>
      <c r="D1358" s="125" t="s">
        <v>3210</v>
      </c>
      <c r="E1358" s="126"/>
      <c r="F1358" s="127"/>
      <c r="G1358" s="127"/>
      <c r="H1358" s="130" t="s">
        <v>3183</v>
      </c>
      <c r="I1358" s="129">
        <v>117.44360348695028</v>
      </c>
      <c r="J1358" s="125">
        <v>13</v>
      </c>
      <c r="K1358" s="125" t="s">
        <v>3169</v>
      </c>
      <c r="L1358" s="125" t="s">
        <v>3175</v>
      </c>
      <c r="M1358" s="141" t="s">
        <v>5757</v>
      </c>
      <c r="N1358" s="125">
        <v>1</v>
      </c>
      <c r="O1358" s="141" t="s">
        <v>8158</v>
      </c>
    </row>
    <row r="1359" spans="1:15" x14ac:dyDescent="0.25">
      <c r="A1359" s="125">
        <f t="shared" si="21"/>
        <v>1353</v>
      </c>
      <c r="B1359" s="125" t="s">
        <v>3166</v>
      </c>
      <c r="C1359" s="125" t="s">
        <v>3166</v>
      </c>
      <c r="D1359" s="125" t="s">
        <v>3210</v>
      </c>
      <c r="E1359" s="126"/>
      <c r="F1359" s="127"/>
      <c r="G1359" s="127"/>
      <c r="H1359" s="130" t="s">
        <v>3183</v>
      </c>
      <c r="I1359" s="129">
        <v>119.4026800369238</v>
      </c>
      <c r="J1359" s="125">
        <v>13</v>
      </c>
      <c r="K1359" s="125" t="s">
        <v>3169</v>
      </c>
      <c r="L1359" s="125" t="s">
        <v>3175</v>
      </c>
      <c r="M1359" s="141" t="s">
        <v>5757</v>
      </c>
      <c r="N1359" s="125">
        <v>1</v>
      </c>
      <c r="O1359" s="141" t="s">
        <v>8158</v>
      </c>
    </row>
    <row r="1360" spans="1:15" x14ac:dyDescent="0.25">
      <c r="A1360" s="125">
        <f t="shared" si="21"/>
        <v>1354</v>
      </c>
      <c r="B1360" s="125" t="s">
        <v>3166</v>
      </c>
      <c r="C1360" s="125" t="s">
        <v>3166</v>
      </c>
      <c r="D1360" s="125" t="s">
        <v>3210</v>
      </c>
      <c r="E1360" s="126"/>
      <c r="F1360" s="127"/>
      <c r="G1360" s="127"/>
      <c r="H1360" s="130" t="s">
        <v>3183</v>
      </c>
      <c r="I1360" s="129">
        <v>124.32618388738553</v>
      </c>
      <c r="J1360" s="125">
        <v>13</v>
      </c>
      <c r="K1360" s="125" t="s">
        <v>3169</v>
      </c>
      <c r="L1360" s="125" t="s">
        <v>3175</v>
      </c>
      <c r="M1360" s="141" t="s">
        <v>5757</v>
      </c>
      <c r="N1360" s="125">
        <v>1</v>
      </c>
      <c r="O1360" s="141" t="s">
        <v>8158</v>
      </c>
    </row>
    <row r="1361" spans="1:15" x14ac:dyDescent="0.25">
      <c r="A1361" s="125">
        <f t="shared" si="21"/>
        <v>1355</v>
      </c>
      <c r="B1361" s="125" t="s">
        <v>3166</v>
      </c>
      <c r="C1361" s="125" t="s">
        <v>3166</v>
      </c>
      <c r="D1361" s="125" t="s">
        <v>3211</v>
      </c>
      <c r="E1361" s="126"/>
      <c r="F1361" s="127"/>
      <c r="G1361" s="127"/>
      <c r="H1361" s="130" t="s">
        <v>3183</v>
      </c>
      <c r="I1361" s="129">
        <v>92.660671268883007</v>
      </c>
      <c r="J1361" s="125">
        <v>13</v>
      </c>
      <c r="K1361" s="125" t="s">
        <v>3169</v>
      </c>
      <c r="L1361" s="125" t="s">
        <v>3175</v>
      </c>
      <c r="M1361" s="141" t="s">
        <v>5757</v>
      </c>
      <c r="N1361" s="125">
        <v>1</v>
      </c>
      <c r="O1361" s="141" t="s">
        <v>8158</v>
      </c>
    </row>
    <row r="1362" spans="1:15" x14ac:dyDescent="0.25">
      <c r="A1362" s="125">
        <f t="shared" si="21"/>
        <v>1356</v>
      </c>
      <c r="B1362" s="125" t="s">
        <v>3166</v>
      </c>
      <c r="C1362" s="125" t="s">
        <v>3166</v>
      </c>
      <c r="D1362" s="125" t="s">
        <v>3211</v>
      </c>
      <c r="E1362" s="126"/>
      <c r="F1362" s="127"/>
      <c r="G1362" s="127"/>
      <c r="H1362" s="130" t="s">
        <v>3183</v>
      </c>
      <c r="I1362" s="129">
        <v>88.549421229051518</v>
      </c>
      <c r="J1362" s="125">
        <v>13</v>
      </c>
      <c r="K1362" s="125" t="s">
        <v>3169</v>
      </c>
      <c r="L1362" s="125" t="s">
        <v>3175</v>
      </c>
      <c r="M1362" s="141" t="s">
        <v>5757</v>
      </c>
      <c r="N1362" s="125">
        <v>1</v>
      </c>
      <c r="O1362" s="141" t="s">
        <v>8158</v>
      </c>
    </row>
    <row r="1363" spans="1:15" x14ac:dyDescent="0.25">
      <c r="A1363" s="125">
        <f t="shared" si="21"/>
        <v>1357</v>
      </c>
      <c r="B1363" s="125" t="s">
        <v>3166</v>
      </c>
      <c r="C1363" s="125" t="s">
        <v>3166</v>
      </c>
      <c r="D1363" s="125" t="s">
        <v>3211</v>
      </c>
      <c r="E1363" s="126"/>
      <c r="F1363" s="127"/>
      <c r="G1363" s="127"/>
      <c r="H1363" s="130" t="s">
        <v>3183</v>
      </c>
      <c r="I1363" s="129">
        <v>68.352029962540243</v>
      </c>
      <c r="J1363" s="125">
        <v>13</v>
      </c>
      <c r="K1363" s="125" t="s">
        <v>3169</v>
      </c>
      <c r="L1363" s="125" t="s">
        <v>3175</v>
      </c>
      <c r="M1363" s="141" t="s">
        <v>5757</v>
      </c>
      <c r="N1363" s="125">
        <v>1</v>
      </c>
      <c r="O1363" s="141" t="s">
        <v>8158</v>
      </c>
    </row>
    <row r="1364" spans="1:15" x14ac:dyDescent="0.25">
      <c r="A1364" s="125">
        <f t="shared" si="21"/>
        <v>1358</v>
      </c>
      <c r="B1364" s="125" t="s">
        <v>3166</v>
      </c>
      <c r="C1364" s="125" t="s">
        <v>3166</v>
      </c>
      <c r="D1364" s="125" t="s">
        <v>3211</v>
      </c>
      <c r="E1364" s="126"/>
      <c r="F1364" s="127"/>
      <c r="G1364" s="127"/>
      <c r="H1364" s="130" t="s">
        <v>3183</v>
      </c>
      <c r="I1364" s="129">
        <v>69</v>
      </c>
      <c r="J1364" s="125">
        <v>13</v>
      </c>
      <c r="K1364" s="125" t="s">
        <v>3169</v>
      </c>
      <c r="L1364" s="125" t="s">
        <v>3175</v>
      </c>
      <c r="M1364" s="141" t="s">
        <v>5757</v>
      </c>
      <c r="N1364" s="125">
        <v>1</v>
      </c>
      <c r="O1364" s="141" t="s">
        <v>8158</v>
      </c>
    </row>
    <row r="1365" spans="1:15" x14ac:dyDescent="0.25">
      <c r="A1365" s="125">
        <f t="shared" si="21"/>
        <v>1359</v>
      </c>
      <c r="B1365" s="125" t="s">
        <v>3166</v>
      </c>
      <c r="C1365" s="125" t="s">
        <v>3166</v>
      </c>
      <c r="D1365" s="125" t="s">
        <v>3211</v>
      </c>
      <c r="E1365" s="126"/>
      <c r="F1365" s="127"/>
      <c r="G1365" s="127"/>
      <c r="H1365" s="130" t="s">
        <v>3183</v>
      </c>
      <c r="I1365" s="129">
        <v>69.72087205421343</v>
      </c>
      <c r="J1365" s="125">
        <v>13</v>
      </c>
      <c r="K1365" s="125" t="s">
        <v>3169</v>
      </c>
      <c r="L1365" s="125" t="s">
        <v>3175</v>
      </c>
      <c r="M1365" s="141" t="s">
        <v>5757</v>
      </c>
      <c r="N1365" s="125">
        <v>1</v>
      </c>
      <c r="O1365" s="141" t="s">
        <v>8158</v>
      </c>
    </row>
    <row r="1366" spans="1:15" x14ac:dyDescent="0.25">
      <c r="A1366" s="125">
        <f t="shared" si="21"/>
        <v>1360</v>
      </c>
      <c r="B1366" s="125" t="s">
        <v>3166</v>
      </c>
      <c r="C1366" s="125" t="s">
        <v>3166</v>
      </c>
      <c r="D1366" s="125" t="s">
        <v>3211</v>
      </c>
      <c r="E1366" s="126"/>
      <c r="F1366" s="127"/>
      <c r="G1366" s="127"/>
      <c r="H1366" s="130" t="s">
        <v>3183</v>
      </c>
      <c r="I1366" s="129">
        <v>90.520715861066847</v>
      </c>
      <c r="J1366" s="125">
        <v>13</v>
      </c>
      <c r="K1366" s="125" t="s">
        <v>3169</v>
      </c>
      <c r="L1366" s="125" t="s">
        <v>3175</v>
      </c>
      <c r="M1366" s="141" t="s">
        <v>5757</v>
      </c>
      <c r="N1366" s="125">
        <v>1</v>
      </c>
      <c r="O1366" s="141" t="s">
        <v>8158</v>
      </c>
    </row>
    <row r="1367" spans="1:15" x14ac:dyDescent="0.25">
      <c r="A1367" s="125">
        <f t="shared" si="21"/>
        <v>1361</v>
      </c>
      <c r="B1367" s="125" t="s">
        <v>3166</v>
      </c>
      <c r="C1367" s="125" t="s">
        <v>3166</v>
      </c>
      <c r="D1367" s="125" t="s">
        <v>3211</v>
      </c>
      <c r="E1367" s="126"/>
      <c r="F1367" s="127"/>
      <c r="G1367" s="127"/>
      <c r="H1367" s="130" t="s">
        <v>3183</v>
      </c>
      <c r="I1367" s="129">
        <v>39.395431207184416</v>
      </c>
      <c r="J1367" s="125">
        <v>13</v>
      </c>
      <c r="K1367" s="125" t="s">
        <v>3169</v>
      </c>
      <c r="L1367" s="125" t="s">
        <v>3175</v>
      </c>
      <c r="M1367" s="141" t="s">
        <v>5757</v>
      </c>
      <c r="N1367" s="125">
        <v>1</v>
      </c>
      <c r="O1367" s="141" t="s">
        <v>8158</v>
      </c>
    </row>
    <row r="1368" spans="1:15" x14ac:dyDescent="0.25">
      <c r="A1368" s="125">
        <f t="shared" si="21"/>
        <v>1362</v>
      </c>
      <c r="B1368" s="125" t="s">
        <v>3166</v>
      </c>
      <c r="C1368" s="125" t="s">
        <v>3166</v>
      </c>
      <c r="D1368" s="125" t="s">
        <v>3211</v>
      </c>
      <c r="E1368" s="126"/>
      <c r="F1368" s="127"/>
      <c r="G1368" s="127"/>
      <c r="H1368" s="130" t="s">
        <v>3183</v>
      </c>
      <c r="I1368" s="129">
        <v>75.604232685743199</v>
      </c>
      <c r="J1368" s="125">
        <v>13</v>
      </c>
      <c r="K1368" s="125" t="s">
        <v>3169</v>
      </c>
      <c r="L1368" s="125" t="s">
        <v>3175</v>
      </c>
      <c r="M1368" s="141" t="s">
        <v>5757</v>
      </c>
      <c r="N1368" s="125">
        <v>1</v>
      </c>
      <c r="O1368" s="141" t="s">
        <v>8158</v>
      </c>
    </row>
    <row r="1369" spans="1:15" x14ac:dyDescent="0.25">
      <c r="A1369" s="125">
        <f t="shared" si="21"/>
        <v>1363</v>
      </c>
      <c r="B1369" s="125" t="s">
        <v>3166</v>
      </c>
      <c r="C1369" s="125" t="s">
        <v>3166</v>
      </c>
      <c r="D1369" s="125" t="s">
        <v>3211</v>
      </c>
      <c r="E1369" s="126"/>
      <c r="F1369" s="127"/>
      <c r="G1369" s="127"/>
      <c r="H1369" s="130" t="s">
        <v>3183</v>
      </c>
      <c r="I1369" s="129">
        <v>82.565125809872058</v>
      </c>
      <c r="J1369" s="125">
        <v>13</v>
      </c>
      <c r="K1369" s="125" t="s">
        <v>3169</v>
      </c>
      <c r="L1369" s="125" t="s">
        <v>3175</v>
      </c>
      <c r="M1369" s="141" t="s">
        <v>5757</v>
      </c>
      <c r="N1369" s="125">
        <v>1</v>
      </c>
      <c r="O1369" s="141" t="s">
        <v>8158</v>
      </c>
    </row>
    <row r="1370" spans="1:15" x14ac:dyDescent="0.25">
      <c r="A1370" s="125">
        <f t="shared" si="21"/>
        <v>1364</v>
      </c>
      <c r="B1370" s="125" t="s">
        <v>3166</v>
      </c>
      <c r="C1370" s="125" t="s">
        <v>3166</v>
      </c>
      <c r="D1370" s="125" t="s">
        <v>3211</v>
      </c>
      <c r="E1370" s="126"/>
      <c r="F1370" s="127"/>
      <c r="G1370" s="127"/>
      <c r="H1370" s="130" t="s">
        <v>3183</v>
      </c>
      <c r="I1370" s="129">
        <v>70.213958726167832</v>
      </c>
      <c r="J1370" s="125">
        <v>13</v>
      </c>
      <c r="K1370" s="125" t="s">
        <v>3169</v>
      </c>
      <c r="L1370" s="125" t="s">
        <v>3175</v>
      </c>
      <c r="M1370" s="141" t="s">
        <v>5757</v>
      </c>
      <c r="N1370" s="125">
        <v>1</v>
      </c>
      <c r="O1370" s="141" t="s">
        <v>8158</v>
      </c>
    </row>
    <row r="1371" spans="1:15" x14ac:dyDescent="0.25">
      <c r="A1371" s="125">
        <f t="shared" si="21"/>
        <v>1365</v>
      </c>
      <c r="B1371" s="125" t="s">
        <v>3166</v>
      </c>
      <c r="C1371" s="125" t="s">
        <v>3166</v>
      </c>
      <c r="D1371" s="125" t="s">
        <v>3211</v>
      </c>
      <c r="E1371" s="126"/>
      <c r="F1371" s="127"/>
      <c r="G1371" s="127"/>
      <c r="H1371" s="130" t="s">
        <v>3183</v>
      </c>
      <c r="I1371" s="129">
        <v>66.610809933523555</v>
      </c>
      <c r="J1371" s="125">
        <v>13</v>
      </c>
      <c r="K1371" s="125" t="s">
        <v>3169</v>
      </c>
      <c r="L1371" s="125" t="s">
        <v>3175</v>
      </c>
      <c r="M1371" s="141" t="s">
        <v>5757</v>
      </c>
      <c r="N1371" s="125">
        <v>1</v>
      </c>
      <c r="O1371" s="141" t="s">
        <v>8158</v>
      </c>
    </row>
    <row r="1372" spans="1:15" x14ac:dyDescent="0.25">
      <c r="A1372" s="125">
        <f t="shared" si="21"/>
        <v>1366</v>
      </c>
      <c r="B1372" s="125" t="s">
        <v>3166</v>
      </c>
      <c r="C1372" s="125" t="s">
        <v>3166</v>
      </c>
      <c r="D1372" s="125" t="s">
        <v>3211</v>
      </c>
      <c r="E1372" s="126"/>
      <c r="F1372" s="127"/>
      <c r="G1372" s="127"/>
      <c r="H1372" s="130" t="s">
        <v>3183</v>
      </c>
      <c r="I1372" s="129">
        <v>77.252831663311866</v>
      </c>
      <c r="J1372" s="125">
        <v>13</v>
      </c>
      <c r="K1372" s="125" t="s">
        <v>3169</v>
      </c>
      <c r="L1372" s="125" t="s">
        <v>3175</v>
      </c>
      <c r="M1372" s="141" t="s">
        <v>5757</v>
      </c>
      <c r="N1372" s="125">
        <v>1</v>
      </c>
      <c r="O1372" s="141" t="s">
        <v>8158</v>
      </c>
    </row>
    <row r="1373" spans="1:15" x14ac:dyDescent="0.25">
      <c r="A1373" s="125">
        <f t="shared" si="21"/>
        <v>1367</v>
      </c>
      <c r="B1373" s="125" t="s">
        <v>3166</v>
      </c>
      <c r="C1373" s="125" t="s">
        <v>3166</v>
      </c>
      <c r="D1373" s="125" t="s">
        <v>3211</v>
      </c>
      <c r="E1373" s="126"/>
      <c r="F1373" s="127"/>
      <c r="G1373" s="127"/>
      <c r="H1373" s="130" t="s">
        <v>3183</v>
      </c>
      <c r="I1373" s="129">
        <v>76.243032468547582</v>
      </c>
      <c r="J1373" s="125">
        <v>13</v>
      </c>
      <c r="K1373" s="125" t="s">
        <v>3169</v>
      </c>
      <c r="L1373" s="125" t="s">
        <v>3175</v>
      </c>
      <c r="M1373" s="141" t="s">
        <v>5757</v>
      </c>
      <c r="N1373" s="125">
        <v>1</v>
      </c>
      <c r="O1373" s="141" t="s">
        <v>8158</v>
      </c>
    </row>
    <row r="1374" spans="1:15" x14ac:dyDescent="0.25">
      <c r="A1374" s="125">
        <f t="shared" si="21"/>
        <v>1368</v>
      </c>
      <c r="B1374" s="125" t="s">
        <v>3166</v>
      </c>
      <c r="C1374" s="125" t="s">
        <v>3166</v>
      </c>
      <c r="D1374" s="125" t="s">
        <v>3211</v>
      </c>
      <c r="E1374" s="126"/>
      <c r="F1374" s="127"/>
      <c r="G1374" s="127"/>
      <c r="H1374" s="130" t="s">
        <v>3183</v>
      </c>
      <c r="I1374" s="129">
        <v>43.965895873961216</v>
      </c>
      <c r="J1374" s="125">
        <v>13</v>
      </c>
      <c r="K1374" s="125" t="s">
        <v>3169</v>
      </c>
      <c r="L1374" s="125" t="s">
        <v>3175</v>
      </c>
      <c r="M1374" s="141" t="s">
        <v>5757</v>
      </c>
      <c r="N1374" s="125">
        <v>1</v>
      </c>
      <c r="O1374" s="141" t="s">
        <v>8158</v>
      </c>
    </row>
    <row r="1375" spans="1:15" x14ac:dyDescent="0.25">
      <c r="A1375" s="125">
        <f t="shared" si="21"/>
        <v>1369</v>
      </c>
      <c r="B1375" s="125" t="s">
        <v>3166</v>
      </c>
      <c r="C1375" s="125" t="s">
        <v>3166</v>
      </c>
      <c r="D1375" s="125" t="s">
        <v>3211</v>
      </c>
      <c r="E1375" s="126"/>
      <c r="F1375" s="127"/>
      <c r="G1375" s="127"/>
      <c r="H1375" s="130" t="s">
        <v>3183</v>
      </c>
      <c r="I1375" s="129">
        <v>82.565125809872058</v>
      </c>
      <c r="J1375" s="125">
        <v>15</v>
      </c>
      <c r="K1375" s="125" t="s">
        <v>3169</v>
      </c>
      <c r="L1375" s="125" t="s">
        <v>3175</v>
      </c>
      <c r="M1375" s="141" t="s">
        <v>5767</v>
      </c>
      <c r="N1375" s="125">
        <v>1</v>
      </c>
      <c r="O1375" s="141" t="s">
        <v>8160</v>
      </c>
    </row>
    <row r="1376" spans="1:15" x14ac:dyDescent="0.25">
      <c r="A1376" s="125">
        <f t="shared" si="21"/>
        <v>1370</v>
      </c>
      <c r="B1376" s="125" t="s">
        <v>3166</v>
      </c>
      <c r="C1376" s="125" t="s">
        <v>3166</v>
      </c>
      <c r="D1376" s="125" t="s">
        <v>3211</v>
      </c>
      <c r="E1376" s="126"/>
      <c r="F1376" s="127"/>
      <c r="G1376" s="127"/>
      <c r="H1376" s="130" t="s">
        <v>3183</v>
      </c>
      <c r="I1376" s="129">
        <v>72.917761896536561</v>
      </c>
      <c r="J1376" s="125">
        <v>13</v>
      </c>
      <c r="K1376" s="125" t="s">
        <v>3169</v>
      </c>
      <c r="L1376" s="125" t="s">
        <v>3175</v>
      </c>
      <c r="M1376" s="141" t="s">
        <v>5759</v>
      </c>
      <c r="N1376" s="125">
        <v>1</v>
      </c>
      <c r="O1376" s="141" t="s">
        <v>8161</v>
      </c>
    </row>
    <row r="1377" spans="1:15" x14ac:dyDescent="0.25">
      <c r="A1377" s="125">
        <f t="shared" si="21"/>
        <v>1371</v>
      </c>
      <c r="B1377" s="125" t="s">
        <v>3166</v>
      </c>
      <c r="C1377" s="125" t="s">
        <v>3166</v>
      </c>
      <c r="D1377" s="125" t="s">
        <v>3211</v>
      </c>
      <c r="E1377" s="126"/>
      <c r="F1377" s="127"/>
      <c r="G1377" s="127"/>
      <c r="H1377" s="130" t="s">
        <v>3183</v>
      </c>
      <c r="I1377" s="129">
        <v>162.92636373527768</v>
      </c>
      <c r="J1377" s="125">
        <v>13</v>
      </c>
      <c r="K1377" s="125" t="s">
        <v>3169</v>
      </c>
      <c r="L1377" s="125" t="s">
        <v>3175</v>
      </c>
      <c r="M1377" s="141" t="s">
        <v>5759</v>
      </c>
      <c r="N1377" s="125">
        <v>1</v>
      </c>
      <c r="O1377" s="141" t="s">
        <v>8161</v>
      </c>
    </row>
    <row r="1378" spans="1:15" x14ac:dyDescent="0.25">
      <c r="A1378" s="125">
        <f t="shared" si="21"/>
        <v>1372</v>
      </c>
      <c r="B1378" s="125" t="s">
        <v>3166</v>
      </c>
      <c r="C1378" s="125" t="s">
        <v>3166</v>
      </c>
      <c r="D1378" s="125" t="s">
        <v>3211</v>
      </c>
      <c r="E1378" s="126"/>
      <c r="F1378" s="127"/>
      <c r="G1378" s="127"/>
      <c r="H1378" s="130" t="s">
        <v>3183</v>
      </c>
      <c r="I1378" s="129">
        <v>84.758480401668365</v>
      </c>
      <c r="J1378" s="125">
        <v>13</v>
      </c>
      <c r="K1378" s="125" t="s">
        <v>3169</v>
      </c>
      <c r="L1378" s="125" t="s">
        <v>3175</v>
      </c>
      <c r="M1378" s="141" t="s">
        <v>5759</v>
      </c>
      <c r="N1378" s="125">
        <v>1</v>
      </c>
      <c r="O1378" s="141" t="s">
        <v>8161</v>
      </c>
    </row>
    <row r="1379" spans="1:15" x14ac:dyDescent="0.25">
      <c r="A1379" s="125">
        <f t="shared" si="21"/>
        <v>1373</v>
      </c>
      <c r="B1379" s="125" t="s">
        <v>3166</v>
      </c>
      <c r="C1379" s="125" t="s">
        <v>3166</v>
      </c>
      <c r="D1379" s="125" t="s">
        <v>3211</v>
      </c>
      <c r="E1379" s="126"/>
      <c r="F1379" s="127"/>
      <c r="G1379" s="127"/>
      <c r="H1379" s="130" t="s">
        <v>3183</v>
      </c>
      <c r="I1379" s="129">
        <v>98.081598681913832</v>
      </c>
      <c r="J1379" s="125">
        <v>13</v>
      </c>
      <c r="K1379" s="125" t="s">
        <v>3169</v>
      </c>
      <c r="L1379" s="125" t="s">
        <v>3175</v>
      </c>
      <c r="M1379" s="141" t="s">
        <v>5759</v>
      </c>
      <c r="N1379" s="125">
        <v>1</v>
      </c>
      <c r="O1379" s="141" t="s">
        <v>8161</v>
      </c>
    </row>
    <row r="1380" spans="1:15" x14ac:dyDescent="0.25">
      <c r="A1380" s="125">
        <f t="shared" si="21"/>
        <v>1374</v>
      </c>
      <c r="B1380" s="125" t="s">
        <v>3166</v>
      </c>
      <c r="C1380" s="125" t="s">
        <v>3166</v>
      </c>
      <c r="D1380" s="125" t="s">
        <v>3211</v>
      </c>
      <c r="E1380" s="126"/>
      <c r="F1380" s="127"/>
      <c r="G1380" s="127"/>
      <c r="H1380" s="130" t="s">
        <v>3183</v>
      </c>
      <c r="I1380" s="129">
        <v>42.426406871192853</v>
      </c>
      <c r="J1380" s="125">
        <v>13</v>
      </c>
      <c r="K1380" s="125" t="s">
        <v>3169</v>
      </c>
      <c r="L1380" s="125" t="s">
        <v>3175</v>
      </c>
      <c r="M1380" s="141" t="s">
        <v>5759</v>
      </c>
      <c r="N1380" s="125">
        <v>1</v>
      </c>
      <c r="O1380" s="141" t="s">
        <v>8161</v>
      </c>
    </row>
    <row r="1381" spans="1:15" x14ac:dyDescent="0.25">
      <c r="A1381" s="125">
        <f t="shared" si="21"/>
        <v>1375</v>
      </c>
      <c r="B1381" s="125" t="s">
        <v>3166</v>
      </c>
      <c r="C1381" s="125" t="s">
        <v>3166</v>
      </c>
      <c r="D1381" s="125" t="s">
        <v>3211</v>
      </c>
      <c r="E1381" s="126"/>
      <c r="F1381" s="127"/>
      <c r="G1381" s="127"/>
      <c r="H1381" s="130" t="s">
        <v>3183</v>
      </c>
      <c r="I1381" s="129">
        <v>116.61903789690601</v>
      </c>
      <c r="J1381" s="125">
        <v>13</v>
      </c>
      <c r="K1381" s="125" t="s">
        <v>3169</v>
      </c>
      <c r="L1381" s="125" t="s">
        <v>3175</v>
      </c>
      <c r="M1381" s="141" t="s">
        <v>5759</v>
      </c>
      <c r="N1381" s="125">
        <v>1</v>
      </c>
      <c r="O1381" s="141" t="s">
        <v>8161</v>
      </c>
    </row>
    <row r="1382" spans="1:15" x14ac:dyDescent="0.25">
      <c r="A1382" s="125">
        <f t="shared" si="21"/>
        <v>1376</v>
      </c>
      <c r="B1382" s="125" t="s">
        <v>3166</v>
      </c>
      <c r="C1382" s="125" t="s">
        <v>3166</v>
      </c>
      <c r="D1382" s="125" t="s">
        <v>3211</v>
      </c>
      <c r="E1382" s="126"/>
      <c r="F1382" s="127"/>
      <c r="G1382" s="127"/>
      <c r="H1382" s="130" t="s">
        <v>3183</v>
      </c>
      <c r="I1382" s="129">
        <v>34.655446902326915</v>
      </c>
      <c r="J1382" s="125">
        <v>15</v>
      </c>
      <c r="K1382" s="125" t="s">
        <v>3169</v>
      </c>
      <c r="L1382" s="125" t="s">
        <v>3175</v>
      </c>
      <c r="M1382" s="141" t="s">
        <v>5767</v>
      </c>
      <c r="N1382" s="125">
        <v>1</v>
      </c>
      <c r="O1382" s="141" t="s">
        <v>8160</v>
      </c>
    </row>
    <row r="1383" spans="1:15" x14ac:dyDescent="0.25">
      <c r="A1383" s="125">
        <f t="shared" si="21"/>
        <v>1377</v>
      </c>
      <c r="B1383" s="125" t="s">
        <v>3166</v>
      </c>
      <c r="C1383" s="125" t="s">
        <v>3166</v>
      </c>
      <c r="D1383" s="125" t="s">
        <v>3211</v>
      </c>
      <c r="E1383" s="126"/>
      <c r="F1383" s="127"/>
      <c r="G1383" s="127"/>
      <c r="H1383" s="130" t="s">
        <v>3183</v>
      </c>
      <c r="I1383" s="129">
        <v>65.73431371817918</v>
      </c>
      <c r="J1383" s="125">
        <v>15</v>
      </c>
      <c r="K1383" s="125" t="s">
        <v>3169</v>
      </c>
      <c r="L1383" s="125" t="s">
        <v>3175</v>
      </c>
      <c r="M1383" s="141" t="s">
        <v>5767</v>
      </c>
      <c r="N1383" s="125">
        <v>1</v>
      </c>
      <c r="O1383" s="141" t="s">
        <v>8160</v>
      </c>
    </row>
    <row r="1384" spans="1:15" x14ac:dyDescent="0.25">
      <c r="A1384" s="125">
        <f t="shared" si="21"/>
        <v>1378</v>
      </c>
      <c r="B1384" s="125" t="s">
        <v>3166</v>
      </c>
      <c r="C1384" s="125" t="s">
        <v>3166</v>
      </c>
      <c r="D1384" s="125" t="s">
        <v>3211</v>
      </c>
      <c r="E1384" s="126"/>
      <c r="F1384" s="127"/>
      <c r="G1384" s="127"/>
      <c r="H1384" s="130" t="s">
        <v>3183</v>
      </c>
      <c r="I1384" s="129">
        <v>13.416407864998739</v>
      </c>
      <c r="J1384" s="125">
        <v>15</v>
      </c>
      <c r="K1384" s="125" t="s">
        <v>3169</v>
      </c>
      <c r="L1384" s="125" t="s">
        <v>3175</v>
      </c>
      <c r="M1384" s="141" t="s">
        <v>5767</v>
      </c>
      <c r="N1384" s="125">
        <v>1</v>
      </c>
      <c r="O1384" s="141" t="s">
        <v>8160</v>
      </c>
    </row>
    <row r="1385" spans="1:15" x14ac:dyDescent="0.25">
      <c r="A1385" s="125">
        <f t="shared" si="21"/>
        <v>1379</v>
      </c>
      <c r="B1385" s="125" t="s">
        <v>3166</v>
      </c>
      <c r="C1385" s="125" t="s">
        <v>3166</v>
      </c>
      <c r="D1385" s="125" t="s">
        <v>3211</v>
      </c>
      <c r="E1385" s="126"/>
      <c r="F1385" s="127"/>
      <c r="G1385" s="127"/>
      <c r="H1385" s="130" t="s">
        <v>3183</v>
      </c>
      <c r="I1385" s="129">
        <v>39.66106403010388</v>
      </c>
      <c r="J1385" s="125">
        <v>15</v>
      </c>
      <c r="K1385" s="125" t="s">
        <v>3169</v>
      </c>
      <c r="L1385" s="125" t="s">
        <v>3175</v>
      </c>
      <c r="M1385" s="141" t="s">
        <v>5767</v>
      </c>
      <c r="N1385" s="125">
        <v>1</v>
      </c>
      <c r="O1385" s="141" t="s">
        <v>8160</v>
      </c>
    </row>
    <row r="1386" spans="1:15" x14ac:dyDescent="0.25">
      <c r="A1386" s="125">
        <f t="shared" si="21"/>
        <v>1380</v>
      </c>
      <c r="B1386" s="125" t="s">
        <v>3166</v>
      </c>
      <c r="C1386" s="125" t="s">
        <v>3166</v>
      </c>
      <c r="D1386" s="125" t="s">
        <v>3211</v>
      </c>
      <c r="E1386" s="126"/>
      <c r="F1386" s="127"/>
      <c r="G1386" s="127"/>
      <c r="H1386" s="130" t="s">
        <v>3183</v>
      </c>
      <c r="I1386" s="129">
        <v>41.400483088968905</v>
      </c>
      <c r="J1386" s="125">
        <v>15</v>
      </c>
      <c r="K1386" s="125" t="s">
        <v>3169</v>
      </c>
      <c r="L1386" s="125" t="s">
        <v>3175</v>
      </c>
      <c r="M1386" s="141" t="s">
        <v>5767</v>
      </c>
      <c r="N1386" s="125">
        <v>1</v>
      </c>
      <c r="O1386" s="141" t="s">
        <v>8160</v>
      </c>
    </row>
    <row r="1387" spans="1:15" x14ac:dyDescent="0.25">
      <c r="A1387" s="125">
        <f t="shared" si="21"/>
        <v>1381</v>
      </c>
      <c r="B1387" s="125" t="s">
        <v>3166</v>
      </c>
      <c r="C1387" s="125" t="s">
        <v>3166</v>
      </c>
      <c r="D1387" s="125" t="s">
        <v>3211</v>
      </c>
      <c r="E1387" s="126"/>
      <c r="F1387" s="127"/>
      <c r="G1387" s="127"/>
      <c r="H1387" s="130" t="s">
        <v>3183</v>
      </c>
      <c r="I1387" s="129">
        <v>13.416407864998739</v>
      </c>
      <c r="J1387" s="125">
        <v>15</v>
      </c>
      <c r="K1387" s="125" t="s">
        <v>3169</v>
      </c>
      <c r="L1387" s="125" t="s">
        <v>3175</v>
      </c>
      <c r="M1387" s="141" t="s">
        <v>5767</v>
      </c>
      <c r="N1387" s="125">
        <v>1</v>
      </c>
      <c r="O1387" s="141" t="s">
        <v>8160</v>
      </c>
    </row>
    <row r="1388" spans="1:15" x14ac:dyDescent="0.25">
      <c r="A1388" s="125">
        <f t="shared" si="21"/>
        <v>1382</v>
      </c>
      <c r="B1388" s="125" t="s">
        <v>3166</v>
      </c>
      <c r="C1388" s="125" t="s">
        <v>3166</v>
      </c>
      <c r="D1388" s="125" t="s">
        <v>3211</v>
      </c>
      <c r="E1388" s="126"/>
      <c r="F1388" s="127"/>
      <c r="G1388" s="127"/>
      <c r="H1388" s="130" t="s">
        <v>3183</v>
      </c>
      <c r="I1388" s="129">
        <v>72.47068372797375</v>
      </c>
      <c r="J1388" s="125">
        <v>15</v>
      </c>
      <c r="K1388" s="125" t="s">
        <v>3169</v>
      </c>
      <c r="L1388" s="125" t="s">
        <v>3175</v>
      </c>
      <c r="M1388" s="141" t="s">
        <v>5767</v>
      </c>
      <c r="N1388" s="125">
        <v>1</v>
      </c>
      <c r="O1388" s="141" t="s">
        <v>8160</v>
      </c>
    </row>
    <row r="1389" spans="1:15" x14ac:dyDescent="0.25">
      <c r="A1389" s="125">
        <f t="shared" si="21"/>
        <v>1383</v>
      </c>
      <c r="B1389" s="125" t="s">
        <v>3166</v>
      </c>
      <c r="C1389" s="125" t="s">
        <v>3166</v>
      </c>
      <c r="D1389" s="125" t="s">
        <v>3211</v>
      </c>
      <c r="E1389" s="126"/>
      <c r="F1389" s="127"/>
      <c r="G1389" s="127"/>
      <c r="H1389" s="130" t="s">
        <v>3183</v>
      </c>
      <c r="I1389" s="129">
        <v>15.033296378372908</v>
      </c>
      <c r="J1389" s="125">
        <v>15</v>
      </c>
      <c r="K1389" s="125" t="s">
        <v>3169</v>
      </c>
      <c r="L1389" s="125" t="s">
        <v>3175</v>
      </c>
      <c r="M1389" s="141" t="s">
        <v>5767</v>
      </c>
      <c r="N1389" s="125">
        <v>1</v>
      </c>
      <c r="O1389" s="141" t="s">
        <v>8160</v>
      </c>
    </row>
    <row r="1390" spans="1:15" x14ac:dyDescent="0.25">
      <c r="A1390" s="125">
        <f t="shared" si="21"/>
        <v>1384</v>
      </c>
      <c r="B1390" s="125" t="s">
        <v>3166</v>
      </c>
      <c r="C1390" s="125" t="s">
        <v>3166</v>
      </c>
      <c r="D1390" s="125" t="s">
        <v>3211</v>
      </c>
      <c r="E1390" s="126"/>
      <c r="F1390" s="127"/>
      <c r="G1390" s="127"/>
      <c r="H1390" s="130" t="s">
        <v>3183</v>
      </c>
      <c r="I1390" s="129">
        <v>42</v>
      </c>
      <c r="J1390" s="125">
        <v>15</v>
      </c>
      <c r="K1390" s="125" t="s">
        <v>3169</v>
      </c>
      <c r="L1390" s="125" t="s">
        <v>3175</v>
      </c>
      <c r="M1390" s="141" t="s">
        <v>5767</v>
      </c>
      <c r="N1390" s="125">
        <v>1</v>
      </c>
      <c r="O1390" s="141" t="s">
        <v>8160</v>
      </c>
    </row>
    <row r="1391" spans="1:15" x14ac:dyDescent="0.25">
      <c r="A1391" s="125">
        <f t="shared" si="21"/>
        <v>1385</v>
      </c>
      <c r="B1391" s="125" t="s">
        <v>3166</v>
      </c>
      <c r="C1391" s="125" t="s">
        <v>3166</v>
      </c>
      <c r="D1391" s="125" t="s">
        <v>3211</v>
      </c>
      <c r="E1391" s="126"/>
      <c r="F1391" s="127"/>
      <c r="G1391" s="127"/>
      <c r="H1391" s="130" t="s">
        <v>3183</v>
      </c>
      <c r="I1391" s="129">
        <v>51.264022471905186</v>
      </c>
      <c r="J1391" s="125">
        <v>15</v>
      </c>
      <c r="K1391" s="125" t="s">
        <v>3169</v>
      </c>
      <c r="L1391" s="125" t="s">
        <v>3175</v>
      </c>
      <c r="M1391" s="141" t="s">
        <v>5767</v>
      </c>
      <c r="N1391" s="125">
        <v>1</v>
      </c>
      <c r="O1391" s="141" t="s">
        <v>8160</v>
      </c>
    </row>
    <row r="1392" spans="1:15" x14ac:dyDescent="0.25">
      <c r="A1392" s="125">
        <f t="shared" si="21"/>
        <v>1386</v>
      </c>
      <c r="B1392" s="125" t="s">
        <v>3166</v>
      </c>
      <c r="C1392" s="125" t="s">
        <v>3166</v>
      </c>
      <c r="D1392" s="125" t="s">
        <v>3211</v>
      </c>
      <c r="E1392" s="126"/>
      <c r="F1392" s="127"/>
      <c r="G1392" s="127"/>
      <c r="H1392" s="130" t="s">
        <v>3183</v>
      </c>
      <c r="I1392" s="129">
        <v>47.413078364518789</v>
      </c>
      <c r="J1392" s="125">
        <v>15</v>
      </c>
      <c r="K1392" s="125" t="s">
        <v>3169</v>
      </c>
      <c r="L1392" s="125" t="s">
        <v>3175</v>
      </c>
      <c r="M1392" s="141" t="s">
        <v>5767</v>
      </c>
      <c r="N1392" s="125">
        <v>1</v>
      </c>
      <c r="O1392" s="141" t="s">
        <v>8160</v>
      </c>
    </row>
    <row r="1393" spans="1:15" x14ac:dyDescent="0.25">
      <c r="A1393" s="125">
        <f t="shared" si="21"/>
        <v>1387</v>
      </c>
      <c r="B1393" s="125" t="s">
        <v>3166</v>
      </c>
      <c r="C1393" s="125" t="s">
        <v>3166</v>
      </c>
      <c r="D1393" s="125" t="s">
        <v>3211</v>
      </c>
      <c r="E1393" s="126"/>
      <c r="F1393" s="127"/>
      <c r="G1393" s="127"/>
      <c r="H1393" s="130" t="s">
        <v>3183</v>
      </c>
      <c r="I1393" s="129">
        <v>46.324939287601879</v>
      </c>
      <c r="J1393" s="125">
        <v>15</v>
      </c>
      <c r="K1393" s="125" t="s">
        <v>3169</v>
      </c>
      <c r="L1393" s="125" t="s">
        <v>3175</v>
      </c>
      <c r="M1393" s="141" t="s">
        <v>5767</v>
      </c>
      <c r="N1393" s="125">
        <v>1</v>
      </c>
      <c r="O1393" s="141" t="s">
        <v>8160</v>
      </c>
    </row>
    <row r="1394" spans="1:15" x14ac:dyDescent="0.25">
      <c r="A1394" s="125">
        <f t="shared" si="21"/>
        <v>1388</v>
      </c>
      <c r="B1394" s="125" t="s">
        <v>3166</v>
      </c>
      <c r="C1394" s="125" t="s">
        <v>3166</v>
      </c>
      <c r="D1394" s="125" t="s">
        <v>3211</v>
      </c>
      <c r="E1394" s="126"/>
      <c r="F1394" s="127"/>
      <c r="G1394" s="127"/>
      <c r="H1394" s="130" t="s">
        <v>3183</v>
      </c>
      <c r="I1394" s="129">
        <v>16.15549442140351</v>
      </c>
      <c r="J1394" s="125">
        <v>15</v>
      </c>
      <c r="K1394" s="125" t="s">
        <v>3169</v>
      </c>
      <c r="L1394" s="125" t="s">
        <v>3175</v>
      </c>
      <c r="M1394" s="141" t="s">
        <v>5767</v>
      </c>
      <c r="N1394" s="125">
        <v>1</v>
      </c>
      <c r="O1394" s="141" t="s">
        <v>8160</v>
      </c>
    </row>
    <row r="1395" spans="1:15" x14ac:dyDescent="0.25">
      <c r="A1395" s="125">
        <f t="shared" si="21"/>
        <v>1389</v>
      </c>
      <c r="B1395" s="125" t="s">
        <v>3166</v>
      </c>
      <c r="C1395" s="125" t="s">
        <v>3166</v>
      </c>
      <c r="D1395" s="125" t="s">
        <v>3211</v>
      </c>
      <c r="E1395" s="126"/>
      <c r="F1395" s="127"/>
      <c r="G1395" s="127"/>
      <c r="H1395" s="130" t="s">
        <v>3183</v>
      </c>
      <c r="I1395" s="129">
        <v>53.450912059571067</v>
      </c>
      <c r="J1395" s="125">
        <v>15</v>
      </c>
      <c r="K1395" s="125" t="s">
        <v>3169</v>
      </c>
      <c r="L1395" s="125" t="s">
        <v>3175</v>
      </c>
      <c r="M1395" s="141" t="s">
        <v>5767</v>
      </c>
      <c r="N1395" s="125">
        <v>1</v>
      </c>
      <c r="O1395" s="141" t="s">
        <v>8160</v>
      </c>
    </row>
    <row r="1396" spans="1:15" x14ac:dyDescent="0.25">
      <c r="A1396" s="125">
        <f t="shared" si="21"/>
        <v>1390</v>
      </c>
      <c r="B1396" s="125" t="s">
        <v>3166</v>
      </c>
      <c r="C1396" s="125" t="s">
        <v>3166</v>
      </c>
      <c r="D1396" s="125" t="s">
        <v>3211</v>
      </c>
      <c r="E1396" s="126"/>
      <c r="F1396" s="127"/>
      <c r="G1396" s="127"/>
      <c r="H1396" s="130" t="s">
        <v>3183</v>
      </c>
      <c r="I1396" s="129">
        <v>56.320511361314892</v>
      </c>
      <c r="J1396" s="125">
        <v>15</v>
      </c>
      <c r="K1396" s="125" t="s">
        <v>3169</v>
      </c>
      <c r="L1396" s="125" t="s">
        <v>3175</v>
      </c>
      <c r="M1396" s="141" t="s">
        <v>5767</v>
      </c>
      <c r="N1396" s="125">
        <v>1</v>
      </c>
      <c r="O1396" s="141" t="s">
        <v>8160</v>
      </c>
    </row>
    <row r="1397" spans="1:15" x14ac:dyDescent="0.25">
      <c r="A1397" s="125">
        <f t="shared" si="21"/>
        <v>1391</v>
      </c>
      <c r="B1397" s="125" t="s">
        <v>3166</v>
      </c>
      <c r="C1397" s="125" t="s">
        <v>3166</v>
      </c>
      <c r="D1397" s="125" t="s">
        <v>3211</v>
      </c>
      <c r="E1397" s="126"/>
      <c r="F1397" s="127"/>
      <c r="G1397" s="127"/>
      <c r="H1397" s="130" t="s">
        <v>3183</v>
      </c>
      <c r="I1397" s="129">
        <v>94.339811320566042</v>
      </c>
      <c r="J1397" s="125">
        <v>15</v>
      </c>
      <c r="K1397" s="125" t="s">
        <v>3169</v>
      </c>
      <c r="L1397" s="125" t="s">
        <v>3175</v>
      </c>
      <c r="M1397" s="141" t="s">
        <v>5767</v>
      </c>
      <c r="N1397" s="125">
        <v>1</v>
      </c>
      <c r="O1397" s="141" t="s">
        <v>8160</v>
      </c>
    </row>
    <row r="1398" spans="1:15" x14ac:dyDescent="0.25">
      <c r="A1398" s="125">
        <f t="shared" si="21"/>
        <v>1392</v>
      </c>
      <c r="B1398" s="125" t="s">
        <v>3166</v>
      </c>
      <c r="C1398" s="125" t="s">
        <v>3166</v>
      </c>
      <c r="D1398" s="125" t="s">
        <v>3211</v>
      </c>
      <c r="E1398" s="126"/>
      <c r="F1398" s="127"/>
      <c r="G1398" s="127"/>
      <c r="H1398" s="130" t="s">
        <v>3183</v>
      </c>
      <c r="I1398" s="129">
        <v>41.109609582188931</v>
      </c>
      <c r="J1398" s="125">
        <v>15</v>
      </c>
      <c r="K1398" s="125" t="s">
        <v>3169</v>
      </c>
      <c r="L1398" s="125" t="s">
        <v>3175</v>
      </c>
      <c r="M1398" s="141" t="s">
        <v>5767</v>
      </c>
      <c r="N1398" s="125">
        <v>1</v>
      </c>
      <c r="O1398" s="141" t="s">
        <v>8160</v>
      </c>
    </row>
    <row r="1399" spans="1:15" x14ac:dyDescent="0.25">
      <c r="A1399" s="125">
        <f t="shared" si="21"/>
        <v>1393</v>
      </c>
      <c r="B1399" s="125" t="s">
        <v>3166</v>
      </c>
      <c r="C1399" s="125" t="s">
        <v>3166</v>
      </c>
      <c r="D1399" s="125" t="s">
        <v>3211</v>
      </c>
      <c r="E1399" s="126"/>
      <c r="F1399" s="127"/>
      <c r="G1399" s="127"/>
      <c r="H1399" s="130" t="s">
        <v>3183</v>
      </c>
      <c r="I1399" s="129">
        <v>12.369316876852981</v>
      </c>
      <c r="J1399" s="125">
        <v>15</v>
      </c>
      <c r="K1399" s="125" t="s">
        <v>3169</v>
      </c>
      <c r="L1399" s="125" t="s">
        <v>3175</v>
      </c>
      <c r="M1399" s="141" t="s">
        <v>5767</v>
      </c>
      <c r="N1399" s="125">
        <v>1</v>
      </c>
      <c r="O1399" s="141" t="s">
        <v>8160</v>
      </c>
    </row>
    <row r="1400" spans="1:15" x14ac:dyDescent="0.25">
      <c r="A1400" s="125">
        <f t="shared" si="21"/>
        <v>1394</v>
      </c>
      <c r="B1400" s="125" t="s">
        <v>3166</v>
      </c>
      <c r="C1400" s="125" t="s">
        <v>3166</v>
      </c>
      <c r="D1400" s="125" t="s">
        <v>3211</v>
      </c>
      <c r="E1400" s="126"/>
      <c r="F1400" s="127"/>
      <c r="G1400" s="127"/>
      <c r="H1400" s="130" t="s">
        <v>3183</v>
      </c>
      <c r="I1400" s="129">
        <v>42.107006542854599</v>
      </c>
      <c r="J1400" s="125">
        <v>15</v>
      </c>
      <c r="K1400" s="125" t="s">
        <v>3169</v>
      </c>
      <c r="L1400" s="125" t="s">
        <v>3175</v>
      </c>
      <c r="M1400" s="141" t="s">
        <v>5767</v>
      </c>
      <c r="N1400" s="125">
        <v>1</v>
      </c>
      <c r="O1400" s="141" t="s">
        <v>8160</v>
      </c>
    </row>
    <row r="1401" spans="1:15" x14ac:dyDescent="0.25">
      <c r="A1401" s="125">
        <f t="shared" si="21"/>
        <v>1395</v>
      </c>
      <c r="B1401" s="125" t="s">
        <v>3166</v>
      </c>
      <c r="C1401" s="125" t="s">
        <v>3166</v>
      </c>
      <c r="D1401" s="125" t="s">
        <v>3211</v>
      </c>
      <c r="E1401" s="126"/>
      <c r="F1401" s="127"/>
      <c r="G1401" s="127"/>
      <c r="H1401" s="130" t="s">
        <v>3183</v>
      </c>
      <c r="I1401" s="129">
        <v>46.872166581031863</v>
      </c>
      <c r="J1401" s="125">
        <v>15</v>
      </c>
      <c r="K1401" s="125" t="s">
        <v>3169</v>
      </c>
      <c r="L1401" s="125" t="s">
        <v>3175</v>
      </c>
      <c r="M1401" s="141" t="s">
        <v>5767</v>
      </c>
      <c r="N1401" s="125">
        <v>1</v>
      </c>
      <c r="O1401" s="141" t="s">
        <v>8160</v>
      </c>
    </row>
    <row r="1402" spans="1:15" x14ac:dyDescent="0.25">
      <c r="A1402" s="125">
        <f t="shared" si="21"/>
        <v>1396</v>
      </c>
      <c r="B1402" s="125" t="s">
        <v>3166</v>
      </c>
      <c r="C1402" s="125" t="s">
        <v>3166</v>
      </c>
      <c r="D1402" s="125" t="s">
        <v>3211</v>
      </c>
      <c r="E1402" s="126"/>
      <c r="F1402" s="127"/>
      <c r="G1402" s="127"/>
      <c r="H1402" s="130" t="s">
        <v>3183</v>
      </c>
      <c r="I1402" s="129">
        <v>30.805843601498726</v>
      </c>
      <c r="J1402" s="125">
        <v>15</v>
      </c>
      <c r="K1402" s="125" t="s">
        <v>3169</v>
      </c>
      <c r="L1402" s="125" t="s">
        <v>3175</v>
      </c>
      <c r="M1402" s="141" t="s">
        <v>5767</v>
      </c>
      <c r="N1402" s="125">
        <v>1</v>
      </c>
      <c r="O1402" s="141" t="s">
        <v>8160</v>
      </c>
    </row>
    <row r="1403" spans="1:15" x14ac:dyDescent="0.25">
      <c r="A1403" s="125">
        <f t="shared" si="21"/>
        <v>1397</v>
      </c>
      <c r="B1403" s="125" t="s">
        <v>3166</v>
      </c>
      <c r="C1403" s="125" t="s">
        <v>3166</v>
      </c>
      <c r="D1403" s="125" t="s">
        <v>3212</v>
      </c>
      <c r="E1403" s="126"/>
      <c r="F1403" s="127"/>
      <c r="G1403" s="127"/>
      <c r="H1403" s="130" t="s">
        <v>3183</v>
      </c>
      <c r="I1403" s="129">
        <v>132.01900000000001</v>
      </c>
      <c r="J1403" s="125">
        <v>16</v>
      </c>
      <c r="K1403" s="125" t="s">
        <v>3169</v>
      </c>
      <c r="L1403" s="125" t="s">
        <v>3170</v>
      </c>
      <c r="M1403" s="141" t="s">
        <v>5917</v>
      </c>
      <c r="N1403" s="125">
        <v>1</v>
      </c>
      <c r="O1403" s="141" t="s">
        <v>8157</v>
      </c>
    </row>
    <row r="1404" spans="1:15" x14ac:dyDescent="0.25">
      <c r="A1404" s="125">
        <f t="shared" si="21"/>
        <v>1398</v>
      </c>
      <c r="B1404" s="125" t="s">
        <v>3166</v>
      </c>
      <c r="C1404" s="125" t="s">
        <v>3166</v>
      </c>
      <c r="D1404" s="125" t="s">
        <v>3212</v>
      </c>
      <c r="E1404" s="126"/>
      <c r="F1404" s="127"/>
      <c r="G1404" s="127"/>
      <c r="H1404" s="130" t="s">
        <v>3183</v>
      </c>
      <c r="I1404" s="129">
        <v>29.698</v>
      </c>
      <c r="J1404" s="125">
        <v>16</v>
      </c>
      <c r="K1404" s="125" t="s">
        <v>3169</v>
      </c>
      <c r="L1404" s="125" t="s">
        <v>3170</v>
      </c>
      <c r="M1404" s="141" t="s">
        <v>5917</v>
      </c>
      <c r="N1404" s="125">
        <v>1</v>
      </c>
      <c r="O1404" s="141" t="s">
        <v>8157</v>
      </c>
    </row>
    <row r="1405" spans="1:15" x14ac:dyDescent="0.25">
      <c r="A1405" s="125">
        <f t="shared" si="21"/>
        <v>1399</v>
      </c>
      <c r="B1405" s="125" t="s">
        <v>3166</v>
      </c>
      <c r="C1405" s="125" t="s">
        <v>3166</v>
      </c>
      <c r="D1405" s="125" t="s">
        <v>3212</v>
      </c>
      <c r="E1405" s="126"/>
      <c r="F1405" s="127"/>
      <c r="G1405" s="127"/>
      <c r="H1405" s="130" t="s">
        <v>3183</v>
      </c>
      <c r="I1405" s="129">
        <v>121.696</v>
      </c>
      <c r="J1405" s="125">
        <v>15</v>
      </c>
      <c r="K1405" s="125" t="s">
        <v>3169</v>
      </c>
      <c r="L1405" s="125" t="s">
        <v>3175</v>
      </c>
      <c r="M1405" s="141" t="s">
        <v>5767</v>
      </c>
      <c r="N1405" s="125">
        <v>1</v>
      </c>
      <c r="O1405" s="141" t="s">
        <v>8160</v>
      </c>
    </row>
    <row r="1406" spans="1:15" x14ac:dyDescent="0.25">
      <c r="A1406" s="125">
        <f t="shared" si="21"/>
        <v>1400</v>
      </c>
      <c r="B1406" s="125" t="s">
        <v>3166</v>
      </c>
      <c r="C1406" s="125" t="s">
        <v>3166</v>
      </c>
      <c r="D1406" s="125" t="s">
        <v>3212</v>
      </c>
      <c r="E1406" s="126"/>
      <c r="F1406" s="127"/>
      <c r="G1406" s="127"/>
      <c r="H1406" s="130" t="s">
        <v>3183</v>
      </c>
      <c r="I1406" s="129">
        <v>71.063000000000002</v>
      </c>
      <c r="J1406" s="125">
        <v>15</v>
      </c>
      <c r="K1406" s="125" t="s">
        <v>3169</v>
      </c>
      <c r="L1406" s="125" t="s">
        <v>3175</v>
      </c>
      <c r="M1406" s="141" t="s">
        <v>5767</v>
      </c>
      <c r="N1406" s="125">
        <v>1</v>
      </c>
      <c r="O1406" s="141" t="s">
        <v>8160</v>
      </c>
    </row>
    <row r="1407" spans="1:15" x14ac:dyDescent="0.25">
      <c r="A1407" s="125">
        <f t="shared" si="21"/>
        <v>1401</v>
      </c>
      <c r="B1407" s="125" t="s">
        <v>3166</v>
      </c>
      <c r="C1407" s="125" t="s">
        <v>3166</v>
      </c>
      <c r="D1407" s="125" t="s">
        <v>3212</v>
      </c>
      <c r="E1407" s="126"/>
      <c r="F1407" s="127"/>
      <c r="G1407" s="127"/>
      <c r="H1407" s="130" t="s">
        <v>3183</v>
      </c>
      <c r="I1407" s="129">
        <v>71.448999999999998</v>
      </c>
      <c r="J1407" s="125">
        <v>15</v>
      </c>
      <c r="K1407" s="125" t="s">
        <v>3169</v>
      </c>
      <c r="L1407" s="125" t="s">
        <v>3175</v>
      </c>
      <c r="M1407" s="141" t="s">
        <v>5767</v>
      </c>
      <c r="N1407" s="125">
        <v>1</v>
      </c>
      <c r="O1407" s="141" t="s">
        <v>8160</v>
      </c>
    </row>
    <row r="1408" spans="1:15" x14ac:dyDescent="0.25">
      <c r="A1408" s="125">
        <f t="shared" si="21"/>
        <v>1402</v>
      </c>
      <c r="B1408" s="125" t="s">
        <v>3166</v>
      </c>
      <c r="C1408" s="125" t="s">
        <v>3166</v>
      </c>
      <c r="D1408" s="125" t="s">
        <v>3212</v>
      </c>
      <c r="E1408" s="126"/>
      <c r="F1408" s="127"/>
      <c r="G1408" s="127"/>
      <c r="H1408" s="130" t="s">
        <v>3183</v>
      </c>
      <c r="I1408" s="129">
        <v>71.700999999999993</v>
      </c>
      <c r="J1408" s="125">
        <v>15</v>
      </c>
      <c r="K1408" s="125" t="s">
        <v>3169</v>
      </c>
      <c r="L1408" s="125" t="s">
        <v>3175</v>
      </c>
      <c r="M1408" s="141" t="s">
        <v>5767</v>
      </c>
      <c r="N1408" s="125">
        <v>1</v>
      </c>
      <c r="O1408" s="141" t="s">
        <v>8160</v>
      </c>
    </row>
    <row r="1409" spans="1:15" x14ac:dyDescent="0.25">
      <c r="A1409" s="125">
        <f t="shared" si="21"/>
        <v>1403</v>
      </c>
      <c r="B1409" s="125" t="s">
        <v>3166</v>
      </c>
      <c r="C1409" s="125" t="s">
        <v>3166</v>
      </c>
      <c r="D1409" s="125" t="s">
        <v>3212</v>
      </c>
      <c r="E1409" s="126"/>
      <c r="F1409" s="127"/>
      <c r="G1409" s="127"/>
      <c r="H1409" s="130" t="s">
        <v>3183</v>
      </c>
      <c r="I1409" s="129">
        <v>71.448999999999998</v>
      </c>
      <c r="J1409" s="125">
        <v>15</v>
      </c>
      <c r="K1409" s="125" t="s">
        <v>3169</v>
      </c>
      <c r="L1409" s="125" t="s">
        <v>3175</v>
      </c>
      <c r="M1409" s="141" t="s">
        <v>5767</v>
      </c>
      <c r="N1409" s="125">
        <v>1</v>
      </c>
      <c r="O1409" s="141" t="s">
        <v>8160</v>
      </c>
    </row>
    <row r="1410" spans="1:15" x14ac:dyDescent="0.25">
      <c r="A1410" s="125">
        <f t="shared" si="21"/>
        <v>1404</v>
      </c>
      <c r="B1410" s="125" t="s">
        <v>3166</v>
      </c>
      <c r="C1410" s="125" t="s">
        <v>3166</v>
      </c>
      <c r="D1410" s="125" t="s">
        <v>3212</v>
      </c>
      <c r="E1410" s="126"/>
      <c r="F1410" s="127"/>
      <c r="G1410" s="127"/>
      <c r="H1410" s="130" t="s">
        <v>3183</v>
      </c>
      <c r="I1410" s="129">
        <v>66.528000000000006</v>
      </c>
      <c r="J1410" s="125">
        <v>15</v>
      </c>
      <c r="K1410" s="125" t="s">
        <v>3169</v>
      </c>
      <c r="L1410" s="125" t="s">
        <v>3175</v>
      </c>
      <c r="M1410" s="141" t="s">
        <v>5767</v>
      </c>
      <c r="N1410" s="125">
        <v>1</v>
      </c>
      <c r="O1410" s="141" t="s">
        <v>8160</v>
      </c>
    </row>
    <row r="1411" spans="1:15" x14ac:dyDescent="0.25">
      <c r="A1411" s="125">
        <f t="shared" si="21"/>
        <v>1405</v>
      </c>
      <c r="B1411" s="125" t="s">
        <v>3166</v>
      </c>
      <c r="C1411" s="125" t="s">
        <v>3166</v>
      </c>
      <c r="D1411" s="125" t="s">
        <v>3212</v>
      </c>
      <c r="E1411" s="126"/>
      <c r="F1411" s="127"/>
      <c r="G1411" s="127"/>
      <c r="H1411" s="130" t="s">
        <v>3183</v>
      </c>
      <c r="I1411" s="129">
        <v>71.448999999999998</v>
      </c>
      <c r="J1411" s="125">
        <v>15</v>
      </c>
      <c r="K1411" s="125" t="s">
        <v>3169</v>
      </c>
      <c r="L1411" s="125" t="s">
        <v>3175</v>
      </c>
      <c r="M1411" s="141" t="s">
        <v>5767</v>
      </c>
      <c r="N1411" s="125">
        <v>1</v>
      </c>
      <c r="O1411" s="141" t="s">
        <v>8160</v>
      </c>
    </row>
    <row r="1412" spans="1:15" x14ac:dyDescent="0.25">
      <c r="A1412" s="125">
        <f t="shared" si="21"/>
        <v>1406</v>
      </c>
      <c r="B1412" s="125" t="s">
        <v>3166</v>
      </c>
      <c r="C1412" s="125" t="s">
        <v>3166</v>
      </c>
      <c r="D1412" s="125" t="s">
        <v>3212</v>
      </c>
      <c r="E1412" s="126"/>
      <c r="F1412" s="127"/>
      <c r="G1412" s="127"/>
      <c r="H1412" s="130" t="s">
        <v>3183</v>
      </c>
      <c r="I1412" s="129">
        <v>68.593000000000004</v>
      </c>
      <c r="J1412" s="125">
        <v>15</v>
      </c>
      <c r="K1412" s="125" t="s">
        <v>3169</v>
      </c>
      <c r="L1412" s="125" t="s">
        <v>3175</v>
      </c>
      <c r="M1412" s="141" t="s">
        <v>5767</v>
      </c>
      <c r="N1412" s="125">
        <v>1</v>
      </c>
      <c r="O1412" s="141" t="s">
        <v>8160</v>
      </c>
    </row>
    <row r="1413" spans="1:15" x14ac:dyDescent="0.25">
      <c r="A1413" s="125">
        <f t="shared" si="21"/>
        <v>1407</v>
      </c>
      <c r="B1413" s="125" t="s">
        <v>3166</v>
      </c>
      <c r="C1413" s="125" t="s">
        <v>3166</v>
      </c>
      <c r="D1413" s="125" t="s">
        <v>3212</v>
      </c>
      <c r="E1413" s="126"/>
      <c r="F1413" s="127"/>
      <c r="G1413" s="127"/>
      <c r="H1413" s="130" t="s">
        <v>3183</v>
      </c>
      <c r="I1413" s="129">
        <v>77.897000000000006</v>
      </c>
      <c r="J1413" s="125">
        <v>15</v>
      </c>
      <c r="K1413" s="125" t="s">
        <v>3169</v>
      </c>
      <c r="L1413" s="125" t="s">
        <v>3175</v>
      </c>
      <c r="M1413" s="141" t="s">
        <v>5767</v>
      </c>
      <c r="N1413" s="125">
        <v>1</v>
      </c>
      <c r="O1413" s="141" t="s">
        <v>8160</v>
      </c>
    </row>
    <row r="1414" spans="1:15" x14ac:dyDescent="0.25">
      <c r="A1414" s="125">
        <f t="shared" si="21"/>
        <v>1408</v>
      </c>
      <c r="B1414" s="125" t="s">
        <v>3166</v>
      </c>
      <c r="C1414" s="125" t="s">
        <v>3166</v>
      </c>
      <c r="D1414" s="125" t="s">
        <v>3213</v>
      </c>
      <c r="E1414" s="126"/>
      <c r="F1414" s="127"/>
      <c r="G1414" s="127"/>
      <c r="H1414" s="130" t="s">
        <v>3183</v>
      </c>
      <c r="I1414" s="129">
        <v>79.930999999999997</v>
      </c>
      <c r="J1414" s="125">
        <v>12</v>
      </c>
      <c r="K1414" s="125" t="s">
        <v>3169</v>
      </c>
      <c r="L1414" s="125" t="s">
        <v>3175</v>
      </c>
      <c r="M1414" s="141" t="s">
        <v>5753</v>
      </c>
      <c r="N1414" s="125">
        <v>1</v>
      </c>
      <c r="O1414" s="141" t="s">
        <v>8152</v>
      </c>
    </row>
    <row r="1415" spans="1:15" x14ac:dyDescent="0.25">
      <c r="A1415" s="125">
        <f t="shared" si="21"/>
        <v>1409</v>
      </c>
      <c r="B1415" s="125" t="s">
        <v>3166</v>
      </c>
      <c r="C1415" s="125" t="s">
        <v>3166</v>
      </c>
      <c r="D1415" s="125" t="s">
        <v>3213</v>
      </c>
      <c r="E1415" s="126"/>
      <c r="F1415" s="127"/>
      <c r="G1415" s="127"/>
      <c r="H1415" s="130" t="s">
        <v>3183</v>
      </c>
      <c r="I1415" s="129">
        <v>12.728</v>
      </c>
      <c r="J1415" s="125">
        <v>14</v>
      </c>
      <c r="K1415" s="125" t="s">
        <v>3169</v>
      </c>
      <c r="L1415" s="125" t="s">
        <v>3175</v>
      </c>
      <c r="M1415" s="141" t="s">
        <v>5765</v>
      </c>
      <c r="N1415" s="125">
        <v>1</v>
      </c>
      <c r="O1415" s="141" t="s">
        <v>8162</v>
      </c>
    </row>
    <row r="1416" spans="1:15" x14ac:dyDescent="0.25">
      <c r="A1416" s="125">
        <f t="shared" si="21"/>
        <v>1410</v>
      </c>
      <c r="B1416" s="125" t="s">
        <v>3166</v>
      </c>
      <c r="C1416" s="125" t="s">
        <v>3166</v>
      </c>
      <c r="D1416" s="125" t="s">
        <v>3213</v>
      </c>
      <c r="E1416" s="126"/>
      <c r="F1416" s="127"/>
      <c r="G1416" s="127"/>
      <c r="H1416" s="130" t="s">
        <v>3183</v>
      </c>
      <c r="I1416" s="129">
        <v>57.628</v>
      </c>
      <c r="J1416" s="125">
        <v>13</v>
      </c>
      <c r="K1416" s="125" t="s">
        <v>3169</v>
      </c>
      <c r="L1416" s="125" t="s">
        <v>3175</v>
      </c>
      <c r="M1416" s="141" t="s">
        <v>5759</v>
      </c>
      <c r="N1416" s="125">
        <v>1</v>
      </c>
      <c r="O1416" s="141" t="s">
        <v>8161</v>
      </c>
    </row>
    <row r="1417" spans="1:15" x14ac:dyDescent="0.25">
      <c r="A1417" s="125">
        <f t="shared" ref="A1417:A1480" si="22">A1416+1</f>
        <v>1411</v>
      </c>
      <c r="B1417" s="125" t="s">
        <v>3166</v>
      </c>
      <c r="C1417" s="125" t="s">
        <v>3166</v>
      </c>
      <c r="D1417" s="125" t="s">
        <v>3213</v>
      </c>
      <c r="E1417" s="126"/>
      <c r="F1417" s="127"/>
      <c r="G1417" s="127"/>
      <c r="H1417" s="130" t="s">
        <v>3183</v>
      </c>
      <c r="I1417" s="129">
        <v>65.054000000000002</v>
      </c>
      <c r="J1417" s="125">
        <v>13</v>
      </c>
      <c r="K1417" s="125" t="s">
        <v>3169</v>
      </c>
      <c r="L1417" s="125" t="s">
        <v>3175</v>
      </c>
      <c r="M1417" s="141" t="s">
        <v>5759</v>
      </c>
      <c r="N1417" s="125">
        <v>1</v>
      </c>
      <c r="O1417" s="141" t="s">
        <v>8161</v>
      </c>
    </row>
    <row r="1418" spans="1:15" x14ac:dyDescent="0.25">
      <c r="A1418" s="125">
        <f t="shared" si="22"/>
        <v>1412</v>
      </c>
      <c r="B1418" s="125" t="s">
        <v>3166</v>
      </c>
      <c r="C1418" s="125" t="s">
        <v>3166</v>
      </c>
      <c r="D1418" s="125" t="s">
        <v>3213</v>
      </c>
      <c r="E1418" s="126"/>
      <c r="F1418" s="127"/>
      <c r="G1418" s="127"/>
      <c r="H1418" s="130" t="s">
        <v>3183</v>
      </c>
      <c r="I1418" s="129">
        <v>71.700999999999993</v>
      </c>
      <c r="J1418" s="125">
        <v>13</v>
      </c>
      <c r="K1418" s="125" t="s">
        <v>3169</v>
      </c>
      <c r="L1418" s="125" t="s">
        <v>3175</v>
      </c>
      <c r="M1418" s="141" t="s">
        <v>5759</v>
      </c>
      <c r="N1418" s="125">
        <v>1</v>
      </c>
      <c r="O1418" s="141" t="s">
        <v>8161</v>
      </c>
    </row>
    <row r="1419" spans="1:15" x14ac:dyDescent="0.25">
      <c r="A1419" s="125">
        <f t="shared" si="22"/>
        <v>1413</v>
      </c>
      <c r="B1419" s="125" t="s">
        <v>3166</v>
      </c>
      <c r="C1419" s="125" t="s">
        <v>3166</v>
      </c>
      <c r="D1419" s="125" t="s">
        <v>3213</v>
      </c>
      <c r="E1419" s="126"/>
      <c r="F1419" s="127"/>
      <c r="G1419" s="127"/>
      <c r="H1419" s="130" t="s">
        <v>3183</v>
      </c>
      <c r="I1419" s="129">
        <v>94.846999999999994</v>
      </c>
      <c r="J1419" s="125">
        <v>13</v>
      </c>
      <c r="K1419" s="125" t="s">
        <v>3169</v>
      </c>
      <c r="L1419" s="125" t="s">
        <v>3175</v>
      </c>
      <c r="M1419" s="141" t="s">
        <v>5759</v>
      </c>
      <c r="N1419" s="125">
        <v>1</v>
      </c>
      <c r="O1419" s="141" t="s">
        <v>8161</v>
      </c>
    </row>
    <row r="1420" spans="1:15" x14ac:dyDescent="0.25">
      <c r="A1420" s="125">
        <f t="shared" si="22"/>
        <v>1414</v>
      </c>
      <c r="B1420" s="125" t="s">
        <v>3166</v>
      </c>
      <c r="C1420" s="125" t="s">
        <v>3166</v>
      </c>
      <c r="D1420" s="125" t="s">
        <v>3213</v>
      </c>
      <c r="E1420" s="126"/>
      <c r="F1420" s="127"/>
      <c r="G1420" s="127"/>
      <c r="H1420" s="130" t="s">
        <v>3183</v>
      </c>
      <c r="I1420" s="129">
        <v>91.22</v>
      </c>
      <c r="J1420" s="125">
        <v>13</v>
      </c>
      <c r="K1420" s="125" t="s">
        <v>3169</v>
      </c>
      <c r="L1420" s="125" t="s">
        <v>3175</v>
      </c>
      <c r="M1420" s="141" t="s">
        <v>5757</v>
      </c>
      <c r="N1420" s="125">
        <v>1</v>
      </c>
      <c r="O1420" s="141" t="s">
        <v>8158</v>
      </c>
    </row>
    <row r="1421" spans="1:15" x14ac:dyDescent="0.25">
      <c r="A1421" s="125">
        <f t="shared" si="22"/>
        <v>1415</v>
      </c>
      <c r="B1421" s="125" t="s">
        <v>3166</v>
      </c>
      <c r="C1421" s="125" t="s">
        <v>3166</v>
      </c>
      <c r="D1421" s="125" t="s">
        <v>3213</v>
      </c>
      <c r="E1421" s="126"/>
      <c r="F1421" s="127"/>
      <c r="G1421" s="127"/>
      <c r="H1421" s="130" t="s">
        <v>3183</v>
      </c>
      <c r="I1421" s="129">
        <v>90.51</v>
      </c>
      <c r="J1421" s="125">
        <v>13</v>
      </c>
      <c r="K1421" s="125" t="s">
        <v>3169</v>
      </c>
      <c r="L1421" s="125" t="s">
        <v>3175</v>
      </c>
      <c r="M1421" s="141" t="s">
        <v>5757</v>
      </c>
      <c r="N1421" s="125">
        <v>1</v>
      </c>
      <c r="O1421" s="141" t="s">
        <v>8158</v>
      </c>
    </row>
    <row r="1422" spans="1:15" x14ac:dyDescent="0.25">
      <c r="A1422" s="125">
        <f t="shared" si="22"/>
        <v>1416</v>
      </c>
      <c r="B1422" s="125" t="s">
        <v>3166</v>
      </c>
      <c r="C1422" s="125" t="s">
        <v>3166</v>
      </c>
      <c r="D1422" s="125" t="s">
        <v>3213</v>
      </c>
      <c r="E1422" s="126"/>
      <c r="F1422" s="127"/>
      <c r="G1422" s="127"/>
      <c r="H1422" s="130" t="s">
        <v>3183</v>
      </c>
      <c r="I1422" s="129">
        <v>90.51</v>
      </c>
      <c r="J1422" s="125">
        <v>13</v>
      </c>
      <c r="K1422" s="125" t="s">
        <v>3169</v>
      </c>
      <c r="L1422" s="125" t="s">
        <v>3175</v>
      </c>
      <c r="M1422" s="141" t="s">
        <v>5757</v>
      </c>
      <c r="N1422" s="125">
        <v>1</v>
      </c>
      <c r="O1422" s="141" t="s">
        <v>8158</v>
      </c>
    </row>
    <row r="1423" spans="1:15" x14ac:dyDescent="0.25">
      <c r="A1423" s="125">
        <f t="shared" si="22"/>
        <v>1417</v>
      </c>
      <c r="B1423" s="125" t="s">
        <v>3166</v>
      </c>
      <c r="C1423" s="125" t="s">
        <v>3166</v>
      </c>
      <c r="D1423" s="125" t="s">
        <v>3213</v>
      </c>
      <c r="E1423" s="126"/>
      <c r="F1423" s="127"/>
      <c r="G1423" s="127"/>
      <c r="H1423" s="130" t="s">
        <v>3183</v>
      </c>
      <c r="I1423" s="129">
        <v>90.51</v>
      </c>
      <c r="J1423" s="125">
        <v>13</v>
      </c>
      <c r="K1423" s="125" t="s">
        <v>3169</v>
      </c>
      <c r="L1423" s="125" t="s">
        <v>3175</v>
      </c>
      <c r="M1423" s="141" t="s">
        <v>5757</v>
      </c>
      <c r="N1423" s="125">
        <v>1</v>
      </c>
      <c r="O1423" s="141" t="s">
        <v>8158</v>
      </c>
    </row>
    <row r="1424" spans="1:15" x14ac:dyDescent="0.25">
      <c r="A1424" s="125">
        <f t="shared" si="22"/>
        <v>1418</v>
      </c>
      <c r="B1424" s="125" t="s">
        <v>3166</v>
      </c>
      <c r="C1424" s="125" t="s">
        <v>3166</v>
      </c>
      <c r="D1424" s="125" t="s">
        <v>3213</v>
      </c>
      <c r="E1424" s="126"/>
      <c r="F1424" s="127"/>
      <c r="G1424" s="127"/>
      <c r="H1424" s="130" t="s">
        <v>3183</v>
      </c>
      <c r="I1424" s="129">
        <v>92.655000000000001</v>
      </c>
      <c r="J1424" s="125">
        <v>13</v>
      </c>
      <c r="K1424" s="125" t="s">
        <v>3169</v>
      </c>
      <c r="L1424" s="125" t="s">
        <v>3175</v>
      </c>
      <c r="M1424" s="141" t="s">
        <v>5757</v>
      </c>
      <c r="N1424" s="125">
        <v>1</v>
      </c>
      <c r="O1424" s="141" t="s">
        <v>8158</v>
      </c>
    </row>
    <row r="1425" spans="1:15" x14ac:dyDescent="0.25">
      <c r="A1425" s="125">
        <f t="shared" si="22"/>
        <v>1419</v>
      </c>
      <c r="B1425" s="125" t="s">
        <v>3166</v>
      </c>
      <c r="C1425" s="125" t="s">
        <v>3166</v>
      </c>
      <c r="D1425" s="125" t="s">
        <v>3213</v>
      </c>
      <c r="E1425" s="126"/>
      <c r="F1425" s="127"/>
      <c r="G1425" s="127"/>
      <c r="H1425" s="130" t="s">
        <v>3183</v>
      </c>
      <c r="I1425" s="129">
        <v>85.563000000000002</v>
      </c>
      <c r="J1425" s="125">
        <v>13</v>
      </c>
      <c r="K1425" s="125" t="s">
        <v>3169</v>
      </c>
      <c r="L1425" s="125" t="s">
        <v>3175</v>
      </c>
      <c r="M1425" s="141" t="s">
        <v>5757</v>
      </c>
      <c r="N1425" s="125">
        <v>1</v>
      </c>
      <c r="O1425" s="141" t="s">
        <v>8158</v>
      </c>
    </row>
    <row r="1426" spans="1:15" x14ac:dyDescent="0.25">
      <c r="A1426" s="125">
        <f t="shared" si="22"/>
        <v>1420</v>
      </c>
      <c r="B1426" s="125" t="s">
        <v>3166</v>
      </c>
      <c r="C1426" s="125" t="s">
        <v>3166</v>
      </c>
      <c r="D1426" s="125" t="s">
        <v>3213</v>
      </c>
      <c r="E1426" s="126"/>
      <c r="F1426" s="127"/>
      <c r="G1426" s="127"/>
      <c r="H1426" s="130" t="s">
        <v>3183</v>
      </c>
      <c r="I1426" s="129">
        <v>98.995000000000005</v>
      </c>
      <c r="J1426" s="125">
        <v>13</v>
      </c>
      <c r="K1426" s="125" t="s">
        <v>3169</v>
      </c>
      <c r="L1426" s="125" t="s">
        <v>3175</v>
      </c>
      <c r="M1426" s="141" t="s">
        <v>5759</v>
      </c>
      <c r="N1426" s="125">
        <v>1</v>
      </c>
      <c r="O1426" s="141" t="s">
        <v>8161</v>
      </c>
    </row>
    <row r="1427" spans="1:15" x14ac:dyDescent="0.25">
      <c r="A1427" s="125">
        <f t="shared" si="22"/>
        <v>1421</v>
      </c>
      <c r="B1427" s="125" t="s">
        <v>3166</v>
      </c>
      <c r="C1427" s="125" t="s">
        <v>3166</v>
      </c>
      <c r="D1427" s="125" t="s">
        <v>3213</v>
      </c>
      <c r="E1427" s="126"/>
      <c r="F1427" s="127"/>
      <c r="G1427" s="127"/>
      <c r="H1427" s="130" t="s">
        <v>3183</v>
      </c>
      <c r="I1427" s="129">
        <v>42.426000000000002</v>
      </c>
      <c r="J1427" s="125">
        <v>13</v>
      </c>
      <c r="K1427" s="125" t="s">
        <v>3169</v>
      </c>
      <c r="L1427" s="125" t="s">
        <v>3175</v>
      </c>
      <c r="M1427" s="141" t="s">
        <v>5759</v>
      </c>
      <c r="N1427" s="125">
        <v>1</v>
      </c>
      <c r="O1427" s="141" t="s">
        <v>8161</v>
      </c>
    </row>
    <row r="1428" spans="1:15" x14ac:dyDescent="0.25">
      <c r="A1428" s="125">
        <f t="shared" si="22"/>
        <v>1422</v>
      </c>
      <c r="B1428" s="125" t="s">
        <v>3166</v>
      </c>
      <c r="C1428" s="125" t="s">
        <v>3166</v>
      </c>
      <c r="D1428" s="125" t="s">
        <v>3213</v>
      </c>
      <c r="E1428" s="126"/>
      <c r="F1428" s="127"/>
      <c r="G1428" s="127"/>
      <c r="H1428" s="130" t="s">
        <v>3183</v>
      </c>
      <c r="I1428" s="129">
        <v>75.69</v>
      </c>
      <c r="J1428" s="125">
        <v>13</v>
      </c>
      <c r="K1428" s="125" t="s">
        <v>3169</v>
      </c>
      <c r="L1428" s="125" t="s">
        <v>3175</v>
      </c>
      <c r="M1428" s="141" t="s">
        <v>5757</v>
      </c>
      <c r="N1428" s="125">
        <v>1</v>
      </c>
      <c r="O1428" s="141" t="s">
        <v>8158</v>
      </c>
    </row>
    <row r="1429" spans="1:15" x14ac:dyDescent="0.25">
      <c r="A1429" s="125">
        <f t="shared" si="22"/>
        <v>1423</v>
      </c>
      <c r="B1429" s="125" t="s">
        <v>3166</v>
      </c>
      <c r="C1429" s="125" t="s">
        <v>3166</v>
      </c>
      <c r="D1429" s="125" t="s">
        <v>3213</v>
      </c>
      <c r="E1429" s="126"/>
      <c r="F1429" s="127"/>
      <c r="G1429" s="127"/>
      <c r="H1429" s="130" t="s">
        <v>3183</v>
      </c>
      <c r="I1429" s="129">
        <v>75.69</v>
      </c>
      <c r="J1429" s="125">
        <v>13</v>
      </c>
      <c r="K1429" s="125" t="s">
        <v>3169</v>
      </c>
      <c r="L1429" s="125" t="s">
        <v>3175</v>
      </c>
      <c r="M1429" s="141" t="s">
        <v>5759</v>
      </c>
      <c r="N1429" s="125">
        <v>1</v>
      </c>
      <c r="O1429" s="141" t="s">
        <v>8161</v>
      </c>
    </row>
    <row r="1430" spans="1:15" x14ac:dyDescent="0.25">
      <c r="A1430" s="125">
        <f t="shared" si="22"/>
        <v>1424</v>
      </c>
      <c r="B1430" s="125" t="s">
        <v>3166</v>
      </c>
      <c r="C1430" s="125" t="s">
        <v>3166</v>
      </c>
      <c r="D1430" s="125" t="s">
        <v>3213</v>
      </c>
      <c r="E1430" s="126"/>
      <c r="F1430" s="127"/>
      <c r="G1430" s="127"/>
      <c r="H1430" s="130" t="s">
        <v>3183</v>
      </c>
      <c r="I1430" s="129">
        <v>112.539</v>
      </c>
      <c r="J1430" s="125">
        <v>13</v>
      </c>
      <c r="K1430" s="125" t="s">
        <v>3169</v>
      </c>
      <c r="L1430" s="125" t="s">
        <v>3175</v>
      </c>
      <c r="M1430" s="141" t="s">
        <v>5757</v>
      </c>
      <c r="N1430" s="125">
        <v>1</v>
      </c>
      <c r="O1430" s="141" t="s">
        <v>8158</v>
      </c>
    </row>
    <row r="1431" spans="1:15" x14ac:dyDescent="0.25">
      <c r="A1431" s="125">
        <f t="shared" si="22"/>
        <v>1425</v>
      </c>
      <c r="B1431" s="125" t="s">
        <v>3166</v>
      </c>
      <c r="C1431" s="125" t="s">
        <v>3166</v>
      </c>
      <c r="D1431" s="125" t="s">
        <v>3213</v>
      </c>
      <c r="E1431" s="126"/>
      <c r="F1431" s="127"/>
      <c r="G1431" s="127"/>
      <c r="H1431" s="130" t="s">
        <v>3183</v>
      </c>
      <c r="I1431" s="129">
        <v>109.622</v>
      </c>
      <c r="J1431" s="125">
        <v>13</v>
      </c>
      <c r="K1431" s="125" t="s">
        <v>3169</v>
      </c>
      <c r="L1431" s="125" t="s">
        <v>3175</v>
      </c>
      <c r="M1431" s="141" t="s">
        <v>5759</v>
      </c>
      <c r="N1431" s="125">
        <v>1</v>
      </c>
      <c r="O1431" s="141" t="s">
        <v>8161</v>
      </c>
    </row>
    <row r="1432" spans="1:15" x14ac:dyDescent="0.25">
      <c r="A1432" s="125">
        <f t="shared" si="22"/>
        <v>1426</v>
      </c>
      <c r="B1432" s="125" t="s">
        <v>3166</v>
      </c>
      <c r="C1432" s="125" t="s">
        <v>3166</v>
      </c>
      <c r="D1432" s="125" t="s">
        <v>3213</v>
      </c>
      <c r="E1432" s="126"/>
      <c r="F1432" s="127"/>
      <c r="G1432" s="127"/>
      <c r="H1432" s="130" t="s">
        <v>3183</v>
      </c>
      <c r="I1432" s="129">
        <v>112.432</v>
      </c>
      <c r="J1432" s="125">
        <v>13</v>
      </c>
      <c r="K1432" s="125" t="s">
        <v>3169</v>
      </c>
      <c r="L1432" s="125" t="s">
        <v>3175</v>
      </c>
      <c r="M1432" s="141" t="s">
        <v>5757</v>
      </c>
      <c r="N1432" s="125">
        <v>1</v>
      </c>
      <c r="O1432" s="141" t="s">
        <v>8158</v>
      </c>
    </row>
    <row r="1433" spans="1:15" x14ac:dyDescent="0.25">
      <c r="A1433" s="125">
        <f t="shared" si="22"/>
        <v>1427</v>
      </c>
      <c r="B1433" s="125" t="s">
        <v>3166</v>
      </c>
      <c r="C1433" s="125" t="s">
        <v>3166</v>
      </c>
      <c r="D1433" s="125" t="s">
        <v>3213</v>
      </c>
      <c r="E1433" s="126"/>
      <c r="F1433" s="127"/>
      <c r="G1433" s="127"/>
      <c r="H1433" s="130" t="s">
        <v>3183</v>
      </c>
      <c r="I1433" s="129">
        <v>114.56</v>
      </c>
      <c r="J1433" s="125">
        <v>13</v>
      </c>
      <c r="K1433" s="125" t="s">
        <v>3169</v>
      </c>
      <c r="L1433" s="125" t="s">
        <v>3175</v>
      </c>
      <c r="M1433" s="141" t="s">
        <v>5759</v>
      </c>
      <c r="N1433" s="125">
        <v>1</v>
      </c>
      <c r="O1433" s="141" t="s">
        <v>8161</v>
      </c>
    </row>
    <row r="1434" spans="1:15" x14ac:dyDescent="0.25">
      <c r="A1434" s="125">
        <f t="shared" si="22"/>
        <v>1428</v>
      </c>
      <c r="B1434" s="125" t="s">
        <v>3166</v>
      </c>
      <c r="C1434" s="125" t="s">
        <v>3166</v>
      </c>
      <c r="D1434" s="125" t="s">
        <v>3213</v>
      </c>
      <c r="E1434" s="126"/>
      <c r="F1434" s="127"/>
      <c r="G1434" s="127"/>
      <c r="H1434" s="130" t="s">
        <v>3183</v>
      </c>
      <c r="I1434" s="129">
        <v>107.48</v>
      </c>
      <c r="J1434" s="125">
        <v>13</v>
      </c>
      <c r="K1434" s="125" t="s">
        <v>3169</v>
      </c>
      <c r="L1434" s="125" t="s">
        <v>3175</v>
      </c>
      <c r="M1434" s="141" t="s">
        <v>5757</v>
      </c>
      <c r="N1434" s="125">
        <v>1</v>
      </c>
      <c r="O1434" s="141" t="s">
        <v>8158</v>
      </c>
    </row>
    <row r="1435" spans="1:15" x14ac:dyDescent="0.25">
      <c r="A1435" s="125">
        <f t="shared" si="22"/>
        <v>1429</v>
      </c>
      <c r="B1435" s="125" t="s">
        <v>3166</v>
      </c>
      <c r="C1435" s="125" t="s">
        <v>3166</v>
      </c>
      <c r="D1435" s="125" t="s">
        <v>3213</v>
      </c>
      <c r="E1435" s="126"/>
      <c r="F1435" s="127"/>
      <c r="G1435" s="127"/>
      <c r="H1435" s="130" t="s">
        <v>3183</v>
      </c>
      <c r="I1435" s="129">
        <v>112.432</v>
      </c>
      <c r="J1435" s="125">
        <v>12</v>
      </c>
      <c r="K1435" s="125" t="s">
        <v>3169</v>
      </c>
      <c r="L1435" s="125" t="s">
        <v>3175</v>
      </c>
      <c r="M1435" s="141" t="s">
        <v>5751</v>
      </c>
      <c r="N1435" s="125">
        <v>1</v>
      </c>
      <c r="O1435" s="141" t="s">
        <v>8156</v>
      </c>
    </row>
    <row r="1436" spans="1:15" x14ac:dyDescent="0.25">
      <c r="A1436" s="125">
        <f t="shared" si="22"/>
        <v>1430</v>
      </c>
      <c r="B1436" s="125" t="s">
        <v>3166</v>
      </c>
      <c r="C1436" s="125" t="s">
        <v>3166</v>
      </c>
      <c r="D1436" s="125" t="s">
        <v>3213</v>
      </c>
      <c r="E1436" s="126"/>
      <c r="F1436" s="127"/>
      <c r="G1436" s="127"/>
      <c r="H1436" s="130" t="s">
        <v>3183</v>
      </c>
      <c r="I1436" s="129">
        <v>107.56399999999999</v>
      </c>
      <c r="J1436" s="125">
        <v>13</v>
      </c>
      <c r="K1436" s="125" t="s">
        <v>3169</v>
      </c>
      <c r="L1436" s="125" t="s">
        <v>3175</v>
      </c>
      <c r="M1436" s="141" t="s">
        <v>5757</v>
      </c>
      <c r="N1436" s="125">
        <v>1</v>
      </c>
      <c r="O1436" s="141" t="s">
        <v>8158</v>
      </c>
    </row>
    <row r="1437" spans="1:15" x14ac:dyDescent="0.25">
      <c r="A1437" s="125">
        <f t="shared" si="22"/>
        <v>1431</v>
      </c>
      <c r="B1437" s="125" t="s">
        <v>3166</v>
      </c>
      <c r="C1437" s="125" t="s">
        <v>3166</v>
      </c>
      <c r="D1437" s="125" t="s">
        <v>3213</v>
      </c>
      <c r="E1437" s="126"/>
      <c r="F1437" s="127"/>
      <c r="G1437" s="127"/>
      <c r="H1437" s="130" t="s">
        <v>3183</v>
      </c>
      <c r="I1437" s="129">
        <v>92.655000000000001</v>
      </c>
      <c r="J1437" s="125">
        <v>13</v>
      </c>
      <c r="K1437" s="125" t="s">
        <v>3169</v>
      </c>
      <c r="L1437" s="125" t="s">
        <v>3175</v>
      </c>
      <c r="M1437" s="141" t="s">
        <v>5759</v>
      </c>
      <c r="N1437" s="125">
        <v>1</v>
      </c>
      <c r="O1437" s="141" t="s">
        <v>8161</v>
      </c>
    </row>
    <row r="1438" spans="1:15" x14ac:dyDescent="0.25">
      <c r="A1438" s="125">
        <f t="shared" si="22"/>
        <v>1432</v>
      </c>
      <c r="B1438" s="125" t="s">
        <v>3166</v>
      </c>
      <c r="C1438" s="125" t="s">
        <v>3166</v>
      </c>
      <c r="D1438" s="125" t="s">
        <v>3213</v>
      </c>
      <c r="E1438" s="126"/>
      <c r="F1438" s="127"/>
      <c r="G1438" s="127"/>
      <c r="H1438" s="130" t="s">
        <v>3183</v>
      </c>
      <c r="I1438" s="129">
        <v>88.414000000000001</v>
      </c>
      <c r="J1438" s="125">
        <v>13</v>
      </c>
      <c r="K1438" s="125" t="s">
        <v>3169</v>
      </c>
      <c r="L1438" s="125" t="s">
        <v>3175</v>
      </c>
      <c r="M1438" s="141" t="s">
        <v>5759</v>
      </c>
      <c r="N1438" s="125">
        <v>1</v>
      </c>
      <c r="O1438" s="141" t="s">
        <v>8161</v>
      </c>
    </row>
    <row r="1439" spans="1:15" x14ac:dyDescent="0.25">
      <c r="A1439" s="125">
        <f t="shared" si="22"/>
        <v>1433</v>
      </c>
      <c r="B1439" s="125" t="s">
        <v>3166</v>
      </c>
      <c r="C1439" s="125" t="s">
        <v>3166</v>
      </c>
      <c r="D1439" s="125" t="s">
        <v>3213</v>
      </c>
      <c r="E1439" s="126"/>
      <c r="F1439" s="127"/>
      <c r="G1439" s="127"/>
      <c r="H1439" s="130" t="s">
        <v>3183</v>
      </c>
      <c r="I1439" s="129">
        <v>94.751999999999995</v>
      </c>
      <c r="J1439" s="125">
        <v>13</v>
      </c>
      <c r="K1439" s="125" t="s">
        <v>3169</v>
      </c>
      <c r="L1439" s="125" t="s">
        <v>3175</v>
      </c>
      <c r="M1439" s="141" t="s">
        <v>5759</v>
      </c>
      <c r="N1439" s="125">
        <v>1</v>
      </c>
      <c r="O1439" s="141" t="s">
        <v>8161</v>
      </c>
    </row>
    <row r="1440" spans="1:15" x14ac:dyDescent="0.25">
      <c r="A1440" s="125">
        <f t="shared" si="22"/>
        <v>1434</v>
      </c>
      <c r="B1440" s="125" t="s">
        <v>3166</v>
      </c>
      <c r="C1440" s="125" t="s">
        <v>3166</v>
      </c>
      <c r="D1440" s="125" t="s">
        <v>3213</v>
      </c>
      <c r="E1440" s="126"/>
      <c r="F1440" s="127"/>
      <c r="G1440" s="127"/>
      <c r="H1440" s="130" t="s">
        <v>3183</v>
      </c>
      <c r="I1440" s="129">
        <v>82.134</v>
      </c>
      <c r="J1440" s="125">
        <v>13</v>
      </c>
      <c r="K1440" s="125" t="s">
        <v>3169</v>
      </c>
      <c r="L1440" s="125" t="s">
        <v>3175</v>
      </c>
      <c r="M1440" s="141" t="s">
        <v>5759</v>
      </c>
      <c r="N1440" s="125">
        <v>1</v>
      </c>
      <c r="O1440" s="141" t="s">
        <v>8161</v>
      </c>
    </row>
    <row r="1441" spans="1:15" x14ac:dyDescent="0.25">
      <c r="A1441" s="125">
        <f t="shared" si="22"/>
        <v>1435</v>
      </c>
      <c r="B1441" s="125" t="s">
        <v>3166</v>
      </c>
      <c r="C1441" s="125" t="s">
        <v>3166</v>
      </c>
      <c r="D1441" s="125" t="s">
        <v>3213</v>
      </c>
      <c r="E1441" s="126"/>
      <c r="F1441" s="127"/>
      <c r="G1441" s="127"/>
      <c r="H1441" s="130" t="s">
        <v>3183</v>
      </c>
      <c r="I1441" s="129">
        <v>79.930999999999997</v>
      </c>
      <c r="J1441" s="125">
        <v>13</v>
      </c>
      <c r="K1441" s="125" t="s">
        <v>3169</v>
      </c>
      <c r="L1441" s="125" t="s">
        <v>3175</v>
      </c>
      <c r="M1441" s="141" t="s">
        <v>5757</v>
      </c>
      <c r="N1441" s="125">
        <v>1</v>
      </c>
      <c r="O1441" s="141" t="s">
        <v>8158</v>
      </c>
    </row>
    <row r="1442" spans="1:15" x14ac:dyDescent="0.25">
      <c r="A1442" s="125">
        <f t="shared" si="22"/>
        <v>1436</v>
      </c>
      <c r="B1442" s="125" t="s">
        <v>3166</v>
      </c>
      <c r="C1442" s="125" t="s">
        <v>3166</v>
      </c>
      <c r="D1442" s="125" t="s">
        <v>3213</v>
      </c>
      <c r="E1442" s="126"/>
      <c r="F1442" s="127"/>
      <c r="G1442" s="127"/>
      <c r="H1442" s="130" t="s">
        <v>3183</v>
      </c>
      <c r="I1442" s="129">
        <v>82.134</v>
      </c>
      <c r="J1442" s="125">
        <v>13</v>
      </c>
      <c r="K1442" s="125" t="s">
        <v>3169</v>
      </c>
      <c r="L1442" s="125" t="s">
        <v>3175</v>
      </c>
      <c r="M1442" s="141" t="s">
        <v>5759</v>
      </c>
      <c r="N1442" s="125">
        <v>1</v>
      </c>
      <c r="O1442" s="141" t="s">
        <v>8161</v>
      </c>
    </row>
    <row r="1443" spans="1:15" x14ac:dyDescent="0.25">
      <c r="A1443" s="125">
        <f t="shared" si="22"/>
        <v>1437</v>
      </c>
      <c r="B1443" s="125" t="s">
        <v>3166</v>
      </c>
      <c r="C1443" s="125" t="s">
        <v>3166</v>
      </c>
      <c r="D1443" s="125" t="s">
        <v>3213</v>
      </c>
      <c r="E1443" s="126"/>
      <c r="F1443" s="127"/>
      <c r="G1443" s="127"/>
      <c r="H1443" s="130" t="s">
        <v>3183</v>
      </c>
      <c r="I1443" s="129">
        <v>81.319999999999993</v>
      </c>
      <c r="J1443" s="125">
        <v>13</v>
      </c>
      <c r="K1443" s="125" t="s">
        <v>3169</v>
      </c>
      <c r="L1443" s="125" t="s">
        <v>3175</v>
      </c>
      <c r="M1443" s="141" t="s">
        <v>5757</v>
      </c>
      <c r="N1443" s="125">
        <v>1</v>
      </c>
      <c r="O1443" s="141" t="s">
        <v>8158</v>
      </c>
    </row>
    <row r="1444" spans="1:15" x14ac:dyDescent="0.25">
      <c r="A1444" s="125">
        <f t="shared" si="22"/>
        <v>1438</v>
      </c>
      <c r="B1444" s="125" t="s">
        <v>3166</v>
      </c>
      <c r="C1444" s="125" t="s">
        <v>3166</v>
      </c>
      <c r="D1444" s="125" t="s">
        <v>3213</v>
      </c>
      <c r="E1444" s="126"/>
      <c r="F1444" s="127"/>
      <c r="G1444" s="127"/>
      <c r="H1444" s="130" t="s">
        <v>3183</v>
      </c>
      <c r="I1444" s="129">
        <v>79.930999999999997</v>
      </c>
      <c r="J1444" s="125">
        <v>13</v>
      </c>
      <c r="K1444" s="125" t="s">
        <v>3169</v>
      </c>
      <c r="L1444" s="125" t="s">
        <v>3175</v>
      </c>
      <c r="M1444" s="141" t="s">
        <v>5759</v>
      </c>
      <c r="N1444" s="125">
        <v>1</v>
      </c>
      <c r="O1444" s="141" t="s">
        <v>8161</v>
      </c>
    </row>
    <row r="1445" spans="1:15" x14ac:dyDescent="0.25">
      <c r="A1445" s="125">
        <f t="shared" si="22"/>
        <v>1439</v>
      </c>
      <c r="B1445" s="125" t="s">
        <v>3166</v>
      </c>
      <c r="C1445" s="125" t="s">
        <v>3166</v>
      </c>
      <c r="D1445" s="125" t="s">
        <v>3213</v>
      </c>
      <c r="E1445" s="126"/>
      <c r="F1445" s="127"/>
      <c r="G1445" s="127"/>
      <c r="H1445" s="130" t="s">
        <v>3183</v>
      </c>
      <c r="I1445" s="129">
        <v>84.171999999999997</v>
      </c>
      <c r="J1445" s="125">
        <v>13</v>
      </c>
      <c r="K1445" s="125" t="s">
        <v>3169</v>
      </c>
      <c r="L1445" s="125" t="s">
        <v>3175</v>
      </c>
      <c r="M1445" s="141" t="s">
        <v>5759</v>
      </c>
      <c r="N1445" s="125">
        <v>1</v>
      </c>
      <c r="O1445" s="141" t="s">
        <v>8161</v>
      </c>
    </row>
    <row r="1446" spans="1:15" x14ac:dyDescent="0.25">
      <c r="A1446" s="125">
        <f t="shared" si="22"/>
        <v>1440</v>
      </c>
      <c r="B1446" s="125" t="s">
        <v>3166</v>
      </c>
      <c r="C1446" s="125" t="s">
        <v>3166</v>
      </c>
      <c r="D1446" s="125" t="s">
        <v>3213</v>
      </c>
      <c r="E1446" s="126"/>
      <c r="F1446" s="127"/>
      <c r="G1446" s="127"/>
      <c r="H1446" s="130" t="s">
        <v>3183</v>
      </c>
      <c r="I1446" s="129">
        <v>73.539000000000001</v>
      </c>
      <c r="J1446" s="125">
        <v>13</v>
      </c>
      <c r="K1446" s="125" t="s">
        <v>3169</v>
      </c>
      <c r="L1446" s="125" t="s">
        <v>3175</v>
      </c>
      <c r="M1446" s="141" t="s">
        <v>5757</v>
      </c>
      <c r="N1446" s="125">
        <v>1</v>
      </c>
      <c r="O1446" s="141" t="s">
        <v>8158</v>
      </c>
    </row>
    <row r="1447" spans="1:15" x14ac:dyDescent="0.25">
      <c r="A1447" s="125">
        <f t="shared" si="22"/>
        <v>1441</v>
      </c>
      <c r="B1447" s="125" t="s">
        <v>3166</v>
      </c>
      <c r="C1447" s="125" t="s">
        <v>3166</v>
      </c>
      <c r="D1447" s="125" t="s">
        <v>3213</v>
      </c>
      <c r="E1447" s="126"/>
      <c r="F1447" s="127"/>
      <c r="G1447" s="127"/>
      <c r="H1447" s="130" t="s">
        <v>3183</v>
      </c>
      <c r="I1447" s="129">
        <v>84.171999999999997</v>
      </c>
      <c r="J1447" s="125">
        <v>13</v>
      </c>
      <c r="K1447" s="125" t="s">
        <v>3169</v>
      </c>
      <c r="L1447" s="125" t="s">
        <v>3175</v>
      </c>
      <c r="M1447" s="141" t="s">
        <v>5759</v>
      </c>
      <c r="N1447" s="125">
        <v>1</v>
      </c>
      <c r="O1447" s="141" t="s">
        <v>8161</v>
      </c>
    </row>
    <row r="1448" spans="1:15" x14ac:dyDescent="0.25">
      <c r="A1448" s="125">
        <f t="shared" si="22"/>
        <v>1442</v>
      </c>
      <c r="B1448" s="125" t="s">
        <v>3166</v>
      </c>
      <c r="C1448" s="125" t="s">
        <v>3166</v>
      </c>
      <c r="D1448" s="125" t="s">
        <v>3213</v>
      </c>
      <c r="E1448" s="126"/>
      <c r="F1448" s="127"/>
      <c r="G1448" s="127"/>
      <c r="H1448" s="130" t="s">
        <v>3183</v>
      </c>
      <c r="I1448" s="129">
        <v>84.171999999999997</v>
      </c>
      <c r="J1448" s="125">
        <v>13</v>
      </c>
      <c r="K1448" s="125" t="s">
        <v>3169</v>
      </c>
      <c r="L1448" s="125" t="s">
        <v>3175</v>
      </c>
      <c r="M1448" s="141" t="s">
        <v>5757</v>
      </c>
      <c r="N1448" s="125">
        <v>1</v>
      </c>
      <c r="O1448" s="141" t="s">
        <v>8158</v>
      </c>
    </row>
    <row r="1449" spans="1:15" x14ac:dyDescent="0.25">
      <c r="A1449" s="125">
        <f t="shared" si="22"/>
        <v>1443</v>
      </c>
      <c r="B1449" s="125" t="s">
        <v>3166</v>
      </c>
      <c r="C1449" s="125" t="s">
        <v>3166</v>
      </c>
      <c r="D1449" s="125" t="s">
        <v>3213</v>
      </c>
      <c r="E1449" s="126"/>
      <c r="F1449" s="127"/>
      <c r="G1449" s="127"/>
      <c r="H1449" s="130" t="s">
        <v>3168</v>
      </c>
      <c r="I1449" s="129">
        <v>131.55199999999999</v>
      </c>
      <c r="J1449" s="125">
        <v>16</v>
      </c>
      <c r="K1449" s="125" t="s">
        <v>3169</v>
      </c>
      <c r="L1449" s="125" t="s">
        <v>3175</v>
      </c>
      <c r="M1449" s="141" t="s">
        <v>931</v>
      </c>
      <c r="N1449" s="125">
        <v>1</v>
      </c>
      <c r="O1449" s="141" t="s">
        <v>931</v>
      </c>
    </row>
    <row r="1450" spans="1:15" x14ac:dyDescent="0.25">
      <c r="A1450" s="125">
        <f t="shared" si="22"/>
        <v>1444</v>
      </c>
      <c r="B1450" s="125" t="s">
        <v>3166</v>
      </c>
      <c r="C1450" s="125" t="s">
        <v>3166</v>
      </c>
      <c r="D1450" s="125" t="s">
        <v>3213</v>
      </c>
      <c r="E1450" s="126"/>
      <c r="F1450" s="127"/>
      <c r="G1450" s="127"/>
      <c r="H1450" s="130" t="s">
        <v>3168</v>
      </c>
      <c r="I1450" s="129">
        <v>142.83600000000001</v>
      </c>
      <c r="J1450" s="125">
        <v>16</v>
      </c>
      <c r="K1450" s="125" t="s">
        <v>3169</v>
      </c>
      <c r="L1450" s="125" t="s">
        <v>3175</v>
      </c>
      <c r="M1450" s="141" t="s">
        <v>931</v>
      </c>
      <c r="N1450" s="125">
        <v>1</v>
      </c>
      <c r="O1450" s="141" t="s">
        <v>931</v>
      </c>
    </row>
    <row r="1451" spans="1:15" x14ac:dyDescent="0.25">
      <c r="A1451" s="125">
        <f t="shared" si="22"/>
        <v>1445</v>
      </c>
      <c r="B1451" s="125" t="s">
        <v>3166</v>
      </c>
      <c r="C1451" s="125" t="s">
        <v>3166</v>
      </c>
      <c r="D1451" s="125" t="s">
        <v>3213</v>
      </c>
      <c r="E1451" s="126"/>
      <c r="F1451" s="127"/>
      <c r="G1451" s="127"/>
      <c r="H1451" s="130" t="s">
        <v>3168</v>
      </c>
      <c r="I1451" s="129">
        <v>153.45699999999999</v>
      </c>
      <c r="J1451" s="125">
        <v>16</v>
      </c>
      <c r="K1451" s="125" t="s">
        <v>3169</v>
      </c>
      <c r="L1451" s="125" t="s">
        <v>3175</v>
      </c>
      <c r="M1451" s="141" t="s">
        <v>931</v>
      </c>
      <c r="N1451" s="125">
        <v>1</v>
      </c>
      <c r="O1451" s="141" t="s">
        <v>931</v>
      </c>
    </row>
    <row r="1452" spans="1:15" x14ac:dyDescent="0.25">
      <c r="A1452" s="125">
        <f t="shared" si="22"/>
        <v>1446</v>
      </c>
      <c r="B1452" s="125" t="s">
        <v>3166</v>
      </c>
      <c r="C1452" s="125" t="s">
        <v>3166</v>
      </c>
      <c r="D1452" s="125" t="s">
        <v>3213</v>
      </c>
      <c r="E1452" s="126"/>
      <c r="F1452" s="127"/>
      <c r="G1452" s="127"/>
      <c r="H1452" s="130" t="s">
        <v>3168</v>
      </c>
      <c r="I1452" s="129">
        <v>152.04300000000001</v>
      </c>
      <c r="J1452" s="125">
        <v>16</v>
      </c>
      <c r="K1452" s="125" t="s">
        <v>3169</v>
      </c>
      <c r="L1452" s="125" t="s">
        <v>3175</v>
      </c>
      <c r="M1452" s="141" t="s">
        <v>931</v>
      </c>
      <c r="N1452" s="125">
        <v>1</v>
      </c>
      <c r="O1452" s="141" t="s">
        <v>931</v>
      </c>
    </row>
    <row r="1453" spans="1:15" x14ac:dyDescent="0.25">
      <c r="A1453" s="125">
        <f t="shared" si="22"/>
        <v>1447</v>
      </c>
      <c r="B1453" s="125" t="s">
        <v>3166</v>
      </c>
      <c r="C1453" s="125" t="s">
        <v>3166</v>
      </c>
      <c r="D1453" s="125" t="s">
        <v>3213</v>
      </c>
      <c r="E1453" s="126"/>
      <c r="F1453" s="127"/>
      <c r="G1453" s="127"/>
      <c r="H1453" s="130" t="s">
        <v>3168</v>
      </c>
      <c r="I1453" s="129">
        <v>112.432</v>
      </c>
      <c r="J1453" s="125">
        <v>16</v>
      </c>
      <c r="K1453" s="125" t="s">
        <v>3169</v>
      </c>
      <c r="L1453" s="125" t="s">
        <v>3175</v>
      </c>
      <c r="M1453" s="141" t="s">
        <v>931</v>
      </c>
      <c r="N1453" s="125">
        <v>1</v>
      </c>
      <c r="O1453" s="141" t="s">
        <v>931</v>
      </c>
    </row>
    <row r="1454" spans="1:15" x14ac:dyDescent="0.25">
      <c r="A1454" s="125">
        <f t="shared" si="22"/>
        <v>1448</v>
      </c>
      <c r="B1454" s="125" t="s">
        <v>3166</v>
      </c>
      <c r="C1454" s="125" t="s">
        <v>3166</v>
      </c>
      <c r="D1454" s="125" t="s">
        <v>3213</v>
      </c>
      <c r="E1454" s="126"/>
      <c r="F1454" s="127"/>
      <c r="G1454" s="127"/>
      <c r="H1454" s="130" t="s">
        <v>3168</v>
      </c>
      <c r="I1454" s="129">
        <v>120.917</v>
      </c>
      <c r="J1454" s="125">
        <v>16</v>
      </c>
      <c r="K1454" s="125" t="s">
        <v>3169</v>
      </c>
      <c r="L1454" s="125" t="s">
        <v>3175</v>
      </c>
      <c r="M1454" s="141" t="s">
        <v>931</v>
      </c>
      <c r="N1454" s="125">
        <v>1</v>
      </c>
      <c r="O1454" s="141" t="s">
        <v>931</v>
      </c>
    </row>
    <row r="1455" spans="1:15" x14ac:dyDescent="0.25">
      <c r="A1455" s="125">
        <f t="shared" si="22"/>
        <v>1449</v>
      </c>
      <c r="B1455" s="125" t="s">
        <v>3166</v>
      </c>
      <c r="C1455" s="125" t="s">
        <v>3166</v>
      </c>
      <c r="D1455" s="125" t="s">
        <v>3213</v>
      </c>
      <c r="E1455" s="126"/>
      <c r="F1455" s="127"/>
      <c r="G1455" s="127"/>
      <c r="H1455" s="130" t="s">
        <v>3168</v>
      </c>
      <c r="I1455" s="129">
        <v>80.061999999999998</v>
      </c>
      <c r="J1455" s="125">
        <v>16</v>
      </c>
      <c r="K1455" s="125" t="s">
        <v>3169</v>
      </c>
      <c r="L1455" s="125" t="s">
        <v>3175</v>
      </c>
      <c r="M1455" s="141" t="s">
        <v>931</v>
      </c>
      <c r="N1455" s="125">
        <v>1</v>
      </c>
      <c r="O1455" s="141" t="s">
        <v>931</v>
      </c>
    </row>
    <row r="1456" spans="1:15" x14ac:dyDescent="0.25">
      <c r="A1456" s="125">
        <f t="shared" si="22"/>
        <v>1450</v>
      </c>
      <c r="B1456" s="125" t="s">
        <v>3166</v>
      </c>
      <c r="C1456" s="125" t="s">
        <v>3166</v>
      </c>
      <c r="D1456" s="125" t="s">
        <v>3213</v>
      </c>
      <c r="E1456" s="126"/>
      <c r="F1456" s="127"/>
      <c r="G1456" s="127"/>
      <c r="H1456" s="130" t="s">
        <v>3168</v>
      </c>
      <c r="I1456" s="129">
        <v>78.102000000000004</v>
      </c>
      <c r="J1456" s="125">
        <v>16</v>
      </c>
      <c r="K1456" s="125" t="s">
        <v>3169</v>
      </c>
      <c r="L1456" s="125" t="s">
        <v>3175</v>
      </c>
      <c r="M1456" s="141" t="s">
        <v>931</v>
      </c>
      <c r="N1456" s="125">
        <v>1</v>
      </c>
      <c r="O1456" s="141" t="s">
        <v>931</v>
      </c>
    </row>
    <row r="1457" spans="1:15" x14ac:dyDescent="0.25">
      <c r="A1457" s="125">
        <f t="shared" si="22"/>
        <v>1451</v>
      </c>
      <c r="B1457" s="125" t="s">
        <v>3166</v>
      </c>
      <c r="C1457" s="125" t="s">
        <v>3166</v>
      </c>
      <c r="D1457" s="125" t="s">
        <v>3213</v>
      </c>
      <c r="E1457" s="126"/>
      <c r="F1457" s="127"/>
      <c r="G1457" s="127"/>
      <c r="H1457" s="130" t="s">
        <v>3168</v>
      </c>
      <c r="I1457" s="129">
        <v>86.093000000000004</v>
      </c>
      <c r="J1457" s="125">
        <v>16</v>
      </c>
      <c r="K1457" s="125" t="s">
        <v>3169</v>
      </c>
      <c r="L1457" s="125" t="s">
        <v>3175</v>
      </c>
      <c r="M1457" s="141" t="s">
        <v>931</v>
      </c>
      <c r="N1457" s="125">
        <v>1</v>
      </c>
      <c r="O1457" s="141" t="s">
        <v>931</v>
      </c>
    </row>
    <row r="1458" spans="1:15" x14ac:dyDescent="0.25">
      <c r="A1458" s="125">
        <f t="shared" si="22"/>
        <v>1452</v>
      </c>
      <c r="B1458" s="125" t="s">
        <v>3166</v>
      </c>
      <c r="C1458" s="125" t="s">
        <v>3166</v>
      </c>
      <c r="D1458" s="125" t="s">
        <v>3213</v>
      </c>
      <c r="E1458" s="126"/>
      <c r="F1458" s="127"/>
      <c r="G1458" s="127"/>
      <c r="H1458" s="130" t="s">
        <v>3168</v>
      </c>
      <c r="I1458" s="129">
        <v>86.47</v>
      </c>
      <c r="J1458" s="125">
        <v>16</v>
      </c>
      <c r="K1458" s="125" t="s">
        <v>3169</v>
      </c>
      <c r="L1458" s="125" t="s">
        <v>3175</v>
      </c>
      <c r="M1458" s="141" t="s">
        <v>931</v>
      </c>
      <c r="N1458" s="125">
        <v>1</v>
      </c>
      <c r="O1458" s="141" t="s">
        <v>931</v>
      </c>
    </row>
    <row r="1459" spans="1:15" x14ac:dyDescent="0.25">
      <c r="A1459" s="125">
        <f t="shared" si="22"/>
        <v>1453</v>
      </c>
      <c r="B1459" s="125" t="s">
        <v>3166</v>
      </c>
      <c r="C1459" s="125" t="s">
        <v>3166</v>
      </c>
      <c r="D1459" s="125" t="s">
        <v>3213</v>
      </c>
      <c r="E1459" s="126"/>
      <c r="F1459" s="127"/>
      <c r="G1459" s="127"/>
      <c r="H1459" s="130" t="s">
        <v>3168</v>
      </c>
      <c r="I1459" s="129">
        <v>166.19300000000001</v>
      </c>
      <c r="J1459" s="125">
        <v>16</v>
      </c>
      <c r="K1459" s="125" t="s">
        <v>3169</v>
      </c>
      <c r="L1459" s="125" t="s">
        <v>3175</v>
      </c>
      <c r="M1459" s="141" t="s">
        <v>931</v>
      </c>
      <c r="N1459" s="125">
        <v>1</v>
      </c>
      <c r="O1459" s="141" t="s">
        <v>931</v>
      </c>
    </row>
    <row r="1460" spans="1:15" x14ac:dyDescent="0.25">
      <c r="A1460" s="125">
        <f t="shared" si="22"/>
        <v>1454</v>
      </c>
      <c r="B1460" s="125" t="s">
        <v>3166</v>
      </c>
      <c r="C1460" s="125" t="s">
        <v>3166</v>
      </c>
      <c r="D1460" s="125" t="s">
        <v>3213</v>
      </c>
      <c r="E1460" s="126"/>
      <c r="F1460" s="127"/>
      <c r="G1460" s="127"/>
      <c r="H1460" s="130" t="s">
        <v>3185</v>
      </c>
      <c r="I1460" s="129">
        <v>34.131999999999998</v>
      </c>
      <c r="J1460" s="125">
        <v>13</v>
      </c>
      <c r="K1460" s="125" t="s">
        <v>3169</v>
      </c>
      <c r="L1460" s="125" t="s">
        <v>3175</v>
      </c>
      <c r="M1460" s="141" t="s">
        <v>5757</v>
      </c>
      <c r="N1460" s="125">
        <v>1</v>
      </c>
      <c r="O1460" s="141" t="s">
        <v>8158</v>
      </c>
    </row>
    <row r="1461" spans="1:15" x14ac:dyDescent="0.25">
      <c r="A1461" s="125">
        <f t="shared" si="22"/>
        <v>1455</v>
      </c>
      <c r="B1461" s="125" t="s">
        <v>3166</v>
      </c>
      <c r="C1461" s="125" t="s">
        <v>3166</v>
      </c>
      <c r="D1461" s="125" t="s">
        <v>3213</v>
      </c>
      <c r="E1461" s="126"/>
      <c r="F1461" s="127"/>
      <c r="G1461" s="127"/>
      <c r="H1461" s="130" t="s">
        <v>3185</v>
      </c>
      <c r="I1461" s="129">
        <v>37</v>
      </c>
      <c r="J1461" s="125">
        <v>13</v>
      </c>
      <c r="K1461" s="125" t="s">
        <v>3169</v>
      </c>
      <c r="L1461" s="125" t="s">
        <v>3175</v>
      </c>
      <c r="M1461" s="141" t="s">
        <v>5757</v>
      </c>
      <c r="N1461" s="125">
        <v>1</v>
      </c>
      <c r="O1461" s="141" t="s">
        <v>8158</v>
      </c>
    </row>
    <row r="1462" spans="1:15" x14ac:dyDescent="0.25">
      <c r="A1462" s="125">
        <f t="shared" si="22"/>
        <v>1456</v>
      </c>
      <c r="B1462" s="125" t="s">
        <v>3166</v>
      </c>
      <c r="C1462" s="125" t="s">
        <v>3166</v>
      </c>
      <c r="D1462" s="125" t="s">
        <v>3213</v>
      </c>
      <c r="E1462" s="126"/>
      <c r="F1462" s="127"/>
      <c r="G1462" s="127"/>
      <c r="H1462" s="130" t="s">
        <v>3185</v>
      </c>
      <c r="I1462" s="129">
        <v>35.609000000000002</v>
      </c>
      <c r="J1462" s="125">
        <v>10</v>
      </c>
      <c r="K1462" s="125" t="s">
        <v>3169</v>
      </c>
      <c r="L1462" s="125" t="s">
        <v>3175</v>
      </c>
      <c r="M1462" s="141" t="s">
        <v>5743</v>
      </c>
      <c r="N1462" s="125">
        <v>1</v>
      </c>
      <c r="O1462" s="141" t="s">
        <v>8176</v>
      </c>
    </row>
    <row r="1463" spans="1:15" x14ac:dyDescent="0.25">
      <c r="A1463" s="125">
        <f t="shared" si="22"/>
        <v>1457</v>
      </c>
      <c r="B1463" s="125" t="s">
        <v>3166</v>
      </c>
      <c r="C1463" s="125" t="s">
        <v>3166</v>
      </c>
      <c r="D1463" s="125" t="s">
        <v>3213</v>
      </c>
      <c r="E1463" s="126"/>
      <c r="F1463" s="127"/>
      <c r="G1463" s="127"/>
      <c r="H1463" s="130" t="s">
        <v>3185</v>
      </c>
      <c r="I1463" s="129">
        <v>32.450000000000003</v>
      </c>
      <c r="J1463" s="125">
        <v>12</v>
      </c>
      <c r="K1463" s="125" t="s">
        <v>3169</v>
      </c>
      <c r="L1463" s="125" t="s">
        <v>3175</v>
      </c>
      <c r="M1463" s="141" t="s">
        <v>5749</v>
      </c>
      <c r="N1463" s="125">
        <v>1</v>
      </c>
      <c r="O1463" s="141" t="s">
        <v>8165</v>
      </c>
    </row>
    <row r="1464" spans="1:15" x14ac:dyDescent="0.25">
      <c r="A1464" s="125">
        <f t="shared" si="22"/>
        <v>1458</v>
      </c>
      <c r="B1464" s="125" t="s">
        <v>3166</v>
      </c>
      <c r="C1464" s="125" t="s">
        <v>3166</v>
      </c>
      <c r="D1464" s="125" t="s">
        <v>3213</v>
      </c>
      <c r="E1464" s="126"/>
      <c r="F1464" s="127"/>
      <c r="G1464" s="127"/>
      <c r="H1464" s="130" t="s">
        <v>3185</v>
      </c>
      <c r="I1464" s="129">
        <v>36.359000000000002</v>
      </c>
      <c r="J1464" s="125">
        <v>12</v>
      </c>
      <c r="K1464" s="125" t="s">
        <v>3169</v>
      </c>
      <c r="L1464" s="125" t="s">
        <v>3175</v>
      </c>
      <c r="M1464" s="141" t="s">
        <v>5749</v>
      </c>
      <c r="N1464" s="125">
        <v>1</v>
      </c>
      <c r="O1464" s="141" t="s">
        <v>8165</v>
      </c>
    </row>
    <row r="1465" spans="1:15" x14ac:dyDescent="0.25">
      <c r="A1465" s="125">
        <f t="shared" si="22"/>
        <v>1459</v>
      </c>
      <c r="B1465" s="125" t="s">
        <v>3166</v>
      </c>
      <c r="C1465" s="125" t="s">
        <v>3166</v>
      </c>
      <c r="D1465" s="125" t="s">
        <v>3213</v>
      </c>
      <c r="E1465" s="126"/>
      <c r="F1465" s="127"/>
      <c r="G1465" s="127"/>
      <c r="H1465" s="130" t="s">
        <v>3185</v>
      </c>
      <c r="I1465" s="129">
        <v>36.619999999999997</v>
      </c>
      <c r="J1465" s="125">
        <v>12</v>
      </c>
      <c r="K1465" s="125" t="s">
        <v>3169</v>
      </c>
      <c r="L1465" s="125" t="s">
        <v>3175</v>
      </c>
      <c r="M1465" s="141" t="s">
        <v>5749</v>
      </c>
      <c r="N1465" s="125">
        <v>1</v>
      </c>
      <c r="O1465" s="141" t="s">
        <v>8165</v>
      </c>
    </row>
    <row r="1466" spans="1:15" x14ac:dyDescent="0.25">
      <c r="A1466" s="125">
        <f t="shared" si="22"/>
        <v>1460</v>
      </c>
      <c r="B1466" s="125" t="s">
        <v>3166</v>
      </c>
      <c r="C1466" s="125" t="s">
        <v>3166</v>
      </c>
      <c r="D1466" s="125" t="s">
        <v>3213</v>
      </c>
      <c r="E1466" s="126"/>
      <c r="F1466" s="127"/>
      <c r="G1466" s="127"/>
      <c r="H1466" s="130" t="s">
        <v>3185</v>
      </c>
      <c r="I1466" s="129">
        <v>30.806000000000001</v>
      </c>
      <c r="J1466" s="125">
        <v>12</v>
      </c>
      <c r="K1466" s="125" t="s">
        <v>3169</v>
      </c>
      <c r="L1466" s="125" t="s">
        <v>3175</v>
      </c>
      <c r="M1466" s="141" t="s">
        <v>5749</v>
      </c>
      <c r="N1466" s="125">
        <v>1</v>
      </c>
      <c r="O1466" s="141" t="s">
        <v>8165</v>
      </c>
    </row>
    <row r="1467" spans="1:15" x14ac:dyDescent="0.25">
      <c r="A1467" s="125">
        <f t="shared" si="22"/>
        <v>1461</v>
      </c>
      <c r="B1467" s="125" t="s">
        <v>3166</v>
      </c>
      <c r="C1467" s="125" t="s">
        <v>3166</v>
      </c>
      <c r="D1467" s="125" t="s">
        <v>3213</v>
      </c>
      <c r="E1467" s="126"/>
      <c r="F1467" s="127"/>
      <c r="G1467" s="127"/>
      <c r="H1467" s="130" t="s">
        <v>3185</v>
      </c>
      <c r="I1467" s="129">
        <v>30.414000000000001</v>
      </c>
      <c r="J1467" s="125">
        <v>9</v>
      </c>
      <c r="K1467" s="125" t="s">
        <v>3169</v>
      </c>
      <c r="L1467" s="125" t="s">
        <v>3175</v>
      </c>
      <c r="M1467" s="141" t="s">
        <v>5735</v>
      </c>
      <c r="N1467" s="125">
        <v>1</v>
      </c>
      <c r="O1467" s="141" t="s">
        <v>8172</v>
      </c>
    </row>
    <row r="1468" spans="1:15" x14ac:dyDescent="0.25">
      <c r="A1468" s="125">
        <f t="shared" si="22"/>
        <v>1462</v>
      </c>
      <c r="B1468" s="125" t="s">
        <v>3166</v>
      </c>
      <c r="C1468" s="125" t="s">
        <v>3166</v>
      </c>
      <c r="D1468" s="125" t="s">
        <v>3213</v>
      </c>
      <c r="E1468" s="126"/>
      <c r="F1468" s="127"/>
      <c r="G1468" s="127"/>
      <c r="H1468" s="130" t="s">
        <v>3185</v>
      </c>
      <c r="I1468" s="129">
        <v>25.806999999999999</v>
      </c>
      <c r="J1468" s="125">
        <v>9</v>
      </c>
      <c r="K1468" s="125" t="s">
        <v>3169</v>
      </c>
      <c r="L1468" s="125" t="s">
        <v>3175</v>
      </c>
      <c r="M1468" s="141" t="s">
        <v>5735</v>
      </c>
      <c r="N1468" s="125">
        <v>1</v>
      </c>
      <c r="O1468" s="141" t="s">
        <v>8172</v>
      </c>
    </row>
    <row r="1469" spans="1:15" x14ac:dyDescent="0.25">
      <c r="A1469" s="125">
        <f t="shared" si="22"/>
        <v>1463</v>
      </c>
      <c r="B1469" s="125" t="s">
        <v>3166</v>
      </c>
      <c r="C1469" s="125" t="s">
        <v>3166</v>
      </c>
      <c r="D1469" s="125" t="s">
        <v>3213</v>
      </c>
      <c r="E1469" s="126"/>
      <c r="F1469" s="127"/>
      <c r="G1469" s="127"/>
      <c r="H1469" s="130" t="s">
        <v>3185</v>
      </c>
      <c r="I1469" s="129">
        <v>30.806000000000001</v>
      </c>
      <c r="J1469" s="125">
        <v>9</v>
      </c>
      <c r="K1469" s="125" t="s">
        <v>3169</v>
      </c>
      <c r="L1469" s="125" t="s">
        <v>3175</v>
      </c>
      <c r="M1469" s="141" t="s">
        <v>5735</v>
      </c>
      <c r="N1469" s="125">
        <v>1</v>
      </c>
      <c r="O1469" s="141" t="s">
        <v>8172</v>
      </c>
    </row>
    <row r="1470" spans="1:15" x14ac:dyDescent="0.25">
      <c r="A1470" s="125">
        <f t="shared" si="22"/>
        <v>1464</v>
      </c>
      <c r="B1470" s="125" t="s">
        <v>3166</v>
      </c>
      <c r="C1470" s="125" t="s">
        <v>3166</v>
      </c>
      <c r="D1470" s="125" t="s">
        <v>3213</v>
      </c>
      <c r="E1470" s="126"/>
      <c r="F1470" s="127"/>
      <c r="G1470" s="127"/>
      <c r="H1470" s="130" t="s">
        <v>3185</v>
      </c>
      <c r="I1470" s="129">
        <v>27.658999999999999</v>
      </c>
      <c r="J1470" s="125">
        <v>9</v>
      </c>
      <c r="K1470" s="125" t="s">
        <v>3169</v>
      </c>
      <c r="L1470" s="125" t="s">
        <v>3175</v>
      </c>
      <c r="M1470" s="141" t="s">
        <v>5735</v>
      </c>
      <c r="N1470" s="125">
        <v>1</v>
      </c>
      <c r="O1470" s="141" t="s">
        <v>8172</v>
      </c>
    </row>
    <row r="1471" spans="1:15" x14ac:dyDescent="0.25">
      <c r="A1471" s="125">
        <f t="shared" si="22"/>
        <v>1465</v>
      </c>
      <c r="B1471" s="125" t="s">
        <v>3166</v>
      </c>
      <c r="C1471" s="125" t="s">
        <v>3166</v>
      </c>
      <c r="D1471" s="125" t="s">
        <v>3213</v>
      </c>
      <c r="E1471" s="126"/>
      <c r="F1471" s="127"/>
      <c r="G1471" s="127"/>
      <c r="H1471" s="130" t="s">
        <v>3185</v>
      </c>
      <c r="I1471" s="129">
        <v>41.773000000000003</v>
      </c>
      <c r="J1471" s="125">
        <v>9</v>
      </c>
      <c r="K1471" s="125" t="s">
        <v>3169</v>
      </c>
      <c r="L1471" s="125" t="s">
        <v>3175</v>
      </c>
      <c r="M1471" s="141" t="s">
        <v>5735</v>
      </c>
      <c r="N1471" s="125">
        <v>1</v>
      </c>
      <c r="O1471" s="141" t="s">
        <v>8172</v>
      </c>
    </row>
    <row r="1472" spans="1:15" x14ac:dyDescent="0.25">
      <c r="A1472" s="125">
        <f t="shared" si="22"/>
        <v>1466</v>
      </c>
      <c r="B1472" s="125" t="s">
        <v>3166</v>
      </c>
      <c r="C1472" s="125" t="s">
        <v>3166</v>
      </c>
      <c r="D1472" s="125" t="s">
        <v>3213</v>
      </c>
      <c r="E1472" s="126"/>
      <c r="F1472" s="127"/>
      <c r="G1472" s="127"/>
      <c r="H1472" s="130" t="s">
        <v>3185</v>
      </c>
      <c r="I1472" s="129">
        <v>51.624000000000002</v>
      </c>
      <c r="J1472" s="125">
        <v>13</v>
      </c>
      <c r="K1472" s="125" t="s">
        <v>3169</v>
      </c>
      <c r="L1472" s="125" t="s">
        <v>3175</v>
      </c>
      <c r="M1472" s="141" t="s">
        <v>5757</v>
      </c>
      <c r="N1472" s="125">
        <v>1</v>
      </c>
      <c r="O1472" s="141" t="s">
        <v>8158</v>
      </c>
    </row>
    <row r="1473" spans="1:15" x14ac:dyDescent="0.25">
      <c r="A1473" s="125">
        <f t="shared" si="22"/>
        <v>1467</v>
      </c>
      <c r="B1473" s="125" t="s">
        <v>3166</v>
      </c>
      <c r="C1473" s="125" t="s">
        <v>3166</v>
      </c>
      <c r="D1473" s="125" t="s">
        <v>3213</v>
      </c>
      <c r="E1473" s="126"/>
      <c r="F1473" s="127"/>
      <c r="G1473" s="127"/>
      <c r="H1473" s="130" t="s">
        <v>3185</v>
      </c>
      <c r="I1473" s="129">
        <v>45.804000000000002</v>
      </c>
      <c r="J1473" s="125">
        <v>13</v>
      </c>
      <c r="K1473" s="125" t="s">
        <v>3169</v>
      </c>
      <c r="L1473" s="125" t="s">
        <v>3175</v>
      </c>
      <c r="M1473" s="141" t="s">
        <v>5757</v>
      </c>
      <c r="N1473" s="125">
        <v>1</v>
      </c>
      <c r="O1473" s="141" t="s">
        <v>8158</v>
      </c>
    </row>
    <row r="1474" spans="1:15" x14ac:dyDescent="0.25">
      <c r="A1474" s="125">
        <f t="shared" si="22"/>
        <v>1468</v>
      </c>
      <c r="B1474" s="125" t="s">
        <v>3166</v>
      </c>
      <c r="C1474" s="125" t="s">
        <v>3166</v>
      </c>
      <c r="D1474" s="125" t="s">
        <v>3213</v>
      </c>
      <c r="E1474" s="126"/>
      <c r="F1474" s="127"/>
      <c r="G1474" s="127"/>
      <c r="H1474" s="130" t="s">
        <v>3185</v>
      </c>
      <c r="I1474" s="129">
        <v>46.011000000000003</v>
      </c>
      <c r="J1474" s="125">
        <v>13</v>
      </c>
      <c r="K1474" s="125" t="s">
        <v>3169</v>
      </c>
      <c r="L1474" s="125" t="s">
        <v>3175</v>
      </c>
      <c r="M1474" s="141" t="s">
        <v>5757</v>
      </c>
      <c r="N1474" s="125">
        <v>1</v>
      </c>
      <c r="O1474" s="141" t="s">
        <v>8158</v>
      </c>
    </row>
    <row r="1475" spans="1:15" x14ac:dyDescent="0.25">
      <c r="A1475" s="125">
        <f t="shared" si="22"/>
        <v>1469</v>
      </c>
      <c r="B1475" s="125" t="s">
        <v>3166</v>
      </c>
      <c r="C1475" s="125" t="s">
        <v>3166</v>
      </c>
      <c r="D1475" s="125" t="s">
        <v>3213</v>
      </c>
      <c r="E1475" s="126"/>
      <c r="F1475" s="127"/>
      <c r="G1475" s="127"/>
      <c r="H1475" s="130" t="s">
        <v>3185</v>
      </c>
      <c r="I1475" s="129">
        <v>46.668999999999997</v>
      </c>
      <c r="J1475" s="125">
        <v>13</v>
      </c>
      <c r="K1475" s="125" t="s">
        <v>3169</v>
      </c>
      <c r="L1475" s="125" t="s">
        <v>3175</v>
      </c>
      <c r="M1475" s="141" t="s">
        <v>5757</v>
      </c>
      <c r="N1475" s="125">
        <v>1</v>
      </c>
      <c r="O1475" s="141" t="s">
        <v>8158</v>
      </c>
    </row>
    <row r="1476" spans="1:15" x14ac:dyDescent="0.25">
      <c r="A1476" s="125">
        <f t="shared" si="22"/>
        <v>1470</v>
      </c>
      <c r="B1476" s="125" t="s">
        <v>3166</v>
      </c>
      <c r="C1476" s="125" t="s">
        <v>3166</v>
      </c>
      <c r="D1476" s="125" t="s">
        <v>3213</v>
      </c>
      <c r="E1476" s="126"/>
      <c r="F1476" s="127"/>
      <c r="G1476" s="127"/>
      <c r="H1476" s="130" t="s">
        <v>3185</v>
      </c>
      <c r="I1476" s="129">
        <v>48.27</v>
      </c>
      <c r="J1476" s="125">
        <v>13</v>
      </c>
      <c r="K1476" s="125" t="s">
        <v>3169</v>
      </c>
      <c r="L1476" s="125" t="s">
        <v>3175</v>
      </c>
      <c r="M1476" s="141" t="s">
        <v>5757</v>
      </c>
      <c r="N1476" s="125">
        <v>1</v>
      </c>
      <c r="O1476" s="141" t="s">
        <v>8158</v>
      </c>
    </row>
    <row r="1477" spans="1:15" x14ac:dyDescent="0.25">
      <c r="A1477" s="125">
        <f t="shared" si="22"/>
        <v>1471</v>
      </c>
      <c r="B1477" s="125" t="s">
        <v>3166</v>
      </c>
      <c r="C1477" s="125" t="s">
        <v>3166</v>
      </c>
      <c r="D1477" s="125" t="s">
        <v>3213</v>
      </c>
      <c r="E1477" s="126"/>
      <c r="F1477" s="127"/>
      <c r="G1477" s="127"/>
      <c r="H1477" s="130" t="s">
        <v>3185</v>
      </c>
      <c r="I1477" s="129">
        <v>55.902000000000001</v>
      </c>
      <c r="J1477" s="125">
        <v>13</v>
      </c>
      <c r="K1477" s="125" t="s">
        <v>3169</v>
      </c>
      <c r="L1477" s="125" t="s">
        <v>3175</v>
      </c>
      <c r="M1477" s="141" t="s">
        <v>5757</v>
      </c>
      <c r="N1477" s="125">
        <v>1</v>
      </c>
      <c r="O1477" s="141" t="s">
        <v>8158</v>
      </c>
    </row>
    <row r="1478" spans="1:15" x14ac:dyDescent="0.25">
      <c r="A1478" s="125">
        <f t="shared" si="22"/>
        <v>1472</v>
      </c>
      <c r="B1478" s="125" t="s">
        <v>3166</v>
      </c>
      <c r="C1478" s="125" t="s">
        <v>3166</v>
      </c>
      <c r="D1478" s="125" t="s">
        <v>3213</v>
      </c>
      <c r="E1478" s="126"/>
      <c r="F1478" s="127"/>
      <c r="G1478" s="127"/>
      <c r="H1478" s="130" t="s">
        <v>3185</v>
      </c>
      <c r="I1478" s="129">
        <v>38.948999999999998</v>
      </c>
      <c r="J1478" s="125">
        <v>13</v>
      </c>
      <c r="K1478" s="125" t="s">
        <v>3169</v>
      </c>
      <c r="L1478" s="125" t="s">
        <v>3175</v>
      </c>
      <c r="M1478" s="141" t="s">
        <v>5757</v>
      </c>
      <c r="N1478" s="125">
        <v>1</v>
      </c>
      <c r="O1478" s="141" t="s">
        <v>8158</v>
      </c>
    </row>
    <row r="1479" spans="1:15" x14ac:dyDescent="0.25">
      <c r="A1479" s="125">
        <f t="shared" si="22"/>
        <v>1473</v>
      </c>
      <c r="B1479" s="125" t="s">
        <v>3166</v>
      </c>
      <c r="C1479" s="125" t="s">
        <v>3166</v>
      </c>
      <c r="D1479" s="125" t="s">
        <v>3213</v>
      </c>
      <c r="E1479" s="126"/>
      <c r="F1479" s="127"/>
      <c r="G1479" s="127"/>
      <c r="H1479" s="130" t="s">
        <v>3185</v>
      </c>
      <c r="I1479" s="129">
        <v>40.360999999999997</v>
      </c>
      <c r="J1479" s="125">
        <v>13</v>
      </c>
      <c r="K1479" s="125" t="s">
        <v>3169</v>
      </c>
      <c r="L1479" s="125" t="s">
        <v>3175</v>
      </c>
      <c r="M1479" s="141" t="s">
        <v>5757</v>
      </c>
      <c r="N1479" s="125">
        <v>1</v>
      </c>
      <c r="O1479" s="141" t="s">
        <v>8158</v>
      </c>
    </row>
    <row r="1480" spans="1:15" x14ac:dyDescent="0.25">
      <c r="A1480" s="125">
        <f t="shared" si="22"/>
        <v>1474</v>
      </c>
      <c r="B1480" s="125" t="s">
        <v>3166</v>
      </c>
      <c r="C1480" s="125" t="s">
        <v>3166</v>
      </c>
      <c r="D1480" s="125" t="s">
        <v>3213</v>
      </c>
      <c r="E1480" s="126"/>
      <c r="F1480" s="127"/>
      <c r="G1480" s="127"/>
      <c r="H1480" s="130" t="s">
        <v>3185</v>
      </c>
      <c r="I1480" s="129">
        <v>36.878</v>
      </c>
      <c r="J1480" s="125">
        <v>13</v>
      </c>
      <c r="K1480" s="125" t="s">
        <v>3169</v>
      </c>
      <c r="L1480" s="125" t="s">
        <v>3175</v>
      </c>
      <c r="M1480" s="141" t="s">
        <v>5757</v>
      </c>
      <c r="N1480" s="125">
        <v>1</v>
      </c>
      <c r="O1480" s="141" t="s">
        <v>8158</v>
      </c>
    </row>
    <row r="1481" spans="1:15" x14ac:dyDescent="0.25">
      <c r="A1481" s="125">
        <f t="shared" ref="A1481:A1544" si="23">A1480+1</f>
        <v>1475</v>
      </c>
      <c r="B1481" s="125" t="s">
        <v>3166</v>
      </c>
      <c r="C1481" s="125" t="s">
        <v>3166</v>
      </c>
      <c r="D1481" s="125" t="s">
        <v>3213</v>
      </c>
      <c r="E1481" s="126"/>
      <c r="F1481" s="127"/>
      <c r="G1481" s="127"/>
      <c r="H1481" s="130" t="s">
        <v>3185</v>
      </c>
      <c r="I1481" s="129">
        <v>42.201999999999998</v>
      </c>
      <c r="J1481" s="125">
        <v>13</v>
      </c>
      <c r="K1481" s="125" t="s">
        <v>3169</v>
      </c>
      <c r="L1481" s="125" t="s">
        <v>3175</v>
      </c>
      <c r="M1481" s="141" t="s">
        <v>5757</v>
      </c>
      <c r="N1481" s="125">
        <v>1</v>
      </c>
      <c r="O1481" s="141" t="s">
        <v>8158</v>
      </c>
    </row>
    <row r="1482" spans="1:15" x14ac:dyDescent="0.25">
      <c r="A1482" s="125">
        <f t="shared" si="23"/>
        <v>1476</v>
      </c>
      <c r="B1482" s="125" t="s">
        <v>3166</v>
      </c>
      <c r="C1482" s="125" t="s">
        <v>3166</v>
      </c>
      <c r="D1482" s="125" t="s">
        <v>3213</v>
      </c>
      <c r="E1482" s="126"/>
      <c r="F1482" s="127"/>
      <c r="G1482" s="127"/>
      <c r="H1482" s="130" t="s">
        <v>3185</v>
      </c>
      <c r="I1482" s="129">
        <v>40.360999999999997</v>
      </c>
      <c r="J1482" s="125">
        <v>13</v>
      </c>
      <c r="K1482" s="125" t="s">
        <v>3169</v>
      </c>
      <c r="L1482" s="125" t="s">
        <v>3175</v>
      </c>
      <c r="M1482" s="141" t="s">
        <v>5757</v>
      </c>
      <c r="N1482" s="125">
        <v>1</v>
      </c>
      <c r="O1482" s="141" t="s">
        <v>8158</v>
      </c>
    </row>
    <row r="1483" spans="1:15" x14ac:dyDescent="0.25">
      <c r="A1483" s="125">
        <f t="shared" si="23"/>
        <v>1477</v>
      </c>
      <c r="B1483" s="125" t="s">
        <v>3166</v>
      </c>
      <c r="C1483" s="125" t="s">
        <v>3166</v>
      </c>
      <c r="D1483" s="125" t="s">
        <v>3213</v>
      </c>
      <c r="E1483" s="126"/>
      <c r="F1483" s="127"/>
      <c r="G1483" s="127"/>
      <c r="H1483" s="130" t="s">
        <v>3185</v>
      </c>
      <c r="I1483" s="129">
        <v>48.082999999999998</v>
      </c>
      <c r="J1483" s="125">
        <v>13</v>
      </c>
      <c r="K1483" s="125" t="s">
        <v>3169</v>
      </c>
      <c r="L1483" s="125" t="s">
        <v>3175</v>
      </c>
      <c r="M1483" s="141" t="s">
        <v>5757</v>
      </c>
      <c r="N1483" s="125">
        <v>1</v>
      </c>
      <c r="O1483" s="141" t="s">
        <v>8158</v>
      </c>
    </row>
    <row r="1484" spans="1:15" x14ac:dyDescent="0.25">
      <c r="A1484" s="125">
        <f t="shared" si="23"/>
        <v>1478</v>
      </c>
      <c r="B1484" s="125" t="s">
        <v>3166</v>
      </c>
      <c r="C1484" s="125" t="s">
        <v>3166</v>
      </c>
      <c r="D1484" s="125" t="s">
        <v>3213</v>
      </c>
      <c r="E1484" s="126"/>
      <c r="F1484" s="127"/>
      <c r="G1484" s="127"/>
      <c r="H1484" s="130" t="s">
        <v>3185</v>
      </c>
      <c r="I1484" s="129">
        <v>46.860999999999997</v>
      </c>
      <c r="J1484" s="125">
        <v>13</v>
      </c>
      <c r="K1484" s="125" t="s">
        <v>3169</v>
      </c>
      <c r="L1484" s="125" t="s">
        <v>3175</v>
      </c>
      <c r="M1484" s="141" t="s">
        <v>5757</v>
      </c>
      <c r="N1484" s="125">
        <v>1</v>
      </c>
      <c r="O1484" s="141" t="s">
        <v>8158</v>
      </c>
    </row>
    <row r="1485" spans="1:15" x14ac:dyDescent="0.25">
      <c r="A1485" s="125">
        <f t="shared" si="23"/>
        <v>1479</v>
      </c>
      <c r="B1485" s="125" t="s">
        <v>3166</v>
      </c>
      <c r="C1485" s="125" t="s">
        <v>3166</v>
      </c>
      <c r="D1485" s="125" t="s">
        <v>3213</v>
      </c>
      <c r="E1485" s="126"/>
      <c r="F1485" s="127"/>
      <c r="G1485" s="127"/>
      <c r="H1485" s="130" t="s">
        <v>3185</v>
      </c>
      <c r="I1485" s="129">
        <v>52.497999999999998</v>
      </c>
      <c r="J1485" s="125">
        <v>13</v>
      </c>
      <c r="K1485" s="125" t="s">
        <v>3169</v>
      </c>
      <c r="L1485" s="125" t="s">
        <v>3175</v>
      </c>
      <c r="M1485" s="141" t="s">
        <v>5757</v>
      </c>
      <c r="N1485" s="125">
        <v>1</v>
      </c>
      <c r="O1485" s="141" t="s">
        <v>8158</v>
      </c>
    </row>
    <row r="1486" spans="1:15" x14ac:dyDescent="0.25">
      <c r="A1486" s="125">
        <f t="shared" si="23"/>
        <v>1480</v>
      </c>
      <c r="B1486" s="125" t="s">
        <v>3166</v>
      </c>
      <c r="C1486" s="125" t="s">
        <v>3166</v>
      </c>
      <c r="D1486" s="125" t="s">
        <v>3213</v>
      </c>
      <c r="E1486" s="126"/>
      <c r="F1486" s="127"/>
      <c r="G1486" s="127"/>
      <c r="H1486" s="130" t="s">
        <v>3185</v>
      </c>
      <c r="I1486" s="129">
        <v>42.426000000000002</v>
      </c>
      <c r="J1486" s="125">
        <v>13</v>
      </c>
      <c r="K1486" s="125" t="s">
        <v>3169</v>
      </c>
      <c r="L1486" s="125" t="s">
        <v>3175</v>
      </c>
      <c r="M1486" s="141" t="s">
        <v>5757</v>
      </c>
      <c r="N1486" s="125">
        <v>1</v>
      </c>
      <c r="O1486" s="141" t="s">
        <v>8158</v>
      </c>
    </row>
    <row r="1487" spans="1:15" x14ac:dyDescent="0.25">
      <c r="A1487" s="125">
        <f t="shared" si="23"/>
        <v>1481</v>
      </c>
      <c r="B1487" s="125" t="s">
        <v>3166</v>
      </c>
      <c r="C1487" s="125" t="s">
        <v>3166</v>
      </c>
      <c r="D1487" s="125" t="s">
        <v>3213</v>
      </c>
      <c r="E1487" s="126"/>
      <c r="F1487" s="127"/>
      <c r="G1487" s="127"/>
      <c r="H1487" s="130" t="s">
        <v>3185</v>
      </c>
      <c r="I1487" s="129">
        <v>49.497</v>
      </c>
      <c r="J1487" s="125">
        <v>13</v>
      </c>
      <c r="K1487" s="125" t="s">
        <v>3169</v>
      </c>
      <c r="L1487" s="125" t="s">
        <v>3175</v>
      </c>
      <c r="M1487" s="141" t="s">
        <v>5757</v>
      </c>
      <c r="N1487" s="125">
        <v>1</v>
      </c>
      <c r="O1487" s="141" t="s">
        <v>8158</v>
      </c>
    </row>
    <row r="1488" spans="1:15" x14ac:dyDescent="0.25">
      <c r="A1488" s="125">
        <f t="shared" si="23"/>
        <v>1482</v>
      </c>
      <c r="B1488" s="125" t="s">
        <v>3166</v>
      </c>
      <c r="C1488" s="125" t="s">
        <v>3166</v>
      </c>
      <c r="D1488" s="125" t="s">
        <v>3213</v>
      </c>
      <c r="E1488" s="126"/>
      <c r="F1488" s="127"/>
      <c r="G1488" s="127"/>
      <c r="H1488" s="130" t="s">
        <v>3185</v>
      </c>
      <c r="I1488" s="129">
        <v>39.698999999999998</v>
      </c>
      <c r="J1488" s="125">
        <v>13</v>
      </c>
      <c r="K1488" s="125" t="s">
        <v>3169</v>
      </c>
      <c r="L1488" s="125" t="s">
        <v>3175</v>
      </c>
      <c r="M1488" s="141" t="s">
        <v>5757</v>
      </c>
      <c r="N1488" s="125">
        <v>1</v>
      </c>
      <c r="O1488" s="141" t="s">
        <v>8158</v>
      </c>
    </row>
    <row r="1489" spans="1:15" x14ac:dyDescent="0.25">
      <c r="A1489" s="125">
        <f t="shared" si="23"/>
        <v>1483</v>
      </c>
      <c r="B1489" s="125" t="s">
        <v>3166</v>
      </c>
      <c r="C1489" s="125" t="s">
        <v>3166</v>
      </c>
      <c r="D1489" s="125" t="s">
        <v>3213</v>
      </c>
      <c r="E1489" s="126"/>
      <c r="F1489" s="127"/>
      <c r="G1489" s="127"/>
      <c r="H1489" s="130" t="s">
        <v>3185</v>
      </c>
      <c r="I1489" s="129">
        <v>44.777000000000001</v>
      </c>
      <c r="J1489" s="125">
        <v>13</v>
      </c>
      <c r="K1489" s="125" t="s">
        <v>3169</v>
      </c>
      <c r="L1489" s="125" t="s">
        <v>3175</v>
      </c>
      <c r="M1489" s="141" t="s">
        <v>5757</v>
      </c>
      <c r="N1489" s="125">
        <v>1</v>
      </c>
      <c r="O1489" s="141" t="s">
        <v>8158</v>
      </c>
    </row>
    <row r="1490" spans="1:15" x14ac:dyDescent="0.25">
      <c r="A1490" s="125">
        <f t="shared" si="23"/>
        <v>1484</v>
      </c>
      <c r="B1490" s="125" t="s">
        <v>3166</v>
      </c>
      <c r="C1490" s="125" t="s">
        <v>3166</v>
      </c>
      <c r="D1490" s="125" t="s">
        <v>3213</v>
      </c>
      <c r="E1490" s="126"/>
      <c r="F1490" s="127"/>
      <c r="G1490" s="127"/>
      <c r="H1490" s="130" t="s">
        <v>3185</v>
      </c>
      <c r="I1490" s="129">
        <v>35</v>
      </c>
      <c r="J1490" s="125">
        <v>13</v>
      </c>
      <c r="K1490" s="125" t="s">
        <v>3169</v>
      </c>
      <c r="L1490" s="125" t="s">
        <v>3175</v>
      </c>
      <c r="M1490" s="141" t="s">
        <v>5757</v>
      </c>
      <c r="N1490" s="125">
        <v>1</v>
      </c>
      <c r="O1490" s="141" t="s">
        <v>8158</v>
      </c>
    </row>
    <row r="1491" spans="1:15" x14ac:dyDescent="0.25">
      <c r="A1491" s="125">
        <f t="shared" si="23"/>
        <v>1485</v>
      </c>
      <c r="B1491" s="125" t="s">
        <v>3166</v>
      </c>
      <c r="C1491" s="125" t="s">
        <v>3166</v>
      </c>
      <c r="D1491" s="125" t="s">
        <v>3213</v>
      </c>
      <c r="E1491" s="126"/>
      <c r="F1491" s="127"/>
      <c r="G1491" s="127"/>
      <c r="H1491" s="130" t="s">
        <v>3185</v>
      </c>
      <c r="I1491" s="129">
        <v>40.497</v>
      </c>
      <c r="J1491" s="125">
        <v>13</v>
      </c>
      <c r="K1491" s="125" t="s">
        <v>3169</v>
      </c>
      <c r="L1491" s="125" t="s">
        <v>3175</v>
      </c>
      <c r="M1491" s="141" t="s">
        <v>5757</v>
      </c>
      <c r="N1491" s="125">
        <v>1</v>
      </c>
      <c r="O1491" s="141" t="s">
        <v>8158</v>
      </c>
    </row>
    <row r="1492" spans="1:15" x14ac:dyDescent="0.25">
      <c r="A1492" s="125">
        <f t="shared" si="23"/>
        <v>1486</v>
      </c>
      <c r="B1492" s="125" t="s">
        <v>3166</v>
      </c>
      <c r="C1492" s="125" t="s">
        <v>3166</v>
      </c>
      <c r="D1492" s="125" t="s">
        <v>3213</v>
      </c>
      <c r="E1492" s="126"/>
      <c r="F1492" s="127"/>
      <c r="G1492" s="127"/>
      <c r="H1492" s="130" t="s">
        <v>3185</v>
      </c>
      <c r="I1492" s="129">
        <v>38.183999999999997</v>
      </c>
      <c r="J1492" s="125">
        <v>13</v>
      </c>
      <c r="K1492" s="125" t="s">
        <v>3169</v>
      </c>
      <c r="L1492" s="125" t="s">
        <v>3175</v>
      </c>
      <c r="M1492" s="141" t="s">
        <v>5757</v>
      </c>
      <c r="N1492" s="125">
        <v>1</v>
      </c>
      <c r="O1492" s="141" t="s">
        <v>8158</v>
      </c>
    </row>
    <row r="1493" spans="1:15" x14ac:dyDescent="0.25">
      <c r="A1493" s="125">
        <f t="shared" si="23"/>
        <v>1487</v>
      </c>
      <c r="B1493" s="125" t="s">
        <v>3166</v>
      </c>
      <c r="C1493" s="125" t="s">
        <v>3166</v>
      </c>
      <c r="D1493" s="125" t="s">
        <v>3213</v>
      </c>
      <c r="E1493" s="126"/>
      <c r="F1493" s="127"/>
      <c r="G1493" s="127"/>
      <c r="H1493" s="130" t="s">
        <v>3185</v>
      </c>
      <c r="I1493" s="129">
        <v>39.204999999999998</v>
      </c>
      <c r="J1493" s="125">
        <v>13</v>
      </c>
      <c r="K1493" s="125" t="s">
        <v>3169</v>
      </c>
      <c r="L1493" s="125" t="s">
        <v>3175</v>
      </c>
      <c r="M1493" s="141" t="s">
        <v>5757</v>
      </c>
      <c r="N1493" s="125">
        <v>1</v>
      </c>
      <c r="O1493" s="141" t="s">
        <v>8158</v>
      </c>
    </row>
    <row r="1494" spans="1:15" x14ac:dyDescent="0.25">
      <c r="A1494" s="125">
        <f t="shared" si="23"/>
        <v>1488</v>
      </c>
      <c r="B1494" s="125" t="s">
        <v>3166</v>
      </c>
      <c r="C1494" s="125" t="s">
        <v>3166</v>
      </c>
      <c r="D1494" s="125" t="s">
        <v>3213</v>
      </c>
      <c r="E1494" s="126"/>
      <c r="F1494" s="127"/>
      <c r="G1494" s="127"/>
      <c r="H1494" s="130" t="s">
        <v>3185</v>
      </c>
      <c r="I1494" s="129">
        <v>39.051000000000002</v>
      </c>
      <c r="J1494" s="125">
        <v>13</v>
      </c>
      <c r="K1494" s="125" t="s">
        <v>3169</v>
      </c>
      <c r="L1494" s="125" t="s">
        <v>3175</v>
      </c>
      <c r="M1494" s="141" t="s">
        <v>5757</v>
      </c>
      <c r="N1494" s="125">
        <v>1</v>
      </c>
      <c r="O1494" s="141" t="s">
        <v>8158</v>
      </c>
    </row>
    <row r="1495" spans="1:15" x14ac:dyDescent="0.25">
      <c r="A1495" s="125">
        <f t="shared" si="23"/>
        <v>1489</v>
      </c>
      <c r="B1495" s="125" t="s">
        <v>3166</v>
      </c>
      <c r="C1495" s="125" t="s">
        <v>3166</v>
      </c>
      <c r="D1495" s="125" t="s">
        <v>3213</v>
      </c>
      <c r="E1495" s="126"/>
      <c r="F1495" s="127"/>
      <c r="G1495" s="127"/>
      <c r="H1495" s="130" t="s">
        <v>3185</v>
      </c>
      <c r="I1495" s="129">
        <v>79.611999999999995</v>
      </c>
      <c r="J1495" s="125">
        <v>13</v>
      </c>
      <c r="K1495" s="125" t="s">
        <v>3169</v>
      </c>
      <c r="L1495" s="125" t="s">
        <v>3175</v>
      </c>
      <c r="M1495" s="141" t="s">
        <v>5757</v>
      </c>
      <c r="N1495" s="125">
        <v>1</v>
      </c>
      <c r="O1495" s="141" t="s">
        <v>8158</v>
      </c>
    </row>
    <row r="1496" spans="1:15" x14ac:dyDescent="0.25">
      <c r="A1496" s="125">
        <f t="shared" si="23"/>
        <v>1490</v>
      </c>
      <c r="B1496" s="125" t="s">
        <v>3166</v>
      </c>
      <c r="C1496" s="125" t="s">
        <v>3166</v>
      </c>
      <c r="D1496" s="125" t="s">
        <v>3213</v>
      </c>
      <c r="E1496" s="126"/>
      <c r="F1496" s="127"/>
      <c r="G1496" s="127"/>
      <c r="H1496" s="130" t="s">
        <v>3185</v>
      </c>
      <c r="I1496" s="129">
        <v>35.847000000000001</v>
      </c>
      <c r="J1496" s="125">
        <v>13</v>
      </c>
      <c r="K1496" s="125" t="s">
        <v>3169</v>
      </c>
      <c r="L1496" s="125" t="s">
        <v>3175</v>
      </c>
      <c r="M1496" s="141" t="s">
        <v>5757</v>
      </c>
      <c r="N1496" s="125">
        <v>1</v>
      </c>
      <c r="O1496" s="141" t="s">
        <v>8158</v>
      </c>
    </row>
    <row r="1497" spans="1:15" x14ac:dyDescent="0.25">
      <c r="A1497" s="125">
        <f t="shared" si="23"/>
        <v>1491</v>
      </c>
      <c r="B1497" s="125" t="s">
        <v>3166</v>
      </c>
      <c r="C1497" s="125" t="s">
        <v>3166</v>
      </c>
      <c r="D1497" s="125" t="s">
        <v>3213</v>
      </c>
      <c r="E1497" s="126"/>
      <c r="F1497" s="127"/>
      <c r="G1497" s="127"/>
      <c r="H1497" s="130" t="s">
        <v>3185</v>
      </c>
      <c r="I1497" s="129">
        <v>35.847000000000001</v>
      </c>
      <c r="J1497" s="125">
        <v>13</v>
      </c>
      <c r="K1497" s="125" t="s">
        <v>3169</v>
      </c>
      <c r="L1497" s="125" t="s">
        <v>3175</v>
      </c>
      <c r="M1497" s="141" t="s">
        <v>5757</v>
      </c>
      <c r="N1497" s="125">
        <v>1</v>
      </c>
      <c r="O1497" s="141" t="s">
        <v>8158</v>
      </c>
    </row>
    <row r="1498" spans="1:15" x14ac:dyDescent="0.25">
      <c r="A1498" s="125">
        <f t="shared" si="23"/>
        <v>1492</v>
      </c>
      <c r="B1498" s="125" t="s">
        <v>3166</v>
      </c>
      <c r="C1498" s="125" t="s">
        <v>3166</v>
      </c>
      <c r="D1498" s="125" t="s">
        <v>3213</v>
      </c>
      <c r="E1498" s="126"/>
      <c r="F1498" s="127"/>
      <c r="G1498" s="127"/>
      <c r="H1498" s="130" t="s">
        <v>3185</v>
      </c>
      <c r="I1498" s="129">
        <v>40.706000000000003</v>
      </c>
      <c r="J1498" s="125">
        <v>13</v>
      </c>
      <c r="K1498" s="125" t="s">
        <v>3169</v>
      </c>
      <c r="L1498" s="125" t="s">
        <v>3175</v>
      </c>
      <c r="M1498" s="141" t="s">
        <v>5757</v>
      </c>
      <c r="N1498" s="125">
        <v>1</v>
      </c>
      <c r="O1498" s="141" t="s">
        <v>8158</v>
      </c>
    </row>
    <row r="1499" spans="1:15" x14ac:dyDescent="0.25">
      <c r="A1499" s="125">
        <f t="shared" si="23"/>
        <v>1493</v>
      </c>
      <c r="B1499" s="125" t="s">
        <v>3166</v>
      </c>
      <c r="C1499" s="125" t="s">
        <v>3166</v>
      </c>
      <c r="D1499" s="125" t="s">
        <v>3213</v>
      </c>
      <c r="E1499" s="126"/>
      <c r="F1499" s="127"/>
      <c r="G1499" s="127"/>
      <c r="H1499" s="130" t="s">
        <v>3185</v>
      </c>
      <c r="I1499" s="129">
        <v>24.082999999999998</v>
      </c>
      <c r="J1499" s="125">
        <v>13</v>
      </c>
      <c r="K1499" s="125" t="s">
        <v>3169</v>
      </c>
      <c r="L1499" s="125" t="s">
        <v>3175</v>
      </c>
      <c r="M1499" s="141" t="s">
        <v>5757</v>
      </c>
      <c r="N1499" s="125">
        <v>1</v>
      </c>
      <c r="O1499" s="141" t="s">
        <v>8158</v>
      </c>
    </row>
    <row r="1500" spans="1:15" x14ac:dyDescent="0.25">
      <c r="A1500" s="125">
        <f t="shared" si="23"/>
        <v>1494</v>
      </c>
      <c r="B1500" s="125" t="s">
        <v>3166</v>
      </c>
      <c r="C1500" s="125" t="s">
        <v>3166</v>
      </c>
      <c r="D1500" s="125" t="s">
        <v>3213</v>
      </c>
      <c r="E1500" s="126"/>
      <c r="F1500" s="127"/>
      <c r="G1500" s="127"/>
      <c r="H1500" s="130" t="s">
        <v>3185</v>
      </c>
      <c r="I1500" s="129">
        <v>32.311</v>
      </c>
      <c r="J1500" s="125">
        <v>13</v>
      </c>
      <c r="K1500" s="125" t="s">
        <v>3169</v>
      </c>
      <c r="L1500" s="125" t="s">
        <v>3175</v>
      </c>
      <c r="M1500" s="141" t="s">
        <v>5757</v>
      </c>
      <c r="N1500" s="125">
        <v>1</v>
      </c>
      <c r="O1500" s="141" t="s">
        <v>8158</v>
      </c>
    </row>
    <row r="1501" spans="1:15" x14ac:dyDescent="0.25">
      <c r="A1501" s="125">
        <f t="shared" si="23"/>
        <v>1495</v>
      </c>
      <c r="B1501" s="125" t="s">
        <v>3166</v>
      </c>
      <c r="C1501" s="125" t="s">
        <v>3166</v>
      </c>
      <c r="D1501" s="125" t="s">
        <v>3213</v>
      </c>
      <c r="E1501" s="126"/>
      <c r="F1501" s="127"/>
      <c r="G1501" s="127"/>
      <c r="H1501" s="130" t="s">
        <v>3185</v>
      </c>
      <c r="I1501" s="129">
        <v>21.024000000000001</v>
      </c>
      <c r="J1501" s="125">
        <v>13</v>
      </c>
      <c r="K1501" s="125" t="s">
        <v>3169</v>
      </c>
      <c r="L1501" s="125" t="s">
        <v>3175</v>
      </c>
      <c r="M1501" s="141" t="s">
        <v>5757</v>
      </c>
      <c r="N1501" s="125">
        <v>1</v>
      </c>
      <c r="O1501" s="141" t="s">
        <v>8158</v>
      </c>
    </row>
    <row r="1502" spans="1:15" x14ac:dyDescent="0.25">
      <c r="A1502" s="125">
        <f t="shared" si="23"/>
        <v>1496</v>
      </c>
      <c r="B1502" s="125" t="s">
        <v>3166</v>
      </c>
      <c r="C1502" s="125" t="s">
        <v>3166</v>
      </c>
      <c r="D1502" s="125" t="s">
        <v>3213</v>
      </c>
      <c r="E1502" s="126"/>
      <c r="F1502" s="127"/>
      <c r="G1502" s="127"/>
      <c r="H1502" s="130" t="s">
        <v>3185</v>
      </c>
      <c r="I1502" s="129">
        <v>23.431000000000001</v>
      </c>
      <c r="J1502" s="125">
        <v>13</v>
      </c>
      <c r="K1502" s="125" t="s">
        <v>3169</v>
      </c>
      <c r="L1502" s="125" t="s">
        <v>3175</v>
      </c>
      <c r="M1502" s="141" t="s">
        <v>5757</v>
      </c>
      <c r="N1502" s="125">
        <v>1</v>
      </c>
      <c r="O1502" s="141" t="s">
        <v>8158</v>
      </c>
    </row>
    <row r="1503" spans="1:15" x14ac:dyDescent="0.25">
      <c r="A1503" s="125">
        <f t="shared" si="23"/>
        <v>1497</v>
      </c>
      <c r="B1503" s="125" t="s">
        <v>3166</v>
      </c>
      <c r="C1503" s="125" t="s">
        <v>3166</v>
      </c>
      <c r="D1503" s="125" t="s">
        <v>3213</v>
      </c>
      <c r="E1503" s="126"/>
      <c r="F1503" s="127"/>
      <c r="G1503" s="127"/>
      <c r="H1503" s="130" t="s">
        <v>3185</v>
      </c>
      <c r="I1503" s="129">
        <v>40</v>
      </c>
      <c r="J1503" s="125">
        <v>13</v>
      </c>
      <c r="K1503" s="125" t="s">
        <v>3169</v>
      </c>
      <c r="L1503" s="125" t="s">
        <v>3175</v>
      </c>
      <c r="M1503" s="141" t="s">
        <v>5757</v>
      </c>
      <c r="N1503" s="125">
        <v>1</v>
      </c>
      <c r="O1503" s="141" t="s">
        <v>8158</v>
      </c>
    </row>
    <row r="1504" spans="1:15" x14ac:dyDescent="0.25">
      <c r="A1504" s="125">
        <f t="shared" si="23"/>
        <v>1498</v>
      </c>
      <c r="B1504" s="125" t="s">
        <v>3166</v>
      </c>
      <c r="C1504" s="125" t="s">
        <v>3166</v>
      </c>
      <c r="D1504" s="125" t="s">
        <v>3213</v>
      </c>
      <c r="E1504" s="126"/>
      <c r="F1504" s="127"/>
      <c r="G1504" s="127"/>
      <c r="H1504" s="130" t="s">
        <v>3185</v>
      </c>
      <c r="I1504" s="129">
        <v>37.121000000000002</v>
      </c>
      <c r="J1504" s="125">
        <v>13</v>
      </c>
      <c r="K1504" s="125" t="s">
        <v>3169</v>
      </c>
      <c r="L1504" s="125" t="s">
        <v>3175</v>
      </c>
      <c r="M1504" s="141" t="s">
        <v>5757</v>
      </c>
      <c r="N1504" s="125">
        <v>1</v>
      </c>
      <c r="O1504" s="141" t="s">
        <v>8158</v>
      </c>
    </row>
    <row r="1505" spans="1:15" x14ac:dyDescent="0.25">
      <c r="A1505" s="125">
        <f t="shared" si="23"/>
        <v>1499</v>
      </c>
      <c r="B1505" s="125" t="s">
        <v>3166</v>
      </c>
      <c r="C1505" s="125" t="s">
        <v>3166</v>
      </c>
      <c r="D1505" s="125" t="s">
        <v>3213</v>
      </c>
      <c r="E1505" s="126"/>
      <c r="F1505" s="127"/>
      <c r="G1505" s="127"/>
      <c r="H1505" s="130" t="s">
        <v>3185</v>
      </c>
      <c r="I1505" s="129">
        <v>37.014000000000003</v>
      </c>
      <c r="J1505" s="125">
        <v>13</v>
      </c>
      <c r="K1505" s="125" t="s">
        <v>3169</v>
      </c>
      <c r="L1505" s="125" t="s">
        <v>3175</v>
      </c>
      <c r="M1505" s="141" t="s">
        <v>5757</v>
      </c>
      <c r="N1505" s="125">
        <v>1</v>
      </c>
      <c r="O1505" s="141" t="s">
        <v>8158</v>
      </c>
    </row>
    <row r="1506" spans="1:15" x14ac:dyDescent="0.25">
      <c r="A1506" s="125">
        <f t="shared" si="23"/>
        <v>1500</v>
      </c>
      <c r="B1506" s="125" t="s">
        <v>3166</v>
      </c>
      <c r="C1506" s="125" t="s">
        <v>3166</v>
      </c>
      <c r="D1506" s="125" t="s">
        <v>3213</v>
      </c>
      <c r="E1506" s="126"/>
      <c r="F1506" s="127"/>
      <c r="G1506" s="127"/>
      <c r="H1506" s="130" t="s">
        <v>3185</v>
      </c>
      <c r="I1506" s="129">
        <v>43</v>
      </c>
      <c r="J1506" s="125">
        <v>13</v>
      </c>
      <c r="K1506" s="125" t="s">
        <v>3169</v>
      </c>
      <c r="L1506" s="125" t="s">
        <v>3175</v>
      </c>
      <c r="M1506" s="141" t="s">
        <v>5757</v>
      </c>
      <c r="N1506" s="125">
        <v>1</v>
      </c>
      <c r="O1506" s="141" t="s">
        <v>8158</v>
      </c>
    </row>
    <row r="1507" spans="1:15" x14ac:dyDescent="0.25">
      <c r="A1507" s="125">
        <f t="shared" si="23"/>
        <v>1501</v>
      </c>
      <c r="B1507" s="125" t="s">
        <v>3166</v>
      </c>
      <c r="C1507" s="125" t="s">
        <v>3166</v>
      </c>
      <c r="D1507" s="125" t="s">
        <v>3213</v>
      </c>
      <c r="E1507" s="126"/>
      <c r="F1507" s="127"/>
      <c r="G1507" s="127"/>
      <c r="H1507" s="130" t="s">
        <v>3185</v>
      </c>
      <c r="I1507" s="129">
        <v>31.145</v>
      </c>
      <c r="J1507" s="125">
        <v>13</v>
      </c>
      <c r="K1507" s="125" t="s">
        <v>3169</v>
      </c>
      <c r="L1507" s="125" t="s">
        <v>3175</v>
      </c>
      <c r="M1507" s="141" t="s">
        <v>5757</v>
      </c>
      <c r="N1507" s="125">
        <v>1</v>
      </c>
      <c r="O1507" s="141" t="s">
        <v>8158</v>
      </c>
    </row>
    <row r="1508" spans="1:15" x14ac:dyDescent="0.25">
      <c r="A1508" s="125">
        <f t="shared" si="23"/>
        <v>1502</v>
      </c>
      <c r="B1508" s="125" t="s">
        <v>3166</v>
      </c>
      <c r="C1508" s="125" t="s">
        <v>3166</v>
      </c>
      <c r="D1508" s="125" t="s">
        <v>3213</v>
      </c>
      <c r="E1508" s="126"/>
      <c r="F1508" s="127"/>
      <c r="G1508" s="127"/>
      <c r="H1508" s="130" t="s">
        <v>3185</v>
      </c>
      <c r="I1508" s="129">
        <v>30</v>
      </c>
      <c r="J1508" s="125">
        <v>13</v>
      </c>
      <c r="K1508" s="125" t="s">
        <v>3169</v>
      </c>
      <c r="L1508" s="125" t="s">
        <v>3175</v>
      </c>
      <c r="M1508" s="141" t="s">
        <v>5757</v>
      </c>
      <c r="N1508" s="125">
        <v>1</v>
      </c>
      <c r="O1508" s="141" t="s">
        <v>8158</v>
      </c>
    </row>
    <row r="1509" spans="1:15" x14ac:dyDescent="0.25">
      <c r="A1509" s="125">
        <f t="shared" si="23"/>
        <v>1503</v>
      </c>
      <c r="B1509" s="125" t="s">
        <v>3166</v>
      </c>
      <c r="C1509" s="125" t="s">
        <v>3166</v>
      </c>
      <c r="D1509" s="125" t="s">
        <v>3213</v>
      </c>
      <c r="E1509" s="126"/>
      <c r="F1509" s="127"/>
      <c r="G1509" s="127"/>
      <c r="H1509" s="130" t="s">
        <v>3185</v>
      </c>
      <c r="I1509" s="129">
        <v>40.049999999999997</v>
      </c>
      <c r="J1509" s="125">
        <v>13</v>
      </c>
      <c r="K1509" s="125" t="s">
        <v>3169</v>
      </c>
      <c r="L1509" s="125" t="s">
        <v>3175</v>
      </c>
      <c r="M1509" s="141" t="s">
        <v>5757</v>
      </c>
      <c r="N1509" s="125">
        <v>1</v>
      </c>
      <c r="O1509" s="141" t="s">
        <v>8158</v>
      </c>
    </row>
    <row r="1510" spans="1:15" x14ac:dyDescent="0.25">
      <c r="A1510" s="125">
        <f t="shared" si="23"/>
        <v>1504</v>
      </c>
      <c r="B1510" s="125" t="s">
        <v>3166</v>
      </c>
      <c r="C1510" s="125" t="s">
        <v>3166</v>
      </c>
      <c r="D1510" s="125" t="s">
        <v>3213</v>
      </c>
      <c r="E1510" s="126"/>
      <c r="F1510" s="127"/>
      <c r="G1510" s="127"/>
      <c r="H1510" s="130" t="s">
        <v>3185</v>
      </c>
      <c r="I1510" s="129">
        <v>86.052000000000007</v>
      </c>
      <c r="J1510" s="125">
        <v>13</v>
      </c>
      <c r="K1510" s="125" t="s">
        <v>3169</v>
      </c>
      <c r="L1510" s="125" t="s">
        <v>3175</v>
      </c>
      <c r="M1510" s="141" t="s">
        <v>5757</v>
      </c>
      <c r="N1510" s="125">
        <v>1</v>
      </c>
      <c r="O1510" s="141" t="s">
        <v>8158</v>
      </c>
    </row>
    <row r="1511" spans="1:15" x14ac:dyDescent="0.25">
      <c r="A1511" s="125">
        <f t="shared" si="23"/>
        <v>1505</v>
      </c>
      <c r="B1511" s="125" t="s">
        <v>3166</v>
      </c>
      <c r="C1511" s="125" t="s">
        <v>3166</v>
      </c>
      <c r="D1511" s="125" t="s">
        <v>3213</v>
      </c>
      <c r="E1511" s="126"/>
      <c r="F1511" s="127"/>
      <c r="G1511" s="127"/>
      <c r="H1511" s="130" t="s">
        <v>3185</v>
      </c>
      <c r="I1511" s="129">
        <v>3</v>
      </c>
      <c r="J1511" s="125">
        <v>13</v>
      </c>
      <c r="K1511" s="125" t="s">
        <v>3169</v>
      </c>
      <c r="L1511" s="125" t="s">
        <v>3175</v>
      </c>
      <c r="M1511" s="141" t="s">
        <v>5757</v>
      </c>
      <c r="N1511" s="125">
        <v>1</v>
      </c>
      <c r="O1511" s="141" t="s">
        <v>8158</v>
      </c>
    </row>
    <row r="1512" spans="1:15" x14ac:dyDescent="0.25">
      <c r="A1512" s="125">
        <f t="shared" si="23"/>
        <v>1506</v>
      </c>
      <c r="B1512" s="125" t="s">
        <v>3166</v>
      </c>
      <c r="C1512" s="125" t="s">
        <v>3166</v>
      </c>
      <c r="D1512" s="125" t="s">
        <v>3213</v>
      </c>
      <c r="E1512" s="126"/>
      <c r="F1512" s="127"/>
      <c r="G1512" s="127"/>
      <c r="H1512" s="130" t="s">
        <v>3185</v>
      </c>
      <c r="I1512" s="129">
        <v>46.011000000000003</v>
      </c>
      <c r="J1512" s="125">
        <v>13</v>
      </c>
      <c r="K1512" s="125" t="s">
        <v>3169</v>
      </c>
      <c r="L1512" s="125" t="s">
        <v>3175</v>
      </c>
      <c r="M1512" s="141" t="s">
        <v>5757</v>
      </c>
      <c r="N1512" s="125">
        <v>1</v>
      </c>
      <c r="O1512" s="141" t="s">
        <v>8158</v>
      </c>
    </row>
    <row r="1513" spans="1:15" x14ac:dyDescent="0.25">
      <c r="A1513" s="125">
        <f t="shared" si="23"/>
        <v>1507</v>
      </c>
      <c r="B1513" s="125" t="s">
        <v>3166</v>
      </c>
      <c r="C1513" s="125" t="s">
        <v>3166</v>
      </c>
      <c r="D1513" s="125" t="s">
        <v>3213</v>
      </c>
      <c r="E1513" s="126"/>
      <c r="F1513" s="127"/>
      <c r="G1513" s="127"/>
      <c r="H1513" s="130" t="s">
        <v>3185</v>
      </c>
      <c r="I1513" s="129">
        <v>44</v>
      </c>
      <c r="J1513" s="125">
        <v>13</v>
      </c>
      <c r="K1513" s="125" t="s">
        <v>3169</v>
      </c>
      <c r="L1513" s="125" t="s">
        <v>3175</v>
      </c>
      <c r="M1513" s="141" t="s">
        <v>5757</v>
      </c>
      <c r="N1513" s="125">
        <v>1</v>
      </c>
      <c r="O1513" s="141" t="s">
        <v>8158</v>
      </c>
    </row>
    <row r="1514" spans="1:15" x14ac:dyDescent="0.25">
      <c r="A1514" s="125">
        <f t="shared" si="23"/>
        <v>1508</v>
      </c>
      <c r="B1514" s="125" t="s">
        <v>3166</v>
      </c>
      <c r="C1514" s="125" t="s">
        <v>3166</v>
      </c>
      <c r="D1514" s="125" t="s">
        <v>3213</v>
      </c>
      <c r="E1514" s="126"/>
      <c r="F1514" s="127"/>
      <c r="G1514" s="127"/>
      <c r="H1514" s="130" t="s">
        <v>3185</v>
      </c>
      <c r="I1514" s="129">
        <v>86.022999999999996</v>
      </c>
      <c r="J1514" s="125">
        <v>13</v>
      </c>
      <c r="K1514" s="125" t="s">
        <v>3169</v>
      </c>
      <c r="L1514" s="125" t="s">
        <v>3175</v>
      </c>
      <c r="M1514" s="141" t="s">
        <v>5757</v>
      </c>
      <c r="N1514" s="125">
        <v>1</v>
      </c>
      <c r="O1514" s="141" t="s">
        <v>8158</v>
      </c>
    </row>
    <row r="1515" spans="1:15" x14ac:dyDescent="0.25">
      <c r="A1515" s="125">
        <f t="shared" si="23"/>
        <v>1509</v>
      </c>
      <c r="B1515" s="125" t="s">
        <v>3166</v>
      </c>
      <c r="C1515" s="125" t="s">
        <v>3166</v>
      </c>
      <c r="D1515" s="125" t="s">
        <v>3213</v>
      </c>
      <c r="E1515" s="126"/>
      <c r="F1515" s="127"/>
      <c r="G1515" s="127"/>
      <c r="H1515" s="130" t="s">
        <v>3185</v>
      </c>
      <c r="I1515" s="129">
        <v>21</v>
      </c>
      <c r="J1515" s="125">
        <v>13</v>
      </c>
      <c r="K1515" s="125" t="s">
        <v>3169</v>
      </c>
      <c r="L1515" s="125" t="s">
        <v>3175</v>
      </c>
      <c r="M1515" s="141" t="s">
        <v>5757</v>
      </c>
      <c r="N1515" s="125">
        <v>1</v>
      </c>
      <c r="O1515" s="141" t="s">
        <v>8158</v>
      </c>
    </row>
    <row r="1516" spans="1:15" x14ac:dyDescent="0.25">
      <c r="A1516" s="125">
        <f t="shared" si="23"/>
        <v>1510</v>
      </c>
      <c r="B1516" s="125" t="s">
        <v>3166</v>
      </c>
      <c r="C1516" s="125" t="s">
        <v>3166</v>
      </c>
      <c r="D1516" s="125" t="s">
        <v>3213</v>
      </c>
      <c r="E1516" s="126"/>
      <c r="F1516" s="127"/>
      <c r="G1516" s="127"/>
      <c r="H1516" s="130" t="s">
        <v>3185</v>
      </c>
      <c r="I1516" s="129">
        <v>71.448999999999998</v>
      </c>
      <c r="J1516" s="125">
        <v>13</v>
      </c>
      <c r="K1516" s="125" t="s">
        <v>3169</v>
      </c>
      <c r="L1516" s="125" t="s">
        <v>3175</v>
      </c>
      <c r="M1516" s="141" t="s">
        <v>5757</v>
      </c>
      <c r="N1516" s="125">
        <v>1</v>
      </c>
      <c r="O1516" s="141" t="s">
        <v>8158</v>
      </c>
    </row>
    <row r="1517" spans="1:15" x14ac:dyDescent="0.25">
      <c r="A1517" s="125">
        <f t="shared" si="23"/>
        <v>1511</v>
      </c>
      <c r="B1517" s="125" t="s">
        <v>3166</v>
      </c>
      <c r="C1517" s="125" t="s">
        <v>3166</v>
      </c>
      <c r="D1517" s="125" t="s">
        <v>3213</v>
      </c>
      <c r="E1517" s="126"/>
      <c r="F1517" s="127"/>
      <c r="G1517" s="127"/>
      <c r="H1517" s="130" t="s">
        <v>3185</v>
      </c>
      <c r="I1517" s="129">
        <v>43.932000000000002</v>
      </c>
      <c r="J1517" s="125">
        <v>13</v>
      </c>
      <c r="K1517" s="125" t="s">
        <v>3169</v>
      </c>
      <c r="L1517" s="125" t="s">
        <v>3175</v>
      </c>
      <c r="M1517" s="141" t="s">
        <v>5757</v>
      </c>
      <c r="N1517" s="125">
        <v>1</v>
      </c>
      <c r="O1517" s="141" t="s">
        <v>8158</v>
      </c>
    </row>
    <row r="1518" spans="1:15" x14ac:dyDescent="0.25">
      <c r="A1518" s="125">
        <f t="shared" si="23"/>
        <v>1512</v>
      </c>
      <c r="B1518" s="125" t="s">
        <v>3166</v>
      </c>
      <c r="C1518" s="125" t="s">
        <v>3166</v>
      </c>
      <c r="D1518" s="125" t="s">
        <v>3213</v>
      </c>
      <c r="E1518" s="126"/>
      <c r="F1518" s="127"/>
      <c r="G1518" s="127"/>
      <c r="H1518" s="130" t="s">
        <v>3185</v>
      </c>
      <c r="I1518" s="129">
        <v>46.097999999999999</v>
      </c>
      <c r="J1518" s="125">
        <v>13</v>
      </c>
      <c r="K1518" s="125" t="s">
        <v>3169</v>
      </c>
      <c r="L1518" s="125" t="s">
        <v>3175</v>
      </c>
      <c r="M1518" s="141" t="s">
        <v>5757</v>
      </c>
      <c r="N1518" s="125">
        <v>1</v>
      </c>
      <c r="O1518" s="141" t="s">
        <v>8158</v>
      </c>
    </row>
    <row r="1519" spans="1:15" x14ac:dyDescent="0.25">
      <c r="A1519" s="125">
        <f t="shared" si="23"/>
        <v>1513</v>
      </c>
      <c r="B1519" s="125" t="s">
        <v>3166</v>
      </c>
      <c r="C1519" s="125" t="s">
        <v>3166</v>
      </c>
      <c r="D1519" s="125" t="s">
        <v>3213</v>
      </c>
      <c r="E1519" s="126"/>
      <c r="F1519" s="127"/>
      <c r="G1519" s="127"/>
      <c r="H1519" s="130" t="s">
        <v>3185</v>
      </c>
      <c r="I1519" s="129">
        <v>40.311</v>
      </c>
      <c r="J1519" s="125">
        <v>13</v>
      </c>
      <c r="K1519" s="125" t="s">
        <v>3169</v>
      </c>
      <c r="L1519" s="125" t="s">
        <v>3175</v>
      </c>
      <c r="M1519" s="141" t="s">
        <v>5757</v>
      </c>
      <c r="N1519" s="125">
        <v>1</v>
      </c>
      <c r="O1519" s="141" t="s">
        <v>8158</v>
      </c>
    </row>
    <row r="1520" spans="1:15" x14ac:dyDescent="0.25">
      <c r="A1520" s="125">
        <f t="shared" si="23"/>
        <v>1514</v>
      </c>
      <c r="B1520" s="125" t="s">
        <v>3166</v>
      </c>
      <c r="C1520" s="125" t="s">
        <v>3166</v>
      </c>
      <c r="D1520" s="125" t="s">
        <v>3213</v>
      </c>
      <c r="E1520" s="126"/>
      <c r="F1520" s="127"/>
      <c r="G1520" s="127"/>
      <c r="H1520" s="130" t="s">
        <v>3185</v>
      </c>
      <c r="I1520" s="129">
        <v>43.417000000000002</v>
      </c>
      <c r="J1520" s="125">
        <v>13</v>
      </c>
      <c r="K1520" s="125" t="s">
        <v>3169</v>
      </c>
      <c r="L1520" s="125" t="s">
        <v>3175</v>
      </c>
      <c r="M1520" s="141" t="s">
        <v>5757</v>
      </c>
      <c r="N1520" s="125">
        <v>1</v>
      </c>
      <c r="O1520" s="141" t="s">
        <v>8158</v>
      </c>
    </row>
    <row r="1521" spans="1:15" x14ac:dyDescent="0.25">
      <c r="A1521" s="125">
        <f t="shared" si="23"/>
        <v>1515</v>
      </c>
      <c r="B1521" s="125" t="s">
        <v>3166</v>
      </c>
      <c r="C1521" s="125" t="s">
        <v>3166</v>
      </c>
      <c r="D1521" s="125" t="s">
        <v>3213</v>
      </c>
      <c r="E1521" s="126"/>
      <c r="F1521" s="127"/>
      <c r="G1521" s="127"/>
      <c r="H1521" s="130" t="s">
        <v>3185</v>
      </c>
      <c r="I1521" s="129">
        <v>43.104999999999997</v>
      </c>
      <c r="J1521" s="125">
        <v>13</v>
      </c>
      <c r="K1521" s="125" t="s">
        <v>3169</v>
      </c>
      <c r="L1521" s="125" t="s">
        <v>3175</v>
      </c>
      <c r="M1521" s="141" t="s">
        <v>5757</v>
      </c>
      <c r="N1521" s="125">
        <v>1</v>
      </c>
      <c r="O1521" s="141" t="s">
        <v>8158</v>
      </c>
    </row>
    <row r="1522" spans="1:15" x14ac:dyDescent="0.25">
      <c r="A1522" s="125">
        <f t="shared" si="23"/>
        <v>1516</v>
      </c>
      <c r="B1522" s="125" t="s">
        <v>3166</v>
      </c>
      <c r="C1522" s="125" t="s">
        <v>3166</v>
      </c>
      <c r="D1522" s="125" t="s">
        <v>3213</v>
      </c>
      <c r="E1522" s="126"/>
      <c r="F1522" s="127"/>
      <c r="G1522" s="127"/>
      <c r="H1522" s="130" t="s">
        <v>3185</v>
      </c>
      <c r="I1522" s="129">
        <v>43.417000000000002</v>
      </c>
      <c r="J1522" s="125">
        <v>13</v>
      </c>
      <c r="K1522" s="125" t="s">
        <v>3169</v>
      </c>
      <c r="L1522" s="125" t="s">
        <v>3175</v>
      </c>
      <c r="M1522" s="141" t="s">
        <v>5757</v>
      </c>
      <c r="N1522" s="125">
        <v>1</v>
      </c>
      <c r="O1522" s="141" t="s">
        <v>8158</v>
      </c>
    </row>
    <row r="1523" spans="1:15" x14ac:dyDescent="0.25">
      <c r="A1523" s="125">
        <f t="shared" si="23"/>
        <v>1517</v>
      </c>
      <c r="B1523" s="125" t="s">
        <v>3166</v>
      </c>
      <c r="C1523" s="125" t="s">
        <v>3166</v>
      </c>
      <c r="D1523" s="125" t="s">
        <v>3213</v>
      </c>
      <c r="E1523" s="126"/>
      <c r="F1523" s="127"/>
      <c r="G1523" s="127"/>
      <c r="H1523" s="130" t="s">
        <v>3185</v>
      </c>
      <c r="I1523" s="129">
        <v>47.265000000000001</v>
      </c>
      <c r="J1523" s="125">
        <v>13</v>
      </c>
      <c r="K1523" s="125" t="s">
        <v>3169</v>
      </c>
      <c r="L1523" s="125" t="s">
        <v>3175</v>
      </c>
      <c r="M1523" s="141" t="s">
        <v>5757</v>
      </c>
      <c r="N1523" s="125">
        <v>1</v>
      </c>
      <c r="O1523" s="141" t="s">
        <v>8158</v>
      </c>
    </row>
    <row r="1524" spans="1:15" x14ac:dyDescent="0.25">
      <c r="A1524" s="125">
        <f t="shared" si="23"/>
        <v>1518</v>
      </c>
      <c r="B1524" s="125" t="s">
        <v>3166</v>
      </c>
      <c r="C1524" s="125" t="s">
        <v>3166</v>
      </c>
      <c r="D1524" s="125" t="s">
        <v>3213</v>
      </c>
      <c r="E1524" s="126"/>
      <c r="F1524" s="127"/>
      <c r="G1524" s="127"/>
      <c r="H1524" s="130" t="s">
        <v>3185</v>
      </c>
      <c r="I1524" s="129">
        <v>43.104999999999997</v>
      </c>
      <c r="J1524" s="125">
        <v>13</v>
      </c>
      <c r="K1524" s="125" t="s">
        <v>3169</v>
      </c>
      <c r="L1524" s="125" t="s">
        <v>3175</v>
      </c>
      <c r="M1524" s="141" t="s">
        <v>5757</v>
      </c>
      <c r="N1524" s="125">
        <v>1</v>
      </c>
      <c r="O1524" s="141" t="s">
        <v>8158</v>
      </c>
    </row>
    <row r="1525" spans="1:15" x14ac:dyDescent="0.25">
      <c r="A1525" s="125">
        <f t="shared" si="23"/>
        <v>1519</v>
      </c>
      <c r="B1525" s="125" t="s">
        <v>3166</v>
      </c>
      <c r="C1525" s="125" t="s">
        <v>3166</v>
      </c>
      <c r="D1525" s="125" t="s">
        <v>3213</v>
      </c>
      <c r="E1525" s="126"/>
      <c r="F1525" s="127"/>
      <c r="G1525" s="127"/>
      <c r="H1525" s="130" t="s">
        <v>3185</v>
      </c>
      <c r="I1525" s="129">
        <v>40.112000000000002</v>
      </c>
      <c r="J1525" s="125">
        <v>13</v>
      </c>
      <c r="K1525" s="125" t="s">
        <v>3169</v>
      </c>
      <c r="L1525" s="125" t="s">
        <v>3175</v>
      </c>
      <c r="M1525" s="141" t="s">
        <v>5757</v>
      </c>
      <c r="N1525" s="125">
        <v>1</v>
      </c>
      <c r="O1525" s="141" t="s">
        <v>8158</v>
      </c>
    </row>
    <row r="1526" spans="1:15" x14ac:dyDescent="0.25">
      <c r="A1526" s="125">
        <f t="shared" si="23"/>
        <v>1520</v>
      </c>
      <c r="B1526" s="125" t="s">
        <v>3166</v>
      </c>
      <c r="C1526" s="125" t="s">
        <v>3166</v>
      </c>
      <c r="D1526" s="125" t="s">
        <v>3213</v>
      </c>
      <c r="E1526" s="126"/>
      <c r="F1526" s="127"/>
      <c r="G1526" s="127"/>
      <c r="H1526" s="130" t="s">
        <v>3185</v>
      </c>
      <c r="I1526" s="129">
        <v>37.363</v>
      </c>
      <c r="J1526" s="125">
        <v>13</v>
      </c>
      <c r="K1526" s="125" t="s">
        <v>3169</v>
      </c>
      <c r="L1526" s="125" t="s">
        <v>3175</v>
      </c>
      <c r="M1526" s="141" t="s">
        <v>5757</v>
      </c>
      <c r="N1526" s="125">
        <v>1</v>
      </c>
      <c r="O1526" s="141" t="s">
        <v>8158</v>
      </c>
    </row>
    <row r="1527" spans="1:15" x14ac:dyDescent="0.25">
      <c r="A1527" s="125">
        <f t="shared" si="23"/>
        <v>1521</v>
      </c>
      <c r="B1527" s="125" t="s">
        <v>3166</v>
      </c>
      <c r="C1527" s="125" t="s">
        <v>3166</v>
      </c>
      <c r="D1527" s="125" t="s">
        <v>3213</v>
      </c>
      <c r="E1527" s="126"/>
      <c r="F1527" s="127"/>
      <c r="G1527" s="127"/>
      <c r="H1527" s="130" t="s">
        <v>3185</v>
      </c>
      <c r="I1527" s="129">
        <v>43.104999999999997</v>
      </c>
      <c r="J1527" s="125">
        <v>13</v>
      </c>
      <c r="K1527" s="125" t="s">
        <v>3169</v>
      </c>
      <c r="L1527" s="125" t="s">
        <v>3175</v>
      </c>
      <c r="M1527" s="141" t="s">
        <v>5757</v>
      </c>
      <c r="N1527" s="125">
        <v>1</v>
      </c>
      <c r="O1527" s="141" t="s">
        <v>8158</v>
      </c>
    </row>
    <row r="1528" spans="1:15" x14ac:dyDescent="0.25">
      <c r="A1528" s="125">
        <f t="shared" si="23"/>
        <v>1522</v>
      </c>
      <c r="B1528" s="125" t="s">
        <v>3166</v>
      </c>
      <c r="C1528" s="125" t="s">
        <v>3166</v>
      </c>
      <c r="D1528" s="125" t="s">
        <v>3213</v>
      </c>
      <c r="E1528" s="126"/>
      <c r="F1528" s="127"/>
      <c r="G1528" s="127"/>
      <c r="H1528" s="130" t="s">
        <v>3185</v>
      </c>
      <c r="I1528" s="129">
        <v>43.932000000000002</v>
      </c>
      <c r="J1528" s="125">
        <v>13</v>
      </c>
      <c r="K1528" s="125" t="s">
        <v>3169</v>
      </c>
      <c r="L1528" s="125" t="s">
        <v>3175</v>
      </c>
      <c r="M1528" s="141" t="s">
        <v>5757</v>
      </c>
      <c r="N1528" s="125">
        <v>1</v>
      </c>
      <c r="O1528" s="141" t="s">
        <v>8158</v>
      </c>
    </row>
    <row r="1529" spans="1:15" x14ac:dyDescent="0.25">
      <c r="A1529" s="125">
        <f t="shared" si="23"/>
        <v>1523</v>
      </c>
      <c r="B1529" s="125" t="s">
        <v>3166</v>
      </c>
      <c r="C1529" s="125" t="s">
        <v>3166</v>
      </c>
      <c r="D1529" s="125" t="s">
        <v>3213</v>
      </c>
      <c r="E1529" s="126"/>
      <c r="F1529" s="127"/>
      <c r="G1529" s="127"/>
      <c r="H1529" s="130" t="s">
        <v>3185</v>
      </c>
      <c r="I1529" s="129">
        <v>40.200000000000003</v>
      </c>
      <c r="J1529" s="125">
        <v>13</v>
      </c>
      <c r="K1529" s="125" t="s">
        <v>3169</v>
      </c>
      <c r="L1529" s="125" t="s">
        <v>3175</v>
      </c>
      <c r="M1529" s="141" t="s">
        <v>5757</v>
      </c>
      <c r="N1529" s="125">
        <v>1</v>
      </c>
      <c r="O1529" s="141" t="s">
        <v>8158</v>
      </c>
    </row>
    <row r="1530" spans="1:15" x14ac:dyDescent="0.25">
      <c r="A1530" s="125">
        <f t="shared" si="23"/>
        <v>1524</v>
      </c>
      <c r="B1530" s="125" t="s">
        <v>3166</v>
      </c>
      <c r="C1530" s="125" t="s">
        <v>3166</v>
      </c>
      <c r="D1530" s="125" t="s">
        <v>3213</v>
      </c>
      <c r="E1530" s="126"/>
      <c r="F1530" s="127"/>
      <c r="G1530" s="127"/>
      <c r="H1530" s="130" t="s">
        <v>3185</v>
      </c>
      <c r="I1530" s="129">
        <v>41</v>
      </c>
      <c r="J1530" s="125">
        <v>13</v>
      </c>
      <c r="K1530" s="125" t="s">
        <v>3169</v>
      </c>
      <c r="L1530" s="125" t="s">
        <v>3175</v>
      </c>
      <c r="M1530" s="141" t="s">
        <v>5757</v>
      </c>
      <c r="N1530" s="125">
        <v>1</v>
      </c>
      <c r="O1530" s="141" t="s">
        <v>8158</v>
      </c>
    </row>
    <row r="1531" spans="1:15" x14ac:dyDescent="0.25">
      <c r="A1531" s="125">
        <f t="shared" si="23"/>
        <v>1525</v>
      </c>
      <c r="B1531" s="125" t="s">
        <v>3166</v>
      </c>
      <c r="C1531" s="125" t="s">
        <v>3166</v>
      </c>
      <c r="D1531" s="125" t="s">
        <v>3213</v>
      </c>
      <c r="E1531" s="126"/>
      <c r="F1531" s="127"/>
      <c r="G1531" s="127"/>
      <c r="H1531" s="130" t="s">
        <v>3185</v>
      </c>
      <c r="I1531" s="129">
        <v>38.079000000000001</v>
      </c>
      <c r="J1531" s="125">
        <v>13</v>
      </c>
      <c r="K1531" s="125" t="s">
        <v>3169</v>
      </c>
      <c r="L1531" s="125" t="s">
        <v>3175</v>
      </c>
      <c r="M1531" s="141" t="s">
        <v>5757</v>
      </c>
      <c r="N1531" s="125">
        <v>1</v>
      </c>
      <c r="O1531" s="141" t="s">
        <v>8158</v>
      </c>
    </row>
    <row r="1532" spans="1:15" x14ac:dyDescent="0.25">
      <c r="A1532" s="125">
        <f t="shared" si="23"/>
        <v>1526</v>
      </c>
      <c r="B1532" s="125" t="s">
        <v>3166</v>
      </c>
      <c r="C1532" s="125" t="s">
        <v>3166</v>
      </c>
      <c r="D1532" s="125" t="s">
        <v>3213</v>
      </c>
      <c r="E1532" s="126"/>
      <c r="F1532" s="127"/>
      <c r="G1532" s="127"/>
      <c r="H1532" s="130" t="s">
        <v>3185</v>
      </c>
      <c r="I1532" s="129">
        <v>40.607999999999997</v>
      </c>
      <c r="J1532" s="125">
        <v>13</v>
      </c>
      <c r="K1532" s="125" t="s">
        <v>3169</v>
      </c>
      <c r="L1532" s="125" t="s">
        <v>3175</v>
      </c>
      <c r="M1532" s="141" t="s">
        <v>5757</v>
      </c>
      <c r="N1532" s="125">
        <v>1</v>
      </c>
      <c r="O1532" s="141" t="s">
        <v>8158</v>
      </c>
    </row>
    <row r="1533" spans="1:15" x14ac:dyDescent="0.25">
      <c r="A1533" s="125">
        <f t="shared" si="23"/>
        <v>1527</v>
      </c>
      <c r="B1533" s="125" t="s">
        <v>3166</v>
      </c>
      <c r="C1533" s="125" t="s">
        <v>3166</v>
      </c>
      <c r="D1533" s="125" t="s">
        <v>3213</v>
      </c>
      <c r="E1533" s="126"/>
      <c r="F1533" s="127"/>
      <c r="G1533" s="127"/>
      <c r="H1533" s="130" t="s">
        <v>3185</v>
      </c>
      <c r="I1533" s="129">
        <v>40.447000000000003</v>
      </c>
      <c r="J1533" s="125">
        <v>13</v>
      </c>
      <c r="K1533" s="125" t="s">
        <v>3169</v>
      </c>
      <c r="L1533" s="125" t="s">
        <v>3175</v>
      </c>
      <c r="M1533" s="141" t="s">
        <v>5757</v>
      </c>
      <c r="N1533" s="125">
        <v>1</v>
      </c>
      <c r="O1533" s="141" t="s">
        <v>8158</v>
      </c>
    </row>
    <row r="1534" spans="1:15" x14ac:dyDescent="0.25">
      <c r="A1534" s="125">
        <f t="shared" si="23"/>
        <v>1528</v>
      </c>
      <c r="B1534" s="125" t="s">
        <v>3166</v>
      </c>
      <c r="C1534" s="125" t="s">
        <v>3166</v>
      </c>
      <c r="D1534" s="125" t="s">
        <v>3213</v>
      </c>
      <c r="E1534" s="126"/>
      <c r="F1534" s="127"/>
      <c r="G1534" s="127"/>
      <c r="H1534" s="130" t="s">
        <v>3185</v>
      </c>
      <c r="I1534" s="129">
        <v>38.328000000000003</v>
      </c>
      <c r="J1534" s="125">
        <v>13</v>
      </c>
      <c r="K1534" s="125" t="s">
        <v>3169</v>
      </c>
      <c r="L1534" s="125" t="s">
        <v>3175</v>
      </c>
      <c r="M1534" s="141" t="s">
        <v>5757</v>
      </c>
      <c r="N1534" s="125">
        <v>1</v>
      </c>
      <c r="O1534" s="141" t="s">
        <v>8158</v>
      </c>
    </row>
    <row r="1535" spans="1:15" x14ac:dyDescent="0.25">
      <c r="A1535" s="125">
        <f t="shared" si="23"/>
        <v>1529</v>
      </c>
      <c r="B1535" s="125" t="s">
        <v>3166</v>
      </c>
      <c r="C1535" s="125" t="s">
        <v>3166</v>
      </c>
      <c r="D1535" s="125" t="s">
        <v>3213</v>
      </c>
      <c r="E1535" s="126"/>
      <c r="F1535" s="127"/>
      <c r="G1535" s="127"/>
      <c r="H1535" s="130" t="s">
        <v>3185</v>
      </c>
      <c r="I1535" s="129">
        <v>24.187000000000001</v>
      </c>
      <c r="J1535" s="125">
        <v>13</v>
      </c>
      <c r="K1535" s="125" t="s">
        <v>3169</v>
      </c>
      <c r="L1535" s="125" t="s">
        <v>3175</v>
      </c>
      <c r="M1535" s="141" t="s">
        <v>5757</v>
      </c>
      <c r="N1535" s="125">
        <v>1</v>
      </c>
      <c r="O1535" s="141" t="s">
        <v>8158</v>
      </c>
    </row>
    <row r="1536" spans="1:15" x14ac:dyDescent="0.25">
      <c r="A1536" s="125">
        <f t="shared" si="23"/>
        <v>1530</v>
      </c>
      <c r="B1536" s="125" t="s">
        <v>3166</v>
      </c>
      <c r="C1536" s="125" t="s">
        <v>3166</v>
      </c>
      <c r="D1536" s="125" t="s">
        <v>3214</v>
      </c>
      <c r="E1536" s="126"/>
      <c r="F1536" s="127"/>
      <c r="G1536" s="127"/>
      <c r="H1536" s="130" t="s">
        <v>3185</v>
      </c>
      <c r="I1536" s="129">
        <v>50.448</v>
      </c>
      <c r="J1536" s="125">
        <v>13</v>
      </c>
      <c r="K1536" s="125" t="s">
        <v>3169</v>
      </c>
      <c r="L1536" s="125" t="s">
        <v>3175</v>
      </c>
      <c r="M1536" s="141" t="s">
        <v>5757</v>
      </c>
      <c r="N1536" s="125">
        <v>1</v>
      </c>
      <c r="O1536" s="141" t="s">
        <v>8158</v>
      </c>
    </row>
    <row r="1537" spans="1:15" x14ac:dyDescent="0.25">
      <c r="A1537" s="125">
        <f t="shared" si="23"/>
        <v>1531</v>
      </c>
      <c r="B1537" s="125" t="s">
        <v>3166</v>
      </c>
      <c r="C1537" s="125" t="s">
        <v>3166</v>
      </c>
      <c r="D1537" s="125" t="s">
        <v>3214</v>
      </c>
      <c r="E1537" s="126"/>
      <c r="F1537" s="127"/>
      <c r="G1537" s="127"/>
      <c r="H1537" s="130" t="s">
        <v>3185</v>
      </c>
      <c r="I1537" s="129">
        <v>34.131999999999998</v>
      </c>
      <c r="J1537" s="125">
        <v>13</v>
      </c>
      <c r="K1537" s="125" t="s">
        <v>3169</v>
      </c>
      <c r="L1537" s="125" t="s">
        <v>3175</v>
      </c>
      <c r="M1537" s="141" t="s">
        <v>5757</v>
      </c>
      <c r="N1537" s="125">
        <v>1</v>
      </c>
      <c r="O1537" s="141" t="s">
        <v>8158</v>
      </c>
    </row>
    <row r="1538" spans="1:15" x14ac:dyDescent="0.25">
      <c r="A1538" s="125">
        <f t="shared" si="23"/>
        <v>1532</v>
      </c>
      <c r="B1538" s="125" t="s">
        <v>3166</v>
      </c>
      <c r="C1538" s="125" t="s">
        <v>3166</v>
      </c>
      <c r="D1538" s="125" t="s">
        <v>3214</v>
      </c>
      <c r="E1538" s="126"/>
      <c r="F1538" s="127"/>
      <c r="G1538" s="127"/>
      <c r="H1538" s="130" t="s">
        <v>3185</v>
      </c>
      <c r="I1538" s="129">
        <v>37.014000000000003</v>
      </c>
      <c r="J1538" s="125">
        <v>13</v>
      </c>
      <c r="K1538" s="125" t="s">
        <v>3169</v>
      </c>
      <c r="L1538" s="125" t="s">
        <v>3175</v>
      </c>
      <c r="M1538" s="141" t="s">
        <v>5757</v>
      </c>
      <c r="N1538" s="125">
        <v>1</v>
      </c>
      <c r="O1538" s="141" t="s">
        <v>8158</v>
      </c>
    </row>
    <row r="1539" spans="1:15" x14ac:dyDescent="0.25">
      <c r="A1539" s="125">
        <f t="shared" si="23"/>
        <v>1533</v>
      </c>
      <c r="B1539" s="125" t="s">
        <v>3166</v>
      </c>
      <c r="C1539" s="125" t="s">
        <v>3166</v>
      </c>
      <c r="D1539" s="125" t="s">
        <v>3214</v>
      </c>
      <c r="E1539" s="126"/>
      <c r="F1539" s="127"/>
      <c r="G1539" s="127"/>
      <c r="H1539" s="130" t="s">
        <v>3185</v>
      </c>
      <c r="I1539" s="129">
        <v>37.482999999999997</v>
      </c>
      <c r="J1539" s="125">
        <v>13</v>
      </c>
      <c r="K1539" s="125" t="s">
        <v>3169</v>
      </c>
      <c r="L1539" s="125" t="s">
        <v>3175</v>
      </c>
      <c r="M1539" s="141" t="s">
        <v>5757</v>
      </c>
      <c r="N1539" s="125">
        <v>1</v>
      </c>
      <c r="O1539" s="141" t="s">
        <v>8158</v>
      </c>
    </row>
    <row r="1540" spans="1:15" x14ac:dyDescent="0.25">
      <c r="A1540" s="125">
        <f t="shared" si="23"/>
        <v>1534</v>
      </c>
      <c r="B1540" s="125" t="s">
        <v>3166</v>
      </c>
      <c r="C1540" s="125" t="s">
        <v>3166</v>
      </c>
      <c r="D1540" s="125" t="s">
        <v>3214</v>
      </c>
      <c r="E1540" s="126"/>
      <c r="F1540" s="127"/>
      <c r="G1540" s="127"/>
      <c r="H1540" s="130" t="s">
        <v>3185</v>
      </c>
      <c r="I1540" s="129">
        <v>41.761000000000003</v>
      </c>
      <c r="J1540" s="125">
        <v>13</v>
      </c>
      <c r="K1540" s="125" t="s">
        <v>3169</v>
      </c>
      <c r="L1540" s="125" t="s">
        <v>3175</v>
      </c>
      <c r="M1540" s="141" t="s">
        <v>5757</v>
      </c>
      <c r="N1540" s="125">
        <v>1</v>
      </c>
      <c r="O1540" s="141" t="s">
        <v>8158</v>
      </c>
    </row>
    <row r="1541" spans="1:15" x14ac:dyDescent="0.25">
      <c r="A1541" s="125">
        <f t="shared" si="23"/>
        <v>1535</v>
      </c>
      <c r="B1541" s="125" t="s">
        <v>3166</v>
      </c>
      <c r="C1541" s="125" t="s">
        <v>3166</v>
      </c>
      <c r="D1541" s="125" t="s">
        <v>3214</v>
      </c>
      <c r="E1541" s="126"/>
      <c r="F1541" s="127"/>
      <c r="G1541" s="127"/>
      <c r="H1541" s="130" t="s">
        <v>3185</v>
      </c>
      <c r="I1541" s="129">
        <v>37.363</v>
      </c>
      <c r="J1541" s="125">
        <v>13</v>
      </c>
      <c r="K1541" s="125" t="s">
        <v>3169</v>
      </c>
      <c r="L1541" s="125" t="s">
        <v>3175</v>
      </c>
      <c r="M1541" s="141" t="s">
        <v>5757</v>
      </c>
      <c r="N1541" s="125">
        <v>1</v>
      </c>
      <c r="O1541" s="141" t="s">
        <v>8158</v>
      </c>
    </row>
    <row r="1542" spans="1:15" x14ac:dyDescent="0.25">
      <c r="A1542" s="125">
        <f t="shared" si="23"/>
        <v>1536</v>
      </c>
      <c r="B1542" s="125" t="s">
        <v>3166</v>
      </c>
      <c r="C1542" s="125" t="s">
        <v>3166</v>
      </c>
      <c r="D1542" s="125" t="s">
        <v>3214</v>
      </c>
      <c r="E1542" s="126"/>
      <c r="F1542" s="127"/>
      <c r="G1542" s="127"/>
      <c r="H1542" s="130" t="s">
        <v>3185</v>
      </c>
      <c r="I1542" s="129">
        <v>34.131999999999998</v>
      </c>
      <c r="J1542" s="125">
        <v>13</v>
      </c>
      <c r="K1542" s="125" t="s">
        <v>3169</v>
      </c>
      <c r="L1542" s="125" t="s">
        <v>3175</v>
      </c>
      <c r="M1542" s="141" t="s">
        <v>5757</v>
      </c>
      <c r="N1542" s="125">
        <v>1</v>
      </c>
      <c r="O1542" s="141" t="s">
        <v>8158</v>
      </c>
    </row>
    <row r="1543" spans="1:15" x14ac:dyDescent="0.25">
      <c r="A1543" s="125">
        <f t="shared" si="23"/>
        <v>1537</v>
      </c>
      <c r="B1543" s="125" t="s">
        <v>3166</v>
      </c>
      <c r="C1543" s="125" t="s">
        <v>3166</v>
      </c>
      <c r="D1543" s="125" t="s">
        <v>3214</v>
      </c>
      <c r="E1543" s="126"/>
      <c r="F1543" s="127"/>
      <c r="G1543" s="127"/>
      <c r="H1543" s="130" t="s">
        <v>3185</v>
      </c>
      <c r="I1543" s="129">
        <v>37.121000000000002</v>
      </c>
      <c r="J1543" s="125">
        <v>13</v>
      </c>
      <c r="K1543" s="125" t="s">
        <v>3169</v>
      </c>
      <c r="L1543" s="125" t="s">
        <v>3175</v>
      </c>
      <c r="M1543" s="141" t="s">
        <v>5757</v>
      </c>
      <c r="N1543" s="125">
        <v>1</v>
      </c>
      <c r="O1543" s="141" t="s">
        <v>8158</v>
      </c>
    </row>
    <row r="1544" spans="1:15" x14ac:dyDescent="0.25">
      <c r="A1544" s="125">
        <f t="shared" si="23"/>
        <v>1538</v>
      </c>
      <c r="B1544" s="125" t="s">
        <v>3166</v>
      </c>
      <c r="C1544" s="125" t="s">
        <v>3166</v>
      </c>
      <c r="D1544" s="125" t="s">
        <v>3214</v>
      </c>
      <c r="E1544" s="126"/>
      <c r="F1544" s="127"/>
      <c r="G1544" s="127"/>
      <c r="H1544" s="130" t="s">
        <v>3185</v>
      </c>
      <c r="I1544" s="129">
        <v>37.655999999999999</v>
      </c>
      <c r="J1544" s="125">
        <v>13</v>
      </c>
      <c r="K1544" s="125" t="s">
        <v>3169</v>
      </c>
      <c r="L1544" s="125" t="s">
        <v>3175</v>
      </c>
      <c r="M1544" s="141" t="s">
        <v>5757</v>
      </c>
      <c r="N1544" s="125">
        <v>1</v>
      </c>
      <c r="O1544" s="141" t="s">
        <v>8158</v>
      </c>
    </row>
    <row r="1545" spans="1:15" x14ac:dyDescent="0.25">
      <c r="A1545" s="125">
        <f t="shared" ref="A1545:A1608" si="24">A1544+1</f>
        <v>1539</v>
      </c>
      <c r="B1545" s="125" t="s">
        <v>3166</v>
      </c>
      <c r="C1545" s="125" t="s">
        <v>3166</v>
      </c>
      <c r="D1545" s="125" t="s">
        <v>3214</v>
      </c>
      <c r="E1545" s="126"/>
      <c r="F1545" s="127"/>
      <c r="G1545" s="127"/>
      <c r="H1545" s="130" t="s">
        <v>3185</v>
      </c>
      <c r="I1545" s="129">
        <v>37</v>
      </c>
      <c r="J1545" s="125">
        <v>13</v>
      </c>
      <c r="K1545" s="125" t="s">
        <v>3169</v>
      </c>
      <c r="L1545" s="125" t="s">
        <v>3175</v>
      </c>
      <c r="M1545" s="141" t="s">
        <v>5757</v>
      </c>
      <c r="N1545" s="125">
        <v>1</v>
      </c>
      <c r="O1545" s="141" t="s">
        <v>8158</v>
      </c>
    </row>
    <row r="1546" spans="1:15" x14ac:dyDescent="0.25">
      <c r="A1546" s="125">
        <f t="shared" si="24"/>
        <v>1540</v>
      </c>
      <c r="B1546" s="125" t="s">
        <v>3166</v>
      </c>
      <c r="C1546" s="125" t="s">
        <v>3166</v>
      </c>
      <c r="D1546" s="125" t="s">
        <v>3214</v>
      </c>
      <c r="E1546" s="126"/>
      <c r="F1546" s="127"/>
      <c r="G1546" s="127"/>
      <c r="H1546" s="130" t="s">
        <v>3185</v>
      </c>
      <c r="I1546" s="129">
        <v>38.896999999999998</v>
      </c>
      <c r="J1546" s="125">
        <v>13</v>
      </c>
      <c r="K1546" s="125" t="s">
        <v>3169</v>
      </c>
      <c r="L1546" s="125" t="s">
        <v>3175</v>
      </c>
      <c r="M1546" s="141" t="s">
        <v>5757</v>
      </c>
      <c r="N1546" s="125">
        <v>1</v>
      </c>
      <c r="O1546" s="141" t="s">
        <v>8158</v>
      </c>
    </row>
    <row r="1547" spans="1:15" x14ac:dyDescent="0.25">
      <c r="A1547" s="125">
        <f t="shared" si="24"/>
        <v>1541</v>
      </c>
      <c r="B1547" s="125" t="s">
        <v>3166</v>
      </c>
      <c r="C1547" s="125" t="s">
        <v>3166</v>
      </c>
      <c r="D1547" s="125" t="s">
        <v>3214</v>
      </c>
      <c r="E1547" s="126"/>
      <c r="F1547" s="127"/>
      <c r="G1547" s="127"/>
      <c r="H1547" s="130" t="s">
        <v>3185</v>
      </c>
      <c r="I1547" s="129">
        <v>40.200000000000003</v>
      </c>
      <c r="J1547" s="125">
        <v>13</v>
      </c>
      <c r="K1547" s="125" t="s">
        <v>3169</v>
      </c>
      <c r="L1547" s="125" t="s">
        <v>3175</v>
      </c>
      <c r="M1547" s="141" t="s">
        <v>5757</v>
      </c>
      <c r="N1547" s="125">
        <v>1</v>
      </c>
      <c r="O1547" s="141" t="s">
        <v>8158</v>
      </c>
    </row>
    <row r="1548" spans="1:15" x14ac:dyDescent="0.25">
      <c r="A1548" s="125">
        <f t="shared" si="24"/>
        <v>1542</v>
      </c>
      <c r="B1548" s="125" t="s">
        <v>3166</v>
      </c>
      <c r="C1548" s="125" t="s">
        <v>3166</v>
      </c>
      <c r="D1548" s="125" t="s">
        <v>3214</v>
      </c>
      <c r="E1548" s="126"/>
      <c r="F1548" s="127"/>
      <c r="G1548" s="127"/>
      <c r="H1548" s="130" t="s">
        <v>3185</v>
      </c>
      <c r="I1548" s="129">
        <v>37.107999999999997</v>
      </c>
      <c r="J1548" s="125">
        <v>13</v>
      </c>
      <c r="K1548" s="125" t="s">
        <v>3169</v>
      </c>
      <c r="L1548" s="125" t="s">
        <v>3175</v>
      </c>
      <c r="M1548" s="141" t="s">
        <v>5757</v>
      </c>
      <c r="N1548" s="125">
        <v>1</v>
      </c>
      <c r="O1548" s="141" t="s">
        <v>8158</v>
      </c>
    </row>
    <row r="1549" spans="1:15" x14ac:dyDescent="0.25">
      <c r="A1549" s="125">
        <f t="shared" si="24"/>
        <v>1543</v>
      </c>
      <c r="B1549" s="125" t="s">
        <v>3166</v>
      </c>
      <c r="C1549" s="125" t="s">
        <v>3166</v>
      </c>
      <c r="D1549" s="125" t="s">
        <v>3214</v>
      </c>
      <c r="E1549" s="126"/>
      <c r="F1549" s="127"/>
      <c r="G1549" s="127"/>
      <c r="H1549" s="130" t="s">
        <v>3185</v>
      </c>
      <c r="I1549" s="129">
        <v>43.104999999999997</v>
      </c>
      <c r="J1549" s="125">
        <v>13</v>
      </c>
      <c r="K1549" s="125" t="s">
        <v>3169</v>
      </c>
      <c r="L1549" s="125" t="s">
        <v>3175</v>
      </c>
      <c r="M1549" s="141" t="s">
        <v>5757</v>
      </c>
      <c r="N1549" s="125">
        <v>1</v>
      </c>
      <c r="O1549" s="141" t="s">
        <v>8158</v>
      </c>
    </row>
    <row r="1550" spans="1:15" x14ac:dyDescent="0.25">
      <c r="A1550" s="125">
        <f t="shared" si="24"/>
        <v>1544</v>
      </c>
      <c r="B1550" s="125" t="s">
        <v>3166</v>
      </c>
      <c r="C1550" s="125" t="s">
        <v>3166</v>
      </c>
      <c r="D1550" s="125" t="s">
        <v>3214</v>
      </c>
      <c r="E1550" s="126"/>
      <c r="F1550" s="127"/>
      <c r="G1550" s="127"/>
      <c r="H1550" s="130" t="s">
        <v>3185</v>
      </c>
      <c r="I1550" s="129">
        <v>46.173999999999999</v>
      </c>
      <c r="J1550" s="125">
        <v>13</v>
      </c>
      <c r="K1550" s="125" t="s">
        <v>3169</v>
      </c>
      <c r="L1550" s="125" t="s">
        <v>3175</v>
      </c>
      <c r="M1550" s="141" t="s">
        <v>5757</v>
      </c>
      <c r="N1550" s="125">
        <v>1</v>
      </c>
      <c r="O1550" s="141" t="s">
        <v>8158</v>
      </c>
    </row>
    <row r="1551" spans="1:15" x14ac:dyDescent="0.25">
      <c r="A1551" s="125">
        <f t="shared" si="24"/>
        <v>1545</v>
      </c>
      <c r="B1551" s="125" t="s">
        <v>3166</v>
      </c>
      <c r="C1551" s="125" t="s">
        <v>3166</v>
      </c>
      <c r="D1551" s="125" t="s">
        <v>3214</v>
      </c>
      <c r="E1551" s="126"/>
      <c r="F1551" s="127"/>
      <c r="G1551" s="127"/>
      <c r="H1551" s="130" t="s">
        <v>3185</v>
      </c>
      <c r="I1551" s="129">
        <v>44.406999999999996</v>
      </c>
      <c r="J1551" s="125">
        <v>13</v>
      </c>
      <c r="K1551" s="125" t="s">
        <v>3169</v>
      </c>
      <c r="L1551" s="125" t="s">
        <v>3175</v>
      </c>
      <c r="M1551" s="141" t="s">
        <v>5757</v>
      </c>
      <c r="N1551" s="125">
        <v>1</v>
      </c>
      <c r="O1551" s="141" t="s">
        <v>8158</v>
      </c>
    </row>
    <row r="1552" spans="1:15" x14ac:dyDescent="0.25">
      <c r="A1552" s="125">
        <f t="shared" si="24"/>
        <v>1546</v>
      </c>
      <c r="B1552" s="125" t="s">
        <v>3166</v>
      </c>
      <c r="C1552" s="125" t="s">
        <v>3166</v>
      </c>
      <c r="D1552" s="125" t="s">
        <v>3214</v>
      </c>
      <c r="E1552" s="126"/>
      <c r="F1552" s="127"/>
      <c r="G1552" s="127"/>
      <c r="H1552" s="130" t="s">
        <v>3185</v>
      </c>
      <c r="I1552" s="129">
        <v>39.115000000000002</v>
      </c>
      <c r="J1552" s="125">
        <v>13</v>
      </c>
      <c r="K1552" s="125" t="s">
        <v>3169</v>
      </c>
      <c r="L1552" s="125" t="s">
        <v>3175</v>
      </c>
      <c r="M1552" s="141" t="s">
        <v>5757</v>
      </c>
      <c r="N1552" s="125">
        <v>1</v>
      </c>
      <c r="O1552" s="141" t="s">
        <v>8158</v>
      </c>
    </row>
    <row r="1553" spans="1:15" x14ac:dyDescent="0.25">
      <c r="A1553" s="125">
        <f t="shared" si="24"/>
        <v>1547</v>
      </c>
      <c r="B1553" s="125" t="s">
        <v>3166</v>
      </c>
      <c r="C1553" s="125" t="s">
        <v>3166</v>
      </c>
      <c r="D1553" s="125" t="s">
        <v>3214</v>
      </c>
      <c r="E1553" s="126"/>
      <c r="F1553" s="127"/>
      <c r="G1553" s="127"/>
      <c r="H1553" s="130" t="s">
        <v>3185</v>
      </c>
      <c r="I1553" s="129">
        <v>40.447000000000003</v>
      </c>
      <c r="J1553" s="125">
        <v>13</v>
      </c>
      <c r="K1553" s="125" t="s">
        <v>3169</v>
      </c>
      <c r="L1553" s="125" t="s">
        <v>3175</v>
      </c>
      <c r="M1553" s="141" t="s">
        <v>5757</v>
      </c>
      <c r="N1553" s="125">
        <v>1</v>
      </c>
      <c r="O1553" s="141" t="s">
        <v>8158</v>
      </c>
    </row>
    <row r="1554" spans="1:15" x14ac:dyDescent="0.25">
      <c r="A1554" s="125">
        <f t="shared" si="24"/>
        <v>1548</v>
      </c>
      <c r="B1554" s="125" t="s">
        <v>3166</v>
      </c>
      <c r="C1554" s="125" t="s">
        <v>3166</v>
      </c>
      <c r="D1554" s="125" t="s">
        <v>3214</v>
      </c>
      <c r="E1554" s="126"/>
      <c r="F1554" s="127"/>
      <c r="G1554" s="127"/>
      <c r="H1554" s="130" t="s">
        <v>3185</v>
      </c>
      <c r="I1554" s="129">
        <v>63.561</v>
      </c>
      <c r="J1554" s="125">
        <v>13</v>
      </c>
      <c r="K1554" s="125" t="s">
        <v>3169</v>
      </c>
      <c r="L1554" s="125" t="s">
        <v>3175</v>
      </c>
      <c r="M1554" s="141" t="s">
        <v>5757</v>
      </c>
      <c r="N1554" s="125">
        <v>1</v>
      </c>
      <c r="O1554" s="141" t="s">
        <v>8158</v>
      </c>
    </row>
    <row r="1555" spans="1:15" x14ac:dyDescent="0.25">
      <c r="A1555" s="125">
        <f t="shared" si="24"/>
        <v>1549</v>
      </c>
      <c r="B1555" s="125" t="s">
        <v>3166</v>
      </c>
      <c r="C1555" s="125" t="s">
        <v>3166</v>
      </c>
      <c r="D1555" s="125" t="s">
        <v>3214</v>
      </c>
      <c r="E1555" s="126"/>
      <c r="F1555" s="127"/>
      <c r="G1555" s="127"/>
      <c r="H1555" s="130" t="s">
        <v>3185</v>
      </c>
      <c r="I1555" s="129">
        <v>32.28</v>
      </c>
      <c r="J1555" s="125">
        <v>13</v>
      </c>
      <c r="K1555" s="125" t="s">
        <v>3169</v>
      </c>
      <c r="L1555" s="125" t="s">
        <v>3175</v>
      </c>
      <c r="M1555" s="141" t="s">
        <v>5757</v>
      </c>
      <c r="N1555" s="125">
        <v>1</v>
      </c>
      <c r="O1555" s="141" t="s">
        <v>8158</v>
      </c>
    </row>
    <row r="1556" spans="1:15" x14ac:dyDescent="0.25">
      <c r="A1556" s="125">
        <f t="shared" si="24"/>
        <v>1550</v>
      </c>
      <c r="B1556" s="125" t="s">
        <v>3166</v>
      </c>
      <c r="C1556" s="125" t="s">
        <v>3166</v>
      </c>
      <c r="D1556" s="125" t="s">
        <v>3214</v>
      </c>
      <c r="E1556" s="126"/>
      <c r="F1556" s="127"/>
      <c r="G1556" s="127"/>
      <c r="H1556" s="130" t="s">
        <v>3185</v>
      </c>
      <c r="I1556" s="129">
        <v>36.055999999999997</v>
      </c>
      <c r="J1556" s="125">
        <v>13</v>
      </c>
      <c r="K1556" s="125" t="s">
        <v>3169</v>
      </c>
      <c r="L1556" s="125" t="s">
        <v>3175</v>
      </c>
      <c r="M1556" s="141" t="s">
        <v>5757</v>
      </c>
      <c r="N1556" s="125">
        <v>1</v>
      </c>
      <c r="O1556" s="141" t="s">
        <v>8158</v>
      </c>
    </row>
    <row r="1557" spans="1:15" x14ac:dyDescent="0.25">
      <c r="A1557" s="125">
        <f t="shared" si="24"/>
        <v>1551</v>
      </c>
      <c r="B1557" s="125" t="s">
        <v>3166</v>
      </c>
      <c r="C1557" s="125" t="s">
        <v>3166</v>
      </c>
      <c r="D1557" s="125" t="s">
        <v>3214</v>
      </c>
      <c r="E1557" s="126"/>
      <c r="F1557" s="127"/>
      <c r="G1557" s="127"/>
      <c r="H1557" s="130" t="s">
        <v>3185</v>
      </c>
      <c r="I1557" s="129">
        <v>41</v>
      </c>
      <c r="J1557" s="125">
        <v>13</v>
      </c>
      <c r="K1557" s="125" t="s">
        <v>3169</v>
      </c>
      <c r="L1557" s="125" t="s">
        <v>3175</v>
      </c>
      <c r="M1557" s="141" t="s">
        <v>5757</v>
      </c>
      <c r="N1557" s="125">
        <v>1</v>
      </c>
      <c r="O1557" s="141" t="s">
        <v>8158</v>
      </c>
    </row>
    <row r="1558" spans="1:15" x14ac:dyDescent="0.25">
      <c r="A1558" s="125">
        <f t="shared" si="24"/>
        <v>1552</v>
      </c>
      <c r="B1558" s="125" t="s">
        <v>3166</v>
      </c>
      <c r="C1558" s="125" t="s">
        <v>3166</v>
      </c>
      <c r="D1558" s="125" t="s">
        <v>3214</v>
      </c>
      <c r="E1558" s="126"/>
      <c r="F1558" s="127"/>
      <c r="G1558" s="127"/>
      <c r="H1558" s="130" t="s">
        <v>3185</v>
      </c>
      <c r="I1558" s="129">
        <v>33.241999999999997</v>
      </c>
      <c r="J1558" s="125">
        <v>13</v>
      </c>
      <c r="K1558" s="125" t="s">
        <v>3169</v>
      </c>
      <c r="L1558" s="125" t="s">
        <v>3175</v>
      </c>
      <c r="M1558" s="141" t="s">
        <v>5757</v>
      </c>
      <c r="N1558" s="125">
        <v>1</v>
      </c>
      <c r="O1558" s="141" t="s">
        <v>8158</v>
      </c>
    </row>
    <row r="1559" spans="1:15" x14ac:dyDescent="0.25">
      <c r="A1559" s="125">
        <f t="shared" si="24"/>
        <v>1553</v>
      </c>
      <c r="B1559" s="125" t="s">
        <v>3166</v>
      </c>
      <c r="C1559" s="125" t="s">
        <v>3166</v>
      </c>
      <c r="D1559" s="125" t="s">
        <v>3214</v>
      </c>
      <c r="E1559" s="126"/>
      <c r="F1559" s="127"/>
      <c r="G1559" s="127"/>
      <c r="H1559" s="130" t="s">
        <v>3185</v>
      </c>
      <c r="I1559" s="129">
        <v>31.905999999999999</v>
      </c>
      <c r="J1559" s="125">
        <v>13</v>
      </c>
      <c r="K1559" s="125" t="s">
        <v>3169</v>
      </c>
      <c r="L1559" s="125" t="s">
        <v>3175</v>
      </c>
      <c r="M1559" s="141" t="s">
        <v>5757</v>
      </c>
      <c r="N1559" s="125">
        <v>1</v>
      </c>
      <c r="O1559" s="141" t="s">
        <v>8158</v>
      </c>
    </row>
    <row r="1560" spans="1:15" x14ac:dyDescent="0.25">
      <c r="A1560" s="125">
        <f t="shared" si="24"/>
        <v>1554</v>
      </c>
      <c r="B1560" s="125" t="s">
        <v>3166</v>
      </c>
      <c r="C1560" s="125" t="s">
        <v>3166</v>
      </c>
      <c r="D1560" s="125" t="s">
        <v>3214</v>
      </c>
      <c r="E1560" s="126"/>
      <c r="F1560" s="127"/>
      <c r="G1560" s="127"/>
      <c r="H1560" s="130" t="s">
        <v>3185</v>
      </c>
      <c r="I1560" s="129">
        <v>31.574999999999999</v>
      </c>
      <c r="J1560" s="125">
        <v>13</v>
      </c>
      <c r="K1560" s="125" t="s">
        <v>3169</v>
      </c>
      <c r="L1560" s="125" t="s">
        <v>3175</v>
      </c>
      <c r="M1560" s="141" t="s">
        <v>5757</v>
      </c>
      <c r="N1560" s="125">
        <v>1</v>
      </c>
      <c r="O1560" s="141" t="s">
        <v>8158</v>
      </c>
    </row>
    <row r="1561" spans="1:15" x14ac:dyDescent="0.25">
      <c r="A1561" s="125">
        <f t="shared" si="24"/>
        <v>1555</v>
      </c>
      <c r="B1561" s="125" t="s">
        <v>3166</v>
      </c>
      <c r="C1561" s="125" t="s">
        <v>3166</v>
      </c>
      <c r="D1561" s="125" t="s">
        <v>3214</v>
      </c>
      <c r="E1561" s="126"/>
      <c r="F1561" s="127"/>
      <c r="G1561" s="127"/>
      <c r="H1561" s="130" t="s">
        <v>3185</v>
      </c>
      <c r="I1561" s="129">
        <v>30.463000000000001</v>
      </c>
      <c r="J1561" s="125">
        <v>13</v>
      </c>
      <c r="K1561" s="125" t="s">
        <v>3169</v>
      </c>
      <c r="L1561" s="125" t="s">
        <v>3175</v>
      </c>
      <c r="M1561" s="141" t="s">
        <v>5757</v>
      </c>
      <c r="N1561" s="125">
        <v>1</v>
      </c>
      <c r="O1561" s="141" t="s">
        <v>8158</v>
      </c>
    </row>
    <row r="1562" spans="1:15" x14ac:dyDescent="0.25">
      <c r="A1562" s="125">
        <f t="shared" si="24"/>
        <v>1556</v>
      </c>
      <c r="B1562" s="125" t="s">
        <v>3166</v>
      </c>
      <c r="C1562" s="125" t="s">
        <v>3166</v>
      </c>
      <c r="D1562" s="125" t="s">
        <v>3214</v>
      </c>
      <c r="E1562" s="126"/>
      <c r="F1562" s="127"/>
      <c r="G1562" s="127"/>
      <c r="H1562" s="130" t="s">
        <v>3185</v>
      </c>
      <c r="I1562" s="129">
        <v>29.411000000000001</v>
      </c>
      <c r="J1562" s="125">
        <v>13</v>
      </c>
      <c r="K1562" s="125" t="s">
        <v>3169</v>
      </c>
      <c r="L1562" s="125" t="s">
        <v>3175</v>
      </c>
      <c r="M1562" s="141" t="s">
        <v>5757</v>
      </c>
      <c r="N1562" s="125">
        <v>1</v>
      </c>
      <c r="O1562" s="141" t="s">
        <v>8158</v>
      </c>
    </row>
    <row r="1563" spans="1:15" x14ac:dyDescent="0.25">
      <c r="A1563" s="125">
        <f t="shared" si="24"/>
        <v>1557</v>
      </c>
      <c r="B1563" s="125" t="s">
        <v>3166</v>
      </c>
      <c r="C1563" s="125" t="s">
        <v>3166</v>
      </c>
      <c r="D1563" s="125" t="s">
        <v>3214</v>
      </c>
      <c r="E1563" s="126"/>
      <c r="F1563" s="127"/>
      <c r="G1563" s="127"/>
      <c r="H1563" s="130" t="s">
        <v>3185</v>
      </c>
      <c r="I1563" s="129">
        <v>34.438000000000002</v>
      </c>
      <c r="J1563" s="125">
        <v>13</v>
      </c>
      <c r="K1563" s="125" t="s">
        <v>3169</v>
      </c>
      <c r="L1563" s="125" t="s">
        <v>3175</v>
      </c>
      <c r="M1563" s="141" t="s">
        <v>5757</v>
      </c>
      <c r="N1563" s="125">
        <v>1</v>
      </c>
      <c r="O1563" s="141" t="s">
        <v>8158</v>
      </c>
    </row>
    <row r="1564" spans="1:15" x14ac:dyDescent="0.25">
      <c r="A1564" s="125">
        <f t="shared" si="24"/>
        <v>1558</v>
      </c>
      <c r="B1564" s="125" t="s">
        <v>3166</v>
      </c>
      <c r="C1564" s="125" t="s">
        <v>3166</v>
      </c>
      <c r="D1564" s="125" t="s">
        <v>3214</v>
      </c>
      <c r="E1564" s="126"/>
      <c r="F1564" s="127"/>
      <c r="G1564" s="127"/>
      <c r="H1564" s="130" t="s">
        <v>3185</v>
      </c>
      <c r="I1564" s="129">
        <v>33.540999999999997</v>
      </c>
      <c r="J1564" s="125">
        <v>13</v>
      </c>
      <c r="K1564" s="125" t="s">
        <v>3169</v>
      </c>
      <c r="L1564" s="125" t="s">
        <v>3175</v>
      </c>
      <c r="M1564" s="141" t="s">
        <v>5757</v>
      </c>
      <c r="N1564" s="125">
        <v>1</v>
      </c>
      <c r="O1564" s="141" t="s">
        <v>8158</v>
      </c>
    </row>
    <row r="1565" spans="1:15" x14ac:dyDescent="0.25">
      <c r="A1565" s="125">
        <f t="shared" si="24"/>
        <v>1559</v>
      </c>
      <c r="B1565" s="125" t="s">
        <v>3166</v>
      </c>
      <c r="C1565" s="125" t="s">
        <v>3166</v>
      </c>
      <c r="D1565" s="125" t="s">
        <v>3214</v>
      </c>
      <c r="E1565" s="126"/>
      <c r="F1565" s="127"/>
      <c r="G1565" s="127"/>
      <c r="H1565" s="130" t="s">
        <v>3185</v>
      </c>
      <c r="I1565" s="129">
        <v>36.055999999999997</v>
      </c>
      <c r="J1565" s="125">
        <v>13</v>
      </c>
      <c r="K1565" s="125" t="s">
        <v>3169</v>
      </c>
      <c r="L1565" s="125" t="s">
        <v>3175</v>
      </c>
      <c r="M1565" s="141" t="s">
        <v>5757</v>
      </c>
      <c r="N1565" s="125">
        <v>1</v>
      </c>
      <c r="O1565" s="141" t="s">
        <v>8158</v>
      </c>
    </row>
    <row r="1566" spans="1:15" x14ac:dyDescent="0.25">
      <c r="A1566" s="125">
        <f t="shared" si="24"/>
        <v>1560</v>
      </c>
      <c r="B1566" s="125" t="s">
        <v>3166</v>
      </c>
      <c r="C1566" s="125" t="s">
        <v>3166</v>
      </c>
      <c r="D1566" s="125" t="s">
        <v>3214</v>
      </c>
      <c r="E1566" s="126"/>
      <c r="F1566" s="127"/>
      <c r="G1566" s="127"/>
      <c r="H1566" s="130" t="s">
        <v>3185</v>
      </c>
      <c r="I1566" s="129">
        <v>35.734999999999999</v>
      </c>
      <c r="J1566" s="125">
        <v>13</v>
      </c>
      <c r="K1566" s="125" t="s">
        <v>3169</v>
      </c>
      <c r="L1566" s="125" t="s">
        <v>3175</v>
      </c>
      <c r="M1566" s="141" t="s">
        <v>5757</v>
      </c>
      <c r="N1566" s="125">
        <v>1</v>
      </c>
      <c r="O1566" s="141" t="s">
        <v>8158</v>
      </c>
    </row>
    <row r="1567" spans="1:15" x14ac:dyDescent="0.25">
      <c r="A1567" s="125">
        <f t="shared" si="24"/>
        <v>1561</v>
      </c>
      <c r="B1567" s="125" t="s">
        <v>3166</v>
      </c>
      <c r="C1567" s="125" t="s">
        <v>3166</v>
      </c>
      <c r="D1567" s="125" t="s">
        <v>3214</v>
      </c>
      <c r="E1567" s="126"/>
      <c r="F1567" s="127"/>
      <c r="G1567" s="127"/>
      <c r="H1567" s="130" t="s">
        <v>3185</v>
      </c>
      <c r="I1567" s="129">
        <v>74.323999999999998</v>
      </c>
      <c r="J1567" s="125">
        <v>13</v>
      </c>
      <c r="K1567" s="125" t="s">
        <v>3169</v>
      </c>
      <c r="L1567" s="125" t="s">
        <v>3175</v>
      </c>
      <c r="M1567" s="141" t="s">
        <v>5757</v>
      </c>
      <c r="N1567" s="125">
        <v>1</v>
      </c>
      <c r="O1567" s="141" t="s">
        <v>8158</v>
      </c>
    </row>
    <row r="1568" spans="1:15" x14ac:dyDescent="0.25">
      <c r="A1568" s="125">
        <f t="shared" si="24"/>
        <v>1562</v>
      </c>
      <c r="B1568" s="125" t="s">
        <v>3166</v>
      </c>
      <c r="C1568" s="125" t="s">
        <v>3166</v>
      </c>
      <c r="D1568" s="125" t="s">
        <v>3214</v>
      </c>
      <c r="E1568" s="126"/>
      <c r="F1568" s="127"/>
      <c r="G1568" s="127"/>
      <c r="H1568" s="130" t="s">
        <v>3185</v>
      </c>
      <c r="I1568" s="129">
        <v>27.731000000000002</v>
      </c>
      <c r="J1568" s="125">
        <v>13</v>
      </c>
      <c r="K1568" s="125" t="s">
        <v>3169</v>
      </c>
      <c r="L1568" s="125" t="s">
        <v>3175</v>
      </c>
      <c r="M1568" s="141" t="s">
        <v>5757</v>
      </c>
      <c r="N1568" s="125">
        <v>1</v>
      </c>
      <c r="O1568" s="141" t="s">
        <v>8158</v>
      </c>
    </row>
    <row r="1569" spans="1:15" x14ac:dyDescent="0.25">
      <c r="A1569" s="125">
        <f t="shared" si="24"/>
        <v>1563</v>
      </c>
      <c r="B1569" s="125" t="s">
        <v>3166</v>
      </c>
      <c r="C1569" s="125" t="s">
        <v>3166</v>
      </c>
      <c r="D1569" s="125" t="s">
        <v>3214</v>
      </c>
      <c r="E1569" s="126"/>
      <c r="F1569" s="127"/>
      <c r="G1569" s="127"/>
      <c r="H1569" s="130" t="s">
        <v>3185</v>
      </c>
      <c r="I1569" s="129">
        <v>37.482999999999997</v>
      </c>
      <c r="J1569" s="125">
        <v>13</v>
      </c>
      <c r="K1569" s="125" t="s">
        <v>3169</v>
      </c>
      <c r="L1569" s="125" t="s">
        <v>3175</v>
      </c>
      <c r="M1569" s="141" t="s">
        <v>5757</v>
      </c>
      <c r="N1569" s="125">
        <v>1</v>
      </c>
      <c r="O1569" s="141" t="s">
        <v>8158</v>
      </c>
    </row>
    <row r="1570" spans="1:15" x14ac:dyDescent="0.25">
      <c r="A1570" s="125">
        <f t="shared" si="24"/>
        <v>1564</v>
      </c>
      <c r="B1570" s="125" t="s">
        <v>3166</v>
      </c>
      <c r="C1570" s="125" t="s">
        <v>3166</v>
      </c>
      <c r="D1570" s="125" t="s">
        <v>3214</v>
      </c>
      <c r="E1570" s="126"/>
      <c r="F1570" s="127"/>
      <c r="G1570" s="127"/>
      <c r="H1570" s="130" t="s">
        <v>3185</v>
      </c>
      <c r="I1570" s="129">
        <v>37.161999999999999</v>
      </c>
      <c r="J1570" s="125">
        <v>13</v>
      </c>
      <c r="K1570" s="125" t="s">
        <v>3169</v>
      </c>
      <c r="L1570" s="125" t="s">
        <v>3175</v>
      </c>
      <c r="M1570" s="141" t="s">
        <v>5757</v>
      </c>
      <c r="N1570" s="125">
        <v>1</v>
      </c>
      <c r="O1570" s="141" t="s">
        <v>8158</v>
      </c>
    </row>
    <row r="1571" spans="1:15" x14ac:dyDescent="0.25">
      <c r="A1571" s="125">
        <f t="shared" si="24"/>
        <v>1565</v>
      </c>
      <c r="B1571" s="125" t="s">
        <v>3166</v>
      </c>
      <c r="C1571" s="125" t="s">
        <v>3166</v>
      </c>
      <c r="D1571" s="125" t="s">
        <v>3214</v>
      </c>
      <c r="E1571" s="126"/>
      <c r="F1571" s="127"/>
      <c r="G1571" s="127"/>
      <c r="H1571" s="130" t="s">
        <v>3185</v>
      </c>
      <c r="I1571" s="129">
        <v>36.249000000000002</v>
      </c>
      <c r="J1571" s="125">
        <v>13</v>
      </c>
      <c r="K1571" s="125" t="s">
        <v>3169</v>
      </c>
      <c r="L1571" s="125" t="s">
        <v>3175</v>
      </c>
      <c r="M1571" s="141" t="s">
        <v>5757</v>
      </c>
      <c r="N1571" s="125">
        <v>1</v>
      </c>
      <c r="O1571" s="141" t="s">
        <v>8158</v>
      </c>
    </row>
    <row r="1572" spans="1:15" x14ac:dyDescent="0.25">
      <c r="A1572" s="125">
        <f t="shared" si="24"/>
        <v>1566</v>
      </c>
      <c r="B1572" s="125" t="s">
        <v>3166</v>
      </c>
      <c r="C1572" s="125" t="s">
        <v>3166</v>
      </c>
      <c r="D1572" s="125" t="s">
        <v>3214</v>
      </c>
      <c r="E1572" s="126"/>
      <c r="F1572" s="127"/>
      <c r="G1572" s="127"/>
      <c r="H1572" s="130" t="s">
        <v>3185</v>
      </c>
      <c r="I1572" s="129">
        <v>37.335999999999999</v>
      </c>
      <c r="J1572" s="125">
        <v>13</v>
      </c>
      <c r="K1572" s="125" t="s">
        <v>3169</v>
      </c>
      <c r="L1572" s="125" t="s">
        <v>3175</v>
      </c>
      <c r="M1572" s="141" t="s">
        <v>5757</v>
      </c>
      <c r="N1572" s="125">
        <v>1</v>
      </c>
      <c r="O1572" s="141" t="s">
        <v>8158</v>
      </c>
    </row>
    <row r="1573" spans="1:15" x14ac:dyDescent="0.25">
      <c r="A1573" s="125">
        <f t="shared" si="24"/>
        <v>1567</v>
      </c>
      <c r="B1573" s="125" t="s">
        <v>3166</v>
      </c>
      <c r="C1573" s="125" t="s">
        <v>3166</v>
      </c>
      <c r="D1573" s="125" t="s">
        <v>3214</v>
      </c>
      <c r="E1573" s="126"/>
      <c r="F1573" s="127"/>
      <c r="G1573" s="127"/>
      <c r="H1573" s="130" t="s">
        <v>3185</v>
      </c>
      <c r="I1573" s="129">
        <v>100.13</v>
      </c>
      <c r="J1573" s="125">
        <v>13</v>
      </c>
      <c r="K1573" s="125" t="s">
        <v>3169</v>
      </c>
      <c r="L1573" s="125" t="s">
        <v>3175</v>
      </c>
      <c r="M1573" s="141" t="s">
        <v>5757</v>
      </c>
      <c r="N1573" s="125">
        <v>1</v>
      </c>
      <c r="O1573" s="141" t="s">
        <v>8158</v>
      </c>
    </row>
    <row r="1574" spans="1:15" x14ac:dyDescent="0.25">
      <c r="A1574" s="125">
        <f t="shared" si="24"/>
        <v>1568</v>
      </c>
      <c r="B1574" s="125" t="s">
        <v>3166</v>
      </c>
      <c r="C1574" s="125" t="s">
        <v>3166</v>
      </c>
      <c r="D1574" s="125" t="s">
        <v>3214</v>
      </c>
      <c r="E1574" s="126"/>
      <c r="F1574" s="127"/>
      <c r="G1574" s="127"/>
      <c r="H1574" s="130" t="s">
        <v>3185</v>
      </c>
      <c r="I1574" s="129">
        <v>34.234000000000002</v>
      </c>
      <c r="J1574" s="125">
        <v>13</v>
      </c>
      <c r="K1574" s="125" t="s">
        <v>3169</v>
      </c>
      <c r="L1574" s="125" t="s">
        <v>3175</v>
      </c>
      <c r="M1574" s="141" t="s">
        <v>5757</v>
      </c>
      <c r="N1574" s="125">
        <v>1</v>
      </c>
      <c r="O1574" s="141" t="s">
        <v>8158</v>
      </c>
    </row>
    <row r="1575" spans="1:15" x14ac:dyDescent="0.25">
      <c r="A1575" s="125">
        <f t="shared" si="24"/>
        <v>1569</v>
      </c>
      <c r="B1575" s="125" t="s">
        <v>3166</v>
      </c>
      <c r="C1575" s="125" t="s">
        <v>3166</v>
      </c>
      <c r="D1575" s="125" t="s">
        <v>3214</v>
      </c>
      <c r="E1575" s="126"/>
      <c r="F1575" s="127"/>
      <c r="G1575" s="127"/>
      <c r="H1575" s="130" t="s">
        <v>3185</v>
      </c>
      <c r="I1575" s="129">
        <v>37.121000000000002</v>
      </c>
      <c r="J1575" s="125">
        <v>13</v>
      </c>
      <c r="K1575" s="125" t="s">
        <v>3169</v>
      </c>
      <c r="L1575" s="125" t="s">
        <v>3175</v>
      </c>
      <c r="M1575" s="141" t="s">
        <v>5757</v>
      </c>
      <c r="N1575" s="125">
        <v>1</v>
      </c>
      <c r="O1575" s="141" t="s">
        <v>8158</v>
      </c>
    </row>
    <row r="1576" spans="1:15" x14ac:dyDescent="0.25">
      <c r="A1576" s="125">
        <f t="shared" si="24"/>
        <v>1570</v>
      </c>
      <c r="B1576" s="125" t="s">
        <v>3166</v>
      </c>
      <c r="C1576" s="125" t="s">
        <v>3166</v>
      </c>
      <c r="D1576" s="125" t="s">
        <v>3214</v>
      </c>
      <c r="E1576" s="126"/>
      <c r="F1576" s="127"/>
      <c r="G1576" s="127"/>
      <c r="H1576" s="130" t="s">
        <v>3185</v>
      </c>
      <c r="I1576" s="129">
        <v>46.097999999999999</v>
      </c>
      <c r="J1576" s="125">
        <v>13</v>
      </c>
      <c r="K1576" s="125" t="s">
        <v>3169</v>
      </c>
      <c r="L1576" s="125" t="s">
        <v>3175</v>
      </c>
      <c r="M1576" s="141" t="s">
        <v>5757</v>
      </c>
      <c r="N1576" s="125">
        <v>1</v>
      </c>
      <c r="O1576" s="141" t="s">
        <v>8158</v>
      </c>
    </row>
    <row r="1577" spans="1:15" x14ac:dyDescent="0.25">
      <c r="A1577" s="125">
        <f t="shared" si="24"/>
        <v>1571</v>
      </c>
      <c r="B1577" s="125" t="s">
        <v>3166</v>
      </c>
      <c r="C1577" s="125" t="s">
        <v>3166</v>
      </c>
      <c r="D1577" s="125" t="s">
        <v>3214</v>
      </c>
      <c r="E1577" s="126"/>
      <c r="F1577" s="127"/>
      <c r="G1577" s="127"/>
      <c r="H1577" s="130" t="s">
        <v>3185</v>
      </c>
      <c r="I1577" s="129">
        <v>36.125</v>
      </c>
      <c r="J1577" s="125">
        <v>13</v>
      </c>
      <c r="K1577" s="125" t="s">
        <v>3169</v>
      </c>
      <c r="L1577" s="125" t="s">
        <v>3175</v>
      </c>
      <c r="M1577" s="141" t="s">
        <v>5757</v>
      </c>
      <c r="N1577" s="125">
        <v>1</v>
      </c>
      <c r="O1577" s="141" t="s">
        <v>8158</v>
      </c>
    </row>
    <row r="1578" spans="1:15" x14ac:dyDescent="0.25">
      <c r="A1578" s="125">
        <f t="shared" si="24"/>
        <v>1572</v>
      </c>
      <c r="B1578" s="125" t="s">
        <v>3166</v>
      </c>
      <c r="C1578" s="125" t="s">
        <v>3166</v>
      </c>
      <c r="D1578" s="125" t="s">
        <v>3214</v>
      </c>
      <c r="E1578" s="126"/>
      <c r="F1578" s="127"/>
      <c r="G1578" s="127"/>
      <c r="H1578" s="130" t="s">
        <v>3185</v>
      </c>
      <c r="I1578" s="129">
        <v>37.014000000000003</v>
      </c>
      <c r="J1578" s="125">
        <v>13</v>
      </c>
      <c r="K1578" s="125" t="s">
        <v>3169</v>
      </c>
      <c r="L1578" s="125" t="s">
        <v>3175</v>
      </c>
      <c r="M1578" s="141" t="s">
        <v>5757</v>
      </c>
      <c r="N1578" s="125">
        <v>1</v>
      </c>
      <c r="O1578" s="141" t="s">
        <v>8158</v>
      </c>
    </row>
    <row r="1579" spans="1:15" x14ac:dyDescent="0.25">
      <c r="A1579" s="125">
        <f t="shared" si="24"/>
        <v>1573</v>
      </c>
      <c r="B1579" s="125" t="s">
        <v>3166</v>
      </c>
      <c r="C1579" s="125" t="s">
        <v>3166</v>
      </c>
      <c r="D1579" s="125" t="s">
        <v>3214</v>
      </c>
      <c r="E1579" s="126"/>
      <c r="F1579" s="127"/>
      <c r="G1579" s="127"/>
      <c r="H1579" s="130" t="s">
        <v>3185</v>
      </c>
      <c r="I1579" s="129">
        <v>40</v>
      </c>
      <c r="J1579" s="125">
        <v>13</v>
      </c>
      <c r="K1579" s="125" t="s">
        <v>3169</v>
      </c>
      <c r="L1579" s="125" t="s">
        <v>3175</v>
      </c>
      <c r="M1579" s="141" t="s">
        <v>5757</v>
      </c>
      <c r="N1579" s="125">
        <v>1</v>
      </c>
      <c r="O1579" s="141" t="s">
        <v>8158</v>
      </c>
    </row>
    <row r="1580" spans="1:15" x14ac:dyDescent="0.25">
      <c r="A1580" s="125">
        <f t="shared" si="24"/>
        <v>1574</v>
      </c>
      <c r="B1580" s="125" t="s">
        <v>3166</v>
      </c>
      <c r="C1580" s="125" t="s">
        <v>3166</v>
      </c>
      <c r="D1580" s="125" t="s">
        <v>3214</v>
      </c>
      <c r="E1580" s="126"/>
      <c r="F1580" s="127"/>
      <c r="G1580" s="127"/>
      <c r="H1580" s="130" t="s">
        <v>3185</v>
      </c>
      <c r="I1580" s="129">
        <v>28.16</v>
      </c>
      <c r="J1580" s="125">
        <v>13</v>
      </c>
      <c r="K1580" s="125" t="s">
        <v>3169</v>
      </c>
      <c r="L1580" s="125" t="s">
        <v>3175</v>
      </c>
      <c r="M1580" s="141" t="s">
        <v>5757</v>
      </c>
      <c r="N1580" s="125">
        <v>1</v>
      </c>
      <c r="O1580" s="141" t="s">
        <v>8158</v>
      </c>
    </row>
    <row r="1581" spans="1:15" x14ac:dyDescent="0.25">
      <c r="A1581" s="125">
        <f t="shared" si="24"/>
        <v>1575</v>
      </c>
      <c r="B1581" s="125" t="s">
        <v>3166</v>
      </c>
      <c r="C1581" s="125" t="s">
        <v>3166</v>
      </c>
      <c r="D1581" s="125" t="s">
        <v>3214</v>
      </c>
      <c r="E1581" s="126"/>
      <c r="F1581" s="127"/>
      <c r="G1581" s="127"/>
      <c r="H1581" s="130" t="s">
        <v>3185</v>
      </c>
      <c r="I1581" s="129">
        <v>24.739000000000001</v>
      </c>
      <c r="J1581" s="125">
        <v>13</v>
      </c>
      <c r="K1581" s="125" t="s">
        <v>3169</v>
      </c>
      <c r="L1581" s="125" t="s">
        <v>3175</v>
      </c>
      <c r="M1581" s="141" t="s">
        <v>5757</v>
      </c>
      <c r="N1581" s="125">
        <v>1</v>
      </c>
      <c r="O1581" s="141" t="s">
        <v>8158</v>
      </c>
    </row>
    <row r="1582" spans="1:15" x14ac:dyDescent="0.25">
      <c r="A1582" s="125">
        <f t="shared" si="24"/>
        <v>1576</v>
      </c>
      <c r="B1582" s="125" t="s">
        <v>3166</v>
      </c>
      <c r="C1582" s="125" t="s">
        <v>3166</v>
      </c>
      <c r="D1582" s="125" t="s">
        <v>3214</v>
      </c>
      <c r="E1582" s="126"/>
      <c r="F1582" s="127"/>
      <c r="G1582" s="127"/>
      <c r="H1582" s="130" t="s">
        <v>3185</v>
      </c>
      <c r="I1582" s="129">
        <v>37.054000000000002</v>
      </c>
      <c r="J1582" s="125">
        <v>13</v>
      </c>
      <c r="K1582" s="125" t="s">
        <v>3169</v>
      </c>
      <c r="L1582" s="125" t="s">
        <v>3175</v>
      </c>
      <c r="M1582" s="141" t="s">
        <v>5757</v>
      </c>
      <c r="N1582" s="125">
        <v>1</v>
      </c>
      <c r="O1582" s="141" t="s">
        <v>8158</v>
      </c>
    </row>
    <row r="1583" spans="1:15" x14ac:dyDescent="0.25">
      <c r="A1583" s="125">
        <f t="shared" si="24"/>
        <v>1577</v>
      </c>
      <c r="B1583" s="125" t="s">
        <v>3166</v>
      </c>
      <c r="C1583" s="125" t="s">
        <v>3166</v>
      </c>
      <c r="D1583" s="125" t="s">
        <v>3214</v>
      </c>
      <c r="E1583" s="126"/>
      <c r="F1583" s="127"/>
      <c r="G1583" s="127"/>
      <c r="H1583" s="130" t="s">
        <v>3185</v>
      </c>
      <c r="I1583" s="129">
        <v>25.06</v>
      </c>
      <c r="J1583" s="125">
        <v>13</v>
      </c>
      <c r="K1583" s="125" t="s">
        <v>3169</v>
      </c>
      <c r="L1583" s="125" t="s">
        <v>3175</v>
      </c>
      <c r="M1583" s="141" t="s">
        <v>5757</v>
      </c>
      <c r="N1583" s="125">
        <v>1</v>
      </c>
      <c r="O1583" s="141" t="s">
        <v>8158</v>
      </c>
    </row>
    <row r="1584" spans="1:15" x14ac:dyDescent="0.25">
      <c r="A1584" s="125">
        <f t="shared" si="24"/>
        <v>1578</v>
      </c>
      <c r="B1584" s="125" t="s">
        <v>3166</v>
      </c>
      <c r="C1584" s="125" t="s">
        <v>3166</v>
      </c>
      <c r="D1584" s="125" t="s">
        <v>3214</v>
      </c>
      <c r="E1584" s="126"/>
      <c r="F1584" s="127"/>
      <c r="G1584" s="127"/>
      <c r="H1584" s="130" t="s">
        <v>3185</v>
      </c>
      <c r="I1584" s="129">
        <v>32.450000000000003</v>
      </c>
      <c r="J1584" s="125">
        <v>13</v>
      </c>
      <c r="K1584" s="125" t="s">
        <v>3169</v>
      </c>
      <c r="L1584" s="125" t="s">
        <v>3175</v>
      </c>
      <c r="M1584" s="141" t="s">
        <v>5757</v>
      </c>
      <c r="N1584" s="125">
        <v>1</v>
      </c>
      <c r="O1584" s="141" t="s">
        <v>8158</v>
      </c>
    </row>
    <row r="1585" spans="1:15" x14ac:dyDescent="0.25">
      <c r="A1585" s="125">
        <f t="shared" si="24"/>
        <v>1579</v>
      </c>
      <c r="B1585" s="125" t="s">
        <v>3166</v>
      </c>
      <c r="C1585" s="125" t="s">
        <v>3166</v>
      </c>
      <c r="D1585" s="125" t="s">
        <v>3214</v>
      </c>
      <c r="E1585" s="126"/>
      <c r="F1585" s="127"/>
      <c r="G1585" s="127"/>
      <c r="H1585" s="130" t="s">
        <v>3185</v>
      </c>
      <c r="I1585" s="129">
        <v>32.573</v>
      </c>
      <c r="J1585" s="125">
        <v>13</v>
      </c>
      <c r="K1585" s="125" t="s">
        <v>3169</v>
      </c>
      <c r="L1585" s="125" t="s">
        <v>3175</v>
      </c>
      <c r="M1585" s="141" t="s">
        <v>5757</v>
      </c>
      <c r="N1585" s="125">
        <v>1</v>
      </c>
      <c r="O1585" s="141" t="s">
        <v>8158</v>
      </c>
    </row>
    <row r="1586" spans="1:15" x14ac:dyDescent="0.25">
      <c r="A1586" s="125">
        <f t="shared" si="24"/>
        <v>1580</v>
      </c>
      <c r="B1586" s="125" t="s">
        <v>3166</v>
      </c>
      <c r="C1586" s="125" t="s">
        <v>3166</v>
      </c>
      <c r="D1586" s="125" t="s">
        <v>3214</v>
      </c>
      <c r="E1586" s="126"/>
      <c r="F1586" s="127"/>
      <c r="G1586" s="127"/>
      <c r="H1586" s="130" t="s">
        <v>3185</v>
      </c>
      <c r="I1586" s="129">
        <v>35.170999999999999</v>
      </c>
      <c r="J1586" s="125">
        <v>13</v>
      </c>
      <c r="K1586" s="125" t="s">
        <v>3169</v>
      </c>
      <c r="L1586" s="125" t="s">
        <v>3175</v>
      </c>
      <c r="M1586" s="141" t="s">
        <v>5757</v>
      </c>
      <c r="N1586" s="125">
        <v>1</v>
      </c>
      <c r="O1586" s="141" t="s">
        <v>8158</v>
      </c>
    </row>
    <row r="1587" spans="1:15" x14ac:dyDescent="0.25">
      <c r="A1587" s="125">
        <f t="shared" si="24"/>
        <v>1581</v>
      </c>
      <c r="B1587" s="125" t="s">
        <v>3166</v>
      </c>
      <c r="C1587" s="125" t="s">
        <v>3166</v>
      </c>
      <c r="D1587" s="125" t="s">
        <v>3214</v>
      </c>
      <c r="E1587" s="126"/>
      <c r="F1587" s="127"/>
      <c r="G1587" s="127"/>
      <c r="H1587" s="130" t="s">
        <v>3185</v>
      </c>
      <c r="I1587" s="129">
        <v>30</v>
      </c>
      <c r="J1587" s="125">
        <v>13</v>
      </c>
      <c r="K1587" s="125" t="s">
        <v>3169</v>
      </c>
      <c r="L1587" s="125" t="s">
        <v>3175</v>
      </c>
      <c r="M1587" s="141" t="s">
        <v>5757</v>
      </c>
      <c r="N1587" s="125">
        <v>1</v>
      </c>
      <c r="O1587" s="141" t="s">
        <v>8158</v>
      </c>
    </row>
    <row r="1588" spans="1:15" x14ac:dyDescent="0.25">
      <c r="A1588" s="125">
        <f t="shared" si="24"/>
        <v>1582</v>
      </c>
      <c r="B1588" s="125" t="s">
        <v>3166</v>
      </c>
      <c r="C1588" s="125" t="s">
        <v>3166</v>
      </c>
      <c r="D1588" s="125" t="s">
        <v>3214</v>
      </c>
      <c r="E1588" s="126"/>
      <c r="F1588" s="127"/>
      <c r="G1588" s="127"/>
      <c r="H1588" s="130" t="s">
        <v>3185</v>
      </c>
      <c r="I1588" s="129">
        <v>36.401000000000003</v>
      </c>
      <c r="J1588" s="125">
        <v>13</v>
      </c>
      <c r="K1588" s="125" t="s">
        <v>3169</v>
      </c>
      <c r="L1588" s="125" t="s">
        <v>3175</v>
      </c>
      <c r="M1588" s="141" t="s">
        <v>5757</v>
      </c>
      <c r="N1588" s="125">
        <v>1</v>
      </c>
      <c r="O1588" s="141" t="s">
        <v>8158</v>
      </c>
    </row>
    <row r="1589" spans="1:15" x14ac:dyDescent="0.25">
      <c r="A1589" s="125">
        <f t="shared" si="24"/>
        <v>1583</v>
      </c>
      <c r="B1589" s="125" t="s">
        <v>3166</v>
      </c>
      <c r="C1589" s="125" t="s">
        <v>3166</v>
      </c>
      <c r="D1589" s="125" t="s">
        <v>3214</v>
      </c>
      <c r="E1589" s="126"/>
      <c r="F1589" s="127"/>
      <c r="G1589" s="127"/>
      <c r="H1589" s="130" t="s">
        <v>3185</v>
      </c>
      <c r="I1589" s="129">
        <v>29.411000000000001</v>
      </c>
      <c r="J1589" s="125">
        <v>13</v>
      </c>
      <c r="K1589" s="125" t="s">
        <v>3169</v>
      </c>
      <c r="L1589" s="125" t="s">
        <v>3175</v>
      </c>
      <c r="M1589" s="141" t="s">
        <v>5757</v>
      </c>
      <c r="N1589" s="125">
        <v>1</v>
      </c>
      <c r="O1589" s="141" t="s">
        <v>8158</v>
      </c>
    </row>
    <row r="1590" spans="1:15" x14ac:dyDescent="0.25">
      <c r="A1590" s="125">
        <f t="shared" si="24"/>
        <v>1584</v>
      </c>
      <c r="B1590" s="125" t="s">
        <v>3166</v>
      </c>
      <c r="C1590" s="125" t="s">
        <v>3166</v>
      </c>
      <c r="D1590" s="125" t="s">
        <v>3214</v>
      </c>
      <c r="E1590" s="126"/>
      <c r="F1590" s="127"/>
      <c r="G1590" s="127"/>
      <c r="H1590" s="130" t="s">
        <v>3185</v>
      </c>
      <c r="I1590" s="129">
        <v>45</v>
      </c>
      <c r="J1590" s="125">
        <v>13</v>
      </c>
      <c r="K1590" s="125" t="s">
        <v>3169</v>
      </c>
      <c r="L1590" s="125" t="s">
        <v>3175</v>
      </c>
      <c r="M1590" s="141" t="s">
        <v>5757</v>
      </c>
      <c r="N1590" s="125">
        <v>1</v>
      </c>
      <c r="O1590" s="141" t="s">
        <v>8158</v>
      </c>
    </row>
    <row r="1591" spans="1:15" x14ac:dyDescent="0.25">
      <c r="A1591" s="125">
        <f t="shared" si="24"/>
        <v>1585</v>
      </c>
      <c r="B1591" s="125" t="s">
        <v>3166</v>
      </c>
      <c r="C1591" s="125" t="s">
        <v>3166</v>
      </c>
      <c r="D1591" s="125" t="s">
        <v>3214</v>
      </c>
      <c r="E1591" s="126"/>
      <c r="F1591" s="127"/>
      <c r="G1591" s="127"/>
      <c r="H1591" s="130" t="s">
        <v>3185</v>
      </c>
      <c r="I1591" s="129">
        <v>32.249000000000002</v>
      </c>
      <c r="J1591" s="125">
        <v>13</v>
      </c>
      <c r="K1591" s="125" t="s">
        <v>3169</v>
      </c>
      <c r="L1591" s="125" t="s">
        <v>3175</v>
      </c>
      <c r="M1591" s="141" t="s">
        <v>5757</v>
      </c>
      <c r="N1591" s="125">
        <v>1</v>
      </c>
      <c r="O1591" s="141" t="s">
        <v>8158</v>
      </c>
    </row>
    <row r="1592" spans="1:15" x14ac:dyDescent="0.25">
      <c r="A1592" s="125">
        <f t="shared" si="24"/>
        <v>1586</v>
      </c>
      <c r="B1592" s="125" t="s">
        <v>3166</v>
      </c>
      <c r="C1592" s="125" t="s">
        <v>3166</v>
      </c>
      <c r="D1592" s="125" t="s">
        <v>3214</v>
      </c>
      <c r="E1592" s="126"/>
      <c r="F1592" s="127"/>
      <c r="G1592" s="127"/>
      <c r="H1592" s="130" t="s">
        <v>3185</v>
      </c>
      <c r="I1592" s="129">
        <v>30</v>
      </c>
      <c r="J1592" s="125">
        <v>13</v>
      </c>
      <c r="K1592" s="125" t="s">
        <v>3169</v>
      </c>
      <c r="L1592" s="125" t="s">
        <v>3175</v>
      </c>
      <c r="M1592" s="141" t="s">
        <v>5757</v>
      </c>
      <c r="N1592" s="125">
        <v>1</v>
      </c>
      <c r="O1592" s="141" t="s">
        <v>8158</v>
      </c>
    </row>
    <row r="1593" spans="1:15" x14ac:dyDescent="0.25">
      <c r="A1593" s="125">
        <f t="shared" si="24"/>
        <v>1587</v>
      </c>
      <c r="B1593" s="125" t="s">
        <v>3166</v>
      </c>
      <c r="C1593" s="125" t="s">
        <v>3166</v>
      </c>
      <c r="D1593" s="125" t="s">
        <v>3214</v>
      </c>
      <c r="E1593" s="126"/>
      <c r="F1593" s="127"/>
      <c r="G1593" s="127"/>
      <c r="H1593" s="130" t="s">
        <v>3185</v>
      </c>
      <c r="I1593" s="129">
        <v>35.847000000000001</v>
      </c>
      <c r="J1593" s="125">
        <v>13</v>
      </c>
      <c r="K1593" s="125" t="s">
        <v>3169</v>
      </c>
      <c r="L1593" s="125" t="s">
        <v>3175</v>
      </c>
      <c r="M1593" s="141" t="s">
        <v>5757</v>
      </c>
      <c r="N1593" s="125">
        <v>1</v>
      </c>
      <c r="O1593" s="141" t="s">
        <v>8158</v>
      </c>
    </row>
    <row r="1594" spans="1:15" x14ac:dyDescent="0.25">
      <c r="A1594" s="125">
        <f t="shared" si="24"/>
        <v>1588</v>
      </c>
      <c r="B1594" s="125" t="s">
        <v>3166</v>
      </c>
      <c r="C1594" s="125" t="s">
        <v>3166</v>
      </c>
      <c r="D1594" s="125" t="s">
        <v>3214</v>
      </c>
      <c r="E1594" s="126"/>
      <c r="F1594" s="127"/>
      <c r="G1594" s="127"/>
      <c r="H1594" s="130" t="s">
        <v>3185</v>
      </c>
      <c r="I1594" s="129">
        <v>34.655000000000001</v>
      </c>
      <c r="J1594" s="125">
        <v>13</v>
      </c>
      <c r="K1594" s="125" t="s">
        <v>3169</v>
      </c>
      <c r="L1594" s="125" t="s">
        <v>3175</v>
      </c>
      <c r="M1594" s="141" t="s">
        <v>5757</v>
      </c>
      <c r="N1594" s="125">
        <v>1</v>
      </c>
      <c r="O1594" s="141" t="s">
        <v>8158</v>
      </c>
    </row>
    <row r="1595" spans="1:15" x14ac:dyDescent="0.25">
      <c r="A1595" s="125">
        <f t="shared" si="24"/>
        <v>1589</v>
      </c>
      <c r="B1595" s="125" t="s">
        <v>3166</v>
      </c>
      <c r="C1595" s="125" t="s">
        <v>3166</v>
      </c>
      <c r="D1595" s="125" t="s">
        <v>3214</v>
      </c>
      <c r="E1595" s="126"/>
      <c r="F1595" s="127"/>
      <c r="G1595" s="127"/>
      <c r="H1595" s="130" t="s">
        <v>3185</v>
      </c>
      <c r="I1595" s="129">
        <v>36.878</v>
      </c>
      <c r="J1595" s="125">
        <v>13</v>
      </c>
      <c r="K1595" s="125" t="s">
        <v>3169</v>
      </c>
      <c r="L1595" s="125" t="s">
        <v>3175</v>
      </c>
      <c r="M1595" s="141" t="s">
        <v>5757</v>
      </c>
      <c r="N1595" s="125">
        <v>1</v>
      </c>
      <c r="O1595" s="141" t="s">
        <v>8158</v>
      </c>
    </row>
    <row r="1596" spans="1:15" x14ac:dyDescent="0.25">
      <c r="A1596" s="125">
        <f t="shared" si="24"/>
        <v>1590</v>
      </c>
      <c r="B1596" s="125" t="s">
        <v>3166</v>
      </c>
      <c r="C1596" s="125" t="s">
        <v>3166</v>
      </c>
      <c r="D1596" s="125" t="s">
        <v>3214</v>
      </c>
      <c r="E1596" s="126"/>
      <c r="F1596" s="127"/>
      <c r="G1596" s="127"/>
      <c r="H1596" s="130" t="s">
        <v>3185</v>
      </c>
      <c r="I1596" s="129">
        <v>59.203000000000003</v>
      </c>
      <c r="J1596" s="125">
        <v>13</v>
      </c>
      <c r="K1596" s="125" t="s">
        <v>3169</v>
      </c>
      <c r="L1596" s="125" t="s">
        <v>3175</v>
      </c>
      <c r="M1596" s="141" t="s">
        <v>5757</v>
      </c>
      <c r="N1596" s="125">
        <v>1</v>
      </c>
      <c r="O1596" s="141" t="s">
        <v>8158</v>
      </c>
    </row>
    <row r="1597" spans="1:15" x14ac:dyDescent="0.25">
      <c r="A1597" s="125">
        <f t="shared" si="24"/>
        <v>1591</v>
      </c>
      <c r="B1597" s="125" t="s">
        <v>3166</v>
      </c>
      <c r="C1597" s="125" t="s">
        <v>3166</v>
      </c>
      <c r="D1597" s="125" t="s">
        <v>3214</v>
      </c>
      <c r="E1597" s="126"/>
      <c r="F1597" s="127"/>
      <c r="G1597" s="127"/>
      <c r="H1597" s="130" t="s">
        <v>3185</v>
      </c>
      <c r="I1597" s="129">
        <v>15.297000000000001</v>
      </c>
      <c r="J1597" s="125">
        <v>10</v>
      </c>
      <c r="K1597" s="125" t="s">
        <v>3169</v>
      </c>
      <c r="L1597" s="125" t="s">
        <v>3175</v>
      </c>
      <c r="M1597" s="141" t="s">
        <v>5741</v>
      </c>
      <c r="N1597" s="125">
        <v>1</v>
      </c>
      <c r="O1597" s="141" t="s">
        <v>8168</v>
      </c>
    </row>
    <row r="1598" spans="1:15" x14ac:dyDescent="0.25">
      <c r="A1598" s="125">
        <f t="shared" si="24"/>
        <v>1592</v>
      </c>
      <c r="B1598" s="125" t="s">
        <v>3166</v>
      </c>
      <c r="C1598" s="125" t="s">
        <v>3166</v>
      </c>
      <c r="D1598" s="125" t="s">
        <v>3214</v>
      </c>
      <c r="E1598" s="126"/>
      <c r="F1598" s="127"/>
      <c r="G1598" s="127"/>
      <c r="H1598" s="130" t="s">
        <v>3185</v>
      </c>
      <c r="I1598" s="129">
        <v>37.014000000000003</v>
      </c>
      <c r="J1598" s="125">
        <v>10</v>
      </c>
      <c r="K1598" s="125" t="s">
        <v>3169</v>
      </c>
      <c r="L1598" s="125" t="s">
        <v>3175</v>
      </c>
      <c r="M1598" s="141" t="s">
        <v>5743</v>
      </c>
      <c r="N1598" s="125">
        <v>1</v>
      </c>
      <c r="O1598" s="141" t="s">
        <v>8176</v>
      </c>
    </row>
    <row r="1599" spans="1:15" x14ac:dyDescent="0.25">
      <c r="A1599" s="125">
        <f t="shared" si="24"/>
        <v>1593</v>
      </c>
      <c r="B1599" s="125" t="s">
        <v>3166</v>
      </c>
      <c r="C1599" s="125" t="s">
        <v>3166</v>
      </c>
      <c r="D1599" s="125" t="s">
        <v>3214</v>
      </c>
      <c r="E1599" s="126"/>
      <c r="F1599" s="127"/>
      <c r="G1599" s="127"/>
      <c r="H1599" s="130" t="s">
        <v>3185</v>
      </c>
      <c r="I1599" s="129">
        <v>31.321000000000002</v>
      </c>
      <c r="J1599" s="125">
        <v>10</v>
      </c>
      <c r="K1599" s="125" t="s">
        <v>3169</v>
      </c>
      <c r="L1599" s="125" t="s">
        <v>3175</v>
      </c>
      <c r="M1599" s="141" t="s">
        <v>5743</v>
      </c>
      <c r="N1599" s="125">
        <v>1</v>
      </c>
      <c r="O1599" s="141" t="s">
        <v>8176</v>
      </c>
    </row>
    <row r="1600" spans="1:15" x14ac:dyDescent="0.25">
      <c r="A1600" s="125">
        <f t="shared" si="24"/>
        <v>1594</v>
      </c>
      <c r="B1600" s="125" t="s">
        <v>3166</v>
      </c>
      <c r="C1600" s="125" t="s">
        <v>3166</v>
      </c>
      <c r="D1600" s="125" t="s">
        <v>3214</v>
      </c>
      <c r="E1600" s="126"/>
      <c r="F1600" s="127"/>
      <c r="G1600" s="127"/>
      <c r="H1600" s="130" t="s">
        <v>3185</v>
      </c>
      <c r="I1600" s="129">
        <v>39.395000000000003</v>
      </c>
      <c r="J1600" s="125">
        <v>10</v>
      </c>
      <c r="K1600" s="125" t="s">
        <v>3169</v>
      </c>
      <c r="L1600" s="125" t="s">
        <v>3175</v>
      </c>
      <c r="M1600" s="141" t="s">
        <v>5743</v>
      </c>
      <c r="N1600" s="125">
        <v>1</v>
      </c>
      <c r="O1600" s="141" t="s">
        <v>8176</v>
      </c>
    </row>
    <row r="1601" spans="1:15" x14ac:dyDescent="0.25">
      <c r="A1601" s="125">
        <f t="shared" si="24"/>
        <v>1595</v>
      </c>
      <c r="B1601" s="125" t="s">
        <v>3166</v>
      </c>
      <c r="C1601" s="125" t="s">
        <v>3166</v>
      </c>
      <c r="D1601" s="125" t="s">
        <v>3214</v>
      </c>
      <c r="E1601" s="126"/>
      <c r="F1601" s="127"/>
      <c r="G1601" s="127"/>
      <c r="H1601" s="130" t="s">
        <v>3185</v>
      </c>
      <c r="I1601" s="129">
        <v>33.540999999999997</v>
      </c>
      <c r="J1601" s="125">
        <v>10</v>
      </c>
      <c r="K1601" s="125" t="s">
        <v>3169</v>
      </c>
      <c r="L1601" s="125" t="s">
        <v>3175</v>
      </c>
      <c r="M1601" s="141" t="s">
        <v>5743</v>
      </c>
      <c r="N1601" s="125">
        <v>1</v>
      </c>
      <c r="O1601" s="141" t="s">
        <v>8176</v>
      </c>
    </row>
    <row r="1602" spans="1:15" x14ac:dyDescent="0.25">
      <c r="A1602" s="125">
        <f t="shared" si="24"/>
        <v>1596</v>
      </c>
      <c r="B1602" s="125" t="s">
        <v>3166</v>
      </c>
      <c r="C1602" s="125" t="s">
        <v>3166</v>
      </c>
      <c r="D1602" s="125" t="s">
        <v>3214</v>
      </c>
      <c r="E1602" s="126"/>
      <c r="F1602" s="127"/>
      <c r="G1602" s="127"/>
      <c r="H1602" s="130" t="s">
        <v>3185</v>
      </c>
      <c r="I1602" s="129">
        <v>33.540999999999997</v>
      </c>
      <c r="J1602" s="125">
        <v>12</v>
      </c>
      <c r="K1602" s="125" t="s">
        <v>3169</v>
      </c>
      <c r="L1602" s="125" t="s">
        <v>3175</v>
      </c>
      <c r="M1602" s="141" t="s">
        <v>5753</v>
      </c>
      <c r="N1602" s="125">
        <v>1</v>
      </c>
      <c r="O1602" s="141" t="s">
        <v>8152</v>
      </c>
    </row>
    <row r="1603" spans="1:15" x14ac:dyDescent="0.25">
      <c r="A1603" s="125">
        <f t="shared" si="24"/>
        <v>1597</v>
      </c>
      <c r="B1603" s="125" t="s">
        <v>3166</v>
      </c>
      <c r="C1603" s="125" t="s">
        <v>3166</v>
      </c>
      <c r="D1603" s="125" t="s">
        <v>3214</v>
      </c>
      <c r="E1603" s="126"/>
      <c r="F1603" s="127"/>
      <c r="G1603" s="127"/>
      <c r="H1603" s="130" t="s">
        <v>3185</v>
      </c>
      <c r="I1603" s="129">
        <v>35.44</v>
      </c>
      <c r="J1603" s="125">
        <v>12</v>
      </c>
      <c r="K1603" s="125" t="s">
        <v>3169</v>
      </c>
      <c r="L1603" s="125" t="s">
        <v>3175</v>
      </c>
      <c r="M1603" s="141" t="s">
        <v>5753</v>
      </c>
      <c r="N1603" s="125">
        <v>1</v>
      </c>
      <c r="O1603" s="141" t="s">
        <v>8152</v>
      </c>
    </row>
    <row r="1604" spans="1:15" x14ac:dyDescent="0.25">
      <c r="A1604" s="125">
        <f t="shared" si="24"/>
        <v>1598</v>
      </c>
      <c r="B1604" s="125" t="s">
        <v>3166</v>
      </c>
      <c r="C1604" s="125" t="s">
        <v>3166</v>
      </c>
      <c r="D1604" s="125" t="s">
        <v>3214</v>
      </c>
      <c r="E1604" s="126"/>
      <c r="F1604" s="127"/>
      <c r="G1604" s="127"/>
      <c r="H1604" s="130" t="s">
        <v>3185</v>
      </c>
      <c r="I1604" s="129">
        <v>38.079000000000001</v>
      </c>
      <c r="J1604" s="125">
        <v>12</v>
      </c>
      <c r="K1604" s="125" t="s">
        <v>3169</v>
      </c>
      <c r="L1604" s="125" t="s">
        <v>3175</v>
      </c>
      <c r="M1604" s="141" t="s">
        <v>5749</v>
      </c>
      <c r="N1604" s="125">
        <v>1</v>
      </c>
      <c r="O1604" s="141" t="s">
        <v>8165</v>
      </c>
    </row>
    <row r="1605" spans="1:15" x14ac:dyDescent="0.25">
      <c r="A1605" s="125">
        <f t="shared" si="24"/>
        <v>1599</v>
      </c>
      <c r="B1605" s="125" t="s">
        <v>3166</v>
      </c>
      <c r="C1605" s="125" t="s">
        <v>3166</v>
      </c>
      <c r="D1605" s="125" t="s">
        <v>3214</v>
      </c>
      <c r="E1605" s="126"/>
      <c r="F1605" s="127"/>
      <c r="G1605" s="127"/>
      <c r="H1605" s="130" t="s">
        <v>3185</v>
      </c>
      <c r="I1605" s="129">
        <v>40.360999999999997</v>
      </c>
      <c r="J1605" s="125">
        <v>12</v>
      </c>
      <c r="K1605" s="125" t="s">
        <v>3169</v>
      </c>
      <c r="L1605" s="125" t="s">
        <v>3175</v>
      </c>
      <c r="M1605" s="141" t="s">
        <v>5749</v>
      </c>
      <c r="N1605" s="125">
        <v>1</v>
      </c>
      <c r="O1605" s="141" t="s">
        <v>8165</v>
      </c>
    </row>
    <row r="1606" spans="1:15" x14ac:dyDescent="0.25">
      <c r="A1606" s="125">
        <f t="shared" si="24"/>
        <v>1600</v>
      </c>
      <c r="B1606" s="125" t="s">
        <v>3166</v>
      </c>
      <c r="C1606" s="125" t="s">
        <v>3166</v>
      </c>
      <c r="D1606" s="125" t="s">
        <v>3214</v>
      </c>
      <c r="E1606" s="126"/>
      <c r="F1606" s="127"/>
      <c r="G1606" s="127"/>
      <c r="H1606" s="130" t="s">
        <v>3185</v>
      </c>
      <c r="I1606" s="129">
        <v>39.962000000000003</v>
      </c>
      <c r="J1606" s="125">
        <v>12</v>
      </c>
      <c r="K1606" s="125" t="s">
        <v>3169</v>
      </c>
      <c r="L1606" s="125" t="s">
        <v>3175</v>
      </c>
      <c r="M1606" s="141" t="s">
        <v>5749</v>
      </c>
      <c r="N1606" s="125">
        <v>1</v>
      </c>
      <c r="O1606" s="141" t="s">
        <v>8165</v>
      </c>
    </row>
    <row r="1607" spans="1:15" x14ac:dyDescent="0.25">
      <c r="A1607" s="125">
        <f t="shared" si="24"/>
        <v>1601</v>
      </c>
      <c r="B1607" s="125" t="s">
        <v>3166</v>
      </c>
      <c r="C1607" s="125" t="s">
        <v>3166</v>
      </c>
      <c r="D1607" s="125" t="s">
        <v>3214</v>
      </c>
      <c r="E1607" s="126"/>
      <c r="F1607" s="127"/>
      <c r="G1607" s="127"/>
      <c r="H1607" s="130" t="s">
        <v>3185</v>
      </c>
      <c r="I1607" s="129">
        <v>41.146000000000001</v>
      </c>
      <c r="J1607" s="125">
        <v>12</v>
      </c>
      <c r="K1607" s="125" t="s">
        <v>3169</v>
      </c>
      <c r="L1607" s="125" t="s">
        <v>3175</v>
      </c>
      <c r="M1607" s="141" t="s">
        <v>5749</v>
      </c>
      <c r="N1607" s="125">
        <v>1</v>
      </c>
      <c r="O1607" s="141" t="s">
        <v>8165</v>
      </c>
    </row>
    <row r="1608" spans="1:15" x14ac:dyDescent="0.25">
      <c r="A1608" s="125">
        <f t="shared" si="24"/>
        <v>1602</v>
      </c>
      <c r="B1608" s="125" t="s">
        <v>3166</v>
      </c>
      <c r="C1608" s="125" t="s">
        <v>3166</v>
      </c>
      <c r="D1608" s="125" t="s">
        <v>3214</v>
      </c>
      <c r="E1608" s="126"/>
      <c r="F1608" s="127"/>
      <c r="G1608" s="127"/>
      <c r="H1608" s="130" t="s">
        <v>3185</v>
      </c>
      <c r="I1608" s="129">
        <v>37.442999999999998</v>
      </c>
      <c r="J1608" s="125">
        <v>12</v>
      </c>
      <c r="K1608" s="125" t="s">
        <v>3169</v>
      </c>
      <c r="L1608" s="125" t="s">
        <v>3175</v>
      </c>
      <c r="M1608" s="141" t="s">
        <v>5749</v>
      </c>
      <c r="N1608" s="125">
        <v>1</v>
      </c>
      <c r="O1608" s="141" t="s">
        <v>8165</v>
      </c>
    </row>
    <row r="1609" spans="1:15" x14ac:dyDescent="0.25">
      <c r="A1609" s="125">
        <f t="shared" ref="A1609:A1672" si="25">A1608+1</f>
        <v>1603</v>
      </c>
      <c r="B1609" s="125" t="s">
        <v>3166</v>
      </c>
      <c r="C1609" s="125" t="s">
        <v>3166</v>
      </c>
      <c r="D1609" s="125" t="s">
        <v>3214</v>
      </c>
      <c r="E1609" s="126"/>
      <c r="F1609" s="127"/>
      <c r="G1609" s="127"/>
      <c r="H1609" s="130" t="s">
        <v>3185</v>
      </c>
      <c r="I1609" s="129">
        <v>40.719000000000001</v>
      </c>
      <c r="J1609" s="125">
        <v>12</v>
      </c>
      <c r="K1609" s="125" t="s">
        <v>3169</v>
      </c>
      <c r="L1609" s="125" t="s">
        <v>3175</v>
      </c>
      <c r="M1609" s="141" t="s">
        <v>5749</v>
      </c>
      <c r="N1609" s="125">
        <v>1</v>
      </c>
      <c r="O1609" s="141" t="s">
        <v>8165</v>
      </c>
    </row>
    <row r="1610" spans="1:15" x14ac:dyDescent="0.25">
      <c r="A1610" s="125">
        <f t="shared" si="25"/>
        <v>1604</v>
      </c>
      <c r="B1610" s="125" t="s">
        <v>3166</v>
      </c>
      <c r="C1610" s="125" t="s">
        <v>3166</v>
      </c>
      <c r="D1610" s="125" t="s">
        <v>3214</v>
      </c>
      <c r="E1610" s="126"/>
      <c r="F1610" s="127"/>
      <c r="G1610" s="127"/>
      <c r="H1610" s="130" t="s">
        <v>3185</v>
      </c>
      <c r="I1610" s="129">
        <v>38.470999999999997</v>
      </c>
      <c r="J1610" s="125">
        <v>12</v>
      </c>
      <c r="K1610" s="125" t="s">
        <v>3169</v>
      </c>
      <c r="L1610" s="125" t="s">
        <v>3175</v>
      </c>
      <c r="M1610" s="141" t="s">
        <v>5749</v>
      </c>
      <c r="N1610" s="125">
        <v>1</v>
      </c>
      <c r="O1610" s="141" t="s">
        <v>8165</v>
      </c>
    </row>
    <row r="1611" spans="1:15" x14ac:dyDescent="0.25">
      <c r="A1611" s="125">
        <f t="shared" si="25"/>
        <v>1605</v>
      </c>
      <c r="B1611" s="125" t="s">
        <v>3166</v>
      </c>
      <c r="C1611" s="125" t="s">
        <v>3166</v>
      </c>
      <c r="D1611" s="125" t="s">
        <v>3214</v>
      </c>
      <c r="E1611" s="126"/>
      <c r="F1611" s="127"/>
      <c r="G1611" s="127"/>
      <c r="H1611" s="130" t="s">
        <v>3185</v>
      </c>
      <c r="I1611" s="129">
        <v>39.962000000000003</v>
      </c>
      <c r="J1611" s="125">
        <v>12</v>
      </c>
      <c r="K1611" s="125" t="s">
        <v>3169</v>
      </c>
      <c r="L1611" s="125" t="s">
        <v>3175</v>
      </c>
      <c r="M1611" s="141" t="s">
        <v>5749</v>
      </c>
      <c r="N1611" s="125">
        <v>1</v>
      </c>
      <c r="O1611" s="141" t="s">
        <v>8165</v>
      </c>
    </row>
    <row r="1612" spans="1:15" x14ac:dyDescent="0.25">
      <c r="A1612" s="125">
        <f t="shared" si="25"/>
        <v>1606</v>
      </c>
      <c r="B1612" s="125" t="s">
        <v>3166</v>
      </c>
      <c r="C1612" s="125" t="s">
        <v>3166</v>
      </c>
      <c r="D1612" s="125" t="s">
        <v>3214</v>
      </c>
      <c r="E1612" s="126"/>
      <c r="F1612" s="127"/>
      <c r="G1612" s="127"/>
      <c r="H1612" s="130" t="s">
        <v>3185</v>
      </c>
      <c r="I1612" s="129">
        <v>45.177</v>
      </c>
      <c r="J1612" s="125">
        <v>12</v>
      </c>
      <c r="K1612" s="125" t="s">
        <v>3169</v>
      </c>
      <c r="L1612" s="125" t="s">
        <v>3175</v>
      </c>
      <c r="M1612" s="141" t="s">
        <v>5749</v>
      </c>
      <c r="N1612" s="125">
        <v>1</v>
      </c>
      <c r="O1612" s="141" t="s">
        <v>8165</v>
      </c>
    </row>
    <row r="1613" spans="1:15" x14ac:dyDescent="0.25">
      <c r="A1613" s="125">
        <f t="shared" si="25"/>
        <v>1607</v>
      </c>
      <c r="B1613" s="125" t="s">
        <v>3166</v>
      </c>
      <c r="C1613" s="125" t="s">
        <v>3166</v>
      </c>
      <c r="D1613" s="125" t="s">
        <v>3214</v>
      </c>
      <c r="E1613" s="126"/>
      <c r="F1613" s="127"/>
      <c r="G1613" s="127"/>
      <c r="H1613" s="130" t="s">
        <v>3185</v>
      </c>
      <c r="I1613" s="129">
        <v>44.231000000000002</v>
      </c>
      <c r="J1613" s="125">
        <v>12</v>
      </c>
      <c r="K1613" s="125" t="s">
        <v>3169</v>
      </c>
      <c r="L1613" s="125" t="s">
        <v>3175</v>
      </c>
      <c r="M1613" s="141" t="s">
        <v>5749</v>
      </c>
      <c r="N1613" s="125">
        <v>1</v>
      </c>
      <c r="O1613" s="141" t="s">
        <v>8165</v>
      </c>
    </row>
    <row r="1614" spans="1:15" x14ac:dyDescent="0.25">
      <c r="A1614" s="125">
        <f t="shared" si="25"/>
        <v>1608</v>
      </c>
      <c r="B1614" s="125" t="s">
        <v>3166</v>
      </c>
      <c r="C1614" s="125" t="s">
        <v>3166</v>
      </c>
      <c r="D1614" s="125" t="s">
        <v>3215</v>
      </c>
      <c r="E1614" s="126"/>
      <c r="F1614" s="127"/>
      <c r="G1614" s="127"/>
      <c r="H1614" s="130" t="s">
        <v>3185</v>
      </c>
      <c r="I1614" s="129">
        <v>27.97</v>
      </c>
      <c r="J1614" s="125">
        <v>12</v>
      </c>
      <c r="K1614" s="125" t="s">
        <v>3169</v>
      </c>
      <c r="L1614" s="125" t="s">
        <v>3175</v>
      </c>
      <c r="M1614" s="141" t="s">
        <v>5753</v>
      </c>
      <c r="N1614" s="125">
        <v>1</v>
      </c>
      <c r="O1614" s="141" t="s">
        <v>8152</v>
      </c>
    </row>
    <row r="1615" spans="1:15" x14ac:dyDescent="0.25">
      <c r="A1615" s="125">
        <f t="shared" si="25"/>
        <v>1609</v>
      </c>
      <c r="B1615" s="125" t="s">
        <v>3166</v>
      </c>
      <c r="C1615" s="125" t="s">
        <v>3166</v>
      </c>
      <c r="D1615" s="125" t="s">
        <v>3215</v>
      </c>
      <c r="E1615" s="126"/>
      <c r="F1615" s="127"/>
      <c r="G1615" s="127"/>
      <c r="H1615" s="130" t="s">
        <v>3185</v>
      </c>
      <c r="I1615" s="129">
        <v>30.741</v>
      </c>
      <c r="J1615" s="125">
        <v>12</v>
      </c>
      <c r="K1615" s="125" t="s">
        <v>3169</v>
      </c>
      <c r="L1615" s="125" t="s">
        <v>3175</v>
      </c>
      <c r="M1615" s="141" t="s">
        <v>5753</v>
      </c>
      <c r="N1615" s="125">
        <v>1</v>
      </c>
      <c r="O1615" s="141" t="s">
        <v>8152</v>
      </c>
    </row>
    <row r="1616" spans="1:15" x14ac:dyDescent="0.25">
      <c r="A1616" s="125">
        <f t="shared" si="25"/>
        <v>1610</v>
      </c>
      <c r="B1616" s="125" t="s">
        <v>3166</v>
      </c>
      <c r="C1616" s="125" t="s">
        <v>3166</v>
      </c>
      <c r="D1616" s="125" t="s">
        <v>3215</v>
      </c>
      <c r="E1616" s="126"/>
      <c r="F1616" s="127"/>
      <c r="G1616" s="127"/>
      <c r="H1616" s="130" t="s">
        <v>3185</v>
      </c>
      <c r="I1616" s="129">
        <v>29.550999999999998</v>
      </c>
      <c r="J1616" s="125">
        <v>12</v>
      </c>
      <c r="K1616" s="125" t="s">
        <v>3169</v>
      </c>
      <c r="L1616" s="125" t="s">
        <v>3175</v>
      </c>
      <c r="M1616" s="141" t="s">
        <v>5753</v>
      </c>
      <c r="N1616" s="125">
        <v>1</v>
      </c>
      <c r="O1616" s="141" t="s">
        <v>8152</v>
      </c>
    </row>
    <row r="1617" spans="1:15" x14ac:dyDescent="0.25">
      <c r="A1617" s="125">
        <f t="shared" si="25"/>
        <v>1611</v>
      </c>
      <c r="B1617" s="125" t="s">
        <v>3166</v>
      </c>
      <c r="C1617" s="125" t="s">
        <v>3166</v>
      </c>
      <c r="D1617" s="125" t="s">
        <v>3215</v>
      </c>
      <c r="E1617" s="126"/>
      <c r="F1617" s="127"/>
      <c r="G1617" s="127"/>
      <c r="H1617" s="130" t="s">
        <v>3185</v>
      </c>
      <c r="I1617" s="129">
        <v>22.1</v>
      </c>
      <c r="J1617" s="125">
        <v>12</v>
      </c>
      <c r="K1617" s="125" t="s">
        <v>3169</v>
      </c>
      <c r="L1617" s="125" t="s">
        <v>3175</v>
      </c>
      <c r="M1617" s="141" t="s">
        <v>5753</v>
      </c>
      <c r="N1617" s="125">
        <v>1</v>
      </c>
      <c r="O1617" s="141" t="s">
        <v>8152</v>
      </c>
    </row>
    <row r="1618" spans="1:15" x14ac:dyDescent="0.25">
      <c r="A1618" s="125">
        <f t="shared" si="25"/>
        <v>1612</v>
      </c>
      <c r="B1618" s="125" t="s">
        <v>3166</v>
      </c>
      <c r="C1618" s="125" t="s">
        <v>3166</v>
      </c>
      <c r="D1618" s="125" t="s">
        <v>3215</v>
      </c>
      <c r="E1618" s="126"/>
      <c r="F1618" s="127"/>
      <c r="G1618" s="127"/>
      <c r="H1618" s="130" t="s">
        <v>3185</v>
      </c>
      <c r="I1618" s="129">
        <v>39.951000000000001</v>
      </c>
      <c r="J1618" s="125">
        <v>12</v>
      </c>
      <c r="K1618" s="125" t="s">
        <v>3169</v>
      </c>
      <c r="L1618" s="125" t="s">
        <v>3175</v>
      </c>
      <c r="M1618" s="141" t="s">
        <v>5753</v>
      </c>
      <c r="N1618" s="125">
        <v>1</v>
      </c>
      <c r="O1618" s="141" t="s">
        <v>8152</v>
      </c>
    </row>
    <row r="1619" spans="1:15" x14ac:dyDescent="0.25">
      <c r="A1619" s="125">
        <f t="shared" si="25"/>
        <v>1613</v>
      </c>
      <c r="B1619" s="125" t="s">
        <v>3166</v>
      </c>
      <c r="C1619" s="125" t="s">
        <v>3166</v>
      </c>
      <c r="D1619" s="125" t="s">
        <v>3215</v>
      </c>
      <c r="E1619" s="126"/>
      <c r="F1619" s="127"/>
      <c r="G1619" s="127"/>
      <c r="H1619" s="130" t="s">
        <v>3185</v>
      </c>
      <c r="I1619" s="129">
        <v>40.231999999999999</v>
      </c>
      <c r="J1619" s="125">
        <v>12</v>
      </c>
      <c r="K1619" s="125" t="s">
        <v>3169</v>
      </c>
      <c r="L1619" s="125" t="s">
        <v>3175</v>
      </c>
      <c r="M1619" s="141" t="s">
        <v>5753</v>
      </c>
      <c r="N1619" s="125">
        <v>1</v>
      </c>
      <c r="O1619" s="141" t="s">
        <v>8152</v>
      </c>
    </row>
    <row r="1620" spans="1:15" x14ac:dyDescent="0.25">
      <c r="A1620" s="125">
        <f t="shared" si="25"/>
        <v>1614</v>
      </c>
      <c r="B1620" s="125" t="s">
        <v>3166</v>
      </c>
      <c r="C1620" s="125" t="s">
        <v>3166</v>
      </c>
      <c r="D1620" s="125" t="s">
        <v>3215</v>
      </c>
      <c r="E1620" s="126"/>
      <c r="F1620" s="127"/>
      <c r="G1620" s="127"/>
      <c r="H1620" s="130" t="s">
        <v>3185</v>
      </c>
      <c r="I1620" s="129">
        <v>34.284999999999997</v>
      </c>
      <c r="J1620" s="125">
        <v>13</v>
      </c>
      <c r="K1620" s="125" t="s">
        <v>3169</v>
      </c>
      <c r="L1620" s="125" t="s">
        <v>3175</v>
      </c>
      <c r="M1620" s="141" t="s">
        <v>5757</v>
      </c>
      <c r="N1620" s="125">
        <v>1</v>
      </c>
      <c r="O1620" s="141" t="s">
        <v>8158</v>
      </c>
    </row>
    <row r="1621" spans="1:15" x14ac:dyDescent="0.25">
      <c r="A1621" s="125">
        <f t="shared" si="25"/>
        <v>1615</v>
      </c>
      <c r="B1621" s="125" t="s">
        <v>3166</v>
      </c>
      <c r="C1621" s="125" t="s">
        <v>3166</v>
      </c>
      <c r="D1621" s="125" t="s">
        <v>3215</v>
      </c>
      <c r="E1621" s="126"/>
      <c r="F1621" s="127"/>
      <c r="G1621" s="127"/>
      <c r="H1621" s="130" t="s">
        <v>3185</v>
      </c>
      <c r="I1621" s="129">
        <v>27.841000000000001</v>
      </c>
      <c r="J1621" s="125">
        <v>14</v>
      </c>
      <c r="K1621" s="125" t="s">
        <v>3169</v>
      </c>
      <c r="L1621" s="125" t="s">
        <v>3175</v>
      </c>
      <c r="M1621" s="141" t="s">
        <v>5765</v>
      </c>
      <c r="N1621" s="125">
        <v>1</v>
      </c>
      <c r="O1621" s="141" t="s">
        <v>8162</v>
      </c>
    </row>
    <row r="1622" spans="1:15" x14ac:dyDescent="0.25">
      <c r="A1622" s="125">
        <f t="shared" si="25"/>
        <v>1616</v>
      </c>
      <c r="B1622" s="125" t="s">
        <v>3166</v>
      </c>
      <c r="C1622" s="125" t="s">
        <v>3166</v>
      </c>
      <c r="D1622" s="125" t="s">
        <v>3215</v>
      </c>
      <c r="E1622" s="126"/>
      <c r="F1622" s="127"/>
      <c r="G1622" s="127"/>
      <c r="H1622" s="130" t="s">
        <v>3185</v>
      </c>
      <c r="I1622" s="129">
        <v>65.367000000000004</v>
      </c>
      <c r="J1622" s="125">
        <v>13</v>
      </c>
      <c r="K1622" s="125" t="s">
        <v>3169</v>
      </c>
      <c r="L1622" s="125" t="s">
        <v>3175</v>
      </c>
      <c r="M1622" s="141" t="s">
        <v>5757</v>
      </c>
      <c r="N1622" s="125">
        <v>1</v>
      </c>
      <c r="O1622" s="141" t="s">
        <v>8158</v>
      </c>
    </row>
    <row r="1623" spans="1:15" x14ac:dyDescent="0.25">
      <c r="A1623" s="125">
        <f t="shared" si="25"/>
        <v>1617</v>
      </c>
      <c r="B1623" s="125" t="s">
        <v>3166</v>
      </c>
      <c r="C1623" s="125" t="s">
        <v>3166</v>
      </c>
      <c r="D1623" s="125" t="s">
        <v>3215</v>
      </c>
      <c r="E1623" s="126"/>
      <c r="F1623" s="127"/>
      <c r="G1623" s="127"/>
      <c r="H1623" s="130" t="s">
        <v>3185</v>
      </c>
      <c r="I1623" s="129">
        <v>28.46</v>
      </c>
      <c r="J1623" s="125">
        <v>14</v>
      </c>
      <c r="K1623" s="125" t="s">
        <v>3169</v>
      </c>
      <c r="L1623" s="125" t="s">
        <v>3175</v>
      </c>
      <c r="M1623" s="141" t="s">
        <v>5765</v>
      </c>
      <c r="N1623" s="125">
        <v>1</v>
      </c>
      <c r="O1623" s="141" t="s">
        <v>8162</v>
      </c>
    </row>
    <row r="1624" spans="1:15" x14ac:dyDescent="0.25">
      <c r="A1624" s="125">
        <f t="shared" si="25"/>
        <v>1618</v>
      </c>
      <c r="B1624" s="125" t="s">
        <v>3166</v>
      </c>
      <c r="C1624" s="125" t="s">
        <v>3166</v>
      </c>
      <c r="D1624" s="125" t="s">
        <v>3215</v>
      </c>
      <c r="E1624" s="126"/>
      <c r="F1624" s="127"/>
      <c r="G1624" s="127"/>
      <c r="H1624" s="130" t="s">
        <v>3185</v>
      </c>
      <c r="I1624" s="129">
        <v>31.574999999999999</v>
      </c>
      <c r="J1624" s="125">
        <v>14</v>
      </c>
      <c r="K1624" s="125" t="s">
        <v>3169</v>
      </c>
      <c r="L1624" s="125" t="s">
        <v>3175</v>
      </c>
      <c r="M1624" s="141" t="s">
        <v>5765</v>
      </c>
      <c r="N1624" s="125">
        <v>1</v>
      </c>
      <c r="O1624" s="141" t="s">
        <v>8162</v>
      </c>
    </row>
    <row r="1625" spans="1:15" x14ac:dyDescent="0.25">
      <c r="A1625" s="125">
        <f t="shared" si="25"/>
        <v>1619</v>
      </c>
      <c r="B1625" s="125" t="s">
        <v>3166</v>
      </c>
      <c r="C1625" s="125" t="s">
        <v>3166</v>
      </c>
      <c r="D1625" s="125" t="s">
        <v>3215</v>
      </c>
      <c r="E1625" s="126"/>
      <c r="F1625" s="127"/>
      <c r="G1625" s="127"/>
      <c r="H1625" s="130" t="s">
        <v>3185</v>
      </c>
      <c r="I1625" s="129">
        <v>28.302</v>
      </c>
      <c r="J1625" s="125">
        <v>12</v>
      </c>
      <c r="K1625" s="125" t="s">
        <v>3169</v>
      </c>
      <c r="L1625" s="125" t="s">
        <v>3175</v>
      </c>
      <c r="M1625" s="141" t="s">
        <v>5753</v>
      </c>
      <c r="N1625" s="125">
        <v>1</v>
      </c>
      <c r="O1625" s="141" t="s">
        <v>8152</v>
      </c>
    </row>
    <row r="1626" spans="1:15" x14ac:dyDescent="0.25">
      <c r="A1626" s="125">
        <f t="shared" si="25"/>
        <v>1620</v>
      </c>
      <c r="B1626" s="125" t="s">
        <v>3166</v>
      </c>
      <c r="C1626" s="125" t="s">
        <v>3166</v>
      </c>
      <c r="D1626" s="125" t="s">
        <v>3215</v>
      </c>
      <c r="E1626" s="126"/>
      <c r="F1626" s="127"/>
      <c r="G1626" s="127"/>
      <c r="H1626" s="130" t="s">
        <v>3185</v>
      </c>
      <c r="I1626" s="129">
        <v>30.870999999999999</v>
      </c>
      <c r="J1626" s="125">
        <v>12</v>
      </c>
      <c r="K1626" s="125" t="s">
        <v>3169</v>
      </c>
      <c r="L1626" s="125" t="s">
        <v>3175</v>
      </c>
      <c r="M1626" s="141" t="s">
        <v>5753</v>
      </c>
      <c r="N1626" s="125">
        <v>1</v>
      </c>
      <c r="O1626" s="141" t="s">
        <v>8152</v>
      </c>
    </row>
    <row r="1627" spans="1:15" x14ac:dyDescent="0.25">
      <c r="A1627" s="125">
        <f t="shared" si="25"/>
        <v>1621</v>
      </c>
      <c r="B1627" s="125" t="s">
        <v>3166</v>
      </c>
      <c r="C1627" s="125" t="s">
        <v>3166</v>
      </c>
      <c r="D1627" s="125" t="s">
        <v>3215</v>
      </c>
      <c r="E1627" s="126"/>
      <c r="F1627" s="127"/>
      <c r="G1627" s="127"/>
      <c r="H1627" s="130" t="s">
        <v>3185</v>
      </c>
      <c r="I1627" s="129">
        <v>31.765000000000001</v>
      </c>
      <c r="J1627" s="125">
        <v>12</v>
      </c>
      <c r="K1627" s="125" t="s">
        <v>3169</v>
      </c>
      <c r="L1627" s="125" t="s">
        <v>3175</v>
      </c>
      <c r="M1627" s="141" t="s">
        <v>5753</v>
      </c>
      <c r="N1627" s="125">
        <v>1</v>
      </c>
      <c r="O1627" s="141" t="s">
        <v>8152</v>
      </c>
    </row>
    <row r="1628" spans="1:15" x14ac:dyDescent="0.25">
      <c r="A1628" s="125">
        <f t="shared" si="25"/>
        <v>1622</v>
      </c>
      <c r="B1628" s="125" t="s">
        <v>3166</v>
      </c>
      <c r="C1628" s="125" t="s">
        <v>3166</v>
      </c>
      <c r="D1628" s="125" t="s">
        <v>3215</v>
      </c>
      <c r="E1628" s="126"/>
      <c r="F1628" s="127"/>
      <c r="G1628" s="127"/>
      <c r="H1628" s="130" t="s">
        <v>3185</v>
      </c>
      <c r="I1628" s="129">
        <v>29.547000000000001</v>
      </c>
      <c r="J1628" s="125">
        <v>12</v>
      </c>
      <c r="K1628" s="125" t="s">
        <v>3169</v>
      </c>
      <c r="L1628" s="125" t="s">
        <v>3175</v>
      </c>
      <c r="M1628" s="141" t="s">
        <v>5753</v>
      </c>
      <c r="N1628" s="125">
        <v>1</v>
      </c>
      <c r="O1628" s="141" t="s">
        <v>8152</v>
      </c>
    </row>
    <row r="1629" spans="1:15" x14ac:dyDescent="0.25">
      <c r="A1629" s="125">
        <f t="shared" si="25"/>
        <v>1623</v>
      </c>
      <c r="B1629" s="125" t="s">
        <v>3166</v>
      </c>
      <c r="C1629" s="125" t="s">
        <v>3166</v>
      </c>
      <c r="D1629" s="125" t="s">
        <v>3215</v>
      </c>
      <c r="E1629" s="126"/>
      <c r="F1629" s="127"/>
      <c r="G1629" s="127"/>
      <c r="H1629" s="130" t="s">
        <v>3185</v>
      </c>
      <c r="I1629" s="129">
        <v>30.870999999999999</v>
      </c>
      <c r="J1629" s="125">
        <v>12</v>
      </c>
      <c r="K1629" s="125" t="s">
        <v>3169</v>
      </c>
      <c r="L1629" s="125" t="s">
        <v>3175</v>
      </c>
      <c r="M1629" s="141" t="s">
        <v>5753</v>
      </c>
      <c r="N1629" s="125">
        <v>1</v>
      </c>
      <c r="O1629" s="141" t="s">
        <v>8152</v>
      </c>
    </row>
    <row r="1630" spans="1:15" x14ac:dyDescent="0.25">
      <c r="A1630" s="125">
        <f t="shared" si="25"/>
        <v>1624</v>
      </c>
      <c r="B1630" s="125" t="s">
        <v>3166</v>
      </c>
      <c r="C1630" s="125" t="s">
        <v>3166</v>
      </c>
      <c r="D1630" s="125" t="s">
        <v>3215</v>
      </c>
      <c r="E1630" s="126"/>
      <c r="F1630" s="127"/>
      <c r="G1630" s="127"/>
      <c r="H1630" s="130" t="s">
        <v>3185</v>
      </c>
      <c r="I1630" s="129">
        <v>29.547000000000001</v>
      </c>
      <c r="J1630" s="125">
        <v>12</v>
      </c>
      <c r="K1630" s="125" t="s">
        <v>3169</v>
      </c>
      <c r="L1630" s="125" t="s">
        <v>3175</v>
      </c>
      <c r="M1630" s="141" t="s">
        <v>5753</v>
      </c>
      <c r="N1630" s="125">
        <v>1</v>
      </c>
      <c r="O1630" s="141" t="s">
        <v>8152</v>
      </c>
    </row>
    <row r="1631" spans="1:15" x14ac:dyDescent="0.25">
      <c r="A1631" s="125">
        <f t="shared" si="25"/>
        <v>1625</v>
      </c>
      <c r="B1631" s="125" t="s">
        <v>3166</v>
      </c>
      <c r="C1631" s="125" t="s">
        <v>3166</v>
      </c>
      <c r="D1631" s="125" t="s">
        <v>3215</v>
      </c>
      <c r="E1631" s="126"/>
      <c r="F1631" s="127"/>
      <c r="G1631" s="127"/>
      <c r="H1631" s="130" t="s">
        <v>3185</v>
      </c>
      <c r="I1631" s="129">
        <v>31.765000000000001</v>
      </c>
      <c r="J1631" s="125">
        <v>12</v>
      </c>
      <c r="K1631" s="125" t="s">
        <v>3169</v>
      </c>
      <c r="L1631" s="125" t="s">
        <v>3175</v>
      </c>
      <c r="M1631" s="141" t="s">
        <v>5753</v>
      </c>
      <c r="N1631" s="125">
        <v>1</v>
      </c>
      <c r="O1631" s="141" t="s">
        <v>8152</v>
      </c>
    </row>
    <row r="1632" spans="1:15" x14ac:dyDescent="0.25">
      <c r="A1632" s="125">
        <f t="shared" si="25"/>
        <v>1626</v>
      </c>
      <c r="B1632" s="125" t="s">
        <v>3166</v>
      </c>
      <c r="C1632" s="125" t="s">
        <v>3166</v>
      </c>
      <c r="D1632" s="125" t="s">
        <v>3215</v>
      </c>
      <c r="E1632" s="126"/>
      <c r="F1632" s="127"/>
      <c r="G1632" s="127"/>
      <c r="H1632" s="130" t="s">
        <v>3185</v>
      </c>
      <c r="I1632" s="129">
        <v>28.844000000000001</v>
      </c>
      <c r="J1632" s="125">
        <v>12</v>
      </c>
      <c r="K1632" s="125" t="s">
        <v>3169</v>
      </c>
      <c r="L1632" s="125" t="s">
        <v>3175</v>
      </c>
      <c r="M1632" s="141" t="s">
        <v>5753</v>
      </c>
      <c r="N1632" s="125">
        <v>1</v>
      </c>
      <c r="O1632" s="141" t="s">
        <v>8152</v>
      </c>
    </row>
    <row r="1633" spans="1:15" x14ac:dyDescent="0.25">
      <c r="A1633" s="125">
        <f t="shared" si="25"/>
        <v>1627</v>
      </c>
      <c r="B1633" s="125" t="s">
        <v>3166</v>
      </c>
      <c r="C1633" s="125" t="s">
        <v>3166</v>
      </c>
      <c r="D1633" s="125" t="s">
        <v>3215</v>
      </c>
      <c r="E1633" s="126"/>
      <c r="F1633" s="127"/>
      <c r="G1633" s="127"/>
      <c r="H1633" s="130" t="s">
        <v>3185</v>
      </c>
      <c r="I1633" s="129">
        <v>30.806000000000001</v>
      </c>
      <c r="J1633" s="125">
        <v>12</v>
      </c>
      <c r="K1633" s="125" t="s">
        <v>3169</v>
      </c>
      <c r="L1633" s="125" t="s">
        <v>3175</v>
      </c>
      <c r="M1633" s="141" t="s">
        <v>5753</v>
      </c>
      <c r="N1633" s="125">
        <v>1</v>
      </c>
      <c r="O1633" s="141" t="s">
        <v>8152</v>
      </c>
    </row>
    <row r="1634" spans="1:15" x14ac:dyDescent="0.25">
      <c r="A1634" s="125">
        <f t="shared" si="25"/>
        <v>1628</v>
      </c>
      <c r="B1634" s="125" t="s">
        <v>3166</v>
      </c>
      <c r="C1634" s="125" t="s">
        <v>3166</v>
      </c>
      <c r="D1634" s="125" t="s">
        <v>3215</v>
      </c>
      <c r="E1634" s="126"/>
      <c r="F1634" s="127"/>
      <c r="G1634" s="127"/>
      <c r="H1634" s="130" t="s">
        <v>3185</v>
      </c>
      <c r="I1634" s="129">
        <v>26.832999999999998</v>
      </c>
      <c r="J1634" s="125">
        <v>12</v>
      </c>
      <c r="K1634" s="125" t="s">
        <v>3169</v>
      </c>
      <c r="L1634" s="125" t="s">
        <v>3175</v>
      </c>
      <c r="M1634" s="141" t="s">
        <v>5753</v>
      </c>
      <c r="N1634" s="125">
        <v>1</v>
      </c>
      <c r="O1634" s="141" t="s">
        <v>8152</v>
      </c>
    </row>
    <row r="1635" spans="1:15" x14ac:dyDescent="0.25">
      <c r="A1635" s="125">
        <f t="shared" si="25"/>
        <v>1629</v>
      </c>
      <c r="B1635" s="125" t="s">
        <v>3166</v>
      </c>
      <c r="C1635" s="125" t="s">
        <v>3166</v>
      </c>
      <c r="D1635" s="125" t="s">
        <v>3215</v>
      </c>
      <c r="E1635" s="126"/>
      <c r="F1635" s="127"/>
      <c r="G1635" s="127"/>
      <c r="H1635" s="130" t="s">
        <v>3185</v>
      </c>
      <c r="I1635" s="129">
        <v>37.536999999999999</v>
      </c>
      <c r="J1635" s="125">
        <v>12</v>
      </c>
      <c r="K1635" s="125" t="s">
        <v>3169</v>
      </c>
      <c r="L1635" s="125" t="s">
        <v>3175</v>
      </c>
      <c r="M1635" s="141" t="s">
        <v>5753</v>
      </c>
      <c r="N1635" s="125">
        <v>1</v>
      </c>
      <c r="O1635" s="141" t="s">
        <v>8152</v>
      </c>
    </row>
    <row r="1636" spans="1:15" x14ac:dyDescent="0.25">
      <c r="A1636" s="125">
        <f t="shared" si="25"/>
        <v>1630</v>
      </c>
      <c r="B1636" s="125" t="s">
        <v>3166</v>
      </c>
      <c r="C1636" s="125" t="s">
        <v>3166</v>
      </c>
      <c r="D1636" s="125" t="s">
        <v>3215</v>
      </c>
      <c r="E1636" s="126"/>
      <c r="F1636" s="127"/>
      <c r="G1636" s="127"/>
      <c r="H1636" s="130" t="s">
        <v>3185</v>
      </c>
      <c r="I1636" s="129">
        <v>29.698</v>
      </c>
      <c r="J1636" s="125">
        <v>12</v>
      </c>
      <c r="K1636" s="125" t="s">
        <v>3169</v>
      </c>
      <c r="L1636" s="125" t="s">
        <v>3175</v>
      </c>
      <c r="M1636" s="141" t="s">
        <v>5753</v>
      </c>
      <c r="N1636" s="125">
        <v>1</v>
      </c>
      <c r="O1636" s="141" t="s">
        <v>8152</v>
      </c>
    </row>
    <row r="1637" spans="1:15" x14ac:dyDescent="0.25">
      <c r="A1637" s="125">
        <f t="shared" si="25"/>
        <v>1631</v>
      </c>
      <c r="B1637" s="125" t="s">
        <v>3166</v>
      </c>
      <c r="C1637" s="125" t="s">
        <v>3166</v>
      </c>
      <c r="D1637" s="125" t="s">
        <v>3215</v>
      </c>
      <c r="E1637" s="126"/>
      <c r="F1637" s="127"/>
      <c r="G1637" s="127"/>
      <c r="H1637" s="130" t="s">
        <v>3185</v>
      </c>
      <c r="I1637" s="129">
        <v>29.698</v>
      </c>
      <c r="J1637" s="125">
        <v>15</v>
      </c>
      <c r="K1637" s="125" t="s">
        <v>3169</v>
      </c>
      <c r="L1637" s="125" t="s">
        <v>3175</v>
      </c>
      <c r="M1637" s="141" t="s">
        <v>5810</v>
      </c>
      <c r="N1637" s="125">
        <v>1</v>
      </c>
      <c r="O1637" s="141" t="s">
        <v>8177</v>
      </c>
    </row>
    <row r="1638" spans="1:15" x14ac:dyDescent="0.25">
      <c r="A1638" s="125">
        <f t="shared" si="25"/>
        <v>1632</v>
      </c>
      <c r="B1638" s="125" t="s">
        <v>3166</v>
      </c>
      <c r="C1638" s="125" t="s">
        <v>3166</v>
      </c>
      <c r="D1638" s="125" t="s">
        <v>3215</v>
      </c>
      <c r="E1638" s="126"/>
      <c r="F1638" s="127"/>
      <c r="G1638" s="127"/>
      <c r="H1638" s="130" t="s">
        <v>3185</v>
      </c>
      <c r="I1638" s="129">
        <v>33.302</v>
      </c>
      <c r="J1638" s="125">
        <v>15</v>
      </c>
      <c r="K1638" s="125" t="s">
        <v>3169</v>
      </c>
      <c r="L1638" s="125" t="s">
        <v>3175</v>
      </c>
      <c r="M1638" s="141" t="s">
        <v>5810</v>
      </c>
      <c r="N1638" s="125">
        <v>1</v>
      </c>
      <c r="O1638" s="141" t="s">
        <v>8177</v>
      </c>
    </row>
    <row r="1639" spans="1:15" x14ac:dyDescent="0.25">
      <c r="A1639" s="125">
        <f t="shared" si="25"/>
        <v>1633</v>
      </c>
      <c r="B1639" s="125" t="s">
        <v>3166</v>
      </c>
      <c r="C1639" s="125" t="s">
        <v>3166</v>
      </c>
      <c r="D1639" s="125" t="s">
        <v>3215</v>
      </c>
      <c r="E1639" s="126"/>
      <c r="F1639" s="127"/>
      <c r="G1639" s="127"/>
      <c r="H1639" s="130" t="s">
        <v>3185</v>
      </c>
      <c r="I1639" s="129">
        <v>29.698</v>
      </c>
      <c r="J1639" s="125">
        <v>15</v>
      </c>
      <c r="K1639" s="125" t="s">
        <v>3169</v>
      </c>
      <c r="L1639" s="125" t="s">
        <v>3175</v>
      </c>
      <c r="M1639" s="141" t="s">
        <v>5810</v>
      </c>
      <c r="N1639" s="125">
        <v>1</v>
      </c>
      <c r="O1639" s="141" t="s">
        <v>8177</v>
      </c>
    </row>
    <row r="1640" spans="1:15" x14ac:dyDescent="0.25">
      <c r="A1640" s="125">
        <f t="shared" si="25"/>
        <v>1634</v>
      </c>
      <c r="B1640" s="125" t="s">
        <v>3166</v>
      </c>
      <c r="C1640" s="125" t="s">
        <v>3166</v>
      </c>
      <c r="D1640" s="125" t="s">
        <v>3215</v>
      </c>
      <c r="E1640" s="126"/>
      <c r="F1640" s="127"/>
      <c r="G1640" s="127"/>
      <c r="H1640" s="130" t="s">
        <v>3185</v>
      </c>
      <c r="I1640" s="129">
        <v>41.036999999999999</v>
      </c>
      <c r="J1640" s="125">
        <v>15</v>
      </c>
      <c r="K1640" s="125" t="s">
        <v>3169</v>
      </c>
      <c r="L1640" s="125" t="s">
        <v>3175</v>
      </c>
      <c r="M1640" s="141" t="s">
        <v>5765</v>
      </c>
      <c r="N1640" s="125">
        <v>1</v>
      </c>
      <c r="O1640" s="141" t="s">
        <v>8162</v>
      </c>
    </row>
    <row r="1641" spans="1:15" x14ac:dyDescent="0.25">
      <c r="A1641" s="125">
        <f t="shared" si="25"/>
        <v>1635</v>
      </c>
      <c r="B1641" s="125" t="s">
        <v>3166</v>
      </c>
      <c r="C1641" s="125" t="s">
        <v>3166</v>
      </c>
      <c r="D1641" s="125" t="s">
        <v>3215</v>
      </c>
      <c r="E1641" s="126"/>
      <c r="F1641" s="127"/>
      <c r="G1641" s="127"/>
      <c r="H1641" s="130" t="s">
        <v>3185</v>
      </c>
      <c r="I1641" s="129">
        <v>34.438000000000002</v>
      </c>
      <c r="J1641" s="125">
        <v>15</v>
      </c>
      <c r="K1641" s="125" t="s">
        <v>3169</v>
      </c>
      <c r="L1641" s="125" t="s">
        <v>3175</v>
      </c>
      <c r="M1641" s="141" t="s">
        <v>5765</v>
      </c>
      <c r="N1641" s="125">
        <v>1</v>
      </c>
      <c r="O1641" s="141" t="s">
        <v>8162</v>
      </c>
    </row>
    <row r="1642" spans="1:15" x14ac:dyDescent="0.25">
      <c r="A1642" s="125">
        <f t="shared" si="25"/>
        <v>1636</v>
      </c>
      <c r="B1642" s="125" t="s">
        <v>3166</v>
      </c>
      <c r="C1642" s="125" t="s">
        <v>3166</v>
      </c>
      <c r="D1642" s="125" t="s">
        <v>3215</v>
      </c>
      <c r="E1642" s="126"/>
      <c r="F1642" s="127"/>
      <c r="G1642" s="127"/>
      <c r="H1642" s="130" t="s">
        <v>3185</v>
      </c>
      <c r="I1642" s="129">
        <v>30</v>
      </c>
      <c r="J1642" s="125">
        <v>15</v>
      </c>
      <c r="K1642" s="125" t="s">
        <v>3169</v>
      </c>
      <c r="L1642" s="125" t="s">
        <v>3175</v>
      </c>
      <c r="M1642" s="141" t="s">
        <v>5812</v>
      </c>
      <c r="N1642" s="125">
        <v>1</v>
      </c>
      <c r="O1642" s="141" t="s">
        <v>8164</v>
      </c>
    </row>
    <row r="1643" spans="1:15" x14ac:dyDescent="0.25">
      <c r="A1643" s="125">
        <f t="shared" si="25"/>
        <v>1637</v>
      </c>
      <c r="B1643" s="125" t="s">
        <v>3166</v>
      </c>
      <c r="C1643" s="125" t="s">
        <v>3166</v>
      </c>
      <c r="D1643" s="125" t="s">
        <v>3215</v>
      </c>
      <c r="E1643" s="126"/>
      <c r="F1643" s="127"/>
      <c r="G1643" s="127"/>
      <c r="H1643" s="130" t="s">
        <v>3185</v>
      </c>
      <c r="I1643" s="129">
        <v>29.547000000000001</v>
      </c>
      <c r="J1643" s="125">
        <v>15</v>
      </c>
      <c r="K1643" s="125" t="s">
        <v>3169</v>
      </c>
      <c r="L1643" s="125" t="s">
        <v>3175</v>
      </c>
      <c r="M1643" s="141" t="s">
        <v>5810</v>
      </c>
      <c r="N1643" s="125">
        <v>1</v>
      </c>
      <c r="O1643" s="141" t="s">
        <v>8177</v>
      </c>
    </row>
    <row r="1644" spans="1:15" x14ac:dyDescent="0.25">
      <c r="A1644" s="125">
        <f t="shared" si="25"/>
        <v>1638</v>
      </c>
      <c r="B1644" s="125" t="s">
        <v>3166</v>
      </c>
      <c r="C1644" s="125" t="s">
        <v>3166</v>
      </c>
      <c r="D1644" s="125" t="s">
        <v>3215</v>
      </c>
      <c r="E1644" s="126"/>
      <c r="F1644" s="127"/>
      <c r="G1644" s="127"/>
      <c r="H1644" s="130" t="s">
        <v>3185</v>
      </c>
      <c r="I1644" s="129">
        <v>31.765000000000001</v>
      </c>
      <c r="J1644" s="125">
        <v>15</v>
      </c>
      <c r="K1644" s="125" t="s">
        <v>3169</v>
      </c>
      <c r="L1644" s="125" t="s">
        <v>3175</v>
      </c>
      <c r="M1644" s="141" t="s">
        <v>5810</v>
      </c>
      <c r="N1644" s="125">
        <v>1</v>
      </c>
      <c r="O1644" s="141" t="s">
        <v>8177</v>
      </c>
    </row>
    <row r="1645" spans="1:15" x14ac:dyDescent="0.25">
      <c r="A1645" s="125">
        <f t="shared" si="25"/>
        <v>1639</v>
      </c>
      <c r="B1645" s="125" t="s">
        <v>3166</v>
      </c>
      <c r="C1645" s="125" t="s">
        <v>3166</v>
      </c>
      <c r="D1645" s="125" t="s">
        <v>3215</v>
      </c>
      <c r="E1645" s="126"/>
      <c r="F1645" s="127"/>
      <c r="G1645" s="127"/>
      <c r="H1645" s="130" t="s">
        <v>3185</v>
      </c>
      <c r="I1645" s="129">
        <v>37.590000000000003</v>
      </c>
      <c r="J1645" s="125">
        <v>11</v>
      </c>
      <c r="K1645" s="125" t="s">
        <v>3169</v>
      </c>
      <c r="L1645" s="125" t="s">
        <v>3175</v>
      </c>
      <c r="M1645" s="141" t="s">
        <v>5800</v>
      </c>
      <c r="N1645" s="125">
        <v>1</v>
      </c>
      <c r="O1645" s="141" t="s">
        <v>8169</v>
      </c>
    </row>
    <row r="1646" spans="1:15" x14ac:dyDescent="0.25">
      <c r="A1646" s="125">
        <f t="shared" si="25"/>
        <v>1640</v>
      </c>
      <c r="B1646" s="125" t="s">
        <v>3166</v>
      </c>
      <c r="C1646" s="125" t="s">
        <v>3166</v>
      </c>
      <c r="D1646" s="125" t="s">
        <v>3215</v>
      </c>
      <c r="E1646" s="126"/>
      <c r="F1646" s="127"/>
      <c r="G1646" s="127"/>
      <c r="H1646" s="130" t="s">
        <v>3185</v>
      </c>
      <c r="I1646" s="129">
        <v>34.886000000000003</v>
      </c>
      <c r="J1646" s="125">
        <v>11</v>
      </c>
      <c r="K1646" s="125" t="s">
        <v>3169</v>
      </c>
      <c r="L1646" s="125" t="s">
        <v>3175</v>
      </c>
      <c r="M1646" s="141" t="s">
        <v>5800</v>
      </c>
      <c r="N1646" s="125">
        <v>1</v>
      </c>
      <c r="O1646" s="141" t="s">
        <v>8169</v>
      </c>
    </row>
    <row r="1647" spans="1:15" x14ac:dyDescent="0.25">
      <c r="A1647" s="125">
        <f t="shared" si="25"/>
        <v>1641</v>
      </c>
      <c r="B1647" s="125" t="s">
        <v>3166</v>
      </c>
      <c r="C1647" s="125" t="s">
        <v>3166</v>
      </c>
      <c r="D1647" s="125" t="s">
        <v>3215</v>
      </c>
      <c r="E1647" s="126"/>
      <c r="F1647" s="127"/>
      <c r="G1647" s="127"/>
      <c r="H1647" s="130" t="s">
        <v>3185</v>
      </c>
      <c r="I1647" s="129">
        <v>36.878</v>
      </c>
      <c r="J1647" s="125">
        <v>11</v>
      </c>
      <c r="K1647" s="125" t="s">
        <v>3169</v>
      </c>
      <c r="L1647" s="125" t="s">
        <v>3175</v>
      </c>
      <c r="M1647" s="141" t="s">
        <v>5800</v>
      </c>
      <c r="N1647" s="125">
        <v>1</v>
      </c>
      <c r="O1647" s="141" t="s">
        <v>8169</v>
      </c>
    </row>
    <row r="1648" spans="1:15" x14ac:dyDescent="0.25">
      <c r="A1648" s="125">
        <f t="shared" si="25"/>
        <v>1642</v>
      </c>
      <c r="B1648" s="125" t="s">
        <v>3166</v>
      </c>
      <c r="C1648" s="125" t="s">
        <v>3166</v>
      </c>
      <c r="D1648" s="125" t="s">
        <v>3215</v>
      </c>
      <c r="E1648" s="126"/>
      <c r="F1648" s="127"/>
      <c r="G1648" s="127"/>
      <c r="H1648" s="130" t="s">
        <v>3185</v>
      </c>
      <c r="I1648" s="129">
        <v>34.204999999999998</v>
      </c>
      <c r="J1648" s="125">
        <v>11</v>
      </c>
      <c r="K1648" s="125" t="s">
        <v>3169</v>
      </c>
      <c r="L1648" s="125" t="s">
        <v>3175</v>
      </c>
      <c r="M1648" s="141" t="s">
        <v>5800</v>
      </c>
      <c r="N1648" s="125">
        <v>1</v>
      </c>
      <c r="O1648" s="141" t="s">
        <v>8169</v>
      </c>
    </row>
    <row r="1649" spans="1:15" x14ac:dyDescent="0.25">
      <c r="A1649" s="125">
        <f t="shared" si="25"/>
        <v>1643</v>
      </c>
      <c r="B1649" s="125" t="s">
        <v>3166</v>
      </c>
      <c r="C1649" s="125" t="s">
        <v>3166</v>
      </c>
      <c r="D1649" s="125" t="s">
        <v>3215</v>
      </c>
      <c r="E1649" s="126"/>
      <c r="F1649" s="127"/>
      <c r="G1649" s="127"/>
      <c r="H1649" s="130" t="s">
        <v>3185</v>
      </c>
      <c r="I1649" s="129">
        <v>29.681999999999999</v>
      </c>
      <c r="J1649" s="125">
        <v>11</v>
      </c>
      <c r="K1649" s="125" t="s">
        <v>3169</v>
      </c>
      <c r="L1649" s="125" t="s">
        <v>3175</v>
      </c>
      <c r="M1649" s="141" t="s">
        <v>5800</v>
      </c>
      <c r="N1649" s="125">
        <v>1</v>
      </c>
      <c r="O1649" s="141" t="s">
        <v>8169</v>
      </c>
    </row>
    <row r="1650" spans="1:15" x14ac:dyDescent="0.25">
      <c r="A1650" s="125">
        <f t="shared" si="25"/>
        <v>1644</v>
      </c>
      <c r="B1650" s="125" t="s">
        <v>3166</v>
      </c>
      <c r="C1650" s="125" t="s">
        <v>3166</v>
      </c>
      <c r="D1650" s="125" t="s">
        <v>3215</v>
      </c>
      <c r="E1650" s="126"/>
      <c r="F1650" s="127"/>
      <c r="G1650" s="127"/>
      <c r="H1650" s="130" t="s">
        <v>3185</v>
      </c>
      <c r="I1650" s="129">
        <v>24.187000000000001</v>
      </c>
      <c r="J1650" s="125">
        <v>11</v>
      </c>
      <c r="K1650" s="125" t="s">
        <v>3169</v>
      </c>
      <c r="L1650" s="125" t="s">
        <v>3175</v>
      </c>
      <c r="M1650" s="141" t="s">
        <v>5800</v>
      </c>
      <c r="N1650" s="125">
        <v>1</v>
      </c>
      <c r="O1650" s="141" t="s">
        <v>8169</v>
      </c>
    </row>
    <row r="1651" spans="1:15" x14ac:dyDescent="0.25">
      <c r="A1651" s="125">
        <f t="shared" si="25"/>
        <v>1645</v>
      </c>
      <c r="B1651" s="125" t="s">
        <v>3166</v>
      </c>
      <c r="C1651" s="125" t="s">
        <v>3166</v>
      </c>
      <c r="D1651" s="125" t="s">
        <v>3215</v>
      </c>
      <c r="E1651" s="126"/>
      <c r="F1651" s="127"/>
      <c r="G1651" s="127"/>
      <c r="H1651" s="130" t="s">
        <v>3185</v>
      </c>
      <c r="I1651" s="129">
        <v>21.632999999999999</v>
      </c>
      <c r="J1651" s="125">
        <v>11</v>
      </c>
      <c r="K1651" s="125" t="s">
        <v>3169</v>
      </c>
      <c r="L1651" s="125" t="s">
        <v>3175</v>
      </c>
      <c r="M1651" s="141" t="s">
        <v>5800</v>
      </c>
      <c r="N1651" s="125">
        <v>1</v>
      </c>
      <c r="O1651" s="141" t="s">
        <v>8169</v>
      </c>
    </row>
    <row r="1652" spans="1:15" x14ac:dyDescent="0.25">
      <c r="A1652" s="125">
        <f t="shared" si="25"/>
        <v>1646</v>
      </c>
      <c r="B1652" s="125" t="s">
        <v>3166</v>
      </c>
      <c r="C1652" s="125" t="s">
        <v>3166</v>
      </c>
      <c r="D1652" s="125" t="s">
        <v>3215</v>
      </c>
      <c r="E1652" s="126"/>
      <c r="F1652" s="127"/>
      <c r="G1652" s="127"/>
      <c r="H1652" s="130" t="s">
        <v>3185</v>
      </c>
      <c r="I1652" s="129">
        <v>36.796999999999997</v>
      </c>
      <c r="J1652" s="125">
        <v>12</v>
      </c>
      <c r="K1652" s="125" t="s">
        <v>3169</v>
      </c>
      <c r="L1652" s="125" t="s">
        <v>3175</v>
      </c>
      <c r="M1652" s="141" t="s">
        <v>5749</v>
      </c>
      <c r="N1652" s="125">
        <v>1</v>
      </c>
      <c r="O1652" s="141" t="s">
        <v>8165</v>
      </c>
    </row>
    <row r="1653" spans="1:15" x14ac:dyDescent="0.25">
      <c r="A1653" s="125">
        <f t="shared" si="25"/>
        <v>1647</v>
      </c>
      <c r="B1653" s="125" t="s">
        <v>3166</v>
      </c>
      <c r="C1653" s="125" t="s">
        <v>3166</v>
      </c>
      <c r="D1653" s="125" t="s">
        <v>3215</v>
      </c>
      <c r="E1653" s="126"/>
      <c r="F1653" s="127"/>
      <c r="G1653" s="127"/>
      <c r="H1653" s="130" t="s">
        <v>3185</v>
      </c>
      <c r="I1653" s="129">
        <v>45.343000000000004</v>
      </c>
      <c r="J1653" s="125">
        <v>12</v>
      </c>
      <c r="K1653" s="125" t="s">
        <v>3169</v>
      </c>
      <c r="L1653" s="125" t="s">
        <v>3175</v>
      </c>
      <c r="M1653" s="141" t="s">
        <v>5749</v>
      </c>
      <c r="N1653" s="125">
        <v>1</v>
      </c>
      <c r="O1653" s="141" t="s">
        <v>8165</v>
      </c>
    </row>
    <row r="1654" spans="1:15" x14ac:dyDescent="0.25">
      <c r="A1654" s="125">
        <f t="shared" si="25"/>
        <v>1648</v>
      </c>
      <c r="B1654" s="125" t="s">
        <v>3166</v>
      </c>
      <c r="C1654" s="125" t="s">
        <v>3166</v>
      </c>
      <c r="D1654" s="125" t="s">
        <v>3215</v>
      </c>
      <c r="E1654" s="126"/>
      <c r="F1654" s="127"/>
      <c r="G1654" s="127"/>
      <c r="H1654" s="130" t="s">
        <v>3185</v>
      </c>
      <c r="I1654" s="129">
        <v>44.654000000000003</v>
      </c>
      <c r="J1654" s="125">
        <v>12</v>
      </c>
      <c r="K1654" s="125" t="s">
        <v>3169</v>
      </c>
      <c r="L1654" s="125" t="s">
        <v>3175</v>
      </c>
      <c r="M1654" s="141" t="s">
        <v>5749</v>
      </c>
      <c r="N1654" s="125">
        <v>1</v>
      </c>
      <c r="O1654" s="141" t="s">
        <v>8165</v>
      </c>
    </row>
    <row r="1655" spans="1:15" x14ac:dyDescent="0.25">
      <c r="A1655" s="125">
        <f t="shared" si="25"/>
        <v>1649</v>
      </c>
      <c r="B1655" s="125" t="s">
        <v>3166</v>
      </c>
      <c r="C1655" s="125" t="s">
        <v>3166</v>
      </c>
      <c r="D1655" s="125" t="s">
        <v>3215</v>
      </c>
      <c r="E1655" s="126"/>
      <c r="F1655" s="127"/>
      <c r="G1655" s="127"/>
      <c r="H1655" s="130" t="s">
        <v>3185</v>
      </c>
      <c r="I1655" s="129">
        <v>33.941000000000003</v>
      </c>
      <c r="J1655" s="125">
        <v>13</v>
      </c>
      <c r="K1655" s="125" t="s">
        <v>3169</v>
      </c>
      <c r="L1655" s="125" t="s">
        <v>3175</v>
      </c>
      <c r="M1655" s="141" t="s">
        <v>5757</v>
      </c>
      <c r="N1655" s="125">
        <v>1</v>
      </c>
      <c r="O1655" s="141" t="s">
        <v>8158</v>
      </c>
    </row>
    <row r="1656" spans="1:15" x14ac:dyDescent="0.25">
      <c r="A1656" s="125">
        <f t="shared" si="25"/>
        <v>1650</v>
      </c>
      <c r="B1656" s="125" t="s">
        <v>3166</v>
      </c>
      <c r="C1656" s="125" t="s">
        <v>3166</v>
      </c>
      <c r="D1656" s="125" t="s">
        <v>3215</v>
      </c>
      <c r="E1656" s="126"/>
      <c r="F1656" s="127"/>
      <c r="G1656" s="127"/>
      <c r="H1656" s="130" t="s">
        <v>3185</v>
      </c>
      <c r="I1656" s="129">
        <v>78.816000000000003</v>
      </c>
      <c r="J1656" s="125">
        <v>13</v>
      </c>
      <c r="K1656" s="125" t="s">
        <v>3169</v>
      </c>
      <c r="L1656" s="125" t="s">
        <v>3175</v>
      </c>
      <c r="M1656" s="141" t="s">
        <v>5757</v>
      </c>
      <c r="N1656" s="125">
        <v>1</v>
      </c>
      <c r="O1656" s="141" t="s">
        <v>8158</v>
      </c>
    </row>
    <row r="1657" spans="1:15" x14ac:dyDescent="0.25">
      <c r="A1657" s="125">
        <f t="shared" si="25"/>
        <v>1651</v>
      </c>
      <c r="B1657" s="125" t="s">
        <v>3166</v>
      </c>
      <c r="C1657" s="125" t="s">
        <v>3166</v>
      </c>
      <c r="D1657" s="125" t="s">
        <v>3215</v>
      </c>
      <c r="E1657" s="126"/>
      <c r="F1657" s="127"/>
      <c r="G1657" s="127"/>
      <c r="H1657" s="130" t="s">
        <v>3185</v>
      </c>
      <c r="I1657" s="129">
        <v>94.021000000000001</v>
      </c>
      <c r="J1657" s="125">
        <v>12</v>
      </c>
      <c r="K1657" s="125" t="s">
        <v>3169</v>
      </c>
      <c r="L1657" s="125" t="s">
        <v>3175</v>
      </c>
      <c r="M1657" s="141" t="s">
        <v>5749</v>
      </c>
      <c r="N1657" s="125">
        <v>1</v>
      </c>
      <c r="O1657" s="141" t="s">
        <v>8165</v>
      </c>
    </row>
    <row r="1658" spans="1:15" x14ac:dyDescent="0.25">
      <c r="A1658" s="125">
        <f t="shared" si="25"/>
        <v>1652</v>
      </c>
      <c r="B1658" s="125" t="s">
        <v>3166</v>
      </c>
      <c r="C1658" s="125" t="s">
        <v>3166</v>
      </c>
      <c r="D1658" s="125" t="s">
        <v>3215</v>
      </c>
      <c r="E1658" s="126"/>
      <c r="F1658" s="127"/>
      <c r="G1658" s="127"/>
      <c r="H1658" s="130" t="s">
        <v>3185</v>
      </c>
      <c r="I1658" s="129">
        <v>57.454000000000001</v>
      </c>
      <c r="J1658" s="125">
        <v>12</v>
      </c>
      <c r="K1658" s="125" t="s">
        <v>3169</v>
      </c>
      <c r="L1658" s="125" t="s">
        <v>3175</v>
      </c>
      <c r="M1658" s="141" t="s">
        <v>5749</v>
      </c>
      <c r="N1658" s="125">
        <v>1</v>
      </c>
      <c r="O1658" s="141" t="s">
        <v>8165</v>
      </c>
    </row>
    <row r="1659" spans="1:15" x14ac:dyDescent="0.25">
      <c r="A1659" s="125">
        <f t="shared" si="25"/>
        <v>1653</v>
      </c>
      <c r="B1659" s="125" t="s">
        <v>3166</v>
      </c>
      <c r="C1659" s="125" t="s">
        <v>3166</v>
      </c>
      <c r="D1659" s="125" t="s">
        <v>3215</v>
      </c>
      <c r="E1659" s="126"/>
      <c r="F1659" s="127"/>
      <c r="G1659" s="127"/>
      <c r="H1659" s="130" t="s">
        <v>3185</v>
      </c>
      <c r="I1659" s="129">
        <v>57.697000000000003</v>
      </c>
      <c r="J1659" s="125">
        <v>10</v>
      </c>
      <c r="K1659" s="125" t="s">
        <v>3169</v>
      </c>
      <c r="L1659" s="125" t="s">
        <v>3175</v>
      </c>
      <c r="M1659" s="141" t="s">
        <v>5743</v>
      </c>
      <c r="N1659" s="125">
        <v>1</v>
      </c>
      <c r="O1659" s="141" t="s">
        <v>8176</v>
      </c>
    </row>
    <row r="1660" spans="1:15" x14ac:dyDescent="0.25">
      <c r="A1660" s="125">
        <f t="shared" si="25"/>
        <v>1654</v>
      </c>
      <c r="B1660" s="125" t="s">
        <v>3166</v>
      </c>
      <c r="C1660" s="125" t="s">
        <v>3166</v>
      </c>
      <c r="D1660" s="125" t="s">
        <v>3215</v>
      </c>
      <c r="E1660" s="126"/>
      <c r="F1660" s="127"/>
      <c r="G1660" s="127"/>
      <c r="H1660" s="130" t="s">
        <v>3185</v>
      </c>
      <c r="I1660" s="129">
        <v>51.088000000000001</v>
      </c>
      <c r="J1660" s="125">
        <v>10</v>
      </c>
      <c r="K1660" s="125" t="s">
        <v>3169</v>
      </c>
      <c r="L1660" s="125" t="s">
        <v>3175</v>
      </c>
      <c r="M1660" s="141" t="s">
        <v>5743</v>
      </c>
      <c r="N1660" s="125">
        <v>1</v>
      </c>
      <c r="O1660" s="141" t="s">
        <v>8176</v>
      </c>
    </row>
    <row r="1661" spans="1:15" x14ac:dyDescent="0.25">
      <c r="A1661" s="125">
        <f t="shared" si="25"/>
        <v>1655</v>
      </c>
      <c r="B1661" s="125" t="s">
        <v>3166</v>
      </c>
      <c r="C1661" s="125" t="s">
        <v>3166</v>
      </c>
      <c r="D1661" s="125" t="s">
        <v>3215</v>
      </c>
      <c r="E1661" s="126"/>
      <c r="F1661" s="127"/>
      <c r="G1661" s="127"/>
      <c r="H1661" s="130" t="s">
        <v>3185</v>
      </c>
      <c r="I1661" s="129">
        <v>50.249000000000002</v>
      </c>
      <c r="J1661" s="125">
        <v>12</v>
      </c>
      <c r="K1661" s="125" t="s">
        <v>3169</v>
      </c>
      <c r="L1661" s="125" t="s">
        <v>3175</v>
      </c>
      <c r="M1661" s="141" t="s">
        <v>5753</v>
      </c>
      <c r="N1661" s="125">
        <v>1</v>
      </c>
      <c r="O1661" s="141" t="s">
        <v>8152</v>
      </c>
    </row>
    <row r="1662" spans="1:15" x14ac:dyDescent="0.25">
      <c r="A1662" s="125">
        <f t="shared" si="25"/>
        <v>1656</v>
      </c>
      <c r="B1662" s="125" t="s">
        <v>3166</v>
      </c>
      <c r="C1662" s="125" t="s">
        <v>3166</v>
      </c>
      <c r="D1662" s="125" t="s">
        <v>3215</v>
      </c>
      <c r="E1662" s="126"/>
      <c r="F1662" s="127"/>
      <c r="G1662" s="127"/>
      <c r="H1662" s="130" t="s">
        <v>3185</v>
      </c>
      <c r="I1662" s="129">
        <v>63.253</v>
      </c>
      <c r="J1662" s="125">
        <v>12</v>
      </c>
      <c r="K1662" s="125" t="s">
        <v>3169</v>
      </c>
      <c r="L1662" s="125" t="s">
        <v>3175</v>
      </c>
      <c r="M1662" s="141" t="s">
        <v>5753</v>
      </c>
      <c r="N1662" s="125">
        <v>1</v>
      </c>
      <c r="O1662" s="141" t="s">
        <v>8152</v>
      </c>
    </row>
    <row r="1663" spans="1:15" x14ac:dyDescent="0.25">
      <c r="A1663" s="125">
        <f t="shared" si="25"/>
        <v>1657</v>
      </c>
      <c r="B1663" s="125" t="s">
        <v>3166</v>
      </c>
      <c r="C1663" s="125" t="s">
        <v>3166</v>
      </c>
      <c r="D1663" s="125" t="s">
        <v>3215</v>
      </c>
      <c r="E1663" s="126"/>
      <c r="F1663" s="127"/>
      <c r="G1663" s="127"/>
      <c r="H1663" s="130" t="s">
        <v>3185</v>
      </c>
      <c r="I1663" s="129">
        <v>31.89</v>
      </c>
      <c r="J1663" s="125">
        <v>12</v>
      </c>
      <c r="K1663" s="125" t="s">
        <v>3169</v>
      </c>
      <c r="L1663" s="125" t="s">
        <v>3175</v>
      </c>
      <c r="M1663" s="141" t="s">
        <v>5753</v>
      </c>
      <c r="N1663" s="125">
        <v>1</v>
      </c>
      <c r="O1663" s="141" t="s">
        <v>8152</v>
      </c>
    </row>
    <row r="1664" spans="1:15" x14ac:dyDescent="0.25">
      <c r="A1664" s="125">
        <f t="shared" si="25"/>
        <v>1658</v>
      </c>
      <c r="B1664" s="125" t="s">
        <v>3166</v>
      </c>
      <c r="C1664" s="125" t="s">
        <v>3166</v>
      </c>
      <c r="D1664" s="125" t="s">
        <v>3215</v>
      </c>
      <c r="E1664" s="126"/>
      <c r="F1664" s="127"/>
      <c r="G1664" s="127"/>
      <c r="H1664" s="130" t="s">
        <v>3185</v>
      </c>
      <c r="I1664" s="129">
        <v>30.887</v>
      </c>
      <c r="J1664" s="125">
        <v>12</v>
      </c>
      <c r="K1664" s="125" t="s">
        <v>3169</v>
      </c>
      <c r="L1664" s="125" t="s">
        <v>3175</v>
      </c>
      <c r="M1664" s="141" t="s">
        <v>5753</v>
      </c>
      <c r="N1664" s="125">
        <v>1</v>
      </c>
      <c r="O1664" s="141" t="s">
        <v>8152</v>
      </c>
    </row>
    <row r="1665" spans="1:15" x14ac:dyDescent="0.25">
      <c r="A1665" s="125">
        <f t="shared" si="25"/>
        <v>1659</v>
      </c>
      <c r="B1665" s="125" t="s">
        <v>3166</v>
      </c>
      <c r="C1665" s="125" t="s">
        <v>3166</v>
      </c>
      <c r="D1665" s="125" t="s">
        <v>3215</v>
      </c>
      <c r="E1665" s="126"/>
      <c r="F1665" s="127"/>
      <c r="G1665" s="127"/>
      <c r="H1665" s="130" t="s">
        <v>3185</v>
      </c>
      <c r="I1665" s="129">
        <v>31.765000000000001</v>
      </c>
      <c r="J1665" s="125">
        <v>12</v>
      </c>
      <c r="K1665" s="125" t="s">
        <v>3169</v>
      </c>
      <c r="L1665" s="125" t="s">
        <v>3175</v>
      </c>
      <c r="M1665" s="141" t="s">
        <v>5753</v>
      </c>
      <c r="N1665" s="125">
        <v>1</v>
      </c>
      <c r="O1665" s="141" t="s">
        <v>8152</v>
      </c>
    </row>
    <row r="1666" spans="1:15" x14ac:dyDescent="0.25">
      <c r="A1666" s="125">
        <f t="shared" si="25"/>
        <v>1660</v>
      </c>
      <c r="B1666" s="125" t="s">
        <v>3166</v>
      </c>
      <c r="C1666" s="125" t="s">
        <v>3166</v>
      </c>
      <c r="D1666" s="125" t="s">
        <v>3215</v>
      </c>
      <c r="E1666" s="126"/>
      <c r="F1666" s="127"/>
      <c r="G1666" s="127"/>
      <c r="H1666" s="130" t="s">
        <v>3185</v>
      </c>
      <c r="I1666" s="129">
        <v>29.547000000000001</v>
      </c>
      <c r="J1666" s="125">
        <v>12</v>
      </c>
      <c r="K1666" s="125" t="s">
        <v>3169</v>
      </c>
      <c r="L1666" s="125" t="s">
        <v>3175</v>
      </c>
      <c r="M1666" s="141" t="s">
        <v>5753</v>
      </c>
      <c r="N1666" s="125">
        <v>1</v>
      </c>
      <c r="O1666" s="141" t="s">
        <v>8152</v>
      </c>
    </row>
    <row r="1667" spans="1:15" x14ac:dyDescent="0.25">
      <c r="A1667" s="125">
        <f t="shared" si="25"/>
        <v>1661</v>
      </c>
      <c r="B1667" s="125" t="s">
        <v>3166</v>
      </c>
      <c r="C1667" s="125" t="s">
        <v>3166</v>
      </c>
      <c r="D1667" s="125" t="s">
        <v>3215</v>
      </c>
      <c r="E1667" s="126"/>
      <c r="F1667" s="127"/>
      <c r="G1667" s="127"/>
      <c r="H1667" s="130" t="s">
        <v>3185</v>
      </c>
      <c r="I1667" s="129">
        <v>28.46</v>
      </c>
      <c r="J1667" s="125">
        <v>12</v>
      </c>
      <c r="K1667" s="125" t="s">
        <v>3169</v>
      </c>
      <c r="L1667" s="125" t="s">
        <v>3175</v>
      </c>
      <c r="M1667" s="141" t="s">
        <v>5753</v>
      </c>
      <c r="N1667" s="125">
        <v>1</v>
      </c>
      <c r="O1667" s="141" t="s">
        <v>8152</v>
      </c>
    </row>
    <row r="1668" spans="1:15" x14ac:dyDescent="0.25">
      <c r="A1668" s="125">
        <f t="shared" si="25"/>
        <v>1662</v>
      </c>
      <c r="B1668" s="125" t="s">
        <v>3166</v>
      </c>
      <c r="C1668" s="125" t="s">
        <v>3166</v>
      </c>
      <c r="D1668" s="125" t="s">
        <v>3215</v>
      </c>
      <c r="E1668" s="126"/>
      <c r="F1668" s="127"/>
      <c r="G1668" s="127"/>
      <c r="H1668" s="130" t="s">
        <v>3185</v>
      </c>
      <c r="I1668" s="129">
        <v>34.438000000000002</v>
      </c>
      <c r="J1668" s="125">
        <v>12</v>
      </c>
      <c r="K1668" s="125" t="s">
        <v>3169</v>
      </c>
      <c r="L1668" s="125" t="s">
        <v>3175</v>
      </c>
      <c r="M1668" s="141" t="s">
        <v>5753</v>
      </c>
      <c r="N1668" s="125">
        <v>1</v>
      </c>
      <c r="O1668" s="141" t="s">
        <v>8152</v>
      </c>
    </row>
    <row r="1669" spans="1:15" x14ac:dyDescent="0.25">
      <c r="A1669" s="125">
        <f t="shared" si="25"/>
        <v>1663</v>
      </c>
      <c r="B1669" s="125" t="s">
        <v>3166</v>
      </c>
      <c r="C1669" s="125" t="s">
        <v>3166</v>
      </c>
      <c r="D1669" s="125" t="s">
        <v>3215</v>
      </c>
      <c r="E1669" s="126"/>
      <c r="F1669" s="127"/>
      <c r="G1669" s="127"/>
      <c r="H1669" s="130" t="s">
        <v>3185</v>
      </c>
      <c r="I1669" s="129">
        <v>28.844000000000001</v>
      </c>
      <c r="J1669" s="125">
        <v>12</v>
      </c>
      <c r="K1669" s="125" t="s">
        <v>3169</v>
      </c>
      <c r="L1669" s="125" t="s">
        <v>3175</v>
      </c>
      <c r="M1669" s="141" t="s">
        <v>5749</v>
      </c>
      <c r="N1669" s="125">
        <v>1</v>
      </c>
      <c r="O1669" s="141" t="s">
        <v>8165</v>
      </c>
    </row>
    <row r="1670" spans="1:15" x14ac:dyDescent="0.25">
      <c r="A1670" s="125">
        <f t="shared" si="25"/>
        <v>1664</v>
      </c>
      <c r="B1670" s="125" t="s">
        <v>3166</v>
      </c>
      <c r="C1670" s="125" t="s">
        <v>3166</v>
      </c>
      <c r="D1670" s="125" t="s">
        <v>3215</v>
      </c>
      <c r="E1670" s="126"/>
      <c r="F1670" s="127"/>
      <c r="G1670" s="127"/>
      <c r="H1670" s="130" t="s">
        <v>3185</v>
      </c>
      <c r="I1670" s="129">
        <v>26.832999999999998</v>
      </c>
      <c r="J1670" s="125">
        <v>12</v>
      </c>
      <c r="K1670" s="125" t="s">
        <v>3169</v>
      </c>
      <c r="L1670" s="125" t="s">
        <v>3175</v>
      </c>
      <c r="M1670" s="141" t="s">
        <v>5749</v>
      </c>
      <c r="N1670" s="125">
        <v>1</v>
      </c>
      <c r="O1670" s="141" t="s">
        <v>8165</v>
      </c>
    </row>
    <row r="1671" spans="1:15" x14ac:dyDescent="0.25">
      <c r="A1671" s="125">
        <f t="shared" si="25"/>
        <v>1665</v>
      </c>
      <c r="B1671" s="125" t="s">
        <v>3166</v>
      </c>
      <c r="C1671" s="125" t="s">
        <v>3166</v>
      </c>
      <c r="D1671" s="125" t="s">
        <v>3215</v>
      </c>
      <c r="E1671" s="126"/>
      <c r="F1671" s="127"/>
      <c r="G1671" s="127"/>
      <c r="H1671" s="130" t="s">
        <v>3185</v>
      </c>
      <c r="I1671" s="129">
        <v>33.286999999999999</v>
      </c>
      <c r="J1671" s="125">
        <v>12</v>
      </c>
      <c r="K1671" s="125" t="s">
        <v>3169</v>
      </c>
      <c r="L1671" s="125" t="s">
        <v>3175</v>
      </c>
      <c r="M1671" s="141" t="s">
        <v>5749</v>
      </c>
      <c r="N1671" s="125">
        <v>1</v>
      </c>
      <c r="O1671" s="141" t="s">
        <v>8165</v>
      </c>
    </row>
    <row r="1672" spans="1:15" x14ac:dyDescent="0.25">
      <c r="A1672" s="125">
        <f t="shared" si="25"/>
        <v>1666</v>
      </c>
      <c r="B1672" s="125" t="s">
        <v>3166</v>
      </c>
      <c r="C1672" s="125" t="s">
        <v>3166</v>
      </c>
      <c r="D1672" s="125" t="s">
        <v>3215</v>
      </c>
      <c r="E1672" s="126"/>
      <c r="F1672" s="127"/>
      <c r="G1672" s="127"/>
      <c r="H1672" s="130" t="s">
        <v>3185</v>
      </c>
      <c r="I1672" s="129">
        <v>29.698</v>
      </c>
      <c r="J1672" s="125">
        <v>12</v>
      </c>
      <c r="K1672" s="125" t="s">
        <v>3169</v>
      </c>
      <c r="L1672" s="125" t="s">
        <v>3175</v>
      </c>
      <c r="M1672" s="141" t="s">
        <v>5749</v>
      </c>
      <c r="N1672" s="125">
        <v>1</v>
      </c>
      <c r="O1672" s="141" t="s">
        <v>8165</v>
      </c>
    </row>
    <row r="1673" spans="1:15" x14ac:dyDescent="0.25">
      <c r="A1673" s="125">
        <f t="shared" ref="A1673:A1736" si="26">A1672+1</f>
        <v>1667</v>
      </c>
      <c r="B1673" s="125" t="s">
        <v>3166</v>
      </c>
      <c r="C1673" s="125" t="s">
        <v>3166</v>
      </c>
      <c r="D1673" s="125" t="s">
        <v>3215</v>
      </c>
      <c r="E1673" s="126"/>
      <c r="F1673" s="127"/>
      <c r="G1673" s="127"/>
      <c r="H1673" s="130" t="s">
        <v>3185</v>
      </c>
      <c r="I1673" s="129">
        <v>31.321000000000002</v>
      </c>
      <c r="J1673" s="125">
        <v>12</v>
      </c>
      <c r="K1673" s="125" t="s">
        <v>3169</v>
      </c>
      <c r="L1673" s="125" t="s">
        <v>3175</v>
      </c>
      <c r="M1673" s="141" t="s">
        <v>5749</v>
      </c>
      <c r="N1673" s="125">
        <v>1</v>
      </c>
      <c r="O1673" s="141" t="s">
        <v>8165</v>
      </c>
    </row>
    <row r="1674" spans="1:15" x14ac:dyDescent="0.25">
      <c r="A1674" s="125">
        <f t="shared" si="26"/>
        <v>1668</v>
      </c>
      <c r="B1674" s="125" t="s">
        <v>3166</v>
      </c>
      <c r="C1674" s="125" t="s">
        <v>3166</v>
      </c>
      <c r="D1674" s="125" t="s">
        <v>3215</v>
      </c>
      <c r="E1674" s="126"/>
      <c r="F1674" s="127"/>
      <c r="G1674" s="127"/>
      <c r="H1674" s="130" t="s">
        <v>3185</v>
      </c>
      <c r="I1674" s="129">
        <v>29.681999999999999</v>
      </c>
      <c r="J1674" s="125">
        <v>12</v>
      </c>
      <c r="K1674" s="125" t="s">
        <v>3169</v>
      </c>
      <c r="L1674" s="125" t="s">
        <v>3175</v>
      </c>
      <c r="M1674" s="141" t="s">
        <v>5749</v>
      </c>
      <c r="N1674" s="125">
        <v>1</v>
      </c>
      <c r="O1674" s="141" t="s">
        <v>8165</v>
      </c>
    </row>
    <row r="1675" spans="1:15" x14ac:dyDescent="0.25">
      <c r="A1675" s="125">
        <f t="shared" si="26"/>
        <v>1669</v>
      </c>
      <c r="B1675" s="125" t="s">
        <v>3166</v>
      </c>
      <c r="C1675" s="125" t="s">
        <v>3166</v>
      </c>
      <c r="D1675" s="125" t="s">
        <v>3215</v>
      </c>
      <c r="E1675" s="126"/>
      <c r="F1675" s="127"/>
      <c r="G1675" s="127"/>
      <c r="H1675" s="130" t="s">
        <v>3185</v>
      </c>
      <c r="I1675" s="129">
        <v>30.887</v>
      </c>
      <c r="J1675" s="125">
        <v>12</v>
      </c>
      <c r="K1675" s="125" t="s">
        <v>3169</v>
      </c>
      <c r="L1675" s="125" t="s">
        <v>3175</v>
      </c>
      <c r="M1675" s="141" t="s">
        <v>5749</v>
      </c>
      <c r="N1675" s="125">
        <v>1</v>
      </c>
      <c r="O1675" s="141" t="s">
        <v>8165</v>
      </c>
    </row>
    <row r="1676" spans="1:15" x14ac:dyDescent="0.25">
      <c r="A1676" s="125">
        <f t="shared" si="26"/>
        <v>1670</v>
      </c>
      <c r="B1676" s="125" t="s">
        <v>3166</v>
      </c>
      <c r="C1676" s="125" t="s">
        <v>3166</v>
      </c>
      <c r="D1676" s="125" t="s">
        <v>3215</v>
      </c>
      <c r="E1676" s="126"/>
      <c r="F1676" s="127"/>
      <c r="G1676" s="127"/>
      <c r="H1676" s="130" t="s">
        <v>3185</v>
      </c>
      <c r="I1676" s="129">
        <v>29.547000000000001</v>
      </c>
      <c r="J1676" s="125">
        <v>12</v>
      </c>
      <c r="K1676" s="125" t="s">
        <v>3169</v>
      </c>
      <c r="L1676" s="125" t="s">
        <v>3175</v>
      </c>
      <c r="M1676" s="141" t="s">
        <v>5749</v>
      </c>
      <c r="N1676" s="125">
        <v>1</v>
      </c>
      <c r="O1676" s="141" t="s">
        <v>8165</v>
      </c>
    </row>
    <row r="1677" spans="1:15" x14ac:dyDescent="0.25">
      <c r="A1677" s="125">
        <f t="shared" si="26"/>
        <v>1671</v>
      </c>
      <c r="B1677" s="125" t="s">
        <v>3166</v>
      </c>
      <c r="C1677" s="125" t="s">
        <v>3166</v>
      </c>
      <c r="D1677" s="125" t="s">
        <v>3215</v>
      </c>
      <c r="E1677" s="126"/>
      <c r="F1677" s="127"/>
      <c r="G1677" s="127"/>
      <c r="H1677" s="130" t="s">
        <v>3185</v>
      </c>
      <c r="I1677" s="129">
        <v>30.463000000000001</v>
      </c>
      <c r="J1677" s="125">
        <v>12</v>
      </c>
      <c r="K1677" s="125" t="s">
        <v>3169</v>
      </c>
      <c r="L1677" s="125" t="s">
        <v>3175</v>
      </c>
      <c r="M1677" s="141" t="s">
        <v>5749</v>
      </c>
      <c r="N1677" s="125">
        <v>1</v>
      </c>
      <c r="O1677" s="141" t="s">
        <v>8165</v>
      </c>
    </row>
    <row r="1678" spans="1:15" x14ac:dyDescent="0.25">
      <c r="A1678" s="125">
        <f t="shared" si="26"/>
        <v>1672</v>
      </c>
      <c r="B1678" s="125" t="s">
        <v>3166</v>
      </c>
      <c r="C1678" s="125" t="s">
        <v>3166</v>
      </c>
      <c r="D1678" s="125" t="s">
        <v>3215</v>
      </c>
      <c r="E1678" s="126"/>
      <c r="F1678" s="127"/>
      <c r="G1678" s="127"/>
      <c r="H1678" s="130" t="s">
        <v>3185</v>
      </c>
      <c r="I1678" s="129">
        <v>28.302</v>
      </c>
      <c r="J1678" s="125">
        <v>12</v>
      </c>
      <c r="K1678" s="125" t="s">
        <v>3169</v>
      </c>
      <c r="L1678" s="125" t="s">
        <v>3175</v>
      </c>
      <c r="M1678" s="141" t="s">
        <v>5749</v>
      </c>
      <c r="N1678" s="125">
        <v>1</v>
      </c>
      <c r="O1678" s="141" t="s">
        <v>8165</v>
      </c>
    </row>
    <row r="1679" spans="1:15" x14ac:dyDescent="0.25">
      <c r="A1679" s="125">
        <f t="shared" si="26"/>
        <v>1673</v>
      </c>
      <c r="B1679" s="125" t="s">
        <v>3166</v>
      </c>
      <c r="C1679" s="125" t="s">
        <v>3166</v>
      </c>
      <c r="D1679" s="125" t="s">
        <v>3215</v>
      </c>
      <c r="E1679" s="126"/>
      <c r="F1679" s="127"/>
      <c r="G1679" s="127"/>
      <c r="H1679" s="130" t="s">
        <v>3185</v>
      </c>
      <c r="I1679" s="129">
        <v>30.887</v>
      </c>
      <c r="J1679" s="125">
        <v>12</v>
      </c>
      <c r="K1679" s="125" t="s">
        <v>3169</v>
      </c>
      <c r="L1679" s="125" t="s">
        <v>3175</v>
      </c>
      <c r="M1679" s="141" t="s">
        <v>5749</v>
      </c>
      <c r="N1679" s="125">
        <v>1</v>
      </c>
      <c r="O1679" s="141" t="s">
        <v>8165</v>
      </c>
    </row>
    <row r="1680" spans="1:15" x14ac:dyDescent="0.25">
      <c r="A1680" s="125">
        <f t="shared" si="26"/>
        <v>1674</v>
      </c>
      <c r="B1680" s="125" t="s">
        <v>3166</v>
      </c>
      <c r="C1680" s="125" t="s">
        <v>3166</v>
      </c>
      <c r="D1680" s="125" t="s">
        <v>3215</v>
      </c>
      <c r="E1680" s="126"/>
      <c r="F1680" s="127"/>
      <c r="G1680" s="127"/>
      <c r="H1680" s="130" t="s">
        <v>3185</v>
      </c>
      <c r="I1680" s="129">
        <v>31.401</v>
      </c>
      <c r="J1680" s="125">
        <v>12</v>
      </c>
      <c r="K1680" s="125" t="s">
        <v>3169</v>
      </c>
      <c r="L1680" s="125" t="s">
        <v>3175</v>
      </c>
      <c r="M1680" s="141" t="s">
        <v>5749</v>
      </c>
      <c r="N1680" s="125">
        <v>1</v>
      </c>
      <c r="O1680" s="141" t="s">
        <v>8165</v>
      </c>
    </row>
    <row r="1681" spans="1:15" x14ac:dyDescent="0.25">
      <c r="A1681" s="125">
        <f t="shared" si="26"/>
        <v>1675</v>
      </c>
      <c r="B1681" s="125" t="s">
        <v>3166</v>
      </c>
      <c r="C1681" s="125" t="s">
        <v>3166</v>
      </c>
      <c r="D1681" s="125" t="s">
        <v>3215</v>
      </c>
      <c r="E1681" s="126"/>
      <c r="F1681" s="127"/>
      <c r="G1681" s="127"/>
      <c r="H1681" s="130" t="s">
        <v>3185</v>
      </c>
      <c r="I1681" s="129">
        <v>28.302</v>
      </c>
      <c r="J1681" s="125">
        <v>12</v>
      </c>
      <c r="K1681" s="125" t="s">
        <v>3169</v>
      </c>
      <c r="L1681" s="125" t="s">
        <v>3175</v>
      </c>
      <c r="M1681" s="141" t="s">
        <v>5749</v>
      </c>
      <c r="N1681" s="125">
        <v>1</v>
      </c>
      <c r="O1681" s="141" t="s">
        <v>8165</v>
      </c>
    </row>
    <row r="1682" spans="1:15" x14ac:dyDescent="0.25">
      <c r="A1682" s="125">
        <f t="shared" si="26"/>
        <v>1676</v>
      </c>
      <c r="B1682" s="125" t="s">
        <v>3166</v>
      </c>
      <c r="C1682" s="125" t="s">
        <v>3166</v>
      </c>
      <c r="D1682" s="125" t="s">
        <v>3215</v>
      </c>
      <c r="E1682" s="126"/>
      <c r="F1682" s="127"/>
      <c r="G1682" s="127"/>
      <c r="H1682" s="130" t="s">
        <v>3185</v>
      </c>
      <c r="I1682" s="129">
        <v>29.155000000000001</v>
      </c>
      <c r="J1682" s="125">
        <v>12</v>
      </c>
      <c r="K1682" s="125" t="s">
        <v>3169</v>
      </c>
      <c r="L1682" s="125" t="s">
        <v>3175</v>
      </c>
      <c r="M1682" s="141" t="s">
        <v>5749</v>
      </c>
      <c r="N1682" s="125">
        <v>1</v>
      </c>
      <c r="O1682" s="141" t="s">
        <v>8165</v>
      </c>
    </row>
    <row r="1683" spans="1:15" x14ac:dyDescent="0.25">
      <c r="A1683" s="125">
        <f t="shared" si="26"/>
        <v>1677</v>
      </c>
      <c r="B1683" s="125" t="s">
        <v>3166</v>
      </c>
      <c r="C1683" s="125" t="s">
        <v>3166</v>
      </c>
      <c r="D1683" s="125" t="s">
        <v>3215</v>
      </c>
      <c r="E1683" s="126"/>
      <c r="F1683" s="127"/>
      <c r="G1683" s="127"/>
      <c r="H1683" s="130" t="s">
        <v>3185</v>
      </c>
      <c r="I1683" s="129">
        <v>31.385000000000002</v>
      </c>
      <c r="J1683" s="125">
        <v>12</v>
      </c>
      <c r="K1683" s="125" t="s">
        <v>3169</v>
      </c>
      <c r="L1683" s="125" t="s">
        <v>3175</v>
      </c>
      <c r="M1683" s="141" t="s">
        <v>5749</v>
      </c>
      <c r="N1683" s="125">
        <v>1</v>
      </c>
      <c r="O1683" s="141" t="s">
        <v>8165</v>
      </c>
    </row>
    <row r="1684" spans="1:15" x14ac:dyDescent="0.25">
      <c r="A1684" s="125">
        <f t="shared" si="26"/>
        <v>1678</v>
      </c>
      <c r="B1684" s="125" t="s">
        <v>3166</v>
      </c>
      <c r="C1684" s="125" t="s">
        <v>3166</v>
      </c>
      <c r="D1684" s="125" t="s">
        <v>3215</v>
      </c>
      <c r="E1684" s="126"/>
      <c r="F1684" s="127"/>
      <c r="G1684" s="127"/>
      <c r="H1684" s="130" t="s">
        <v>3185</v>
      </c>
      <c r="I1684" s="129">
        <v>29.411000000000001</v>
      </c>
      <c r="J1684" s="125">
        <v>12</v>
      </c>
      <c r="K1684" s="125" t="s">
        <v>3169</v>
      </c>
      <c r="L1684" s="125" t="s">
        <v>3175</v>
      </c>
      <c r="M1684" s="141" t="s">
        <v>5749</v>
      </c>
      <c r="N1684" s="125">
        <v>1</v>
      </c>
      <c r="O1684" s="141" t="s">
        <v>8165</v>
      </c>
    </row>
    <row r="1685" spans="1:15" x14ac:dyDescent="0.25">
      <c r="A1685" s="125">
        <f t="shared" si="26"/>
        <v>1679</v>
      </c>
      <c r="B1685" s="125" t="s">
        <v>3166</v>
      </c>
      <c r="C1685" s="125" t="s">
        <v>3166</v>
      </c>
      <c r="D1685" s="125" t="s">
        <v>3215</v>
      </c>
      <c r="E1685" s="126"/>
      <c r="F1685" s="127"/>
      <c r="G1685" s="127"/>
      <c r="H1685" s="130" t="s">
        <v>3185</v>
      </c>
      <c r="I1685" s="129">
        <v>34.131999999999998</v>
      </c>
      <c r="J1685" s="125">
        <v>12</v>
      </c>
      <c r="K1685" s="125" t="s">
        <v>3169</v>
      </c>
      <c r="L1685" s="125" t="s">
        <v>3175</v>
      </c>
      <c r="M1685" s="141" t="s">
        <v>5749</v>
      </c>
      <c r="N1685" s="125">
        <v>1</v>
      </c>
      <c r="O1685" s="141" t="s">
        <v>8165</v>
      </c>
    </row>
    <row r="1686" spans="1:15" x14ac:dyDescent="0.25">
      <c r="A1686" s="125">
        <f t="shared" si="26"/>
        <v>1680</v>
      </c>
      <c r="B1686" s="125" t="s">
        <v>3166</v>
      </c>
      <c r="C1686" s="125" t="s">
        <v>3166</v>
      </c>
      <c r="D1686" s="125" t="s">
        <v>3215</v>
      </c>
      <c r="E1686" s="126"/>
      <c r="F1686" s="127"/>
      <c r="G1686" s="127"/>
      <c r="H1686" s="130" t="s">
        <v>3185</v>
      </c>
      <c r="I1686" s="129">
        <v>27.893000000000001</v>
      </c>
      <c r="J1686" s="125">
        <v>12</v>
      </c>
      <c r="K1686" s="125" t="s">
        <v>3169</v>
      </c>
      <c r="L1686" s="125" t="s">
        <v>3175</v>
      </c>
      <c r="M1686" s="141" t="s">
        <v>5749</v>
      </c>
      <c r="N1686" s="125">
        <v>1</v>
      </c>
      <c r="O1686" s="141" t="s">
        <v>8165</v>
      </c>
    </row>
    <row r="1687" spans="1:15" x14ac:dyDescent="0.25">
      <c r="A1687" s="125">
        <f t="shared" si="26"/>
        <v>1681</v>
      </c>
      <c r="B1687" s="125" t="s">
        <v>3166</v>
      </c>
      <c r="C1687" s="125" t="s">
        <v>3166</v>
      </c>
      <c r="D1687" s="125" t="s">
        <v>3215</v>
      </c>
      <c r="E1687" s="126"/>
      <c r="F1687" s="127"/>
      <c r="G1687" s="127"/>
      <c r="H1687" s="130" t="s">
        <v>3185</v>
      </c>
      <c r="I1687" s="129">
        <v>65.299000000000007</v>
      </c>
      <c r="J1687" s="125">
        <v>12</v>
      </c>
      <c r="K1687" s="125" t="s">
        <v>3169</v>
      </c>
      <c r="L1687" s="125" t="s">
        <v>3175</v>
      </c>
      <c r="M1687" s="141" t="s">
        <v>5749</v>
      </c>
      <c r="N1687" s="125">
        <v>1</v>
      </c>
      <c r="O1687" s="141" t="s">
        <v>8165</v>
      </c>
    </row>
    <row r="1688" spans="1:15" x14ac:dyDescent="0.25">
      <c r="A1688" s="125">
        <f t="shared" si="26"/>
        <v>1682</v>
      </c>
      <c r="B1688" s="125" t="s">
        <v>3166</v>
      </c>
      <c r="C1688" s="125" t="s">
        <v>3166</v>
      </c>
      <c r="D1688" s="125" t="s">
        <v>3215</v>
      </c>
      <c r="E1688" s="126"/>
      <c r="F1688" s="127"/>
      <c r="G1688" s="127"/>
      <c r="H1688" s="130" t="s">
        <v>3185</v>
      </c>
      <c r="I1688" s="129">
        <v>29.068999999999999</v>
      </c>
      <c r="J1688" s="125">
        <v>12</v>
      </c>
      <c r="K1688" s="125" t="s">
        <v>3169</v>
      </c>
      <c r="L1688" s="125" t="s">
        <v>3175</v>
      </c>
      <c r="M1688" s="141" t="s">
        <v>5749</v>
      </c>
      <c r="N1688" s="125">
        <v>1</v>
      </c>
      <c r="O1688" s="141" t="s">
        <v>8165</v>
      </c>
    </row>
    <row r="1689" spans="1:15" x14ac:dyDescent="0.25">
      <c r="A1689" s="125">
        <f t="shared" si="26"/>
        <v>1683</v>
      </c>
      <c r="B1689" s="125" t="s">
        <v>3166</v>
      </c>
      <c r="C1689" s="125" t="s">
        <v>3166</v>
      </c>
      <c r="D1689" s="125" t="s">
        <v>3215</v>
      </c>
      <c r="E1689" s="126"/>
      <c r="F1689" s="127"/>
      <c r="G1689" s="127"/>
      <c r="H1689" s="130" t="s">
        <v>3185</v>
      </c>
      <c r="I1689" s="129">
        <v>27.658999999999999</v>
      </c>
      <c r="J1689" s="125">
        <v>12</v>
      </c>
      <c r="K1689" s="125" t="s">
        <v>3169</v>
      </c>
      <c r="L1689" s="125" t="s">
        <v>3175</v>
      </c>
      <c r="M1689" s="141" t="s">
        <v>5749</v>
      </c>
      <c r="N1689" s="125">
        <v>1</v>
      </c>
      <c r="O1689" s="141" t="s">
        <v>8165</v>
      </c>
    </row>
    <row r="1690" spans="1:15" x14ac:dyDescent="0.25">
      <c r="A1690" s="125">
        <f t="shared" si="26"/>
        <v>1684</v>
      </c>
      <c r="B1690" s="125" t="s">
        <v>3166</v>
      </c>
      <c r="C1690" s="125" t="s">
        <v>3166</v>
      </c>
      <c r="D1690" s="125" t="s">
        <v>3215</v>
      </c>
      <c r="E1690" s="126"/>
      <c r="F1690" s="127"/>
      <c r="G1690" s="127"/>
      <c r="H1690" s="130" t="s">
        <v>3185</v>
      </c>
      <c r="I1690" s="129">
        <v>29.698</v>
      </c>
      <c r="J1690" s="125">
        <v>12</v>
      </c>
      <c r="K1690" s="125" t="s">
        <v>3169</v>
      </c>
      <c r="L1690" s="125" t="s">
        <v>3175</v>
      </c>
      <c r="M1690" s="141" t="s">
        <v>5749</v>
      </c>
      <c r="N1690" s="125">
        <v>1</v>
      </c>
      <c r="O1690" s="141" t="s">
        <v>8165</v>
      </c>
    </row>
    <row r="1691" spans="1:15" x14ac:dyDescent="0.25">
      <c r="A1691" s="125">
        <f t="shared" si="26"/>
        <v>1685</v>
      </c>
      <c r="B1691" s="125" t="s">
        <v>3166</v>
      </c>
      <c r="C1691" s="125" t="s">
        <v>3166</v>
      </c>
      <c r="D1691" s="125" t="s">
        <v>3215</v>
      </c>
      <c r="E1691" s="126"/>
      <c r="F1691" s="127"/>
      <c r="G1691" s="127"/>
      <c r="H1691" s="130" t="s">
        <v>3185</v>
      </c>
      <c r="I1691" s="129">
        <v>35.609000000000002</v>
      </c>
      <c r="J1691" s="125">
        <v>12</v>
      </c>
      <c r="K1691" s="125" t="s">
        <v>3169</v>
      </c>
      <c r="L1691" s="125" t="s">
        <v>3175</v>
      </c>
      <c r="M1691" s="141" t="s">
        <v>5749</v>
      </c>
      <c r="N1691" s="125">
        <v>1</v>
      </c>
      <c r="O1691" s="141" t="s">
        <v>8165</v>
      </c>
    </row>
    <row r="1692" spans="1:15" x14ac:dyDescent="0.25">
      <c r="A1692" s="125">
        <f t="shared" si="26"/>
        <v>1686</v>
      </c>
      <c r="B1692" s="125" t="s">
        <v>3166</v>
      </c>
      <c r="C1692" s="125" t="s">
        <v>3166</v>
      </c>
      <c r="D1692" s="125" t="s">
        <v>3215</v>
      </c>
      <c r="E1692" s="126"/>
      <c r="F1692" s="127"/>
      <c r="G1692" s="127"/>
      <c r="H1692" s="130" t="s">
        <v>3185</v>
      </c>
      <c r="I1692" s="129">
        <v>31.89</v>
      </c>
      <c r="J1692" s="125">
        <v>12</v>
      </c>
      <c r="K1692" s="125" t="s">
        <v>3169</v>
      </c>
      <c r="L1692" s="125" t="s">
        <v>3175</v>
      </c>
      <c r="M1692" s="141" t="s">
        <v>5749</v>
      </c>
      <c r="N1692" s="125">
        <v>1</v>
      </c>
      <c r="O1692" s="141" t="s">
        <v>8165</v>
      </c>
    </row>
    <row r="1693" spans="1:15" x14ac:dyDescent="0.25">
      <c r="A1693" s="125">
        <f t="shared" si="26"/>
        <v>1687</v>
      </c>
      <c r="B1693" s="125" t="s">
        <v>3166</v>
      </c>
      <c r="C1693" s="125" t="s">
        <v>3166</v>
      </c>
      <c r="D1693" s="125" t="s">
        <v>3215</v>
      </c>
      <c r="E1693" s="126"/>
      <c r="F1693" s="127"/>
      <c r="G1693" s="127"/>
      <c r="H1693" s="130" t="s">
        <v>3185</v>
      </c>
      <c r="I1693" s="129">
        <v>32.450000000000003</v>
      </c>
      <c r="J1693" s="125">
        <v>12</v>
      </c>
      <c r="K1693" s="125" t="s">
        <v>3169</v>
      </c>
      <c r="L1693" s="125" t="s">
        <v>3175</v>
      </c>
      <c r="M1693" s="141" t="s">
        <v>5753</v>
      </c>
      <c r="N1693" s="125">
        <v>1</v>
      </c>
      <c r="O1693" s="141" t="s">
        <v>8152</v>
      </c>
    </row>
    <row r="1694" spans="1:15" x14ac:dyDescent="0.25">
      <c r="A1694" s="125">
        <f t="shared" si="26"/>
        <v>1688</v>
      </c>
      <c r="B1694" s="125" t="s">
        <v>3166</v>
      </c>
      <c r="C1694" s="125" t="s">
        <v>3166</v>
      </c>
      <c r="D1694" s="125" t="s">
        <v>3215</v>
      </c>
      <c r="E1694" s="126"/>
      <c r="F1694" s="127"/>
      <c r="G1694" s="127"/>
      <c r="H1694" s="130" t="s">
        <v>3185</v>
      </c>
      <c r="I1694" s="129">
        <v>32.249000000000002</v>
      </c>
      <c r="J1694" s="125">
        <v>12</v>
      </c>
      <c r="K1694" s="125" t="s">
        <v>3169</v>
      </c>
      <c r="L1694" s="125" t="s">
        <v>3175</v>
      </c>
      <c r="M1694" s="141" t="s">
        <v>5749</v>
      </c>
      <c r="N1694" s="125">
        <v>1</v>
      </c>
      <c r="O1694" s="141" t="s">
        <v>8165</v>
      </c>
    </row>
    <row r="1695" spans="1:15" x14ac:dyDescent="0.25">
      <c r="A1695" s="125">
        <f t="shared" si="26"/>
        <v>1689</v>
      </c>
      <c r="B1695" s="125" t="s">
        <v>3166</v>
      </c>
      <c r="C1695" s="125" t="s">
        <v>3166</v>
      </c>
      <c r="D1695" s="125" t="s">
        <v>3215</v>
      </c>
      <c r="E1695" s="126"/>
      <c r="F1695" s="127"/>
      <c r="G1695" s="127"/>
      <c r="H1695" s="130" t="s">
        <v>3185</v>
      </c>
      <c r="I1695" s="129">
        <v>30.887</v>
      </c>
      <c r="J1695" s="125">
        <v>12</v>
      </c>
      <c r="K1695" s="125" t="s">
        <v>3169</v>
      </c>
      <c r="L1695" s="125" t="s">
        <v>3175</v>
      </c>
      <c r="M1695" s="141" t="s">
        <v>5749</v>
      </c>
      <c r="N1695" s="125">
        <v>1</v>
      </c>
      <c r="O1695" s="141" t="s">
        <v>8165</v>
      </c>
    </row>
    <row r="1696" spans="1:15" x14ac:dyDescent="0.25">
      <c r="A1696" s="125">
        <f t="shared" si="26"/>
        <v>1690</v>
      </c>
      <c r="B1696" s="125" t="s">
        <v>3166</v>
      </c>
      <c r="C1696" s="125" t="s">
        <v>3166</v>
      </c>
      <c r="D1696" s="125" t="s">
        <v>3215</v>
      </c>
      <c r="E1696" s="126"/>
      <c r="F1696" s="127"/>
      <c r="G1696" s="127"/>
      <c r="H1696" s="130" t="s">
        <v>3185</v>
      </c>
      <c r="I1696" s="129">
        <v>30.887</v>
      </c>
      <c r="J1696" s="125">
        <v>12</v>
      </c>
      <c r="K1696" s="125" t="s">
        <v>3169</v>
      </c>
      <c r="L1696" s="125" t="s">
        <v>3175</v>
      </c>
      <c r="M1696" s="141" t="s">
        <v>5749</v>
      </c>
      <c r="N1696" s="125">
        <v>1</v>
      </c>
      <c r="O1696" s="141" t="s">
        <v>8165</v>
      </c>
    </row>
    <row r="1697" spans="1:15" x14ac:dyDescent="0.25">
      <c r="A1697" s="125">
        <f t="shared" si="26"/>
        <v>1691</v>
      </c>
      <c r="B1697" s="125" t="s">
        <v>3166</v>
      </c>
      <c r="C1697" s="125" t="s">
        <v>3166</v>
      </c>
      <c r="D1697" s="125" t="s">
        <v>3215</v>
      </c>
      <c r="E1697" s="126"/>
      <c r="F1697" s="127"/>
      <c r="G1697" s="127"/>
      <c r="H1697" s="130" t="s">
        <v>3185</v>
      </c>
      <c r="I1697" s="129">
        <v>34.438000000000002</v>
      </c>
      <c r="J1697" s="125">
        <v>12</v>
      </c>
      <c r="K1697" s="125" t="s">
        <v>3169</v>
      </c>
      <c r="L1697" s="125" t="s">
        <v>3175</v>
      </c>
      <c r="M1697" s="141" t="s">
        <v>5749</v>
      </c>
      <c r="N1697" s="125">
        <v>1</v>
      </c>
      <c r="O1697" s="141" t="s">
        <v>8165</v>
      </c>
    </row>
    <row r="1698" spans="1:15" x14ac:dyDescent="0.25">
      <c r="A1698" s="125">
        <f t="shared" si="26"/>
        <v>1692</v>
      </c>
      <c r="B1698" s="125" t="s">
        <v>3166</v>
      </c>
      <c r="C1698" s="125" t="s">
        <v>3166</v>
      </c>
      <c r="D1698" s="125" t="s">
        <v>3215</v>
      </c>
      <c r="E1698" s="126"/>
      <c r="F1698" s="127"/>
      <c r="G1698" s="127"/>
      <c r="H1698" s="130" t="s">
        <v>3185</v>
      </c>
      <c r="I1698" s="129">
        <v>61.847000000000001</v>
      </c>
      <c r="J1698" s="125">
        <v>12</v>
      </c>
      <c r="K1698" s="125" t="s">
        <v>3169</v>
      </c>
      <c r="L1698" s="125" t="s">
        <v>3175</v>
      </c>
      <c r="M1698" s="141" t="s">
        <v>5749</v>
      </c>
      <c r="N1698" s="125">
        <v>1</v>
      </c>
      <c r="O1698" s="141" t="s">
        <v>8165</v>
      </c>
    </row>
    <row r="1699" spans="1:15" x14ac:dyDescent="0.25">
      <c r="A1699" s="125">
        <f t="shared" si="26"/>
        <v>1693</v>
      </c>
      <c r="B1699" s="125" t="s">
        <v>3166</v>
      </c>
      <c r="C1699" s="125" t="s">
        <v>3166</v>
      </c>
      <c r="D1699" s="125" t="s">
        <v>3215</v>
      </c>
      <c r="E1699" s="126"/>
      <c r="F1699" s="127"/>
      <c r="G1699" s="127"/>
      <c r="H1699" s="130" t="s">
        <v>3185</v>
      </c>
      <c r="I1699" s="129">
        <v>37.161999999999999</v>
      </c>
      <c r="J1699" s="125">
        <v>12</v>
      </c>
      <c r="K1699" s="125" t="s">
        <v>3169</v>
      </c>
      <c r="L1699" s="125" t="s">
        <v>3175</v>
      </c>
      <c r="M1699" s="141" t="s">
        <v>5749</v>
      </c>
      <c r="N1699" s="125">
        <v>1</v>
      </c>
      <c r="O1699" s="141" t="s">
        <v>8165</v>
      </c>
    </row>
    <row r="1700" spans="1:15" x14ac:dyDescent="0.25">
      <c r="A1700" s="125">
        <f t="shared" si="26"/>
        <v>1694</v>
      </c>
      <c r="B1700" s="125" t="s">
        <v>3166</v>
      </c>
      <c r="C1700" s="125" t="s">
        <v>3166</v>
      </c>
      <c r="D1700" s="125" t="s">
        <v>3215</v>
      </c>
      <c r="E1700" s="126"/>
      <c r="F1700" s="127"/>
      <c r="G1700" s="127"/>
      <c r="H1700" s="130" t="s">
        <v>3185</v>
      </c>
      <c r="I1700" s="129">
        <v>27.658999999999999</v>
      </c>
      <c r="J1700" s="125">
        <v>12</v>
      </c>
      <c r="K1700" s="125" t="s">
        <v>3169</v>
      </c>
      <c r="L1700" s="125" t="s">
        <v>3175</v>
      </c>
      <c r="M1700" s="141" t="s">
        <v>5749</v>
      </c>
      <c r="N1700" s="125">
        <v>1</v>
      </c>
      <c r="O1700" s="141" t="s">
        <v>8165</v>
      </c>
    </row>
    <row r="1701" spans="1:15" x14ac:dyDescent="0.25">
      <c r="A1701" s="125">
        <f t="shared" si="26"/>
        <v>1695</v>
      </c>
      <c r="B1701" s="125" t="s">
        <v>3166</v>
      </c>
      <c r="C1701" s="125" t="s">
        <v>3166</v>
      </c>
      <c r="D1701" s="125" t="s">
        <v>3215</v>
      </c>
      <c r="E1701" s="126"/>
      <c r="F1701" s="127"/>
      <c r="G1701" s="127"/>
      <c r="H1701" s="130" t="s">
        <v>3185</v>
      </c>
      <c r="I1701" s="129">
        <v>30.870999999999999</v>
      </c>
      <c r="J1701" s="125">
        <v>12</v>
      </c>
      <c r="K1701" s="125" t="s">
        <v>3169</v>
      </c>
      <c r="L1701" s="125" t="s">
        <v>3175</v>
      </c>
      <c r="M1701" s="141" t="s">
        <v>5749</v>
      </c>
      <c r="N1701" s="125">
        <v>1</v>
      </c>
      <c r="O1701" s="141" t="s">
        <v>8165</v>
      </c>
    </row>
    <row r="1702" spans="1:15" x14ac:dyDescent="0.25">
      <c r="A1702" s="125">
        <f t="shared" si="26"/>
        <v>1696</v>
      </c>
      <c r="B1702" s="125" t="s">
        <v>3166</v>
      </c>
      <c r="C1702" s="125" t="s">
        <v>3166</v>
      </c>
      <c r="D1702" s="125" t="s">
        <v>3215</v>
      </c>
      <c r="E1702" s="126"/>
      <c r="F1702" s="127"/>
      <c r="G1702" s="127"/>
      <c r="H1702" s="130" t="s">
        <v>3185</v>
      </c>
      <c r="I1702" s="129">
        <v>58.872999999999998</v>
      </c>
      <c r="J1702" s="125">
        <v>12</v>
      </c>
      <c r="K1702" s="125" t="s">
        <v>3169</v>
      </c>
      <c r="L1702" s="125" t="s">
        <v>3175</v>
      </c>
      <c r="M1702" s="141" t="s">
        <v>5749</v>
      </c>
      <c r="N1702" s="125">
        <v>1</v>
      </c>
      <c r="O1702" s="141" t="s">
        <v>8165</v>
      </c>
    </row>
    <row r="1703" spans="1:15" x14ac:dyDescent="0.25">
      <c r="A1703" s="125">
        <f t="shared" si="26"/>
        <v>1697</v>
      </c>
      <c r="B1703" s="125" t="s">
        <v>3166</v>
      </c>
      <c r="C1703" s="125" t="s">
        <v>3166</v>
      </c>
      <c r="D1703" s="125" t="s">
        <v>3215</v>
      </c>
      <c r="E1703" s="126"/>
      <c r="F1703" s="127"/>
      <c r="G1703" s="127"/>
      <c r="H1703" s="130" t="s">
        <v>3185</v>
      </c>
      <c r="I1703" s="129">
        <v>32.695999999999998</v>
      </c>
      <c r="J1703" s="125">
        <v>12</v>
      </c>
      <c r="K1703" s="125" t="s">
        <v>3169</v>
      </c>
      <c r="L1703" s="125" t="s">
        <v>3175</v>
      </c>
      <c r="M1703" s="141" t="s">
        <v>5749</v>
      </c>
      <c r="N1703" s="125">
        <v>1</v>
      </c>
      <c r="O1703" s="141" t="s">
        <v>8165</v>
      </c>
    </row>
    <row r="1704" spans="1:15" x14ac:dyDescent="0.25">
      <c r="A1704" s="125">
        <f t="shared" si="26"/>
        <v>1698</v>
      </c>
      <c r="B1704" s="125" t="s">
        <v>3166</v>
      </c>
      <c r="C1704" s="125" t="s">
        <v>3166</v>
      </c>
      <c r="D1704" s="125" t="s">
        <v>3215</v>
      </c>
      <c r="E1704" s="126"/>
      <c r="F1704" s="127"/>
      <c r="G1704" s="127"/>
      <c r="H1704" s="130" t="s">
        <v>3185</v>
      </c>
      <c r="I1704" s="129">
        <v>33.241999999999997</v>
      </c>
      <c r="J1704" s="125">
        <v>12</v>
      </c>
      <c r="K1704" s="125" t="s">
        <v>3169</v>
      </c>
      <c r="L1704" s="125" t="s">
        <v>3175</v>
      </c>
      <c r="M1704" s="141" t="s">
        <v>5749</v>
      </c>
      <c r="N1704" s="125">
        <v>1</v>
      </c>
      <c r="O1704" s="141" t="s">
        <v>8165</v>
      </c>
    </row>
    <row r="1705" spans="1:15" x14ac:dyDescent="0.25">
      <c r="A1705" s="125">
        <f t="shared" si="26"/>
        <v>1699</v>
      </c>
      <c r="B1705" s="125" t="s">
        <v>3166</v>
      </c>
      <c r="C1705" s="125" t="s">
        <v>3166</v>
      </c>
      <c r="D1705" s="125" t="s">
        <v>3215</v>
      </c>
      <c r="E1705" s="126"/>
      <c r="F1705" s="127"/>
      <c r="G1705" s="127"/>
      <c r="H1705" s="130" t="s">
        <v>3185</v>
      </c>
      <c r="I1705" s="129">
        <v>29.411000000000001</v>
      </c>
      <c r="J1705" s="125">
        <v>12</v>
      </c>
      <c r="K1705" s="125" t="s">
        <v>3169</v>
      </c>
      <c r="L1705" s="125" t="s">
        <v>3175</v>
      </c>
      <c r="M1705" s="141" t="s">
        <v>5749</v>
      </c>
      <c r="N1705" s="125">
        <v>1</v>
      </c>
      <c r="O1705" s="141" t="s">
        <v>8165</v>
      </c>
    </row>
    <row r="1706" spans="1:15" x14ac:dyDescent="0.25">
      <c r="A1706" s="125">
        <f t="shared" si="26"/>
        <v>1700</v>
      </c>
      <c r="B1706" s="125" t="s">
        <v>3166</v>
      </c>
      <c r="C1706" s="125" t="s">
        <v>3166</v>
      </c>
      <c r="D1706" s="125" t="s">
        <v>3215</v>
      </c>
      <c r="E1706" s="126"/>
      <c r="F1706" s="127"/>
      <c r="G1706" s="127"/>
      <c r="H1706" s="130" t="s">
        <v>3185</v>
      </c>
      <c r="I1706" s="129">
        <v>27.658999999999999</v>
      </c>
      <c r="J1706" s="125">
        <v>12</v>
      </c>
      <c r="K1706" s="125" t="s">
        <v>3169</v>
      </c>
      <c r="L1706" s="125" t="s">
        <v>3175</v>
      </c>
      <c r="M1706" s="141" t="s">
        <v>5749</v>
      </c>
      <c r="N1706" s="125">
        <v>1</v>
      </c>
      <c r="O1706" s="141" t="s">
        <v>8165</v>
      </c>
    </row>
    <row r="1707" spans="1:15" x14ac:dyDescent="0.25">
      <c r="A1707" s="125">
        <f t="shared" si="26"/>
        <v>1701</v>
      </c>
      <c r="B1707" s="125" t="s">
        <v>3166</v>
      </c>
      <c r="C1707" s="125" t="s">
        <v>3166</v>
      </c>
      <c r="D1707" s="125" t="s">
        <v>3215</v>
      </c>
      <c r="E1707" s="126"/>
      <c r="F1707" s="127"/>
      <c r="G1707" s="127"/>
      <c r="H1707" s="130" t="s">
        <v>3185</v>
      </c>
      <c r="I1707" s="129">
        <v>28.861999999999998</v>
      </c>
      <c r="J1707" s="125">
        <v>12</v>
      </c>
      <c r="K1707" s="125" t="s">
        <v>3169</v>
      </c>
      <c r="L1707" s="125" t="s">
        <v>3175</v>
      </c>
      <c r="M1707" s="141" t="s">
        <v>5749</v>
      </c>
      <c r="N1707" s="125">
        <v>1</v>
      </c>
      <c r="O1707" s="141" t="s">
        <v>8165</v>
      </c>
    </row>
    <row r="1708" spans="1:15" x14ac:dyDescent="0.25">
      <c r="A1708" s="125">
        <f t="shared" si="26"/>
        <v>1702</v>
      </c>
      <c r="B1708" s="125" t="s">
        <v>3166</v>
      </c>
      <c r="C1708" s="125" t="s">
        <v>3166</v>
      </c>
      <c r="D1708" s="125" t="s">
        <v>3215</v>
      </c>
      <c r="E1708" s="126"/>
      <c r="F1708" s="127"/>
      <c r="G1708" s="127"/>
      <c r="H1708" s="130" t="s">
        <v>3185</v>
      </c>
      <c r="I1708" s="129">
        <v>28.46</v>
      </c>
      <c r="J1708" s="125">
        <v>12</v>
      </c>
      <c r="K1708" s="125" t="s">
        <v>3169</v>
      </c>
      <c r="L1708" s="125" t="s">
        <v>3175</v>
      </c>
      <c r="M1708" s="141" t="s">
        <v>5749</v>
      </c>
      <c r="N1708" s="125">
        <v>1</v>
      </c>
      <c r="O1708" s="141" t="s">
        <v>8165</v>
      </c>
    </row>
    <row r="1709" spans="1:15" x14ac:dyDescent="0.25">
      <c r="A1709" s="125">
        <f t="shared" si="26"/>
        <v>1703</v>
      </c>
      <c r="B1709" s="125" t="s">
        <v>3166</v>
      </c>
      <c r="C1709" s="125" t="s">
        <v>3166</v>
      </c>
      <c r="D1709" s="125" t="s">
        <v>3215</v>
      </c>
      <c r="E1709" s="126"/>
      <c r="F1709" s="127"/>
      <c r="G1709" s="127"/>
      <c r="H1709" s="130" t="s">
        <v>3185</v>
      </c>
      <c r="I1709" s="129">
        <v>30.463000000000001</v>
      </c>
      <c r="J1709" s="125">
        <v>12</v>
      </c>
      <c r="K1709" s="125" t="s">
        <v>3169</v>
      </c>
      <c r="L1709" s="125" t="s">
        <v>3175</v>
      </c>
      <c r="M1709" s="141" t="s">
        <v>5749</v>
      </c>
      <c r="N1709" s="125">
        <v>1</v>
      </c>
      <c r="O1709" s="141" t="s">
        <v>8165</v>
      </c>
    </row>
    <row r="1710" spans="1:15" x14ac:dyDescent="0.25">
      <c r="A1710" s="125">
        <f t="shared" si="26"/>
        <v>1704</v>
      </c>
      <c r="B1710" s="125" t="s">
        <v>3166</v>
      </c>
      <c r="C1710" s="125" t="s">
        <v>3166</v>
      </c>
      <c r="D1710" s="125" t="s">
        <v>3215</v>
      </c>
      <c r="E1710" s="126"/>
      <c r="F1710" s="127"/>
      <c r="G1710" s="127"/>
      <c r="H1710" s="130" t="s">
        <v>3185</v>
      </c>
      <c r="I1710" s="129">
        <v>30.870999999999999</v>
      </c>
      <c r="J1710" s="125">
        <v>12</v>
      </c>
      <c r="K1710" s="125" t="s">
        <v>3169</v>
      </c>
      <c r="L1710" s="125" t="s">
        <v>3175</v>
      </c>
      <c r="M1710" s="141" t="s">
        <v>5749</v>
      </c>
      <c r="N1710" s="125">
        <v>1</v>
      </c>
      <c r="O1710" s="141" t="s">
        <v>8165</v>
      </c>
    </row>
    <row r="1711" spans="1:15" x14ac:dyDescent="0.25">
      <c r="A1711" s="125">
        <f t="shared" si="26"/>
        <v>1705</v>
      </c>
      <c r="B1711" s="125" t="s">
        <v>3166</v>
      </c>
      <c r="C1711" s="125" t="s">
        <v>3166</v>
      </c>
      <c r="D1711" s="125" t="s">
        <v>3215</v>
      </c>
      <c r="E1711" s="126"/>
      <c r="F1711" s="127"/>
      <c r="G1711" s="127"/>
      <c r="H1711" s="130" t="s">
        <v>3185</v>
      </c>
      <c r="I1711" s="129">
        <v>30</v>
      </c>
      <c r="J1711" s="125">
        <v>12</v>
      </c>
      <c r="K1711" s="125" t="s">
        <v>3169</v>
      </c>
      <c r="L1711" s="125" t="s">
        <v>3175</v>
      </c>
      <c r="M1711" s="141" t="s">
        <v>5749</v>
      </c>
      <c r="N1711" s="125">
        <v>1</v>
      </c>
      <c r="O1711" s="141" t="s">
        <v>8165</v>
      </c>
    </row>
    <row r="1712" spans="1:15" x14ac:dyDescent="0.25">
      <c r="A1712" s="125">
        <f t="shared" si="26"/>
        <v>1706</v>
      </c>
      <c r="B1712" s="125" t="s">
        <v>3166</v>
      </c>
      <c r="C1712" s="125" t="s">
        <v>3166</v>
      </c>
      <c r="D1712" s="125" t="s">
        <v>3215</v>
      </c>
      <c r="E1712" s="126"/>
      <c r="F1712" s="127"/>
      <c r="G1712" s="127"/>
      <c r="H1712" s="130" t="s">
        <v>3185</v>
      </c>
      <c r="I1712" s="129">
        <v>30.806000000000001</v>
      </c>
      <c r="J1712" s="125">
        <v>12</v>
      </c>
      <c r="K1712" s="125" t="s">
        <v>3169</v>
      </c>
      <c r="L1712" s="125" t="s">
        <v>3175</v>
      </c>
      <c r="M1712" s="141" t="s">
        <v>5749</v>
      </c>
      <c r="N1712" s="125">
        <v>1</v>
      </c>
      <c r="O1712" s="141" t="s">
        <v>8165</v>
      </c>
    </row>
    <row r="1713" spans="1:15" x14ac:dyDescent="0.25">
      <c r="A1713" s="125">
        <f t="shared" si="26"/>
        <v>1707</v>
      </c>
      <c r="B1713" s="125" t="s">
        <v>3166</v>
      </c>
      <c r="C1713" s="125" t="s">
        <v>3166</v>
      </c>
      <c r="D1713" s="125" t="s">
        <v>3215</v>
      </c>
      <c r="E1713" s="126"/>
      <c r="F1713" s="127"/>
      <c r="G1713" s="127"/>
      <c r="H1713" s="130" t="s">
        <v>3185</v>
      </c>
      <c r="I1713" s="129">
        <v>36.796999999999997</v>
      </c>
      <c r="J1713" s="125">
        <v>12</v>
      </c>
      <c r="K1713" s="125" t="s">
        <v>3169</v>
      </c>
      <c r="L1713" s="125" t="s">
        <v>3175</v>
      </c>
      <c r="M1713" s="141" t="s">
        <v>5749</v>
      </c>
      <c r="N1713" s="125">
        <v>1</v>
      </c>
      <c r="O1713" s="141" t="s">
        <v>8165</v>
      </c>
    </row>
    <row r="1714" spans="1:15" x14ac:dyDescent="0.25">
      <c r="A1714" s="125">
        <f t="shared" si="26"/>
        <v>1708</v>
      </c>
      <c r="B1714" s="125" t="s">
        <v>3166</v>
      </c>
      <c r="C1714" s="125" t="s">
        <v>3166</v>
      </c>
      <c r="D1714" s="125" t="s">
        <v>3215</v>
      </c>
      <c r="E1714" s="126"/>
      <c r="F1714" s="127"/>
      <c r="G1714" s="127"/>
      <c r="H1714" s="130" t="s">
        <v>3185</v>
      </c>
      <c r="I1714" s="129">
        <v>28.32</v>
      </c>
      <c r="J1714" s="125">
        <v>12</v>
      </c>
      <c r="K1714" s="125" t="s">
        <v>3169</v>
      </c>
      <c r="L1714" s="125" t="s">
        <v>3175</v>
      </c>
      <c r="M1714" s="141" t="s">
        <v>5749</v>
      </c>
      <c r="N1714" s="125">
        <v>1</v>
      </c>
      <c r="O1714" s="141" t="s">
        <v>8165</v>
      </c>
    </row>
    <row r="1715" spans="1:15" x14ac:dyDescent="0.25">
      <c r="A1715" s="125">
        <f t="shared" si="26"/>
        <v>1709</v>
      </c>
      <c r="B1715" s="125" t="s">
        <v>3166</v>
      </c>
      <c r="C1715" s="125" t="s">
        <v>3166</v>
      </c>
      <c r="D1715" s="125" t="s">
        <v>3215</v>
      </c>
      <c r="E1715" s="126"/>
      <c r="F1715" s="127"/>
      <c r="G1715" s="127"/>
      <c r="H1715" s="130" t="s">
        <v>3185</v>
      </c>
      <c r="I1715" s="129">
        <v>32.65</v>
      </c>
      <c r="J1715" s="125">
        <v>12</v>
      </c>
      <c r="K1715" s="125" t="s">
        <v>3169</v>
      </c>
      <c r="L1715" s="125" t="s">
        <v>3175</v>
      </c>
      <c r="M1715" s="141" t="s">
        <v>5749</v>
      </c>
      <c r="N1715" s="125">
        <v>1</v>
      </c>
      <c r="O1715" s="141" t="s">
        <v>8165</v>
      </c>
    </row>
    <row r="1716" spans="1:15" x14ac:dyDescent="0.25">
      <c r="A1716" s="125">
        <f t="shared" si="26"/>
        <v>1710</v>
      </c>
      <c r="B1716" s="125" t="s">
        <v>3166</v>
      </c>
      <c r="C1716" s="125" t="s">
        <v>3166</v>
      </c>
      <c r="D1716" s="125" t="s">
        <v>3215</v>
      </c>
      <c r="E1716" s="126"/>
      <c r="F1716" s="127"/>
      <c r="G1716" s="127"/>
      <c r="H1716" s="130" t="s">
        <v>3185</v>
      </c>
      <c r="I1716" s="129">
        <v>29.698</v>
      </c>
      <c r="J1716" s="125">
        <v>12</v>
      </c>
      <c r="K1716" s="125" t="s">
        <v>3169</v>
      </c>
      <c r="L1716" s="125" t="s">
        <v>3175</v>
      </c>
      <c r="M1716" s="141" t="s">
        <v>5749</v>
      </c>
      <c r="N1716" s="125">
        <v>1</v>
      </c>
      <c r="O1716" s="141" t="s">
        <v>8165</v>
      </c>
    </row>
    <row r="1717" spans="1:15" x14ac:dyDescent="0.25">
      <c r="A1717" s="125">
        <f t="shared" si="26"/>
        <v>1711</v>
      </c>
      <c r="B1717" s="125" t="s">
        <v>3166</v>
      </c>
      <c r="C1717" s="125" t="s">
        <v>3166</v>
      </c>
      <c r="D1717" s="125" t="s">
        <v>3215</v>
      </c>
      <c r="E1717" s="126"/>
      <c r="F1717" s="127"/>
      <c r="G1717" s="127"/>
      <c r="H1717" s="130" t="s">
        <v>3185</v>
      </c>
      <c r="I1717" s="129">
        <v>28.32</v>
      </c>
      <c r="J1717" s="125">
        <v>12</v>
      </c>
      <c r="K1717" s="125" t="s">
        <v>3169</v>
      </c>
      <c r="L1717" s="125" t="s">
        <v>3175</v>
      </c>
      <c r="M1717" s="141" t="s">
        <v>5749</v>
      </c>
      <c r="N1717" s="125">
        <v>1</v>
      </c>
      <c r="O1717" s="141" t="s">
        <v>8165</v>
      </c>
    </row>
    <row r="1718" spans="1:15" x14ac:dyDescent="0.25">
      <c r="A1718" s="125">
        <f t="shared" si="26"/>
        <v>1712</v>
      </c>
      <c r="B1718" s="125" t="s">
        <v>3166</v>
      </c>
      <c r="C1718" s="125" t="s">
        <v>3166</v>
      </c>
      <c r="D1718" s="125" t="s">
        <v>3215</v>
      </c>
      <c r="E1718" s="126"/>
      <c r="F1718" s="127"/>
      <c r="G1718" s="127"/>
      <c r="H1718" s="130" t="s">
        <v>3185</v>
      </c>
      <c r="I1718" s="129">
        <v>30.414000000000001</v>
      </c>
      <c r="J1718" s="125">
        <v>12</v>
      </c>
      <c r="K1718" s="125" t="s">
        <v>3169</v>
      </c>
      <c r="L1718" s="125" t="s">
        <v>3175</v>
      </c>
      <c r="M1718" s="141" t="s">
        <v>5749</v>
      </c>
      <c r="N1718" s="125">
        <v>1</v>
      </c>
      <c r="O1718" s="141" t="s">
        <v>8165</v>
      </c>
    </row>
    <row r="1719" spans="1:15" x14ac:dyDescent="0.25">
      <c r="A1719" s="125">
        <f t="shared" si="26"/>
        <v>1713</v>
      </c>
      <c r="B1719" s="125" t="s">
        <v>3166</v>
      </c>
      <c r="C1719" s="125" t="s">
        <v>3166</v>
      </c>
      <c r="D1719" s="125" t="s">
        <v>3215</v>
      </c>
      <c r="E1719" s="126"/>
      <c r="F1719" s="127"/>
      <c r="G1719" s="127"/>
      <c r="H1719" s="130" t="s">
        <v>3185</v>
      </c>
      <c r="I1719" s="129">
        <v>30</v>
      </c>
      <c r="J1719" s="125">
        <v>12</v>
      </c>
      <c r="K1719" s="125" t="s">
        <v>3169</v>
      </c>
      <c r="L1719" s="125" t="s">
        <v>3175</v>
      </c>
      <c r="M1719" s="141" t="s">
        <v>5749</v>
      </c>
      <c r="N1719" s="125">
        <v>1</v>
      </c>
      <c r="O1719" s="141" t="s">
        <v>8165</v>
      </c>
    </row>
    <row r="1720" spans="1:15" x14ac:dyDescent="0.25">
      <c r="A1720" s="125">
        <f t="shared" si="26"/>
        <v>1714</v>
      </c>
      <c r="B1720" s="125" t="s">
        <v>3166</v>
      </c>
      <c r="C1720" s="125" t="s">
        <v>3166</v>
      </c>
      <c r="D1720" s="125" t="s">
        <v>3215</v>
      </c>
      <c r="E1720" s="126"/>
      <c r="F1720" s="127"/>
      <c r="G1720" s="127"/>
      <c r="H1720" s="130" t="s">
        <v>3185</v>
      </c>
      <c r="I1720" s="129">
        <v>26.172999999999998</v>
      </c>
      <c r="J1720" s="125">
        <v>12</v>
      </c>
      <c r="K1720" s="125" t="s">
        <v>3169</v>
      </c>
      <c r="L1720" s="125" t="s">
        <v>3175</v>
      </c>
      <c r="M1720" s="141" t="s">
        <v>5749</v>
      </c>
      <c r="N1720" s="125">
        <v>1</v>
      </c>
      <c r="O1720" s="141" t="s">
        <v>8165</v>
      </c>
    </row>
    <row r="1721" spans="1:15" x14ac:dyDescent="0.25">
      <c r="A1721" s="125">
        <f t="shared" si="26"/>
        <v>1715</v>
      </c>
      <c r="B1721" s="125" t="s">
        <v>3166</v>
      </c>
      <c r="C1721" s="125" t="s">
        <v>3166</v>
      </c>
      <c r="D1721" s="125" t="s">
        <v>3215</v>
      </c>
      <c r="E1721" s="126"/>
      <c r="F1721" s="127"/>
      <c r="G1721" s="127"/>
      <c r="H1721" s="130" t="s">
        <v>3185</v>
      </c>
      <c r="I1721" s="129">
        <v>32.65</v>
      </c>
      <c r="J1721" s="125">
        <v>14</v>
      </c>
      <c r="K1721" s="125" t="s">
        <v>3169</v>
      </c>
      <c r="L1721" s="125" t="s">
        <v>3175</v>
      </c>
      <c r="M1721" s="141" t="s">
        <v>5767</v>
      </c>
      <c r="N1721" s="125">
        <v>1</v>
      </c>
      <c r="O1721" s="141" t="s">
        <v>8160</v>
      </c>
    </row>
    <row r="1722" spans="1:15" x14ac:dyDescent="0.25">
      <c r="A1722" s="125">
        <f t="shared" si="26"/>
        <v>1716</v>
      </c>
      <c r="B1722" s="125" t="s">
        <v>3166</v>
      </c>
      <c r="C1722" s="125" t="s">
        <v>3166</v>
      </c>
      <c r="D1722" s="125" t="s">
        <v>3215</v>
      </c>
      <c r="E1722" s="126"/>
      <c r="F1722" s="127"/>
      <c r="G1722" s="127"/>
      <c r="H1722" s="130" t="s">
        <v>3185</v>
      </c>
      <c r="I1722" s="129">
        <v>27.658999999999999</v>
      </c>
      <c r="J1722" s="125">
        <v>14</v>
      </c>
      <c r="K1722" s="125" t="s">
        <v>3169</v>
      </c>
      <c r="L1722" s="125" t="s">
        <v>3175</v>
      </c>
      <c r="M1722" s="141" t="s">
        <v>5767</v>
      </c>
      <c r="N1722" s="125">
        <v>1</v>
      </c>
      <c r="O1722" s="141" t="s">
        <v>8160</v>
      </c>
    </row>
    <row r="1723" spans="1:15" x14ac:dyDescent="0.25">
      <c r="A1723" s="125">
        <f t="shared" si="26"/>
        <v>1717</v>
      </c>
      <c r="B1723" s="125" t="s">
        <v>3166</v>
      </c>
      <c r="C1723" s="125" t="s">
        <v>3166</v>
      </c>
      <c r="D1723" s="125" t="s">
        <v>3215</v>
      </c>
      <c r="E1723" s="126"/>
      <c r="F1723" s="127"/>
      <c r="G1723" s="127"/>
      <c r="H1723" s="130" t="s">
        <v>3185</v>
      </c>
      <c r="I1723" s="129">
        <v>55.027000000000001</v>
      </c>
      <c r="J1723" s="125">
        <v>14</v>
      </c>
      <c r="K1723" s="125" t="s">
        <v>3169</v>
      </c>
      <c r="L1723" s="125" t="s">
        <v>3175</v>
      </c>
      <c r="M1723" s="141" t="s">
        <v>5767</v>
      </c>
      <c r="N1723" s="125">
        <v>1</v>
      </c>
      <c r="O1723" s="141" t="s">
        <v>8160</v>
      </c>
    </row>
    <row r="1724" spans="1:15" x14ac:dyDescent="0.25">
      <c r="A1724" s="125">
        <f t="shared" si="26"/>
        <v>1718</v>
      </c>
      <c r="B1724" s="125" t="s">
        <v>3166</v>
      </c>
      <c r="C1724" s="125" t="s">
        <v>3166</v>
      </c>
      <c r="D1724" s="125" t="s">
        <v>3189</v>
      </c>
      <c r="E1724" s="126"/>
      <c r="F1724" s="127"/>
      <c r="G1724" s="127"/>
      <c r="H1724" s="130" t="s">
        <v>3185</v>
      </c>
      <c r="I1724" s="129">
        <v>49.369611097480991</v>
      </c>
      <c r="J1724" s="125">
        <v>13</v>
      </c>
      <c r="K1724" s="125" t="s">
        <v>3169</v>
      </c>
      <c r="L1724" s="125" t="s">
        <v>3175</v>
      </c>
      <c r="M1724" s="141" t="s">
        <v>5757</v>
      </c>
      <c r="N1724" s="125">
        <v>1</v>
      </c>
      <c r="O1724" s="141" t="s">
        <v>8158</v>
      </c>
    </row>
    <row r="1725" spans="1:15" x14ac:dyDescent="0.25">
      <c r="A1725" s="125">
        <f t="shared" si="26"/>
        <v>1719</v>
      </c>
      <c r="B1725" s="125" t="s">
        <v>3166</v>
      </c>
      <c r="C1725" s="125" t="s">
        <v>3166</v>
      </c>
      <c r="D1725" s="125" t="s">
        <v>3189</v>
      </c>
      <c r="E1725" s="126"/>
      <c r="F1725" s="127"/>
      <c r="G1725" s="127"/>
      <c r="H1725" s="130" t="s">
        <v>3185</v>
      </c>
      <c r="I1725" s="129">
        <v>27.21073501399011</v>
      </c>
      <c r="J1725" s="125">
        <v>13</v>
      </c>
      <c r="K1725" s="125" t="s">
        <v>3169</v>
      </c>
      <c r="L1725" s="125" t="s">
        <v>3175</v>
      </c>
      <c r="M1725" s="141" t="s">
        <v>5757</v>
      </c>
      <c r="N1725" s="125">
        <v>1</v>
      </c>
      <c r="O1725" s="141" t="s">
        <v>8158</v>
      </c>
    </row>
    <row r="1726" spans="1:15" x14ac:dyDescent="0.25">
      <c r="A1726" s="125">
        <f t="shared" si="26"/>
        <v>1720</v>
      </c>
      <c r="B1726" s="125" t="s">
        <v>3166</v>
      </c>
      <c r="C1726" s="125" t="s">
        <v>3166</v>
      </c>
      <c r="D1726" s="125" t="s">
        <v>3189</v>
      </c>
      <c r="E1726" s="126"/>
      <c r="F1726" s="127"/>
      <c r="G1726" s="127"/>
      <c r="H1726" s="130" t="s">
        <v>3168</v>
      </c>
      <c r="I1726" s="129">
        <v>15.130399862528742</v>
      </c>
      <c r="J1726" s="125">
        <v>15</v>
      </c>
      <c r="K1726" s="125" t="s">
        <v>3169</v>
      </c>
      <c r="L1726" s="125" t="s">
        <v>3172</v>
      </c>
      <c r="M1726" s="141" t="s">
        <v>931</v>
      </c>
      <c r="N1726" s="125">
        <v>1</v>
      </c>
      <c r="O1726" s="141" t="s">
        <v>931</v>
      </c>
    </row>
    <row r="1727" spans="1:15" x14ac:dyDescent="0.25">
      <c r="A1727" s="125">
        <f t="shared" si="26"/>
        <v>1721</v>
      </c>
      <c r="B1727" s="125" t="s">
        <v>3166</v>
      </c>
      <c r="C1727" s="125" t="s">
        <v>3166</v>
      </c>
      <c r="D1727" s="125" t="s">
        <v>3189</v>
      </c>
      <c r="E1727" s="126"/>
      <c r="F1727" s="127"/>
      <c r="G1727" s="127"/>
      <c r="H1727" s="130" t="s">
        <v>3168</v>
      </c>
      <c r="I1727" s="129">
        <v>148.9809632135557</v>
      </c>
      <c r="J1727" s="125">
        <v>15</v>
      </c>
      <c r="K1727" s="125" t="s">
        <v>3169</v>
      </c>
      <c r="L1727" s="125" t="s">
        <v>3172</v>
      </c>
      <c r="M1727" s="141" t="s">
        <v>931</v>
      </c>
      <c r="N1727" s="125">
        <v>1</v>
      </c>
      <c r="O1727" s="141" t="s">
        <v>931</v>
      </c>
    </row>
    <row r="1728" spans="1:15" x14ac:dyDescent="0.25">
      <c r="A1728" s="125">
        <f t="shared" si="26"/>
        <v>1722</v>
      </c>
      <c r="B1728" s="125" t="s">
        <v>3166</v>
      </c>
      <c r="C1728" s="125" t="s">
        <v>3166</v>
      </c>
      <c r="D1728" s="125" t="s">
        <v>3189</v>
      </c>
      <c r="E1728" s="126"/>
      <c r="F1728" s="127"/>
      <c r="G1728" s="127"/>
      <c r="H1728" s="130" t="s">
        <v>3168</v>
      </c>
      <c r="I1728" s="129">
        <v>142.18463524586375</v>
      </c>
      <c r="J1728" s="125">
        <v>15</v>
      </c>
      <c r="K1728" s="125" t="s">
        <v>3169</v>
      </c>
      <c r="L1728" s="125" t="s">
        <v>3172</v>
      </c>
      <c r="M1728" s="141" t="s">
        <v>931</v>
      </c>
      <c r="N1728" s="125">
        <v>1</v>
      </c>
      <c r="O1728" s="141" t="s">
        <v>931</v>
      </c>
    </row>
    <row r="1729" spans="1:15" x14ac:dyDescent="0.25">
      <c r="A1729" s="125">
        <f t="shared" si="26"/>
        <v>1723</v>
      </c>
      <c r="B1729" s="125" t="s">
        <v>3166</v>
      </c>
      <c r="C1729" s="125" t="s">
        <v>3166</v>
      </c>
      <c r="D1729" s="125" t="s">
        <v>3189</v>
      </c>
      <c r="E1729" s="126"/>
      <c r="F1729" s="127"/>
      <c r="G1729" s="127"/>
      <c r="H1729" s="130" t="s">
        <v>3168</v>
      </c>
      <c r="I1729" s="129">
        <v>145.46440836173662</v>
      </c>
      <c r="J1729" s="125">
        <v>15</v>
      </c>
      <c r="K1729" s="125" t="s">
        <v>3169</v>
      </c>
      <c r="L1729" s="125" t="s">
        <v>3172</v>
      </c>
      <c r="M1729" s="141" t="s">
        <v>931</v>
      </c>
      <c r="N1729" s="125">
        <v>1</v>
      </c>
      <c r="O1729" s="141" t="s">
        <v>931</v>
      </c>
    </row>
    <row r="1730" spans="1:15" x14ac:dyDescent="0.25">
      <c r="A1730" s="125">
        <f t="shared" si="26"/>
        <v>1724</v>
      </c>
      <c r="B1730" s="125" t="s">
        <v>3166</v>
      </c>
      <c r="C1730" s="125" t="s">
        <v>3166</v>
      </c>
      <c r="D1730" s="125" t="s">
        <v>3189</v>
      </c>
      <c r="E1730" s="126"/>
      <c r="F1730" s="127"/>
      <c r="G1730" s="127"/>
      <c r="H1730" s="130" t="s">
        <v>3185</v>
      </c>
      <c r="I1730" s="129">
        <v>30.403871463992939</v>
      </c>
      <c r="J1730" s="125">
        <v>13</v>
      </c>
      <c r="K1730" s="125" t="s">
        <v>3169</v>
      </c>
      <c r="L1730" s="125" t="s">
        <v>3175</v>
      </c>
      <c r="M1730" s="141" t="s">
        <v>5757</v>
      </c>
      <c r="N1730" s="125">
        <v>1</v>
      </c>
      <c r="O1730" s="141" t="s">
        <v>8158</v>
      </c>
    </row>
    <row r="1731" spans="1:15" x14ac:dyDescent="0.25">
      <c r="A1731" s="125">
        <f t="shared" si="26"/>
        <v>1725</v>
      </c>
      <c r="B1731" s="125" t="s">
        <v>3166</v>
      </c>
      <c r="C1731" s="125" t="s">
        <v>3166</v>
      </c>
      <c r="D1731" s="125" t="s">
        <v>3189</v>
      </c>
      <c r="E1731" s="126"/>
      <c r="F1731" s="127"/>
      <c r="G1731" s="127"/>
      <c r="H1731" s="130" t="s">
        <v>3185</v>
      </c>
      <c r="I1731" s="129">
        <v>27.395855525931466</v>
      </c>
      <c r="J1731" s="125">
        <v>13</v>
      </c>
      <c r="K1731" s="125" t="s">
        <v>3169</v>
      </c>
      <c r="L1731" s="125" t="s">
        <v>3175</v>
      </c>
      <c r="M1731" s="141" t="s">
        <v>5757</v>
      </c>
      <c r="N1731" s="125">
        <v>1</v>
      </c>
      <c r="O1731" s="141" t="s">
        <v>8158</v>
      </c>
    </row>
    <row r="1732" spans="1:15" x14ac:dyDescent="0.25">
      <c r="A1732" s="125">
        <f t="shared" si="26"/>
        <v>1726</v>
      </c>
      <c r="B1732" s="125" t="s">
        <v>3166</v>
      </c>
      <c r="C1732" s="125" t="s">
        <v>3166</v>
      </c>
      <c r="D1732" s="125" t="s">
        <v>3189</v>
      </c>
      <c r="E1732" s="126"/>
      <c r="F1732" s="127"/>
      <c r="G1732" s="127"/>
      <c r="H1732" s="130" t="s">
        <v>3185</v>
      </c>
      <c r="I1732" s="129">
        <v>39.415758270241852</v>
      </c>
      <c r="J1732" s="125">
        <v>13</v>
      </c>
      <c r="K1732" s="125" t="s">
        <v>3169</v>
      </c>
      <c r="L1732" s="125" t="s">
        <v>3175</v>
      </c>
      <c r="M1732" s="141" t="s">
        <v>5757</v>
      </c>
      <c r="N1732" s="125">
        <v>1</v>
      </c>
      <c r="O1732" s="141" t="s">
        <v>8158</v>
      </c>
    </row>
    <row r="1733" spans="1:15" x14ac:dyDescent="0.25">
      <c r="A1733" s="125">
        <f t="shared" si="26"/>
        <v>1727</v>
      </c>
      <c r="B1733" s="125" t="s">
        <v>3166</v>
      </c>
      <c r="C1733" s="125" t="s">
        <v>3166</v>
      </c>
      <c r="D1733" s="125" t="s">
        <v>3189</v>
      </c>
      <c r="E1733" s="126"/>
      <c r="F1733" s="127"/>
      <c r="G1733" s="127"/>
      <c r="H1733" s="130" t="s">
        <v>3185</v>
      </c>
      <c r="I1733" s="129">
        <v>25.641608764182596</v>
      </c>
      <c r="J1733" s="125">
        <v>13</v>
      </c>
      <c r="K1733" s="125" t="s">
        <v>3169</v>
      </c>
      <c r="L1733" s="125" t="s">
        <v>3175</v>
      </c>
      <c r="M1733" s="141" t="s">
        <v>5757</v>
      </c>
      <c r="N1733" s="125">
        <v>1</v>
      </c>
      <c r="O1733" s="141" t="s">
        <v>8158</v>
      </c>
    </row>
    <row r="1734" spans="1:15" x14ac:dyDescent="0.25">
      <c r="A1734" s="125">
        <f t="shared" si="26"/>
        <v>1728</v>
      </c>
      <c r="B1734" s="125" t="s">
        <v>3166</v>
      </c>
      <c r="C1734" s="125" t="s">
        <v>3166</v>
      </c>
      <c r="D1734" s="125" t="s">
        <v>3189</v>
      </c>
      <c r="E1734" s="126"/>
      <c r="F1734" s="127"/>
      <c r="G1734" s="127"/>
      <c r="H1734" s="130" t="s">
        <v>3185</v>
      </c>
      <c r="I1734" s="129">
        <v>31.213907157003526</v>
      </c>
      <c r="J1734" s="125">
        <v>13</v>
      </c>
      <c r="K1734" s="125" t="s">
        <v>3169</v>
      </c>
      <c r="L1734" s="125" t="s">
        <v>3175</v>
      </c>
      <c r="M1734" s="141" t="s">
        <v>5757</v>
      </c>
      <c r="N1734" s="125">
        <v>1</v>
      </c>
      <c r="O1734" s="141" t="s">
        <v>8158</v>
      </c>
    </row>
    <row r="1735" spans="1:15" x14ac:dyDescent="0.25">
      <c r="A1735" s="125">
        <f t="shared" si="26"/>
        <v>1729</v>
      </c>
      <c r="B1735" s="125" t="s">
        <v>3166</v>
      </c>
      <c r="C1735" s="125" t="s">
        <v>3166</v>
      </c>
      <c r="D1735" s="125" t="s">
        <v>3189</v>
      </c>
      <c r="E1735" s="126"/>
      <c r="F1735" s="127"/>
      <c r="G1735" s="127"/>
      <c r="H1735" s="130" t="s">
        <v>3185</v>
      </c>
      <c r="I1735" s="129">
        <v>38.011873145092238</v>
      </c>
      <c r="J1735" s="125">
        <v>13</v>
      </c>
      <c r="K1735" s="125" t="s">
        <v>3169</v>
      </c>
      <c r="L1735" s="125" t="s">
        <v>3175</v>
      </c>
      <c r="M1735" s="141" t="s">
        <v>5757</v>
      </c>
      <c r="N1735" s="125">
        <v>1</v>
      </c>
      <c r="O1735" s="141" t="s">
        <v>8158</v>
      </c>
    </row>
    <row r="1736" spans="1:15" x14ac:dyDescent="0.25">
      <c r="A1736" s="125">
        <f t="shared" si="26"/>
        <v>1730</v>
      </c>
      <c r="B1736" s="125" t="s">
        <v>3166</v>
      </c>
      <c r="C1736" s="125" t="s">
        <v>3166</v>
      </c>
      <c r="D1736" s="125" t="s">
        <v>3189</v>
      </c>
      <c r="E1736" s="126"/>
      <c r="F1736" s="127"/>
      <c r="G1736" s="127"/>
      <c r="H1736" s="130" t="s">
        <v>3185</v>
      </c>
      <c r="I1736" s="129">
        <v>28.256519601529316</v>
      </c>
      <c r="J1736" s="125">
        <v>13</v>
      </c>
      <c r="K1736" s="125" t="s">
        <v>3169</v>
      </c>
      <c r="L1736" s="125" t="s">
        <v>3175</v>
      </c>
      <c r="M1736" s="141" t="s">
        <v>5757</v>
      </c>
      <c r="N1736" s="125">
        <v>1</v>
      </c>
      <c r="O1736" s="141" t="s">
        <v>8158</v>
      </c>
    </row>
    <row r="1737" spans="1:15" x14ac:dyDescent="0.25">
      <c r="A1737" s="125">
        <f t="shared" ref="A1737:A1771" si="27">A1736+1</f>
        <v>1731</v>
      </c>
      <c r="B1737" s="125" t="s">
        <v>3166</v>
      </c>
      <c r="C1737" s="125" t="s">
        <v>3166</v>
      </c>
      <c r="D1737" s="125" t="s">
        <v>3189</v>
      </c>
      <c r="E1737" s="126"/>
      <c r="F1737" s="127"/>
      <c r="G1737" s="127"/>
      <c r="H1737" s="130" t="s">
        <v>3185</v>
      </c>
      <c r="I1737" s="129">
        <v>45.573247634908014</v>
      </c>
      <c r="J1737" s="125">
        <v>10</v>
      </c>
      <c r="K1737" s="125" t="s">
        <v>3169</v>
      </c>
      <c r="L1737" s="125" t="s">
        <v>3175</v>
      </c>
      <c r="M1737" s="141" t="s">
        <v>5743</v>
      </c>
      <c r="N1737" s="125">
        <v>1</v>
      </c>
      <c r="O1737" s="141" t="s">
        <v>8176</v>
      </c>
    </row>
    <row r="1738" spans="1:15" x14ac:dyDescent="0.25">
      <c r="A1738" s="125">
        <f t="shared" si="27"/>
        <v>1732</v>
      </c>
      <c r="B1738" s="125" t="s">
        <v>3166</v>
      </c>
      <c r="C1738" s="125" t="s">
        <v>3166</v>
      </c>
      <c r="D1738" s="125" t="s">
        <v>3189</v>
      </c>
      <c r="E1738" s="126"/>
      <c r="F1738" s="127"/>
      <c r="G1738" s="127"/>
      <c r="H1738" s="130" t="s">
        <v>3168</v>
      </c>
      <c r="I1738" s="129">
        <v>106.56454616808425</v>
      </c>
      <c r="J1738" s="125">
        <v>15</v>
      </c>
      <c r="K1738" s="125" t="s">
        <v>3169</v>
      </c>
      <c r="L1738" s="125" t="s">
        <v>3172</v>
      </c>
      <c r="M1738" s="141" t="s">
        <v>931</v>
      </c>
      <c r="N1738" s="125">
        <v>1</v>
      </c>
      <c r="O1738" s="141" t="s">
        <v>931</v>
      </c>
    </row>
    <row r="1739" spans="1:15" x14ac:dyDescent="0.25">
      <c r="A1739" s="125">
        <f t="shared" si="27"/>
        <v>1733</v>
      </c>
      <c r="B1739" s="125" t="s">
        <v>3166</v>
      </c>
      <c r="C1739" s="125" t="s">
        <v>3166</v>
      </c>
      <c r="D1739" s="125" t="s">
        <v>3189</v>
      </c>
      <c r="E1739" s="126"/>
      <c r="F1739" s="127"/>
      <c r="G1739" s="127"/>
      <c r="H1739" s="130" t="s">
        <v>3168</v>
      </c>
      <c r="I1739" s="129">
        <v>182.11730422990198</v>
      </c>
      <c r="J1739" s="125">
        <v>15</v>
      </c>
      <c r="K1739" s="125" t="s">
        <v>3169</v>
      </c>
      <c r="L1739" s="125" t="s">
        <v>3172</v>
      </c>
      <c r="M1739" s="141" t="s">
        <v>931</v>
      </c>
      <c r="N1739" s="125">
        <v>1</v>
      </c>
      <c r="O1739" s="141" t="s">
        <v>931</v>
      </c>
    </row>
    <row r="1740" spans="1:15" x14ac:dyDescent="0.25">
      <c r="A1740" s="125">
        <f t="shared" si="27"/>
        <v>1734</v>
      </c>
      <c r="B1740" s="125" t="s">
        <v>3166</v>
      </c>
      <c r="C1740" s="125" t="s">
        <v>3166</v>
      </c>
      <c r="D1740" s="125" t="s">
        <v>3189</v>
      </c>
      <c r="E1740" s="126"/>
      <c r="F1740" s="127"/>
      <c r="G1740" s="127"/>
      <c r="H1740" s="130" t="s">
        <v>3168</v>
      </c>
      <c r="I1740" s="129">
        <v>182.10734636467691</v>
      </c>
      <c r="J1740" s="125">
        <v>15</v>
      </c>
      <c r="K1740" s="125" t="s">
        <v>3169</v>
      </c>
      <c r="L1740" s="125" t="s">
        <v>3172</v>
      </c>
      <c r="M1740" s="141" t="s">
        <v>931</v>
      </c>
      <c r="N1740" s="125">
        <v>1</v>
      </c>
      <c r="O1740" s="141" t="s">
        <v>931</v>
      </c>
    </row>
    <row r="1741" spans="1:15" x14ac:dyDescent="0.25">
      <c r="A1741" s="125">
        <f t="shared" si="27"/>
        <v>1735</v>
      </c>
      <c r="B1741" s="125" t="s">
        <v>3166</v>
      </c>
      <c r="C1741" s="125" t="s">
        <v>3166</v>
      </c>
      <c r="D1741" s="125" t="s">
        <v>3189</v>
      </c>
      <c r="E1741" s="126"/>
      <c r="F1741" s="127"/>
      <c r="G1741" s="127"/>
      <c r="H1741" s="130" t="s">
        <v>3168</v>
      </c>
      <c r="I1741" s="129">
        <v>178.54591482310178</v>
      </c>
      <c r="J1741" s="125">
        <v>15</v>
      </c>
      <c r="K1741" s="125" t="s">
        <v>3169</v>
      </c>
      <c r="L1741" s="125" t="s">
        <v>3172</v>
      </c>
      <c r="M1741" s="141" t="s">
        <v>931</v>
      </c>
      <c r="N1741" s="125">
        <v>1</v>
      </c>
      <c r="O1741" s="141" t="s">
        <v>931</v>
      </c>
    </row>
    <row r="1742" spans="1:15" x14ac:dyDescent="0.25">
      <c r="A1742" s="125">
        <f t="shared" si="27"/>
        <v>1736</v>
      </c>
      <c r="B1742" s="125" t="s">
        <v>3166</v>
      </c>
      <c r="C1742" s="125" t="s">
        <v>3166</v>
      </c>
      <c r="D1742" s="125" t="s">
        <v>3189</v>
      </c>
      <c r="E1742" s="126"/>
      <c r="F1742" s="127"/>
      <c r="G1742" s="127"/>
      <c r="H1742" s="130" t="s">
        <v>3168</v>
      </c>
      <c r="I1742" s="129">
        <v>182.11822149351005</v>
      </c>
      <c r="J1742" s="125">
        <v>15</v>
      </c>
      <c r="K1742" s="125" t="s">
        <v>3169</v>
      </c>
      <c r="L1742" s="125" t="s">
        <v>3172</v>
      </c>
      <c r="M1742" s="141" t="s">
        <v>931</v>
      </c>
      <c r="N1742" s="125">
        <v>1</v>
      </c>
      <c r="O1742" s="141" t="s">
        <v>931</v>
      </c>
    </row>
    <row r="1743" spans="1:15" x14ac:dyDescent="0.25">
      <c r="A1743" s="125">
        <f t="shared" si="27"/>
        <v>1737</v>
      </c>
      <c r="B1743" s="125" t="s">
        <v>3166</v>
      </c>
      <c r="C1743" s="125" t="s">
        <v>3166</v>
      </c>
      <c r="D1743" s="125" t="s">
        <v>3189</v>
      </c>
      <c r="E1743" s="126"/>
      <c r="F1743" s="127"/>
      <c r="G1743" s="127"/>
      <c r="H1743" s="130" t="s">
        <v>3168</v>
      </c>
      <c r="I1743" s="129">
        <v>181.48358878972715</v>
      </c>
      <c r="J1743" s="125">
        <v>15</v>
      </c>
      <c r="K1743" s="125" t="s">
        <v>3169</v>
      </c>
      <c r="L1743" s="125" t="s">
        <v>3172</v>
      </c>
      <c r="M1743" s="141" t="s">
        <v>931</v>
      </c>
      <c r="N1743" s="125">
        <v>1</v>
      </c>
      <c r="O1743" s="141" t="s">
        <v>931</v>
      </c>
    </row>
    <row r="1744" spans="1:15" x14ac:dyDescent="0.25">
      <c r="A1744" s="125">
        <f t="shared" si="27"/>
        <v>1738</v>
      </c>
      <c r="B1744" s="125" t="s">
        <v>3166</v>
      </c>
      <c r="C1744" s="125" t="s">
        <v>3166</v>
      </c>
      <c r="D1744" s="125" t="s">
        <v>3216</v>
      </c>
      <c r="E1744" s="126"/>
      <c r="F1744" s="127"/>
      <c r="G1744" s="127"/>
      <c r="H1744" s="130" t="s">
        <v>3168</v>
      </c>
      <c r="I1744" s="129">
        <v>180.13172291415697</v>
      </c>
      <c r="J1744" s="125">
        <v>15</v>
      </c>
      <c r="K1744" s="125" t="s">
        <v>3169</v>
      </c>
      <c r="L1744" s="125" t="s">
        <v>3172</v>
      </c>
      <c r="M1744" s="141" t="s">
        <v>931</v>
      </c>
      <c r="N1744" s="125">
        <v>1</v>
      </c>
      <c r="O1744" s="141" t="s">
        <v>931</v>
      </c>
    </row>
    <row r="1745" spans="1:15" x14ac:dyDescent="0.25">
      <c r="A1745" s="125">
        <f t="shared" si="27"/>
        <v>1739</v>
      </c>
      <c r="B1745" s="125" t="s">
        <v>3166</v>
      </c>
      <c r="C1745" s="125" t="s">
        <v>3166</v>
      </c>
      <c r="D1745" s="125" t="s">
        <v>3216</v>
      </c>
      <c r="E1745" s="126"/>
      <c r="F1745" s="127"/>
      <c r="G1745" s="127"/>
      <c r="H1745" s="130" t="s">
        <v>3168</v>
      </c>
      <c r="I1745" s="129">
        <v>181.87145597926377</v>
      </c>
      <c r="J1745" s="125">
        <v>15</v>
      </c>
      <c r="K1745" s="125" t="s">
        <v>3169</v>
      </c>
      <c r="L1745" s="125" t="s">
        <v>3172</v>
      </c>
      <c r="M1745" s="141" t="s">
        <v>931</v>
      </c>
      <c r="N1745" s="125">
        <v>1</v>
      </c>
      <c r="O1745" s="141" t="s">
        <v>931</v>
      </c>
    </row>
    <row r="1746" spans="1:15" x14ac:dyDescent="0.25">
      <c r="A1746" s="125">
        <f t="shared" si="27"/>
        <v>1740</v>
      </c>
      <c r="B1746" s="125" t="s">
        <v>3166</v>
      </c>
      <c r="C1746" s="125" t="s">
        <v>3166</v>
      </c>
      <c r="D1746" s="125" t="s">
        <v>3216</v>
      </c>
      <c r="E1746" s="126"/>
      <c r="F1746" s="127"/>
      <c r="G1746" s="127"/>
      <c r="H1746" s="130" t="s">
        <v>3168</v>
      </c>
      <c r="I1746" s="129">
        <v>102.88131511601168</v>
      </c>
      <c r="J1746" s="125">
        <v>15</v>
      </c>
      <c r="K1746" s="125" t="s">
        <v>3169</v>
      </c>
      <c r="L1746" s="125" t="s">
        <v>3172</v>
      </c>
      <c r="M1746" s="141" t="s">
        <v>931</v>
      </c>
      <c r="N1746" s="125">
        <v>1</v>
      </c>
      <c r="O1746" s="141" t="s">
        <v>931</v>
      </c>
    </row>
    <row r="1747" spans="1:15" x14ac:dyDescent="0.25">
      <c r="A1747" s="125">
        <f t="shared" si="27"/>
        <v>1741</v>
      </c>
      <c r="B1747" s="125" t="s">
        <v>3166</v>
      </c>
      <c r="C1747" s="125" t="s">
        <v>3166</v>
      </c>
      <c r="D1747" s="125" t="s">
        <v>3216</v>
      </c>
      <c r="E1747" s="126"/>
      <c r="F1747" s="127"/>
      <c r="G1747" s="127"/>
      <c r="H1747" s="130" t="s">
        <v>3168</v>
      </c>
      <c r="I1747" s="129">
        <v>89.04295873335613</v>
      </c>
      <c r="J1747" s="125">
        <v>15</v>
      </c>
      <c r="K1747" s="125" t="s">
        <v>3169</v>
      </c>
      <c r="L1747" s="125" t="s">
        <v>3172</v>
      </c>
      <c r="M1747" s="141" t="s">
        <v>931</v>
      </c>
      <c r="N1747" s="125">
        <v>1</v>
      </c>
      <c r="O1747" s="141" t="s">
        <v>931</v>
      </c>
    </row>
    <row r="1748" spans="1:15" x14ac:dyDescent="0.25">
      <c r="A1748" s="125">
        <f t="shared" si="27"/>
        <v>1742</v>
      </c>
      <c r="B1748" s="125" t="s">
        <v>3166</v>
      </c>
      <c r="C1748" s="125" t="s">
        <v>3166</v>
      </c>
      <c r="D1748" s="125" t="s">
        <v>3216</v>
      </c>
      <c r="E1748" s="126"/>
      <c r="F1748" s="127"/>
      <c r="G1748" s="127"/>
      <c r="H1748" s="130" t="s">
        <v>3168</v>
      </c>
      <c r="I1748" s="129">
        <v>88.187401594548405</v>
      </c>
      <c r="J1748" s="125">
        <v>15</v>
      </c>
      <c r="K1748" s="125" t="s">
        <v>3169</v>
      </c>
      <c r="L1748" s="125" t="s">
        <v>3172</v>
      </c>
      <c r="M1748" s="141" t="s">
        <v>931</v>
      </c>
      <c r="N1748" s="125">
        <v>1</v>
      </c>
      <c r="O1748" s="141" t="s">
        <v>931</v>
      </c>
    </row>
    <row r="1749" spans="1:15" x14ac:dyDescent="0.25">
      <c r="A1749" s="125">
        <f t="shared" si="27"/>
        <v>1743</v>
      </c>
      <c r="B1749" s="125" t="s">
        <v>3166</v>
      </c>
      <c r="C1749" s="125" t="s">
        <v>3166</v>
      </c>
      <c r="D1749" s="125" t="s">
        <v>3216</v>
      </c>
      <c r="E1749" s="126"/>
      <c r="F1749" s="127"/>
      <c r="G1749" s="127"/>
      <c r="H1749" s="130" t="s">
        <v>3168</v>
      </c>
      <c r="I1749" s="129">
        <v>95.554493876747543</v>
      </c>
      <c r="J1749" s="125">
        <v>15</v>
      </c>
      <c r="K1749" s="125" t="s">
        <v>3169</v>
      </c>
      <c r="L1749" s="125" t="s">
        <v>3172</v>
      </c>
      <c r="M1749" s="141" t="s">
        <v>931</v>
      </c>
      <c r="N1749" s="125">
        <v>1</v>
      </c>
      <c r="O1749" s="141" t="s">
        <v>931</v>
      </c>
    </row>
    <row r="1750" spans="1:15" x14ac:dyDescent="0.25">
      <c r="A1750" s="125">
        <f t="shared" si="27"/>
        <v>1744</v>
      </c>
      <c r="B1750" s="125" t="s">
        <v>3166</v>
      </c>
      <c r="C1750" s="125" t="s">
        <v>3166</v>
      </c>
      <c r="D1750" s="125" t="s">
        <v>3216</v>
      </c>
      <c r="E1750" s="126"/>
      <c r="F1750" s="127"/>
      <c r="G1750" s="127"/>
      <c r="H1750" s="130" t="s">
        <v>3168</v>
      </c>
      <c r="I1750" s="129">
        <v>121.13474522194581</v>
      </c>
      <c r="J1750" s="125">
        <v>15</v>
      </c>
      <c r="K1750" s="125" t="s">
        <v>3169</v>
      </c>
      <c r="L1750" s="125" t="s">
        <v>3172</v>
      </c>
      <c r="M1750" s="141" t="s">
        <v>931</v>
      </c>
      <c r="N1750" s="125">
        <v>1</v>
      </c>
      <c r="O1750" s="141" t="s">
        <v>931</v>
      </c>
    </row>
    <row r="1751" spans="1:15" x14ac:dyDescent="0.25">
      <c r="A1751" s="125">
        <f t="shared" si="27"/>
        <v>1745</v>
      </c>
      <c r="B1751" s="125" t="s">
        <v>3166</v>
      </c>
      <c r="C1751" s="125" t="s">
        <v>3166</v>
      </c>
      <c r="D1751" s="125" t="s">
        <v>3216</v>
      </c>
      <c r="E1751" s="126"/>
      <c r="F1751" s="127"/>
      <c r="G1751" s="127"/>
      <c r="H1751" s="130" t="s">
        <v>3168</v>
      </c>
      <c r="I1751" s="129">
        <v>124.34413737692002</v>
      </c>
      <c r="J1751" s="125">
        <v>15</v>
      </c>
      <c r="K1751" s="125" t="s">
        <v>3169</v>
      </c>
      <c r="L1751" s="125" t="s">
        <v>3172</v>
      </c>
      <c r="M1751" s="141" t="s">
        <v>931</v>
      </c>
      <c r="N1751" s="125">
        <v>1</v>
      </c>
      <c r="O1751" s="141" t="s">
        <v>931</v>
      </c>
    </row>
    <row r="1752" spans="1:15" x14ac:dyDescent="0.25">
      <c r="A1752" s="125">
        <f t="shared" si="27"/>
        <v>1746</v>
      </c>
      <c r="B1752" s="125" t="s">
        <v>3166</v>
      </c>
      <c r="C1752" s="125" t="s">
        <v>3166</v>
      </c>
      <c r="D1752" s="125" t="s">
        <v>3216</v>
      </c>
      <c r="E1752" s="126"/>
      <c r="F1752" s="127"/>
      <c r="G1752" s="127"/>
      <c r="H1752" s="130" t="s">
        <v>3168</v>
      </c>
      <c r="I1752" s="129">
        <v>118.10880746153308</v>
      </c>
      <c r="J1752" s="125">
        <v>15</v>
      </c>
      <c r="K1752" s="125" t="s">
        <v>3169</v>
      </c>
      <c r="L1752" s="125" t="s">
        <v>3172</v>
      </c>
      <c r="M1752" s="141" t="s">
        <v>931</v>
      </c>
      <c r="N1752" s="125">
        <v>1</v>
      </c>
      <c r="O1752" s="141" t="s">
        <v>931</v>
      </c>
    </row>
    <row r="1753" spans="1:15" x14ac:dyDescent="0.25">
      <c r="A1753" s="125">
        <f t="shared" si="27"/>
        <v>1747</v>
      </c>
      <c r="B1753" s="125" t="s">
        <v>3166</v>
      </c>
      <c r="C1753" s="125" t="s">
        <v>3166</v>
      </c>
      <c r="D1753" s="125" t="s">
        <v>3216</v>
      </c>
      <c r="E1753" s="126"/>
      <c r="F1753" s="127"/>
      <c r="G1753" s="127"/>
      <c r="H1753" s="130" t="s">
        <v>3168</v>
      </c>
      <c r="I1753" s="129">
        <v>121.33194220812518</v>
      </c>
      <c r="J1753" s="125">
        <v>15</v>
      </c>
      <c r="K1753" s="125" t="s">
        <v>3169</v>
      </c>
      <c r="L1753" s="125" t="s">
        <v>3172</v>
      </c>
      <c r="M1753" s="141" t="s">
        <v>931</v>
      </c>
      <c r="N1753" s="125">
        <v>1</v>
      </c>
      <c r="O1753" s="141" t="s">
        <v>931</v>
      </c>
    </row>
    <row r="1754" spans="1:15" x14ac:dyDescent="0.25">
      <c r="A1754" s="125">
        <f t="shared" si="27"/>
        <v>1748</v>
      </c>
      <c r="B1754" s="125" t="s">
        <v>3166</v>
      </c>
      <c r="C1754" s="125" t="s">
        <v>3166</v>
      </c>
      <c r="D1754" s="125" t="s">
        <v>3216</v>
      </c>
      <c r="E1754" s="126"/>
      <c r="F1754" s="127"/>
      <c r="G1754" s="127"/>
      <c r="H1754" s="130" t="s">
        <v>3168</v>
      </c>
      <c r="I1754" s="129">
        <v>124.33417068532708</v>
      </c>
      <c r="J1754" s="125">
        <v>15</v>
      </c>
      <c r="K1754" s="125" t="s">
        <v>3169</v>
      </c>
      <c r="L1754" s="125" t="s">
        <v>3172</v>
      </c>
      <c r="M1754" s="141" t="s">
        <v>931</v>
      </c>
      <c r="N1754" s="125">
        <v>1</v>
      </c>
      <c r="O1754" s="141" t="s">
        <v>931</v>
      </c>
    </row>
    <row r="1755" spans="1:15" x14ac:dyDescent="0.25">
      <c r="A1755" s="125">
        <f t="shared" si="27"/>
        <v>1749</v>
      </c>
      <c r="B1755" s="125" t="s">
        <v>3166</v>
      </c>
      <c r="C1755" s="125" t="s">
        <v>3166</v>
      </c>
      <c r="D1755" s="125" t="s">
        <v>3216</v>
      </c>
      <c r="E1755" s="126"/>
      <c r="F1755" s="127"/>
      <c r="G1755" s="127"/>
      <c r="H1755" s="130" t="s">
        <v>3168</v>
      </c>
      <c r="I1755" s="129">
        <v>16.515789415251405</v>
      </c>
      <c r="J1755" s="125">
        <v>15</v>
      </c>
      <c r="K1755" s="125" t="s">
        <v>3169</v>
      </c>
      <c r="L1755" s="125" t="s">
        <v>3172</v>
      </c>
      <c r="M1755" s="141" t="s">
        <v>931</v>
      </c>
      <c r="N1755" s="125">
        <v>1</v>
      </c>
      <c r="O1755" s="141" t="s">
        <v>931</v>
      </c>
    </row>
    <row r="1756" spans="1:15" x14ac:dyDescent="0.25">
      <c r="A1756" s="125">
        <f t="shared" si="27"/>
        <v>1750</v>
      </c>
      <c r="B1756" s="125" t="s">
        <v>3166</v>
      </c>
      <c r="C1756" s="125" t="s">
        <v>3166</v>
      </c>
      <c r="D1756" s="125" t="s">
        <v>3216</v>
      </c>
      <c r="E1756" s="126"/>
      <c r="F1756" s="127"/>
      <c r="G1756" s="127"/>
      <c r="H1756" s="130" t="s">
        <v>3185</v>
      </c>
      <c r="I1756" s="129">
        <v>30.399644734617134</v>
      </c>
      <c r="J1756" s="125">
        <v>11</v>
      </c>
      <c r="K1756" s="125" t="s">
        <v>3169</v>
      </c>
      <c r="L1756" s="125" t="s">
        <v>3175</v>
      </c>
      <c r="M1756" s="141" t="s">
        <v>5800</v>
      </c>
      <c r="N1756" s="125">
        <v>1</v>
      </c>
      <c r="O1756" s="141" t="s">
        <v>8169</v>
      </c>
    </row>
    <row r="1757" spans="1:15" x14ac:dyDescent="0.25">
      <c r="A1757" s="125">
        <f t="shared" si="27"/>
        <v>1751</v>
      </c>
      <c r="B1757" s="125" t="s">
        <v>3166</v>
      </c>
      <c r="C1757" s="125" t="s">
        <v>3166</v>
      </c>
      <c r="D1757" s="125" t="s">
        <v>3216</v>
      </c>
      <c r="E1757" s="126"/>
      <c r="F1757" s="127"/>
      <c r="G1757" s="127"/>
      <c r="H1757" s="130" t="s">
        <v>3185</v>
      </c>
      <c r="I1757" s="129">
        <v>25.896271932601191</v>
      </c>
      <c r="J1757" s="125">
        <v>9</v>
      </c>
      <c r="K1757" s="125" t="s">
        <v>3169</v>
      </c>
      <c r="L1757" s="125" t="s">
        <v>3175</v>
      </c>
      <c r="M1757" s="141" t="s">
        <v>5739</v>
      </c>
      <c r="N1757" s="125">
        <v>1</v>
      </c>
      <c r="O1757" s="141" t="s">
        <v>8178</v>
      </c>
    </row>
    <row r="1758" spans="1:15" x14ac:dyDescent="0.25">
      <c r="A1758" s="125">
        <f t="shared" si="27"/>
        <v>1752</v>
      </c>
      <c r="B1758" s="125" t="s">
        <v>3166</v>
      </c>
      <c r="C1758" s="125" t="s">
        <v>3166</v>
      </c>
      <c r="D1758" s="125" t="s">
        <v>3216</v>
      </c>
      <c r="E1758" s="126"/>
      <c r="F1758" s="127"/>
      <c r="G1758" s="127"/>
      <c r="H1758" s="130" t="s">
        <v>3185</v>
      </c>
      <c r="I1758" s="129">
        <v>0</v>
      </c>
      <c r="J1758" s="125">
        <v>11</v>
      </c>
      <c r="K1758" s="125" t="s">
        <v>3188</v>
      </c>
      <c r="L1758" s="125" t="s">
        <v>3175</v>
      </c>
      <c r="M1758" s="141" t="s">
        <v>5800</v>
      </c>
      <c r="N1758" s="125">
        <v>1</v>
      </c>
      <c r="O1758" s="141" t="s">
        <v>8169</v>
      </c>
    </row>
    <row r="1759" spans="1:15" x14ac:dyDescent="0.25">
      <c r="A1759" s="125">
        <f t="shared" si="27"/>
        <v>1753</v>
      </c>
      <c r="B1759" s="125" t="s">
        <v>3166</v>
      </c>
      <c r="C1759" s="125" t="s">
        <v>3166</v>
      </c>
      <c r="D1759" s="125" t="s">
        <v>3216</v>
      </c>
      <c r="E1759" s="126"/>
      <c r="F1759" s="127"/>
      <c r="G1759" s="127"/>
      <c r="H1759" s="130" t="s">
        <v>3185</v>
      </c>
      <c r="I1759" s="129">
        <v>2</v>
      </c>
      <c r="J1759" s="125">
        <v>11</v>
      </c>
      <c r="K1759" s="125" t="s">
        <v>3169</v>
      </c>
      <c r="L1759" s="125" t="s">
        <v>3175</v>
      </c>
      <c r="M1759" s="141" t="s">
        <v>5800</v>
      </c>
      <c r="N1759" s="125">
        <v>1</v>
      </c>
      <c r="O1759" s="141" t="s">
        <v>8169</v>
      </c>
    </row>
    <row r="1760" spans="1:15" x14ac:dyDescent="0.25">
      <c r="A1760" s="125">
        <f t="shared" si="27"/>
        <v>1754</v>
      </c>
      <c r="B1760" s="125" t="s">
        <v>3166</v>
      </c>
      <c r="C1760" s="125" t="s">
        <v>3166</v>
      </c>
      <c r="D1760" s="125" t="s">
        <v>3216</v>
      </c>
      <c r="E1760" s="126"/>
      <c r="F1760" s="127"/>
      <c r="G1760" s="127"/>
      <c r="H1760" s="130" t="s">
        <v>3185</v>
      </c>
      <c r="I1760" s="129">
        <v>37.00742628116663</v>
      </c>
      <c r="J1760" s="125">
        <v>8</v>
      </c>
      <c r="K1760" s="125" t="s">
        <v>3169</v>
      </c>
      <c r="L1760" s="125" t="s">
        <v>3175</v>
      </c>
      <c r="M1760" s="141" t="s">
        <v>5729</v>
      </c>
      <c r="N1760" s="125">
        <v>1</v>
      </c>
      <c r="O1760" s="141" t="s">
        <v>8179</v>
      </c>
    </row>
    <row r="1761" spans="1:15" x14ac:dyDescent="0.25">
      <c r="A1761" s="125">
        <f t="shared" si="27"/>
        <v>1755</v>
      </c>
      <c r="B1761" s="125" t="s">
        <v>3166</v>
      </c>
      <c r="C1761" s="125" t="s">
        <v>3166</v>
      </c>
      <c r="D1761" s="125" t="s">
        <v>3216</v>
      </c>
      <c r="E1761" s="126"/>
      <c r="F1761" s="127"/>
      <c r="G1761" s="127"/>
      <c r="H1761" s="130" t="s">
        <v>3185</v>
      </c>
      <c r="I1761" s="129">
        <v>36.840266014390117</v>
      </c>
      <c r="J1761" s="125">
        <v>8</v>
      </c>
      <c r="K1761" s="125" t="s">
        <v>3169</v>
      </c>
      <c r="L1761" s="125" t="s">
        <v>3172</v>
      </c>
      <c r="M1761" s="141" t="s">
        <v>5831</v>
      </c>
      <c r="N1761" s="125">
        <v>1</v>
      </c>
      <c r="O1761" s="141" t="s">
        <v>8180</v>
      </c>
    </row>
    <row r="1762" spans="1:15" x14ac:dyDescent="0.25">
      <c r="A1762" s="125">
        <f t="shared" si="27"/>
        <v>1756</v>
      </c>
      <c r="B1762" s="125" t="s">
        <v>3166</v>
      </c>
      <c r="C1762" s="125" t="s">
        <v>3166</v>
      </c>
      <c r="D1762" s="125" t="s">
        <v>3216</v>
      </c>
      <c r="E1762" s="126"/>
      <c r="F1762" s="127"/>
      <c r="G1762" s="127"/>
      <c r="H1762" s="130" t="s">
        <v>3185</v>
      </c>
      <c r="I1762" s="129">
        <v>33</v>
      </c>
      <c r="J1762" s="125">
        <v>8</v>
      </c>
      <c r="K1762" s="125" t="s">
        <v>3169</v>
      </c>
      <c r="L1762" s="125" t="s">
        <v>3172</v>
      </c>
      <c r="M1762" s="141" t="s">
        <v>5831</v>
      </c>
      <c r="N1762" s="125">
        <v>1</v>
      </c>
      <c r="O1762" s="141" t="s">
        <v>8180</v>
      </c>
    </row>
    <row r="1763" spans="1:15" x14ac:dyDescent="0.25">
      <c r="A1763" s="125">
        <f t="shared" si="27"/>
        <v>1757</v>
      </c>
      <c r="B1763" s="125" t="s">
        <v>3166</v>
      </c>
      <c r="C1763" s="125" t="s">
        <v>3166</v>
      </c>
      <c r="D1763" s="125" t="s">
        <v>3216</v>
      </c>
      <c r="E1763" s="126"/>
      <c r="F1763" s="127"/>
      <c r="G1763" s="127"/>
      <c r="H1763" s="130" t="s">
        <v>3185</v>
      </c>
      <c r="I1763" s="129">
        <v>15</v>
      </c>
      <c r="J1763" s="125">
        <v>9</v>
      </c>
      <c r="K1763" s="125" t="s">
        <v>3169</v>
      </c>
      <c r="L1763" s="125" t="s">
        <v>3175</v>
      </c>
      <c r="M1763" s="141" t="s">
        <v>5739</v>
      </c>
      <c r="N1763" s="125">
        <v>1</v>
      </c>
      <c r="O1763" s="141" t="s">
        <v>8178</v>
      </c>
    </row>
    <row r="1764" spans="1:15" x14ac:dyDescent="0.25">
      <c r="A1764" s="125">
        <f t="shared" si="27"/>
        <v>1758</v>
      </c>
      <c r="B1764" s="125" t="s">
        <v>3166</v>
      </c>
      <c r="C1764" s="125" t="s">
        <v>3166</v>
      </c>
      <c r="D1764" s="125" t="s">
        <v>3216</v>
      </c>
      <c r="E1764" s="126"/>
      <c r="F1764" s="127"/>
      <c r="G1764" s="127"/>
      <c r="H1764" s="130" t="s">
        <v>3185</v>
      </c>
      <c r="I1764" s="129">
        <v>36.127287470930113</v>
      </c>
      <c r="J1764" s="125">
        <v>9</v>
      </c>
      <c r="K1764" s="125" t="s">
        <v>3169</v>
      </c>
      <c r="L1764" s="125" t="s">
        <v>3175</v>
      </c>
      <c r="M1764" s="141" t="s">
        <v>5739</v>
      </c>
      <c r="N1764" s="125">
        <v>1</v>
      </c>
      <c r="O1764" s="141" t="s">
        <v>8178</v>
      </c>
    </row>
    <row r="1765" spans="1:15" x14ac:dyDescent="0.25">
      <c r="A1765" s="125">
        <f t="shared" si="27"/>
        <v>1759</v>
      </c>
      <c r="B1765" s="125" t="s">
        <v>3166</v>
      </c>
      <c r="C1765" s="125" t="s">
        <v>3166</v>
      </c>
      <c r="D1765" s="125" t="s">
        <v>3216</v>
      </c>
      <c r="E1765" s="126"/>
      <c r="F1765" s="127"/>
      <c r="G1765" s="127"/>
      <c r="H1765" s="130" t="s">
        <v>3185</v>
      </c>
      <c r="I1765" s="129">
        <v>52.259739762095428</v>
      </c>
      <c r="J1765" s="125">
        <v>9</v>
      </c>
      <c r="K1765" s="125" t="s">
        <v>3169</v>
      </c>
      <c r="L1765" s="125" t="s">
        <v>3175</v>
      </c>
      <c r="M1765" s="141" t="s">
        <v>5739</v>
      </c>
      <c r="N1765" s="125">
        <v>1</v>
      </c>
      <c r="O1765" s="141" t="s">
        <v>8178</v>
      </c>
    </row>
    <row r="1766" spans="1:15" x14ac:dyDescent="0.25">
      <c r="A1766" s="125">
        <f t="shared" si="27"/>
        <v>1760</v>
      </c>
      <c r="B1766" s="125" t="s">
        <v>3166</v>
      </c>
      <c r="C1766" s="125" t="s">
        <v>3166</v>
      </c>
      <c r="D1766" s="125" t="s">
        <v>3216</v>
      </c>
      <c r="E1766" s="126"/>
      <c r="F1766" s="127"/>
      <c r="G1766" s="127"/>
      <c r="H1766" s="130" t="s">
        <v>3185</v>
      </c>
      <c r="I1766" s="129">
        <v>13.029984650752512</v>
      </c>
      <c r="J1766" s="125">
        <v>9</v>
      </c>
      <c r="K1766" s="125" t="s">
        <v>3169</v>
      </c>
      <c r="L1766" s="125" t="s">
        <v>3175</v>
      </c>
      <c r="M1766" s="141" t="s">
        <v>5739</v>
      </c>
      <c r="N1766" s="125">
        <v>1</v>
      </c>
      <c r="O1766" s="141" t="s">
        <v>8178</v>
      </c>
    </row>
    <row r="1767" spans="1:15" x14ac:dyDescent="0.25">
      <c r="A1767" s="125">
        <f t="shared" si="27"/>
        <v>1761</v>
      </c>
      <c r="B1767" s="125" t="s">
        <v>3166</v>
      </c>
      <c r="C1767" s="125" t="s">
        <v>3166</v>
      </c>
      <c r="D1767" s="125" t="s">
        <v>3216</v>
      </c>
      <c r="E1767" s="126"/>
      <c r="F1767" s="127"/>
      <c r="G1767" s="127"/>
      <c r="H1767" s="130" t="s">
        <v>3185</v>
      </c>
      <c r="I1767" s="129">
        <v>20.108709555843266</v>
      </c>
      <c r="J1767" s="125">
        <v>9</v>
      </c>
      <c r="K1767" s="125" t="s">
        <v>3169</v>
      </c>
      <c r="L1767" s="125" t="s">
        <v>3175</v>
      </c>
      <c r="M1767" s="141" t="s">
        <v>5739</v>
      </c>
      <c r="N1767" s="125">
        <v>1</v>
      </c>
      <c r="O1767" s="141" t="s">
        <v>8178</v>
      </c>
    </row>
    <row r="1768" spans="1:15" x14ac:dyDescent="0.25">
      <c r="A1768" s="125">
        <f t="shared" si="27"/>
        <v>1762</v>
      </c>
      <c r="B1768" s="125" t="s">
        <v>3166</v>
      </c>
      <c r="C1768" s="125" t="s">
        <v>3166</v>
      </c>
      <c r="D1768" s="125" t="s">
        <v>3216</v>
      </c>
      <c r="E1768" s="126"/>
      <c r="F1768" s="127"/>
      <c r="G1768" s="127"/>
      <c r="H1768" s="130" t="s">
        <v>3185</v>
      </c>
      <c r="I1768" s="129">
        <v>25</v>
      </c>
      <c r="J1768" s="125">
        <v>9</v>
      </c>
      <c r="K1768" s="125" t="s">
        <v>3169</v>
      </c>
      <c r="L1768" s="125" t="s">
        <v>3175</v>
      </c>
      <c r="M1768" s="141" t="s">
        <v>5739</v>
      </c>
      <c r="N1768" s="125">
        <v>1</v>
      </c>
      <c r="O1768" s="141" t="s">
        <v>8178</v>
      </c>
    </row>
    <row r="1769" spans="1:15" x14ac:dyDescent="0.25">
      <c r="A1769" s="125">
        <f t="shared" si="27"/>
        <v>1763</v>
      </c>
      <c r="B1769" s="125" t="s">
        <v>3166</v>
      </c>
      <c r="C1769" s="125" t="s">
        <v>3166</v>
      </c>
      <c r="D1769" s="125" t="s">
        <v>3216</v>
      </c>
      <c r="E1769" s="126"/>
      <c r="F1769" s="127"/>
      <c r="G1769" s="127"/>
      <c r="H1769" s="130" t="s">
        <v>3185</v>
      </c>
      <c r="I1769" s="129">
        <v>20</v>
      </c>
      <c r="J1769" s="125">
        <v>9</v>
      </c>
      <c r="K1769" s="125" t="s">
        <v>3169</v>
      </c>
      <c r="L1769" s="125" t="s">
        <v>3175</v>
      </c>
      <c r="M1769" s="141" t="s">
        <v>5739</v>
      </c>
      <c r="N1769" s="125">
        <v>1</v>
      </c>
      <c r="O1769" s="141" t="s">
        <v>8178</v>
      </c>
    </row>
    <row r="1770" spans="1:15" x14ac:dyDescent="0.25">
      <c r="A1770" s="125">
        <f t="shared" si="27"/>
        <v>1764</v>
      </c>
      <c r="B1770" s="125" t="s">
        <v>3166</v>
      </c>
      <c r="C1770" s="125" t="s">
        <v>3166</v>
      </c>
      <c r="D1770" s="125" t="s">
        <v>3216</v>
      </c>
      <c r="E1770" s="126"/>
      <c r="F1770" s="127"/>
      <c r="G1770" s="127"/>
      <c r="H1770" s="130" t="s">
        <v>3185</v>
      </c>
      <c r="I1770" s="129">
        <v>0</v>
      </c>
      <c r="J1770" s="125">
        <v>9</v>
      </c>
      <c r="K1770" s="125" t="s">
        <v>3188</v>
      </c>
      <c r="L1770" s="125" t="s">
        <v>3175</v>
      </c>
      <c r="M1770" s="141" t="s">
        <v>5796</v>
      </c>
      <c r="N1770" s="125">
        <v>1</v>
      </c>
      <c r="O1770" s="141" t="s">
        <v>8181</v>
      </c>
    </row>
    <row r="1771" spans="1:15" x14ac:dyDescent="0.25">
      <c r="A1771" s="125">
        <f t="shared" si="27"/>
        <v>1765</v>
      </c>
      <c r="B1771" s="125" t="s">
        <v>3166</v>
      </c>
      <c r="C1771" s="125" t="s">
        <v>3166</v>
      </c>
      <c r="D1771" s="125" t="s">
        <v>3216</v>
      </c>
      <c r="E1771" s="126"/>
      <c r="F1771" s="127"/>
      <c r="G1771" s="127"/>
      <c r="H1771" s="130" t="s">
        <v>3185</v>
      </c>
      <c r="I1771" s="129">
        <v>28</v>
      </c>
      <c r="J1771" s="125">
        <v>11</v>
      </c>
      <c r="K1771" s="125" t="s">
        <v>3169</v>
      </c>
      <c r="L1771" s="125" t="s">
        <v>3175</v>
      </c>
      <c r="M1771" s="141" t="s">
        <v>5800</v>
      </c>
      <c r="N1771" s="125">
        <v>1</v>
      </c>
      <c r="O1771" s="141" t="s">
        <v>8169</v>
      </c>
    </row>
  </sheetData>
  <autoFilter ref="A5:N1771">
    <filterColumn colId="5" showButton="0"/>
  </autoFilter>
  <mergeCells count="16">
    <mergeCell ref="N5:N6"/>
    <mergeCell ref="O5:O6"/>
    <mergeCell ref="A1:N1"/>
    <mergeCell ref="A2:N2"/>
    <mergeCell ref="A5:A6"/>
    <mergeCell ref="B5:B6"/>
    <mergeCell ref="C5:C6"/>
    <mergeCell ref="D5:D6"/>
    <mergeCell ref="E5:E6"/>
    <mergeCell ref="F5:G5"/>
    <mergeCell ref="H5:H6"/>
    <mergeCell ref="I5:I6"/>
    <mergeCell ref="J5:J6"/>
    <mergeCell ref="K5:K6"/>
    <mergeCell ref="L5:L6"/>
    <mergeCell ref="M5:M6"/>
  </mergeCells>
  <dataValidations count="2">
    <dataValidation type="whole" operator="lessThan" showInputMessage="1" showErrorMessage="1" sqref="G1200:G1237">
      <formula1>0</formula1>
    </dataValidation>
    <dataValidation type="whole" operator="lessThan" allowBlank="1" showInputMessage="1" showErrorMessage="1" sqref="F1200:F1237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476"/>
  <sheetViews>
    <sheetView showGridLines="0" view="pageBreakPreview" topLeftCell="A11" zoomScale="115" zoomScaleNormal="80" zoomScaleSheetLayoutView="115" workbookViewId="0">
      <pane xSplit="1" ySplit="6" topLeftCell="B17" activePane="bottomRight" state="frozen"/>
      <selection activeCell="A11" sqref="A11"/>
      <selection pane="topRight" activeCell="B11" sqref="B11"/>
      <selection pane="bottomLeft" activeCell="A17" sqref="A17"/>
      <selection pane="bottomRight" activeCell="B11" sqref="B11"/>
    </sheetView>
  </sheetViews>
  <sheetFormatPr baseColWidth="10" defaultRowHeight="12.75" x14ac:dyDescent="0.2"/>
  <cols>
    <col min="1" max="1" width="10.140625" style="10" bestFit="1" customWidth="1"/>
    <col min="2" max="2" width="11.7109375" style="10" customWidth="1"/>
    <col min="3" max="3" width="23.28515625" style="9" bestFit="1" customWidth="1"/>
    <col min="4" max="4" width="67.28515625" style="9" customWidth="1"/>
    <col min="5" max="5" width="8.7109375" style="9" customWidth="1"/>
    <col min="6" max="6" width="11.28515625" style="9" customWidth="1"/>
    <col min="7" max="7" width="13.140625" style="47" customWidth="1"/>
    <col min="8" max="8" width="10.140625" style="47" customWidth="1"/>
    <col min="9" max="9" width="3.140625" style="47" customWidth="1"/>
    <col min="10" max="10" width="11.140625" style="48" bestFit="1" customWidth="1"/>
    <col min="11" max="11" width="7.85546875" style="9" customWidth="1"/>
    <col min="12" max="12" width="11.28515625" style="9" customWidth="1"/>
    <col min="13" max="13" width="14.85546875" style="10" customWidth="1"/>
    <col min="14" max="256" width="11.42578125" style="10"/>
    <col min="257" max="257" width="10.140625" style="10" bestFit="1" customWidth="1"/>
    <col min="258" max="258" width="11.7109375" style="10" customWidth="1"/>
    <col min="259" max="259" width="23.28515625" style="10" bestFit="1" customWidth="1"/>
    <col min="260" max="260" width="67.28515625" style="10" customWidth="1"/>
    <col min="261" max="261" width="8.7109375" style="10" customWidth="1"/>
    <col min="262" max="262" width="10.140625" style="10" customWidth="1"/>
    <col min="263" max="263" width="13.140625" style="10" customWidth="1"/>
    <col min="264" max="264" width="10.140625" style="10" customWidth="1"/>
    <col min="265" max="265" width="3.140625" style="10" customWidth="1"/>
    <col min="266" max="266" width="11.140625" style="10" bestFit="1" customWidth="1"/>
    <col min="267" max="267" width="7.85546875" style="10" customWidth="1"/>
    <col min="268" max="268" width="11.28515625" style="10" customWidth="1"/>
    <col min="269" max="269" width="14.85546875" style="10" customWidth="1"/>
    <col min="270" max="512" width="11.42578125" style="10"/>
    <col min="513" max="513" width="10.140625" style="10" bestFit="1" customWidth="1"/>
    <col min="514" max="514" width="11.7109375" style="10" customWidth="1"/>
    <col min="515" max="515" width="23.28515625" style="10" bestFit="1" customWidth="1"/>
    <col min="516" max="516" width="67.28515625" style="10" customWidth="1"/>
    <col min="517" max="517" width="8.7109375" style="10" customWidth="1"/>
    <col min="518" max="518" width="10.140625" style="10" customWidth="1"/>
    <col min="519" max="519" width="13.140625" style="10" customWidth="1"/>
    <col min="520" max="520" width="10.140625" style="10" customWidth="1"/>
    <col min="521" max="521" width="3.140625" style="10" customWidth="1"/>
    <col min="522" max="522" width="11.140625" style="10" bestFit="1" customWidth="1"/>
    <col min="523" max="523" width="7.85546875" style="10" customWidth="1"/>
    <col min="524" max="524" width="11.28515625" style="10" customWidth="1"/>
    <col min="525" max="525" width="14.85546875" style="10" customWidth="1"/>
    <col min="526" max="768" width="11.42578125" style="10"/>
    <col min="769" max="769" width="10.140625" style="10" bestFit="1" customWidth="1"/>
    <col min="770" max="770" width="11.7109375" style="10" customWidth="1"/>
    <col min="771" max="771" width="23.28515625" style="10" bestFit="1" customWidth="1"/>
    <col min="772" max="772" width="67.28515625" style="10" customWidth="1"/>
    <col min="773" max="773" width="8.7109375" style="10" customWidth="1"/>
    <col min="774" max="774" width="10.140625" style="10" customWidth="1"/>
    <col min="775" max="775" width="13.140625" style="10" customWidth="1"/>
    <col min="776" max="776" width="10.140625" style="10" customWidth="1"/>
    <col min="777" max="777" width="3.140625" style="10" customWidth="1"/>
    <col min="778" max="778" width="11.140625" style="10" bestFit="1" customWidth="1"/>
    <col min="779" max="779" width="7.85546875" style="10" customWidth="1"/>
    <col min="780" max="780" width="11.28515625" style="10" customWidth="1"/>
    <col min="781" max="781" width="14.85546875" style="10" customWidth="1"/>
    <col min="782" max="1024" width="11.42578125" style="10"/>
    <col min="1025" max="1025" width="10.140625" style="10" bestFit="1" customWidth="1"/>
    <col min="1026" max="1026" width="11.7109375" style="10" customWidth="1"/>
    <col min="1027" max="1027" width="23.28515625" style="10" bestFit="1" customWidth="1"/>
    <col min="1028" max="1028" width="67.28515625" style="10" customWidth="1"/>
    <col min="1029" max="1029" width="8.7109375" style="10" customWidth="1"/>
    <col min="1030" max="1030" width="10.140625" style="10" customWidth="1"/>
    <col min="1031" max="1031" width="13.140625" style="10" customWidth="1"/>
    <col min="1032" max="1032" width="10.140625" style="10" customWidth="1"/>
    <col min="1033" max="1033" width="3.140625" style="10" customWidth="1"/>
    <col min="1034" max="1034" width="11.140625" style="10" bestFit="1" customWidth="1"/>
    <col min="1035" max="1035" width="7.85546875" style="10" customWidth="1"/>
    <col min="1036" max="1036" width="11.28515625" style="10" customWidth="1"/>
    <col min="1037" max="1037" width="14.85546875" style="10" customWidth="1"/>
    <col min="1038" max="1280" width="11.42578125" style="10"/>
    <col min="1281" max="1281" width="10.140625" style="10" bestFit="1" customWidth="1"/>
    <col min="1282" max="1282" width="11.7109375" style="10" customWidth="1"/>
    <col min="1283" max="1283" width="23.28515625" style="10" bestFit="1" customWidth="1"/>
    <col min="1284" max="1284" width="67.28515625" style="10" customWidth="1"/>
    <col min="1285" max="1285" width="8.7109375" style="10" customWidth="1"/>
    <col min="1286" max="1286" width="10.140625" style="10" customWidth="1"/>
    <col min="1287" max="1287" width="13.140625" style="10" customWidth="1"/>
    <col min="1288" max="1288" width="10.140625" style="10" customWidth="1"/>
    <col min="1289" max="1289" width="3.140625" style="10" customWidth="1"/>
    <col min="1290" max="1290" width="11.140625" style="10" bestFit="1" customWidth="1"/>
    <col min="1291" max="1291" width="7.85546875" style="10" customWidth="1"/>
    <col min="1292" max="1292" width="11.28515625" style="10" customWidth="1"/>
    <col min="1293" max="1293" width="14.85546875" style="10" customWidth="1"/>
    <col min="1294" max="1536" width="11.42578125" style="10"/>
    <col min="1537" max="1537" width="10.140625" style="10" bestFit="1" customWidth="1"/>
    <col min="1538" max="1538" width="11.7109375" style="10" customWidth="1"/>
    <col min="1539" max="1539" width="23.28515625" style="10" bestFit="1" customWidth="1"/>
    <col min="1540" max="1540" width="67.28515625" style="10" customWidth="1"/>
    <col min="1541" max="1541" width="8.7109375" style="10" customWidth="1"/>
    <col min="1542" max="1542" width="10.140625" style="10" customWidth="1"/>
    <col min="1543" max="1543" width="13.140625" style="10" customWidth="1"/>
    <col min="1544" max="1544" width="10.140625" style="10" customWidth="1"/>
    <col min="1545" max="1545" width="3.140625" style="10" customWidth="1"/>
    <col min="1546" max="1546" width="11.140625" style="10" bestFit="1" customWidth="1"/>
    <col min="1547" max="1547" width="7.85546875" style="10" customWidth="1"/>
    <col min="1548" max="1548" width="11.28515625" style="10" customWidth="1"/>
    <col min="1549" max="1549" width="14.85546875" style="10" customWidth="1"/>
    <col min="1550" max="1792" width="11.42578125" style="10"/>
    <col min="1793" max="1793" width="10.140625" style="10" bestFit="1" customWidth="1"/>
    <col min="1794" max="1794" width="11.7109375" style="10" customWidth="1"/>
    <col min="1795" max="1795" width="23.28515625" style="10" bestFit="1" customWidth="1"/>
    <col min="1796" max="1796" width="67.28515625" style="10" customWidth="1"/>
    <col min="1797" max="1797" width="8.7109375" style="10" customWidth="1"/>
    <col min="1798" max="1798" width="10.140625" style="10" customWidth="1"/>
    <col min="1799" max="1799" width="13.140625" style="10" customWidth="1"/>
    <col min="1800" max="1800" width="10.140625" style="10" customWidth="1"/>
    <col min="1801" max="1801" width="3.140625" style="10" customWidth="1"/>
    <col min="1802" max="1802" width="11.140625" style="10" bestFit="1" customWidth="1"/>
    <col min="1803" max="1803" width="7.85546875" style="10" customWidth="1"/>
    <col min="1804" max="1804" width="11.28515625" style="10" customWidth="1"/>
    <col min="1805" max="1805" width="14.85546875" style="10" customWidth="1"/>
    <col min="1806" max="2048" width="11.42578125" style="10"/>
    <col min="2049" max="2049" width="10.140625" style="10" bestFit="1" customWidth="1"/>
    <col min="2050" max="2050" width="11.7109375" style="10" customWidth="1"/>
    <col min="2051" max="2051" width="23.28515625" style="10" bestFit="1" customWidth="1"/>
    <col min="2052" max="2052" width="67.28515625" style="10" customWidth="1"/>
    <col min="2053" max="2053" width="8.7109375" style="10" customWidth="1"/>
    <col min="2054" max="2054" width="10.140625" style="10" customWidth="1"/>
    <col min="2055" max="2055" width="13.140625" style="10" customWidth="1"/>
    <col min="2056" max="2056" width="10.140625" style="10" customWidth="1"/>
    <col min="2057" max="2057" width="3.140625" style="10" customWidth="1"/>
    <col min="2058" max="2058" width="11.140625" style="10" bestFit="1" customWidth="1"/>
    <col min="2059" max="2059" width="7.85546875" style="10" customWidth="1"/>
    <col min="2060" max="2060" width="11.28515625" style="10" customWidth="1"/>
    <col min="2061" max="2061" width="14.85546875" style="10" customWidth="1"/>
    <col min="2062" max="2304" width="11.42578125" style="10"/>
    <col min="2305" max="2305" width="10.140625" style="10" bestFit="1" customWidth="1"/>
    <col min="2306" max="2306" width="11.7109375" style="10" customWidth="1"/>
    <col min="2307" max="2307" width="23.28515625" style="10" bestFit="1" customWidth="1"/>
    <col min="2308" max="2308" width="67.28515625" style="10" customWidth="1"/>
    <col min="2309" max="2309" width="8.7109375" style="10" customWidth="1"/>
    <col min="2310" max="2310" width="10.140625" style="10" customWidth="1"/>
    <col min="2311" max="2311" width="13.140625" style="10" customWidth="1"/>
    <col min="2312" max="2312" width="10.140625" style="10" customWidth="1"/>
    <col min="2313" max="2313" width="3.140625" style="10" customWidth="1"/>
    <col min="2314" max="2314" width="11.140625" style="10" bestFit="1" customWidth="1"/>
    <col min="2315" max="2315" width="7.85546875" style="10" customWidth="1"/>
    <col min="2316" max="2316" width="11.28515625" style="10" customWidth="1"/>
    <col min="2317" max="2317" width="14.85546875" style="10" customWidth="1"/>
    <col min="2318" max="2560" width="11.42578125" style="10"/>
    <col min="2561" max="2561" width="10.140625" style="10" bestFit="1" customWidth="1"/>
    <col min="2562" max="2562" width="11.7109375" style="10" customWidth="1"/>
    <col min="2563" max="2563" width="23.28515625" style="10" bestFit="1" customWidth="1"/>
    <col min="2564" max="2564" width="67.28515625" style="10" customWidth="1"/>
    <col min="2565" max="2565" width="8.7109375" style="10" customWidth="1"/>
    <col min="2566" max="2566" width="10.140625" style="10" customWidth="1"/>
    <col min="2567" max="2567" width="13.140625" style="10" customWidth="1"/>
    <col min="2568" max="2568" width="10.140625" style="10" customWidth="1"/>
    <col min="2569" max="2569" width="3.140625" style="10" customWidth="1"/>
    <col min="2570" max="2570" width="11.140625" style="10" bestFit="1" customWidth="1"/>
    <col min="2571" max="2571" width="7.85546875" style="10" customWidth="1"/>
    <col min="2572" max="2572" width="11.28515625" style="10" customWidth="1"/>
    <col min="2573" max="2573" width="14.85546875" style="10" customWidth="1"/>
    <col min="2574" max="2816" width="11.42578125" style="10"/>
    <col min="2817" max="2817" width="10.140625" style="10" bestFit="1" customWidth="1"/>
    <col min="2818" max="2818" width="11.7109375" style="10" customWidth="1"/>
    <col min="2819" max="2819" width="23.28515625" style="10" bestFit="1" customWidth="1"/>
    <col min="2820" max="2820" width="67.28515625" style="10" customWidth="1"/>
    <col min="2821" max="2821" width="8.7109375" style="10" customWidth="1"/>
    <col min="2822" max="2822" width="10.140625" style="10" customWidth="1"/>
    <col min="2823" max="2823" width="13.140625" style="10" customWidth="1"/>
    <col min="2824" max="2824" width="10.140625" style="10" customWidth="1"/>
    <col min="2825" max="2825" width="3.140625" style="10" customWidth="1"/>
    <col min="2826" max="2826" width="11.140625" style="10" bestFit="1" customWidth="1"/>
    <col min="2827" max="2827" width="7.85546875" style="10" customWidth="1"/>
    <col min="2828" max="2828" width="11.28515625" style="10" customWidth="1"/>
    <col min="2829" max="2829" width="14.85546875" style="10" customWidth="1"/>
    <col min="2830" max="3072" width="11.42578125" style="10"/>
    <col min="3073" max="3073" width="10.140625" style="10" bestFit="1" customWidth="1"/>
    <col min="3074" max="3074" width="11.7109375" style="10" customWidth="1"/>
    <col min="3075" max="3075" width="23.28515625" style="10" bestFit="1" customWidth="1"/>
    <col min="3076" max="3076" width="67.28515625" style="10" customWidth="1"/>
    <col min="3077" max="3077" width="8.7109375" style="10" customWidth="1"/>
    <col min="3078" max="3078" width="10.140625" style="10" customWidth="1"/>
    <col min="3079" max="3079" width="13.140625" style="10" customWidth="1"/>
    <col min="3080" max="3080" width="10.140625" style="10" customWidth="1"/>
    <col min="3081" max="3081" width="3.140625" style="10" customWidth="1"/>
    <col min="3082" max="3082" width="11.140625" style="10" bestFit="1" customWidth="1"/>
    <col min="3083" max="3083" width="7.85546875" style="10" customWidth="1"/>
    <col min="3084" max="3084" width="11.28515625" style="10" customWidth="1"/>
    <col min="3085" max="3085" width="14.85546875" style="10" customWidth="1"/>
    <col min="3086" max="3328" width="11.42578125" style="10"/>
    <col min="3329" max="3329" width="10.140625" style="10" bestFit="1" customWidth="1"/>
    <col min="3330" max="3330" width="11.7109375" style="10" customWidth="1"/>
    <col min="3331" max="3331" width="23.28515625" style="10" bestFit="1" customWidth="1"/>
    <col min="3332" max="3332" width="67.28515625" style="10" customWidth="1"/>
    <col min="3333" max="3333" width="8.7109375" style="10" customWidth="1"/>
    <col min="3334" max="3334" width="10.140625" style="10" customWidth="1"/>
    <col min="3335" max="3335" width="13.140625" style="10" customWidth="1"/>
    <col min="3336" max="3336" width="10.140625" style="10" customWidth="1"/>
    <col min="3337" max="3337" width="3.140625" style="10" customWidth="1"/>
    <col min="3338" max="3338" width="11.140625" style="10" bestFit="1" customWidth="1"/>
    <col min="3339" max="3339" width="7.85546875" style="10" customWidth="1"/>
    <col min="3340" max="3340" width="11.28515625" style="10" customWidth="1"/>
    <col min="3341" max="3341" width="14.85546875" style="10" customWidth="1"/>
    <col min="3342" max="3584" width="11.42578125" style="10"/>
    <col min="3585" max="3585" width="10.140625" style="10" bestFit="1" customWidth="1"/>
    <col min="3586" max="3586" width="11.7109375" style="10" customWidth="1"/>
    <col min="3587" max="3587" width="23.28515625" style="10" bestFit="1" customWidth="1"/>
    <col min="3588" max="3588" width="67.28515625" style="10" customWidth="1"/>
    <col min="3589" max="3589" width="8.7109375" style="10" customWidth="1"/>
    <col min="3590" max="3590" width="10.140625" style="10" customWidth="1"/>
    <col min="3591" max="3591" width="13.140625" style="10" customWidth="1"/>
    <col min="3592" max="3592" width="10.140625" style="10" customWidth="1"/>
    <col min="3593" max="3593" width="3.140625" style="10" customWidth="1"/>
    <col min="3594" max="3594" width="11.140625" style="10" bestFit="1" customWidth="1"/>
    <col min="3595" max="3595" width="7.85546875" style="10" customWidth="1"/>
    <col min="3596" max="3596" width="11.28515625" style="10" customWidth="1"/>
    <col min="3597" max="3597" width="14.85546875" style="10" customWidth="1"/>
    <col min="3598" max="3840" width="11.42578125" style="10"/>
    <col min="3841" max="3841" width="10.140625" style="10" bestFit="1" customWidth="1"/>
    <col min="3842" max="3842" width="11.7109375" style="10" customWidth="1"/>
    <col min="3843" max="3843" width="23.28515625" style="10" bestFit="1" customWidth="1"/>
    <col min="3844" max="3844" width="67.28515625" style="10" customWidth="1"/>
    <col min="3845" max="3845" width="8.7109375" style="10" customWidth="1"/>
    <col min="3846" max="3846" width="10.140625" style="10" customWidth="1"/>
    <col min="3847" max="3847" width="13.140625" style="10" customWidth="1"/>
    <col min="3848" max="3848" width="10.140625" style="10" customWidth="1"/>
    <col min="3849" max="3849" width="3.140625" style="10" customWidth="1"/>
    <col min="3850" max="3850" width="11.140625" style="10" bestFit="1" customWidth="1"/>
    <col min="3851" max="3851" width="7.85546875" style="10" customWidth="1"/>
    <col min="3852" max="3852" width="11.28515625" style="10" customWidth="1"/>
    <col min="3853" max="3853" width="14.85546875" style="10" customWidth="1"/>
    <col min="3854" max="4096" width="11.42578125" style="10"/>
    <col min="4097" max="4097" width="10.140625" style="10" bestFit="1" customWidth="1"/>
    <col min="4098" max="4098" width="11.7109375" style="10" customWidth="1"/>
    <col min="4099" max="4099" width="23.28515625" style="10" bestFit="1" customWidth="1"/>
    <col min="4100" max="4100" width="67.28515625" style="10" customWidth="1"/>
    <col min="4101" max="4101" width="8.7109375" style="10" customWidth="1"/>
    <col min="4102" max="4102" width="10.140625" style="10" customWidth="1"/>
    <col min="4103" max="4103" width="13.140625" style="10" customWidth="1"/>
    <col min="4104" max="4104" width="10.140625" style="10" customWidth="1"/>
    <col min="4105" max="4105" width="3.140625" style="10" customWidth="1"/>
    <col min="4106" max="4106" width="11.140625" style="10" bestFit="1" customWidth="1"/>
    <col min="4107" max="4107" width="7.85546875" style="10" customWidth="1"/>
    <col min="4108" max="4108" width="11.28515625" style="10" customWidth="1"/>
    <col min="4109" max="4109" width="14.85546875" style="10" customWidth="1"/>
    <col min="4110" max="4352" width="11.42578125" style="10"/>
    <col min="4353" max="4353" width="10.140625" style="10" bestFit="1" customWidth="1"/>
    <col min="4354" max="4354" width="11.7109375" style="10" customWidth="1"/>
    <col min="4355" max="4355" width="23.28515625" style="10" bestFit="1" customWidth="1"/>
    <col min="4356" max="4356" width="67.28515625" style="10" customWidth="1"/>
    <col min="4357" max="4357" width="8.7109375" style="10" customWidth="1"/>
    <col min="4358" max="4358" width="10.140625" style="10" customWidth="1"/>
    <col min="4359" max="4359" width="13.140625" style="10" customWidth="1"/>
    <col min="4360" max="4360" width="10.140625" style="10" customWidth="1"/>
    <col min="4361" max="4361" width="3.140625" style="10" customWidth="1"/>
    <col min="4362" max="4362" width="11.140625" style="10" bestFit="1" customWidth="1"/>
    <col min="4363" max="4363" width="7.85546875" style="10" customWidth="1"/>
    <col min="4364" max="4364" width="11.28515625" style="10" customWidth="1"/>
    <col min="4365" max="4365" width="14.85546875" style="10" customWidth="1"/>
    <col min="4366" max="4608" width="11.42578125" style="10"/>
    <col min="4609" max="4609" width="10.140625" style="10" bestFit="1" customWidth="1"/>
    <col min="4610" max="4610" width="11.7109375" style="10" customWidth="1"/>
    <col min="4611" max="4611" width="23.28515625" style="10" bestFit="1" customWidth="1"/>
    <col min="4612" max="4612" width="67.28515625" style="10" customWidth="1"/>
    <col min="4613" max="4613" width="8.7109375" style="10" customWidth="1"/>
    <col min="4614" max="4614" width="10.140625" style="10" customWidth="1"/>
    <col min="4615" max="4615" width="13.140625" style="10" customWidth="1"/>
    <col min="4616" max="4616" width="10.140625" style="10" customWidth="1"/>
    <col min="4617" max="4617" width="3.140625" style="10" customWidth="1"/>
    <col min="4618" max="4618" width="11.140625" style="10" bestFit="1" customWidth="1"/>
    <col min="4619" max="4619" width="7.85546875" style="10" customWidth="1"/>
    <col min="4620" max="4620" width="11.28515625" style="10" customWidth="1"/>
    <col min="4621" max="4621" width="14.85546875" style="10" customWidth="1"/>
    <col min="4622" max="4864" width="11.42578125" style="10"/>
    <col min="4865" max="4865" width="10.140625" style="10" bestFit="1" customWidth="1"/>
    <col min="4866" max="4866" width="11.7109375" style="10" customWidth="1"/>
    <col min="4867" max="4867" width="23.28515625" style="10" bestFit="1" customWidth="1"/>
    <col min="4868" max="4868" width="67.28515625" style="10" customWidth="1"/>
    <col min="4869" max="4869" width="8.7109375" style="10" customWidth="1"/>
    <col min="4870" max="4870" width="10.140625" style="10" customWidth="1"/>
    <col min="4871" max="4871" width="13.140625" style="10" customWidth="1"/>
    <col min="4872" max="4872" width="10.140625" style="10" customWidth="1"/>
    <col min="4873" max="4873" width="3.140625" style="10" customWidth="1"/>
    <col min="4874" max="4874" width="11.140625" style="10" bestFit="1" customWidth="1"/>
    <col min="4875" max="4875" width="7.85546875" style="10" customWidth="1"/>
    <col min="4876" max="4876" width="11.28515625" style="10" customWidth="1"/>
    <col min="4877" max="4877" width="14.85546875" style="10" customWidth="1"/>
    <col min="4878" max="5120" width="11.42578125" style="10"/>
    <col min="5121" max="5121" width="10.140625" style="10" bestFit="1" customWidth="1"/>
    <col min="5122" max="5122" width="11.7109375" style="10" customWidth="1"/>
    <col min="5123" max="5123" width="23.28515625" style="10" bestFit="1" customWidth="1"/>
    <col min="5124" max="5124" width="67.28515625" style="10" customWidth="1"/>
    <col min="5125" max="5125" width="8.7109375" style="10" customWidth="1"/>
    <col min="5126" max="5126" width="10.140625" style="10" customWidth="1"/>
    <col min="5127" max="5127" width="13.140625" style="10" customWidth="1"/>
    <col min="5128" max="5128" width="10.140625" style="10" customWidth="1"/>
    <col min="5129" max="5129" width="3.140625" style="10" customWidth="1"/>
    <col min="5130" max="5130" width="11.140625" style="10" bestFit="1" customWidth="1"/>
    <col min="5131" max="5131" width="7.85546875" style="10" customWidth="1"/>
    <col min="5132" max="5132" width="11.28515625" style="10" customWidth="1"/>
    <col min="5133" max="5133" width="14.85546875" style="10" customWidth="1"/>
    <col min="5134" max="5376" width="11.42578125" style="10"/>
    <col min="5377" max="5377" width="10.140625" style="10" bestFit="1" customWidth="1"/>
    <col min="5378" max="5378" width="11.7109375" style="10" customWidth="1"/>
    <col min="5379" max="5379" width="23.28515625" style="10" bestFit="1" customWidth="1"/>
    <col min="5380" max="5380" width="67.28515625" style="10" customWidth="1"/>
    <col min="5381" max="5381" width="8.7109375" style="10" customWidth="1"/>
    <col min="5382" max="5382" width="10.140625" style="10" customWidth="1"/>
    <col min="5383" max="5383" width="13.140625" style="10" customWidth="1"/>
    <col min="5384" max="5384" width="10.140625" style="10" customWidth="1"/>
    <col min="5385" max="5385" width="3.140625" style="10" customWidth="1"/>
    <col min="5386" max="5386" width="11.140625" style="10" bestFit="1" customWidth="1"/>
    <col min="5387" max="5387" width="7.85546875" style="10" customWidth="1"/>
    <col min="5388" max="5388" width="11.28515625" style="10" customWidth="1"/>
    <col min="5389" max="5389" width="14.85546875" style="10" customWidth="1"/>
    <col min="5390" max="5632" width="11.42578125" style="10"/>
    <col min="5633" max="5633" width="10.140625" style="10" bestFit="1" customWidth="1"/>
    <col min="5634" max="5634" width="11.7109375" style="10" customWidth="1"/>
    <col min="5635" max="5635" width="23.28515625" style="10" bestFit="1" customWidth="1"/>
    <col min="5636" max="5636" width="67.28515625" style="10" customWidth="1"/>
    <col min="5637" max="5637" width="8.7109375" style="10" customWidth="1"/>
    <col min="5638" max="5638" width="10.140625" style="10" customWidth="1"/>
    <col min="5639" max="5639" width="13.140625" style="10" customWidth="1"/>
    <col min="5640" max="5640" width="10.140625" style="10" customWidth="1"/>
    <col min="5641" max="5641" width="3.140625" style="10" customWidth="1"/>
    <col min="5642" max="5642" width="11.140625" style="10" bestFit="1" customWidth="1"/>
    <col min="5643" max="5643" width="7.85546875" style="10" customWidth="1"/>
    <col min="5644" max="5644" width="11.28515625" style="10" customWidth="1"/>
    <col min="5645" max="5645" width="14.85546875" style="10" customWidth="1"/>
    <col min="5646" max="5888" width="11.42578125" style="10"/>
    <col min="5889" max="5889" width="10.140625" style="10" bestFit="1" customWidth="1"/>
    <col min="5890" max="5890" width="11.7109375" style="10" customWidth="1"/>
    <col min="5891" max="5891" width="23.28515625" style="10" bestFit="1" customWidth="1"/>
    <col min="5892" max="5892" width="67.28515625" style="10" customWidth="1"/>
    <col min="5893" max="5893" width="8.7109375" style="10" customWidth="1"/>
    <col min="5894" max="5894" width="10.140625" style="10" customWidth="1"/>
    <col min="5895" max="5895" width="13.140625" style="10" customWidth="1"/>
    <col min="5896" max="5896" width="10.140625" style="10" customWidth="1"/>
    <col min="5897" max="5897" width="3.140625" style="10" customWidth="1"/>
    <col min="5898" max="5898" width="11.140625" style="10" bestFit="1" customWidth="1"/>
    <col min="5899" max="5899" width="7.85546875" style="10" customWidth="1"/>
    <col min="5900" max="5900" width="11.28515625" style="10" customWidth="1"/>
    <col min="5901" max="5901" width="14.85546875" style="10" customWidth="1"/>
    <col min="5902" max="6144" width="11.42578125" style="10"/>
    <col min="6145" max="6145" width="10.140625" style="10" bestFit="1" customWidth="1"/>
    <col min="6146" max="6146" width="11.7109375" style="10" customWidth="1"/>
    <col min="6147" max="6147" width="23.28515625" style="10" bestFit="1" customWidth="1"/>
    <col min="6148" max="6148" width="67.28515625" style="10" customWidth="1"/>
    <col min="6149" max="6149" width="8.7109375" style="10" customWidth="1"/>
    <col min="6150" max="6150" width="10.140625" style="10" customWidth="1"/>
    <col min="6151" max="6151" width="13.140625" style="10" customWidth="1"/>
    <col min="6152" max="6152" width="10.140625" style="10" customWidth="1"/>
    <col min="6153" max="6153" width="3.140625" style="10" customWidth="1"/>
    <col min="6154" max="6154" width="11.140625" style="10" bestFit="1" customWidth="1"/>
    <col min="6155" max="6155" width="7.85546875" style="10" customWidth="1"/>
    <col min="6156" max="6156" width="11.28515625" style="10" customWidth="1"/>
    <col min="6157" max="6157" width="14.85546875" style="10" customWidth="1"/>
    <col min="6158" max="6400" width="11.42578125" style="10"/>
    <col min="6401" max="6401" width="10.140625" style="10" bestFit="1" customWidth="1"/>
    <col min="6402" max="6402" width="11.7109375" style="10" customWidth="1"/>
    <col min="6403" max="6403" width="23.28515625" style="10" bestFit="1" customWidth="1"/>
    <col min="6404" max="6404" width="67.28515625" style="10" customWidth="1"/>
    <col min="6405" max="6405" width="8.7109375" style="10" customWidth="1"/>
    <col min="6406" max="6406" width="10.140625" style="10" customWidth="1"/>
    <col min="6407" max="6407" width="13.140625" style="10" customWidth="1"/>
    <col min="6408" max="6408" width="10.140625" style="10" customWidth="1"/>
    <col min="6409" max="6409" width="3.140625" style="10" customWidth="1"/>
    <col min="6410" max="6410" width="11.140625" style="10" bestFit="1" customWidth="1"/>
    <col min="6411" max="6411" width="7.85546875" style="10" customWidth="1"/>
    <col min="6412" max="6412" width="11.28515625" style="10" customWidth="1"/>
    <col min="6413" max="6413" width="14.85546875" style="10" customWidth="1"/>
    <col min="6414" max="6656" width="11.42578125" style="10"/>
    <col min="6657" max="6657" width="10.140625" style="10" bestFit="1" customWidth="1"/>
    <col min="6658" max="6658" width="11.7109375" style="10" customWidth="1"/>
    <col min="6659" max="6659" width="23.28515625" style="10" bestFit="1" customWidth="1"/>
    <col min="6660" max="6660" width="67.28515625" style="10" customWidth="1"/>
    <col min="6661" max="6661" width="8.7109375" style="10" customWidth="1"/>
    <col min="6662" max="6662" width="10.140625" style="10" customWidth="1"/>
    <col min="6663" max="6663" width="13.140625" style="10" customWidth="1"/>
    <col min="6664" max="6664" width="10.140625" style="10" customWidth="1"/>
    <col min="6665" max="6665" width="3.140625" style="10" customWidth="1"/>
    <col min="6666" max="6666" width="11.140625" style="10" bestFit="1" customWidth="1"/>
    <col min="6667" max="6667" width="7.85546875" style="10" customWidth="1"/>
    <col min="6668" max="6668" width="11.28515625" style="10" customWidth="1"/>
    <col min="6669" max="6669" width="14.85546875" style="10" customWidth="1"/>
    <col min="6670" max="6912" width="11.42578125" style="10"/>
    <col min="6913" max="6913" width="10.140625" style="10" bestFit="1" customWidth="1"/>
    <col min="6914" max="6914" width="11.7109375" style="10" customWidth="1"/>
    <col min="6915" max="6915" width="23.28515625" style="10" bestFit="1" customWidth="1"/>
    <col min="6916" max="6916" width="67.28515625" style="10" customWidth="1"/>
    <col min="6917" max="6917" width="8.7109375" style="10" customWidth="1"/>
    <col min="6918" max="6918" width="10.140625" style="10" customWidth="1"/>
    <col min="6919" max="6919" width="13.140625" style="10" customWidth="1"/>
    <col min="6920" max="6920" width="10.140625" style="10" customWidth="1"/>
    <col min="6921" max="6921" width="3.140625" style="10" customWidth="1"/>
    <col min="6922" max="6922" width="11.140625" style="10" bestFit="1" customWidth="1"/>
    <col min="6923" max="6923" width="7.85546875" style="10" customWidth="1"/>
    <col min="6924" max="6924" width="11.28515625" style="10" customWidth="1"/>
    <col min="6925" max="6925" width="14.85546875" style="10" customWidth="1"/>
    <col min="6926" max="7168" width="11.42578125" style="10"/>
    <col min="7169" max="7169" width="10.140625" style="10" bestFit="1" customWidth="1"/>
    <col min="7170" max="7170" width="11.7109375" style="10" customWidth="1"/>
    <col min="7171" max="7171" width="23.28515625" style="10" bestFit="1" customWidth="1"/>
    <col min="7172" max="7172" width="67.28515625" style="10" customWidth="1"/>
    <col min="7173" max="7173" width="8.7109375" style="10" customWidth="1"/>
    <col min="7174" max="7174" width="10.140625" style="10" customWidth="1"/>
    <col min="7175" max="7175" width="13.140625" style="10" customWidth="1"/>
    <col min="7176" max="7176" width="10.140625" style="10" customWidth="1"/>
    <col min="7177" max="7177" width="3.140625" style="10" customWidth="1"/>
    <col min="7178" max="7178" width="11.140625" style="10" bestFit="1" customWidth="1"/>
    <col min="7179" max="7179" width="7.85546875" style="10" customWidth="1"/>
    <col min="7180" max="7180" width="11.28515625" style="10" customWidth="1"/>
    <col min="7181" max="7181" width="14.85546875" style="10" customWidth="1"/>
    <col min="7182" max="7424" width="11.42578125" style="10"/>
    <col min="7425" max="7425" width="10.140625" style="10" bestFit="1" customWidth="1"/>
    <col min="7426" max="7426" width="11.7109375" style="10" customWidth="1"/>
    <col min="7427" max="7427" width="23.28515625" style="10" bestFit="1" customWidth="1"/>
    <col min="7428" max="7428" width="67.28515625" style="10" customWidth="1"/>
    <col min="7429" max="7429" width="8.7109375" style="10" customWidth="1"/>
    <col min="7430" max="7430" width="10.140625" style="10" customWidth="1"/>
    <col min="7431" max="7431" width="13.140625" style="10" customWidth="1"/>
    <col min="7432" max="7432" width="10.140625" style="10" customWidth="1"/>
    <col min="7433" max="7433" width="3.140625" style="10" customWidth="1"/>
    <col min="7434" max="7434" width="11.140625" style="10" bestFit="1" customWidth="1"/>
    <col min="7435" max="7435" width="7.85546875" style="10" customWidth="1"/>
    <col min="7436" max="7436" width="11.28515625" style="10" customWidth="1"/>
    <col min="7437" max="7437" width="14.85546875" style="10" customWidth="1"/>
    <col min="7438" max="7680" width="11.42578125" style="10"/>
    <col min="7681" max="7681" width="10.140625" style="10" bestFit="1" customWidth="1"/>
    <col min="7682" max="7682" width="11.7109375" style="10" customWidth="1"/>
    <col min="7683" max="7683" width="23.28515625" style="10" bestFit="1" customWidth="1"/>
    <col min="7684" max="7684" width="67.28515625" style="10" customWidth="1"/>
    <col min="7685" max="7685" width="8.7109375" style="10" customWidth="1"/>
    <col min="7686" max="7686" width="10.140625" style="10" customWidth="1"/>
    <col min="7687" max="7687" width="13.140625" style="10" customWidth="1"/>
    <col min="7688" max="7688" width="10.140625" style="10" customWidth="1"/>
    <col min="7689" max="7689" width="3.140625" style="10" customWidth="1"/>
    <col min="7690" max="7690" width="11.140625" style="10" bestFit="1" customWidth="1"/>
    <col min="7691" max="7691" width="7.85546875" style="10" customWidth="1"/>
    <col min="7692" max="7692" width="11.28515625" style="10" customWidth="1"/>
    <col min="7693" max="7693" width="14.85546875" style="10" customWidth="1"/>
    <col min="7694" max="7936" width="11.42578125" style="10"/>
    <col min="7937" max="7937" width="10.140625" style="10" bestFit="1" customWidth="1"/>
    <col min="7938" max="7938" width="11.7109375" style="10" customWidth="1"/>
    <col min="7939" max="7939" width="23.28515625" style="10" bestFit="1" customWidth="1"/>
    <col min="7940" max="7940" width="67.28515625" style="10" customWidth="1"/>
    <col min="7941" max="7941" width="8.7109375" style="10" customWidth="1"/>
    <col min="7942" max="7942" width="10.140625" style="10" customWidth="1"/>
    <col min="7943" max="7943" width="13.140625" style="10" customWidth="1"/>
    <col min="7944" max="7944" width="10.140625" style="10" customWidth="1"/>
    <col min="7945" max="7945" width="3.140625" style="10" customWidth="1"/>
    <col min="7946" max="7946" width="11.140625" style="10" bestFit="1" customWidth="1"/>
    <col min="7947" max="7947" width="7.85546875" style="10" customWidth="1"/>
    <col min="7948" max="7948" width="11.28515625" style="10" customWidth="1"/>
    <col min="7949" max="7949" width="14.85546875" style="10" customWidth="1"/>
    <col min="7950" max="8192" width="11.42578125" style="10"/>
    <col min="8193" max="8193" width="10.140625" style="10" bestFit="1" customWidth="1"/>
    <col min="8194" max="8194" width="11.7109375" style="10" customWidth="1"/>
    <col min="8195" max="8195" width="23.28515625" style="10" bestFit="1" customWidth="1"/>
    <col min="8196" max="8196" width="67.28515625" style="10" customWidth="1"/>
    <col min="8197" max="8197" width="8.7109375" style="10" customWidth="1"/>
    <col min="8198" max="8198" width="10.140625" style="10" customWidth="1"/>
    <col min="8199" max="8199" width="13.140625" style="10" customWidth="1"/>
    <col min="8200" max="8200" width="10.140625" style="10" customWidth="1"/>
    <col min="8201" max="8201" width="3.140625" style="10" customWidth="1"/>
    <col min="8202" max="8202" width="11.140625" style="10" bestFit="1" customWidth="1"/>
    <col min="8203" max="8203" width="7.85546875" style="10" customWidth="1"/>
    <col min="8204" max="8204" width="11.28515625" style="10" customWidth="1"/>
    <col min="8205" max="8205" width="14.85546875" style="10" customWidth="1"/>
    <col min="8206" max="8448" width="11.42578125" style="10"/>
    <col min="8449" max="8449" width="10.140625" style="10" bestFit="1" customWidth="1"/>
    <col min="8450" max="8450" width="11.7109375" style="10" customWidth="1"/>
    <col min="8451" max="8451" width="23.28515625" style="10" bestFit="1" customWidth="1"/>
    <col min="8452" max="8452" width="67.28515625" style="10" customWidth="1"/>
    <col min="8453" max="8453" width="8.7109375" style="10" customWidth="1"/>
    <col min="8454" max="8454" width="10.140625" style="10" customWidth="1"/>
    <col min="8455" max="8455" width="13.140625" style="10" customWidth="1"/>
    <col min="8456" max="8456" width="10.140625" style="10" customWidth="1"/>
    <col min="8457" max="8457" width="3.140625" style="10" customWidth="1"/>
    <col min="8458" max="8458" width="11.140625" style="10" bestFit="1" customWidth="1"/>
    <col min="8459" max="8459" width="7.85546875" style="10" customWidth="1"/>
    <col min="8460" max="8460" width="11.28515625" style="10" customWidth="1"/>
    <col min="8461" max="8461" width="14.85546875" style="10" customWidth="1"/>
    <col min="8462" max="8704" width="11.42578125" style="10"/>
    <col min="8705" max="8705" width="10.140625" style="10" bestFit="1" customWidth="1"/>
    <col min="8706" max="8706" width="11.7109375" style="10" customWidth="1"/>
    <col min="8707" max="8707" width="23.28515625" style="10" bestFit="1" customWidth="1"/>
    <col min="8708" max="8708" width="67.28515625" style="10" customWidth="1"/>
    <col min="8709" max="8709" width="8.7109375" style="10" customWidth="1"/>
    <col min="8710" max="8710" width="10.140625" style="10" customWidth="1"/>
    <col min="8711" max="8711" width="13.140625" style="10" customWidth="1"/>
    <col min="8712" max="8712" width="10.140625" style="10" customWidth="1"/>
    <col min="8713" max="8713" width="3.140625" style="10" customWidth="1"/>
    <col min="8714" max="8714" width="11.140625" style="10" bestFit="1" customWidth="1"/>
    <col min="8715" max="8715" width="7.85546875" style="10" customWidth="1"/>
    <col min="8716" max="8716" width="11.28515625" style="10" customWidth="1"/>
    <col min="8717" max="8717" width="14.85546875" style="10" customWidth="1"/>
    <col min="8718" max="8960" width="11.42578125" style="10"/>
    <col min="8961" max="8961" width="10.140625" style="10" bestFit="1" customWidth="1"/>
    <col min="8962" max="8962" width="11.7109375" style="10" customWidth="1"/>
    <col min="8963" max="8963" width="23.28515625" style="10" bestFit="1" customWidth="1"/>
    <col min="8964" max="8964" width="67.28515625" style="10" customWidth="1"/>
    <col min="8965" max="8965" width="8.7109375" style="10" customWidth="1"/>
    <col min="8966" max="8966" width="10.140625" style="10" customWidth="1"/>
    <col min="8967" max="8967" width="13.140625" style="10" customWidth="1"/>
    <col min="8968" max="8968" width="10.140625" style="10" customWidth="1"/>
    <col min="8969" max="8969" width="3.140625" style="10" customWidth="1"/>
    <col min="8970" max="8970" width="11.140625" style="10" bestFit="1" customWidth="1"/>
    <col min="8971" max="8971" width="7.85546875" style="10" customWidth="1"/>
    <col min="8972" max="8972" width="11.28515625" style="10" customWidth="1"/>
    <col min="8973" max="8973" width="14.85546875" style="10" customWidth="1"/>
    <col min="8974" max="9216" width="11.42578125" style="10"/>
    <col min="9217" max="9217" width="10.140625" style="10" bestFit="1" customWidth="1"/>
    <col min="9218" max="9218" width="11.7109375" style="10" customWidth="1"/>
    <col min="9219" max="9219" width="23.28515625" style="10" bestFit="1" customWidth="1"/>
    <col min="9220" max="9220" width="67.28515625" style="10" customWidth="1"/>
    <col min="9221" max="9221" width="8.7109375" style="10" customWidth="1"/>
    <col min="9222" max="9222" width="10.140625" style="10" customWidth="1"/>
    <col min="9223" max="9223" width="13.140625" style="10" customWidth="1"/>
    <col min="9224" max="9224" width="10.140625" style="10" customWidth="1"/>
    <col min="9225" max="9225" width="3.140625" style="10" customWidth="1"/>
    <col min="9226" max="9226" width="11.140625" style="10" bestFit="1" customWidth="1"/>
    <col min="9227" max="9227" width="7.85546875" style="10" customWidth="1"/>
    <col min="9228" max="9228" width="11.28515625" style="10" customWidth="1"/>
    <col min="9229" max="9229" width="14.85546875" style="10" customWidth="1"/>
    <col min="9230" max="9472" width="11.42578125" style="10"/>
    <col min="9473" max="9473" width="10.140625" style="10" bestFit="1" customWidth="1"/>
    <col min="9474" max="9474" width="11.7109375" style="10" customWidth="1"/>
    <col min="9475" max="9475" width="23.28515625" style="10" bestFit="1" customWidth="1"/>
    <col min="9476" max="9476" width="67.28515625" style="10" customWidth="1"/>
    <col min="9477" max="9477" width="8.7109375" style="10" customWidth="1"/>
    <col min="9478" max="9478" width="10.140625" style="10" customWidth="1"/>
    <col min="9479" max="9479" width="13.140625" style="10" customWidth="1"/>
    <col min="9480" max="9480" width="10.140625" style="10" customWidth="1"/>
    <col min="9481" max="9481" width="3.140625" style="10" customWidth="1"/>
    <col min="9482" max="9482" width="11.140625" style="10" bestFit="1" customWidth="1"/>
    <col min="9483" max="9483" width="7.85546875" style="10" customWidth="1"/>
    <col min="9484" max="9484" width="11.28515625" style="10" customWidth="1"/>
    <col min="9485" max="9485" width="14.85546875" style="10" customWidth="1"/>
    <col min="9486" max="9728" width="11.42578125" style="10"/>
    <col min="9729" max="9729" width="10.140625" style="10" bestFit="1" customWidth="1"/>
    <col min="9730" max="9730" width="11.7109375" style="10" customWidth="1"/>
    <col min="9731" max="9731" width="23.28515625" style="10" bestFit="1" customWidth="1"/>
    <col min="9732" max="9732" width="67.28515625" style="10" customWidth="1"/>
    <col min="9733" max="9733" width="8.7109375" style="10" customWidth="1"/>
    <col min="9734" max="9734" width="10.140625" style="10" customWidth="1"/>
    <col min="9735" max="9735" width="13.140625" style="10" customWidth="1"/>
    <col min="9736" max="9736" width="10.140625" style="10" customWidth="1"/>
    <col min="9737" max="9737" width="3.140625" style="10" customWidth="1"/>
    <col min="9738" max="9738" width="11.140625" style="10" bestFit="1" customWidth="1"/>
    <col min="9739" max="9739" width="7.85546875" style="10" customWidth="1"/>
    <col min="9740" max="9740" width="11.28515625" style="10" customWidth="1"/>
    <col min="9741" max="9741" width="14.85546875" style="10" customWidth="1"/>
    <col min="9742" max="9984" width="11.42578125" style="10"/>
    <col min="9985" max="9985" width="10.140625" style="10" bestFit="1" customWidth="1"/>
    <col min="9986" max="9986" width="11.7109375" style="10" customWidth="1"/>
    <col min="9987" max="9987" width="23.28515625" style="10" bestFit="1" customWidth="1"/>
    <col min="9988" max="9988" width="67.28515625" style="10" customWidth="1"/>
    <col min="9989" max="9989" width="8.7109375" style="10" customWidth="1"/>
    <col min="9990" max="9990" width="10.140625" style="10" customWidth="1"/>
    <col min="9991" max="9991" width="13.140625" style="10" customWidth="1"/>
    <col min="9992" max="9992" width="10.140625" style="10" customWidth="1"/>
    <col min="9993" max="9993" width="3.140625" style="10" customWidth="1"/>
    <col min="9994" max="9994" width="11.140625" style="10" bestFit="1" customWidth="1"/>
    <col min="9995" max="9995" width="7.85546875" style="10" customWidth="1"/>
    <col min="9996" max="9996" width="11.28515625" style="10" customWidth="1"/>
    <col min="9997" max="9997" width="14.85546875" style="10" customWidth="1"/>
    <col min="9998" max="10240" width="11.42578125" style="10"/>
    <col min="10241" max="10241" width="10.140625" style="10" bestFit="1" customWidth="1"/>
    <col min="10242" max="10242" width="11.7109375" style="10" customWidth="1"/>
    <col min="10243" max="10243" width="23.28515625" style="10" bestFit="1" customWidth="1"/>
    <col min="10244" max="10244" width="67.28515625" style="10" customWidth="1"/>
    <col min="10245" max="10245" width="8.7109375" style="10" customWidth="1"/>
    <col min="10246" max="10246" width="10.140625" style="10" customWidth="1"/>
    <col min="10247" max="10247" width="13.140625" style="10" customWidth="1"/>
    <col min="10248" max="10248" width="10.140625" style="10" customWidth="1"/>
    <col min="10249" max="10249" width="3.140625" style="10" customWidth="1"/>
    <col min="10250" max="10250" width="11.140625" style="10" bestFit="1" customWidth="1"/>
    <col min="10251" max="10251" width="7.85546875" style="10" customWidth="1"/>
    <col min="10252" max="10252" width="11.28515625" style="10" customWidth="1"/>
    <col min="10253" max="10253" width="14.85546875" style="10" customWidth="1"/>
    <col min="10254" max="10496" width="11.42578125" style="10"/>
    <col min="10497" max="10497" width="10.140625" style="10" bestFit="1" customWidth="1"/>
    <col min="10498" max="10498" width="11.7109375" style="10" customWidth="1"/>
    <col min="10499" max="10499" width="23.28515625" style="10" bestFit="1" customWidth="1"/>
    <col min="10500" max="10500" width="67.28515625" style="10" customWidth="1"/>
    <col min="10501" max="10501" width="8.7109375" style="10" customWidth="1"/>
    <col min="10502" max="10502" width="10.140625" style="10" customWidth="1"/>
    <col min="10503" max="10503" width="13.140625" style="10" customWidth="1"/>
    <col min="10504" max="10504" width="10.140625" style="10" customWidth="1"/>
    <col min="10505" max="10505" width="3.140625" style="10" customWidth="1"/>
    <col min="10506" max="10506" width="11.140625" style="10" bestFit="1" customWidth="1"/>
    <col min="10507" max="10507" width="7.85546875" style="10" customWidth="1"/>
    <col min="10508" max="10508" width="11.28515625" style="10" customWidth="1"/>
    <col min="10509" max="10509" width="14.85546875" style="10" customWidth="1"/>
    <col min="10510" max="10752" width="11.42578125" style="10"/>
    <col min="10753" max="10753" width="10.140625" style="10" bestFit="1" customWidth="1"/>
    <col min="10754" max="10754" width="11.7109375" style="10" customWidth="1"/>
    <col min="10755" max="10755" width="23.28515625" style="10" bestFit="1" customWidth="1"/>
    <col min="10756" max="10756" width="67.28515625" style="10" customWidth="1"/>
    <col min="10757" max="10757" width="8.7109375" style="10" customWidth="1"/>
    <col min="10758" max="10758" width="10.140625" style="10" customWidth="1"/>
    <col min="10759" max="10759" width="13.140625" style="10" customWidth="1"/>
    <col min="10760" max="10760" width="10.140625" style="10" customWidth="1"/>
    <col min="10761" max="10761" width="3.140625" style="10" customWidth="1"/>
    <col min="10762" max="10762" width="11.140625" style="10" bestFit="1" customWidth="1"/>
    <col min="10763" max="10763" width="7.85546875" style="10" customWidth="1"/>
    <col min="10764" max="10764" width="11.28515625" style="10" customWidth="1"/>
    <col min="10765" max="10765" width="14.85546875" style="10" customWidth="1"/>
    <col min="10766" max="11008" width="11.42578125" style="10"/>
    <col min="11009" max="11009" width="10.140625" style="10" bestFit="1" customWidth="1"/>
    <col min="11010" max="11010" width="11.7109375" style="10" customWidth="1"/>
    <col min="11011" max="11011" width="23.28515625" style="10" bestFit="1" customWidth="1"/>
    <col min="11012" max="11012" width="67.28515625" style="10" customWidth="1"/>
    <col min="11013" max="11013" width="8.7109375" style="10" customWidth="1"/>
    <col min="11014" max="11014" width="10.140625" style="10" customWidth="1"/>
    <col min="11015" max="11015" width="13.140625" style="10" customWidth="1"/>
    <col min="11016" max="11016" width="10.140625" style="10" customWidth="1"/>
    <col min="11017" max="11017" width="3.140625" style="10" customWidth="1"/>
    <col min="11018" max="11018" width="11.140625" style="10" bestFit="1" customWidth="1"/>
    <col min="11019" max="11019" width="7.85546875" style="10" customWidth="1"/>
    <col min="11020" max="11020" width="11.28515625" style="10" customWidth="1"/>
    <col min="11021" max="11021" width="14.85546875" style="10" customWidth="1"/>
    <col min="11022" max="11264" width="11.42578125" style="10"/>
    <col min="11265" max="11265" width="10.140625" style="10" bestFit="1" customWidth="1"/>
    <col min="11266" max="11266" width="11.7109375" style="10" customWidth="1"/>
    <col min="11267" max="11267" width="23.28515625" style="10" bestFit="1" customWidth="1"/>
    <col min="11268" max="11268" width="67.28515625" style="10" customWidth="1"/>
    <col min="11269" max="11269" width="8.7109375" style="10" customWidth="1"/>
    <col min="11270" max="11270" width="10.140625" style="10" customWidth="1"/>
    <col min="11271" max="11271" width="13.140625" style="10" customWidth="1"/>
    <col min="11272" max="11272" width="10.140625" style="10" customWidth="1"/>
    <col min="11273" max="11273" width="3.140625" style="10" customWidth="1"/>
    <col min="11274" max="11274" width="11.140625" style="10" bestFit="1" customWidth="1"/>
    <col min="11275" max="11275" width="7.85546875" style="10" customWidth="1"/>
    <col min="11276" max="11276" width="11.28515625" style="10" customWidth="1"/>
    <col min="11277" max="11277" width="14.85546875" style="10" customWidth="1"/>
    <col min="11278" max="11520" width="11.42578125" style="10"/>
    <col min="11521" max="11521" width="10.140625" style="10" bestFit="1" customWidth="1"/>
    <col min="11522" max="11522" width="11.7109375" style="10" customWidth="1"/>
    <col min="11523" max="11523" width="23.28515625" style="10" bestFit="1" customWidth="1"/>
    <col min="11524" max="11524" width="67.28515625" style="10" customWidth="1"/>
    <col min="11525" max="11525" width="8.7109375" style="10" customWidth="1"/>
    <col min="11526" max="11526" width="10.140625" style="10" customWidth="1"/>
    <col min="11527" max="11527" width="13.140625" style="10" customWidth="1"/>
    <col min="11528" max="11528" width="10.140625" style="10" customWidth="1"/>
    <col min="11529" max="11529" width="3.140625" style="10" customWidth="1"/>
    <col min="11530" max="11530" width="11.140625" style="10" bestFit="1" customWidth="1"/>
    <col min="11531" max="11531" width="7.85546875" style="10" customWidth="1"/>
    <col min="11532" max="11532" width="11.28515625" style="10" customWidth="1"/>
    <col min="11533" max="11533" width="14.85546875" style="10" customWidth="1"/>
    <col min="11534" max="11776" width="11.42578125" style="10"/>
    <col min="11777" max="11777" width="10.140625" style="10" bestFit="1" customWidth="1"/>
    <col min="11778" max="11778" width="11.7109375" style="10" customWidth="1"/>
    <col min="11779" max="11779" width="23.28515625" style="10" bestFit="1" customWidth="1"/>
    <col min="11780" max="11780" width="67.28515625" style="10" customWidth="1"/>
    <col min="11781" max="11781" width="8.7109375" style="10" customWidth="1"/>
    <col min="11782" max="11782" width="10.140625" style="10" customWidth="1"/>
    <col min="11783" max="11783" width="13.140625" style="10" customWidth="1"/>
    <col min="11784" max="11784" width="10.140625" style="10" customWidth="1"/>
    <col min="11785" max="11785" width="3.140625" style="10" customWidth="1"/>
    <col min="11786" max="11786" width="11.140625" style="10" bestFit="1" customWidth="1"/>
    <col min="11787" max="11787" width="7.85546875" style="10" customWidth="1"/>
    <col min="11788" max="11788" width="11.28515625" style="10" customWidth="1"/>
    <col min="11789" max="11789" width="14.85546875" style="10" customWidth="1"/>
    <col min="11790" max="12032" width="11.42578125" style="10"/>
    <col min="12033" max="12033" width="10.140625" style="10" bestFit="1" customWidth="1"/>
    <col min="12034" max="12034" width="11.7109375" style="10" customWidth="1"/>
    <col min="12035" max="12035" width="23.28515625" style="10" bestFit="1" customWidth="1"/>
    <col min="12036" max="12036" width="67.28515625" style="10" customWidth="1"/>
    <col min="12037" max="12037" width="8.7109375" style="10" customWidth="1"/>
    <col min="12038" max="12038" width="10.140625" style="10" customWidth="1"/>
    <col min="12039" max="12039" width="13.140625" style="10" customWidth="1"/>
    <col min="12040" max="12040" width="10.140625" style="10" customWidth="1"/>
    <col min="12041" max="12041" width="3.140625" style="10" customWidth="1"/>
    <col min="12042" max="12042" width="11.140625" style="10" bestFit="1" customWidth="1"/>
    <col min="12043" max="12043" width="7.85546875" style="10" customWidth="1"/>
    <col min="12044" max="12044" width="11.28515625" style="10" customWidth="1"/>
    <col min="12045" max="12045" width="14.85546875" style="10" customWidth="1"/>
    <col min="12046" max="12288" width="11.42578125" style="10"/>
    <col min="12289" max="12289" width="10.140625" style="10" bestFit="1" customWidth="1"/>
    <col min="12290" max="12290" width="11.7109375" style="10" customWidth="1"/>
    <col min="12291" max="12291" width="23.28515625" style="10" bestFit="1" customWidth="1"/>
    <col min="12292" max="12292" width="67.28515625" style="10" customWidth="1"/>
    <col min="12293" max="12293" width="8.7109375" style="10" customWidth="1"/>
    <col min="12294" max="12294" width="10.140625" style="10" customWidth="1"/>
    <col min="12295" max="12295" width="13.140625" style="10" customWidth="1"/>
    <col min="12296" max="12296" width="10.140625" style="10" customWidth="1"/>
    <col min="12297" max="12297" width="3.140625" style="10" customWidth="1"/>
    <col min="12298" max="12298" width="11.140625" style="10" bestFit="1" customWidth="1"/>
    <col min="12299" max="12299" width="7.85546875" style="10" customWidth="1"/>
    <col min="12300" max="12300" width="11.28515625" style="10" customWidth="1"/>
    <col min="12301" max="12301" width="14.85546875" style="10" customWidth="1"/>
    <col min="12302" max="12544" width="11.42578125" style="10"/>
    <col min="12545" max="12545" width="10.140625" style="10" bestFit="1" customWidth="1"/>
    <col min="12546" max="12546" width="11.7109375" style="10" customWidth="1"/>
    <col min="12547" max="12547" width="23.28515625" style="10" bestFit="1" customWidth="1"/>
    <col min="12548" max="12548" width="67.28515625" style="10" customWidth="1"/>
    <col min="12549" max="12549" width="8.7109375" style="10" customWidth="1"/>
    <col min="12550" max="12550" width="10.140625" style="10" customWidth="1"/>
    <col min="12551" max="12551" width="13.140625" style="10" customWidth="1"/>
    <col min="12552" max="12552" width="10.140625" style="10" customWidth="1"/>
    <col min="12553" max="12553" width="3.140625" style="10" customWidth="1"/>
    <col min="12554" max="12554" width="11.140625" style="10" bestFit="1" customWidth="1"/>
    <col min="12555" max="12555" width="7.85546875" style="10" customWidth="1"/>
    <col min="12556" max="12556" width="11.28515625" style="10" customWidth="1"/>
    <col min="12557" max="12557" width="14.85546875" style="10" customWidth="1"/>
    <col min="12558" max="12800" width="11.42578125" style="10"/>
    <col min="12801" max="12801" width="10.140625" style="10" bestFit="1" customWidth="1"/>
    <col min="12802" max="12802" width="11.7109375" style="10" customWidth="1"/>
    <col min="12803" max="12803" width="23.28515625" style="10" bestFit="1" customWidth="1"/>
    <col min="12804" max="12804" width="67.28515625" style="10" customWidth="1"/>
    <col min="12805" max="12805" width="8.7109375" style="10" customWidth="1"/>
    <col min="12806" max="12806" width="10.140625" style="10" customWidth="1"/>
    <col min="12807" max="12807" width="13.140625" style="10" customWidth="1"/>
    <col min="12808" max="12808" width="10.140625" style="10" customWidth="1"/>
    <col min="12809" max="12809" width="3.140625" style="10" customWidth="1"/>
    <col min="12810" max="12810" width="11.140625" style="10" bestFit="1" customWidth="1"/>
    <col min="12811" max="12811" width="7.85546875" style="10" customWidth="1"/>
    <col min="12812" max="12812" width="11.28515625" style="10" customWidth="1"/>
    <col min="12813" max="12813" width="14.85546875" style="10" customWidth="1"/>
    <col min="12814" max="13056" width="11.42578125" style="10"/>
    <col min="13057" max="13057" width="10.140625" style="10" bestFit="1" customWidth="1"/>
    <col min="13058" max="13058" width="11.7109375" style="10" customWidth="1"/>
    <col min="13059" max="13059" width="23.28515625" style="10" bestFit="1" customWidth="1"/>
    <col min="13060" max="13060" width="67.28515625" style="10" customWidth="1"/>
    <col min="13061" max="13061" width="8.7109375" style="10" customWidth="1"/>
    <col min="13062" max="13062" width="10.140625" style="10" customWidth="1"/>
    <col min="13063" max="13063" width="13.140625" style="10" customWidth="1"/>
    <col min="13064" max="13064" width="10.140625" style="10" customWidth="1"/>
    <col min="13065" max="13065" width="3.140625" style="10" customWidth="1"/>
    <col min="13066" max="13066" width="11.140625" style="10" bestFit="1" customWidth="1"/>
    <col min="13067" max="13067" width="7.85546875" style="10" customWidth="1"/>
    <col min="13068" max="13068" width="11.28515625" style="10" customWidth="1"/>
    <col min="13069" max="13069" width="14.85546875" style="10" customWidth="1"/>
    <col min="13070" max="13312" width="11.42578125" style="10"/>
    <col min="13313" max="13313" width="10.140625" style="10" bestFit="1" customWidth="1"/>
    <col min="13314" max="13314" width="11.7109375" style="10" customWidth="1"/>
    <col min="13315" max="13315" width="23.28515625" style="10" bestFit="1" customWidth="1"/>
    <col min="13316" max="13316" width="67.28515625" style="10" customWidth="1"/>
    <col min="13317" max="13317" width="8.7109375" style="10" customWidth="1"/>
    <col min="13318" max="13318" width="10.140625" style="10" customWidth="1"/>
    <col min="13319" max="13319" width="13.140625" style="10" customWidth="1"/>
    <col min="13320" max="13320" width="10.140625" style="10" customWidth="1"/>
    <col min="13321" max="13321" width="3.140625" style="10" customWidth="1"/>
    <col min="13322" max="13322" width="11.140625" style="10" bestFit="1" customWidth="1"/>
    <col min="13323" max="13323" width="7.85546875" style="10" customWidth="1"/>
    <col min="13324" max="13324" width="11.28515625" style="10" customWidth="1"/>
    <col min="13325" max="13325" width="14.85546875" style="10" customWidth="1"/>
    <col min="13326" max="13568" width="11.42578125" style="10"/>
    <col min="13569" max="13569" width="10.140625" style="10" bestFit="1" customWidth="1"/>
    <col min="13570" max="13570" width="11.7109375" style="10" customWidth="1"/>
    <col min="13571" max="13571" width="23.28515625" style="10" bestFit="1" customWidth="1"/>
    <col min="13572" max="13572" width="67.28515625" style="10" customWidth="1"/>
    <col min="13573" max="13573" width="8.7109375" style="10" customWidth="1"/>
    <col min="13574" max="13574" width="10.140625" style="10" customWidth="1"/>
    <col min="13575" max="13575" width="13.140625" style="10" customWidth="1"/>
    <col min="13576" max="13576" width="10.140625" style="10" customWidth="1"/>
    <col min="13577" max="13577" width="3.140625" style="10" customWidth="1"/>
    <col min="13578" max="13578" width="11.140625" style="10" bestFit="1" customWidth="1"/>
    <col min="13579" max="13579" width="7.85546875" style="10" customWidth="1"/>
    <col min="13580" max="13580" width="11.28515625" style="10" customWidth="1"/>
    <col min="13581" max="13581" width="14.85546875" style="10" customWidth="1"/>
    <col min="13582" max="13824" width="11.42578125" style="10"/>
    <col min="13825" max="13825" width="10.140625" style="10" bestFit="1" customWidth="1"/>
    <col min="13826" max="13826" width="11.7109375" style="10" customWidth="1"/>
    <col min="13827" max="13827" width="23.28515625" style="10" bestFit="1" customWidth="1"/>
    <col min="13828" max="13828" width="67.28515625" style="10" customWidth="1"/>
    <col min="13829" max="13829" width="8.7109375" style="10" customWidth="1"/>
    <col min="13830" max="13830" width="10.140625" style="10" customWidth="1"/>
    <col min="13831" max="13831" width="13.140625" style="10" customWidth="1"/>
    <col min="13832" max="13832" width="10.140625" style="10" customWidth="1"/>
    <col min="13833" max="13833" width="3.140625" style="10" customWidth="1"/>
    <col min="13834" max="13834" width="11.140625" style="10" bestFit="1" customWidth="1"/>
    <col min="13835" max="13835" width="7.85546875" style="10" customWidth="1"/>
    <col min="13836" max="13836" width="11.28515625" style="10" customWidth="1"/>
    <col min="13837" max="13837" width="14.85546875" style="10" customWidth="1"/>
    <col min="13838" max="14080" width="11.42578125" style="10"/>
    <col min="14081" max="14081" width="10.140625" style="10" bestFit="1" customWidth="1"/>
    <col min="14082" max="14082" width="11.7109375" style="10" customWidth="1"/>
    <col min="14083" max="14083" width="23.28515625" style="10" bestFit="1" customWidth="1"/>
    <col min="14084" max="14084" width="67.28515625" style="10" customWidth="1"/>
    <col min="14085" max="14085" width="8.7109375" style="10" customWidth="1"/>
    <col min="14086" max="14086" width="10.140625" style="10" customWidth="1"/>
    <col min="14087" max="14087" width="13.140625" style="10" customWidth="1"/>
    <col min="14088" max="14088" width="10.140625" style="10" customWidth="1"/>
    <col min="14089" max="14089" width="3.140625" style="10" customWidth="1"/>
    <col min="14090" max="14090" width="11.140625" style="10" bestFit="1" customWidth="1"/>
    <col min="14091" max="14091" width="7.85546875" style="10" customWidth="1"/>
    <col min="14092" max="14092" width="11.28515625" style="10" customWidth="1"/>
    <col min="14093" max="14093" width="14.85546875" style="10" customWidth="1"/>
    <col min="14094" max="14336" width="11.42578125" style="10"/>
    <col min="14337" max="14337" width="10.140625" style="10" bestFit="1" customWidth="1"/>
    <col min="14338" max="14338" width="11.7109375" style="10" customWidth="1"/>
    <col min="14339" max="14339" width="23.28515625" style="10" bestFit="1" customWidth="1"/>
    <col min="14340" max="14340" width="67.28515625" style="10" customWidth="1"/>
    <col min="14341" max="14341" width="8.7109375" style="10" customWidth="1"/>
    <col min="14342" max="14342" width="10.140625" style="10" customWidth="1"/>
    <col min="14343" max="14343" width="13.140625" style="10" customWidth="1"/>
    <col min="14344" max="14344" width="10.140625" style="10" customWidth="1"/>
    <col min="14345" max="14345" width="3.140625" style="10" customWidth="1"/>
    <col min="14346" max="14346" width="11.140625" style="10" bestFit="1" customWidth="1"/>
    <col min="14347" max="14347" width="7.85546875" style="10" customWidth="1"/>
    <col min="14348" max="14348" width="11.28515625" style="10" customWidth="1"/>
    <col min="14349" max="14349" width="14.85546875" style="10" customWidth="1"/>
    <col min="14350" max="14592" width="11.42578125" style="10"/>
    <col min="14593" max="14593" width="10.140625" style="10" bestFit="1" customWidth="1"/>
    <col min="14594" max="14594" width="11.7109375" style="10" customWidth="1"/>
    <col min="14595" max="14595" width="23.28515625" style="10" bestFit="1" customWidth="1"/>
    <col min="14596" max="14596" width="67.28515625" style="10" customWidth="1"/>
    <col min="14597" max="14597" width="8.7109375" style="10" customWidth="1"/>
    <col min="14598" max="14598" width="10.140625" style="10" customWidth="1"/>
    <col min="14599" max="14599" width="13.140625" style="10" customWidth="1"/>
    <col min="14600" max="14600" width="10.140625" style="10" customWidth="1"/>
    <col min="14601" max="14601" width="3.140625" style="10" customWidth="1"/>
    <col min="14602" max="14602" width="11.140625" style="10" bestFit="1" customWidth="1"/>
    <col min="14603" max="14603" width="7.85546875" style="10" customWidth="1"/>
    <col min="14604" max="14604" width="11.28515625" style="10" customWidth="1"/>
    <col min="14605" max="14605" width="14.85546875" style="10" customWidth="1"/>
    <col min="14606" max="14848" width="11.42578125" style="10"/>
    <col min="14849" max="14849" width="10.140625" style="10" bestFit="1" customWidth="1"/>
    <col min="14850" max="14850" width="11.7109375" style="10" customWidth="1"/>
    <col min="14851" max="14851" width="23.28515625" style="10" bestFit="1" customWidth="1"/>
    <col min="14852" max="14852" width="67.28515625" style="10" customWidth="1"/>
    <col min="14853" max="14853" width="8.7109375" style="10" customWidth="1"/>
    <col min="14854" max="14854" width="10.140625" style="10" customWidth="1"/>
    <col min="14855" max="14855" width="13.140625" style="10" customWidth="1"/>
    <col min="14856" max="14856" width="10.140625" style="10" customWidth="1"/>
    <col min="14857" max="14857" width="3.140625" style="10" customWidth="1"/>
    <col min="14858" max="14858" width="11.140625" style="10" bestFit="1" customWidth="1"/>
    <col min="14859" max="14859" width="7.85546875" style="10" customWidth="1"/>
    <col min="14860" max="14860" width="11.28515625" style="10" customWidth="1"/>
    <col min="14861" max="14861" width="14.85546875" style="10" customWidth="1"/>
    <col min="14862" max="15104" width="11.42578125" style="10"/>
    <col min="15105" max="15105" width="10.140625" style="10" bestFit="1" customWidth="1"/>
    <col min="15106" max="15106" width="11.7109375" style="10" customWidth="1"/>
    <col min="15107" max="15107" width="23.28515625" style="10" bestFit="1" customWidth="1"/>
    <col min="15108" max="15108" width="67.28515625" style="10" customWidth="1"/>
    <col min="15109" max="15109" width="8.7109375" style="10" customWidth="1"/>
    <col min="15110" max="15110" width="10.140625" style="10" customWidth="1"/>
    <col min="15111" max="15111" width="13.140625" style="10" customWidth="1"/>
    <col min="15112" max="15112" width="10.140625" style="10" customWidth="1"/>
    <col min="15113" max="15113" width="3.140625" style="10" customWidth="1"/>
    <col min="15114" max="15114" width="11.140625" style="10" bestFit="1" customWidth="1"/>
    <col min="15115" max="15115" width="7.85546875" style="10" customWidth="1"/>
    <col min="15116" max="15116" width="11.28515625" style="10" customWidth="1"/>
    <col min="15117" max="15117" width="14.85546875" style="10" customWidth="1"/>
    <col min="15118" max="15360" width="11.42578125" style="10"/>
    <col min="15361" max="15361" width="10.140625" style="10" bestFit="1" customWidth="1"/>
    <col min="15362" max="15362" width="11.7109375" style="10" customWidth="1"/>
    <col min="15363" max="15363" width="23.28515625" style="10" bestFit="1" customWidth="1"/>
    <col min="15364" max="15364" width="67.28515625" style="10" customWidth="1"/>
    <col min="15365" max="15365" width="8.7109375" style="10" customWidth="1"/>
    <col min="15366" max="15366" width="10.140625" style="10" customWidth="1"/>
    <col min="15367" max="15367" width="13.140625" style="10" customWidth="1"/>
    <col min="15368" max="15368" width="10.140625" style="10" customWidth="1"/>
    <col min="15369" max="15369" width="3.140625" style="10" customWidth="1"/>
    <col min="15370" max="15370" width="11.140625" style="10" bestFit="1" customWidth="1"/>
    <col min="15371" max="15371" width="7.85546875" style="10" customWidth="1"/>
    <col min="15372" max="15372" width="11.28515625" style="10" customWidth="1"/>
    <col min="15373" max="15373" width="14.85546875" style="10" customWidth="1"/>
    <col min="15374" max="15616" width="11.42578125" style="10"/>
    <col min="15617" max="15617" width="10.140625" style="10" bestFit="1" customWidth="1"/>
    <col min="15618" max="15618" width="11.7109375" style="10" customWidth="1"/>
    <col min="15619" max="15619" width="23.28515625" style="10" bestFit="1" customWidth="1"/>
    <col min="15620" max="15620" width="67.28515625" style="10" customWidth="1"/>
    <col min="15621" max="15621" width="8.7109375" style="10" customWidth="1"/>
    <col min="15622" max="15622" width="10.140625" style="10" customWidth="1"/>
    <col min="15623" max="15623" width="13.140625" style="10" customWidth="1"/>
    <col min="15624" max="15624" width="10.140625" style="10" customWidth="1"/>
    <col min="15625" max="15625" width="3.140625" style="10" customWidth="1"/>
    <col min="15626" max="15626" width="11.140625" style="10" bestFit="1" customWidth="1"/>
    <col min="15627" max="15627" width="7.85546875" style="10" customWidth="1"/>
    <col min="15628" max="15628" width="11.28515625" style="10" customWidth="1"/>
    <col min="15629" max="15629" width="14.85546875" style="10" customWidth="1"/>
    <col min="15630" max="15872" width="11.42578125" style="10"/>
    <col min="15873" max="15873" width="10.140625" style="10" bestFit="1" customWidth="1"/>
    <col min="15874" max="15874" width="11.7109375" style="10" customWidth="1"/>
    <col min="15875" max="15875" width="23.28515625" style="10" bestFit="1" customWidth="1"/>
    <col min="15876" max="15876" width="67.28515625" style="10" customWidth="1"/>
    <col min="15877" max="15877" width="8.7109375" style="10" customWidth="1"/>
    <col min="15878" max="15878" width="10.140625" style="10" customWidth="1"/>
    <col min="15879" max="15879" width="13.140625" style="10" customWidth="1"/>
    <col min="15880" max="15880" width="10.140625" style="10" customWidth="1"/>
    <col min="15881" max="15881" width="3.140625" style="10" customWidth="1"/>
    <col min="15882" max="15882" width="11.140625" style="10" bestFit="1" customWidth="1"/>
    <col min="15883" max="15883" width="7.85546875" style="10" customWidth="1"/>
    <col min="15884" max="15884" width="11.28515625" style="10" customWidth="1"/>
    <col min="15885" max="15885" width="14.85546875" style="10" customWidth="1"/>
    <col min="15886" max="16128" width="11.42578125" style="10"/>
    <col min="16129" max="16129" width="10.140625" style="10" bestFit="1" customWidth="1"/>
    <col min="16130" max="16130" width="11.7109375" style="10" customWidth="1"/>
    <col min="16131" max="16131" width="23.28515625" style="10" bestFit="1" customWidth="1"/>
    <col min="16132" max="16132" width="67.28515625" style="10" customWidth="1"/>
    <col min="16133" max="16133" width="8.7109375" style="10" customWidth="1"/>
    <col min="16134" max="16134" width="10.140625" style="10" customWidth="1"/>
    <col min="16135" max="16135" width="13.140625" style="10" customWidth="1"/>
    <col min="16136" max="16136" width="10.140625" style="10" customWidth="1"/>
    <col min="16137" max="16137" width="3.140625" style="10" customWidth="1"/>
    <col min="16138" max="16138" width="11.140625" style="10" bestFit="1" customWidth="1"/>
    <col min="16139" max="16139" width="7.85546875" style="10" customWidth="1"/>
    <col min="16140" max="16140" width="11.28515625" style="10" customWidth="1"/>
    <col min="16141" max="16141" width="14.85546875" style="10" customWidth="1"/>
    <col min="16142" max="16384" width="11.42578125" style="10"/>
  </cols>
  <sheetData>
    <row r="1" spans="2:18" ht="23.25" x14ac:dyDescent="0.35">
      <c r="B1" s="207" t="s">
        <v>24</v>
      </c>
      <c r="C1" s="207"/>
      <c r="D1" s="207"/>
      <c r="E1" s="207"/>
      <c r="F1" s="207"/>
      <c r="G1" s="207"/>
      <c r="H1" s="7"/>
      <c r="I1" s="7"/>
      <c r="J1" s="8"/>
    </row>
    <row r="2" spans="2:18" ht="26.25" x14ac:dyDescent="0.4">
      <c r="B2" s="11"/>
      <c r="C2" s="11"/>
      <c r="D2" s="11"/>
      <c r="E2" s="11"/>
      <c r="F2" s="11"/>
      <c r="G2" s="11"/>
      <c r="H2" s="11"/>
      <c r="I2" s="11"/>
      <c r="J2" s="8"/>
    </row>
    <row r="3" spans="2:18" x14ac:dyDescent="0.2">
      <c r="E3" s="8"/>
      <c r="F3" s="8"/>
      <c r="G3" s="12"/>
      <c r="H3" s="12"/>
      <c r="I3" s="12"/>
      <c r="J3" s="8"/>
    </row>
    <row r="4" spans="2:18" ht="15.75" x14ac:dyDescent="0.25">
      <c r="B4" s="13" t="s">
        <v>25</v>
      </c>
      <c r="E4" s="8"/>
      <c r="F4" s="8"/>
      <c r="G4" s="12"/>
      <c r="H4" s="12"/>
      <c r="I4" s="12"/>
      <c r="J4" s="8"/>
    </row>
    <row r="5" spans="2:18" ht="18" x14ac:dyDescent="0.25">
      <c r="B5" s="14" t="s">
        <v>26</v>
      </c>
      <c r="C5" s="15"/>
      <c r="D5" s="14" t="s">
        <v>27</v>
      </c>
      <c r="E5" s="16" t="s">
        <v>28</v>
      </c>
      <c r="F5" s="8"/>
      <c r="G5" s="12"/>
      <c r="H5" s="12"/>
      <c r="I5" s="12"/>
      <c r="J5" s="8"/>
    </row>
    <row r="6" spans="2:18" ht="18" x14ac:dyDescent="0.25">
      <c r="B6" s="14" t="s">
        <v>29</v>
      </c>
      <c r="C6" s="15"/>
      <c r="D6" s="16" t="s">
        <v>30</v>
      </c>
      <c r="E6" s="16" t="s">
        <v>31</v>
      </c>
      <c r="F6" s="8"/>
      <c r="G6" s="12"/>
      <c r="H6" s="12"/>
      <c r="I6" s="12"/>
      <c r="J6" s="8"/>
    </row>
    <row r="7" spans="2:18" ht="18" x14ac:dyDescent="0.25">
      <c r="B7" s="14" t="s">
        <v>32</v>
      </c>
      <c r="C7" s="15"/>
      <c r="D7" s="17" t="s">
        <v>33</v>
      </c>
      <c r="E7" s="8"/>
      <c r="F7" s="8"/>
      <c r="G7" s="12"/>
      <c r="H7" s="12"/>
      <c r="I7" s="12"/>
      <c r="J7" s="8"/>
    </row>
    <row r="8" spans="2:18" ht="18" x14ac:dyDescent="0.25">
      <c r="B8" s="14" t="s">
        <v>34</v>
      </c>
      <c r="C8" s="15"/>
      <c r="D8" s="16" t="s">
        <v>35</v>
      </c>
      <c r="E8" s="8"/>
      <c r="F8" s="8"/>
      <c r="G8" s="12"/>
      <c r="H8" s="12"/>
      <c r="I8" s="12"/>
      <c r="J8" s="8"/>
    </row>
    <row r="9" spans="2:18" ht="18" x14ac:dyDescent="0.25">
      <c r="B9" s="14" t="s">
        <v>36</v>
      </c>
      <c r="C9" s="15"/>
      <c r="D9" s="16" t="s">
        <v>37</v>
      </c>
      <c r="E9" s="8"/>
      <c r="F9" s="8"/>
      <c r="G9" s="12"/>
      <c r="H9" s="12"/>
      <c r="I9" s="12"/>
      <c r="J9" s="8"/>
    </row>
    <row r="10" spans="2:18" ht="18" x14ac:dyDescent="0.25">
      <c r="C10" s="15"/>
      <c r="E10" s="8"/>
      <c r="F10" s="8"/>
      <c r="G10" s="12"/>
      <c r="H10" s="12"/>
      <c r="I10" s="12"/>
      <c r="J10" s="8"/>
    </row>
    <row r="11" spans="2:18" ht="18" x14ac:dyDescent="0.25">
      <c r="B11" s="18" t="s">
        <v>38</v>
      </c>
      <c r="C11" s="15"/>
      <c r="D11" s="8"/>
      <c r="E11" s="8"/>
      <c r="F11" s="8"/>
      <c r="G11" s="12"/>
      <c r="H11" s="12"/>
      <c r="I11" s="12"/>
      <c r="J11" s="8"/>
    </row>
    <row r="12" spans="2:18" ht="18" x14ac:dyDescent="0.25">
      <c r="C12" s="15"/>
      <c r="D12" s="8"/>
      <c r="E12" s="8"/>
      <c r="F12" s="8"/>
      <c r="G12" s="12"/>
      <c r="H12" s="12"/>
      <c r="I12" s="12"/>
      <c r="J12" s="8"/>
    </row>
    <row r="13" spans="2:18" ht="25.5" x14ac:dyDescent="0.2">
      <c r="C13" s="19" t="s">
        <v>39</v>
      </c>
      <c r="D13" s="8"/>
      <c r="E13" s="20" t="s">
        <v>40</v>
      </c>
      <c r="F13" s="21" t="s">
        <v>41</v>
      </c>
      <c r="G13" s="22">
        <v>1</v>
      </c>
      <c r="H13" s="12"/>
      <c r="I13" s="12"/>
      <c r="J13" s="8"/>
    </row>
    <row r="14" spans="2:18" x14ac:dyDescent="0.2">
      <c r="B14" s="23" t="s">
        <v>42</v>
      </c>
      <c r="C14" s="24">
        <f>+VLOOKUP(B14,'[7]I-404 (Acero Torres)'!$E$1:$H$65536,4,0)</f>
        <v>1.198550266561776</v>
      </c>
      <c r="D14" s="8"/>
      <c r="E14" s="20"/>
      <c r="F14" s="21" t="s">
        <v>43</v>
      </c>
      <c r="G14" s="22">
        <v>0</v>
      </c>
      <c r="H14" s="12"/>
      <c r="I14" s="12"/>
      <c r="J14" s="8"/>
    </row>
    <row r="15" spans="2:18" x14ac:dyDescent="0.2">
      <c r="C15" s="158" t="s">
        <v>20</v>
      </c>
      <c r="D15" s="25"/>
      <c r="E15" s="26"/>
      <c r="F15" s="26"/>
      <c r="G15" s="27"/>
      <c r="H15" s="27"/>
      <c r="I15" s="27"/>
      <c r="J15" s="28"/>
      <c r="M15" s="9"/>
      <c r="N15" s="9"/>
      <c r="O15" s="9"/>
      <c r="P15" s="9"/>
      <c r="Q15" s="9"/>
      <c r="R15" s="9"/>
    </row>
    <row r="16" spans="2:18" ht="33.75" x14ac:dyDescent="0.2">
      <c r="B16" s="29" t="s">
        <v>44</v>
      </c>
      <c r="C16" s="29" t="s">
        <v>45</v>
      </c>
      <c r="D16" s="29" t="s">
        <v>22</v>
      </c>
      <c r="E16" s="29" t="s">
        <v>46</v>
      </c>
      <c r="F16" s="30" t="s">
        <v>47</v>
      </c>
      <c r="G16" s="30" t="s">
        <v>21</v>
      </c>
      <c r="H16" s="31"/>
      <c r="I16" s="32"/>
      <c r="J16" s="30" t="s">
        <v>48</v>
      </c>
    </row>
    <row r="17" spans="1:18" x14ac:dyDescent="0.2">
      <c r="A17" s="33"/>
      <c r="B17" s="34">
        <v>1</v>
      </c>
      <c r="C17" s="35" t="s">
        <v>49</v>
      </c>
      <c r="D17" s="36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37" t="s">
        <v>50</v>
      </c>
      <c r="F17" s="38">
        <v>0</v>
      </c>
      <c r="G17" s="39">
        <f>VLOOKUP(C17,'[8]Resumen Peso'!$B$1:$D$65536,3,0)*$C$14</f>
        <v>5149.1659037107047</v>
      </c>
      <c r="H17" s="40"/>
      <c r="I17" s="41"/>
      <c r="J17" s="42">
        <f>+VLOOKUP(C17,'[8]Resumen Peso'!$B$1:$D$65536,3,0)</f>
        <v>4296.1618276402132</v>
      </c>
      <c r="L17" s="42"/>
      <c r="N17" s="9"/>
      <c r="O17" s="9"/>
      <c r="P17" s="9"/>
      <c r="Q17" s="9"/>
      <c r="R17" s="9"/>
    </row>
    <row r="18" spans="1:18" x14ac:dyDescent="0.2">
      <c r="A18" s="33"/>
      <c r="B18" s="34">
        <f t="shared" ref="B18:B81" si="0">1+B17</f>
        <v>2</v>
      </c>
      <c r="C18" s="35" t="s">
        <v>51</v>
      </c>
      <c r="D18" s="36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37" t="s">
        <v>50</v>
      </c>
      <c r="F18" s="38">
        <v>0</v>
      </c>
      <c r="G18" s="39">
        <f>VLOOKUP(C18,'[8]Resumen Peso'!$B$1:$D$65536,3,0)*$C$14</f>
        <v>5891.3880159572918</v>
      </c>
      <c r="H18" s="40"/>
      <c r="I18" s="41"/>
      <c r="J18" s="42">
        <f>+VLOOKUP(C18,'[8]Resumen Peso'!$B$1:$D$65536,3,0)</f>
        <v>4915.4283973901538</v>
      </c>
      <c r="N18" s="9"/>
      <c r="O18" s="9"/>
      <c r="P18" s="9"/>
      <c r="Q18" s="9"/>
      <c r="R18" s="9"/>
    </row>
    <row r="19" spans="1:18" x14ac:dyDescent="0.2">
      <c r="A19" s="33"/>
      <c r="B19" s="34">
        <f t="shared" si="0"/>
        <v>3</v>
      </c>
      <c r="C19" s="35" t="s">
        <v>52</v>
      </c>
      <c r="D19" s="36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37" t="s">
        <v>50</v>
      </c>
      <c r="F19" s="38">
        <v>0</v>
      </c>
      <c r="G19" s="39">
        <f>VLOOKUP(C19,'[8]Resumen Peso'!$B$1:$D$65536,3,0)*$C$14</f>
        <v>6626.9831450588217</v>
      </c>
      <c r="H19" s="40"/>
      <c r="I19" s="41"/>
      <c r="J19" s="42">
        <f>+VLOOKUP(C19,'[8]Resumen Peso'!$B$1:$D$65536,3,0)</f>
        <v>5529.165801338756</v>
      </c>
      <c r="N19" s="9"/>
      <c r="O19" s="9"/>
      <c r="P19" s="9"/>
      <c r="Q19" s="9"/>
      <c r="R19" s="9"/>
    </row>
    <row r="20" spans="1:18" x14ac:dyDescent="0.2">
      <c r="A20" s="33"/>
      <c r="B20" s="34">
        <f t="shared" si="0"/>
        <v>4</v>
      </c>
      <c r="C20" s="35" t="s">
        <v>53</v>
      </c>
      <c r="D20" s="36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37" t="s">
        <v>50</v>
      </c>
      <c r="F20" s="38">
        <v>0</v>
      </c>
      <c r="G20" s="39">
        <f>VLOOKUP(C20,'[8]Resumen Peso'!$B$1:$D$65536,3,0)*$C$14</f>
        <v>7355.9512910152926</v>
      </c>
      <c r="H20" s="40"/>
      <c r="I20" s="41"/>
      <c r="J20" s="42">
        <f>+VLOOKUP(C20,'[8]Resumen Peso'!$B$1:$D$65536,3,0)</f>
        <v>6137.3740394860197</v>
      </c>
      <c r="N20" s="9"/>
      <c r="O20" s="9"/>
      <c r="P20" s="9"/>
      <c r="Q20" s="9"/>
      <c r="R20" s="9"/>
    </row>
    <row r="21" spans="1:18" x14ac:dyDescent="0.2">
      <c r="A21" s="33"/>
      <c r="B21" s="34">
        <f t="shared" si="0"/>
        <v>5</v>
      </c>
      <c r="C21" s="35" t="s">
        <v>54</v>
      </c>
      <c r="D21" s="36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37" t="s">
        <v>50</v>
      </c>
      <c r="F21" s="38">
        <v>0</v>
      </c>
      <c r="G21" s="39">
        <f>VLOOKUP(C21,'[8]Resumen Peso'!$B$1:$D$65536,3,0)*$C$14</f>
        <v>8084.9194369717625</v>
      </c>
      <c r="H21" s="40"/>
      <c r="I21" s="41"/>
      <c r="J21" s="42">
        <f>+VLOOKUP(C21,'[8]Resumen Peso'!$B$1:$D$65536,3,0)</f>
        <v>6745.5822776332825</v>
      </c>
      <c r="N21" s="9"/>
      <c r="O21" s="9"/>
      <c r="P21" s="9"/>
      <c r="Q21" s="9"/>
      <c r="R21" s="9"/>
    </row>
    <row r="22" spans="1:18" x14ac:dyDescent="0.2">
      <c r="A22" s="33"/>
      <c r="B22" s="34">
        <f t="shared" si="0"/>
        <v>6</v>
      </c>
      <c r="C22" s="35" t="s">
        <v>55</v>
      </c>
      <c r="D22" s="36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37" t="s">
        <v>50</v>
      </c>
      <c r="F22" s="38">
        <v>0</v>
      </c>
      <c r="G22" s="39">
        <f>VLOOKUP(C22,'[8]Resumen Peso'!$B$1:$D$65536,3,0)*$C$14</f>
        <v>9063.8441331935628</v>
      </c>
      <c r="H22" s="40"/>
      <c r="I22" s="41"/>
      <c r="J22" s="42">
        <f>+VLOOKUP(C22,'[8]Resumen Peso'!$B$1:$D$65536,3,0)</f>
        <v>7562.3395914754419</v>
      </c>
      <c r="N22" s="9"/>
      <c r="O22" s="9"/>
      <c r="P22" s="9"/>
      <c r="Q22" s="9"/>
      <c r="R22" s="9"/>
    </row>
    <row r="23" spans="1:18" x14ac:dyDescent="0.2">
      <c r="A23" s="33"/>
      <c r="B23" s="34">
        <f t="shared" si="0"/>
        <v>7</v>
      </c>
      <c r="C23" s="35" t="s">
        <v>56</v>
      </c>
      <c r="D23" s="36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37" t="s">
        <v>50</v>
      </c>
      <c r="F23" s="38">
        <v>0</v>
      </c>
      <c r="G23" s="39">
        <f>VLOOKUP(C23,'[8]Resumen Peso'!$B$1:$D$65536,3,0)*$C$14</f>
        <v>10059.760414199292</v>
      </c>
      <c r="H23" s="40"/>
      <c r="I23" s="41"/>
      <c r="J23" s="42">
        <f>+VLOOKUP(C23,'[8]Resumen Peso'!$B$1:$D$65536,3,0)</f>
        <v>8393.2736864322324</v>
      </c>
      <c r="N23" s="9"/>
      <c r="O23" s="9"/>
      <c r="P23" s="9"/>
      <c r="Q23" s="9"/>
      <c r="R23" s="9"/>
    </row>
    <row r="24" spans="1:18" x14ac:dyDescent="0.2">
      <c r="A24" s="33"/>
      <c r="B24" s="34">
        <f t="shared" si="0"/>
        <v>8</v>
      </c>
      <c r="C24" s="35" t="s">
        <v>57</v>
      </c>
      <c r="D24" s="36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37" t="s">
        <v>50</v>
      </c>
      <c r="F24" s="38">
        <v>0</v>
      </c>
      <c r="G24" s="39">
        <f>VLOOKUP(C24,'[8]Resumen Peso'!$B$1:$D$65536,3,0)*$C$14</f>
        <v>11055.676695205022</v>
      </c>
      <c r="H24" s="40"/>
      <c r="I24" s="41"/>
      <c r="J24" s="42">
        <f>+VLOOKUP(C24,'[8]Resumen Peso'!$B$1:$D$65536,3,0)</f>
        <v>9224.2077813890228</v>
      </c>
      <c r="N24" s="9"/>
      <c r="O24" s="9"/>
      <c r="P24" s="9"/>
      <c r="Q24" s="9"/>
      <c r="R24" s="9"/>
    </row>
    <row r="25" spans="1:18" x14ac:dyDescent="0.2">
      <c r="A25" s="33"/>
      <c r="B25" s="34">
        <f t="shared" si="0"/>
        <v>9</v>
      </c>
      <c r="C25" s="35" t="s">
        <v>58</v>
      </c>
      <c r="D25" s="36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37" t="s">
        <v>50</v>
      </c>
      <c r="F25" s="38">
        <v>0</v>
      </c>
      <c r="G25" s="39">
        <f>VLOOKUP(C25,'[8]Resumen Peso'!$B$1:$D$65536,3,0)*$C$14</f>
        <v>12231.582209541608</v>
      </c>
      <c r="H25" s="40"/>
      <c r="I25" s="41"/>
      <c r="J25" s="42">
        <f>+VLOOKUP(C25,'[8]Resumen Peso'!$B$1:$D$65536,3,0)</f>
        <v>10205.314329143461</v>
      </c>
      <c r="N25" s="9"/>
      <c r="O25" s="9"/>
      <c r="P25" s="9"/>
      <c r="Q25" s="9"/>
      <c r="R25" s="9"/>
    </row>
    <row r="26" spans="1:18" x14ac:dyDescent="0.2">
      <c r="A26" s="33"/>
      <c r="B26" s="34">
        <f t="shared" si="0"/>
        <v>10</v>
      </c>
      <c r="C26" s="35" t="s">
        <v>59</v>
      </c>
      <c r="D26" s="36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37" t="s">
        <v>50</v>
      </c>
      <c r="F26" s="38">
        <v>0</v>
      </c>
      <c r="G26" s="39">
        <f>VLOOKUP(C26,'[8]Resumen Peso'!$B$1:$D$65536,3,0)*$C$14</f>
        <v>13620.915600825843</v>
      </c>
      <c r="H26" s="40"/>
      <c r="I26" s="41"/>
      <c r="J26" s="42">
        <f>+VLOOKUP(C26,'[8]Resumen Peso'!$B$1:$D$65536,3,0)</f>
        <v>11364.492571429244</v>
      </c>
      <c r="N26" s="9"/>
      <c r="O26" s="9"/>
      <c r="P26" s="9"/>
      <c r="Q26" s="9"/>
      <c r="R26" s="9"/>
    </row>
    <row r="27" spans="1:18" x14ac:dyDescent="0.2">
      <c r="A27" s="33"/>
      <c r="B27" s="34">
        <f t="shared" si="0"/>
        <v>11</v>
      </c>
      <c r="C27" s="35" t="s">
        <v>60</v>
      </c>
      <c r="D27" s="36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37" t="s">
        <v>50</v>
      </c>
      <c r="F27" s="38">
        <v>0</v>
      </c>
      <c r="G27" s="39">
        <f>VLOOKUP(C27,'[8]Resumen Peso'!$B$1:$D$65536,3,0)*$C$14</f>
        <v>15255.425472924946</v>
      </c>
      <c r="H27" s="40"/>
      <c r="I27" s="41"/>
      <c r="J27" s="42">
        <f>+VLOOKUP(C27,'[8]Resumen Peso'!$B$1:$D$65536,3,0)</f>
        <v>12728.231680000754</v>
      </c>
      <c r="N27" s="9"/>
      <c r="O27" s="9"/>
      <c r="P27" s="9"/>
      <c r="Q27" s="9"/>
      <c r="R27" s="9"/>
    </row>
    <row r="28" spans="1:18" x14ac:dyDescent="0.2">
      <c r="A28" s="33"/>
      <c r="B28" s="34">
        <f t="shared" si="0"/>
        <v>12</v>
      </c>
      <c r="C28" s="35" t="s">
        <v>61</v>
      </c>
      <c r="D28" s="36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37" t="s">
        <v>50</v>
      </c>
      <c r="F28" s="38">
        <v>0</v>
      </c>
      <c r="G28" s="39">
        <f>VLOOKUP(C28,'[8]Resumen Peso'!$B$1:$D$65536,3,0)*$C$14</f>
        <v>15748.952107889667</v>
      </c>
      <c r="H28" s="40"/>
      <c r="I28" s="41"/>
      <c r="J28" s="42">
        <f>+VLOOKUP(C28,'[8]Resumen Peso'!$B$1:$D$65536,3,0)</f>
        <v>13140.001339341348</v>
      </c>
      <c r="N28" s="9"/>
      <c r="O28" s="9"/>
      <c r="P28" s="9"/>
      <c r="Q28" s="9"/>
      <c r="R28" s="9"/>
    </row>
    <row r="29" spans="1:18" x14ac:dyDescent="0.2">
      <c r="A29" s="33"/>
      <c r="B29" s="34">
        <f t="shared" si="0"/>
        <v>13</v>
      </c>
      <c r="C29" s="35" t="s">
        <v>62</v>
      </c>
      <c r="D29" s="36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37" t="s">
        <v>50</v>
      </c>
      <c r="F29" s="38">
        <v>0</v>
      </c>
      <c r="G29" s="39">
        <f>VLOOKUP(C29,'[8]Resumen Peso'!$B$1:$D$65536,3,0)*$C$14</f>
        <v>17557.36020946451</v>
      </c>
      <c r="H29" s="40"/>
      <c r="I29" s="41"/>
      <c r="J29" s="42">
        <f>+VLOOKUP(C29,'[8]Resumen Peso'!$B$1:$D$65536,3,0)</f>
        <v>14648.830924572294</v>
      </c>
      <c r="N29" s="9"/>
      <c r="O29" s="9"/>
      <c r="P29" s="9"/>
      <c r="Q29" s="9"/>
      <c r="R29" s="9"/>
    </row>
    <row r="30" spans="1:18" x14ac:dyDescent="0.2">
      <c r="A30" s="33"/>
      <c r="B30" s="34">
        <f t="shared" si="0"/>
        <v>14</v>
      </c>
      <c r="C30" s="35" t="s">
        <v>63</v>
      </c>
      <c r="D30" s="36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37" t="s">
        <v>50</v>
      </c>
      <c r="F30" s="38">
        <v>0</v>
      </c>
      <c r="G30" s="39">
        <f>VLOOKUP(C30,'[8]Resumen Peso'!$B$1:$D$65536,3,0)*$C$14</f>
        <v>19365.768311039355</v>
      </c>
      <c r="H30" s="40"/>
      <c r="I30" s="41"/>
      <c r="J30" s="42">
        <f>+VLOOKUP(C30,'[8]Resumen Peso'!$B$1:$D$65536,3,0)</f>
        <v>16157.66050980324</v>
      </c>
      <c r="N30" s="9"/>
      <c r="O30" s="9"/>
      <c r="P30" s="9"/>
      <c r="Q30" s="9"/>
      <c r="R30" s="9"/>
    </row>
    <row r="31" spans="1:18" x14ac:dyDescent="0.2">
      <c r="A31" s="33"/>
      <c r="B31" s="34">
        <f t="shared" si="0"/>
        <v>15</v>
      </c>
      <c r="C31" s="35" t="s">
        <v>64</v>
      </c>
      <c r="D31" s="36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37" t="s">
        <v>50</v>
      </c>
      <c r="F31" s="38">
        <v>0</v>
      </c>
      <c r="G31" s="39">
        <f>VLOOKUP(C31,'[8]Resumen Peso'!$B$1:$D$65536,3,0)*$C$14</f>
        <v>5798.0132918253194</v>
      </c>
      <c r="H31" s="40"/>
      <c r="I31" s="41"/>
      <c r="J31" s="42">
        <f>+VLOOKUP(C31,'[8]Resumen Peso'!$B$1:$D$65536,3,0)</f>
        <v>4837.5220076983533</v>
      </c>
      <c r="N31" s="9"/>
      <c r="O31" s="9"/>
      <c r="P31" s="9"/>
      <c r="Q31" s="9"/>
      <c r="R31" s="9"/>
    </row>
    <row r="32" spans="1:18" x14ac:dyDescent="0.2">
      <c r="A32" s="33"/>
      <c r="B32" s="34">
        <f t="shared" si="0"/>
        <v>16</v>
      </c>
      <c r="C32" s="35" t="s">
        <v>65</v>
      </c>
      <c r="D32" s="36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37" t="s">
        <v>50</v>
      </c>
      <c r="F32" s="38">
        <v>0</v>
      </c>
      <c r="G32" s="39">
        <f>VLOOKUP(C32,'[8]Resumen Peso'!$B$1:$D$65536,3,0)*$C$14</f>
        <v>6633.7629555118519</v>
      </c>
      <c r="H32" s="40"/>
      <c r="I32" s="41"/>
      <c r="J32" s="42">
        <f>+VLOOKUP(C32,'[8]Resumen Peso'!$B$1:$D$65536,3,0)</f>
        <v>5534.8224772764943</v>
      </c>
      <c r="N32" s="9"/>
      <c r="O32" s="9"/>
      <c r="P32" s="9"/>
      <c r="Q32" s="9"/>
      <c r="R32" s="9"/>
    </row>
    <row r="33" spans="1:18" x14ac:dyDescent="0.2">
      <c r="A33" s="33"/>
      <c r="B33" s="34">
        <f t="shared" si="0"/>
        <v>17</v>
      </c>
      <c r="C33" s="35" t="s">
        <v>66</v>
      </c>
      <c r="D33" s="36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37" t="s">
        <v>50</v>
      </c>
      <c r="F33" s="38">
        <v>0</v>
      </c>
      <c r="G33" s="39">
        <f>VLOOKUP(C33,'[8]Resumen Peso'!$B$1:$D$65536,3,0)*$C$14</f>
        <v>7462.0505686297538</v>
      </c>
      <c r="H33" s="40"/>
      <c r="I33" s="41"/>
      <c r="J33" s="42">
        <f>+VLOOKUP(C33,'[8]Resumen Peso'!$B$1:$D$65536,3,0)</f>
        <v>6225.8970498048302</v>
      </c>
      <c r="N33" s="9"/>
      <c r="O33" s="9"/>
      <c r="P33" s="9"/>
      <c r="Q33" s="9"/>
      <c r="R33" s="9"/>
    </row>
    <row r="34" spans="1:18" x14ac:dyDescent="0.2">
      <c r="A34" s="33"/>
      <c r="B34" s="34">
        <f t="shared" si="0"/>
        <v>18</v>
      </c>
      <c r="C34" s="35" t="s">
        <v>67</v>
      </c>
      <c r="D34" s="36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37" t="s">
        <v>50</v>
      </c>
      <c r="F34" s="38">
        <v>0</v>
      </c>
      <c r="G34" s="39">
        <f>VLOOKUP(C34,'[8]Resumen Peso'!$B$1:$D$65536,3,0)*$C$14</f>
        <v>8282.8761311790277</v>
      </c>
      <c r="H34" s="40"/>
      <c r="I34" s="41"/>
      <c r="J34" s="42">
        <f>+VLOOKUP(C34,'[8]Resumen Peso'!$B$1:$D$65536,3,0)</f>
        <v>6910.7457252833619</v>
      </c>
      <c r="N34" s="9"/>
      <c r="O34" s="9"/>
      <c r="P34" s="9"/>
      <c r="Q34" s="9"/>
      <c r="R34" s="9"/>
    </row>
    <row r="35" spans="1:18" x14ac:dyDescent="0.2">
      <c r="A35" s="33"/>
      <c r="B35" s="34">
        <f t="shared" si="0"/>
        <v>19</v>
      </c>
      <c r="C35" s="35" t="s">
        <v>68</v>
      </c>
      <c r="D35" s="36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37" t="s">
        <v>50</v>
      </c>
      <c r="F35" s="38">
        <v>0</v>
      </c>
      <c r="G35" s="39">
        <f>VLOOKUP(C35,'[8]Resumen Peso'!$B$1:$D$65536,3,0)*$C$14</f>
        <v>9103.7016937283006</v>
      </c>
      <c r="H35" s="40"/>
      <c r="I35" s="41"/>
      <c r="J35" s="42">
        <f>+VLOOKUP(C35,'[8]Resumen Peso'!$B$1:$D$65536,3,0)</f>
        <v>7595.5944007618928</v>
      </c>
      <c r="N35" s="9"/>
      <c r="O35" s="9"/>
      <c r="P35" s="9"/>
      <c r="Q35" s="9"/>
      <c r="R35" s="9"/>
    </row>
    <row r="36" spans="1:18" x14ac:dyDescent="0.2">
      <c r="A36" s="33"/>
      <c r="B36" s="34">
        <f t="shared" si="0"/>
        <v>20</v>
      </c>
      <c r="C36" s="35" t="s">
        <v>69</v>
      </c>
      <c r="D36" s="36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37" t="s">
        <v>50</v>
      </c>
      <c r="F36" s="38">
        <v>0</v>
      </c>
      <c r="G36" s="39">
        <f>VLOOKUP(C36,'[8]Resumen Peso'!$B$1:$D$65536,3,0)*$C$14</f>
        <v>10205.980879625149</v>
      </c>
      <c r="H36" s="40"/>
      <c r="I36" s="41"/>
      <c r="J36" s="42">
        <f>+VLOOKUP(C36,'[8]Resumen Peso'!$B$1:$D$65536,3,0)</f>
        <v>8515.2714611649626</v>
      </c>
      <c r="N36" s="9"/>
      <c r="O36" s="9"/>
      <c r="P36" s="9"/>
      <c r="Q36" s="9"/>
      <c r="R36" s="9"/>
    </row>
    <row r="37" spans="1:18" x14ac:dyDescent="0.2">
      <c r="A37" s="33"/>
      <c r="B37" s="34">
        <f t="shared" si="0"/>
        <v>21</v>
      </c>
      <c r="C37" s="35" t="s">
        <v>70</v>
      </c>
      <c r="D37" s="36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37" t="s">
        <v>50</v>
      </c>
      <c r="F37" s="38">
        <v>0</v>
      </c>
      <c r="G37" s="39">
        <f>VLOOKUP(C37,'[8]Resumen Peso'!$B$1:$D$65536,3,0)*$C$14</f>
        <v>11327.392763179967</v>
      </c>
      <c r="H37" s="40"/>
      <c r="I37" s="41"/>
      <c r="J37" s="42">
        <f>+VLOOKUP(C37,'[8]Resumen Peso'!$B$1:$D$65536,3,0)</f>
        <v>9450.9117216037321</v>
      </c>
      <c r="N37" s="9"/>
      <c r="O37" s="9"/>
      <c r="P37" s="9"/>
      <c r="Q37" s="9"/>
      <c r="R37" s="9"/>
    </row>
    <row r="38" spans="1:18" x14ac:dyDescent="0.2">
      <c r="A38" s="33"/>
      <c r="B38" s="34">
        <f t="shared" si="0"/>
        <v>22</v>
      </c>
      <c r="C38" s="35" t="s">
        <v>71</v>
      </c>
      <c r="D38" s="36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37" t="s">
        <v>50</v>
      </c>
      <c r="F38" s="38">
        <v>0</v>
      </c>
      <c r="G38" s="39">
        <f>VLOOKUP(C38,'[8]Resumen Peso'!$B$1:$D$65536,3,0)*$C$14</f>
        <v>12448.804646734783</v>
      </c>
      <c r="H38" s="40"/>
      <c r="I38" s="41"/>
      <c r="J38" s="42">
        <f>+VLOOKUP(C38,'[8]Resumen Peso'!$B$1:$D$65536,3,0)</f>
        <v>10386.551982042502</v>
      </c>
      <c r="N38" s="9"/>
      <c r="O38" s="9"/>
      <c r="P38" s="9"/>
      <c r="Q38" s="9"/>
      <c r="R38" s="9"/>
    </row>
    <row r="39" spans="1:18" x14ac:dyDescent="0.2">
      <c r="A39" s="33"/>
      <c r="B39" s="34">
        <f t="shared" si="0"/>
        <v>23</v>
      </c>
      <c r="C39" s="35" t="s">
        <v>72</v>
      </c>
      <c r="D39" s="36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37" t="s">
        <v>50</v>
      </c>
      <c r="F39" s="38">
        <v>0</v>
      </c>
      <c r="G39" s="39">
        <f>VLOOKUP(C39,'[8]Resumen Peso'!$B$1:$D$65536,3,0)*$C$14</f>
        <v>13772.886241608418</v>
      </c>
      <c r="H39" s="40"/>
      <c r="I39" s="41"/>
      <c r="J39" s="42">
        <f>+VLOOKUP(C39,'[8]Resumen Peso'!$B$1:$D$65536,3,0)</f>
        <v>11491.287955004207</v>
      </c>
      <c r="N39" s="9"/>
      <c r="O39" s="9"/>
      <c r="P39" s="9"/>
      <c r="Q39" s="9"/>
      <c r="R39" s="9"/>
    </row>
    <row r="40" spans="1:18" x14ac:dyDescent="0.2">
      <c r="A40" s="33"/>
      <c r="B40" s="34">
        <f t="shared" si="0"/>
        <v>24</v>
      </c>
      <c r="C40" s="35" t="s">
        <v>73</v>
      </c>
      <c r="D40" s="36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37" t="s">
        <v>50</v>
      </c>
      <c r="F40" s="38">
        <v>0</v>
      </c>
      <c r="G40" s="39">
        <f>VLOOKUP(C40,'[8]Resumen Peso'!$B$1:$D$65536,3,0)*$C$14</f>
        <v>15337.289801345676</v>
      </c>
      <c r="H40" s="40"/>
      <c r="I40" s="41"/>
      <c r="J40" s="42">
        <f>+VLOOKUP(C40,'[8]Resumen Peso'!$B$1:$D$65536,3,0)</f>
        <v>12796.534471051455</v>
      </c>
      <c r="N40" s="9"/>
      <c r="O40" s="9"/>
      <c r="P40" s="9"/>
      <c r="Q40" s="9"/>
      <c r="R40" s="9"/>
    </row>
    <row r="41" spans="1:18" x14ac:dyDescent="0.2">
      <c r="A41" s="33"/>
      <c r="B41" s="34">
        <f t="shared" si="0"/>
        <v>25</v>
      </c>
      <c r="C41" s="35" t="s">
        <v>74</v>
      </c>
      <c r="D41" s="36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37" t="s">
        <v>50</v>
      </c>
      <c r="F41" s="38">
        <v>0</v>
      </c>
      <c r="G41" s="39">
        <f>VLOOKUP(C41,'[8]Resumen Peso'!$B$1:$D$65536,3,0)*$C$14</f>
        <v>17177.764577507161</v>
      </c>
      <c r="H41" s="40"/>
      <c r="I41" s="41"/>
      <c r="J41" s="42">
        <f>+VLOOKUP(C41,'[8]Resumen Peso'!$B$1:$D$65536,3,0)</f>
        <v>14332.118607577631</v>
      </c>
      <c r="N41" s="9"/>
      <c r="O41" s="9"/>
      <c r="P41" s="9"/>
      <c r="Q41" s="9"/>
      <c r="R41" s="9"/>
    </row>
    <row r="42" spans="1:18" x14ac:dyDescent="0.2">
      <c r="A42" s="33"/>
      <c r="B42" s="34">
        <f t="shared" si="0"/>
        <v>26</v>
      </c>
      <c r="C42" s="35" t="s">
        <v>75</v>
      </c>
      <c r="D42" s="36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37" t="s">
        <v>50</v>
      </c>
      <c r="F42" s="38">
        <v>0</v>
      </c>
      <c r="G42" s="39">
        <f>VLOOKUP(C42,'[8]Resumen Peso'!$B$1:$D$65536,3,0)*$C$14</f>
        <v>17733.480598879316</v>
      </c>
      <c r="H42" s="40"/>
      <c r="I42" s="41"/>
      <c r="J42" s="42">
        <f>+VLOOKUP(C42,'[8]Resumen Peso'!$B$1:$D$65536,3,0)</f>
        <v>14795.775441067237</v>
      </c>
      <c r="N42" s="9"/>
      <c r="O42" s="9"/>
      <c r="P42" s="9"/>
      <c r="Q42" s="9"/>
      <c r="R42" s="9"/>
    </row>
    <row r="43" spans="1:18" x14ac:dyDescent="0.2">
      <c r="A43" s="33"/>
      <c r="B43" s="34">
        <f t="shared" si="0"/>
        <v>27</v>
      </c>
      <c r="C43" s="35" t="s">
        <v>76</v>
      </c>
      <c r="D43" s="36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37" t="s">
        <v>50</v>
      </c>
      <c r="F43" s="38">
        <v>0</v>
      </c>
      <c r="G43" s="39">
        <f>VLOOKUP(C43,'[8]Resumen Peso'!$B$1:$D$65536,3,0)*$C$14</f>
        <v>19769.766553934576</v>
      </c>
      <c r="H43" s="40"/>
      <c r="I43" s="41"/>
      <c r="J43" s="42">
        <f>+VLOOKUP(C43,'[8]Resumen Peso'!$B$1:$D$65536,3,0)</f>
        <v>16494.732933185325</v>
      </c>
      <c r="N43" s="9"/>
      <c r="O43" s="9"/>
      <c r="P43" s="9"/>
      <c r="Q43" s="9"/>
      <c r="R43" s="9"/>
    </row>
    <row r="44" spans="1:18" x14ac:dyDescent="0.2">
      <c r="A44" s="33"/>
      <c r="B44" s="34">
        <f t="shared" si="0"/>
        <v>28</v>
      </c>
      <c r="C44" s="35" t="s">
        <v>77</v>
      </c>
      <c r="D44" s="36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37" t="s">
        <v>50</v>
      </c>
      <c r="F44" s="38">
        <v>0</v>
      </c>
      <c r="G44" s="39">
        <f>VLOOKUP(C44,'[8]Resumen Peso'!$B$1:$D$65536,3,0)*$C$14</f>
        <v>21806.052508989836</v>
      </c>
      <c r="H44" s="40"/>
      <c r="I44" s="41"/>
      <c r="J44" s="42">
        <f>+VLOOKUP(C44,'[8]Resumen Peso'!$B$1:$D$65536,3,0)</f>
        <v>18193.690425303412</v>
      </c>
      <c r="N44" s="9"/>
      <c r="O44" s="9"/>
      <c r="P44" s="9"/>
      <c r="Q44" s="9"/>
      <c r="R44" s="9"/>
    </row>
    <row r="45" spans="1:18" x14ac:dyDescent="0.2">
      <c r="A45" s="33"/>
      <c r="B45" s="34">
        <f t="shared" si="0"/>
        <v>29</v>
      </c>
      <c r="C45" s="35" t="s">
        <v>78</v>
      </c>
      <c r="D45" s="36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37" t="s">
        <v>50</v>
      </c>
      <c r="F45" s="38">
        <v>0</v>
      </c>
      <c r="G45" s="39">
        <f>VLOOKUP(C45,'[8]Resumen Peso'!$B$1:$D$65536,3,0)*$C$14</f>
        <v>5292.416748697935</v>
      </c>
      <c r="H45" s="40"/>
      <c r="I45" s="41"/>
      <c r="J45" s="42">
        <f>+VLOOKUP(C45,'[8]Resumen Peso'!$B$1:$D$65536,3,0)</f>
        <v>4415.6819253647482</v>
      </c>
      <c r="N45" s="9"/>
      <c r="O45" s="9"/>
      <c r="P45" s="9"/>
      <c r="Q45" s="9"/>
      <c r="R45" s="9"/>
    </row>
    <row r="46" spans="1:18" x14ac:dyDescent="0.2">
      <c r="A46" s="33"/>
      <c r="B46" s="34">
        <f t="shared" si="0"/>
        <v>30</v>
      </c>
      <c r="C46" s="35" t="s">
        <v>79</v>
      </c>
      <c r="D46" s="36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37" t="s">
        <v>50</v>
      </c>
      <c r="F46" s="38">
        <v>0</v>
      </c>
      <c r="G46" s="39">
        <f>VLOOKUP(C46,'[8]Resumen Peso'!$B$1:$D$65536,3,0)*$C$14</f>
        <v>6055.2876313931329</v>
      </c>
      <c r="H46" s="40"/>
      <c r="I46" s="41"/>
      <c r="J46" s="42">
        <f>+VLOOKUP(C46,'[8]Resumen Peso'!$B$1:$D$65536,3,0)</f>
        <v>5052.1766173092165</v>
      </c>
      <c r="N46" s="9"/>
      <c r="O46" s="9"/>
      <c r="P46" s="9"/>
      <c r="Q46" s="9"/>
      <c r="R46" s="9"/>
    </row>
    <row r="47" spans="1:18" x14ac:dyDescent="0.2">
      <c r="A47" s="33"/>
      <c r="B47" s="34">
        <f t="shared" si="0"/>
        <v>31</v>
      </c>
      <c r="C47" s="35" t="s">
        <v>80</v>
      </c>
      <c r="D47" s="36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37" t="s">
        <v>50</v>
      </c>
      <c r="F47" s="38">
        <v>0</v>
      </c>
      <c r="G47" s="39">
        <f>VLOOKUP(C47,'[8]Resumen Peso'!$B$1:$D$65536,3,0)*$C$14</f>
        <v>6811.3471669214096</v>
      </c>
      <c r="H47" s="40"/>
      <c r="I47" s="41"/>
      <c r="J47" s="42">
        <f>+VLOOKUP(C47,'[8]Resumen Peso'!$B$1:$D$65536,3,0)</f>
        <v>5682.9883209327518</v>
      </c>
      <c r="N47" s="9"/>
      <c r="O47" s="9"/>
      <c r="P47" s="9"/>
      <c r="Q47" s="9"/>
      <c r="R47" s="9"/>
    </row>
    <row r="48" spans="1:18" x14ac:dyDescent="0.2">
      <c r="A48" s="33"/>
      <c r="B48" s="34">
        <f t="shared" si="0"/>
        <v>32</v>
      </c>
      <c r="C48" s="35" t="s">
        <v>81</v>
      </c>
      <c r="D48" s="36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37" t="s">
        <v>50</v>
      </c>
      <c r="F48" s="38">
        <v>0</v>
      </c>
      <c r="G48" s="39">
        <f>VLOOKUP(C48,'[8]Resumen Peso'!$B$1:$D$65536,3,0)*$C$14</f>
        <v>7560.595355282765</v>
      </c>
      <c r="H48" s="40"/>
      <c r="I48" s="41"/>
      <c r="J48" s="42">
        <f>+VLOOKUP(C48,'[8]Resumen Peso'!$B$1:$D$65536,3,0)</f>
        <v>6308.117036235355</v>
      </c>
      <c r="N48" s="9"/>
      <c r="O48" s="9"/>
      <c r="P48" s="9"/>
      <c r="Q48" s="9"/>
      <c r="R48" s="9"/>
    </row>
    <row r="49" spans="1:18" x14ac:dyDescent="0.2">
      <c r="A49" s="33"/>
      <c r="B49" s="34">
        <f t="shared" si="0"/>
        <v>33</v>
      </c>
      <c r="C49" s="35" t="s">
        <v>82</v>
      </c>
      <c r="D49" s="36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37" t="s">
        <v>50</v>
      </c>
      <c r="F49" s="38">
        <v>0</v>
      </c>
      <c r="G49" s="39">
        <f>VLOOKUP(C49,'[8]Resumen Peso'!$B$1:$D$65536,3,0)*$C$14</f>
        <v>8309.8435436441196</v>
      </c>
      <c r="H49" s="40"/>
      <c r="I49" s="41"/>
      <c r="J49" s="42">
        <f>+VLOOKUP(C49,'[8]Resumen Peso'!$B$1:$D$65536,3,0)</f>
        <v>6933.2457515379574</v>
      </c>
      <c r="N49" s="9"/>
      <c r="O49" s="9"/>
      <c r="P49" s="9"/>
      <c r="Q49" s="9"/>
      <c r="R49" s="9"/>
    </row>
    <row r="50" spans="1:18" x14ac:dyDescent="0.2">
      <c r="A50" s="33"/>
      <c r="B50" s="34">
        <f t="shared" si="0"/>
        <v>34</v>
      </c>
      <c r="C50" s="35" t="s">
        <v>83</v>
      </c>
      <c r="D50" s="36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37" t="s">
        <v>50</v>
      </c>
      <c r="F50" s="38">
        <v>0</v>
      </c>
      <c r="G50" s="39">
        <f>VLOOKUP(C50,'[8]Resumen Peso'!$B$1:$D$65536,3,0)*$C$14</f>
        <v>9316.0021244474156</v>
      </c>
      <c r="H50" s="40"/>
      <c r="I50" s="41"/>
      <c r="J50" s="42">
        <f>+VLOOKUP(C50,'[8]Resumen Peso'!$B$1:$D$65536,3,0)</f>
        <v>7772.7254203295015</v>
      </c>
      <c r="N50" s="9"/>
      <c r="O50" s="9"/>
      <c r="P50" s="9"/>
      <c r="Q50" s="9"/>
      <c r="R50" s="9"/>
    </row>
    <row r="51" spans="1:18" x14ac:dyDescent="0.2">
      <c r="A51" s="33"/>
      <c r="B51" s="34">
        <f t="shared" si="0"/>
        <v>35</v>
      </c>
      <c r="C51" s="35" t="s">
        <v>84</v>
      </c>
      <c r="D51" s="36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37" t="s">
        <v>50</v>
      </c>
      <c r="F51" s="38">
        <v>0</v>
      </c>
      <c r="G51" s="39">
        <f>VLOOKUP(C51,'[8]Resumen Peso'!$B$1:$D$65536,3,0)*$C$14</f>
        <v>10339.624999386699</v>
      </c>
      <c r="H51" s="40"/>
      <c r="I51" s="41"/>
      <c r="J51" s="42">
        <f>+VLOOKUP(C51,'[8]Resumen Peso'!$B$1:$D$65536,3,0)</f>
        <v>8626.7762711759169</v>
      </c>
      <c r="N51" s="9"/>
      <c r="O51" s="9"/>
      <c r="P51" s="9"/>
      <c r="Q51" s="9"/>
      <c r="R51" s="9"/>
    </row>
    <row r="52" spans="1:18" x14ac:dyDescent="0.2">
      <c r="A52" s="33"/>
      <c r="B52" s="34">
        <f t="shared" si="0"/>
        <v>36</v>
      </c>
      <c r="C52" s="35" t="s">
        <v>85</v>
      </c>
      <c r="D52" s="36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37" t="s">
        <v>50</v>
      </c>
      <c r="F52" s="38">
        <v>0</v>
      </c>
      <c r="G52" s="39">
        <f>VLOOKUP(C52,'[8]Resumen Peso'!$B$1:$D$65536,3,0)*$C$14</f>
        <v>11363.247874325982</v>
      </c>
      <c r="H52" s="40"/>
      <c r="I52" s="41"/>
      <c r="J52" s="42">
        <f>+VLOOKUP(C52,'[8]Resumen Peso'!$B$1:$D$65536,3,0)</f>
        <v>9480.8271220223323</v>
      </c>
      <c r="N52" s="9"/>
      <c r="O52" s="9"/>
      <c r="P52" s="9"/>
      <c r="Q52" s="9"/>
      <c r="R52" s="9"/>
    </row>
    <row r="53" spans="1:18" x14ac:dyDescent="0.2">
      <c r="A53" s="33"/>
      <c r="B53" s="34">
        <f t="shared" si="0"/>
        <v>37</v>
      </c>
      <c r="C53" s="35" t="s">
        <v>86</v>
      </c>
      <c r="D53" s="36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37" t="s">
        <v>50</v>
      </c>
      <c r="F53" s="38">
        <v>0</v>
      </c>
      <c r="G53" s="39">
        <f>VLOOKUP(C53,'[8]Resumen Peso'!$B$1:$D$65536,3,0)*$C$14</f>
        <v>12571.867319754292</v>
      </c>
      <c r="H53" s="40"/>
      <c r="I53" s="41"/>
      <c r="J53" s="42">
        <f>+VLOOKUP(C53,'[8]Resumen Peso'!$B$1:$D$65536,3,0)</f>
        <v>10489.228253912628</v>
      </c>
      <c r="N53" s="9"/>
      <c r="O53" s="9"/>
      <c r="P53" s="9"/>
      <c r="Q53" s="9"/>
      <c r="R53" s="9"/>
    </row>
    <row r="54" spans="1:18" x14ac:dyDescent="0.2">
      <c r="A54" s="33"/>
      <c r="B54" s="34">
        <f t="shared" si="0"/>
        <v>38</v>
      </c>
      <c r="C54" s="35" t="s">
        <v>87</v>
      </c>
      <c r="D54" s="36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37" t="s">
        <v>50</v>
      </c>
      <c r="F54" s="38">
        <v>0</v>
      </c>
      <c r="G54" s="39">
        <f>VLOOKUP(C54,'[8]Resumen Peso'!$B$1:$D$65536,3,0)*$C$14</f>
        <v>13999.852249169591</v>
      </c>
      <c r="H54" s="40"/>
      <c r="I54" s="41"/>
      <c r="J54" s="42">
        <f>+VLOOKUP(C54,'[8]Resumen Peso'!$B$1:$D$65536,3,0)</f>
        <v>11680.655071172192</v>
      </c>
      <c r="N54" s="9"/>
      <c r="O54" s="9"/>
      <c r="P54" s="9"/>
      <c r="Q54" s="9"/>
      <c r="R54" s="9"/>
    </row>
    <row r="55" spans="1:18" x14ac:dyDescent="0.2">
      <c r="A55" s="33"/>
      <c r="B55" s="34">
        <f t="shared" si="0"/>
        <v>39</v>
      </c>
      <c r="C55" s="35" t="s">
        <v>88</v>
      </c>
      <c r="D55" s="36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37" t="s">
        <v>50</v>
      </c>
      <c r="F55" s="38">
        <v>0</v>
      </c>
      <c r="G55" s="39">
        <f>VLOOKUP(C55,'[8]Resumen Peso'!$B$1:$D$65536,3,0)*$C$14</f>
        <v>15679.834519069944</v>
      </c>
      <c r="H55" s="40"/>
      <c r="I55" s="41"/>
      <c r="J55" s="42">
        <f>+VLOOKUP(C55,'[8]Resumen Peso'!$B$1:$D$65536,3,0)</f>
        <v>13082.333679712856</v>
      </c>
      <c r="N55" s="9"/>
      <c r="O55" s="9"/>
      <c r="P55" s="9"/>
      <c r="Q55" s="9"/>
      <c r="R55" s="9"/>
    </row>
    <row r="56" spans="1:18" x14ac:dyDescent="0.2">
      <c r="A56" s="33"/>
      <c r="B56" s="34">
        <f t="shared" si="0"/>
        <v>40</v>
      </c>
      <c r="C56" s="35" t="s">
        <v>89</v>
      </c>
      <c r="D56" s="36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37" t="s">
        <v>50</v>
      </c>
      <c r="F56" s="38">
        <v>0</v>
      </c>
      <c r="G56" s="39">
        <f>VLOOKUP(C56,'[8]Resumen Peso'!$B$1:$D$65536,3,0)*$C$14</f>
        <v>16187.091165614105</v>
      </c>
      <c r="H56" s="40"/>
      <c r="I56" s="41"/>
      <c r="J56" s="42">
        <f>+VLOOKUP(C56,'[8]Resumen Peso'!$B$1:$D$65536,3,0)</f>
        <v>13505.558854906638</v>
      </c>
      <c r="N56" s="9"/>
      <c r="O56" s="9"/>
      <c r="P56" s="9"/>
      <c r="Q56" s="9"/>
      <c r="R56" s="9"/>
    </row>
    <row r="57" spans="1:18" x14ac:dyDescent="0.2">
      <c r="A57" s="33"/>
      <c r="B57" s="34">
        <f t="shared" si="0"/>
        <v>41</v>
      </c>
      <c r="C57" s="35" t="s">
        <v>90</v>
      </c>
      <c r="D57" s="36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37" t="s">
        <v>50</v>
      </c>
      <c r="F57" s="38">
        <v>0</v>
      </c>
      <c r="G57" s="39">
        <f>VLOOKUP(C57,'[8]Resumen Peso'!$B$1:$D$65536,3,0)*$C$14</f>
        <v>18045.809549179605</v>
      </c>
      <c r="H57" s="40"/>
      <c r="I57" s="41"/>
      <c r="J57" s="42">
        <f>+VLOOKUP(C57,'[8]Resumen Peso'!$B$1:$D$65536,3,0)</f>
        <v>15056.364386740956</v>
      </c>
      <c r="N57" s="9"/>
      <c r="O57" s="9"/>
      <c r="P57" s="9"/>
      <c r="Q57" s="9"/>
      <c r="R57" s="9"/>
    </row>
    <row r="58" spans="1:18" x14ac:dyDescent="0.2">
      <c r="A58" s="33"/>
      <c r="B58" s="34">
        <f t="shared" si="0"/>
        <v>42</v>
      </c>
      <c r="C58" s="35" t="s">
        <v>91</v>
      </c>
      <c r="D58" s="36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37" t="s">
        <v>50</v>
      </c>
      <c r="F58" s="38">
        <v>0</v>
      </c>
      <c r="G58" s="39">
        <f>VLOOKUP(C58,'[8]Resumen Peso'!$B$1:$D$65536,3,0)*$C$14</f>
        <v>19904.527932745103</v>
      </c>
      <c r="H58" s="40"/>
      <c r="I58" s="41"/>
      <c r="J58" s="42">
        <f>+VLOOKUP(C58,'[8]Resumen Peso'!$B$1:$D$65536,3,0)</f>
        <v>16607.169918575273</v>
      </c>
      <c r="N58" s="9"/>
      <c r="O58" s="9"/>
      <c r="P58" s="9"/>
      <c r="Q58" s="9"/>
      <c r="R58" s="9"/>
    </row>
    <row r="59" spans="1:18" x14ac:dyDescent="0.2">
      <c r="A59" s="33"/>
      <c r="B59" s="34">
        <f t="shared" si="0"/>
        <v>43</v>
      </c>
      <c r="C59" s="35" t="s">
        <v>92</v>
      </c>
      <c r="D59" s="36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37" t="s">
        <v>50</v>
      </c>
      <c r="F59" s="38">
        <v>0</v>
      </c>
      <c r="G59" s="39">
        <f>VLOOKUP(C59,'[8]Resumen Peso'!$B$1:$D$65536,3,0)*$C$14</f>
        <v>7778.4296542306001</v>
      </c>
      <c r="H59" s="40"/>
      <c r="I59" s="41"/>
      <c r="J59" s="42">
        <f>+VLOOKUP(C59,'[8]Resumen Peso'!$B$1:$D$65536,3,0)</f>
        <v>6489.86519067257</v>
      </c>
      <c r="N59" s="9"/>
      <c r="O59" s="9"/>
      <c r="P59" s="9"/>
      <c r="Q59" s="9"/>
      <c r="R59" s="9"/>
    </row>
    <row r="60" spans="1:18" x14ac:dyDescent="0.2">
      <c r="A60" s="33"/>
      <c r="B60" s="34">
        <f t="shared" si="0"/>
        <v>44</v>
      </c>
      <c r="C60" s="35" t="s">
        <v>93</v>
      </c>
      <c r="D60" s="36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37" t="s">
        <v>50</v>
      </c>
      <c r="F60" s="38">
        <v>0</v>
      </c>
      <c r="G60" s="39">
        <f>VLOOKUP(C60,'[8]Resumen Peso'!$B$1:$D$65536,3,0)*$C$14</f>
        <v>8899.6447395250998</v>
      </c>
      <c r="H60" s="40"/>
      <c r="I60" s="41"/>
      <c r="J60" s="42">
        <f>+VLOOKUP(C60,'[8]Resumen Peso'!$B$1:$D$65536,3,0)</f>
        <v>7425.3412541929401</v>
      </c>
      <c r="N60" s="9"/>
      <c r="O60" s="9"/>
      <c r="P60" s="9"/>
      <c r="Q60" s="9"/>
      <c r="R60" s="9"/>
    </row>
    <row r="61" spans="1:18" x14ac:dyDescent="0.2">
      <c r="A61" s="33"/>
      <c r="B61" s="34">
        <f t="shared" si="0"/>
        <v>45</v>
      </c>
      <c r="C61" s="35" t="s">
        <v>94</v>
      </c>
      <c r="D61" s="36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37" t="s">
        <v>50</v>
      </c>
      <c r="F61" s="38">
        <v>0</v>
      </c>
      <c r="G61" s="39">
        <f>VLOOKUP(C61,'[8]Resumen Peso'!$B$1:$D$65536,3,0)*$C$14</f>
        <v>10010.848975843757</v>
      </c>
      <c r="H61" s="40"/>
      <c r="I61" s="41"/>
      <c r="J61" s="42">
        <f>+VLOOKUP(C61,'[8]Resumen Peso'!$B$1:$D$65536,3,0)</f>
        <v>8352.4648528604503</v>
      </c>
      <c r="N61" s="9"/>
      <c r="O61" s="9"/>
      <c r="P61" s="9"/>
      <c r="Q61" s="9"/>
      <c r="R61" s="9"/>
    </row>
    <row r="62" spans="1:18" x14ac:dyDescent="0.2">
      <c r="A62" s="33"/>
      <c r="B62" s="34">
        <f t="shared" si="0"/>
        <v>46</v>
      </c>
      <c r="C62" s="35" t="s">
        <v>95</v>
      </c>
      <c r="D62" s="36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37" t="s">
        <v>50</v>
      </c>
      <c r="F62" s="38">
        <v>0</v>
      </c>
      <c r="G62" s="39">
        <f>VLOOKUP(C62,'[8]Resumen Peso'!$B$1:$D$65536,3,0)*$C$14</f>
        <v>11112.042363186572</v>
      </c>
      <c r="H62" s="40"/>
      <c r="I62" s="41"/>
      <c r="J62" s="42">
        <f>+VLOOKUP(C62,'[8]Resumen Peso'!$B$1:$D$65536,3,0)</f>
        <v>9271.2359866751012</v>
      </c>
      <c r="N62" s="9"/>
      <c r="O62" s="9"/>
      <c r="P62" s="9"/>
      <c r="Q62" s="9"/>
      <c r="R62" s="9"/>
    </row>
    <row r="63" spans="1:18" x14ac:dyDescent="0.2">
      <c r="A63" s="33"/>
      <c r="B63" s="34">
        <f t="shared" si="0"/>
        <v>47</v>
      </c>
      <c r="C63" s="35" t="s">
        <v>96</v>
      </c>
      <c r="D63" s="36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37" t="s">
        <v>50</v>
      </c>
      <c r="F63" s="38">
        <v>0</v>
      </c>
      <c r="G63" s="39">
        <f>VLOOKUP(C63,'[8]Resumen Peso'!$B$1:$D$65536,3,0)*$C$14</f>
        <v>12213.235750529384</v>
      </c>
      <c r="H63" s="40"/>
      <c r="I63" s="41"/>
      <c r="J63" s="42">
        <f>+VLOOKUP(C63,'[8]Resumen Peso'!$B$1:$D$65536,3,0)</f>
        <v>10190.007120489749</v>
      </c>
      <c r="N63" s="9"/>
      <c r="O63" s="9"/>
      <c r="P63" s="9"/>
      <c r="Q63" s="9"/>
      <c r="R63" s="9"/>
    </row>
    <row r="64" spans="1:18" x14ac:dyDescent="0.2">
      <c r="A64" s="33"/>
      <c r="B64" s="34">
        <f t="shared" si="0"/>
        <v>48</v>
      </c>
      <c r="C64" s="35" t="s">
        <v>97</v>
      </c>
      <c r="D64" s="36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37" t="s">
        <v>50</v>
      </c>
      <c r="F64" s="38">
        <v>0</v>
      </c>
      <c r="G64" s="39">
        <f>VLOOKUP(C64,'[8]Resumen Peso'!$B$1:$D$65536,3,0)*$C$14</f>
        <v>13692.018339543072</v>
      </c>
      <c r="H64" s="40"/>
      <c r="I64" s="41"/>
      <c r="J64" s="42">
        <f>+VLOOKUP(C64,'[8]Resumen Peso'!$B$1:$D$65536,3,0)</f>
        <v>11423.81652362459</v>
      </c>
      <c r="N64" s="9"/>
      <c r="O64" s="9"/>
      <c r="P64" s="9"/>
      <c r="Q64" s="9"/>
      <c r="R64" s="9"/>
    </row>
    <row r="65" spans="1:18" x14ac:dyDescent="0.2">
      <c r="A65" s="33"/>
      <c r="B65" s="34">
        <f t="shared" si="0"/>
        <v>49</v>
      </c>
      <c r="C65" s="35" t="s">
        <v>98</v>
      </c>
      <c r="D65" s="36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37" t="s">
        <v>50</v>
      </c>
      <c r="F65" s="38">
        <v>0</v>
      </c>
      <c r="G65" s="39">
        <f>VLOOKUP(C65,'[8]Resumen Peso'!$B$1:$D$65536,3,0)*$C$14</f>
        <v>15196.468745330823</v>
      </c>
      <c r="H65" s="40"/>
      <c r="I65" s="41"/>
      <c r="J65" s="42">
        <f>+VLOOKUP(C65,'[8]Resumen Peso'!$B$1:$D$65536,3,0)</f>
        <v>12679.041646642163</v>
      </c>
      <c r="N65" s="9"/>
      <c r="O65" s="9"/>
      <c r="P65" s="9"/>
      <c r="Q65" s="9"/>
      <c r="R65" s="9"/>
    </row>
    <row r="66" spans="1:18" x14ac:dyDescent="0.2">
      <c r="A66" s="33"/>
      <c r="B66" s="34">
        <f t="shared" si="0"/>
        <v>50</v>
      </c>
      <c r="C66" s="35" t="s">
        <v>99</v>
      </c>
      <c r="D66" s="36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37" t="s">
        <v>50</v>
      </c>
      <c r="F66" s="38">
        <v>0</v>
      </c>
      <c r="G66" s="39">
        <f>VLOOKUP(C66,'[8]Resumen Peso'!$B$1:$D$65536,3,0)*$C$14</f>
        <v>16700.919151118575</v>
      </c>
      <c r="H66" s="40"/>
      <c r="I66" s="41"/>
      <c r="J66" s="42">
        <f>+VLOOKUP(C66,'[8]Resumen Peso'!$B$1:$D$65536,3,0)</f>
        <v>13934.266769659736</v>
      </c>
      <c r="N66" s="9"/>
      <c r="O66" s="9"/>
      <c r="P66" s="9"/>
      <c r="Q66" s="9"/>
      <c r="R66" s="9"/>
    </row>
    <row r="67" spans="1:18" x14ac:dyDescent="0.2">
      <c r="A67" s="33"/>
      <c r="B67" s="34">
        <f t="shared" si="0"/>
        <v>51</v>
      </c>
      <c r="C67" s="35" t="s">
        <v>100</v>
      </c>
      <c r="D67" s="36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37" t="s">
        <v>50</v>
      </c>
      <c r="F67" s="38">
        <v>0</v>
      </c>
      <c r="G67" s="39">
        <f>VLOOKUP(C67,'[8]Resumen Peso'!$B$1:$D$65536,3,0)*$C$14</f>
        <v>18477.264775697786</v>
      </c>
      <c r="H67" s="40"/>
      <c r="I67" s="41"/>
      <c r="J67" s="42">
        <f>+VLOOKUP(C67,'[8]Resumen Peso'!$B$1:$D$65536,3,0)</f>
        <v>15416.345305819033</v>
      </c>
      <c r="N67" s="9"/>
      <c r="O67" s="9"/>
      <c r="P67" s="9"/>
      <c r="Q67" s="9"/>
      <c r="R67" s="9"/>
    </row>
    <row r="68" spans="1:18" x14ac:dyDescent="0.2">
      <c r="A68" s="33"/>
      <c r="B68" s="34">
        <f t="shared" si="0"/>
        <v>52</v>
      </c>
      <c r="C68" s="35" t="s">
        <v>101</v>
      </c>
      <c r="D68" s="36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37" t="s">
        <v>50</v>
      </c>
      <c r="F68" s="38">
        <v>0</v>
      </c>
      <c r="G68" s="39">
        <f>VLOOKUP(C68,'[8]Resumen Peso'!$B$1:$D$65536,3,0)*$C$14</f>
        <v>20576.018681177935</v>
      </c>
      <c r="H68" s="40"/>
      <c r="I68" s="41"/>
      <c r="J68" s="42">
        <f>+VLOOKUP(C68,'[8]Resumen Peso'!$B$1:$D$65536,3,0)</f>
        <v>17167.422389553489</v>
      </c>
      <c r="N68" s="9"/>
      <c r="O68" s="9"/>
      <c r="P68" s="9"/>
      <c r="Q68" s="9"/>
      <c r="R68" s="9"/>
    </row>
    <row r="69" spans="1:18" x14ac:dyDescent="0.2">
      <c r="A69" s="33"/>
      <c r="B69" s="34">
        <f t="shared" si="0"/>
        <v>53</v>
      </c>
      <c r="C69" s="35" t="s">
        <v>102</v>
      </c>
      <c r="D69" s="36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37" t="s">
        <v>50</v>
      </c>
      <c r="F69" s="38">
        <v>0</v>
      </c>
      <c r="G69" s="39">
        <f>VLOOKUP(C69,'[8]Resumen Peso'!$B$1:$D$65536,3,0)*$C$14</f>
        <v>23045.14092291929</v>
      </c>
      <c r="H69" s="40"/>
      <c r="I69" s="41"/>
      <c r="J69" s="42">
        <f>+VLOOKUP(C69,'[8]Resumen Peso'!$B$1:$D$65536,3,0)</f>
        <v>19227.513076299911</v>
      </c>
      <c r="N69" s="9"/>
      <c r="O69" s="9"/>
      <c r="P69" s="9"/>
      <c r="Q69" s="9"/>
      <c r="R69" s="9"/>
    </row>
    <row r="70" spans="1:18" x14ac:dyDescent="0.2">
      <c r="A70" s="33"/>
      <c r="B70" s="34">
        <f t="shared" si="0"/>
        <v>54</v>
      </c>
      <c r="C70" s="35" t="s">
        <v>103</v>
      </c>
      <c r="D70" s="36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37" t="s">
        <v>50</v>
      </c>
      <c r="F70" s="38">
        <v>0</v>
      </c>
      <c r="G70" s="39">
        <f>VLOOKUP(C70,'[8]Resumen Peso'!$B$1:$D$65536,3,0)*$C$14</f>
        <v>23790.671807794406</v>
      </c>
      <c r="H70" s="40"/>
      <c r="I70" s="41"/>
      <c r="J70" s="42">
        <f>+VLOOKUP(C70,'[8]Resumen Peso'!$B$1:$D$65536,3,0)</f>
        <v>19849.540291740599</v>
      </c>
      <c r="N70" s="9"/>
      <c r="O70" s="9"/>
      <c r="P70" s="9"/>
      <c r="Q70" s="9"/>
      <c r="R70" s="9"/>
    </row>
    <row r="71" spans="1:18" x14ac:dyDescent="0.2">
      <c r="A71" s="33"/>
      <c r="B71" s="34">
        <f t="shared" si="0"/>
        <v>55</v>
      </c>
      <c r="C71" s="35" t="s">
        <v>104</v>
      </c>
      <c r="D71" s="36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37" t="s">
        <v>50</v>
      </c>
      <c r="F71" s="38">
        <v>0</v>
      </c>
      <c r="G71" s="39">
        <f>VLOOKUP(C71,'[8]Resumen Peso'!$B$1:$D$65536,3,0)*$C$14</f>
        <v>26522.488080038358</v>
      </c>
      <c r="H71" s="40"/>
      <c r="I71" s="41"/>
      <c r="J71" s="42">
        <f>+VLOOKUP(C71,'[8]Resumen Peso'!$B$1:$D$65536,3,0)</f>
        <v>22128.807460134445</v>
      </c>
      <c r="N71" s="9"/>
      <c r="O71" s="9"/>
      <c r="P71" s="9"/>
      <c r="Q71" s="9"/>
      <c r="R71" s="9"/>
    </row>
    <row r="72" spans="1:18" x14ac:dyDescent="0.2">
      <c r="A72" s="33"/>
      <c r="B72" s="34">
        <f t="shared" si="0"/>
        <v>56</v>
      </c>
      <c r="C72" s="35" t="s">
        <v>105</v>
      </c>
      <c r="D72" s="36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37" t="s">
        <v>50</v>
      </c>
      <c r="F72" s="38">
        <v>0</v>
      </c>
      <c r="G72" s="39">
        <f>VLOOKUP(C72,'[8]Resumen Peso'!$B$1:$D$65536,3,0)*$C$14</f>
        <v>29254.304352282306</v>
      </c>
      <c r="H72" s="40"/>
      <c r="I72" s="41"/>
      <c r="J72" s="42">
        <f>+VLOOKUP(C72,'[8]Resumen Peso'!$B$1:$D$65536,3,0)</f>
        <v>24408.074628528291</v>
      </c>
      <c r="N72" s="9"/>
      <c r="O72" s="9"/>
      <c r="P72" s="9"/>
      <c r="Q72" s="9"/>
      <c r="R72" s="9"/>
    </row>
    <row r="73" spans="1:18" x14ac:dyDescent="0.2">
      <c r="A73" s="33"/>
      <c r="B73" s="34">
        <f t="shared" si="0"/>
        <v>57</v>
      </c>
      <c r="C73" s="35" t="s">
        <v>106</v>
      </c>
      <c r="D73" s="36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37" t="s">
        <v>50</v>
      </c>
      <c r="F73" s="38">
        <v>0</v>
      </c>
      <c r="G73" s="39">
        <f>VLOOKUP(C73,'[8]Resumen Peso'!$B$1:$D$65536,3,0)*$C$14</f>
        <v>7101.1066003226642</v>
      </c>
      <c r="H73" s="40"/>
      <c r="I73" s="41"/>
      <c r="J73" s="42">
        <f>+VLOOKUP(C73,'[8]Resumen Peso'!$B$1:$D$65536,3,0)</f>
        <v>5924.7465863015241</v>
      </c>
      <c r="N73" s="9"/>
      <c r="O73" s="9"/>
      <c r="P73" s="9"/>
      <c r="Q73" s="9"/>
      <c r="R73" s="9"/>
    </row>
    <row r="74" spans="1:18" x14ac:dyDescent="0.2">
      <c r="A74" s="33"/>
      <c r="B74" s="34">
        <f t="shared" si="0"/>
        <v>58</v>
      </c>
      <c r="C74" s="35" t="s">
        <v>107</v>
      </c>
      <c r="D74" s="36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37" t="s">
        <v>50</v>
      </c>
      <c r="F74" s="38">
        <v>0</v>
      </c>
      <c r="G74" s="39">
        <f>VLOOKUP(C74,'[8]Resumen Peso'!$B$1:$D$65536,3,0)*$C$14</f>
        <v>8124.6895337025071</v>
      </c>
      <c r="H74" s="40"/>
      <c r="I74" s="41"/>
      <c r="J74" s="42">
        <f>+VLOOKUP(C74,'[8]Resumen Peso'!$B$1:$D$65536,3,0)</f>
        <v>6778.7641122548966</v>
      </c>
      <c r="N74" s="9"/>
      <c r="O74" s="9"/>
      <c r="P74" s="9"/>
      <c r="Q74" s="9"/>
      <c r="R74" s="9"/>
    </row>
    <row r="75" spans="1:18" x14ac:dyDescent="0.2">
      <c r="A75" s="33"/>
      <c r="B75" s="34">
        <f t="shared" si="0"/>
        <v>59</v>
      </c>
      <c r="C75" s="35" t="s">
        <v>108</v>
      </c>
      <c r="D75" s="36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37" t="s">
        <v>50</v>
      </c>
      <c r="F75" s="38">
        <v>0</v>
      </c>
      <c r="G75" s="39">
        <f>VLOOKUP(C75,'[8]Resumen Peso'!$B$1:$D$65536,3,0)*$C$14</f>
        <v>9139.1333337486012</v>
      </c>
      <c r="H75" s="40"/>
      <c r="I75" s="41"/>
      <c r="J75" s="42">
        <f>+VLOOKUP(C75,'[8]Resumen Peso'!$B$1:$D$65536,3,0)</f>
        <v>7625.1564817265426</v>
      </c>
      <c r="N75" s="9"/>
      <c r="O75" s="9"/>
      <c r="P75" s="9"/>
      <c r="Q75" s="9"/>
      <c r="R75" s="9"/>
    </row>
    <row r="76" spans="1:18" x14ac:dyDescent="0.2">
      <c r="A76" s="33"/>
      <c r="B76" s="34">
        <f t="shared" si="0"/>
        <v>60</v>
      </c>
      <c r="C76" s="35" t="s">
        <v>109</v>
      </c>
      <c r="D76" s="36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37" t="s">
        <v>50</v>
      </c>
      <c r="F76" s="38">
        <v>0</v>
      </c>
      <c r="G76" s="39">
        <f>VLOOKUP(C76,'[8]Resumen Peso'!$B$1:$D$65536,3,0)*$C$14</f>
        <v>10144.438000460948</v>
      </c>
      <c r="H76" s="40"/>
      <c r="I76" s="41"/>
      <c r="J76" s="42">
        <f>+VLOOKUP(C76,'[8]Resumen Peso'!$B$1:$D$65536,3,0)</f>
        <v>8463.9236947164627</v>
      </c>
      <c r="N76" s="9"/>
      <c r="O76" s="9"/>
      <c r="P76" s="9"/>
      <c r="Q76" s="9"/>
      <c r="R76" s="9"/>
    </row>
    <row r="77" spans="1:18" x14ac:dyDescent="0.2">
      <c r="A77" s="33"/>
      <c r="B77" s="34">
        <f t="shared" si="0"/>
        <v>61</v>
      </c>
      <c r="C77" s="35" t="s">
        <v>110</v>
      </c>
      <c r="D77" s="36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37" t="s">
        <v>50</v>
      </c>
      <c r="F77" s="38">
        <v>0</v>
      </c>
      <c r="G77" s="39">
        <f>VLOOKUP(C77,'[8]Resumen Peso'!$B$1:$D$65536,3,0)*$C$14</f>
        <v>11149.742667173294</v>
      </c>
      <c r="H77" s="40"/>
      <c r="I77" s="41"/>
      <c r="J77" s="42">
        <f>+VLOOKUP(C77,'[8]Resumen Peso'!$B$1:$D$65536,3,0)</f>
        <v>9302.690907706381</v>
      </c>
      <c r="N77" s="9"/>
      <c r="O77" s="9"/>
      <c r="P77" s="9"/>
      <c r="Q77" s="9"/>
      <c r="R77" s="9"/>
    </row>
    <row r="78" spans="1:18" x14ac:dyDescent="0.2">
      <c r="A78" s="33"/>
      <c r="B78" s="34">
        <f t="shared" si="0"/>
        <v>62</v>
      </c>
      <c r="C78" s="35" t="s">
        <v>111</v>
      </c>
      <c r="D78" s="36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37" t="s">
        <v>50</v>
      </c>
      <c r="F78" s="38">
        <v>0</v>
      </c>
      <c r="G78" s="39">
        <f>VLOOKUP(C78,'[8]Resumen Peso'!$B$1:$D$65536,3,0)*$C$14</f>
        <v>12499.75716496797</v>
      </c>
      <c r="H78" s="40"/>
      <c r="I78" s="41"/>
      <c r="J78" s="42">
        <f>+VLOOKUP(C78,'[8]Resumen Peso'!$B$1:$D$65536,3,0)</f>
        <v>10429.063772874064</v>
      </c>
      <c r="N78" s="9"/>
      <c r="O78" s="9"/>
      <c r="P78" s="9"/>
      <c r="Q78" s="9"/>
      <c r="R78" s="9"/>
    </row>
    <row r="79" spans="1:18" x14ac:dyDescent="0.2">
      <c r="A79" s="33"/>
      <c r="B79" s="34">
        <f t="shared" si="0"/>
        <v>63</v>
      </c>
      <c r="C79" s="35" t="s">
        <v>112</v>
      </c>
      <c r="D79" s="36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37" t="s">
        <v>50</v>
      </c>
      <c r="F79" s="38">
        <v>0</v>
      </c>
      <c r="G79" s="39">
        <f>VLOOKUP(C79,'[8]Resumen Peso'!$B$1:$D$65536,3,0)*$C$14</f>
        <v>13873.204400630377</v>
      </c>
      <c r="H79" s="40"/>
      <c r="I79" s="41"/>
      <c r="J79" s="42">
        <f>+VLOOKUP(C79,'[8]Resumen Peso'!$B$1:$D$65536,3,0)</f>
        <v>11574.987539260892</v>
      </c>
      <c r="N79" s="9"/>
      <c r="O79" s="9"/>
      <c r="P79" s="9"/>
      <c r="Q79" s="9"/>
      <c r="R79" s="9"/>
    </row>
    <row r="80" spans="1:18" x14ac:dyDescent="0.2">
      <c r="A80" s="33"/>
      <c r="B80" s="34">
        <f t="shared" si="0"/>
        <v>64</v>
      </c>
      <c r="C80" s="35" t="s">
        <v>113</v>
      </c>
      <c r="D80" s="36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37" t="s">
        <v>50</v>
      </c>
      <c r="F80" s="38">
        <v>0</v>
      </c>
      <c r="G80" s="39">
        <f>VLOOKUP(C80,'[8]Resumen Peso'!$B$1:$D$65536,3,0)*$C$14</f>
        <v>15246.651636292785</v>
      </c>
      <c r="H80" s="40"/>
      <c r="I80" s="41"/>
      <c r="J80" s="42">
        <f>+VLOOKUP(C80,'[8]Resumen Peso'!$B$1:$D$65536,3,0)</f>
        <v>12720.91130564772</v>
      </c>
      <c r="N80" s="9"/>
      <c r="O80" s="9"/>
      <c r="P80" s="9"/>
      <c r="Q80" s="9"/>
      <c r="R80" s="9"/>
    </row>
    <row r="81" spans="1:18" x14ac:dyDescent="0.2">
      <c r="A81" s="33"/>
      <c r="B81" s="34">
        <f t="shared" si="0"/>
        <v>65</v>
      </c>
      <c r="C81" s="35" t="s">
        <v>114</v>
      </c>
      <c r="D81" s="36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37" t="s">
        <v>50</v>
      </c>
      <c r="F81" s="38">
        <v>0</v>
      </c>
      <c r="G81" s="39">
        <f>VLOOKUP(C81,'[8]Resumen Peso'!$B$1:$D$65536,3,0)*$C$14</f>
        <v>16868.318245091272</v>
      </c>
      <c r="H81" s="40"/>
      <c r="I81" s="41"/>
      <c r="J81" s="42">
        <f>+VLOOKUP(C81,'[8]Resumen Peso'!$B$1:$D$65536,3,0)</f>
        <v>14073.934749087006</v>
      </c>
      <c r="N81" s="9"/>
      <c r="O81" s="9"/>
      <c r="P81" s="9"/>
      <c r="Q81" s="9"/>
      <c r="R81" s="9"/>
    </row>
    <row r="82" spans="1:18" x14ac:dyDescent="0.2">
      <c r="A82" s="33"/>
      <c r="B82" s="34">
        <f t="shared" ref="B82:B145" si="1">1+B81</f>
        <v>66</v>
      </c>
      <c r="C82" s="35" t="s">
        <v>115</v>
      </c>
      <c r="D82" s="36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37" t="s">
        <v>50</v>
      </c>
      <c r="F82" s="38">
        <v>0</v>
      </c>
      <c r="G82" s="39">
        <f>VLOOKUP(C82,'[8]Resumen Peso'!$B$1:$D$65536,3,0)*$C$14</f>
        <v>18784.31875845353</v>
      </c>
      <c r="H82" s="40"/>
      <c r="I82" s="41"/>
      <c r="J82" s="42">
        <f>+VLOOKUP(C82,'[8]Resumen Peso'!$B$1:$D$65536,3,0)</f>
        <v>15672.533128159248</v>
      </c>
      <c r="N82" s="9"/>
      <c r="O82" s="9"/>
      <c r="P82" s="9"/>
      <c r="Q82" s="9"/>
      <c r="R82" s="9"/>
    </row>
    <row r="83" spans="1:18" x14ac:dyDescent="0.2">
      <c r="A83" s="33"/>
      <c r="B83" s="34">
        <f t="shared" si="1"/>
        <v>67</v>
      </c>
      <c r="C83" s="35" t="s">
        <v>116</v>
      </c>
      <c r="D83" s="36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37" t="s">
        <v>50</v>
      </c>
      <c r="F83" s="38">
        <v>0</v>
      </c>
      <c r="G83" s="39">
        <f>VLOOKUP(C83,'[8]Resumen Peso'!$B$1:$D$65536,3,0)*$C$14</f>
        <v>21038.437009467958</v>
      </c>
      <c r="H83" s="40"/>
      <c r="I83" s="41"/>
      <c r="J83" s="42">
        <f>+VLOOKUP(C83,'[8]Resumen Peso'!$B$1:$D$65536,3,0)</f>
        <v>17553.237103538358</v>
      </c>
      <c r="N83" s="9"/>
      <c r="O83" s="9"/>
      <c r="P83" s="9"/>
      <c r="Q83" s="9"/>
      <c r="R83" s="9"/>
    </row>
    <row r="84" spans="1:18" x14ac:dyDescent="0.2">
      <c r="A84" s="33"/>
      <c r="B84" s="34">
        <f t="shared" si="1"/>
        <v>68</v>
      </c>
      <c r="C84" s="35" t="s">
        <v>117</v>
      </c>
      <c r="D84" s="36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37" t="s">
        <v>50</v>
      </c>
      <c r="F84" s="38">
        <v>0</v>
      </c>
      <c r="G84" s="39">
        <f>VLOOKUP(C84,'[8]Resumen Peso'!$B$1:$D$65536,3,0)*$C$14</f>
        <v>21719.049231043002</v>
      </c>
      <c r="H84" s="40"/>
      <c r="I84" s="41"/>
      <c r="J84" s="42">
        <f>+VLOOKUP(C84,'[8]Resumen Peso'!$B$1:$D$65536,3,0)</f>
        <v>18121.099996370951</v>
      </c>
      <c r="N84" s="9"/>
      <c r="O84" s="9"/>
      <c r="P84" s="9"/>
      <c r="Q84" s="9"/>
      <c r="R84" s="9"/>
    </row>
    <row r="85" spans="1:18" x14ac:dyDescent="0.2">
      <c r="A85" s="33"/>
      <c r="B85" s="34">
        <f t="shared" si="1"/>
        <v>69</v>
      </c>
      <c r="C85" s="35" t="s">
        <v>118</v>
      </c>
      <c r="D85" s="36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37" t="s">
        <v>50</v>
      </c>
      <c r="F85" s="38">
        <v>0</v>
      </c>
      <c r="G85" s="39">
        <f>VLOOKUP(C85,'[8]Resumen Peso'!$B$1:$D$65536,3,0)*$C$14</f>
        <v>24212.9868796466</v>
      </c>
      <c r="H85" s="40"/>
      <c r="I85" s="41"/>
      <c r="J85" s="42">
        <f>+VLOOKUP(C85,'[8]Resumen Peso'!$B$1:$D$65536,3,0)</f>
        <v>20201.895202197269</v>
      </c>
      <c r="N85" s="9"/>
      <c r="O85" s="9"/>
      <c r="P85" s="9"/>
      <c r="Q85" s="9"/>
      <c r="R85" s="9"/>
    </row>
    <row r="86" spans="1:18" x14ac:dyDescent="0.2">
      <c r="A86" s="33"/>
      <c r="B86" s="34">
        <f t="shared" si="1"/>
        <v>70</v>
      </c>
      <c r="C86" s="35" t="s">
        <v>119</v>
      </c>
      <c r="D86" s="36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37" t="s">
        <v>50</v>
      </c>
      <c r="F86" s="38">
        <v>0</v>
      </c>
      <c r="G86" s="39">
        <f>VLOOKUP(C86,'[8]Resumen Peso'!$B$1:$D$65536,3,0)*$C$14</f>
        <v>26706.924528250198</v>
      </c>
      <c r="H86" s="40"/>
      <c r="I86" s="41"/>
      <c r="J86" s="42">
        <f>+VLOOKUP(C86,'[8]Resumen Peso'!$B$1:$D$65536,3,0)</f>
        <v>22282.690408023587</v>
      </c>
      <c r="N86" s="9"/>
      <c r="O86" s="9"/>
      <c r="P86" s="9"/>
      <c r="Q86" s="9"/>
      <c r="R86" s="9"/>
    </row>
    <row r="87" spans="1:18" x14ac:dyDescent="0.2">
      <c r="A87" s="33"/>
      <c r="B87" s="34">
        <f t="shared" si="1"/>
        <v>71</v>
      </c>
      <c r="C87" s="35" t="s">
        <v>120</v>
      </c>
      <c r="D87" s="36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37" t="s">
        <v>50</v>
      </c>
      <c r="F87" s="38">
        <v>0</v>
      </c>
      <c r="G87" s="39">
        <f>VLOOKUP(C87,'[8]Resumen Peso'!$B$1:$D$65536,3,0)*$C$14</f>
        <v>5527.8791891273877</v>
      </c>
      <c r="H87" s="40"/>
      <c r="I87" s="41"/>
      <c r="J87" s="42">
        <f>+VLOOKUP(C87,'[8]Resumen Peso'!$B$1:$D$65536,3,0)</f>
        <v>4612.1379664658962</v>
      </c>
      <c r="N87" s="9"/>
      <c r="O87" s="9"/>
      <c r="P87" s="9"/>
      <c r="Q87" s="9"/>
      <c r="R87" s="9"/>
    </row>
    <row r="88" spans="1:18" x14ac:dyDescent="0.2">
      <c r="A88" s="33"/>
      <c r="B88" s="34">
        <f t="shared" si="1"/>
        <v>72</v>
      </c>
      <c r="C88" s="35" t="s">
        <v>121</v>
      </c>
      <c r="D88" s="36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37" t="s">
        <v>50</v>
      </c>
      <c r="F88" s="38">
        <v>0</v>
      </c>
      <c r="G88" s="39">
        <f>VLOOKUP(C88,'[8]Resumen Peso'!$B$1:$D$65536,3,0)*$C$14</f>
        <v>6324.6906037763802</v>
      </c>
      <c r="H88" s="40"/>
      <c r="I88" s="41"/>
      <c r="J88" s="42">
        <f>+VLOOKUP(C88,'[8]Resumen Peso'!$B$1:$D$65536,3,0)</f>
        <v>5276.9506463168364</v>
      </c>
      <c r="N88" s="9"/>
      <c r="O88" s="9"/>
      <c r="P88" s="9"/>
      <c r="Q88" s="9"/>
      <c r="R88" s="9"/>
    </row>
    <row r="89" spans="1:18" x14ac:dyDescent="0.2">
      <c r="A89" s="33"/>
      <c r="B89" s="34">
        <f t="shared" si="1"/>
        <v>73</v>
      </c>
      <c r="C89" s="35" t="s">
        <v>122</v>
      </c>
      <c r="D89" s="36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37" t="s">
        <v>50</v>
      </c>
      <c r="F89" s="38">
        <v>0</v>
      </c>
      <c r="G89" s="39">
        <f>VLOOKUP(C89,'[8]Resumen Peso'!$B$1:$D$65536,3,0)*$C$14</f>
        <v>7114.3876307945775</v>
      </c>
      <c r="H89" s="40"/>
      <c r="I89" s="41"/>
      <c r="J89" s="42">
        <f>+VLOOKUP(C89,'[8]Resumen Peso'!$B$1:$D$65536,3,0)</f>
        <v>5935.8274986691067</v>
      </c>
      <c r="N89" s="9"/>
      <c r="O89" s="9"/>
      <c r="P89" s="9"/>
      <c r="Q89" s="9"/>
      <c r="R89" s="9"/>
    </row>
    <row r="90" spans="1:18" x14ac:dyDescent="0.2">
      <c r="A90" s="33"/>
      <c r="B90" s="34">
        <f t="shared" si="1"/>
        <v>74</v>
      </c>
      <c r="C90" s="35" t="s">
        <v>123</v>
      </c>
      <c r="D90" s="36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37" t="s">
        <v>50</v>
      </c>
      <c r="F90" s="38">
        <v>0</v>
      </c>
      <c r="G90" s="39">
        <f>VLOOKUP(C90,'[8]Resumen Peso'!$B$1:$D$65536,3,0)*$C$14</f>
        <v>7896.9702701819824</v>
      </c>
      <c r="H90" s="40"/>
      <c r="I90" s="41"/>
      <c r="J90" s="42">
        <f>+VLOOKUP(C90,'[8]Resumen Peso'!$B$1:$D$65536,3,0)</f>
        <v>6588.7685235227091</v>
      </c>
      <c r="N90" s="9"/>
      <c r="O90" s="9"/>
      <c r="P90" s="9"/>
      <c r="Q90" s="9"/>
      <c r="R90" s="9"/>
    </row>
    <row r="91" spans="1:18" x14ac:dyDescent="0.2">
      <c r="A91" s="33"/>
      <c r="B91" s="34">
        <f t="shared" si="1"/>
        <v>75</v>
      </c>
      <c r="C91" s="35" t="s">
        <v>124</v>
      </c>
      <c r="D91" s="36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37" t="s">
        <v>50</v>
      </c>
      <c r="F91" s="38">
        <v>0</v>
      </c>
      <c r="G91" s="39">
        <f>VLOOKUP(C91,'[8]Resumen Peso'!$B$1:$D$65536,3,0)*$C$14</f>
        <v>8679.5529095693837</v>
      </c>
      <c r="H91" s="40"/>
      <c r="I91" s="41"/>
      <c r="J91" s="42">
        <f>+VLOOKUP(C91,'[8]Resumen Peso'!$B$1:$D$65536,3,0)</f>
        <v>7241.7095483763096</v>
      </c>
      <c r="N91" s="9"/>
      <c r="O91" s="9"/>
      <c r="P91" s="9"/>
      <c r="Q91" s="9"/>
      <c r="R91" s="9"/>
    </row>
    <row r="92" spans="1:18" x14ac:dyDescent="0.2">
      <c r="A92" s="33"/>
      <c r="B92" s="34">
        <f t="shared" si="1"/>
        <v>76</v>
      </c>
      <c r="C92" s="35" t="s">
        <v>125</v>
      </c>
      <c r="D92" s="36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37" t="s">
        <v>50</v>
      </c>
      <c r="F92" s="38">
        <v>0</v>
      </c>
      <c r="G92" s="39">
        <f>VLOOKUP(C92,'[8]Resumen Peso'!$B$1:$D$65536,3,0)*$C$14</f>
        <v>9730.4760216150989</v>
      </c>
      <c r="H92" s="40"/>
      <c r="I92" s="41"/>
      <c r="J92" s="42">
        <f>+VLOOKUP(C92,'[8]Resumen Peso'!$B$1:$D$65536,3,0)</f>
        <v>8118.5381148247134</v>
      </c>
      <c r="N92" s="9"/>
      <c r="O92" s="9"/>
      <c r="P92" s="9"/>
      <c r="Q92" s="9"/>
      <c r="R92" s="9"/>
    </row>
    <row r="93" spans="1:18" x14ac:dyDescent="0.2">
      <c r="A93" s="33"/>
      <c r="B93" s="34">
        <f t="shared" si="1"/>
        <v>77</v>
      </c>
      <c r="C93" s="35" t="s">
        <v>126</v>
      </c>
      <c r="D93" s="36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37" t="s">
        <v>50</v>
      </c>
      <c r="F93" s="38">
        <v>0</v>
      </c>
      <c r="G93" s="39">
        <f>VLOOKUP(C93,'[8]Resumen Peso'!$B$1:$D$65536,3,0)*$C$14</f>
        <v>10799.640423546169</v>
      </c>
      <c r="H93" s="40"/>
      <c r="I93" s="41"/>
      <c r="J93" s="42">
        <f>+VLOOKUP(C93,'[8]Resumen Peso'!$B$1:$D$65536,3,0)</f>
        <v>9010.5861429797042</v>
      </c>
      <c r="N93" s="9"/>
      <c r="O93" s="9"/>
      <c r="P93" s="9"/>
      <c r="Q93" s="9"/>
      <c r="R93" s="9"/>
    </row>
    <row r="94" spans="1:18" x14ac:dyDescent="0.2">
      <c r="A94" s="33"/>
      <c r="B94" s="34">
        <f t="shared" si="1"/>
        <v>78</v>
      </c>
      <c r="C94" s="35" t="s">
        <v>127</v>
      </c>
      <c r="D94" s="36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37" t="s">
        <v>50</v>
      </c>
      <c r="F94" s="38">
        <v>0</v>
      </c>
      <c r="G94" s="39">
        <f>VLOOKUP(C94,'[8]Resumen Peso'!$B$1:$D$65536,3,0)*$C$14</f>
        <v>11868.804825477238</v>
      </c>
      <c r="H94" s="40"/>
      <c r="I94" s="41"/>
      <c r="J94" s="42">
        <f>+VLOOKUP(C94,'[8]Resumen Peso'!$B$1:$D$65536,3,0)</f>
        <v>9902.634171134694</v>
      </c>
      <c r="N94" s="9"/>
      <c r="O94" s="9"/>
      <c r="P94" s="9"/>
      <c r="Q94" s="9"/>
      <c r="R94" s="9"/>
    </row>
    <row r="95" spans="1:18" x14ac:dyDescent="0.2">
      <c r="A95" s="33"/>
      <c r="B95" s="34">
        <f t="shared" si="1"/>
        <v>79</v>
      </c>
      <c r="C95" s="35" t="s">
        <v>128</v>
      </c>
      <c r="D95" s="36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37" t="s">
        <v>50</v>
      </c>
      <c r="F95" s="38">
        <v>0</v>
      </c>
      <c r="G95" s="39">
        <f>VLOOKUP(C95,'[8]Resumen Peso'!$B$1:$D$65536,3,0)*$C$14</f>
        <v>13131.196393866399</v>
      </c>
      <c r="H95" s="40"/>
      <c r="I95" s="41"/>
      <c r="J95" s="42">
        <f>+VLOOKUP(C95,'[8]Resumen Peso'!$B$1:$D$65536,3,0)</f>
        <v>10955.899606559879</v>
      </c>
      <c r="N95" s="9"/>
      <c r="O95" s="9"/>
      <c r="P95" s="9"/>
      <c r="Q95" s="9"/>
      <c r="R95" s="9"/>
    </row>
    <row r="96" spans="1:18" x14ac:dyDescent="0.2">
      <c r="A96" s="33"/>
      <c r="B96" s="34">
        <f t="shared" si="1"/>
        <v>80</v>
      </c>
      <c r="C96" s="35" t="s">
        <v>129</v>
      </c>
      <c r="D96" s="36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37" t="s">
        <v>50</v>
      </c>
      <c r="F96" s="38">
        <v>0</v>
      </c>
      <c r="G96" s="39">
        <f>VLOOKUP(C96,'[8]Resumen Peso'!$B$1:$D$65536,3,0)*$C$14</f>
        <v>14622.713133481515</v>
      </c>
      <c r="H96" s="40"/>
      <c r="I96" s="41"/>
      <c r="J96" s="42">
        <f>+VLOOKUP(C96,'[8]Resumen Peso'!$B$1:$D$65536,3,0)</f>
        <v>12200.33363759452</v>
      </c>
      <c r="N96" s="9"/>
      <c r="O96" s="9"/>
      <c r="P96" s="9"/>
      <c r="Q96" s="9"/>
      <c r="R96" s="9"/>
    </row>
    <row r="97" spans="1:18" x14ac:dyDescent="0.2">
      <c r="A97" s="33"/>
      <c r="B97" s="34">
        <f t="shared" si="1"/>
        <v>81</v>
      </c>
      <c r="C97" s="35" t="s">
        <v>130</v>
      </c>
      <c r="D97" s="36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37" t="s">
        <v>50</v>
      </c>
      <c r="F97" s="38">
        <v>0</v>
      </c>
      <c r="G97" s="39">
        <f>VLOOKUP(C97,'[8]Resumen Peso'!$B$1:$D$65536,3,0)*$C$14</f>
        <v>16377.438709499298</v>
      </c>
      <c r="H97" s="40"/>
      <c r="I97" s="41"/>
      <c r="J97" s="42">
        <f>+VLOOKUP(C97,'[8]Resumen Peso'!$B$1:$D$65536,3,0)</f>
        <v>13664.373674105864</v>
      </c>
      <c r="N97" s="9"/>
      <c r="O97" s="9"/>
      <c r="P97" s="9"/>
      <c r="Q97" s="9"/>
      <c r="R97" s="9"/>
    </row>
    <row r="98" spans="1:18" x14ac:dyDescent="0.2">
      <c r="A98" s="33"/>
      <c r="B98" s="34">
        <f t="shared" si="1"/>
        <v>82</v>
      </c>
      <c r="C98" s="35" t="s">
        <v>131</v>
      </c>
      <c r="D98" s="36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37" t="s">
        <v>50</v>
      </c>
      <c r="F98" s="38">
        <v>0</v>
      </c>
      <c r="G98" s="39">
        <f>VLOOKUP(C98,'[8]Resumen Peso'!$B$1:$D$65536,3,0)*$C$14</f>
        <v>16907.263474464729</v>
      </c>
      <c r="H98" s="40"/>
      <c r="I98" s="41"/>
      <c r="J98" s="42">
        <f>+VLOOKUP(C98,'[8]Resumen Peso'!$B$1:$D$65536,3,0)</f>
        <v>14106.428362796823</v>
      </c>
      <c r="N98" s="9"/>
      <c r="O98" s="9"/>
      <c r="P98" s="9"/>
      <c r="Q98" s="9"/>
      <c r="R98" s="9"/>
    </row>
    <row r="99" spans="1:18" x14ac:dyDescent="0.2">
      <c r="A99" s="33"/>
      <c r="B99" s="34">
        <f t="shared" si="1"/>
        <v>83</v>
      </c>
      <c r="C99" s="35" t="s">
        <v>132</v>
      </c>
      <c r="D99" s="36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37" t="s">
        <v>50</v>
      </c>
      <c r="F99" s="38">
        <v>0</v>
      </c>
      <c r="G99" s="39">
        <f>VLOOKUP(C99,'[8]Resumen Peso'!$B$1:$D$65536,3,0)*$C$14</f>
        <v>18848.67722905767</v>
      </c>
      <c r="H99" s="40"/>
      <c r="I99" s="41"/>
      <c r="J99" s="42">
        <f>+VLOOKUP(C99,'[8]Resumen Peso'!$B$1:$D$65536,3,0)</f>
        <v>15726.230058859335</v>
      </c>
      <c r="N99" s="9"/>
      <c r="O99" s="9"/>
      <c r="P99" s="9"/>
      <c r="Q99" s="9"/>
      <c r="R99" s="9"/>
    </row>
    <row r="100" spans="1:18" x14ac:dyDescent="0.2">
      <c r="A100" s="33"/>
      <c r="B100" s="34">
        <f t="shared" si="1"/>
        <v>84</v>
      </c>
      <c r="C100" s="35" t="s">
        <v>133</v>
      </c>
      <c r="D100" s="36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37" t="s">
        <v>50</v>
      </c>
      <c r="F100" s="38">
        <v>0</v>
      </c>
      <c r="G100" s="39">
        <f>VLOOKUP(C100,'[8]Resumen Peso'!$B$1:$D$65536,3,0)*$C$14</f>
        <v>20790.090983650607</v>
      </c>
      <c r="H100" s="40"/>
      <c r="I100" s="41"/>
      <c r="J100" s="42">
        <f>+VLOOKUP(C100,'[8]Resumen Peso'!$B$1:$D$65536,3,0)</f>
        <v>17346.031754921845</v>
      </c>
      <c r="N100" s="9"/>
      <c r="O100" s="9"/>
      <c r="P100" s="9"/>
      <c r="Q100" s="9"/>
      <c r="R100" s="9"/>
    </row>
    <row r="101" spans="1:18" x14ac:dyDescent="0.2">
      <c r="A101" s="33"/>
      <c r="B101" s="34">
        <f t="shared" si="1"/>
        <v>85</v>
      </c>
      <c r="C101" s="35" t="s">
        <v>134</v>
      </c>
      <c r="D101" s="36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37" t="s">
        <v>50</v>
      </c>
      <c r="F101" s="38">
        <v>0</v>
      </c>
      <c r="G101" s="39">
        <f>VLOOKUP(C101,'[8]Resumen Peso'!$B$1:$D$65536,3,0)*$C$14</f>
        <v>5040.6902355777684</v>
      </c>
      <c r="H101" s="40"/>
      <c r="I101" s="41"/>
      <c r="J101" s="42">
        <f>+VLOOKUP(C101,'[8]Resumen Peso'!$B$1:$D$65536,3,0)</f>
        <v>4205.6560965421631</v>
      </c>
      <c r="N101" s="9"/>
      <c r="O101" s="9"/>
      <c r="P101" s="9"/>
      <c r="Q101" s="9"/>
      <c r="R101" s="9"/>
    </row>
    <row r="102" spans="1:18" x14ac:dyDescent="0.2">
      <c r="A102" s="33"/>
      <c r="B102" s="34">
        <f t="shared" si="1"/>
        <v>86</v>
      </c>
      <c r="C102" s="35" t="s">
        <v>135</v>
      </c>
      <c r="D102" s="36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37" t="s">
        <v>50</v>
      </c>
      <c r="F102" s="38">
        <v>0</v>
      </c>
      <c r="G102" s="39">
        <f>VLOOKUP(C102,'[8]Resumen Peso'!$B$1:$D$65536,3,0)*$C$14</f>
        <v>5767.2762154808697</v>
      </c>
      <c r="H102" s="40"/>
      <c r="I102" s="41"/>
      <c r="J102" s="42">
        <f>+VLOOKUP(C102,'[8]Resumen Peso'!$B$1:$D$65536,3,0)</f>
        <v>4811.8767951428354</v>
      </c>
      <c r="N102" s="9"/>
      <c r="O102" s="9"/>
      <c r="P102" s="9"/>
      <c r="Q102" s="9"/>
      <c r="R102" s="9"/>
    </row>
    <row r="103" spans="1:18" x14ac:dyDescent="0.2">
      <c r="A103" s="33"/>
      <c r="B103" s="34">
        <f t="shared" si="1"/>
        <v>87</v>
      </c>
      <c r="C103" s="35" t="s">
        <v>136</v>
      </c>
      <c r="D103" s="36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37" t="s">
        <v>50</v>
      </c>
      <c r="F103" s="38">
        <v>0</v>
      </c>
      <c r="G103" s="39">
        <f>VLOOKUP(C103,'[8]Resumen Peso'!$B$1:$D$65536,3,0)*$C$14</f>
        <v>6487.3748205634083</v>
      </c>
      <c r="H103" s="40"/>
      <c r="I103" s="41"/>
      <c r="J103" s="42">
        <f>+VLOOKUP(C103,'[8]Resumen Peso'!$B$1:$D$65536,3,0)</f>
        <v>5412.6848089345731</v>
      </c>
      <c r="N103" s="9"/>
      <c r="O103" s="9"/>
      <c r="P103" s="9"/>
      <c r="Q103" s="9"/>
      <c r="R103" s="9"/>
    </row>
    <row r="104" spans="1:18" x14ac:dyDescent="0.2">
      <c r="A104" s="33"/>
      <c r="B104" s="34">
        <f t="shared" si="1"/>
        <v>88</v>
      </c>
      <c r="C104" s="35" t="s">
        <v>137</v>
      </c>
      <c r="D104" s="36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37" t="s">
        <v>50</v>
      </c>
      <c r="F104" s="38">
        <v>0</v>
      </c>
      <c r="G104" s="39">
        <f>VLOOKUP(C104,'[8]Resumen Peso'!$B$1:$D$65536,3,0)*$C$14</f>
        <v>7200.9860508253832</v>
      </c>
      <c r="H104" s="40"/>
      <c r="I104" s="41"/>
      <c r="J104" s="42">
        <f>+VLOOKUP(C104,'[8]Resumen Peso'!$B$1:$D$65536,3,0)</f>
        <v>6008.0801379173763</v>
      </c>
      <c r="N104" s="9"/>
      <c r="O104" s="9"/>
      <c r="P104" s="9"/>
      <c r="Q104" s="9"/>
      <c r="R104" s="9"/>
    </row>
    <row r="105" spans="1:18" x14ac:dyDescent="0.2">
      <c r="A105" s="33"/>
      <c r="B105" s="34">
        <f t="shared" si="1"/>
        <v>89</v>
      </c>
      <c r="C105" s="35" t="s">
        <v>138</v>
      </c>
      <c r="D105" s="36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37" t="s">
        <v>50</v>
      </c>
      <c r="F105" s="38">
        <v>0</v>
      </c>
      <c r="G105" s="39">
        <f>VLOOKUP(C105,'[8]Resumen Peso'!$B$1:$D$65536,3,0)*$C$14</f>
        <v>7914.5972810873573</v>
      </c>
      <c r="H105" s="40"/>
      <c r="I105" s="41"/>
      <c r="J105" s="42">
        <f>+VLOOKUP(C105,'[8]Resumen Peso'!$B$1:$D$65536,3,0)</f>
        <v>6603.4754669001786</v>
      </c>
      <c r="N105" s="9"/>
      <c r="O105" s="9"/>
      <c r="P105" s="9"/>
      <c r="Q105" s="9"/>
      <c r="R105" s="9"/>
    </row>
    <row r="106" spans="1:18" x14ac:dyDescent="0.2">
      <c r="A106" s="33"/>
      <c r="B106" s="34">
        <f t="shared" si="1"/>
        <v>90</v>
      </c>
      <c r="C106" s="35" t="s">
        <v>139</v>
      </c>
      <c r="D106" s="36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37" t="s">
        <v>50</v>
      </c>
      <c r="F106" s="38">
        <v>0</v>
      </c>
      <c r="G106" s="39">
        <f>VLOOKUP(C106,'[8]Resumen Peso'!$B$1:$D$65536,3,0)*$C$14</f>
        <v>8872.8993148313439</v>
      </c>
      <c r="H106" s="40"/>
      <c r="I106" s="41"/>
      <c r="J106" s="42">
        <f>+VLOOKUP(C106,'[8]Resumen Peso'!$B$1:$D$65536,3,0)</f>
        <v>7403.0264415063775</v>
      </c>
      <c r="N106" s="9"/>
      <c r="O106" s="9"/>
      <c r="P106" s="9"/>
      <c r="Q106" s="9"/>
      <c r="R106" s="9"/>
    </row>
    <row r="107" spans="1:18" x14ac:dyDescent="0.2">
      <c r="A107" s="33"/>
      <c r="B107" s="34">
        <f t="shared" si="1"/>
        <v>91</v>
      </c>
      <c r="C107" s="35" t="s">
        <v>140</v>
      </c>
      <c r="D107" s="36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37" t="s">
        <v>50</v>
      </c>
      <c r="F107" s="38">
        <v>0</v>
      </c>
      <c r="G107" s="39">
        <f>VLOOKUP(C107,'[8]Resumen Peso'!$B$1:$D$65536,3,0)*$C$14</f>
        <v>9847.8349776152536</v>
      </c>
      <c r="H107" s="40"/>
      <c r="I107" s="41"/>
      <c r="J107" s="42">
        <f>+VLOOKUP(C107,'[8]Resumen Peso'!$B$1:$D$65536,3,0)</f>
        <v>8216.4555399626825</v>
      </c>
      <c r="N107" s="9"/>
      <c r="O107" s="9"/>
      <c r="P107" s="9"/>
      <c r="Q107" s="9"/>
      <c r="R107" s="9"/>
    </row>
    <row r="108" spans="1:18" x14ac:dyDescent="0.2">
      <c r="A108" s="33"/>
      <c r="B108" s="34">
        <f t="shared" si="1"/>
        <v>92</v>
      </c>
      <c r="C108" s="35" t="s">
        <v>141</v>
      </c>
      <c r="D108" s="36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37" t="s">
        <v>50</v>
      </c>
      <c r="F108" s="38">
        <v>0</v>
      </c>
      <c r="G108" s="39">
        <f>VLOOKUP(C108,'[8]Resumen Peso'!$B$1:$D$65536,3,0)*$C$14</f>
        <v>10822.770640399163</v>
      </c>
      <c r="H108" s="40"/>
      <c r="I108" s="41"/>
      <c r="J108" s="42">
        <f>+VLOOKUP(C108,'[8]Resumen Peso'!$B$1:$D$65536,3,0)</f>
        <v>9029.8846384189874</v>
      </c>
      <c r="N108" s="9"/>
      <c r="O108" s="9"/>
      <c r="P108" s="9"/>
      <c r="Q108" s="9"/>
      <c r="R108" s="9"/>
    </row>
    <row r="109" spans="1:18" x14ac:dyDescent="0.2">
      <c r="A109" s="33"/>
      <c r="B109" s="34">
        <f t="shared" si="1"/>
        <v>93</v>
      </c>
      <c r="C109" s="35" t="s">
        <v>142</v>
      </c>
      <c r="D109" s="36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37" t="s">
        <v>50</v>
      </c>
      <c r="F109" s="38">
        <v>0</v>
      </c>
      <c r="G109" s="39">
        <f>VLOOKUP(C109,'[8]Resumen Peso'!$B$1:$D$65536,3,0)*$C$14</f>
        <v>11973.903766602569</v>
      </c>
      <c r="H109" s="40"/>
      <c r="I109" s="41"/>
      <c r="J109" s="42">
        <f>+VLOOKUP(C109,'[8]Resumen Peso'!$B$1:$D$65536,3,0)</f>
        <v>9990.322559396307</v>
      </c>
      <c r="N109" s="9"/>
      <c r="O109" s="9"/>
      <c r="P109" s="9"/>
      <c r="Q109" s="9"/>
      <c r="R109" s="9"/>
    </row>
    <row r="110" spans="1:18" x14ac:dyDescent="0.2">
      <c r="A110" s="33"/>
      <c r="B110" s="34">
        <f t="shared" si="1"/>
        <v>94</v>
      </c>
      <c r="C110" s="35" t="s">
        <v>143</v>
      </c>
      <c r="D110" s="36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37" t="s">
        <v>50</v>
      </c>
      <c r="F110" s="38">
        <v>0</v>
      </c>
      <c r="G110" s="39">
        <f>VLOOKUP(C110,'[8]Resumen Peso'!$B$1:$D$65536,3,0)*$C$14</f>
        <v>13333.968559691055</v>
      </c>
      <c r="H110" s="40"/>
      <c r="I110" s="41"/>
      <c r="J110" s="42">
        <f>+VLOOKUP(C110,'[8]Resumen Peso'!$B$1:$D$65536,3,0)</f>
        <v>11125.080801109472</v>
      </c>
      <c r="N110" s="9"/>
      <c r="O110" s="9"/>
      <c r="P110" s="9"/>
      <c r="Q110" s="9"/>
      <c r="R110" s="9"/>
    </row>
    <row r="111" spans="1:18" x14ac:dyDescent="0.2">
      <c r="A111" s="33"/>
      <c r="B111" s="34">
        <f t="shared" si="1"/>
        <v>95</v>
      </c>
      <c r="C111" s="35" t="s">
        <v>144</v>
      </c>
      <c r="D111" s="36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37" t="s">
        <v>50</v>
      </c>
      <c r="F111" s="38">
        <v>0</v>
      </c>
      <c r="G111" s="39">
        <f>VLOOKUP(C111,'[8]Resumen Peso'!$B$1:$D$65536,3,0)*$C$14</f>
        <v>14934.044786853983</v>
      </c>
      <c r="H111" s="40"/>
      <c r="I111" s="41"/>
      <c r="J111" s="42">
        <f>+VLOOKUP(C111,'[8]Resumen Peso'!$B$1:$D$65536,3,0)</f>
        <v>12460.090497242611</v>
      </c>
      <c r="N111" s="9"/>
      <c r="O111" s="9"/>
      <c r="P111" s="9"/>
      <c r="Q111" s="9"/>
      <c r="R111" s="9"/>
    </row>
    <row r="112" spans="1:18" x14ac:dyDescent="0.2">
      <c r="A112" s="33"/>
      <c r="B112" s="34">
        <f t="shared" si="1"/>
        <v>96</v>
      </c>
      <c r="C112" s="35" t="s">
        <v>145</v>
      </c>
      <c r="D112" s="36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37" t="s">
        <v>50</v>
      </c>
      <c r="F112" s="38">
        <v>0</v>
      </c>
      <c r="G112" s="39">
        <f>VLOOKUP(C112,'[8]Resumen Peso'!$B$1:$D$65536,3,0)*$C$14</f>
        <v>15417.174469677266</v>
      </c>
      <c r="H112" s="40"/>
      <c r="I112" s="41"/>
      <c r="J112" s="42">
        <f>+VLOOKUP(C112,'[8]Resumen Peso'!$B$1:$D$65536,3,0)</f>
        <v>12863.185549909207</v>
      </c>
      <c r="N112" s="9"/>
      <c r="O112" s="9"/>
      <c r="P112" s="9"/>
      <c r="Q112" s="9"/>
      <c r="R112" s="9"/>
    </row>
    <row r="113" spans="1:18" x14ac:dyDescent="0.2">
      <c r="A113" s="33"/>
      <c r="B113" s="34">
        <f t="shared" si="1"/>
        <v>97</v>
      </c>
      <c r="C113" s="35" t="s">
        <v>146</v>
      </c>
      <c r="D113" s="36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37" t="s">
        <v>50</v>
      </c>
      <c r="F113" s="38">
        <v>0</v>
      </c>
      <c r="G113" s="39">
        <f>VLOOKUP(C113,'[8]Resumen Peso'!$B$1:$D$65536,3,0)*$C$14</f>
        <v>17187.485473441768</v>
      </c>
      <c r="H113" s="40"/>
      <c r="I113" s="41"/>
      <c r="J113" s="42">
        <f>+VLOOKUP(C113,'[8]Resumen Peso'!$B$1:$D$65536,3,0)</f>
        <v>14340.229152630109</v>
      </c>
      <c r="N113" s="9"/>
      <c r="O113" s="9"/>
      <c r="P113" s="9"/>
      <c r="Q113" s="9"/>
      <c r="R113" s="9"/>
    </row>
    <row r="114" spans="1:18" x14ac:dyDescent="0.2">
      <c r="A114" s="33"/>
      <c r="B114" s="34">
        <f t="shared" si="1"/>
        <v>98</v>
      </c>
      <c r="C114" s="35" t="s">
        <v>147</v>
      </c>
      <c r="D114" s="36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37" t="s">
        <v>50</v>
      </c>
      <c r="F114" s="38">
        <v>0</v>
      </c>
      <c r="G114" s="39">
        <f>VLOOKUP(C114,'[8]Resumen Peso'!$B$1:$D$65536,3,0)*$C$14</f>
        <v>18957.79647720627</v>
      </c>
      <c r="H114" s="40"/>
      <c r="I114" s="41"/>
      <c r="J114" s="42">
        <f>+VLOOKUP(C114,'[8]Resumen Peso'!$B$1:$D$65536,3,0)</f>
        <v>15817.27275535101</v>
      </c>
      <c r="N114" s="9"/>
      <c r="O114" s="9"/>
      <c r="P114" s="9"/>
      <c r="Q114" s="9"/>
      <c r="R114" s="9"/>
    </row>
    <row r="115" spans="1:18" x14ac:dyDescent="0.2">
      <c r="A115" s="33"/>
      <c r="B115" s="34">
        <f t="shared" si="1"/>
        <v>99</v>
      </c>
      <c r="C115" s="35" t="s">
        <v>148</v>
      </c>
      <c r="D115" s="36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37" t="s">
        <v>50</v>
      </c>
      <c r="F115" s="38">
        <v>0</v>
      </c>
      <c r="G115" s="39">
        <f>VLOOKUP(C115,'[8]Resumen Peso'!$B$1:$D$65536,3,0)*$C$14</f>
        <v>6199.9357034117111</v>
      </c>
      <c r="H115" s="40"/>
      <c r="I115" s="41"/>
      <c r="J115" s="42">
        <f>+VLOOKUP(C115,'[8]Resumen Peso'!$B$1:$D$65536,3,0)</f>
        <v>5172.8624792660312</v>
      </c>
      <c r="N115" s="9"/>
      <c r="O115" s="9"/>
      <c r="P115" s="9"/>
      <c r="Q115" s="9"/>
      <c r="R115" s="9"/>
    </row>
    <row r="116" spans="1:18" x14ac:dyDescent="0.2">
      <c r="A116" s="33"/>
      <c r="B116" s="34">
        <f t="shared" si="1"/>
        <v>100</v>
      </c>
      <c r="C116" s="35" t="s">
        <v>149</v>
      </c>
      <c r="D116" s="36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37" t="s">
        <v>50</v>
      </c>
      <c r="F116" s="38">
        <v>0</v>
      </c>
      <c r="G116" s="39">
        <f>VLOOKUP(C116,'[8]Resumen Peso'!$B$1:$D$65536,3,0)*$C$14</f>
        <v>7093.6201291287152</v>
      </c>
      <c r="H116" s="40"/>
      <c r="I116" s="41"/>
      <c r="J116" s="42">
        <f>+VLOOKUP(C116,'[8]Resumen Peso'!$B$1:$D$65536,3,0)</f>
        <v>5918.5003141151892</v>
      </c>
      <c r="N116" s="9"/>
      <c r="O116" s="9"/>
      <c r="P116" s="9"/>
      <c r="Q116" s="9"/>
      <c r="R116" s="9"/>
    </row>
    <row r="117" spans="1:18" x14ac:dyDescent="0.2">
      <c r="A117" s="33"/>
      <c r="B117" s="34">
        <f t="shared" si="1"/>
        <v>101</v>
      </c>
      <c r="C117" s="35" t="s">
        <v>150</v>
      </c>
      <c r="D117" s="36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37" t="s">
        <v>50</v>
      </c>
      <c r="F117" s="38">
        <v>0</v>
      </c>
      <c r="G117" s="39">
        <f>VLOOKUP(C117,'[8]Resumen Peso'!$B$1:$D$65536,3,0)*$C$14</f>
        <v>7979.3252296161018</v>
      </c>
      <c r="H117" s="40"/>
      <c r="I117" s="41"/>
      <c r="J117" s="42">
        <f>+VLOOKUP(C117,'[8]Resumen Peso'!$B$1:$D$65536,3,0)</f>
        <v>6657.4806682960507</v>
      </c>
      <c r="N117" s="9"/>
      <c r="O117" s="9"/>
      <c r="P117" s="9"/>
      <c r="Q117" s="9"/>
      <c r="R117" s="9"/>
    </row>
    <row r="118" spans="1:18" x14ac:dyDescent="0.2">
      <c r="A118" s="33"/>
      <c r="B118" s="34">
        <f t="shared" si="1"/>
        <v>102</v>
      </c>
      <c r="C118" s="35" t="s">
        <v>151</v>
      </c>
      <c r="D118" s="36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37" t="s">
        <v>50</v>
      </c>
      <c r="F118" s="38">
        <v>0</v>
      </c>
      <c r="G118" s="39">
        <f>VLOOKUP(C118,'[8]Resumen Peso'!$B$1:$D$65536,3,0)*$C$14</f>
        <v>8857.0510048738743</v>
      </c>
      <c r="H118" s="40"/>
      <c r="I118" s="41"/>
      <c r="J118" s="42">
        <f>+VLOOKUP(C118,'[8]Resumen Peso'!$B$1:$D$65536,3,0)</f>
        <v>7389.8035418086165</v>
      </c>
      <c r="N118" s="9"/>
      <c r="O118" s="9"/>
      <c r="P118" s="9"/>
      <c r="Q118" s="9"/>
      <c r="R118" s="9"/>
    </row>
    <row r="119" spans="1:18" x14ac:dyDescent="0.2">
      <c r="A119" s="33"/>
      <c r="B119" s="34">
        <f t="shared" si="1"/>
        <v>103</v>
      </c>
      <c r="C119" s="35" t="s">
        <v>152</v>
      </c>
      <c r="D119" s="36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37" t="s">
        <v>50</v>
      </c>
      <c r="F119" s="38">
        <v>0</v>
      </c>
      <c r="G119" s="39">
        <f>VLOOKUP(C119,'[8]Resumen Peso'!$B$1:$D$65536,3,0)*$C$14</f>
        <v>9734.776780131644</v>
      </c>
      <c r="H119" s="40"/>
      <c r="I119" s="41"/>
      <c r="J119" s="42">
        <f>+VLOOKUP(C119,'[8]Resumen Peso'!$B$1:$D$65536,3,0)</f>
        <v>8122.1264153211814</v>
      </c>
      <c r="N119" s="9"/>
      <c r="O119" s="9"/>
      <c r="P119" s="9"/>
      <c r="Q119" s="9"/>
      <c r="R119" s="9"/>
    </row>
    <row r="120" spans="1:18" x14ac:dyDescent="0.2">
      <c r="A120" s="33"/>
      <c r="B120" s="34">
        <f t="shared" si="1"/>
        <v>104</v>
      </c>
      <c r="C120" s="35" t="s">
        <v>153</v>
      </c>
      <c r="D120" s="36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37" t="s">
        <v>50</v>
      </c>
      <c r="F120" s="38">
        <v>0</v>
      </c>
      <c r="G120" s="39">
        <f>VLOOKUP(C120,'[8]Resumen Peso'!$B$1:$D$65536,3,0)*$C$14</f>
        <v>10913.466744400075</v>
      </c>
      <c r="H120" s="40"/>
      <c r="I120" s="41"/>
      <c r="J120" s="42">
        <f>+VLOOKUP(C120,'[8]Resumen Peso'!$B$1:$D$65536,3,0)</f>
        <v>9105.5561446805368</v>
      </c>
      <c r="N120" s="9"/>
      <c r="O120" s="9"/>
      <c r="P120" s="9"/>
      <c r="Q120" s="9"/>
      <c r="R120" s="9"/>
    </row>
    <row r="121" spans="1:18" x14ac:dyDescent="0.2">
      <c r="A121" s="33"/>
      <c r="B121" s="34">
        <f t="shared" si="1"/>
        <v>105</v>
      </c>
      <c r="C121" s="35" t="s">
        <v>154</v>
      </c>
      <c r="D121" s="36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37" t="s">
        <v>50</v>
      </c>
      <c r="F121" s="38">
        <v>0</v>
      </c>
      <c r="G121" s="39">
        <f>VLOOKUP(C121,'[8]Resumen Peso'!$B$1:$D$65536,3,0)*$C$14</f>
        <v>12112.615698557243</v>
      </c>
      <c r="H121" s="40"/>
      <c r="I121" s="41"/>
      <c r="J121" s="42">
        <f>+VLOOKUP(C121,'[8]Resumen Peso'!$B$1:$D$65536,3,0)</f>
        <v>10106.055654473405</v>
      </c>
      <c r="N121" s="9"/>
      <c r="O121" s="9"/>
      <c r="P121" s="9"/>
      <c r="Q121" s="9"/>
      <c r="R121" s="9"/>
    </row>
    <row r="122" spans="1:18" x14ac:dyDescent="0.2">
      <c r="A122" s="33"/>
      <c r="B122" s="34">
        <f t="shared" si="1"/>
        <v>106</v>
      </c>
      <c r="C122" s="35" t="s">
        <v>155</v>
      </c>
      <c r="D122" s="36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37" t="s">
        <v>50</v>
      </c>
      <c r="F122" s="38">
        <v>0</v>
      </c>
      <c r="G122" s="39">
        <f>VLOOKUP(C122,'[8]Resumen Peso'!$B$1:$D$65536,3,0)*$C$14</f>
        <v>13311.76465271441</v>
      </c>
      <c r="H122" s="40"/>
      <c r="I122" s="41"/>
      <c r="J122" s="42">
        <f>+VLOOKUP(C122,'[8]Resumen Peso'!$B$1:$D$65536,3,0)</f>
        <v>11106.555164266272</v>
      </c>
      <c r="N122" s="9"/>
      <c r="O122" s="9"/>
      <c r="P122" s="9"/>
      <c r="Q122" s="9"/>
      <c r="R122" s="9"/>
    </row>
    <row r="123" spans="1:18" x14ac:dyDescent="0.2">
      <c r="A123" s="33"/>
      <c r="B123" s="34">
        <f t="shared" si="1"/>
        <v>107</v>
      </c>
      <c r="C123" s="35" t="s">
        <v>156</v>
      </c>
      <c r="D123" s="36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37" t="s">
        <v>50</v>
      </c>
      <c r="F123" s="38">
        <v>0</v>
      </c>
      <c r="G123" s="39">
        <f>VLOOKUP(C123,'[8]Resumen Peso'!$B$1:$D$65536,3,0)*$C$14</f>
        <v>14727.632526950163</v>
      </c>
      <c r="H123" s="40"/>
      <c r="I123" s="41"/>
      <c r="J123" s="42">
        <f>+VLOOKUP(C123,'[8]Resumen Peso'!$B$1:$D$65536,3,0)</f>
        <v>12287.872221828977</v>
      </c>
      <c r="N123" s="9"/>
      <c r="O123" s="9"/>
      <c r="P123" s="9"/>
      <c r="Q123" s="9"/>
      <c r="R123" s="9"/>
    </row>
    <row r="124" spans="1:18" x14ac:dyDescent="0.2">
      <c r="A124" s="33"/>
      <c r="B124" s="34">
        <f t="shared" si="1"/>
        <v>108</v>
      </c>
      <c r="C124" s="35" t="s">
        <v>157</v>
      </c>
      <c r="D124" s="36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37" t="s">
        <v>50</v>
      </c>
      <c r="F124" s="38">
        <v>0</v>
      </c>
      <c r="G124" s="39">
        <f>VLOOKUP(C124,'[8]Resumen Peso'!$B$1:$D$65536,3,0)*$C$14</f>
        <v>16400.481655846506</v>
      </c>
      <c r="H124" s="40"/>
      <c r="I124" s="41"/>
      <c r="J124" s="42">
        <f>+VLOOKUP(C124,'[8]Resumen Peso'!$B$1:$D$65536,3,0)</f>
        <v>13683.59935615699</v>
      </c>
      <c r="N124" s="9"/>
      <c r="O124" s="9"/>
      <c r="P124" s="9"/>
      <c r="Q124" s="9"/>
      <c r="R124" s="9"/>
    </row>
    <row r="125" spans="1:18" x14ac:dyDescent="0.2">
      <c r="A125" s="33"/>
      <c r="B125" s="34">
        <f t="shared" si="1"/>
        <v>109</v>
      </c>
      <c r="C125" s="35" t="s">
        <v>158</v>
      </c>
      <c r="D125" s="36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37" t="s">
        <v>50</v>
      </c>
      <c r="F125" s="38">
        <v>0</v>
      </c>
      <c r="G125" s="39">
        <f>VLOOKUP(C125,'[8]Resumen Peso'!$B$1:$D$65536,3,0)*$C$14</f>
        <v>18368.539454548089</v>
      </c>
      <c r="H125" s="40"/>
      <c r="I125" s="41"/>
      <c r="J125" s="42">
        <f>+VLOOKUP(C125,'[8]Resumen Peso'!$B$1:$D$65536,3,0)</f>
        <v>15325.631278895831</v>
      </c>
      <c r="N125" s="9"/>
      <c r="O125" s="9"/>
      <c r="P125" s="9"/>
      <c r="Q125" s="9"/>
      <c r="R125" s="9"/>
    </row>
    <row r="126" spans="1:18" x14ac:dyDescent="0.2">
      <c r="A126" s="33"/>
      <c r="B126" s="34">
        <f t="shared" si="1"/>
        <v>110</v>
      </c>
      <c r="C126" s="35" t="s">
        <v>159</v>
      </c>
      <c r="D126" s="36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37" t="s">
        <v>50</v>
      </c>
      <c r="F126" s="38">
        <v>0</v>
      </c>
      <c r="G126" s="39">
        <f>VLOOKUP(C126,'[8]Resumen Peso'!$B$1:$D$65536,3,0)*$C$14</f>
        <v>18962.778106384372</v>
      </c>
      <c r="H126" s="40"/>
      <c r="I126" s="41"/>
      <c r="J126" s="42">
        <f>+VLOOKUP(C126,'[8]Resumen Peso'!$B$1:$D$65536,3,0)</f>
        <v>15821.429134367463</v>
      </c>
      <c r="N126" s="9"/>
      <c r="O126" s="9"/>
      <c r="P126" s="9"/>
      <c r="Q126" s="9"/>
      <c r="R126" s="9"/>
    </row>
    <row r="127" spans="1:18" x14ac:dyDescent="0.2">
      <c r="A127" s="33"/>
      <c r="B127" s="34">
        <f t="shared" si="1"/>
        <v>111</v>
      </c>
      <c r="C127" s="35" t="s">
        <v>160</v>
      </c>
      <c r="D127" s="36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37" t="s">
        <v>50</v>
      </c>
      <c r="F127" s="38">
        <v>0</v>
      </c>
      <c r="G127" s="39">
        <f>VLOOKUP(C127,'[8]Resumen Peso'!$B$1:$D$65536,3,0)*$C$14</f>
        <v>21140.220854386145</v>
      </c>
      <c r="H127" s="40"/>
      <c r="I127" s="41"/>
      <c r="J127" s="42">
        <f>+VLOOKUP(C127,'[8]Resumen Peso'!$B$1:$D$65536,3,0)</f>
        <v>17638.159570086358</v>
      </c>
      <c r="N127" s="9"/>
      <c r="O127" s="9"/>
      <c r="P127" s="9"/>
      <c r="Q127" s="9"/>
      <c r="R127" s="9"/>
    </row>
    <row r="128" spans="1:18" x14ac:dyDescent="0.2">
      <c r="A128" s="33"/>
      <c r="B128" s="34">
        <f t="shared" si="1"/>
        <v>112</v>
      </c>
      <c r="C128" s="35" t="s">
        <v>161</v>
      </c>
      <c r="D128" s="36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37" t="s">
        <v>50</v>
      </c>
      <c r="F128" s="38">
        <v>0</v>
      </c>
      <c r="G128" s="39">
        <f>VLOOKUP(C128,'[8]Resumen Peso'!$B$1:$D$65536,3,0)*$C$14</f>
        <v>23317.663602387918</v>
      </c>
      <c r="H128" s="40"/>
      <c r="I128" s="41"/>
      <c r="J128" s="42">
        <f>+VLOOKUP(C128,'[8]Resumen Peso'!$B$1:$D$65536,3,0)</f>
        <v>19454.890005805253</v>
      </c>
      <c r="N128" s="9"/>
      <c r="O128" s="9"/>
      <c r="P128" s="9"/>
      <c r="Q128" s="9"/>
      <c r="R128" s="9"/>
    </row>
    <row r="129" spans="1:18" x14ac:dyDescent="0.2">
      <c r="A129" s="33"/>
      <c r="B129" s="34">
        <f t="shared" si="1"/>
        <v>113</v>
      </c>
      <c r="C129" s="35" t="s">
        <v>162</v>
      </c>
      <c r="D129" s="36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37" t="s">
        <v>50</v>
      </c>
      <c r="F129" s="38">
        <v>0</v>
      </c>
      <c r="G129" s="39">
        <f>VLOOKUP(C129,'[8]Resumen Peso'!$B$1:$D$65536,3,0)*$C$14</f>
        <v>5724.6384828803975</v>
      </c>
      <c r="H129" s="40"/>
      <c r="I129" s="41"/>
      <c r="J129" s="42">
        <f>+VLOOKUP(C129,'[8]Resumen Peso'!$B$1:$D$65536,3,0)</f>
        <v>4776.3023734518829</v>
      </c>
      <c r="N129" s="9"/>
      <c r="O129" s="9"/>
      <c r="P129" s="9"/>
      <c r="Q129" s="9"/>
      <c r="R129" s="9"/>
    </row>
    <row r="130" spans="1:18" x14ac:dyDescent="0.2">
      <c r="A130" s="33"/>
      <c r="B130" s="34">
        <f t="shared" si="1"/>
        <v>114</v>
      </c>
      <c r="C130" s="35" t="s">
        <v>163</v>
      </c>
      <c r="D130" s="36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37" t="s">
        <v>50</v>
      </c>
      <c r="F130" s="38">
        <v>0</v>
      </c>
      <c r="G130" s="39">
        <f>VLOOKUP(C130,'[8]Resumen Peso'!$B$1:$D$65536,3,0)*$C$14</f>
        <v>6549.8115975298233</v>
      </c>
      <c r="H130" s="40"/>
      <c r="I130" s="41"/>
      <c r="J130" s="42">
        <f>+VLOOKUP(C130,'[8]Resumen Peso'!$B$1:$D$65536,3,0)</f>
        <v>5464.7783912467485</v>
      </c>
      <c r="N130" s="9"/>
      <c r="O130" s="9"/>
      <c r="P130" s="9"/>
      <c r="Q130" s="9"/>
      <c r="R130" s="9"/>
    </row>
    <row r="131" spans="1:18" x14ac:dyDescent="0.2">
      <c r="A131" s="33"/>
      <c r="B131" s="34">
        <f t="shared" si="1"/>
        <v>115</v>
      </c>
      <c r="C131" s="35" t="s">
        <v>164</v>
      </c>
      <c r="D131" s="36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37" t="s">
        <v>50</v>
      </c>
      <c r="F131" s="38">
        <v>0</v>
      </c>
      <c r="G131" s="39">
        <f>VLOOKUP(C131,'[8]Resumen Peso'!$B$1:$D$65536,3,0)*$C$14</f>
        <v>7367.617095084167</v>
      </c>
      <c r="H131" s="40"/>
      <c r="I131" s="41"/>
      <c r="J131" s="42">
        <f>+VLOOKUP(C131,'[8]Resumen Peso'!$B$1:$D$65536,3,0)</f>
        <v>6147.1073017398749</v>
      </c>
      <c r="N131" s="9"/>
      <c r="O131" s="9"/>
      <c r="P131" s="9"/>
      <c r="Q131" s="9"/>
      <c r="R131" s="9"/>
    </row>
    <row r="132" spans="1:18" x14ac:dyDescent="0.2">
      <c r="A132" s="33"/>
      <c r="B132" s="34">
        <f t="shared" si="1"/>
        <v>116</v>
      </c>
      <c r="C132" s="35" t="s">
        <v>165</v>
      </c>
      <c r="D132" s="36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37" t="s">
        <v>50</v>
      </c>
      <c r="F132" s="38">
        <v>0</v>
      </c>
      <c r="G132" s="39">
        <f>VLOOKUP(C132,'[8]Resumen Peso'!$B$1:$D$65536,3,0)*$C$14</f>
        <v>8178.0549755434258</v>
      </c>
      <c r="H132" s="40"/>
      <c r="I132" s="41"/>
      <c r="J132" s="42">
        <f>+VLOOKUP(C132,'[8]Resumen Peso'!$B$1:$D$65536,3,0)</f>
        <v>6823.289104931262</v>
      </c>
      <c r="N132" s="9"/>
      <c r="O132" s="9"/>
      <c r="P132" s="9"/>
      <c r="Q132" s="9"/>
      <c r="R132" s="9"/>
    </row>
    <row r="133" spans="1:18" x14ac:dyDescent="0.2">
      <c r="A133" s="33"/>
      <c r="B133" s="34">
        <f t="shared" si="1"/>
        <v>117</v>
      </c>
      <c r="C133" s="35" t="s">
        <v>166</v>
      </c>
      <c r="D133" s="36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37" t="s">
        <v>50</v>
      </c>
      <c r="F133" s="38">
        <v>0</v>
      </c>
      <c r="G133" s="39">
        <f>VLOOKUP(C133,'[8]Resumen Peso'!$B$1:$D$65536,3,0)*$C$14</f>
        <v>8988.4928560026838</v>
      </c>
      <c r="H133" s="40"/>
      <c r="I133" s="41"/>
      <c r="J133" s="42">
        <f>+VLOOKUP(C133,'[8]Resumen Peso'!$B$1:$D$65536,3,0)</f>
        <v>7499.4709081226474</v>
      </c>
      <c r="N133" s="9"/>
      <c r="O133" s="9"/>
      <c r="P133" s="9"/>
      <c r="Q133" s="9"/>
      <c r="R133" s="9"/>
    </row>
    <row r="134" spans="1:18" x14ac:dyDescent="0.2">
      <c r="A134" s="33"/>
      <c r="B134" s="34">
        <f t="shared" si="1"/>
        <v>118</v>
      </c>
      <c r="C134" s="35" t="s">
        <v>167</v>
      </c>
      <c r="D134" s="36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37" t="s">
        <v>50</v>
      </c>
      <c r="F134" s="38">
        <v>0</v>
      </c>
      <c r="G134" s="39">
        <f>VLOOKUP(C134,'[8]Resumen Peso'!$B$1:$D$65536,3,0)*$C$14</f>
        <v>10076.822518054329</v>
      </c>
      <c r="H134" s="40"/>
      <c r="I134" s="41"/>
      <c r="J134" s="42">
        <f>+VLOOKUP(C134,'[8]Resumen Peso'!$B$1:$D$65536,3,0)</f>
        <v>8407.5093045210597</v>
      </c>
      <c r="N134" s="9"/>
      <c r="O134" s="9"/>
      <c r="P134" s="9"/>
      <c r="Q134" s="9"/>
      <c r="R134" s="9"/>
    </row>
    <row r="135" spans="1:18" x14ac:dyDescent="0.2">
      <c r="A135" s="33"/>
      <c r="B135" s="34">
        <f t="shared" si="1"/>
        <v>119</v>
      </c>
      <c r="C135" s="35" t="s">
        <v>168</v>
      </c>
      <c r="D135" s="36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37" t="s">
        <v>50</v>
      </c>
      <c r="F135" s="38">
        <v>0</v>
      </c>
      <c r="G135" s="39">
        <f>VLOOKUP(C135,'[8]Resumen Peso'!$B$1:$D$65536,3,0)*$C$14</f>
        <v>11184.042750337767</v>
      </c>
      <c r="H135" s="40"/>
      <c r="I135" s="41"/>
      <c r="J135" s="42">
        <f>+VLOOKUP(C135,'[8]Resumen Peso'!$B$1:$D$65536,3,0)</f>
        <v>9331.308884041131</v>
      </c>
      <c r="N135" s="9"/>
      <c r="O135" s="9"/>
      <c r="P135" s="9"/>
      <c r="Q135" s="9"/>
      <c r="R135" s="9"/>
    </row>
    <row r="136" spans="1:18" x14ac:dyDescent="0.2">
      <c r="A136" s="33"/>
      <c r="B136" s="34">
        <f t="shared" si="1"/>
        <v>120</v>
      </c>
      <c r="C136" s="35" t="s">
        <v>169</v>
      </c>
      <c r="D136" s="36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37" t="s">
        <v>50</v>
      </c>
      <c r="F136" s="38">
        <v>0</v>
      </c>
      <c r="G136" s="39">
        <f>VLOOKUP(C136,'[8]Resumen Peso'!$B$1:$D$65536,3,0)*$C$14</f>
        <v>12291.262982621203</v>
      </c>
      <c r="H136" s="40"/>
      <c r="I136" s="41"/>
      <c r="J136" s="42">
        <f>+VLOOKUP(C136,'[8]Resumen Peso'!$B$1:$D$65536,3,0)</f>
        <v>10255.108463561202</v>
      </c>
      <c r="N136" s="9"/>
      <c r="O136" s="9"/>
      <c r="P136" s="9"/>
      <c r="Q136" s="9"/>
      <c r="R136" s="9"/>
    </row>
    <row r="137" spans="1:18" x14ac:dyDescent="0.2">
      <c r="A137" s="33"/>
      <c r="B137" s="34">
        <f t="shared" si="1"/>
        <v>121</v>
      </c>
      <c r="C137" s="35" t="s">
        <v>170</v>
      </c>
      <c r="D137" s="36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37" t="s">
        <v>50</v>
      </c>
      <c r="F137" s="38">
        <v>0</v>
      </c>
      <c r="G137" s="39">
        <f>VLOOKUP(C137,'[8]Resumen Peso'!$B$1:$D$65536,3,0)*$C$14</f>
        <v>13598.588107793688</v>
      </c>
      <c r="H137" s="40"/>
      <c r="I137" s="41"/>
      <c r="J137" s="42">
        <f>+VLOOKUP(C137,'[8]Resumen Peso'!$B$1:$D$65536,3,0)</f>
        <v>11345.863821634541</v>
      </c>
      <c r="N137" s="9"/>
      <c r="O137" s="9"/>
      <c r="P137" s="9"/>
      <c r="Q137" s="9"/>
      <c r="R137" s="9"/>
    </row>
    <row r="138" spans="1:18" x14ac:dyDescent="0.2">
      <c r="A138" s="33"/>
      <c r="B138" s="34">
        <f t="shared" si="1"/>
        <v>122</v>
      </c>
      <c r="C138" s="35" t="s">
        <v>171</v>
      </c>
      <c r="D138" s="36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37" t="s">
        <v>50</v>
      </c>
      <c r="F138" s="38">
        <v>0</v>
      </c>
      <c r="G138" s="39">
        <f>VLOOKUP(C138,'[8]Resumen Peso'!$B$1:$D$65536,3,0)*$C$14</f>
        <v>15143.193883957336</v>
      </c>
      <c r="H138" s="40"/>
      <c r="I138" s="41"/>
      <c r="J138" s="42">
        <f>+VLOOKUP(C138,'[8]Resumen Peso'!$B$1:$D$65536,3,0)</f>
        <v>12634.592228991693</v>
      </c>
      <c r="N138" s="9"/>
      <c r="O138" s="9"/>
      <c r="P138" s="9"/>
      <c r="Q138" s="9"/>
      <c r="R138" s="9"/>
    </row>
    <row r="139" spans="1:18" x14ac:dyDescent="0.2">
      <c r="A139" s="33"/>
      <c r="B139" s="34">
        <f t="shared" si="1"/>
        <v>123</v>
      </c>
      <c r="C139" s="35" t="s">
        <v>172</v>
      </c>
      <c r="D139" s="36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37" t="s">
        <v>50</v>
      </c>
      <c r="F139" s="38">
        <v>0</v>
      </c>
      <c r="G139" s="39">
        <f>VLOOKUP(C139,'[8]Resumen Peso'!$B$1:$D$65536,3,0)*$C$14</f>
        <v>16960.377150032218</v>
      </c>
      <c r="H139" s="40"/>
      <c r="I139" s="41"/>
      <c r="J139" s="42">
        <f>+VLOOKUP(C139,'[8]Resumen Peso'!$B$1:$D$65536,3,0)</f>
        <v>14150.743296470697</v>
      </c>
      <c r="N139" s="9"/>
      <c r="O139" s="9"/>
      <c r="P139" s="9"/>
      <c r="Q139" s="9"/>
      <c r="R139" s="9"/>
    </row>
    <row r="140" spans="1:18" x14ac:dyDescent="0.2">
      <c r="A140" s="33"/>
      <c r="B140" s="34">
        <f t="shared" si="1"/>
        <v>124</v>
      </c>
      <c r="C140" s="35" t="s">
        <v>173</v>
      </c>
      <c r="D140" s="36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37" t="s">
        <v>50</v>
      </c>
      <c r="F140" s="38">
        <v>0</v>
      </c>
      <c r="G140" s="39">
        <f>VLOOKUP(C140,'[8]Resumen Peso'!$B$1:$D$65536,3,0)*$C$14</f>
        <v>17509.060494029643</v>
      </c>
      <c r="H140" s="40"/>
      <c r="I140" s="41"/>
      <c r="J140" s="42">
        <f>+VLOOKUP(C140,'[8]Resumen Peso'!$B$1:$D$65536,3,0)</f>
        <v>14608.532476703751</v>
      </c>
      <c r="N140" s="9"/>
      <c r="O140" s="9"/>
      <c r="P140" s="9"/>
      <c r="Q140" s="9"/>
      <c r="R140" s="9"/>
    </row>
    <row r="141" spans="1:18" x14ac:dyDescent="0.2">
      <c r="A141" s="33"/>
      <c r="B141" s="34">
        <f t="shared" si="1"/>
        <v>125</v>
      </c>
      <c r="C141" s="35" t="s">
        <v>174</v>
      </c>
      <c r="D141" s="36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37" t="s">
        <v>50</v>
      </c>
      <c r="F141" s="38">
        <v>0</v>
      </c>
      <c r="G141" s="39">
        <f>VLOOKUP(C141,'[8]Resumen Peso'!$B$1:$D$65536,3,0)*$C$14</f>
        <v>19519.576916421007</v>
      </c>
      <c r="H141" s="40"/>
      <c r="I141" s="41"/>
      <c r="J141" s="42">
        <f>+VLOOKUP(C141,'[8]Resumen Peso'!$B$1:$D$65536,3,0)</f>
        <v>16285.98938317029</v>
      </c>
      <c r="N141" s="9"/>
      <c r="O141" s="9"/>
      <c r="P141" s="9"/>
      <c r="Q141" s="9"/>
      <c r="R141" s="9"/>
    </row>
    <row r="142" spans="1:18" x14ac:dyDescent="0.2">
      <c r="A142" s="33"/>
      <c r="B142" s="34">
        <f t="shared" si="1"/>
        <v>126</v>
      </c>
      <c r="C142" s="35" t="s">
        <v>175</v>
      </c>
      <c r="D142" s="36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37" t="s">
        <v>50</v>
      </c>
      <c r="F142" s="38">
        <v>0</v>
      </c>
      <c r="G142" s="39">
        <f>VLOOKUP(C142,'[8]Resumen Peso'!$B$1:$D$65536,3,0)*$C$14</f>
        <v>21530.09333881237</v>
      </c>
      <c r="H142" s="40"/>
      <c r="I142" s="41"/>
      <c r="J142" s="42">
        <f>+VLOOKUP(C142,'[8]Resumen Peso'!$B$1:$D$65536,3,0)</f>
        <v>17963.446289636831</v>
      </c>
      <c r="N142" s="9"/>
      <c r="O142" s="9"/>
      <c r="P142" s="9"/>
      <c r="Q142" s="9"/>
      <c r="R142" s="9"/>
    </row>
    <row r="143" spans="1:18" x14ac:dyDescent="0.2">
      <c r="A143" s="33"/>
      <c r="B143" s="34">
        <f t="shared" si="1"/>
        <v>127</v>
      </c>
      <c r="C143" s="35" t="s">
        <v>176</v>
      </c>
      <c r="D143" s="36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37" t="s">
        <v>50</v>
      </c>
      <c r="F143" s="38">
        <v>0</v>
      </c>
      <c r="G143" s="39">
        <f>VLOOKUP(C143,'[8]Resumen Peso'!$B$1:$D$65536,3,0)*$C$14</f>
        <v>7432.9440914934721</v>
      </c>
      <c r="H143" s="40"/>
      <c r="I143" s="41"/>
      <c r="J143" s="42">
        <f>+VLOOKUP(C143,'[8]Resumen Peso'!$B$1:$D$65536,3,0)</f>
        <v>6201.6123135294147</v>
      </c>
      <c r="N143" s="9"/>
      <c r="O143" s="9"/>
      <c r="P143" s="9"/>
      <c r="Q143" s="9"/>
      <c r="R143" s="9"/>
    </row>
    <row r="144" spans="1:18" x14ac:dyDescent="0.2">
      <c r="A144" s="33"/>
      <c r="B144" s="34">
        <f t="shared" si="1"/>
        <v>128</v>
      </c>
      <c r="C144" s="35" t="s">
        <v>177</v>
      </c>
      <c r="D144" s="36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37" t="s">
        <v>50</v>
      </c>
      <c r="F144" s="38">
        <v>0</v>
      </c>
      <c r="G144" s="39">
        <f>VLOOKUP(C144,'[8]Resumen Peso'!$B$1:$D$65536,3,0)*$C$14</f>
        <v>8504.3594560330712</v>
      </c>
      <c r="H144" s="40"/>
      <c r="I144" s="41"/>
      <c r="J144" s="42">
        <f>+VLOOKUP(C144,'[8]Resumen Peso'!$B$1:$D$65536,3,0)</f>
        <v>7095.5384127768975</v>
      </c>
      <c r="N144" s="9"/>
      <c r="O144" s="9"/>
      <c r="P144" s="9"/>
      <c r="Q144" s="9"/>
      <c r="R144" s="9"/>
    </row>
    <row r="145" spans="1:18" x14ac:dyDescent="0.2">
      <c r="A145" s="33"/>
      <c r="B145" s="34">
        <f t="shared" si="1"/>
        <v>129</v>
      </c>
      <c r="C145" s="35" t="s">
        <v>178</v>
      </c>
      <c r="D145" s="36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37" t="s">
        <v>50</v>
      </c>
      <c r="F145" s="38">
        <v>0</v>
      </c>
      <c r="G145" s="39">
        <f>VLOOKUP(C145,'[8]Resumen Peso'!$B$1:$D$65536,3,0)*$C$14</f>
        <v>9566.2086119607102</v>
      </c>
      <c r="H145" s="40"/>
      <c r="I145" s="41"/>
      <c r="J145" s="42">
        <f>+VLOOKUP(C145,'[8]Resumen Peso'!$B$1:$D$65536,3,0)</f>
        <v>7981.4830289953852</v>
      </c>
      <c r="N145" s="9"/>
      <c r="O145" s="9"/>
      <c r="P145" s="9"/>
      <c r="Q145" s="9"/>
      <c r="R145" s="9"/>
    </row>
    <row r="146" spans="1:18" x14ac:dyDescent="0.2">
      <c r="A146" s="33"/>
      <c r="B146" s="34">
        <f t="shared" ref="B146:B209" si="2">1+B145</f>
        <v>130</v>
      </c>
      <c r="C146" s="35" t="s">
        <v>179</v>
      </c>
      <c r="D146" s="36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37" t="s">
        <v>50</v>
      </c>
      <c r="F146" s="38">
        <v>0</v>
      </c>
      <c r="G146" s="39">
        <f>VLOOKUP(C146,'[8]Resumen Peso'!$B$1:$D$65536,3,0)*$C$14</f>
        <v>10618.49155927639</v>
      </c>
      <c r="H146" s="40"/>
      <c r="I146" s="41"/>
      <c r="J146" s="42">
        <f>+VLOOKUP(C146,'[8]Resumen Peso'!$B$1:$D$65536,3,0)</f>
        <v>8859.4461621848786</v>
      </c>
      <c r="N146" s="9"/>
      <c r="O146" s="9"/>
      <c r="P146" s="9"/>
      <c r="Q146" s="9"/>
      <c r="R146" s="9"/>
    </row>
    <row r="147" spans="1:18" x14ac:dyDescent="0.2">
      <c r="A147" s="33"/>
      <c r="B147" s="34">
        <f t="shared" si="2"/>
        <v>131</v>
      </c>
      <c r="C147" s="35" t="s">
        <v>180</v>
      </c>
      <c r="D147" s="36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37" t="s">
        <v>50</v>
      </c>
      <c r="F147" s="38">
        <v>0</v>
      </c>
      <c r="G147" s="39">
        <f>VLOOKUP(C147,'[8]Resumen Peso'!$B$1:$D$65536,3,0)*$C$14</f>
        <v>11670.774506592066</v>
      </c>
      <c r="H147" s="40"/>
      <c r="I147" s="41"/>
      <c r="J147" s="42">
        <f>+VLOOKUP(C147,'[8]Resumen Peso'!$B$1:$D$65536,3,0)</f>
        <v>9737.4092953743693</v>
      </c>
      <c r="N147" s="9"/>
      <c r="O147" s="9"/>
      <c r="P147" s="9"/>
      <c r="Q147" s="9"/>
      <c r="R147" s="9"/>
    </row>
    <row r="148" spans="1:18" x14ac:dyDescent="0.2">
      <c r="A148" s="33"/>
      <c r="B148" s="34">
        <f t="shared" si="2"/>
        <v>132</v>
      </c>
      <c r="C148" s="35" t="s">
        <v>181</v>
      </c>
      <c r="D148" s="36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37" t="s">
        <v>50</v>
      </c>
      <c r="F148" s="38">
        <v>0</v>
      </c>
      <c r="G148" s="39">
        <f>VLOOKUP(C148,'[8]Resumen Peso'!$B$1:$D$65536,3,0)*$C$14</f>
        <v>13083.875710333677</v>
      </c>
      <c r="H148" s="40"/>
      <c r="I148" s="41"/>
      <c r="J148" s="42">
        <f>+VLOOKUP(C148,'[8]Resumen Peso'!$B$1:$D$65536,3,0)</f>
        <v>10916.418005451509</v>
      </c>
      <c r="N148" s="9"/>
      <c r="O148" s="9"/>
      <c r="P148" s="9"/>
      <c r="Q148" s="9"/>
      <c r="R148" s="9"/>
    </row>
    <row r="149" spans="1:18" x14ac:dyDescent="0.2">
      <c r="A149" s="33"/>
      <c r="B149" s="34">
        <f t="shared" si="2"/>
        <v>133</v>
      </c>
      <c r="C149" s="35" t="s">
        <v>182</v>
      </c>
      <c r="D149" s="36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37" t="s">
        <v>50</v>
      </c>
      <c r="F149" s="38">
        <v>0</v>
      </c>
      <c r="G149" s="39">
        <f>VLOOKUP(C149,'[8]Resumen Peso'!$B$1:$D$65536,3,0)*$C$14</f>
        <v>14521.504672956356</v>
      </c>
      <c r="H149" s="40"/>
      <c r="I149" s="41"/>
      <c r="J149" s="42">
        <f>+VLOOKUP(C149,'[8]Resumen Peso'!$B$1:$D$65536,3,0)</f>
        <v>12115.891238014994</v>
      </c>
      <c r="N149" s="9"/>
      <c r="O149" s="9"/>
      <c r="P149" s="9"/>
      <c r="Q149" s="9"/>
      <c r="R149" s="9"/>
    </row>
    <row r="150" spans="1:18" x14ac:dyDescent="0.2">
      <c r="A150" s="33"/>
      <c r="B150" s="34">
        <f t="shared" si="2"/>
        <v>134</v>
      </c>
      <c r="C150" s="35" t="s">
        <v>183</v>
      </c>
      <c r="D150" s="36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37" t="s">
        <v>50</v>
      </c>
      <c r="F150" s="38">
        <v>0</v>
      </c>
      <c r="G150" s="39">
        <f>VLOOKUP(C150,'[8]Resumen Peso'!$B$1:$D$65536,3,0)*$C$14</f>
        <v>15959.133635579037</v>
      </c>
      <c r="H150" s="40"/>
      <c r="I150" s="41"/>
      <c r="J150" s="42">
        <f>+VLOOKUP(C150,'[8]Resumen Peso'!$B$1:$D$65536,3,0)</f>
        <v>13315.364470578479</v>
      </c>
      <c r="N150" s="9"/>
      <c r="O150" s="9"/>
      <c r="P150" s="9"/>
      <c r="Q150" s="9"/>
      <c r="R150" s="9"/>
    </row>
    <row r="151" spans="1:18" x14ac:dyDescent="0.2">
      <c r="A151" s="33"/>
      <c r="B151" s="34">
        <f t="shared" si="2"/>
        <v>135</v>
      </c>
      <c r="C151" s="35" t="s">
        <v>184</v>
      </c>
      <c r="D151" s="36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37" t="s">
        <v>50</v>
      </c>
      <c r="F151" s="38">
        <v>0</v>
      </c>
      <c r="G151" s="39">
        <f>VLOOKUP(C151,'[8]Resumen Peso'!$B$1:$D$65536,3,0)*$C$14</f>
        <v>17656.58135981025</v>
      </c>
      <c r="H151" s="40"/>
      <c r="I151" s="41"/>
      <c r="J151" s="42">
        <f>+VLOOKUP(C151,'[8]Resumen Peso'!$B$1:$D$65536,3,0)</f>
        <v>14731.615229172527</v>
      </c>
      <c r="N151" s="9"/>
      <c r="O151" s="9"/>
      <c r="P151" s="9"/>
      <c r="Q151" s="9"/>
      <c r="R151" s="9"/>
    </row>
    <row r="152" spans="1:18" x14ac:dyDescent="0.2">
      <c r="A152" s="33"/>
      <c r="B152" s="34">
        <f t="shared" si="2"/>
        <v>136</v>
      </c>
      <c r="C152" s="35" t="s">
        <v>185</v>
      </c>
      <c r="D152" s="36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37" t="s">
        <v>50</v>
      </c>
      <c r="F152" s="38">
        <v>0</v>
      </c>
      <c r="G152" s="39">
        <f>VLOOKUP(C152,'[8]Resumen Peso'!$B$1:$D$65536,3,0)*$C$14</f>
        <v>19662.117327182907</v>
      </c>
      <c r="H152" s="40"/>
      <c r="I152" s="41"/>
      <c r="J152" s="42">
        <f>+VLOOKUP(C152,'[8]Resumen Peso'!$B$1:$D$65536,3,0)</f>
        <v>16404.916736272302</v>
      </c>
      <c r="N152" s="9"/>
      <c r="O152" s="9"/>
      <c r="P152" s="9"/>
      <c r="Q152" s="9"/>
      <c r="R152" s="9"/>
    </row>
    <row r="153" spans="1:18" x14ac:dyDescent="0.2">
      <c r="A153" s="33"/>
      <c r="B153" s="34">
        <f t="shared" si="2"/>
        <v>137</v>
      </c>
      <c r="C153" s="35" t="s">
        <v>186</v>
      </c>
      <c r="D153" s="36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37" t="s">
        <v>50</v>
      </c>
      <c r="F153" s="38">
        <v>0</v>
      </c>
      <c r="G153" s="39">
        <f>VLOOKUP(C153,'[8]Resumen Peso'!$B$1:$D$65536,3,0)*$C$14</f>
        <v>22021.571406444862</v>
      </c>
      <c r="H153" s="40"/>
      <c r="I153" s="41"/>
      <c r="J153" s="42">
        <f>+VLOOKUP(C153,'[8]Resumen Peso'!$B$1:$D$65536,3,0)</f>
        <v>18373.506744624981</v>
      </c>
      <c r="N153" s="9"/>
      <c r="O153" s="9"/>
      <c r="P153" s="9"/>
      <c r="Q153" s="9"/>
      <c r="R153" s="9"/>
    </row>
    <row r="154" spans="1:18" x14ac:dyDescent="0.2">
      <c r="A154" s="33"/>
      <c r="B154" s="34">
        <f t="shared" si="2"/>
        <v>138</v>
      </c>
      <c r="C154" s="35" t="s">
        <v>187</v>
      </c>
      <c r="D154" s="36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37" t="s">
        <v>50</v>
      </c>
      <c r="F154" s="38">
        <v>0</v>
      </c>
      <c r="G154" s="39">
        <f>VLOOKUP(C154,'[8]Resumen Peso'!$B$1:$D$65536,3,0)*$C$14</f>
        <v>22733.988903560676</v>
      </c>
      <c r="H154" s="40"/>
      <c r="I154" s="41"/>
      <c r="J154" s="42">
        <f>+VLOOKUP(C154,'[8]Resumen Peso'!$B$1:$D$65536,3,0)</f>
        <v>18967.906092730333</v>
      </c>
      <c r="N154" s="9"/>
      <c r="O154" s="9"/>
      <c r="P154" s="9"/>
      <c r="Q154" s="9"/>
      <c r="R154" s="9"/>
    </row>
    <row r="155" spans="1:18" x14ac:dyDescent="0.2">
      <c r="A155" s="33"/>
      <c r="B155" s="34">
        <f t="shared" si="2"/>
        <v>139</v>
      </c>
      <c r="C155" s="35" t="s">
        <v>188</v>
      </c>
      <c r="D155" s="36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37" t="s">
        <v>50</v>
      </c>
      <c r="F155" s="38">
        <v>0</v>
      </c>
      <c r="G155" s="39">
        <f>VLOOKUP(C155,'[8]Resumen Peso'!$B$1:$D$65536,3,0)*$C$14</f>
        <v>25344.469234738764</v>
      </c>
      <c r="H155" s="40"/>
      <c r="I155" s="41"/>
      <c r="J155" s="42">
        <f>+VLOOKUP(C155,'[8]Resumen Peso'!$B$1:$D$65536,3,0)</f>
        <v>21145.937673054996</v>
      </c>
      <c r="N155" s="9"/>
      <c r="O155" s="9"/>
      <c r="P155" s="9"/>
      <c r="Q155" s="9"/>
      <c r="R155" s="9"/>
    </row>
    <row r="156" spans="1:18" x14ac:dyDescent="0.2">
      <c r="A156" s="33"/>
      <c r="B156" s="34">
        <f t="shared" si="2"/>
        <v>140</v>
      </c>
      <c r="C156" s="35" t="s">
        <v>189</v>
      </c>
      <c r="D156" s="36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37" t="s">
        <v>50</v>
      </c>
      <c r="F156" s="38">
        <v>0</v>
      </c>
      <c r="G156" s="39">
        <f>VLOOKUP(C156,'[8]Resumen Peso'!$B$1:$D$65536,3,0)*$C$14</f>
        <v>27954.949565916857</v>
      </c>
      <c r="H156" s="40"/>
      <c r="I156" s="41"/>
      <c r="J156" s="42">
        <f>+VLOOKUP(C156,'[8]Resumen Peso'!$B$1:$D$65536,3,0)</f>
        <v>23323.969253379659</v>
      </c>
      <c r="N156" s="9"/>
      <c r="O156" s="9"/>
      <c r="P156" s="9"/>
      <c r="Q156" s="9"/>
      <c r="R156" s="9"/>
    </row>
    <row r="157" spans="1:18" x14ac:dyDescent="0.2">
      <c r="A157" s="33"/>
      <c r="B157" s="34">
        <f t="shared" si="2"/>
        <v>141</v>
      </c>
      <c r="C157" s="35" t="s">
        <v>190</v>
      </c>
      <c r="D157" s="36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37" t="s">
        <v>50</v>
      </c>
      <c r="F157" s="38">
        <v>0</v>
      </c>
      <c r="G157" s="39">
        <f>VLOOKUP(C157,'[8]Resumen Peso'!$B$1:$D$65536,3,0)*$C$14</f>
        <v>6772.8100176614171</v>
      </c>
      <c r="H157" s="40"/>
      <c r="I157" s="41"/>
      <c r="J157" s="42">
        <f>+VLOOKUP(C157,'[8]Resumen Peso'!$B$1:$D$65536,3,0)</f>
        <v>5650.8351853195563</v>
      </c>
      <c r="N157" s="9"/>
      <c r="O157" s="9"/>
      <c r="P157" s="9"/>
      <c r="Q157" s="9"/>
      <c r="R157" s="9"/>
    </row>
    <row r="158" spans="1:18" x14ac:dyDescent="0.2">
      <c r="A158" s="33"/>
      <c r="B158" s="34">
        <f t="shared" si="2"/>
        <v>142</v>
      </c>
      <c r="C158" s="35" t="s">
        <v>191</v>
      </c>
      <c r="D158" s="36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37" t="s">
        <v>50</v>
      </c>
      <c r="F158" s="38">
        <v>0</v>
      </c>
      <c r="G158" s="39">
        <f>VLOOKUP(C158,'[8]Resumen Peso'!$B$1:$D$65536,3,0)*$C$14</f>
        <v>7749.0709211081075</v>
      </c>
      <c r="H158" s="40"/>
      <c r="I158" s="41"/>
      <c r="J158" s="42">
        <f>+VLOOKUP(C158,'[8]Resumen Peso'!$B$1:$D$65536,3,0)</f>
        <v>6465.3699868070598</v>
      </c>
      <c r="N158" s="9"/>
      <c r="O158" s="9"/>
      <c r="P158" s="9"/>
      <c r="Q158" s="9"/>
      <c r="R158" s="9"/>
    </row>
    <row r="159" spans="1:18" x14ac:dyDescent="0.2">
      <c r="A159" s="33"/>
      <c r="B159" s="34">
        <f t="shared" si="2"/>
        <v>143</v>
      </c>
      <c r="C159" s="35" t="s">
        <v>192</v>
      </c>
      <c r="D159" s="36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37" t="s">
        <v>50</v>
      </c>
      <c r="F159" s="38">
        <v>0</v>
      </c>
      <c r="G159" s="39">
        <f>VLOOKUP(C159,'[8]Resumen Peso'!$B$1:$D$65536,3,0)*$C$14</f>
        <v>8716.615209345453</v>
      </c>
      <c r="H159" s="40"/>
      <c r="I159" s="41"/>
      <c r="J159" s="42">
        <f>+VLOOKUP(C159,'[8]Resumen Peso'!$B$1:$D$65536,3,0)</f>
        <v>7272.6321561384248</v>
      </c>
      <c r="N159" s="9"/>
      <c r="O159" s="9"/>
      <c r="P159" s="9"/>
      <c r="Q159" s="9"/>
      <c r="R159" s="9"/>
    </row>
    <row r="160" spans="1:18" x14ac:dyDescent="0.2">
      <c r="A160" s="33"/>
      <c r="B160" s="34">
        <f t="shared" si="2"/>
        <v>144</v>
      </c>
      <c r="C160" s="35" t="s">
        <v>193</v>
      </c>
      <c r="D160" s="36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37" t="s">
        <v>50</v>
      </c>
      <c r="F160" s="38">
        <v>0</v>
      </c>
      <c r="G160" s="39">
        <f>VLOOKUP(C160,'[8]Resumen Peso'!$B$1:$D$65536,3,0)*$C$14</f>
        <v>9675.4428823734524</v>
      </c>
      <c r="H160" s="40"/>
      <c r="I160" s="41"/>
      <c r="J160" s="42">
        <f>+VLOOKUP(C160,'[8]Resumen Peso'!$B$1:$D$65536,3,0)</f>
        <v>8072.621693313652</v>
      </c>
      <c r="N160" s="9"/>
      <c r="O160" s="9"/>
      <c r="P160" s="9"/>
      <c r="Q160" s="9"/>
      <c r="R160" s="9"/>
    </row>
    <row r="161" spans="1:18" x14ac:dyDescent="0.2">
      <c r="A161" s="33"/>
      <c r="B161" s="34">
        <f t="shared" si="2"/>
        <v>145</v>
      </c>
      <c r="C161" s="35" t="s">
        <v>194</v>
      </c>
      <c r="D161" s="36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37" t="s">
        <v>50</v>
      </c>
      <c r="F161" s="38">
        <v>0</v>
      </c>
      <c r="G161" s="39">
        <f>VLOOKUP(C161,'[8]Resumen Peso'!$B$1:$D$65536,3,0)*$C$14</f>
        <v>10634.270555401452</v>
      </c>
      <c r="H161" s="40"/>
      <c r="I161" s="41"/>
      <c r="J161" s="42">
        <f>+VLOOKUP(C161,'[8]Resumen Peso'!$B$1:$D$65536,3,0)</f>
        <v>8872.6112304888775</v>
      </c>
      <c r="N161" s="9"/>
      <c r="O161" s="9"/>
      <c r="P161" s="9"/>
      <c r="Q161" s="9"/>
      <c r="R161" s="9"/>
    </row>
    <row r="162" spans="1:18" x14ac:dyDescent="0.2">
      <c r="A162" s="33"/>
      <c r="B162" s="34">
        <f t="shared" si="2"/>
        <v>146</v>
      </c>
      <c r="C162" s="35" t="s">
        <v>195</v>
      </c>
      <c r="D162" s="36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37" t="s">
        <v>50</v>
      </c>
      <c r="F162" s="38">
        <v>0</v>
      </c>
      <c r="G162" s="39">
        <f>VLOOKUP(C162,'[8]Resumen Peso'!$B$1:$D$65536,3,0)*$C$14</f>
        <v>11921.871520895544</v>
      </c>
      <c r="H162" s="40"/>
      <c r="I162" s="41"/>
      <c r="J162" s="42">
        <f>+VLOOKUP(C162,'[8]Resumen Peso'!$B$1:$D$65536,3,0)</f>
        <v>9946.9099073293346</v>
      </c>
      <c r="N162" s="9"/>
      <c r="O162" s="9"/>
      <c r="P162" s="9"/>
      <c r="Q162" s="9"/>
      <c r="R162" s="9"/>
    </row>
    <row r="163" spans="1:18" x14ac:dyDescent="0.2">
      <c r="A163" s="33"/>
      <c r="B163" s="34">
        <f t="shared" si="2"/>
        <v>147</v>
      </c>
      <c r="C163" s="35" t="s">
        <v>196</v>
      </c>
      <c r="D163" s="36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37" t="s">
        <v>50</v>
      </c>
      <c r="F163" s="38">
        <v>0</v>
      </c>
      <c r="G163" s="39">
        <f>VLOOKUP(C163,'[8]Resumen Peso'!$B$1:$D$65536,3,0)*$C$14</f>
        <v>13231.821887786398</v>
      </c>
      <c r="H163" s="40"/>
      <c r="I163" s="41"/>
      <c r="J163" s="42">
        <f>+VLOOKUP(C163,'[8]Resumen Peso'!$B$1:$D$65536,3,0)</f>
        <v>11039.85561301813</v>
      </c>
      <c r="N163" s="9"/>
      <c r="O163" s="9"/>
      <c r="P163" s="9"/>
      <c r="Q163" s="9"/>
      <c r="R163" s="9"/>
    </row>
    <row r="164" spans="1:18" x14ac:dyDescent="0.2">
      <c r="A164" s="33"/>
      <c r="B164" s="34">
        <f t="shared" si="2"/>
        <v>148</v>
      </c>
      <c r="C164" s="35" t="s">
        <v>197</v>
      </c>
      <c r="D164" s="36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37" t="s">
        <v>50</v>
      </c>
      <c r="F164" s="38">
        <v>0</v>
      </c>
      <c r="G164" s="39">
        <f>VLOOKUP(C164,'[8]Resumen Peso'!$B$1:$D$65536,3,0)*$C$14</f>
        <v>14541.772254677251</v>
      </c>
      <c r="H164" s="40"/>
      <c r="I164" s="41"/>
      <c r="J164" s="42">
        <f>+VLOOKUP(C164,'[8]Resumen Peso'!$B$1:$D$65536,3,0)</f>
        <v>12132.801318706925</v>
      </c>
      <c r="N164" s="9"/>
      <c r="O164" s="9"/>
      <c r="P164" s="9"/>
      <c r="Q164" s="9"/>
      <c r="R164" s="9"/>
    </row>
    <row r="165" spans="1:18" x14ac:dyDescent="0.2">
      <c r="A165" s="33"/>
      <c r="B165" s="34">
        <f t="shared" si="2"/>
        <v>149</v>
      </c>
      <c r="C165" s="35" t="s">
        <v>198</v>
      </c>
      <c r="D165" s="36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37" t="s">
        <v>50</v>
      </c>
      <c r="F165" s="38">
        <v>0</v>
      </c>
      <c r="G165" s="39">
        <f>VLOOKUP(C165,'[8]Resumen Peso'!$B$1:$D$65536,3,0)*$C$14</f>
        <v>16088.466378784382</v>
      </c>
      <c r="H165" s="40"/>
      <c r="I165" s="41"/>
      <c r="J165" s="42">
        <f>+VLOOKUP(C165,'[8]Resumen Peso'!$B$1:$D$65536,3,0)</f>
        <v>13423.272121023841</v>
      </c>
      <c r="N165" s="9"/>
      <c r="O165" s="9"/>
      <c r="P165" s="9"/>
      <c r="Q165" s="9"/>
      <c r="R165" s="9"/>
    </row>
    <row r="166" spans="1:18" x14ac:dyDescent="0.2">
      <c r="A166" s="33"/>
      <c r="B166" s="34">
        <f t="shared" si="2"/>
        <v>150</v>
      </c>
      <c r="C166" s="35" t="s">
        <v>199</v>
      </c>
      <c r="D166" s="36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37" t="s">
        <v>50</v>
      </c>
      <c r="F166" s="38">
        <v>0</v>
      </c>
      <c r="G166" s="39">
        <f>VLOOKUP(C166,'[8]Resumen Peso'!$B$1:$D$65536,3,0)*$C$14</f>
        <v>17915.886836062782</v>
      </c>
      <c r="H166" s="40"/>
      <c r="I166" s="41"/>
      <c r="J166" s="42">
        <f>+VLOOKUP(C166,'[8]Resumen Peso'!$B$1:$D$65536,3,0)</f>
        <v>14947.964500026548</v>
      </c>
      <c r="N166" s="9"/>
      <c r="O166" s="9"/>
      <c r="P166" s="9"/>
      <c r="Q166" s="9"/>
      <c r="R166" s="9"/>
    </row>
    <row r="167" spans="1:18" x14ac:dyDescent="0.2">
      <c r="A167" s="33"/>
      <c r="B167" s="34">
        <f t="shared" si="2"/>
        <v>151</v>
      </c>
      <c r="C167" s="35" t="s">
        <v>200</v>
      </c>
      <c r="D167" s="36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37" t="s">
        <v>50</v>
      </c>
      <c r="F167" s="38">
        <v>0</v>
      </c>
      <c r="G167" s="39">
        <f>VLOOKUP(C167,'[8]Resumen Peso'!$B$1:$D$65536,3,0)*$C$14</f>
        <v>20065.79325639032</v>
      </c>
      <c r="H167" s="40"/>
      <c r="I167" s="41"/>
      <c r="J167" s="42">
        <f>+VLOOKUP(C167,'[8]Resumen Peso'!$B$1:$D$65536,3,0)</f>
        <v>16741.720240029736</v>
      </c>
      <c r="N167" s="9"/>
      <c r="O167" s="9"/>
      <c r="P167" s="9"/>
      <c r="Q167" s="9"/>
      <c r="R167" s="9"/>
    </row>
    <row r="168" spans="1:18" x14ac:dyDescent="0.2">
      <c r="A168" s="33"/>
      <c r="B168" s="34">
        <f t="shared" si="2"/>
        <v>152</v>
      </c>
      <c r="C168" s="35" t="s">
        <v>201</v>
      </c>
      <c r="D168" s="36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37" t="s">
        <v>50</v>
      </c>
      <c r="F168" s="38">
        <v>0</v>
      </c>
      <c r="G168" s="39">
        <f>VLOOKUP(C168,'[8]Resumen Peso'!$B$1:$D$65536,3,0)*$C$14</f>
        <v>20714.939584121381</v>
      </c>
      <c r="H168" s="40"/>
      <c r="I168" s="41"/>
      <c r="J168" s="42">
        <f>+VLOOKUP(C168,'[8]Resumen Peso'!$B$1:$D$65536,3,0)</f>
        <v>17283.329837759196</v>
      </c>
      <c r="N168" s="9"/>
      <c r="O168" s="9"/>
      <c r="P168" s="9"/>
      <c r="Q168" s="9"/>
      <c r="R168" s="9"/>
    </row>
    <row r="169" spans="1:18" x14ac:dyDescent="0.2">
      <c r="A169" s="33"/>
      <c r="B169" s="34">
        <f t="shared" si="2"/>
        <v>153</v>
      </c>
      <c r="C169" s="35" t="s">
        <v>202</v>
      </c>
      <c r="D169" s="36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37" t="s">
        <v>50</v>
      </c>
      <c r="F169" s="38">
        <v>0</v>
      </c>
      <c r="G169" s="39">
        <f>VLOOKUP(C169,'[8]Resumen Peso'!$B$1:$D$65536,3,0)*$C$14</f>
        <v>23093.578131684928</v>
      </c>
      <c r="H169" s="40"/>
      <c r="I169" s="41"/>
      <c r="J169" s="42">
        <f>+VLOOKUP(C169,'[8]Resumen Peso'!$B$1:$D$65536,3,0)</f>
        <v>19267.92624053422</v>
      </c>
      <c r="N169" s="9"/>
      <c r="O169" s="9"/>
      <c r="P169" s="9"/>
      <c r="Q169" s="9"/>
      <c r="R169" s="9"/>
    </row>
    <row r="170" spans="1:18" x14ac:dyDescent="0.2">
      <c r="A170" s="33"/>
      <c r="B170" s="34">
        <f t="shared" si="2"/>
        <v>154</v>
      </c>
      <c r="C170" s="35" t="s">
        <v>203</v>
      </c>
      <c r="D170" s="36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37" t="s">
        <v>50</v>
      </c>
      <c r="F170" s="38">
        <v>0</v>
      </c>
      <c r="G170" s="39">
        <f>VLOOKUP(C170,'[8]Resumen Peso'!$B$1:$D$65536,3,0)*$C$14</f>
        <v>25472.216679248475</v>
      </c>
      <c r="H170" s="40"/>
      <c r="I170" s="41"/>
      <c r="J170" s="42">
        <f>+VLOOKUP(C170,'[8]Resumen Peso'!$B$1:$D$65536,3,0)</f>
        <v>21252.522643309243</v>
      </c>
      <c r="N170" s="9"/>
      <c r="O170" s="9"/>
      <c r="P170" s="9"/>
      <c r="Q170" s="9"/>
      <c r="R170" s="9"/>
    </row>
    <row r="171" spans="1:18" x14ac:dyDescent="0.2">
      <c r="A171" s="33"/>
      <c r="B171" s="34">
        <f t="shared" si="2"/>
        <v>155</v>
      </c>
      <c r="C171" s="35" t="s">
        <v>204</v>
      </c>
      <c r="D171" s="36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37" t="s">
        <v>50</v>
      </c>
      <c r="F171" s="38">
        <v>0</v>
      </c>
      <c r="G171" s="39">
        <f>VLOOKUP(C171,'[8]Resumen Peso'!$B$1:$D$65536,3,0)*$C$14</f>
        <v>8049.0619193141374</v>
      </c>
      <c r="H171" s="40"/>
      <c r="I171" s="41"/>
      <c r="J171" s="42">
        <f>+VLOOKUP(C171,'[8]Resumen Peso'!$B$1:$D$65536,3,0)</f>
        <v>6715.6648693626321</v>
      </c>
      <c r="N171" s="9"/>
      <c r="O171" s="9"/>
      <c r="P171" s="9"/>
      <c r="Q171" s="9"/>
      <c r="R171" s="9"/>
    </row>
    <row r="172" spans="1:18" x14ac:dyDescent="0.2">
      <c r="A172" s="33"/>
      <c r="B172" s="34">
        <f t="shared" si="2"/>
        <v>156</v>
      </c>
      <c r="C172" s="35" t="s">
        <v>205</v>
      </c>
      <c r="D172" s="36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37" t="s">
        <v>50</v>
      </c>
      <c r="F172" s="38">
        <v>0</v>
      </c>
      <c r="G172" s="39">
        <f>VLOOKUP(C172,'[8]Resumen Peso'!$B$1:$D$65536,3,0)*$C$14</f>
        <v>9209.2870608368958</v>
      </c>
      <c r="H172" s="40"/>
      <c r="I172" s="41"/>
      <c r="J172" s="42">
        <f>+VLOOKUP(C172,'[8]Resumen Peso'!$B$1:$D$65536,3,0)</f>
        <v>7683.6886343158039</v>
      </c>
      <c r="N172" s="9"/>
      <c r="O172" s="9"/>
      <c r="P172" s="9"/>
      <c r="Q172" s="9"/>
      <c r="R172" s="9"/>
    </row>
    <row r="173" spans="1:18" x14ac:dyDescent="0.2">
      <c r="A173" s="33"/>
      <c r="B173" s="34">
        <f t="shared" si="2"/>
        <v>157</v>
      </c>
      <c r="C173" s="35" t="s">
        <v>206</v>
      </c>
      <c r="D173" s="36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37" t="s">
        <v>50</v>
      </c>
      <c r="F173" s="38">
        <v>0</v>
      </c>
      <c r="G173" s="39">
        <f>VLOOKUP(C173,'[8]Resumen Peso'!$B$1:$D$65536,3,0)*$C$14</f>
        <v>10359.153049310344</v>
      </c>
      <c r="H173" s="40"/>
      <c r="I173" s="41"/>
      <c r="J173" s="42">
        <f>+VLOOKUP(C173,'[8]Resumen Peso'!$B$1:$D$65536,3,0)</f>
        <v>8643.0693299390368</v>
      </c>
      <c r="N173" s="9"/>
      <c r="O173" s="9"/>
      <c r="P173" s="9"/>
      <c r="Q173" s="9"/>
      <c r="R173" s="9"/>
    </row>
    <row r="174" spans="1:18" x14ac:dyDescent="0.2">
      <c r="A174" s="33"/>
      <c r="B174" s="34">
        <f t="shared" si="2"/>
        <v>158</v>
      </c>
      <c r="C174" s="35" t="s">
        <v>207</v>
      </c>
      <c r="D174" s="36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37" t="s">
        <v>50</v>
      </c>
      <c r="F174" s="38">
        <v>0</v>
      </c>
      <c r="G174" s="39">
        <f>VLOOKUP(C174,'[8]Resumen Peso'!$B$1:$D$65536,3,0)*$C$14</f>
        <v>11498.659884734483</v>
      </c>
      <c r="H174" s="40"/>
      <c r="I174" s="41"/>
      <c r="J174" s="42">
        <f>+VLOOKUP(C174,'[8]Resumen Peso'!$B$1:$D$65536,3,0)</f>
        <v>9593.8069562323326</v>
      </c>
      <c r="N174" s="9"/>
      <c r="O174" s="9"/>
      <c r="P174" s="9"/>
      <c r="Q174" s="9"/>
      <c r="R174" s="9"/>
    </row>
    <row r="175" spans="1:18" x14ac:dyDescent="0.2">
      <c r="A175" s="33"/>
      <c r="B175" s="34">
        <f t="shared" si="2"/>
        <v>159</v>
      </c>
      <c r="C175" s="35" t="s">
        <v>208</v>
      </c>
      <c r="D175" s="36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37" t="s">
        <v>50</v>
      </c>
      <c r="F175" s="38">
        <v>0</v>
      </c>
      <c r="G175" s="39">
        <f>VLOOKUP(C175,'[8]Resumen Peso'!$B$1:$D$65536,3,0)*$C$14</f>
        <v>12638.166720158619</v>
      </c>
      <c r="H175" s="40"/>
      <c r="I175" s="41"/>
      <c r="J175" s="42">
        <f>+VLOOKUP(C175,'[8]Resumen Peso'!$B$1:$D$65536,3,0)</f>
        <v>10544.544582525625</v>
      </c>
      <c r="N175" s="9"/>
      <c r="O175" s="9"/>
      <c r="P175" s="9"/>
      <c r="Q175" s="9"/>
      <c r="R175" s="9"/>
    </row>
    <row r="176" spans="1:18" x14ac:dyDescent="0.2">
      <c r="A176" s="33"/>
      <c r="B176" s="34">
        <f t="shared" si="2"/>
        <v>160</v>
      </c>
      <c r="C176" s="35" t="s">
        <v>209</v>
      </c>
      <c r="D176" s="36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37" t="s">
        <v>50</v>
      </c>
      <c r="F176" s="38">
        <v>0</v>
      </c>
      <c r="G176" s="39">
        <f>VLOOKUP(C176,'[8]Resumen Peso'!$B$1:$D$65536,3,0)*$C$14</f>
        <v>14168.400090296644</v>
      </c>
      <c r="H176" s="40"/>
      <c r="I176" s="41"/>
      <c r="J176" s="42">
        <f>+VLOOKUP(C176,'[8]Resumen Peso'!$B$1:$D$65536,3,0)</f>
        <v>11821.281497805559</v>
      </c>
      <c r="N176" s="9"/>
      <c r="O176" s="9"/>
      <c r="P176" s="9"/>
      <c r="Q176" s="9"/>
      <c r="R176" s="9"/>
    </row>
    <row r="177" spans="1:18" x14ac:dyDescent="0.2">
      <c r="A177" s="33"/>
      <c r="B177" s="34">
        <f t="shared" si="2"/>
        <v>161</v>
      </c>
      <c r="C177" s="35" t="s">
        <v>210</v>
      </c>
      <c r="D177" s="36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37" t="s">
        <v>50</v>
      </c>
      <c r="F177" s="38">
        <v>0</v>
      </c>
      <c r="G177" s="39">
        <f>VLOOKUP(C177,'[8]Resumen Peso'!$B$1:$D$65536,3,0)*$C$14</f>
        <v>15725.194328853102</v>
      </c>
      <c r="H177" s="40"/>
      <c r="I177" s="41"/>
      <c r="J177" s="42">
        <f>+VLOOKUP(C177,'[8]Resumen Peso'!$B$1:$D$65536,3,0)</f>
        <v>13120.179242847458</v>
      </c>
      <c r="N177" s="9"/>
      <c r="O177" s="9"/>
      <c r="P177" s="9"/>
      <c r="Q177" s="9"/>
      <c r="R177" s="9"/>
    </row>
    <row r="178" spans="1:18" x14ac:dyDescent="0.2">
      <c r="A178" s="33"/>
      <c r="B178" s="34">
        <f t="shared" si="2"/>
        <v>162</v>
      </c>
      <c r="C178" s="35" t="s">
        <v>211</v>
      </c>
      <c r="D178" s="36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37" t="s">
        <v>50</v>
      </c>
      <c r="F178" s="38">
        <v>0</v>
      </c>
      <c r="G178" s="39">
        <f>VLOOKUP(C178,'[8]Resumen Peso'!$B$1:$D$65536,3,0)*$C$14</f>
        <v>17281.98856740956</v>
      </c>
      <c r="H178" s="40"/>
      <c r="I178" s="41"/>
      <c r="J178" s="42">
        <f>+VLOOKUP(C178,'[8]Resumen Peso'!$B$1:$D$65536,3,0)</f>
        <v>14419.076987889357</v>
      </c>
      <c r="N178" s="9"/>
      <c r="O178" s="9"/>
      <c r="P178" s="9"/>
      <c r="Q178" s="9"/>
      <c r="R178" s="9"/>
    </row>
    <row r="179" spans="1:18" x14ac:dyDescent="0.2">
      <c r="A179" s="33"/>
      <c r="B179" s="34">
        <f t="shared" si="2"/>
        <v>163</v>
      </c>
      <c r="C179" s="35" t="s">
        <v>212</v>
      </c>
      <c r="D179" s="36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37" t="s">
        <v>50</v>
      </c>
      <c r="F179" s="38">
        <v>0</v>
      </c>
      <c r="G179" s="39">
        <f>VLOOKUP(C179,'[8]Resumen Peso'!$B$1:$D$65536,3,0)*$C$14</f>
        <v>19120.137982897857</v>
      </c>
      <c r="H179" s="40"/>
      <c r="I179" s="41"/>
      <c r="J179" s="42">
        <f>+VLOOKUP(C179,'[8]Resumen Peso'!$B$1:$D$65536,3,0)</f>
        <v>15952.720979944284</v>
      </c>
      <c r="N179" s="9"/>
      <c r="O179" s="9"/>
      <c r="P179" s="9"/>
      <c r="Q179" s="9"/>
      <c r="R179" s="9"/>
    </row>
    <row r="180" spans="1:18" x14ac:dyDescent="0.2">
      <c r="A180" s="33"/>
      <c r="B180" s="34">
        <f t="shared" si="2"/>
        <v>164</v>
      </c>
      <c r="C180" s="35" t="s">
        <v>213</v>
      </c>
      <c r="D180" s="36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37" t="s">
        <v>50</v>
      </c>
      <c r="F180" s="38">
        <v>0</v>
      </c>
      <c r="G180" s="39">
        <f>VLOOKUP(C180,'[8]Resumen Peso'!$B$1:$D$65536,3,0)*$C$14</f>
        <v>21291.913121267102</v>
      </c>
      <c r="H180" s="40"/>
      <c r="I180" s="41"/>
      <c r="J180" s="42">
        <f>+VLOOKUP(C180,'[8]Resumen Peso'!$B$1:$D$65536,3,0)</f>
        <v>17764.72269481546</v>
      </c>
      <c r="N180" s="9"/>
      <c r="O180" s="9"/>
      <c r="P180" s="9"/>
      <c r="Q180" s="9"/>
      <c r="R180" s="9"/>
    </row>
    <row r="181" spans="1:18" x14ac:dyDescent="0.2">
      <c r="A181" s="33"/>
      <c r="B181" s="34">
        <f t="shared" si="2"/>
        <v>165</v>
      </c>
      <c r="C181" s="35" t="s">
        <v>214</v>
      </c>
      <c r="D181" s="36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37" t="s">
        <v>50</v>
      </c>
      <c r="F181" s="38">
        <v>0</v>
      </c>
      <c r="G181" s="39">
        <f>VLOOKUP(C181,'[8]Resumen Peso'!$B$1:$D$65536,3,0)*$C$14</f>
        <v>23846.942695819154</v>
      </c>
      <c r="H181" s="40"/>
      <c r="I181" s="41"/>
      <c r="J181" s="42">
        <f>+VLOOKUP(C181,'[8]Resumen Peso'!$B$1:$D$65536,3,0)</f>
        <v>19896.489418193316</v>
      </c>
      <c r="N181" s="9"/>
      <c r="O181" s="9"/>
      <c r="P181" s="9"/>
      <c r="Q181" s="9"/>
      <c r="R181" s="9"/>
    </row>
    <row r="182" spans="1:18" x14ac:dyDescent="0.2">
      <c r="A182" s="33"/>
      <c r="B182" s="34">
        <f t="shared" si="2"/>
        <v>166</v>
      </c>
      <c r="C182" s="35" t="s">
        <v>215</v>
      </c>
      <c r="D182" s="36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37" t="s">
        <v>50</v>
      </c>
      <c r="F182" s="38">
        <v>0</v>
      </c>
      <c r="G182" s="39">
        <f>VLOOKUP(C182,'[8]Resumen Peso'!$B$1:$D$65536,3,0)*$C$14</f>
        <v>24618.412583942023</v>
      </c>
      <c r="H182" s="40"/>
      <c r="I182" s="41"/>
      <c r="J182" s="42">
        <f>+VLOOKUP(C182,'[8]Resumen Peso'!$B$1:$D$65536,3,0)</f>
        <v>20540.158615594562</v>
      </c>
      <c r="N182" s="9"/>
      <c r="O182" s="9"/>
      <c r="P182" s="9"/>
      <c r="Q182" s="9"/>
      <c r="R182" s="9"/>
    </row>
    <row r="183" spans="1:18" x14ac:dyDescent="0.2">
      <c r="A183" s="33"/>
      <c r="B183" s="34">
        <f t="shared" si="2"/>
        <v>167</v>
      </c>
      <c r="C183" s="35" t="s">
        <v>216</v>
      </c>
      <c r="D183" s="36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37" t="s">
        <v>50</v>
      </c>
      <c r="F183" s="38">
        <v>0</v>
      </c>
      <c r="G183" s="39">
        <f>VLOOKUP(C183,'[8]Resumen Peso'!$B$1:$D$65536,3,0)*$C$14</f>
        <v>27445.276013313291</v>
      </c>
      <c r="H183" s="40"/>
      <c r="I183" s="41"/>
      <c r="J183" s="42">
        <f>+VLOOKUP(C183,'[8]Resumen Peso'!$B$1:$D$65536,3,0)</f>
        <v>22898.727553617126</v>
      </c>
      <c r="N183" s="9"/>
      <c r="O183" s="9"/>
      <c r="P183" s="9"/>
      <c r="Q183" s="9"/>
      <c r="R183" s="9"/>
    </row>
    <row r="184" spans="1:18" x14ac:dyDescent="0.2">
      <c r="A184" s="33"/>
      <c r="B184" s="34">
        <f t="shared" si="2"/>
        <v>168</v>
      </c>
      <c r="C184" s="35" t="s">
        <v>217</v>
      </c>
      <c r="D184" s="36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37" t="s">
        <v>50</v>
      </c>
      <c r="F184" s="38">
        <v>0</v>
      </c>
      <c r="G184" s="39">
        <f>VLOOKUP(C184,'[8]Resumen Peso'!$B$1:$D$65536,3,0)*$C$14</f>
        <v>30272.139442684558</v>
      </c>
      <c r="H184" s="40"/>
      <c r="I184" s="41"/>
      <c r="J184" s="42">
        <f>+VLOOKUP(C184,'[8]Resumen Peso'!$B$1:$D$65536,3,0)</f>
        <v>25257.296491639689</v>
      </c>
      <c r="N184" s="9"/>
      <c r="O184" s="9"/>
      <c r="P184" s="9"/>
      <c r="Q184" s="9"/>
      <c r="R184" s="9"/>
    </row>
    <row r="185" spans="1:18" x14ac:dyDescent="0.2">
      <c r="A185" s="33"/>
      <c r="B185" s="34">
        <f t="shared" si="2"/>
        <v>169</v>
      </c>
      <c r="C185" s="35" t="s">
        <v>218</v>
      </c>
      <c r="D185" s="36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37" t="s">
        <v>50</v>
      </c>
      <c r="F185" s="38">
        <v>0</v>
      </c>
      <c r="G185" s="39">
        <f>VLOOKUP(C185,'[8]Resumen Peso'!$B$1:$D$65536,3,0)*$C$14</f>
        <v>7404.2975940526212</v>
      </c>
      <c r="H185" s="40"/>
      <c r="I185" s="41"/>
      <c r="J185" s="42">
        <f>+VLOOKUP(C185,'[8]Resumen Peso'!$B$1:$D$65536,3,0)</f>
        <v>6177.7113573158485</v>
      </c>
      <c r="N185" s="9"/>
      <c r="O185" s="9"/>
      <c r="P185" s="9"/>
      <c r="Q185" s="9"/>
      <c r="R185" s="9"/>
    </row>
    <row r="186" spans="1:18" x14ac:dyDescent="0.2">
      <c r="A186" s="33"/>
      <c r="B186" s="34">
        <f t="shared" si="2"/>
        <v>170</v>
      </c>
      <c r="C186" s="35" t="s">
        <v>219</v>
      </c>
      <c r="D186" s="36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37" t="s">
        <v>50</v>
      </c>
      <c r="F186" s="38">
        <v>0</v>
      </c>
      <c r="G186" s="39">
        <f>VLOOKUP(C186,'[8]Resumen Peso'!$B$1:$D$65536,3,0)*$C$14</f>
        <v>8471.5837337358826</v>
      </c>
      <c r="H186" s="40"/>
      <c r="I186" s="41"/>
      <c r="J186" s="42">
        <f>+VLOOKUP(C186,'[8]Resumen Peso'!$B$1:$D$65536,3,0)</f>
        <v>7068.1922736857005</v>
      </c>
      <c r="N186" s="9"/>
      <c r="O186" s="9"/>
      <c r="P186" s="9"/>
      <c r="Q186" s="9"/>
      <c r="R186" s="9"/>
    </row>
    <row r="187" spans="1:18" x14ac:dyDescent="0.2">
      <c r="A187" s="33"/>
      <c r="B187" s="34">
        <f t="shared" si="2"/>
        <v>171</v>
      </c>
      <c r="C187" s="35" t="s">
        <v>220</v>
      </c>
      <c r="D187" s="36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37" t="s">
        <v>50</v>
      </c>
      <c r="F187" s="38">
        <v>0</v>
      </c>
      <c r="G187" s="39">
        <f>VLOOKUP(C187,'[8]Resumen Peso'!$B$1:$D$65536,3,0)*$C$14</f>
        <v>9529.3405328862555</v>
      </c>
      <c r="H187" s="40"/>
      <c r="I187" s="41"/>
      <c r="J187" s="42">
        <f>+VLOOKUP(C187,'[8]Resumen Peso'!$B$1:$D$65536,3,0)</f>
        <v>7950.7224675879643</v>
      </c>
      <c r="N187" s="9"/>
      <c r="O187" s="9"/>
      <c r="P187" s="9"/>
      <c r="Q187" s="9"/>
      <c r="R187" s="9"/>
    </row>
    <row r="188" spans="1:18" x14ac:dyDescent="0.2">
      <c r="A188" s="33"/>
      <c r="B188" s="34">
        <f t="shared" si="2"/>
        <v>172</v>
      </c>
      <c r="C188" s="35" t="s">
        <v>221</v>
      </c>
      <c r="D188" s="36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37" t="s">
        <v>50</v>
      </c>
      <c r="F188" s="38">
        <v>0</v>
      </c>
      <c r="G188" s="39">
        <f>VLOOKUP(C188,'[8]Resumen Peso'!$B$1:$D$65536,3,0)*$C$14</f>
        <v>10577.567991503745</v>
      </c>
      <c r="H188" s="40"/>
      <c r="I188" s="41"/>
      <c r="J188" s="42">
        <f>+VLOOKUP(C188,'[8]Resumen Peso'!$B$1:$D$65536,3,0)</f>
        <v>8825.3019390226418</v>
      </c>
      <c r="N188" s="9"/>
      <c r="O188" s="9"/>
      <c r="P188" s="9"/>
      <c r="Q188" s="9"/>
      <c r="R188" s="9"/>
    </row>
    <row r="189" spans="1:18" x14ac:dyDescent="0.2">
      <c r="A189" s="33"/>
      <c r="B189" s="34">
        <f t="shared" si="2"/>
        <v>173</v>
      </c>
      <c r="C189" s="35" t="s">
        <v>222</v>
      </c>
      <c r="D189" s="36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37" t="s">
        <v>50</v>
      </c>
      <c r="F189" s="38">
        <v>0</v>
      </c>
      <c r="G189" s="39">
        <f>VLOOKUP(C189,'[8]Resumen Peso'!$B$1:$D$65536,3,0)*$C$14</f>
        <v>11625.795450121232</v>
      </c>
      <c r="H189" s="40"/>
      <c r="I189" s="41"/>
      <c r="J189" s="42">
        <f>+VLOOKUP(C189,'[8]Resumen Peso'!$B$1:$D$65536,3,0)</f>
        <v>9699.8814104573157</v>
      </c>
      <c r="N189" s="9"/>
      <c r="O189" s="9"/>
      <c r="P189" s="9"/>
      <c r="Q189" s="9"/>
      <c r="R189" s="9"/>
    </row>
    <row r="190" spans="1:18" x14ac:dyDescent="0.2">
      <c r="A190" s="33"/>
      <c r="B190" s="34">
        <f t="shared" si="2"/>
        <v>174</v>
      </c>
      <c r="C190" s="35" t="s">
        <v>223</v>
      </c>
      <c r="D190" s="36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37" t="s">
        <v>50</v>
      </c>
      <c r="F190" s="38">
        <v>0</v>
      </c>
      <c r="G190" s="39">
        <f>VLOOKUP(C190,'[8]Resumen Peso'!$B$1:$D$65536,3,0)*$C$14</f>
        <v>13033.450574958124</v>
      </c>
      <c r="H190" s="40"/>
      <c r="I190" s="41"/>
      <c r="J190" s="42">
        <f>+VLOOKUP(C190,'[8]Resumen Peso'!$B$1:$D$65536,3,0)</f>
        <v>10874.346231924475</v>
      </c>
      <c r="N190" s="9"/>
      <c r="O190" s="9"/>
      <c r="P190" s="9"/>
      <c r="Q190" s="9"/>
      <c r="R190" s="9"/>
    </row>
    <row r="191" spans="1:18" x14ac:dyDescent="0.2">
      <c r="A191" s="33"/>
      <c r="B191" s="34">
        <f t="shared" si="2"/>
        <v>175</v>
      </c>
      <c r="C191" s="35" t="s">
        <v>224</v>
      </c>
      <c r="D191" s="36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37" t="s">
        <v>50</v>
      </c>
      <c r="F191" s="38">
        <v>0</v>
      </c>
      <c r="G191" s="39">
        <f>VLOOKUP(C191,'[8]Resumen Peso'!$B$1:$D$65536,3,0)*$C$14</f>
        <v>14465.538928921336</v>
      </c>
      <c r="H191" s="40"/>
      <c r="I191" s="41"/>
      <c r="J191" s="42">
        <f>+VLOOKUP(C191,'[8]Resumen Peso'!$B$1:$D$65536,3,0)</f>
        <v>12069.196705798529</v>
      </c>
      <c r="N191" s="9"/>
      <c r="O191" s="9"/>
      <c r="P191" s="9"/>
      <c r="Q191" s="9"/>
      <c r="R191" s="9"/>
    </row>
    <row r="192" spans="1:18" x14ac:dyDescent="0.2">
      <c r="A192" s="33"/>
      <c r="B192" s="34">
        <f t="shared" si="2"/>
        <v>176</v>
      </c>
      <c r="C192" s="35" t="s">
        <v>225</v>
      </c>
      <c r="D192" s="36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37" t="s">
        <v>50</v>
      </c>
      <c r="F192" s="38">
        <v>0</v>
      </c>
      <c r="G192" s="39">
        <f>VLOOKUP(C192,'[8]Resumen Peso'!$B$1:$D$65536,3,0)*$C$14</f>
        <v>15897.627282884549</v>
      </c>
      <c r="H192" s="40"/>
      <c r="I192" s="41"/>
      <c r="J192" s="42">
        <f>+VLOOKUP(C192,'[8]Resumen Peso'!$B$1:$D$65536,3,0)</f>
        <v>13264.047179672583</v>
      </c>
      <c r="N192" s="9"/>
      <c r="O192" s="9"/>
      <c r="P192" s="9"/>
      <c r="Q192" s="9"/>
      <c r="R192" s="9"/>
    </row>
    <row r="193" spans="1:18" x14ac:dyDescent="0.2">
      <c r="A193" s="33"/>
      <c r="B193" s="34">
        <f t="shared" si="2"/>
        <v>177</v>
      </c>
      <c r="C193" s="35" t="s">
        <v>226</v>
      </c>
      <c r="D193" s="36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37" t="s">
        <v>50</v>
      </c>
      <c r="F193" s="38">
        <v>0</v>
      </c>
      <c r="G193" s="39">
        <f>VLOOKUP(C193,'[8]Resumen Peso'!$B$1:$D$65536,3,0)*$C$14</f>
        <v>17588.533059364025</v>
      </c>
      <c r="H193" s="40"/>
      <c r="I193" s="41"/>
      <c r="J193" s="42">
        <f>+VLOOKUP(C193,'[8]Resumen Peso'!$B$1:$D$65536,3,0)</f>
        <v>14674.839721006787</v>
      </c>
      <c r="N193" s="9"/>
      <c r="O193" s="9"/>
      <c r="P193" s="9"/>
      <c r="Q193" s="9"/>
      <c r="R193" s="9"/>
    </row>
    <row r="194" spans="1:18" x14ac:dyDescent="0.2">
      <c r="A194" s="33"/>
      <c r="B194" s="34">
        <f t="shared" si="2"/>
        <v>178</v>
      </c>
      <c r="C194" s="35" t="s">
        <v>227</v>
      </c>
      <c r="D194" s="36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37" t="s">
        <v>50</v>
      </c>
      <c r="F194" s="38">
        <v>0</v>
      </c>
      <c r="G194" s="39">
        <f>VLOOKUP(C194,'[8]Resumen Peso'!$B$1:$D$65536,3,0)*$C$14</f>
        <v>19586.33970975949</v>
      </c>
      <c r="H194" s="40"/>
      <c r="I194" s="41"/>
      <c r="J194" s="42">
        <f>+VLOOKUP(C194,'[8]Resumen Peso'!$B$1:$D$65536,3,0)</f>
        <v>16341.69233965121</v>
      </c>
      <c r="N194" s="9"/>
      <c r="O194" s="9"/>
      <c r="P194" s="9"/>
      <c r="Q194" s="9"/>
      <c r="R194" s="9"/>
    </row>
    <row r="195" spans="1:18" x14ac:dyDescent="0.2">
      <c r="A195" s="33"/>
      <c r="B195" s="34">
        <f t="shared" si="2"/>
        <v>179</v>
      </c>
      <c r="C195" s="35" t="s">
        <v>228</v>
      </c>
      <c r="D195" s="36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37" t="s">
        <v>50</v>
      </c>
      <c r="F195" s="38">
        <v>0</v>
      </c>
      <c r="G195" s="39">
        <f>VLOOKUP(C195,'[8]Resumen Peso'!$B$1:$D$65536,3,0)*$C$14</f>
        <v>21936.700474930629</v>
      </c>
      <c r="H195" s="40"/>
      <c r="I195" s="41"/>
      <c r="J195" s="42">
        <f>+VLOOKUP(C195,'[8]Resumen Peso'!$B$1:$D$65536,3,0)</f>
        <v>18302.695420409356</v>
      </c>
      <c r="N195" s="9"/>
      <c r="O195" s="9"/>
      <c r="P195" s="9"/>
      <c r="Q195" s="9"/>
      <c r="R195" s="9"/>
    </row>
    <row r="196" spans="1:18" x14ac:dyDescent="0.2">
      <c r="A196" s="33"/>
      <c r="B196" s="34">
        <f t="shared" si="2"/>
        <v>180</v>
      </c>
      <c r="C196" s="35" t="s">
        <v>229</v>
      </c>
      <c r="D196" s="36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37" t="s">
        <v>50</v>
      </c>
      <c r="F196" s="38">
        <v>0</v>
      </c>
      <c r="G196" s="39">
        <f>VLOOKUP(C196,'[8]Resumen Peso'!$B$1:$D$65536,3,0)*$C$14</f>
        <v>22646.372321634342</v>
      </c>
      <c r="H196" s="40"/>
      <c r="I196" s="41"/>
      <c r="J196" s="42">
        <f>+VLOOKUP(C196,'[8]Resumen Peso'!$B$1:$D$65536,3,0)</f>
        <v>18894.803958951936</v>
      </c>
      <c r="N196" s="9"/>
      <c r="O196" s="9"/>
      <c r="P196" s="9"/>
      <c r="Q196" s="9"/>
      <c r="R196" s="9"/>
    </row>
    <row r="197" spans="1:18" x14ac:dyDescent="0.2">
      <c r="A197" s="33"/>
      <c r="B197" s="34">
        <f t="shared" si="2"/>
        <v>181</v>
      </c>
      <c r="C197" s="35" t="s">
        <v>230</v>
      </c>
      <c r="D197" s="36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37" t="s">
        <v>50</v>
      </c>
      <c r="F197" s="38">
        <v>0</v>
      </c>
      <c r="G197" s="39">
        <f>VLOOKUP(C197,'[8]Resumen Peso'!$B$1:$D$65536,3,0)*$C$14</f>
        <v>25246.791885879982</v>
      </c>
      <c r="H197" s="40"/>
      <c r="I197" s="41"/>
      <c r="J197" s="42">
        <f>+VLOOKUP(C197,'[8]Resumen Peso'!$B$1:$D$65536,3,0)</f>
        <v>21064.441425810408</v>
      </c>
      <c r="N197" s="9"/>
      <c r="O197" s="9"/>
      <c r="P197" s="9"/>
      <c r="Q197" s="9"/>
      <c r="R197" s="9"/>
    </row>
    <row r="198" spans="1:18" x14ac:dyDescent="0.2">
      <c r="A198" s="33"/>
      <c r="B198" s="34">
        <f t="shared" si="2"/>
        <v>182</v>
      </c>
      <c r="C198" s="35" t="s">
        <v>231</v>
      </c>
      <c r="D198" s="36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37" t="s">
        <v>50</v>
      </c>
      <c r="F198" s="38">
        <v>0</v>
      </c>
      <c r="G198" s="39">
        <f>VLOOKUP(C198,'[8]Resumen Peso'!$B$1:$D$65536,3,0)*$C$14</f>
        <v>27847.211450125618</v>
      </c>
      <c r="H198" s="40"/>
      <c r="I198" s="41"/>
      <c r="J198" s="42">
        <f>+VLOOKUP(C198,'[8]Resumen Peso'!$B$1:$D$65536,3,0)</f>
        <v>23234.07889266888</v>
      </c>
      <c r="N198" s="9"/>
      <c r="O198" s="9"/>
      <c r="P198" s="9"/>
      <c r="Q198" s="9"/>
      <c r="R198" s="9"/>
    </row>
    <row r="199" spans="1:18" x14ac:dyDescent="0.2">
      <c r="A199" s="33"/>
      <c r="B199" s="34">
        <f t="shared" si="2"/>
        <v>183</v>
      </c>
      <c r="C199" s="35" t="s">
        <v>232</v>
      </c>
      <c r="D199" s="36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37" t="s">
        <v>50</v>
      </c>
      <c r="F199" s="38">
        <v>0</v>
      </c>
      <c r="G199" s="39">
        <f>VLOOKUP(C199,'[8]Resumen Peso'!$B$1:$D$65536,3,0)*$C$14</f>
        <v>4983.9323718420474</v>
      </c>
      <c r="H199" s="40"/>
      <c r="I199" s="41"/>
      <c r="J199" s="42">
        <f>+VLOOKUP(C199,'[8]Resumen Peso'!$B$1:$D$65536,3,0)</f>
        <v>4158.3006661366126</v>
      </c>
      <c r="N199" s="9"/>
      <c r="O199" s="9"/>
      <c r="P199" s="9"/>
      <c r="Q199" s="9"/>
      <c r="R199" s="9"/>
    </row>
    <row r="200" spans="1:18" x14ac:dyDescent="0.2">
      <c r="A200" s="33"/>
      <c r="B200" s="34">
        <f t="shared" si="2"/>
        <v>184</v>
      </c>
      <c r="C200" s="35" t="s">
        <v>233</v>
      </c>
      <c r="D200" s="36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37" t="s">
        <v>50</v>
      </c>
      <c r="F200" s="38">
        <v>0</v>
      </c>
      <c r="G200" s="39">
        <f>VLOOKUP(C200,'[8]Resumen Peso'!$B$1:$D$65536,3,0)*$C$14</f>
        <v>5702.3370380535143</v>
      </c>
      <c r="H200" s="40"/>
      <c r="I200" s="41"/>
      <c r="J200" s="42">
        <f>+VLOOKUP(C200,'[8]Resumen Peso'!$B$1:$D$65536,3,0)</f>
        <v>4757.695356750899</v>
      </c>
      <c r="N200" s="9"/>
      <c r="O200" s="9"/>
      <c r="P200" s="9"/>
      <c r="Q200" s="9"/>
      <c r="R200" s="9"/>
    </row>
    <row r="201" spans="1:18" x14ac:dyDescent="0.2">
      <c r="A201" s="33"/>
      <c r="B201" s="34">
        <f t="shared" si="2"/>
        <v>185</v>
      </c>
      <c r="C201" s="35" t="s">
        <v>234</v>
      </c>
      <c r="D201" s="36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37" t="s">
        <v>50</v>
      </c>
      <c r="F201" s="38">
        <v>0</v>
      </c>
      <c r="G201" s="39">
        <f>VLOOKUP(C201,'[8]Resumen Peso'!$B$1:$D$65536,3,0)*$C$14</f>
        <v>6414.3273768880917</v>
      </c>
      <c r="H201" s="40"/>
      <c r="I201" s="41"/>
      <c r="J201" s="42">
        <f>+VLOOKUP(C201,'[8]Resumen Peso'!$B$1:$D$65536,3,0)</f>
        <v>5351.7383090561289</v>
      </c>
      <c r="N201" s="9"/>
      <c r="O201" s="9"/>
      <c r="P201" s="9"/>
      <c r="Q201" s="9"/>
      <c r="R201" s="9"/>
    </row>
    <row r="202" spans="1:18" x14ac:dyDescent="0.2">
      <c r="A202" s="33"/>
      <c r="B202" s="34">
        <f t="shared" si="2"/>
        <v>186</v>
      </c>
      <c r="C202" s="35" t="s">
        <v>235</v>
      </c>
      <c r="D202" s="36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37" t="s">
        <v>50</v>
      </c>
      <c r="F202" s="38">
        <v>0</v>
      </c>
      <c r="G202" s="39">
        <f>VLOOKUP(C202,'[8]Resumen Peso'!$B$1:$D$65536,3,0)*$C$14</f>
        <v>7119.9033883457823</v>
      </c>
      <c r="H202" s="40"/>
      <c r="I202" s="41"/>
      <c r="J202" s="42">
        <f>+VLOOKUP(C202,'[8]Resumen Peso'!$B$1:$D$65536,3,0)</f>
        <v>5940.4295230523039</v>
      </c>
      <c r="N202" s="9"/>
      <c r="O202" s="9"/>
      <c r="P202" s="9"/>
      <c r="Q202" s="9"/>
      <c r="R202" s="9"/>
    </row>
    <row r="203" spans="1:18" x14ac:dyDescent="0.2">
      <c r="A203" s="33"/>
      <c r="B203" s="34">
        <f t="shared" si="2"/>
        <v>187</v>
      </c>
      <c r="C203" s="35" t="s">
        <v>236</v>
      </c>
      <c r="D203" s="36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37" t="s">
        <v>50</v>
      </c>
      <c r="F203" s="38">
        <v>0</v>
      </c>
      <c r="G203" s="39">
        <f>VLOOKUP(C203,'[8]Resumen Peso'!$B$1:$D$65536,3,0)*$C$14</f>
        <v>7825.479399803472</v>
      </c>
      <c r="H203" s="40"/>
      <c r="I203" s="41"/>
      <c r="J203" s="42">
        <f>+VLOOKUP(C203,'[8]Resumen Peso'!$B$1:$D$65536,3,0)</f>
        <v>6529.1207370484772</v>
      </c>
      <c r="N203" s="9"/>
      <c r="O203" s="9"/>
      <c r="P203" s="9"/>
      <c r="Q203" s="9"/>
      <c r="R203" s="9"/>
    </row>
    <row r="204" spans="1:18" x14ac:dyDescent="0.2">
      <c r="A204" s="33"/>
      <c r="B204" s="34">
        <f t="shared" si="2"/>
        <v>188</v>
      </c>
      <c r="C204" s="35" t="s">
        <v>237</v>
      </c>
      <c r="D204" s="36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37" t="s">
        <v>50</v>
      </c>
      <c r="F204" s="38">
        <v>0</v>
      </c>
      <c r="G204" s="39">
        <f>VLOOKUP(C204,'[8]Resumen Peso'!$B$1:$D$65536,3,0)*$C$14</f>
        <v>8772.9910112626276</v>
      </c>
      <c r="H204" s="40"/>
      <c r="I204" s="41"/>
      <c r="J204" s="42">
        <f>+VLOOKUP(C204,'[8]Resumen Peso'!$B$1:$D$65536,3,0)</f>
        <v>7319.6688165856312</v>
      </c>
      <c r="N204" s="9"/>
      <c r="O204" s="9"/>
      <c r="P204" s="9"/>
      <c r="Q204" s="9"/>
      <c r="R204" s="9"/>
    </row>
    <row r="205" spans="1:18" x14ac:dyDescent="0.2">
      <c r="A205" s="33"/>
      <c r="B205" s="34">
        <f t="shared" si="2"/>
        <v>189</v>
      </c>
      <c r="C205" s="35" t="s">
        <v>238</v>
      </c>
      <c r="D205" s="36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37" t="s">
        <v>50</v>
      </c>
      <c r="F205" s="38">
        <v>0</v>
      </c>
      <c r="G205" s="39">
        <f>VLOOKUP(C205,'[8]Resumen Peso'!$B$1:$D$65536,3,0)*$C$14</f>
        <v>9736.9489581161233</v>
      </c>
      <c r="H205" s="40"/>
      <c r="I205" s="41"/>
      <c r="J205" s="42">
        <f>+VLOOKUP(C205,'[8]Resumen Peso'!$B$1:$D$65536,3,0)</f>
        <v>8123.9387531472039</v>
      </c>
      <c r="N205" s="9"/>
      <c r="O205" s="9"/>
      <c r="P205" s="9"/>
      <c r="Q205" s="9"/>
      <c r="R205" s="9"/>
    </row>
    <row r="206" spans="1:18" x14ac:dyDescent="0.2">
      <c r="A206" s="33"/>
      <c r="B206" s="34">
        <f t="shared" si="2"/>
        <v>190</v>
      </c>
      <c r="C206" s="35" t="s">
        <v>239</v>
      </c>
      <c r="D206" s="36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37" t="s">
        <v>50</v>
      </c>
      <c r="F206" s="38">
        <v>0</v>
      </c>
      <c r="G206" s="39">
        <f>VLOOKUP(C206,'[8]Resumen Peso'!$B$1:$D$65536,3,0)*$C$14</f>
        <v>10700.906904969619</v>
      </c>
      <c r="H206" s="40"/>
      <c r="I206" s="41"/>
      <c r="J206" s="42">
        <f>+VLOOKUP(C206,'[8]Resumen Peso'!$B$1:$D$65536,3,0)</f>
        <v>8928.2086897087775</v>
      </c>
      <c r="N206" s="9"/>
      <c r="O206" s="9"/>
      <c r="P206" s="9"/>
      <c r="Q206" s="9"/>
      <c r="R206" s="9"/>
    </row>
    <row r="207" spans="1:18" x14ac:dyDescent="0.2">
      <c r="A207" s="33"/>
      <c r="B207" s="34">
        <f t="shared" si="2"/>
        <v>191</v>
      </c>
      <c r="C207" s="35" t="s">
        <v>240</v>
      </c>
      <c r="D207" s="36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37" t="s">
        <v>50</v>
      </c>
      <c r="F207" s="38">
        <v>0</v>
      </c>
      <c r="G207" s="39">
        <f>VLOOKUP(C207,'[8]Resumen Peso'!$B$1:$D$65536,3,0)*$C$14</f>
        <v>11839.078342581732</v>
      </c>
      <c r="H207" s="40"/>
      <c r="I207" s="41"/>
      <c r="J207" s="42">
        <f>+VLOOKUP(C207,'[8]Resumen Peso'!$B$1:$D$65536,3,0)</f>
        <v>9877.8321384416613</v>
      </c>
      <c r="N207" s="9"/>
      <c r="O207" s="9"/>
      <c r="P207" s="9"/>
      <c r="Q207" s="9"/>
      <c r="R207" s="9"/>
    </row>
    <row r="208" spans="1:18" x14ac:dyDescent="0.2">
      <c r="A208" s="33"/>
      <c r="B208" s="34">
        <f t="shared" si="2"/>
        <v>192</v>
      </c>
      <c r="C208" s="35" t="s">
        <v>241</v>
      </c>
      <c r="D208" s="36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37" t="s">
        <v>50</v>
      </c>
      <c r="F208" s="38">
        <v>0</v>
      </c>
      <c r="G208" s="39">
        <f>VLOOKUP(C208,'[8]Resumen Peso'!$B$1:$D$65536,3,0)*$C$14</f>
        <v>13183.828889289232</v>
      </c>
      <c r="H208" s="40"/>
      <c r="I208" s="41"/>
      <c r="J208" s="42">
        <f>+VLOOKUP(C208,'[8]Resumen Peso'!$B$1:$D$65536,3,0)</f>
        <v>10999.813071761315</v>
      </c>
      <c r="N208" s="9"/>
      <c r="O208" s="9"/>
      <c r="P208" s="9"/>
      <c r="Q208" s="9"/>
      <c r="R208" s="9"/>
    </row>
    <row r="209" spans="1:18" x14ac:dyDescent="0.2">
      <c r="A209" s="33"/>
      <c r="B209" s="34">
        <f t="shared" si="2"/>
        <v>193</v>
      </c>
      <c r="C209" s="35" t="s">
        <v>242</v>
      </c>
      <c r="D209" s="36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37" t="s">
        <v>50</v>
      </c>
      <c r="F209" s="38">
        <v>0</v>
      </c>
      <c r="G209" s="39">
        <f>VLOOKUP(C209,'[8]Resumen Peso'!$B$1:$D$65536,3,0)*$C$14</f>
        <v>14765.888356003941</v>
      </c>
      <c r="H209" s="40"/>
      <c r="I209" s="41"/>
      <c r="J209" s="42">
        <f>+VLOOKUP(C209,'[8]Resumen Peso'!$B$1:$D$65536,3,0)</f>
        <v>12319.790640372674</v>
      </c>
      <c r="N209" s="9"/>
      <c r="O209" s="9"/>
      <c r="P209" s="9"/>
      <c r="Q209" s="9"/>
      <c r="R209" s="9"/>
    </row>
    <row r="210" spans="1:18" x14ac:dyDescent="0.2">
      <c r="A210" s="33"/>
      <c r="B210" s="34">
        <f t="shared" ref="B210:B273" si="3">1+B209</f>
        <v>194</v>
      </c>
      <c r="C210" s="35" t="s">
        <v>243</v>
      </c>
      <c r="D210" s="36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37" t="s">
        <v>50</v>
      </c>
      <c r="F210" s="38">
        <v>0</v>
      </c>
      <c r="G210" s="39">
        <f>VLOOKUP(C210,'[8]Resumen Peso'!$B$1:$D$65536,3,0)*$C$14</f>
        <v>15243.578028149554</v>
      </c>
      <c r="H210" s="40"/>
      <c r="I210" s="41"/>
      <c r="J210" s="42">
        <f>+VLOOKUP(C210,'[8]Resumen Peso'!$B$1:$D$65536,3,0)</f>
        <v>12718.346867401799</v>
      </c>
      <c r="N210" s="9"/>
      <c r="O210" s="9"/>
      <c r="P210" s="9"/>
      <c r="Q210" s="9"/>
      <c r="R210" s="9"/>
    </row>
    <row r="211" spans="1:18" x14ac:dyDescent="0.2">
      <c r="A211" s="33"/>
      <c r="B211" s="34">
        <f t="shared" si="3"/>
        <v>195</v>
      </c>
      <c r="C211" s="35" t="s">
        <v>244</v>
      </c>
      <c r="D211" s="36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37" t="s">
        <v>50</v>
      </c>
      <c r="F211" s="38">
        <v>0</v>
      </c>
      <c r="G211" s="39">
        <f>VLOOKUP(C211,'[8]Resumen Peso'!$B$1:$D$65536,3,0)*$C$14</f>
        <v>16993.955438293819</v>
      </c>
      <c r="H211" s="40"/>
      <c r="I211" s="41"/>
      <c r="J211" s="42">
        <f>+VLOOKUP(C211,'[8]Resumen Peso'!$B$1:$D$65536,3,0)</f>
        <v>14178.759049500333</v>
      </c>
      <c r="N211" s="9"/>
      <c r="O211" s="9"/>
      <c r="P211" s="9"/>
      <c r="Q211" s="9"/>
      <c r="R211" s="9"/>
    </row>
    <row r="212" spans="1:18" x14ac:dyDescent="0.2">
      <c r="A212" s="33"/>
      <c r="B212" s="34">
        <f t="shared" si="3"/>
        <v>196</v>
      </c>
      <c r="C212" s="35" t="s">
        <v>245</v>
      </c>
      <c r="D212" s="36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37" t="s">
        <v>50</v>
      </c>
      <c r="F212" s="38">
        <v>0</v>
      </c>
      <c r="G212" s="39">
        <f>VLOOKUP(C212,'[8]Resumen Peso'!$B$1:$D$65536,3,0)*$C$14</f>
        <v>18744.33284843808</v>
      </c>
      <c r="H212" s="40"/>
      <c r="I212" s="41"/>
      <c r="J212" s="42">
        <f>+VLOOKUP(C212,'[8]Resumen Peso'!$B$1:$D$65536,3,0)</f>
        <v>15639.171231598868</v>
      </c>
      <c r="N212" s="9"/>
      <c r="O212" s="9"/>
      <c r="P212" s="9"/>
      <c r="Q212" s="9"/>
      <c r="R212" s="9"/>
    </row>
    <row r="213" spans="1:18" x14ac:dyDescent="0.2">
      <c r="A213" s="33"/>
      <c r="B213" s="34">
        <f t="shared" si="3"/>
        <v>197</v>
      </c>
      <c r="C213" s="35" t="s">
        <v>246</v>
      </c>
      <c r="D213" s="36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37" t="s">
        <v>50</v>
      </c>
      <c r="F213" s="38">
        <v>0</v>
      </c>
      <c r="G213" s="39">
        <f>VLOOKUP(C213,'[8]Resumen Peso'!$B$1:$D$65536,3,0)*$C$14</f>
        <v>4626.397421099372</v>
      </c>
      <c r="H213" s="40"/>
      <c r="I213" s="41"/>
      <c r="J213" s="42">
        <f>+VLOOKUP(C213,'[8]Resumen Peso'!$B$1:$D$65536,3,0)</f>
        <v>3859.9944868152238</v>
      </c>
      <c r="N213" s="9"/>
      <c r="O213" s="9"/>
      <c r="P213" s="9"/>
      <c r="Q213" s="9"/>
      <c r="R213" s="9"/>
    </row>
    <row r="214" spans="1:18" x14ac:dyDescent="0.2">
      <c r="A214" s="33"/>
      <c r="B214" s="34">
        <f t="shared" si="3"/>
        <v>198</v>
      </c>
      <c r="C214" s="35" t="s">
        <v>247</v>
      </c>
      <c r="D214" s="36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37" t="s">
        <v>50</v>
      </c>
      <c r="F214" s="38">
        <v>0</v>
      </c>
      <c r="G214" s="39">
        <f>VLOOKUP(C214,'[8]Resumen Peso'!$B$1:$D$65536,3,0)*$C$14</f>
        <v>5293.2655178344166</v>
      </c>
      <c r="H214" s="40"/>
      <c r="I214" s="41"/>
      <c r="J214" s="42">
        <f>+VLOOKUP(C214,'[8]Resumen Peso'!$B$1:$D$65536,3,0)</f>
        <v>4416.3900885183193</v>
      </c>
      <c r="N214" s="9"/>
      <c r="O214" s="9"/>
      <c r="P214" s="9"/>
      <c r="Q214" s="9"/>
      <c r="R214" s="9"/>
    </row>
    <row r="215" spans="1:18" x14ac:dyDescent="0.2">
      <c r="A215" s="33"/>
      <c r="B215" s="34">
        <f t="shared" si="3"/>
        <v>199</v>
      </c>
      <c r="C215" s="35" t="s">
        <v>248</v>
      </c>
      <c r="D215" s="36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37" t="s">
        <v>50</v>
      </c>
      <c r="F215" s="38">
        <v>0</v>
      </c>
      <c r="G215" s="39">
        <f>VLOOKUP(C215,'[8]Resumen Peso'!$B$1:$D$65536,3,0)*$C$14</f>
        <v>5954.1794351343269</v>
      </c>
      <c r="H215" s="40"/>
      <c r="I215" s="41"/>
      <c r="J215" s="42">
        <f>+VLOOKUP(C215,'[8]Resumen Peso'!$B$1:$D$65536,3,0)</f>
        <v>4967.8178723490655</v>
      </c>
      <c r="N215" s="9"/>
      <c r="O215" s="9"/>
      <c r="P215" s="9"/>
      <c r="Q215" s="9"/>
      <c r="R215" s="9"/>
    </row>
    <row r="216" spans="1:18" x14ac:dyDescent="0.2">
      <c r="A216" s="33"/>
      <c r="B216" s="34">
        <f t="shared" si="3"/>
        <v>200</v>
      </c>
      <c r="C216" s="35" t="s">
        <v>249</v>
      </c>
      <c r="D216" s="36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37" t="s">
        <v>50</v>
      </c>
      <c r="F216" s="38">
        <v>0</v>
      </c>
      <c r="G216" s="39">
        <f>VLOOKUP(C216,'[8]Resumen Peso'!$B$1:$D$65536,3,0)*$C$14</f>
        <v>6609.1391729991037</v>
      </c>
      <c r="H216" s="40"/>
      <c r="I216" s="41"/>
      <c r="J216" s="42">
        <f>+VLOOKUP(C216,'[8]Resumen Peso'!$B$1:$D$65536,3,0)</f>
        <v>5514.2778383074628</v>
      </c>
      <c r="N216" s="9"/>
      <c r="O216" s="9"/>
      <c r="P216" s="9"/>
      <c r="Q216" s="9"/>
      <c r="R216" s="9"/>
    </row>
    <row r="217" spans="1:18" x14ac:dyDescent="0.2">
      <c r="A217" s="33"/>
      <c r="B217" s="34">
        <f t="shared" si="3"/>
        <v>201</v>
      </c>
      <c r="C217" s="35" t="s">
        <v>250</v>
      </c>
      <c r="D217" s="36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37" t="s">
        <v>50</v>
      </c>
      <c r="F217" s="38">
        <v>0</v>
      </c>
      <c r="G217" s="39">
        <f>VLOOKUP(C217,'[8]Resumen Peso'!$B$1:$D$65536,3,0)*$C$14</f>
        <v>7264.0989108638796</v>
      </c>
      <c r="H217" s="40"/>
      <c r="I217" s="41"/>
      <c r="J217" s="42">
        <f>+VLOOKUP(C217,'[8]Resumen Peso'!$B$1:$D$65536,3,0)</f>
        <v>6060.7378042658602</v>
      </c>
      <c r="N217" s="9"/>
      <c r="O217" s="9"/>
      <c r="P217" s="9"/>
      <c r="Q217" s="9"/>
      <c r="R217" s="9"/>
    </row>
    <row r="218" spans="1:18" x14ac:dyDescent="0.2">
      <c r="A218" s="33"/>
      <c r="B218" s="34">
        <f t="shared" si="3"/>
        <v>202</v>
      </c>
      <c r="C218" s="35" t="s">
        <v>251</v>
      </c>
      <c r="D218" s="36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37" t="s">
        <v>50</v>
      </c>
      <c r="F218" s="38">
        <v>0</v>
      </c>
      <c r="G218" s="39">
        <f>VLOOKUP(C218,'[8]Resumen Peso'!$B$1:$D$65536,3,0)*$C$14</f>
        <v>8143.638388663052</v>
      </c>
      <c r="H218" s="40"/>
      <c r="I218" s="41"/>
      <c r="J218" s="42">
        <f>+VLOOKUP(C218,'[8]Resumen Peso'!$B$1:$D$65536,3,0)</f>
        <v>6794.5739247335196</v>
      </c>
      <c r="N218" s="9"/>
      <c r="O218" s="9"/>
      <c r="P218" s="9"/>
      <c r="Q218" s="9"/>
      <c r="R218" s="9"/>
    </row>
    <row r="219" spans="1:18" x14ac:dyDescent="0.2">
      <c r="A219" s="33"/>
      <c r="B219" s="34">
        <f t="shared" si="3"/>
        <v>203</v>
      </c>
      <c r="C219" s="35" t="s">
        <v>252</v>
      </c>
      <c r="D219" s="36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37" t="s">
        <v>50</v>
      </c>
      <c r="F219" s="38">
        <v>0</v>
      </c>
      <c r="G219" s="39">
        <f>VLOOKUP(C219,'[8]Resumen Peso'!$B$1:$D$65536,3,0)*$C$14</f>
        <v>9038.4443825339094</v>
      </c>
      <c r="H219" s="40"/>
      <c r="I219" s="41"/>
      <c r="J219" s="42">
        <f>+VLOOKUP(C219,'[8]Resumen Peso'!$B$1:$D$65536,3,0)</f>
        <v>7541.1475302258814</v>
      </c>
      <c r="N219" s="9"/>
      <c r="O219" s="9"/>
      <c r="P219" s="9"/>
      <c r="Q219" s="9"/>
      <c r="R219" s="9"/>
    </row>
    <row r="220" spans="1:18" x14ac:dyDescent="0.2">
      <c r="A220" s="33"/>
      <c r="B220" s="34">
        <f t="shared" si="3"/>
        <v>204</v>
      </c>
      <c r="C220" s="35" t="s">
        <v>253</v>
      </c>
      <c r="D220" s="36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37" t="s">
        <v>50</v>
      </c>
      <c r="F220" s="38">
        <v>0</v>
      </c>
      <c r="G220" s="39">
        <f>VLOOKUP(C220,'[8]Resumen Peso'!$B$1:$D$65536,3,0)*$C$14</f>
        <v>9933.2503764047669</v>
      </c>
      <c r="H220" s="40"/>
      <c r="I220" s="41"/>
      <c r="J220" s="42">
        <f>+VLOOKUP(C220,'[8]Resumen Peso'!$B$1:$D$65536,3,0)</f>
        <v>8287.7211357182441</v>
      </c>
      <c r="N220" s="9"/>
      <c r="O220" s="9"/>
      <c r="P220" s="9"/>
      <c r="Q220" s="9"/>
      <c r="R220" s="9"/>
    </row>
    <row r="221" spans="1:18" x14ac:dyDescent="0.2">
      <c r="A221" s="33"/>
      <c r="B221" s="34">
        <f t="shared" si="3"/>
        <v>205</v>
      </c>
      <c r="C221" s="35" t="s">
        <v>254</v>
      </c>
      <c r="D221" s="36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37" t="s">
        <v>50</v>
      </c>
      <c r="F221" s="38">
        <v>0</v>
      </c>
      <c r="G221" s="39">
        <f>VLOOKUP(C221,'[8]Resumen Peso'!$B$1:$D$65536,3,0)*$C$14</f>
        <v>10989.77221716792</v>
      </c>
      <c r="H221" s="40"/>
      <c r="I221" s="41"/>
      <c r="J221" s="42">
        <f>+VLOOKUP(C221,'[8]Resumen Peso'!$B$1:$D$65536,3,0)</f>
        <v>9169.220952821408</v>
      </c>
      <c r="N221" s="9"/>
      <c r="O221" s="9"/>
      <c r="P221" s="9"/>
      <c r="Q221" s="9"/>
      <c r="R221" s="9"/>
    </row>
    <row r="222" spans="1:18" x14ac:dyDescent="0.2">
      <c r="A222" s="33"/>
      <c r="B222" s="34">
        <f t="shared" si="3"/>
        <v>206</v>
      </c>
      <c r="C222" s="35" t="s">
        <v>255</v>
      </c>
      <c r="D222" s="36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37" t="s">
        <v>50</v>
      </c>
      <c r="F222" s="38">
        <v>0</v>
      </c>
      <c r="G222" s="39">
        <f>VLOOKUP(C222,'[8]Resumen Peso'!$B$1:$D$65536,3,0)*$C$14</f>
        <v>12238.053693950913</v>
      </c>
      <c r="H222" s="40"/>
      <c r="I222" s="41"/>
      <c r="J222" s="42">
        <f>+VLOOKUP(C222,'[8]Resumen Peso'!$B$1:$D$65536,3,0)</f>
        <v>10210.713755925844</v>
      </c>
      <c r="N222" s="9"/>
      <c r="O222" s="9"/>
      <c r="P222" s="9"/>
      <c r="Q222" s="9"/>
      <c r="R222" s="9"/>
    </row>
    <row r="223" spans="1:18" x14ac:dyDescent="0.2">
      <c r="A223" s="33"/>
      <c r="B223" s="34">
        <f t="shared" si="3"/>
        <v>207</v>
      </c>
      <c r="C223" s="35" t="s">
        <v>256</v>
      </c>
      <c r="D223" s="36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37" t="s">
        <v>50</v>
      </c>
      <c r="F223" s="38">
        <v>0</v>
      </c>
      <c r="G223" s="39">
        <f>VLOOKUP(C223,'[8]Resumen Peso'!$B$1:$D$65536,3,0)*$C$14</f>
        <v>13706.620137225025</v>
      </c>
      <c r="H223" s="40"/>
      <c r="I223" s="41"/>
      <c r="J223" s="42">
        <f>+VLOOKUP(C223,'[8]Resumen Peso'!$B$1:$D$65536,3,0)</f>
        <v>11435.999406636947</v>
      </c>
      <c r="N223" s="9"/>
      <c r="O223" s="9"/>
      <c r="P223" s="9"/>
      <c r="Q223" s="9"/>
      <c r="R223" s="9"/>
    </row>
    <row r="224" spans="1:18" x14ac:dyDescent="0.2">
      <c r="A224" s="33"/>
      <c r="B224" s="34">
        <f t="shared" si="3"/>
        <v>208</v>
      </c>
      <c r="C224" s="35" t="s">
        <v>257</v>
      </c>
      <c r="D224" s="36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37" t="s">
        <v>50</v>
      </c>
      <c r="F224" s="38">
        <v>0</v>
      </c>
      <c r="G224" s="39">
        <f>VLOOKUP(C224,'[8]Resumen Peso'!$B$1:$D$65536,3,0)*$C$14</f>
        <v>14150.041536717947</v>
      </c>
      <c r="H224" s="40"/>
      <c r="I224" s="41"/>
      <c r="J224" s="42">
        <f>+VLOOKUP(C224,'[8]Resumen Peso'!$B$1:$D$65536,3,0)</f>
        <v>11805.964198155407</v>
      </c>
      <c r="N224" s="9"/>
      <c r="O224" s="9"/>
      <c r="P224" s="9"/>
      <c r="Q224" s="9"/>
      <c r="R224" s="9"/>
    </row>
    <row r="225" spans="1:18" x14ac:dyDescent="0.2">
      <c r="A225" s="33"/>
      <c r="B225" s="34">
        <f t="shared" si="3"/>
        <v>209</v>
      </c>
      <c r="C225" s="35" t="s">
        <v>258</v>
      </c>
      <c r="D225" s="36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37" t="s">
        <v>50</v>
      </c>
      <c r="F225" s="38">
        <v>0</v>
      </c>
      <c r="G225" s="39">
        <f>VLOOKUP(C225,'[8]Resumen Peso'!$B$1:$D$65536,3,0)*$C$14</f>
        <v>15774.851211502726</v>
      </c>
      <c r="H225" s="40"/>
      <c r="I225" s="41"/>
      <c r="J225" s="42">
        <f>+VLOOKUP(C225,'[8]Resumen Peso'!$B$1:$D$65536,3,0)</f>
        <v>13161.610031388413</v>
      </c>
      <c r="N225" s="9"/>
      <c r="O225" s="9"/>
      <c r="P225" s="9"/>
      <c r="Q225" s="9"/>
      <c r="R225" s="9"/>
    </row>
    <row r="226" spans="1:18" x14ac:dyDescent="0.2">
      <c r="A226" s="33"/>
      <c r="B226" s="34">
        <f t="shared" si="3"/>
        <v>210</v>
      </c>
      <c r="C226" s="35" t="s">
        <v>259</v>
      </c>
      <c r="D226" s="36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37" t="s">
        <v>50</v>
      </c>
      <c r="F226" s="38">
        <v>0</v>
      </c>
      <c r="G226" s="39">
        <f>VLOOKUP(C226,'[8]Resumen Peso'!$B$1:$D$65536,3,0)*$C$14</f>
        <v>17399.660886287507</v>
      </c>
      <c r="H226" s="40"/>
      <c r="I226" s="41"/>
      <c r="J226" s="42">
        <f>+VLOOKUP(C226,'[8]Resumen Peso'!$B$1:$D$65536,3,0)</f>
        <v>14517.255864621418</v>
      </c>
      <c r="N226" s="9"/>
      <c r="O226" s="9"/>
      <c r="P226" s="9"/>
      <c r="Q226" s="9"/>
      <c r="R226" s="9"/>
    </row>
    <row r="227" spans="1:18" x14ac:dyDescent="0.2">
      <c r="A227" s="33"/>
      <c r="B227" s="34">
        <f t="shared" si="3"/>
        <v>211</v>
      </c>
      <c r="C227" s="35" t="s">
        <v>260</v>
      </c>
      <c r="D227" s="36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37" t="s">
        <v>50</v>
      </c>
      <c r="F227" s="38">
        <v>0</v>
      </c>
      <c r="G227" s="39">
        <f>VLOOKUP(C227,'[8]Resumen Peso'!$B$1:$D$65536,3,0)*$C$14</f>
        <v>5693.2362302654383</v>
      </c>
      <c r="H227" s="40"/>
      <c r="I227" s="41"/>
      <c r="J227" s="42">
        <f>+VLOOKUP(C227,'[8]Resumen Peso'!$B$1:$D$65536,3,0)</f>
        <v>4750.1021768551718</v>
      </c>
      <c r="N227" s="9"/>
      <c r="O227" s="9"/>
      <c r="P227" s="9"/>
      <c r="Q227" s="9"/>
      <c r="R227" s="9"/>
    </row>
    <row r="228" spans="1:18" x14ac:dyDescent="0.2">
      <c r="A228" s="33"/>
      <c r="B228" s="34">
        <f t="shared" si="3"/>
        <v>212</v>
      </c>
      <c r="C228" s="35" t="s">
        <v>261</v>
      </c>
      <c r="D228" s="36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37" t="s">
        <v>50</v>
      </c>
      <c r="F228" s="38">
        <v>0</v>
      </c>
      <c r="G228" s="39">
        <f>VLOOKUP(C228,'[8]Resumen Peso'!$B$1:$D$65536,3,0)*$C$14</f>
        <v>6513.8828940874828</v>
      </c>
      <c r="H228" s="40"/>
      <c r="I228" s="41"/>
      <c r="J228" s="42">
        <f>+VLOOKUP(C228,'[8]Resumen Peso'!$B$1:$D$65536,3,0)</f>
        <v>5434.8015897351961</v>
      </c>
      <c r="N228" s="9"/>
      <c r="O228" s="9"/>
      <c r="P228" s="9"/>
      <c r="Q228" s="9"/>
      <c r="R228" s="9"/>
    </row>
    <row r="229" spans="1:18" x14ac:dyDescent="0.2">
      <c r="A229" s="33"/>
      <c r="B229" s="34">
        <f t="shared" si="3"/>
        <v>213</v>
      </c>
      <c r="C229" s="35" t="s">
        <v>262</v>
      </c>
      <c r="D229" s="36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37" t="s">
        <v>50</v>
      </c>
      <c r="F229" s="38">
        <v>0</v>
      </c>
      <c r="G229" s="39">
        <f>VLOOKUP(C229,'[8]Resumen Peso'!$B$1:$D$65536,3,0)*$C$14</f>
        <v>7327.2023555539745</v>
      </c>
      <c r="H229" s="40"/>
      <c r="I229" s="41"/>
      <c r="J229" s="42">
        <f>+VLOOKUP(C229,'[8]Resumen Peso'!$B$1:$D$65536,3,0)</f>
        <v>6113.3876150002206</v>
      </c>
      <c r="N229" s="9"/>
      <c r="O229" s="9"/>
      <c r="P229" s="9"/>
      <c r="Q229" s="9"/>
      <c r="R229" s="9"/>
    </row>
    <row r="230" spans="1:18" x14ac:dyDescent="0.2">
      <c r="A230" s="33"/>
      <c r="B230" s="34">
        <f t="shared" si="3"/>
        <v>214</v>
      </c>
      <c r="C230" s="35" t="s">
        <v>263</v>
      </c>
      <c r="D230" s="36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37" t="s">
        <v>50</v>
      </c>
      <c r="F230" s="38">
        <v>0</v>
      </c>
      <c r="G230" s="39">
        <f>VLOOKUP(C230,'[8]Resumen Peso'!$B$1:$D$65536,3,0)*$C$14</f>
        <v>8133.1946146649125</v>
      </c>
      <c r="H230" s="40"/>
      <c r="I230" s="41"/>
      <c r="J230" s="42">
        <f>+VLOOKUP(C230,'[8]Resumen Peso'!$B$1:$D$65536,3,0)</f>
        <v>6785.8602526502455</v>
      </c>
      <c r="N230" s="9"/>
      <c r="O230" s="9"/>
      <c r="P230" s="9"/>
      <c r="Q230" s="9"/>
      <c r="R230" s="9"/>
    </row>
    <row r="231" spans="1:18" x14ac:dyDescent="0.2">
      <c r="A231" s="33"/>
      <c r="B231" s="34">
        <f t="shared" si="3"/>
        <v>215</v>
      </c>
      <c r="C231" s="35" t="s">
        <v>264</v>
      </c>
      <c r="D231" s="36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37" t="s">
        <v>50</v>
      </c>
      <c r="F231" s="38">
        <v>0</v>
      </c>
      <c r="G231" s="39">
        <f>VLOOKUP(C231,'[8]Resumen Peso'!$B$1:$D$65536,3,0)*$C$14</f>
        <v>8939.1868737758487</v>
      </c>
      <c r="H231" s="40"/>
      <c r="I231" s="41"/>
      <c r="J231" s="42">
        <f>+VLOOKUP(C231,'[8]Resumen Peso'!$B$1:$D$65536,3,0)</f>
        <v>7458.3328903002694</v>
      </c>
      <c r="N231" s="9"/>
      <c r="O231" s="9"/>
      <c r="P231" s="9"/>
      <c r="Q231" s="9"/>
      <c r="R231" s="9"/>
    </row>
    <row r="232" spans="1:18" x14ac:dyDescent="0.2">
      <c r="A232" s="33"/>
      <c r="B232" s="34">
        <f t="shared" si="3"/>
        <v>216</v>
      </c>
      <c r="C232" s="35" t="s">
        <v>265</v>
      </c>
      <c r="D232" s="36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37" t="s">
        <v>50</v>
      </c>
      <c r="F232" s="38">
        <v>0</v>
      </c>
      <c r="G232" s="39">
        <f>VLOOKUP(C232,'[8]Resumen Peso'!$B$1:$D$65536,3,0)*$C$14</f>
        <v>10021.546551333571</v>
      </c>
      <c r="H232" s="40"/>
      <c r="I232" s="41"/>
      <c r="J232" s="42">
        <f>+VLOOKUP(C232,'[8]Resumen Peso'!$B$1:$D$65536,3,0)</f>
        <v>8361.3902820128715</v>
      </c>
      <c r="N232" s="9"/>
      <c r="O232" s="9"/>
      <c r="P232" s="9"/>
      <c r="Q232" s="9"/>
      <c r="R232" s="9"/>
    </row>
    <row r="233" spans="1:18" x14ac:dyDescent="0.2">
      <c r="A233" s="33"/>
      <c r="B233" s="34">
        <f t="shared" si="3"/>
        <v>217</v>
      </c>
      <c r="C233" s="35" t="s">
        <v>266</v>
      </c>
      <c r="D233" s="36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37" t="s">
        <v>50</v>
      </c>
      <c r="F233" s="38">
        <v>0</v>
      </c>
      <c r="G233" s="39">
        <f>VLOOKUP(C233,'[8]Resumen Peso'!$B$1:$D$65536,3,0)*$C$14</f>
        <v>11122.693175730934</v>
      </c>
      <c r="H233" s="40"/>
      <c r="I233" s="41"/>
      <c r="J233" s="42">
        <f>+VLOOKUP(C233,'[8]Resumen Peso'!$B$1:$D$65536,3,0)</f>
        <v>9280.1223995703349</v>
      </c>
      <c r="N233" s="9"/>
      <c r="O233" s="9"/>
      <c r="P233" s="9"/>
      <c r="Q233" s="9"/>
      <c r="R233" s="9"/>
    </row>
    <row r="234" spans="1:18" x14ac:dyDescent="0.2">
      <c r="A234" s="33"/>
      <c r="B234" s="34">
        <f t="shared" si="3"/>
        <v>218</v>
      </c>
      <c r="C234" s="35" t="s">
        <v>267</v>
      </c>
      <c r="D234" s="36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37" t="s">
        <v>50</v>
      </c>
      <c r="F234" s="38">
        <v>0</v>
      </c>
      <c r="G234" s="39">
        <f>VLOOKUP(C234,'[8]Resumen Peso'!$B$1:$D$65536,3,0)*$C$14</f>
        <v>12223.839800128297</v>
      </c>
      <c r="H234" s="40"/>
      <c r="I234" s="41"/>
      <c r="J234" s="42">
        <f>+VLOOKUP(C234,'[8]Resumen Peso'!$B$1:$D$65536,3,0)</f>
        <v>10198.854517127798</v>
      </c>
      <c r="N234" s="9"/>
      <c r="O234" s="9"/>
      <c r="P234" s="9"/>
      <c r="Q234" s="9"/>
      <c r="R234" s="9"/>
    </row>
    <row r="235" spans="1:18" x14ac:dyDescent="0.2">
      <c r="A235" s="33"/>
      <c r="B235" s="34">
        <f t="shared" si="3"/>
        <v>219</v>
      </c>
      <c r="C235" s="35" t="s">
        <v>268</v>
      </c>
      <c r="D235" s="36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37" t="s">
        <v>50</v>
      </c>
      <c r="F235" s="38">
        <v>0</v>
      </c>
      <c r="G235" s="39">
        <f>VLOOKUP(C235,'[8]Resumen Peso'!$B$1:$D$65536,3,0)*$C$14</f>
        <v>13523.993650825838</v>
      </c>
      <c r="H235" s="40"/>
      <c r="I235" s="41"/>
      <c r="J235" s="42">
        <f>+VLOOKUP(C235,'[8]Resumen Peso'!$B$1:$D$65536,3,0)</f>
        <v>11283.626584658376</v>
      </c>
      <c r="N235" s="9"/>
      <c r="O235" s="9"/>
      <c r="P235" s="9"/>
      <c r="Q235" s="9"/>
      <c r="R235" s="9"/>
    </row>
    <row r="236" spans="1:18" x14ac:dyDescent="0.2">
      <c r="A236" s="33"/>
      <c r="B236" s="34">
        <f t="shared" si="3"/>
        <v>220</v>
      </c>
      <c r="C236" s="35" t="s">
        <v>269</v>
      </c>
      <c r="D236" s="36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37" t="s">
        <v>50</v>
      </c>
      <c r="F236" s="38">
        <v>0</v>
      </c>
      <c r="G236" s="39">
        <f>VLOOKUP(C236,'[8]Resumen Peso'!$B$1:$D$65536,3,0)*$C$14</f>
        <v>15060.126559939685</v>
      </c>
      <c r="H236" s="40"/>
      <c r="I236" s="41"/>
      <c r="J236" s="42">
        <f>+VLOOKUP(C236,'[8]Resumen Peso'!$B$1:$D$65536,3,0)</f>
        <v>12565.285729018235</v>
      </c>
      <c r="N236" s="9"/>
      <c r="O236" s="9"/>
      <c r="P236" s="9"/>
      <c r="Q236" s="9"/>
      <c r="R236" s="9"/>
    </row>
    <row r="237" spans="1:18" x14ac:dyDescent="0.2">
      <c r="A237" s="33"/>
      <c r="B237" s="34">
        <f t="shared" si="3"/>
        <v>221</v>
      </c>
      <c r="C237" s="35" t="s">
        <v>270</v>
      </c>
      <c r="D237" s="36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37" t="s">
        <v>50</v>
      </c>
      <c r="F237" s="38">
        <v>0</v>
      </c>
      <c r="G237" s="39">
        <f>VLOOKUP(C237,'[8]Resumen Peso'!$B$1:$D$65536,3,0)*$C$14</f>
        <v>16867.34174713245</v>
      </c>
      <c r="H237" s="40"/>
      <c r="I237" s="41"/>
      <c r="J237" s="42">
        <f>+VLOOKUP(C237,'[8]Resumen Peso'!$B$1:$D$65536,3,0)</f>
        <v>14073.120016500425</v>
      </c>
      <c r="N237" s="9"/>
      <c r="O237" s="9"/>
      <c r="P237" s="9"/>
      <c r="Q237" s="9"/>
      <c r="R237" s="9"/>
    </row>
    <row r="238" spans="1:18" x14ac:dyDescent="0.2">
      <c r="A238" s="33"/>
      <c r="B238" s="34">
        <f t="shared" si="3"/>
        <v>222</v>
      </c>
      <c r="C238" s="35" t="s">
        <v>271</v>
      </c>
      <c r="D238" s="36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37" t="s">
        <v>50</v>
      </c>
      <c r="F238" s="38">
        <v>0</v>
      </c>
      <c r="G238" s="39">
        <f>VLOOKUP(C238,'[8]Resumen Peso'!$B$1:$D$65536,3,0)*$C$14</f>
        <v>17413.015312778742</v>
      </c>
      <c r="H238" s="40"/>
      <c r="I238" s="41"/>
      <c r="J238" s="42">
        <f>+VLOOKUP(C238,'[8]Resumen Peso'!$B$1:$D$65536,3,0)</f>
        <v>14528.398014319941</v>
      </c>
      <c r="N238" s="9"/>
      <c r="O238" s="9"/>
      <c r="P238" s="9"/>
      <c r="Q238" s="9"/>
      <c r="R238" s="9"/>
    </row>
    <row r="239" spans="1:18" x14ac:dyDescent="0.2">
      <c r="A239" s="33"/>
      <c r="B239" s="34">
        <f t="shared" si="3"/>
        <v>223</v>
      </c>
      <c r="C239" s="35" t="s">
        <v>272</v>
      </c>
      <c r="D239" s="36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37" t="s">
        <v>50</v>
      </c>
      <c r="F239" s="38">
        <v>0</v>
      </c>
      <c r="G239" s="39">
        <f>VLOOKUP(C239,'[8]Resumen Peso'!$B$1:$D$65536,3,0)*$C$14</f>
        <v>19412.503135762254</v>
      </c>
      <c r="H239" s="40"/>
      <c r="I239" s="41"/>
      <c r="J239" s="42">
        <f>+VLOOKUP(C239,'[8]Resumen Peso'!$B$1:$D$65536,3,0)</f>
        <v>16196.653304704503</v>
      </c>
      <c r="N239" s="9"/>
      <c r="O239" s="9"/>
      <c r="P239" s="9"/>
      <c r="Q239" s="9"/>
      <c r="R239" s="9"/>
    </row>
    <row r="240" spans="1:18" x14ac:dyDescent="0.2">
      <c r="A240" s="33"/>
      <c r="B240" s="34">
        <f t="shared" si="3"/>
        <v>224</v>
      </c>
      <c r="C240" s="35" t="s">
        <v>273</v>
      </c>
      <c r="D240" s="36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37" t="s">
        <v>50</v>
      </c>
      <c r="F240" s="38">
        <v>0</v>
      </c>
      <c r="G240" s="39">
        <f>VLOOKUP(C240,'[8]Resumen Peso'!$B$1:$D$65536,3,0)*$C$14</f>
        <v>21411.990958745762</v>
      </c>
      <c r="H240" s="40"/>
      <c r="I240" s="41"/>
      <c r="J240" s="42">
        <f>+VLOOKUP(C240,'[8]Resumen Peso'!$B$1:$D$65536,3,0)</f>
        <v>17864.908595089066</v>
      </c>
      <c r="N240" s="9"/>
      <c r="O240" s="9"/>
      <c r="P240" s="9"/>
      <c r="Q240" s="9"/>
      <c r="R240" s="9"/>
    </row>
    <row r="241" spans="1:18" x14ac:dyDescent="0.2">
      <c r="A241" s="33"/>
      <c r="B241" s="34">
        <f t="shared" si="3"/>
        <v>225</v>
      </c>
      <c r="C241" s="35" t="s">
        <v>274</v>
      </c>
      <c r="D241" s="36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37" t="s">
        <v>50</v>
      </c>
      <c r="F241" s="38">
        <v>0</v>
      </c>
      <c r="G241" s="39">
        <f>VLOOKUP(C241,'[8]Resumen Peso'!$B$1:$D$65536,3,0)*$C$14</f>
        <v>5343.4599537278136</v>
      </c>
      <c r="H241" s="40"/>
      <c r="I241" s="41"/>
      <c r="J241" s="42">
        <f>+VLOOKUP(C241,'[8]Resumen Peso'!$B$1:$D$65536,3,0)</f>
        <v>4458.2693799370991</v>
      </c>
      <c r="N241" s="9"/>
      <c r="O241" s="9"/>
      <c r="P241" s="9"/>
      <c r="Q241" s="9"/>
      <c r="R241" s="9"/>
    </row>
    <row r="242" spans="1:18" x14ac:dyDescent="0.2">
      <c r="A242" s="33"/>
      <c r="B242" s="34">
        <f t="shared" si="3"/>
        <v>226</v>
      </c>
      <c r="C242" s="35" t="s">
        <v>275</v>
      </c>
      <c r="D242" s="36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37" t="s">
        <v>50</v>
      </c>
      <c r="F242" s="38">
        <v>0</v>
      </c>
      <c r="G242" s="39">
        <f>VLOOKUP(C242,'[8]Resumen Peso'!$B$1:$D$65536,3,0)*$C$14</f>
        <v>6113.688415526417</v>
      </c>
      <c r="H242" s="40"/>
      <c r="I242" s="41"/>
      <c r="J242" s="42">
        <f>+VLOOKUP(C242,'[8]Resumen Peso'!$B$1:$D$65536,3,0)</f>
        <v>5100.902804072176</v>
      </c>
      <c r="N242" s="9"/>
      <c r="O242" s="9"/>
      <c r="P242" s="9"/>
      <c r="Q242" s="9"/>
      <c r="R242" s="9"/>
    </row>
    <row r="243" spans="1:18" x14ac:dyDescent="0.2">
      <c r="A243" s="33"/>
      <c r="B243" s="34">
        <f t="shared" si="3"/>
        <v>227</v>
      </c>
      <c r="C243" s="35" t="s">
        <v>276</v>
      </c>
      <c r="D243" s="36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37" t="s">
        <v>50</v>
      </c>
      <c r="F243" s="38">
        <v>0</v>
      </c>
      <c r="G243" s="39">
        <f>VLOOKUP(C243,'[8]Resumen Peso'!$B$1:$D$65536,3,0)*$C$14</f>
        <v>6877.0398374875331</v>
      </c>
      <c r="H243" s="40"/>
      <c r="I243" s="41"/>
      <c r="J243" s="42">
        <f>+VLOOKUP(C243,'[8]Resumen Peso'!$B$1:$D$65536,3,0)</f>
        <v>5737.7984297774756</v>
      </c>
      <c r="N243" s="9"/>
      <c r="O243" s="9"/>
      <c r="P243" s="9"/>
      <c r="Q243" s="9"/>
      <c r="R243" s="9"/>
    </row>
    <row r="244" spans="1:18" x14ac:dyDescent="0.2">
      <c r="A244" s="33"/>
      <c r="B244" s="34">
        <f t="shared" si="3"/>
        <v>228</v>
      </c>
      <c r="C244" s="35" t="s">
        <v>277</v>
      </c>
      <c r="D244" s="36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37" t="s">
        <v>50</v>
      </c>
      <c r="F244" s="38">
        <v>0</v>
      </c>
      <c r="G244" s="39">
        <f>VLOOKUP(C244,'[8]Resumen Peso'!$B$1:$D$65536,3,0)*$C$14</f>
        <v>7633.5142196111628</v>
      </c>
      <c r="H244" s="40"/>
      <c r="I244" s="41"/>
      <c r="J244" s="42">
        <f>+VLOOKUP(C244,'[8]Resumen Peso'!$B$1:$D$65536,3,0)</f>
        <v>6368.9562570529988</v>
      </c>
      <c r="N244" s="9"/>
      <c r="O244" s="9"/>
      <c r="P244" s="9"/>
      <c r="Q244" s="9"/>
      <c r="R244" s="9"/>
    </row>
    <row r="245" spans="1:18" x14ac:dyDescent="0.2">
      <c r="A245" s="33"/>
      <c r="B245" s="34">
        <f t="shared" si="3"/>
        <v>229</v>
      </c>
      <c r="C245" s="35" t="s">
        <v>278</v>
      </c>
      <c r="D245" s="36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37" t="s">
        <v>50</v>
      </c>
      <c r="F245" s="38">
        <v>0</v>
      </c>
      <c r="G245" s="39">
        <f>VLOOKUP(C245,'[8]Resumen Peso'!$B$1:$D$65536,3,0)*$C$14</f>
        <v>8389.9886017347908</v>
      </c>
      <c r="H245" s="40"/>
      <c r="I245" s="41"/>
      <c r="J245" s="42">
        <f>+VLOOKUP(C245,'[8]Resumen Peso'!$B$1:$D$65536,3,0)</f>
        <v>7000.1140843285202</v>
      </c>
      <c r="N245" s="9"/>
      <c r="O245" s="9"/>
      <c r="P245" s="9"/>
      <c r="Q245" s="9"/>
      <c r="R245" s="9"/>
    </row>
    <row r="246" spans="1:18" x14ac:dyDescent="0.2">
      <c r="A246" s="33"/>
      <c r="B246" s="34">
        <f t="shared" si="3"/>
        <v>230</v>
      </c>
      <c r="C246" s="35" t="s">
        <v>279</v>
      </c>
      <c r="D246" s="36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37" t="s">
        <v>50</v>
      </c>
      <c r="F246" s="38">
        <v>0</v>
      </c>
      <c r="G246" s="39">
        <f>VLOOKUP(C246,'[8]Resumen Peso'!$B$1:$D$65536,3,0)*$C$14</f>
        <v>9405.8511724487744</v>
      </c>
      <c r="H246" s="40"/>
      <c r="I246" s="41"/>
      <c r="J246" s="42">
        <f>+VLOOKUP(C246,'[8]Resumen Peso'!$B$1:$D$65536,3,0)</f>
        <v>7847.6901927783902</v>
      </c>
      <c r="N246" s="9"/>
      <c r="O246" s="9"/>
      <c r="P246" s="9"/>
      <c r="Q246" s="9"/>
      <c r="R246" s="9"/>
    </row>
    <row r="247" spans="1:18" x14ac:dyDescent="0.2">
      <c r="A247" s="33"/>
      <c r="B247" s="34">
        <f t="shared" si="3"/>
        <v>231</v>
      </c>
      <c r="C247" s="35" t="s">
        <v>280</v>
      </c>
      <c r="D247" s="36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37" t="s">
        <v>50</v>
      </c>
      <c r="F247" s="38">
        <v>0</v>
      </c>
      <c r="G247" s="39">
        <f>VLOOKUP(C247,'[8]Resumen Peso'!$B$1:$D$65536,3,0)*$C$14</f>
        <v>10439.346473306075</v>
      </c>
      <c r="H247" s="40"/>
      <c r="I247" s="41"/>
      <c r="J247" s="42">
        <f>+VLOOKUP(C247,'[8]Resumen Peso'!$B$1:$D$65536,3,0)</f>
        <v>8709.9780164022086</v>
      </c>
      <c r="N247" s="9"/>
      <c r="O247" s="9"/>
      <c r="P247" s="9"/>
      <c r="Q247" s="9"/>
      <c r="R247" s="9"/>
    </row>
    <row r="248" spans="1:18" x14ac:dyDescent="0.2">
      <c r="A248" s="33"/>
      <c r="B248" s="34">
        <f t="shared" si="3"/>
        <v>232</v>
      </c>
      <c r="C248" s="35" t="s">
        <v>281</v>
      </c>
      <c r="D248" s="36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37" t="s">
        <v>50</v>
      </c>
      <c r="F248" s="38">
        <v>0</v>
      </c>
      <c r="G248" s="39">
        <f>VLOOKUP(C248,'[8]Resumen Peso'!$B$1:$D$65536,3,0)*$C$14</f>
        <v>11472.841774163378</v>
      </c>
      <c r="H248" s="40"/>
      <c r="I248" s="41"/>
      <c r="J248" s="42">
        <f>+VLOOKUP(C248,'[8]Resumen Peso'!$B$1:$D$65536,3,0)</f>
        <v>9572.2658400260279</v>
      </c>
      <c r="N248" s="9"/>
      <c r="O248" s="9"/>
      <c r="P248" s="9"/>
      <c r="Q248" s="9"/>
      <c r="R248" s="9"/>
    </row>
    <row r="249" spans="1:18" x14ac:dyDescent="0.2">
      <c r="A249" s="33"/>
      <c r="B249" s="34">
        <f t="shared" si="3"/>
        <v>233</v>
      </c>
      <c r="C249" s="35" t="s">
        <v>282</v>
      </c>
      <c r="D249" s="36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37" t="s">
        <v>50</v>
      </c>
      <c r="F249" s="38">
        <v>0</v>
      </c>
      <c r="G249" s="39">
        <f>VLOOKUP(C249,'[8]Resumen Peso'!$B$1:$D$65536,3,0)*$C$14</f>
        <v>12693.117862121073</v>
      </c>
      <c r="H249" s="40"/>
      <c r="I249" s="41"/>
      <c r="J249" s="42">
        <f>+VLOOKUP(C249,'[8]Resumen Peso'!$B$1:$D$65536,3,0)</f>
        <v>10590.392590319316</v>
      </c>
      <c r="N249" s="9"/>
      <c r="O249" s="9"/>
      <c r="P249" s="9"/>
      <c r="Q249" s="9"/>
      <c r="R249" s="9"/>
    </row>
    <row r="250" spans="1:18" x14ac:dyDescent="0.2">
      <c r="A250" s="33"/>
      <c r="B250" s="34">
        <f t="shared" si="3"/>
        <v>234</v>
      </c>
      <c r="C250" s="35" t="s">
        <v>283</v>
      </c>
      <c r="D250" s="36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37" t="s">
        <v>50</v>
      </c>
      <c r="F250" s="38">
        <v>0</v>
      </c>
      <c r="G250" s="39">
        <f>VLOOKUP(C250,'[8]Resumen Peso'!$B$1:$D$65536,3,0)*$C$14</f>
        <v>14134.875124856428</v>
      </c>
      <c r="H250" s="40"/>
      <c r="I250" s="41"/>
      <c r="J250" s="42">
        <f>+VLOOKUP(C250,'[8]Resumen Peso'!$B$1:$D$65536,3,0)</f>
        <v>11793.310234208591</v>
      </c>
      <c r="N250" s="9"/>
      <c r="O250" s="9"/>
      <c r="P250" s="9"/>
      <c r="Q250" s="9"/>
      <c r="R250" s="9"/>
    </row>
    <row r="251" spans="1:18" x14ac:dyDescent="0.2">
      <c r="A251" s="33"/>
      <c r="B251" s="34">
        <f t="shared" si="3"/>
        <v>235</v>
      </c>
      <c r="C251" s="35" t="s">
        <v>284</v>
      </c>
      <c r="D251" s="36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37" t="s">
        <v>50</v>
      </c>
      <c r="F251" s="38">
        <v>0</v>
      </c>
      <c r="G251" s="39">
        <f>VLOOKUP(C251,'[8]Resumen Peso'!$B$1:$D$65536,3,0)*$C$14</f>
        <v>15831.060139839201</v>
      </c>
      <c r="H251" s="40"/>
      <c r="I251" s="41"/>
      <c r="J251" s="42">
        <f>+VLOOKUP(C251,'[8]Resumen Peso'!$B$1:$D$65536,3,0)</f>
        <v>13208.507462313624</v>
      </c>
      <c r="N251" s="9"/>
      <c r="O251" s="9"/>
      <c r="P251" s="9"/>
      <c r="Q251" s="9"/>
      <c r="R251" s="9"/>
    </row>
    <row r="252" spans="1:18" x14ac:dyDescent="0.2">
      <c r="A252" s="33"/>
      <c r="B252" s="34">
        <f t="shared" si="3"/>
        <v>236</v>
      </c>
      <c r="C252" s="35" t="s">
        <v>285</v>
      </c>
      <c r="D252" s="36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37" t="s">
        <v>50</v>
      </c>
      <c r="F252" s="38">
        <v>0</v>
      </c>
      <c r="G252" s="39">
        <f>VLOOKUP(C252,'[8]Resumen Peso'!$B$1:$D$65536,3,0)*$C$14</f>
        <v>16343.209070238121</v>
      </c>
      <c r="H252" s="40"/>
      <c r="I252" s="41"/>
      <c r="J252" s="42">
        <f>+VLOOKUP(C252,'[8]Resumen Peso'!$B$1:$D$65536,3,0)</f>
        <v>13635.8144720297</v>
      </c>
      <c r="N252" s="9"/>
      <c r="O252" s="9"/>
      <c r="P252" s="9"/>
      <c r="Q252" s="9"/>
      <c r="R252" s="9"/>
    </row>
    <row r="253" spans="1:18" x14ac:dyDescent="0.2">
      <c r="A253" s="33"/>
      <c r="B253" s="34">
        <f t="shared" si="3"/>
        <v>237</v>
      </c>
      <c r="C253" s="35" t="s">
        <v>286</v>
      </c>
      <c r="D253" s="36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37" t="s">
        <v>50</v>
      </c>
      <c r="F253" s="38">
        <v>0</v>
      </c>
      <c r="G253" s="39">
        <f>VLOOKUP(C253,'[8]Resumen Peso'!$B$1:$D$65536,3,0)*$C$14</f>
        <v>18219.854035939934</v>
      </c>
      <c r="H253" s="40"/>
      <c r="I253" s="41"/>
      <c r="J253" s="42">
        <f>+VLOOKUP(C253,'[8]Resumen Peso'!$B$1:$D$65536,3,0)</f>
        <v>15201.576891894872</v>
      </c>
      <c r="N253" s="9"/>
      <c r="O253" s="9"/>
      <c r="P253" s="9"/>
      <c r="Q253" s="9"/>
      <c r="R253" s="9"/>
    </row>
    <row r="254" spans="1:18" x14ac:dyDescent="0.2">
      <c r="A254" s="33"/>
      <c r="B254" s="34">
        <f t="shared" si="3"/>
        <v>238</v>
      </c>
      <c r="C254" s="35" t="s">
        <v>287</v>
      </c>
      <c r="D254" s="36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37" t="s">
        <v>50</v>
      </c>
      <c r="F254" s="38">
        <v>0</v>
      </c>
      <c r="G254" s="39">
        <f>VLOOKUP(C254,'[8]Resumen Peso'!$B$1:$D$65536,3,0)*$C$14</f>
        <v>20096.499001641743</v>
      </c>
      <c r="H254" s="40"/>
      <c r="I254" s="41"/>
      <c r="J254" s="42">
        <f>+VLOOKUP(C254,'[8]Resumen Peso'!$B$1:$D$65536,3,0)</f>
        <v>16767.339311760043</v>
      </c>
      <c r="N254" s="9"/>
      <c r="O254" s="9"/>
      <c r="P254" s="9"/>
      <c r="Q254" s="9"/>
      <c r="R254" s="9"/>
    </row>
    <row r="255" spans="1:18" x14ac:dyDescent="0.2">
      <c r="A255" s="33"/>
      <c r="B255" s="34">
        <f t="shared" si="3"/>
        <v>239</v>
      </c>
      <c r="C255" s="35" t="s">
        <v>288</v>
      </c>
      <c r="D255" s="36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37" t="s">
        <v>50</v>
      </c>
      <c r="F255" s="38">
        <v>0</v>
      </c>
      <c r="G255" s="39">
        <f>VLOOKUP(C255,'[8]Resumen Peso'!$B$1:$D$65536,3,0)*$C$14</f>
        <v>7266.4070380562371</v>
      </c>
      <c r="H255" s="40"/>
      <c r="I255" s="41"/>
      <c r="J255" s="42">
        <f>+VLOOKUP(C255,'[8]Resumen Peso'!$B$1:$D$65536,3,0)</f>
        <v>6062.6635701321338</v>
      </c>
      <c r="N255" s="9"/>
      <c r="O255" s="9"/>
      <c r="P255" s="9"/>
      <c r="Q255" s="9"/>
      <c r="R255" s="9"/>
    </row>
    <row r="256" spans="1:18" x14ac:dyDescent="0.2">
      <c r="A256" s="33"/>
      <c r="B256" s="34">
        <f t="shared" si="3"/>
        <v>240</v>
      </c>
      <c r="C256" s="35" t="s">
        <v>289</v>
      </c>
      <c r="D256" s="36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37" t="s">
        <v>50</v>
      </c>
      <c r="F256" s="38">
        <v>0</v>
      </c>
      <c r="G256" s="39">
        <f>VLOOKUP(C256,'[8]Resumen Peso'!$B$1:$D$65536,3,0)*$C$14</f>
        <v>8313.8170615598392</v>
      </c>
      <c r="H256" s="40"/>
      <c r="I256" s="41"/>
      <c r="J256" s="42">
        <f>+VLOOKUP(C256,'[8]Resumen Peso'!$B$1:$D$65536,3,0)</f>
        <v>6936.5610216827117</v>
      </c>
      <c r="N256" s="9"/>
      <c r="O256" s="9"/>
      <c r="P256" s="9"/>
      <c r="Q256" s="9"/>
      <c r="R256" s="9"/>
    </row>
    <row r="257" spans="1:18" x14ac:dyDescent="0.2">
      <c r="A257" s="33"/>
      <c r="B257" s="34">
        <f t="shared" si="3"/>
        <v>241</v>
      </c>
      <c r="C257" s="35" t="s">
        <v>290</v>
      </c>
      <c r="D257" s="36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37" t="s">
        <v>50</v>
      </c>
      <c r="F257" s="38">
        <v>0</v>
      </c>
      <c r="G257" s="39">
        <f>VLOOKUP(C257,'[8]Resumen Peso'!$B$1:$D$65536,3,0)*$C$14</f>
        <v>9351.8752098535879</v>
      </c>
      <c r="H257" s="40"/>
      <c r="I257" s="41"/>
      <c r="J257" s="42">
        <f>+VLOOKUP(C257,'[8]Resumen Peso'!$B$1:$D$65536,3,0)</f>
        <v>7802.6558174158736</v>
      </c>
      <c r="N257" s="9"/>
      <c r="O257" s="9"/>
      <c r="P257" s="9"/>
      <c r="Q257" s="9"/>
      <c r="R257" s="9"/>
    </row>
    <row r="258" spans="1:18" x14ac:dyDescent="0.2">
      <c r="A258" s="33"/>
      <c r="B258" s="34">
        <f t="shared" si="3"/>
        <v>242</v>
      </c>
      <c r="C258" s="35" t="s">
        <v>291</v>
      </c>
      <c r="D258" s="36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37" t="s">
        <v>50</v>
      </c>
      <c r="F258" s="38">
        <v>0</v>
      </c>
      <c r="G258" s="39">
        <f>VLOOKUP(C258,'[8]Resumen Peso'!$B$1:$D$65536,3,0)*$C$14</f>
        <v>10380.581482937483</v>
      </c>
      <c r="H258" s="40"/>
      <c r="I258" s="41"/>
      <c r="J258" s="42">
        <f>+VLOOKUP(C258,'[8]Resumen Peso'!$B$1:$D$65536,3,0)</f>
        <v>8660.9479573316203</v>
      </c>
      <c r="N258" s="9"/>
      <c r="O258" s="9"/>
      <c r="P258" s="9"/>
      <c r="Q258" s="9"/>
      <c r="R258" s="9"/>
    </row>
    <row r="259" spans="1:18" x14ac:dyDescent="0.2">
      <c r="A259" s="33"/>
      <c r="B259" s="34">
        <f t="shared" si="3"/>
        <v>243</v>
      </c>
      <c r="C259" s="35" t="s">
        <v>292</v>
      </c>
      <c r="D259" s="36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37" t="s">
        <v>50</v>
      </c>
      <c r="F259" s="38">
        <v>0</v>
      </c>
      <c r="G259" s="39">
        <f>VLOOKUP(C259,'[8]Resumen Peso'!$B$1:$D$65536,3,0)*$C$14</f>
        <v>11409.287756021376</v>
      </c>
      <c r="H259" s="40"/>
      <c r="I259" s="41"/>
      <c r="J259" s="42">
        <f>+VLOOKUP(C259,'[8]Resumen Peso'!$B$1:$D$65536,3,0)</f>
        <v>9519.2400972473661</v>
      </c>
      <c r="N259" s="9"/>
      <c r="O259" s="9"/>
      <c r="P259" s="9"/>
      <c r="Q259" s="9"/>
      <c r="R259" s="9"/>
    </row>
    <row r="260" spans="1:18" x14ac:dyDescent="0.2">
      <c r="A260" s="33"/>
      <c r="B260" s="34">
        <f t="shared" si="3"/>
        <v>244</v>
      </c>
      <c r="C260" s="35" t="s">
        <v>293</v>
      </c>
      <c r="D260" s="36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37" t="s">
        <v>50</v>
      </c>
      <c r="F260" s="38">
        <v>0</v>
      </c>
      <c r="G260" s="39">
        <f>VLOOKUP(C260,'[8]Resumen Peso'!$B$1:$D$65536,3,0)*$C$14</f>
        <v>12790.72805827053</v>
      </c>
      <c r="H260" s="40"/>
      <c r="I260" s="41"/>
      <c r="J260" s="42">
        <f>+VLOOKUP(C260,'[8]Resumen Peso'!$B$1:$D$65536,3,0)</f>
        <v>10671.832809284404</v>
      </c>
      <c r="N260" s="9"/>
      <c r="O260" s="9"/>
      <c r="P260" s="9"/>
      <c r="Q260" s="9"/>
      <c r="R260" s="9"/>
    </row>
    <row r="261" spans="1:18" x14ac:dyDescent="0.2">
      <c r="A261" s="33"/>
      <c r="B261" s="34">
        <f t="shared" si="3"/>
        <v>245</v>
      </c>
      <c r="C261" s="35" t="s">
        <v>294</v>
      </c>
      <c r="D261" s="36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37" t="s">
        <v>50</v>
      </c>
      <c r="F261" s="38">
        <v>0</v>
      </c>
      <c r="G261" s="39">
        <f>VLOOKUP(C261,'[8]Resumen Peso'!$B$1:$D$65536,3,0)*$C$14</f>
        <v>14196.146568557746</v>
      </c>
      <c r="H261" s="40"/>
      <c r="I261" s="41"/>
      <c r="J261" s="42">
        <f>+VLOOKUP(C261,'[8]Resumen Peso'!$B$1:$D$65536,3,0)</f>
        <v>11844.431530837297</v>
      </c>
      <c r="N261" s="9"/>
      <c r="O261" s="9"/>
      <c r="P261" s="9"/>
      <c r="Q261" s="9"/>
      <c r="R261" s="9"/>
    </row>
    <row r="262" spans="1:18" x14ac:dyDescent="0.2">
      <c r="A262" s="33"/>
      <c r="B262" s="34">
        <f t="shared" si="3"/>
        <v>246</v>
      </c>
      <c r="C262" s="35" t="s">
        <v>295</v>
      </c>
      <c r="D262" s="36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37" t="s">
        <v>50</v>
      </c>
      <c r="F262" s="38">
        <v>0</v>
      </c>
      <c r="G262" s="39">
        <f>VLOOKUP(C262,'[8]Resumen Peso'!$B$1:$D$65536,3,0)*$C$14</f>
        <v>15601.565078844964</v>
      </c>
      <c r="H262" s="40"/>
      <c r="I262" s="41"/>
      <c r="J262" s="42">
        <f>+VLOOKUP(C262,'[8]Resumen Peso'!$B$1:$D$65536,3,0)</f>
        <v>13017.03025239019</v>
      </c>
      <c r="N262" s="9"/>
      <c r="O262" s="9"/>
      <c r="P262" s="9"/>
      <c r="Q262" s="9"/>
      <c r="R262" s="9"/>
    </row>
    <row r="263" spans="1:18" x14ac:dyDescent="0.2">
      <c r="A263" s="33"/>
      <c r="B263" s="34">
        <f t="shared" si="3"/>
        <v>247</v>
      </c>
      <c r="C263" s="35" t="s">
        <v>296</v>
      </c>
      <c r="D263" s="36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37" t="s">
        <v>50</v>
      </c>
      <c r="F263" s="38">
        <v>0</v>
      </c>
      <c r="G263" s="39">
        <f>VLOOKUP(C263,'[8]Resumen Peso'!$B$1:$D$65536,3,0)*$C$14</f>
        <v>17260.981043536816</v>
      </c>
      <c r="H263" s="40"/>
      <c r="I263" s="41"/>
      <c r="J263" s="42">
        <f>+VLOOKUP(C263,'[8]Resumen Peso'!$B$1:$D$65536,3,0)</f>
        <v>14401.549542892824</v>
      </c>
      <c r="N263" s="9"/>
      <c r="O263" s="9"/>
      <c r="P263" s="9"/>
      <c r="Q263" s="9"/>
      <c r="R263" s="9"/>
    </row>
    <row r="264" spans="1:18" x14ac:dyDescent="0.2">
      <c r="A264" s="33"/>
      <c r="B264" s="34">
        <f t="shared" si="3"/>
        <v>248</v>
      </c>
      <c r="C264" s="35" t="s">
        <v>297</v>
      </c>
      <c r="D264" s="36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37" t="s">
        <v>50</v>
      </c>
      <c r="F264" s="38">
        <v>0</v>
      </c>
      <c r="G264" s="39">
        <f>VLOOKUP(C264,'[8]Resumen Peso'!$B$1:$D$65536,3,0)*$C$14</f>
        <v>19221.582453827192</v>
      </c>
      <c r="H264" s="40"/>
      <c r="I264" s="41"/>
      <c r="J264" s="42">
        <f>+VLOOKUP(C264,'[8]Resumen Peso'!$B$1:$D$65536,3,0)</f>
        <v>16037.360292753701</v>
      </c>
      <c r="N264" s="9"/>
      <c r="O264" s="9"/>
      <c r="P264" s="9"/>
      <c r="Q264" s="9"/>
      <c r="R264" s="9"/>
    </row>
    <row r="265" spans="1:18" x14ac:dyDescent="0.2">
      <c r="A265" s="33"/>
      <c r="B265" s="34">
        <f t="shared" si="3"/>
        <v>249</v>
      </c>
      <c r="C265" s="35" t="s">
        <v>298</v>
      </c>
      <c r="D265" s="36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37" t="s">
        <v>50</v>
      </c>
      <c r="F265" s="38">
        <v>0</v>
      </c>
      <c r="G265" s="39">
        <f>VLOOKUP(C265,'[8]Resumen Peso'!$B$1:$D$65536,3,0)*$C$14</f>
        <v>21528.172348286455</v>
      </c>
      <c r="H265" s="40"/>
      <c r="I265" s="41"/>
      <c r="J265" s="42">
        <f>+VLOOKUP(C265,'[8]Resumen Peso'!$B$1:$D$65536,3,0)</f>
        <v>17961.843527884146</v>
      </c>
      <c r="N265" s="9"/>
      <c r="O265" s="9"/>
      <c r="P265" s="9"/>
      <c r="Q265" s="9"/>
      <c r="R265" s="9"/>
    </row>
    <row r="266" spans="1:18" x14ac:dyDescent="0.2">
      <c r="A266" s="33"/>
      <c r="B266" s="34">
        <f t="shared" si="3"/>
        <v>250</v>
      </c>
      <c r="C266" s="35" t="s">
        <v>299</v>
      </c>
      <c r="D266" s="36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37" t="s">
        <v>50</v>
      </c>
      <c r="F266" s="38">
        <v>0</v>
      </c>
      <c r="G266" s="39">
        <f>VLOOKUP(C266,'[8]Resumen Peso'!$B$1:$D$65536,3,0)*$C$14</f>
        <v>22224.627945335971</v>
      </c>
      <c r="H266" s="40"/>
      <c r="I266" s="41"/>
      <c r="J266" s="42">
        <f>+VLOOKUP(C266,'[8]Resumen Peso'!$B$1:$D$65536,3,0)</f>
        <v>18542.925203371487</v>
      </c>
      <c r="N266" s="9"/>
      <c r="O266" s="9"/>
      <c r="P266" s="9"/>
      <c r="Q266" s="9"/>
      <c r="R266" s="9"/>
    </row>
    <row r="267" spans="1:18" x14ac:dyDescent="0.2">
      <c r="A267" s="33"/>
      <c r="B267" s="34">
        <f t="shared" si="3"/>
        <v>251</v>
      </c>
      <c r="C267" s="35" t="s">
        <v>300</v>
      </c>
      <c r="D267" s="36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37" t="s">
        <v>50</v>
      </c>
      <c r="F267" s="38">
        <v>0</v>
      </c>
      <c r="G267" s="39">
        <f>VLOOKUP(C267,'[8]Resumen Peso'!$B$1:$D$65536,3,0)*$C$14</f>
        <v>24776.619782983245</v>
      </c>
      <c r="H267" s="40"/>
      <c r="I267" s="41"/>
      <c r="J267" s="42">
        <f>+VLOOKUP(C267,'[8]Resumen Peso'!$B$1:$D$65536,3,0)</f>
        <v>20672.157417359518</v>
      </c>
      <c r="N267" s="9"/>
      <c r="O267" s="9"/>
      <c r="P267" s="9"/>
      <c r="Q267" s="9"/>
      <c r="R267" s="9"/>
    </row>
    <row r="268" spans="1:18" x14ac:dyDescent="0.2">
      <c r="A268" s="33"/>
      <c r="B268" s="34">
        <f t="shared" si="3"/>
        <v>252</v>
      </c>
      <c r="C268" s="35" t="s">
        <v>301</v>
      </c>
      <c r="D268" s="36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37" t="s">
        <v>50</v>
      </c>
      <c r="F268" s="38">
        <v>0</v>
      </c>
      <c r="G268" s="39">
        <f>VLOOKUP(C268,'[8]Resumen Peso'!$B$1:$D$65536,3,0)*$C$14</f>
        <v>27328.61162063052</v>
      </c>
      <c r="H268" s="40"/>
      <c r="I268" s="41"/>
      <c r="J268" s="42">
        <f>+VLOOKUP(C268,'[8]Resumen Peso'!$B$1:$D$65536,3,0)</f>
        <v>22801.389631347549</v>
      </c>
      <c r="N268" s="9"/>
      <c r="O268" s="9"/>
      <c r="P268" s="9"/>
      <c r="Q268" s="9"/>
      <c r="R268" s="9"/>
    </row>
    <row r="269" spans="1:18" x14ac:dyDescent="0.2">
      <c r="A269" s="33"/>
      <c r="B269" s="34">
        <f t="shared" si="3"/>
        <v>253</v>
      </c>
      <c r="C269" s="35" t="s">
        <v>302</v>
      </c>
      <c r="D269" s="36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37" t="s">
        <v>50</v>
      </c>
      <c r="F269" s="38">
        <v>0</v>
      </c>
      <c r="G269" s="39">
        <f>VLOOKUP(C269,'[8]Resumen Peso'!$B$1:$D$65536,3,0)*$C$14</f>
        <v>6631.5058759823787</v>
      </c>
      <c r="H269" s="40"/>
      <c r="I269" s="41"/>
      <c r="J269" s="42">
        <f>+VLOOKUP(C269,'[8]Resumen Peso'!$B$1:$D$65536,3,0)</f>
        <v>5532.9393025841655</v>
      </c>
      <c r="N269" s="9"/>
      <c r="O269" s="9"/>
      <c r="P269" s="9"/>
      <c r="Q269" s="9"/>
      <c r="R269" s="9"/>
    </row>
    <row r="270" spans="1:18" x14ac:dyDescent="0.2">
      <c r="A270" s="33"/>
      <c r="B270" s="34">
        <f t="shared" si="3"/>
        <v>254</v>
      </c>
      <c r="C270" s="35" t="s">
        <v>303</v>
      </c>
      <c r="D270" s="36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37" t="s">
        <v>50</v>
      </c>
      <c r="F270" s="38">
        <v>0</v>
      </c>
      <c r="G270" s="39">
        <f>VLOOKUP(C270,'[8]Resumen Peso'!$B$1:$D$65536,3,0)*$C$14</f>
        <v>7587.3986148627218</v>
      </c>
      <c r="H270" s="40"/>
      <c r="I270" s="41"/>
      <c r="J270" s="42">
        <f>+VLOOKUP(C270,'[8]Resumen Peso'!$B$1:$D$65536,3,0)</f>
        <v>6330.4801029566579</v>
      </c>
      <c r="N270" s="9"/>
      <c r="O270" s="9"/>
      <c r="P270" s="9"/>
      <c r="Q270" s="9"/>
      <c r="R270" s="9"/>
    </row>
    <row r="271" spans="1:18" x14ac:dyDescent="0.2">
      <c r="A271" s="33"/>
      <c r="B271" s="34">
        <f t="shared" si="3"/>
        <v>255</v>
      </c>
      <c r="C271" s="35" t="s">
        <v>304</v>
      </c>
      <c r="D271" s="36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37" t="s">
        <v>50</v>
      </c>
      <c r="F271" s="38">
        <v>0</v>
      </c>
      <c r="G271" s="39">
        <f>VLOOKUP(C271,'[8]Resumen Peso'!$B$1:$D$65536,3,0)*$C$14</f>
        <v>8534.7565971459189</v>
      </c>
      <c r="H271" s="40"/>
      <c r="I271" s="41"/>
      <c r="J271" s="42">
        <f>+VLOOKUP(C271,'[8]Resumen Peso'!$B$1:$D$65536,3,0)</f>
        <v>7120.9000033258244</v>
      </c>
      <c r="N271" s="9"/>
      <c r="O271" s="9"/>
      <c r="P271" s="9"/>
      <c r="Q271" s="9"/>
      <c r="R271" s="9"/>
    </row>
    <row r="272" spans="1:18" x14ac:dyDescent="0.2">
      <c r="A272" s="33"/>
      <c r="B272" s="34">
        <f t="shared" si="3"/>
        <v>256</v>
      </c>
      <c r="C272" s="35" t="s">
        <v>305</v>
      </c>
      <c r="D272" s="36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37" t="s">
        <v>50</v>
      </c>
      <c r="F272" s="38">
        <v>0</v>
      </c>
      <c r="G272" s="39">
        <f>VLOOKUP(C272,'[8]Resumen Peso'!$B$1:$D$65536,3,0)*$C$14</f>
        <v>9473.5798228319709</v>
      </c>
      <c r="H272" s="40"/>
      <c r="I272" s="41"/>
      <c r="J272" s="42">
        <f>+VLOOKUP(C272,'[8]Resumen Peso'!$B$1:$D$65536,3,0)</f>
        <v>7904.1990036916659</v>
      </c>
      <c r="N272" s="9"/>
      <c r="O272" s="9"/>
      <c r="P272" s="9"/>
      <c r="Q272" s="9"/>
      <c r="R272" s="9"/>
    </row>
    <row r="273" spans="1:18" x14ac:dyDescent="0.2">
      <c r="A273" s="33"/>
      <c r="B273" s="34">
        <f t="shared" si="3"/>
        <v>257</v>
      </c>
      <c r="C273" s="35" t="s">
        <v>306</v>
      </c>
      <c r="D273" s="36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37" t="s">
        <v>50</v>
      </c>
      <c r="F273" s="38">
        <v>0</v>
      </c>
      <c r="G273" s="39">
        <f>VLOOKUP(C273,'[8]Resumen Peso'!$B$1:$D$65536,3,0)*$C$14</f>
        <v>10412.403048518021</v>
      </c>
      <c r="H273" s="40"/>
      <c r="I273" s="41"/>
      <c r="J273" s="42">
        <f>+VLOOKUP(C273,'[8]Resumen Peso'!$B$1:$D$65536,3,0)</f>
        <v>8687.4980040575065</v>
      </c>
      <c r="N273" s="9"/>
      <c r="O273" s="9"/>
      <c r="P273" s="9"/>
      <c r="Q273" s="9"/>
      <c r="R273" s="9"/>
    </row>
    <row r="274" spans="1:18" x14ac:dyDescent="0.2">
      <c r="A274" s="33"/>
      <c r="B274" s="34">
        <f t="shared" ref="B274:B337" si="4">1+B273</f>
        <v>258</v>
      </c>
      <c r="C274" s="35" t="s">
        <v>307</v>
      </c>
      <c r="D274" s="36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37" t="s">
        <v>50</v>
      </c>
      <c r="F274" s="38">
        <v>0</v>
      </c>
      <c r="G274" s="39">
        <f>VLOOKUP(C274,'[8]Resumen Peso'!$B$1:$D$65536,3,0)*$C$14</f>
        <v>11673.14022353522</v>
      </c>
      <c r="H274" s="40"/>
      <c r="I274" s="41"/>
      <c r="J274" s="42">
        <f>+VLOOKUP(C274,'[8]Resumen Peso'!$B$1:$D$65536,3,0)</f>
        <v>9739.3831107487895</v>
      </c>
      <c r="N274" s="9"/>
      <c r="O274" s="9"/>
      <c r="P274" s="9"/>
      <c r="Q274" s="9"/>
      <c r="R274" s="9"/>
    </row>
    <row r="275" spans="1:18" x14ac:dyDescent="0.2">
      <c r="A275" s="33"/>
      <c r="B275" s="34">
        <f t="shared" si="4"/>
        <v>259</v>
      </c>
      <c r="C275" s="35" t="s">
        <v>308</v>
      </c>
      <c r="D275" s="36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37" t="s">
        <v>50</v>
      </c>
      <c r="F275" s="38">
        <v>0</v>
      </c>
      <c r="G275" s="39">
        <f>VLOOKUP(C275,'[8]Resumen Peso'!$B$1:$D$65536,3,0)*$C$14</f>
        <v>12955.760514467504</v>
      </c>
      <c r="H275" s="40"/>
      <c r="I275" s="41"/>
      <c r="J275" s="42">
        <f>+VLOOKUP(C275,'[8]Resumen Peso'!$B$1:$D$65536,3,0)</f>
        <v>10809.526205048602</v>
      </c>
      <c r="N275" s="9"/>
      <c r="O275" s="9"/>
      <c r="P275" s="9"/>
      <c r="Q275" s="9"/>
      <c r="R275" s="9"/>
    </row>
    <row r="276" spans="1:18" x14ac:dyDescent="0.2">
      <c r="A276" s="33"/>
      <c r="B276" s="34">
        <f t="shared" si="4"/>
        <v>260</v>
      </c>
      <c r="C276" s="35" t="s">
        <v>309</v>
      </c>
      <c r="D276" s="36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37" t="s">
        <v>50</v>
      </c>
      <c r="F276" s="38">
        <v>0</v>
      </c>
      <c r="G276" s="39">
        <f>VLOOKUP(C276,'[8]Resumen Peso'!$B$1:$D$65536,3,0)*$C$14</f>
        <v>14238.380805399787</v>
      </c>
      <c r="H276" s="40"/>
      <c r="I276" s="41"/>
      <c r="J276" s="42">
        <f>+VLOOKUP(C276,'[8]Resumen Peso'!$B$1:$D$65536,3,0)</f>
        <v>11879.669299348414</v>
      </c>
      <c r="N276" s="9"/>
      <c r="O276" s="9"/>
      <c r="P276" s="9"/>
      <c r="Q276" s="9"/>
      <c r="R276" s="9"/>
    </row>
    <row r="277" spans="1:18" x14ac:dyDescent="0.2">
      <c r="A277" s="33"/>
      <c r="B277" s="34">
        <f t="shared" si="4"/>
        <v>261</v>
      </c>
      <c r="C277" s="35" t="s">
        <v>310</v>
      </c>
      <c r="D277" s="36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37" t="s">
        <v>50</v>
      </c>
      <c r="F277" s="38">
        <v>0</v>
      </c>
      <c r="G277" s="39">
        <f>VLOOKUP(C277,'[8]Resumen Peso'!$B$1:$D$65536,3,0)*$C$14</f>
        <v>15752.805563456925</v>
      </c>
      <c r="H277" s="40"/>
      <c r="I277" s="41"/>
      <c r="J277" s="42">
        <f>+VLOOKUP(C277,'[8]Resumen Peso'!$B$1:$D$65536,3,0)</f>
        <v>13143.216436508956</v>
      </c>
      <c r="N277" s="9"/>
      <c r="O277" s="9"/>
      <c r="P277" s="9"/>
      <c r="Q277" s="9"/>
      <c r="R277" s="9"/>
    </row>
    <row r="278" spans="1:18" x14ac:dyDescent="0.2">
      <c r="A278" s="33"/>
      <c r="B278" s="34">
        <f t="shared" si="4"/>
        <v>262</v>
      </c>
      <c r="C278" s="35" t="s">
        <v>311</v>
      </c>
      <c r="D278" s="36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37" t="s">
        <v>50</v>
      </c>
      <c r="F278" s="38">
        <v>0</v>
      </c>
      <c r="G278" s="39">
        <f>VLOOKUP(C278,'[8]Resumen Peso'!$B$1:$D$65536,3,0)*$C$14</f>
        <v>17542.099736589</v>
      </c>
      <c r="H278" s="40"/>
      <c r="I278" s="41"/>
      <c r="J278" s="42">
        <f>+VLOOKUP(C278,'[8]Resumen Peso'!$B$1:$D$65536,3,0)</f>
        <v>14636.098481635807</v>
      </c>
      <c r="N278" s="9"/>
      <c r="O278" s="9"/>
      <c r="P278" s="9"/>
      <c r="Q278" s="9"/>
      <c r="R278" s="9"/>
    </row>
    <row r="279" spans="1:18" x14ac:dyDescent="0.2">
      <c r="A279" s="33"/>
      <c r="B279" s="34">
        <f t="shared" si="4"/>
        <v>263</v>
      </c>
      <c r="C279" s="35" t="s">
        <v>312</v>
      </c>
      <c r="D279" s="36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37" t="s">
        <v>50</v>
      </c>
      <c r="F279" s="38">
        <v>0</v>
      </c>
      <c r="G279" s="39">
        <f>VLOOKUP(C279,'[8]Resumen Peso'!$B$1:$D$65536,3,0)*$C$14</f>
        <v>19647.151704979682</v>
      </c>
      <c r="H279" s="40"/>
      <c r="I279" s="41"/>
      <c r="J279" s="42">
        <f>+VLOOKUP(C279,'[8]Resumen Peso'!$B$1:$D$65536,3,0)</f>
        <v>16392.430299432104</v>
      </c>
      <c r="N279" s="9"/>
      <c r="O279" s="9"/>
      <c r="P279" s="9"/>
      <c r="Q279" s="9"/>
      <c r="R279" s="9"/>
    </row>
    <row r="280" spans="1:18" x14ac:dyDescent="0.2">
      <c r="A280" s="33"/>
      <c r="B280" s="34">
        <f t="shared" si="4"/>
        <v>264</v>
      </c>
      <c r="C280" s="35" t="s">
        <v>313</v>
      </c>
      <c r="D280" s="36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37" t="s">
        <v>50</v>
      </c>
      <c r="F280" s="38">
        <v>0</v>
      </c>
      <c r="G280" s="39">
        <f>VLOOKUP(C280,'[8]Resumen Peso'!$B$1:$D$65536,3,0)*$C$14</f>
        <v>20282.754604735506</v>
      </c>
      <c r="H280" s="40"/>
      <c r="I280" s="41"/>
      <c r="J280" s="42">
        <f>+VLOOKUP(C280,'[8]Resumen Peso'!$B$1:$D$65536,3,0)</f>
        <v>16922.740055717211</v>
      </c>
      <c r="N280" s="9"/>
      <c r="O280" s="9"/>
      <c r="P280" s="9"/>
      <c r="Q280" s="9"/>
      <c r="R280" s="9"/>
    </row>
    <row r="281" spans="1:18" x14ac:dyDescent="0.2">
      <c r="A281" s="33"/>
      <c r="B281" s="34">
        <f t="shared" si="4"/>
        <v>265</v>
      </c>
      <c r="C281" s="35" t="s">
        <v>314</v>
      </c>
      <c r="D281" s="36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37" t="s">
        <v>50</v>
      </c>
      <c r="F281" s="38">
        <v>0</v>
      </c>
      <c r="G281" s="39">
        <f>VLOOKUP(C281,'[8]Resumen Peso'!$B$1:$D$65536,3,0)*$C$14</f>
        <v>22611.76656046322</v>
      </c>
      <c r="H281" s="40"/>
      <c r="I281" s="41"/>
      <c r="J281" s="42">
        <f>+VLOOKUP(C281,'[8]Resumen Peso'!$B$1:$D$65536,3,0)</f>
        <v>18865.930942828552</v>
      </c>
      <c r="N281" s="9"/>
      <c r="O281" s="9"/>
      <c r="P281" s="9"/>
      <c r="Q281" s="9"/>
      <c r="R281" s="9"/>
    </row>
    <row r="282" spans="1:18" x14ac:dyDescent="0.2">
      <c r="A282" s="33"/>
      <c r="B282" s="34">
        <f t="shared" si="4"/>
        <v>266</v>
      </c>
      <c r="C282" s="35" t="s">
        <v>315</v>
      </c>
      <c r="D282" s="36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37" t="s">
        <v>50</v>
      </c>
      <c r="F282" s="38">
        <v>0</v>
      </c>
      <c r="G282" s="39">
        <f>VLOOKUP(C282,'[8]Resumen Peso'!$B$1:$D$65536,3,0)*$C$14</f>
        <v>24940.778516190931</v>
      </c>
      <c r="H282" s="40"/>
      <c r="I282" s="41"/>
      <c r="J282" s="42">
        <f>+VLOOKUP(C282,'[8]Resumen Peso'!$B$1:$D$65536,3,0)</f>
        <v>20809.121829939893</v>
      </c>
      <c r="N282" s="9"/>
      <c r="O282" s="9"/>
      <c r="P282" s="9"/>
      <c r="Q282" s="9"/>
      <c r="R282" s="9"/>
    </row>
    <row r="283" spans="1:18" x14ac:dyDescent="0.2">
      <c r="A283" s="33"/>
      <c r="B283" s="34">
        <f t="shared" si="4"/>
        <v>267</v>
      </c>
      <c r="C283" s="35" t="s">
        <v>316</v>
      </c>
      <c r="D283" s="36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37" t="s">
        <v>50</v>
      </c>
      <c r="F283" s="38">
        <v>0</v>
      </c>
      <c r="G283" s="39">
        <f>VLOOKUP(C283,'[8]Resumen Peso'!$B$1:$D$65536,3,0)*$C$14</f>
        <v>7929.1066284844765</v>
      </c>
      <c r="H283" s="40"/>
      <c r="I283" s="41"/>
      <c r="J283" s="42">
        <f>+VLOOKUP(C283,'[8]Resumen Peso'!$B$1:$D$65536,3,0)</f>
        <v>6615.5812148207406</v>
      </c>
      <c r="N283" s="9"/>
      <c r="O283" s="9"/>
      <c r="P283" s="9"/>
      <c r="Q283" s="9"/>
      <c r="R283" s="9"/>
    </row>
    <row r="284" spans="1:18" x14ac:dyDescent="0.2">
      <c r="A284" s="33"/>
      <c r="B284" s="34">
        <f t="shared" si="4"/>
        <v>268</v>
      </c>
      <c r="C284" s="35" t="s">
        <v>317</v>
      </c>
      <c r="D284" s="36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37" t="s">
        <v>50</v>
      </c>
      <c r="F284" s="38">
        <v>0</v>
      </c>
      <c r="G284" s="39">
        <f>VLOOKUP(C284,'[8]Resumen Peso'!$B$1:$D$65536,3,0)*$C$14</f>
        <v>9072.0409172750315</v>
      </c>
      <c r="H284" s="40"/>
      <c r="I284" s="41"/>
      <c r="J284" s="42">
        <f>+VLOOKUP(C284,'[8]Resumen Peso'!$B$1:$D$65536,3,0)</f>
        <v>7569.1785070471533</v>
      </c>
      <c r="N284" s="9"/>
      <c r="O284" s="9"/>
      <c r="P284" s="9"/>
      <c r="Q284" s="9"/>
      <c r="R284" s="9"/>
    </row>
    <row r="285" spans="1:18" x14ac:dyDescent="0.2">
      <c r="A285" s="33"/>
      <c r="B285" s="34">
        <f t="shared" si="4"/>
        <v>269</v>
      </c>
      <c r="C285" s="35" t="s">
        <v>318</v>
      </c>
      <c r="D285" s="36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37" t="s">
        <v>50</v>
      </c>
      <c r="F285" s="38">
        <v>0</v>
      </c>
      <c r="G285" s="39">
        <f>VLOOKUP(C285,'[8]Resumen Peso'!$B$1:$D$65536,3,0)*$C$14</f>
        <v>10204.770435629956</v>
      </c>
      <c r="H285" s="40"/>
      <c r="I285" s="41"/>
      <c r="J285" s="42">
        <f>+VLOOKUP(C285,'[8]Resumen Peso'!$B$1:$D$65536,3,0)</f>
        <v>8514.2615377358306</v>
      </c>
      <c r="N285" s="9"/>
      <c r="O285" s="9"/>
      <c r="P285" s="9"/>
      <c r="Q285" s="9"/>
      <c r="R285" s="9"/>
    </row>
    <row r="286" spans="1:18" x14ac:dyDescent="0.2">
      <c r="A286" s="33"/>
      <c r="B286" s="34">
        <f t="shared" si="4"/>
        <v>270</v>
      </c>
      <c r="C286" s="35" t="s">
        <v>319</v>
      </c>
      <c r="D286" s="36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37" t="s">
        <v>50</v>
      </c>
      <c r="F286" s="38">
        <v>0</v>
      </c>
      <c r="G286" s="39">
        <f>VLOOKUP(C286,'[8]Resumen Peso'!$B$1:$D$65536,3,0)*$C$14</f>
        <v>11327.295183549253</v>
      </c>
      <c r="H286" s="40"/>
      <c r="I286" s="41"/>
      <c r="J286" s="42">
        <f>+VLOOKUP(C286,'[8]Resumen Peso'!$B$1:$D$65536,3,0)</f>
        <v>9450.8303068867735</v>
      </c>
      <c r="N286" s="9"/>
      <c r="O286" s="9"/>
      <c r="P286" s="9"/>
      <c r="Q286" s="9"/>
      <c r="R286" s="9"/>
    </row>
    <row r="287" spans="1:18" x14ac:dyDescent="0.2">
      <c r="A287" s="33"/>
      <c r="B287" s="34">
        <f t="shared" si="4"/>
        <v>271</v>
      </c>
      <c r="C287" s="35" t="s">
        <v>320</v>
      </c>
      <c r="D287" s="36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37" t="s">
        <v>50</v>
      </c>
      <c r="F287" s="38">
        <v>0</v>
      </c>
      <c r="G287" s="39">
        <f>VLOOKUP(C287,'[8]Resumen Peso'!$B$1:$D$65536,3,0)*$C$14</f>
        <v>12449.819931468546</v>
      </c>
      <c r="H287" s="40"/>
      <c r="I287" s="41"/>
      <c r="J287" s="42">
        <f>+VLOOKUP(C287,'[8]Resumen Peso'!$B$1:$D$65536,3,0)</f>
        <v>10387.399076037713</v>
      </c>
      <c r="N287" s="9"/>
      <c r="O287" s="9"/>
      <c r="P287" s="9"/>
      <c r="Q287" s="9"/>
      <c r="R287" s="9"/>
    </row>
    <row r="288" spans="1:18" x14ac:dyDescent="0.2">
      <c r="A288" s="33"/>
      <c r="B288" s="34">
        <f t="shared" si="4"/>
        <v>272</v>
      </c>
      <c r="C288" s="35" t="s">
        <v>321</v>
      </c>
      <c r="D288" s="36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37" t="s">
        <v>50</v>
      </c>
      <c r="F288" s="38">
        <v>0</v>
      </c>
      <c r="G288" s="39">
        <f>VLOOKUP(C288,'[8]Resumen Peso'!$B$1:$D$65536,3,0)*$C$14</f>
        <v>13957.248210678934</v>
      </c>
      <c r="H288" s="40"/>
      <c r="I288" s="41"/>
      <c r="J288" s="42">
        <f>+VLOOKUP(C288,'[8]Resumen Peso'!$B$1:$D$65536,3,0)</f>
        <v>11645.108761868976</v>
      </c>
      <c r="N288" s="9"/>
      <c r="O288" s="9"/>
      <c r="P288" s="9"/>
      <c r="Q288" s="9"/>
      <c r="R288" s="9"/>
    </row>
    <row r="289" spans="1:18" x14ac:dyDescent="0.2">
      <c r="A289" s="33"/>
      <c r="B289" s="34">
        <f t="shared" si="4"/>
        <v>273</v>
      </c>
      <c r="C289" s="35" t="s">
        <v>322</v>
      </c>
      <c r="D289" s="36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37" t="s">
        <v>50</v>
      </c>
      <c r="F289" s="38">
        <v>0</v>
      </c>
      <c r="G289" s="39">
        <f>VLOOKUP(C289,'[8]Resumen Peso'!$B$1:$D$65536,3,0)*$C$14</f>
        <v>15490.841521286275</v>
      </c>
      <c r="H289" s="40"/>
      <c r="I289" s="41"/>
      <c r="J289" s="42">
        <f>+VLOOKUP(C289,'[8]Resumen Peso'!$B$1:$D$65536,3,0)</f>
        <v>12924.649014282992</v>
      </c>
      <c r="N289" s="9"/>
      <c r="O289" s="9"/>
      <c r="P289" s="9"/>
      <c r="Q289" s="9"/>
      <c r="R289" s="9"/>
    </row>
    <row r="290" spans="1:18" x14ac:dyDescent="0.2">
      <c r="A290" s="33"/>
      <c r="B290" s="34">
        <f t="shared" si="4"/>
        <v>274</v>
      </c>
      <c r="C290" s="35" t="s">
        <v>323</v>
      </c>
      <c r="D290" s="36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37" t="s">
        <v>50</v>
      </c>
      <c r="F290" s="38">
        <v>0</v>
      </c>
      <c r="G290" s="39">
        <f>VLOOKUP(C290,'[8]Resumen Peso'!$B$1:$D$65536,3,0)*$C$14</f>
        <v>17024.434831893614</v>
      </c>
      <c r="H290" s="40"/>
      <c r="I290" s="41"/>
      <c r="J290" s="42">
        <f>+VLOOKUP(C290,'[8]Resumen Peso'!$B$1:$D$65536,3,0)</f>
        <v>14204.189266697007</v>
      </c>
      <c r="N290" s="9"/>
      <c r="O290" s="9"/>
      <c r="P290" s="9"/>
      <c r="Q290" s="9"/>
      <c r="R290" s="9"/>
    </row>
    <row r="291" spans="1:18" x14ac:dyDescent="0.2">
      <c r="A291" s="33"/>
      <c r="B291" s="34">
        <f t="shared" si="4"/>
        <v>275</v>
      </c>
      <c r="C291" s="35" t="s">
        <v>324</v>
      </c>
      <c r="D291" s="36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37" t="s">
        <v>50</v>
      </c>
      <c r="F291" s="38">
        <v>0</v>
      </c>
      <c r="G291" s="39">
        <f>VLOOKUP(C291,'[8]Resumen Peso'!$B$1:$D$65536,3,0)*$C$14</f>
        <v>18835.190278999813</v>
      </c>
      <c r="H291" s="40"/>
      <c r="I291" s="41"/>
      <c r="J291" s="42">
        <f>+VLOOKUP(C291,'[8]Resumen Peso'!$B$1:$D$65536,3,0)</f>
        <v>15714.977339274576</v>
      </c>
      <c r="N291" s="9"/>
      <c r="O291" s="9"/>
      <c r="P291" s="9"/>
      <c r="Q291" s="9"/>
      <c r="R291" s="9"/>
    </row>
    <row r="292" spans="1:18" x14ac:dyDescent="0.2">
      <c r="A292" s="33"/>
      <c r="B292" s="34">
        <f t="shared" si="4"/>
        <v>276</v>
      </c>
      <c r="C292" s="35" t="s">
        <v>325</v>
      </c>
      <c r="D292" s="36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37" t="s">
        <v>50</v>
      </c>
      <c r="F292" s="38">
        <v>0</v>
      </c>
      <c r="G292" s="39">
        <f>VLOOKUP(C292,'[8]Resumen Peso'!$B$1:$D$65536,3,0)*$C$14</f>
        <v>20974.599419821618</v>
      </c>
      <c r="H292" s="40"/>
      <c r="I292" s="41"/>
      <c r="J292" s="42">
        <f>+VLOOKUP(C292,'[8]Resumen Peso'!$B$1:$D$65536,3,0)</f>
        <v>17499.974765339171</v>
      </c>
      <c r="N292" s="9"/>
      <c r="O292" s="9"/>
      <c r="P292" s="9"/>
      <c r="Q292" s="9"/>
      <c r="R292" s="9"/>
    </row>
    <row r="293" spans="1:18" x14ac:dyDescent="0.2">
      <c r="A293" s="33"/>
      <c r="B293" s="34">
        <f t="shared" si="4"/>
        <v>277</v>
      </c>
      <c r="C293" s="35" t="s">
        <v>326</v>
      </c>
      <c r="D293" s="36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37" t="s">
        <v>50</v>
      </c>
      <c r="F293" s="38">
        <v>0</v>
      </c>
      <c r="G293" s="39">
        <f>VLOOKUP(C293,'[8]Resumen Peso'!$B$1:$D$65536,3,0)*$C$14</f>
        <v>23491.55135020021</v>
      </c>
      <c r="H293" s="40"/>
      <c r="I293" s="41"/>
      <c r="J293" s="42">
        <f>+VLOOKUP(C293,'[8]Resumen Peso'!$B$1:$D$65536,3,0)</f>
        <v>19599.971737179872</v>
      </c>
      <c r="N293" s="9"/>
      <c r="O293" s="9"/>
      <c r="P293" s="9"/>
      <c r="Q293" s="9"/>
      <c r="R293" s="9"/>
    </row>
    <row r="294" spans="1:18" x14ac:dyDescent="0.2">
      <c r="A294" s="33"/>
      <c r="B294" s="34">
        <f t="shared" si="4"/>
        <v>278</v>
      </c>
      <c r="C294" s="35" t="s">
        <v>327</v>
      </c>
      <c r="D294" s="36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37" t="s">
        <v>50</v>
      </c>
      <c r="F294" s="38">
        <v>0</v>
      </c>
      <c r="G294" s="39">
        <f>VLOOKUP(C294,'[8]Resumen Peso'!$B$1:$D$65536,3,0)*$C$14</f>
        <v>24251.524010978606</v>
      </c>
      <c r="H294" s="40"/>
      <c r="I294" s="41"/>
      <c r="J294" s="42">
        <f>+VLOOKUP(C294,'[8]Resumen Peso'!$B$1:$D$65536,3,0)</f>
        <v>20234.048322852406</v>
      </c>
      <c r="N294" s="9"/>
      <c r="O294" s="9"/>
      <c r="P294" s="9"/>
      <c r="Q294" s="9"/>
      <c r="R294" s="9"/>
    </row>
    <row r="295" spans="1:18" x14ac:dyDescent="0.2">
      <c r="A295" s="33"/>
      <c r="B295" s="34">
        <f t="shared" si="4"/>
        <v>279</v>
      </c>
      <c r="C295" s="35" t="s">
        <v>328</v>
      </c>
      <c r="D295" s="36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37" t="s">
        <v>50</v>
      </c>
      <c r="F295" s="38">
        <v>0</v>
      </c>
      <c r="G295" s="39">
        <f>VLOOKUP(C295,'[8]Resumen Peso'!$B$1:$D$65536,3,0)*$C$14</f>
        <v>27036.258652150063</v>
      </c>
      <c r="H295" s="40"/>
      <c r="I295" s="41"/>
      <c r="J295" s="42">
        <f>+VLOOKUP(C295,'[8]Resumen Peso'!$B$1:$D$65536,3,0)</f>
        <v>22557.467472522192</v>
      </c>
      <c r="N295" s="9"/>
      <c r="O295" s="9"/>
      <c r="P295" s="9"/>
      <c r="Q295" s="9"/>
      <c r="R295" s="9"/>
    </row>
    <row r="296" spans="1:18" x14ac:dyDescent="0.2">
      <c r="A296" s="33"/>
      <c r="B296" s="34">
        <f t="shared" si="4"/>
        <v>280</v>
      </c>
      <c r="C296" s="35" t="s">
        <v>329</v>
      </c>
      <c r="D296" s="36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37" t="s">
        <v>50</v>
      </c>
      <c r="F296" s="38">
        <v>0</v>
      </c>
      <c r="G296" s="39">
        <f>VLOOKUP(C296,'[8]Resumen Peso'!$B$1:$D$65536,3,0)*$C$14</f>
        <v>29820.99329332152</v>
      </c>
      <c r="H296" s="40"/>
      <c r="I296" s="41"/>
      <c r="J296" s="42">
        <f>+VLOOKUP(C296,'[8]Resumen Peso'!$B$1:$D$65536,3,0)</f>
        <v>24880.886622191978</v>
      </c>
      <c r="N296" s="9"/>
      <c r="O296" s="9"/>
      <c r="P296" s="9"/>
      <c r="Q296" s="9"/>
      <c r="R296" s="9"/>
    </row>
    <row r="297" spans="1:18" x14ac:dyDescent="0.2">
      <c r="A297" s="33"/>
      <c r="B297" s="34">
        <f t="shared" si="4"/>
        <v>281</v>
      </c>
      <c r="C297" s="35" t="s">
        <v>330</v>
      </c>
      <c r="D297" s="36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37" t="s">
        <v>50</v>
      </c>
      <c r="F297" s="38">
        <v>0</v>
      </c>
      <c r="G297" s="39">
        <f>VLOOKUP(C297,'[8]Resumen Peso'!$B$1:$D$65536,3,0)*$C$14</f>
        <v>7289.2625211727718</v>
      </c>
      <c r="H297" s="40"/>
      <c r="I297" s="41"/>
      <c r="J297" s="42">
        <f>+VLOOKUP(C297,'[8]Resumen Peso'!$B$1:$D$65536,3,0)</f>
        <v>6081.7328438657241</v>
      </c>
      <c r="N297" s="9"/>
      <c r="O297" s="9"/>
      <c r="P297" s="9"/>
      <c r="Q297" s="9"/>
      <c r="R297" s="9"/>
    </row>
    <row r="298" spans="1:18" x14ac:dyDescent="0.2">
      <c r="A298" s="33"/>
      <c r="B298" s="34">
        <f t="shared" si="4"/>
        <v>282</v>
      </c>
      <c r="C298" s="35" t="s">
        <v>331</v>
      </c>
      <c r="D298" s="36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37" t="s">
        <v>50</v>
      </c>
      <c r="F298" s="38">
        <v>0</v>
      </c>
      <c r="G298" s="39">
        <f>VLOOKUP(C298,'[8]Resumen Peso'!$B$1:$D$65536,3,0)*$C$14</f>
        <v>8339.9670287292083</v>
      </c>
      <c r="H298" s="40"/>
      <c r="I298" s="41"/>
      <c r="J298" s="42">
        <f>+VLOOKUP(C298,'[8]Resumen Peso'!$B$1:$D$65536,3,0)</f>
        <v>6958.3790195580814</v>
      </c>
      <c r="N298" s="9"/>
      <c r="O298" s="9"/>
      <c r="P298" s="9"/>
      <c r="Q298" s="9"/>
      <c r="R298" s="9"/>
    </row>
    <row r="299" spans="1:18" x14ac:dyDescent="0.2">
      <c r="A299" s="33"/>
      <c r="B299" s="34">
        <f t="shared" si="4"/>
        <v>283</v>
      </c>
      <c r="C299" s="35" t="s">
        <v>332</v>
      </c>
      <c r="D299" s="36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37" t="s">
        <v>50</v>
      </c>
      <c r="F299" s="38">
        <v>0</v>
      </c>
      <c r="G299" s="39">
        <f>VLOOKUP(C299,'[8]Resumen Peso'!$B$1:$D$65536,3,0)*$C$14</f>
        <v>9381.2902460396035</v>
      </c>
      <c r="H299" s="40"/>
      <c r="I299" s="41"/>
      <c r="J299" s="42">
        <f>+VLOOKUP(C299,'[8]Resumen Peso'!$B$1:$D$65536,3,0)</f>
        <v>7827.1979972531844</v>
      </c>
      <c r="N299" s="9"/>
      <c r="O299" s="9"/>
      <c r="P299" s="9"/>
      <c r="Q299" s="9"/>
      <c r="R299" s="9"/>
    </row>
    <row r="300" spans="1:18" x14ac:dyDescent="0.2">
      <c r="A300" s="33"/>
      <c r="B300" s="34">
        <f t="shared" si="4"/>
        <v>284</v>
      </c>
      <c r="C300" s="35" t="s">
        <v>333</v>
      </c>
      <c r="D300" s="36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37" t="s">
        <v>50</v>
      </c>
      <c r="F300" s="38">
        <v>0</v>
      </c>
      <c r="G300" s="39">
        <f>VLOOKUP(C300,'[8]Resumen Peso'!$B$1:$D$65536,3,0)*$C$14</f>
        <v>10413.232173103961</v>
      </c>
      <c r="H300" s="40"/>
      <c r="I300" s="41"/>
      <c r="J300" s="42">
        <f>+VLOOKUP(C300,'[8]Resumen Peso'!$B$1:$D$65536,3,0)</f>
        <v>8688.189776951036</v>
      </c>
      <c r="N300" s="9"/>
      <c r="O300" s="9"/>
      <c r="P300" s="9"/>
      <c r="Q300" s="9"/>
      <c r="R300" s="9"/>
    </row>
    <row r="301" spans="1:18" x14ac:dyDescent="0.2">
      <c r="A301" s="33"/>
      <c r="B301" s="34">
        <f t="shared" si="4"/>
        <v>285</v>
      </c>
      <c r="C301" s="35" t="s">
        <v>334</v>
      </c>
      <c r="D301" s="36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37" t="s">
        <v>50</v>
      </c>
      <c r="F301" s="38">
        <v>0</v>
      </c>
      <c r="G301" s="39">
        <f>VLOOKUP(C301,'[8]Resumen Peso'!$B$1:$D$65536,3,0)*$C$14</f>
        <v>11445.174100168315</v>
      </c>
      <c r="H301" s="40"/>
      <c r="I301" s="41"/>
      <c r="J301" s="42">
        <f>+VLOOKUP(C301,'[8]Resumen Peso'!$B$1:$D$65536,3,0)</f>
        <v>9549.181556648884</v>
      </c>
      <c r="N301" s="9"/>
      <c r="O301" s="9"/>
      <c r="P301" s="9"/>
      <c r="Q301" s="9"/>
      <c r="R301" s="9"/>
    </row>
    <row r="302" spans="1:18" x14ac:dyDescent="0.2">
      <c r="A302" s="33"/>
      <c r="B302" s="34">
        <f t="shared" si="4"/>
        <v>286</v>
      </c>
      <c r="C302" s="35" t="s">
        <v>335</v>
      </c>
      <c r="D302" s="36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37" t="s">
        <v>50</v>
      </c>
      <c r="F302" s="38">
        <v>0</v>
      </c>
      <c r="G302" s="39">
        <f>VLOOKUP(C302,'[8]Resumen Peso'!$B$1:$D$65536,3,0)*$C$14</f>
        <v>12830.959532732793</v>
      </c>
      <c r="H302" s="40"/>
      <c r="I302" s="41"/>
      <c r="J302" s="42">
        <f>+VLOOKUP(C302,'[8]Resumen Peso'!$B$1:$D$65536,3,0)</f>
        <v>10705.399590407131</v>
      </c>
      <c r="N302" s="9"/>
      <c r="O302" s="9"/>
      <c r="P302" s="9"/>
      <c r="Q302" s="9"/>
      <c r="R302" s="9"/>
    </row>
    <row r="303" spans="1:18" x14ac:dyDescent="0.2">
      <c r="A303" s="33"/>
      <c r="B303" s="34">
        <f t="shared" si="4"/>
        <v>287</v>
      </c>
      <c r="C303" s="35" t="s">
        <v>336</v>
      </c>
      <c r="D303" s="36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37" t="s">
        <v>50</v>
      </c>
      <c r="F303" s="38">
        <v>0</v>
      </c>
      <c r="G303" s="39">
        <f>VLOOKUP(C303,'[8]Resumen Peso'!$B$1:$D$65536,3,0)*$C$14</f>
        <v>14240.798593488118</v>
      </c>
      <c r="H303" s="40"/>
      <c r="I303" s="41"/>
      <c r="J303" s="42">
        <f>+VLOOKUP(C303,'[8]Resumen Peso'!$B$1:$D$65536,3,0)</f>
        <v>11881.686559830334</v>
      </c>
      <c r="N303" s="9"/>
      <c r="O303" s="9"/>
      <c r="P303" s="9"/>
      <c r="Q303" s="9"/>
      <c r="R303" s="9"/>
    </row>
    <row r="304" spans="1:18" x14ac:dyDescent="0.2">
      <c r="A304" s="33"/>
      <c r="B304" s="34">
        <f t="shared" si="4"/>
        <v>288</v>
      </c>
      <c r="C304" s="35" t="s">
        <v>337</v>
      </c>
      <c r="D304" s="36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37" t="s">
        <v>50</v>
      </c>
      <c r="F304" s="38">
        <v>0</v>
      </c>
      <c r="G304" s="39">
        <f>VLOOKUP(C304,'[8]Resumen Peso'!$B$1:$D$65536,3,0)*$C$14</f>
        <v>15650.637654243441</v>
      </c>
      <c r="H304" s="40"/>
      <c r="I304" s="41"/>
      <c r="J304" s="42">
        <f>+VLOOKUP(C304,'[8]Resumen Peso'!$B$1:$D$65536,3,0)</f>
        <v>13057.973529253537</v>
      </c>
      <c r="N304" s="9"/>
      <c r="O304" s="9"/>
      <c r="P304" s="9"/>
      <c r="Q304" s="9"/>
      <c r="R304" s="9"/>
    </row>
    <row r="305" spans="1:18" x14ac:dyDescent="0.2">
      <c r="A305" s="33"/>
      <c r="B305" s="34">
        <f t="shared" si="4"/>
        <v>289</v>
      </c>
      <c r="C305" s="35" t="s">
        <v>338</v>
      </c>
      <c r="D305" s="36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37" t="s">
        <v>50</v>
      </c>
      <c r="F305" s="38">
        <v>0</v>
      </c>
      <c r="G305" s="39">
        <f>VLOOKUP(C305,'[8]Resumen Peso'!$B$1:$D$65536,3,0)*$C$14</f>
        <v>17315.273083433458</v>
      </c>
      <c r="H305" s="40"/>
      <c r="I305" s="41"/>
      <c r="J305" s="42">
        <f>+VLOOKUP(C305,'[8]Resumen Peso'!$B$1:$D$65536,3,0)</f>
        <v>14446.847634605227</v>
      </c>
      <c r="N305" s="9"/>
      <c r="O305" s="9"/>
      <c r="P305" s="9"/>
      <c r="Q305" s="9"/>
      <c r="R305" s="9"/>
    </row>
    <row r="306" spans="1:18" x14ac:dyDescent="0.2">
      <c r="A306" s="33"/>
      <c r="B306" s="34">
        <f t="shared" si="4"/>
        <v>290</v>
      </c>
      <c r="C306" s="35" t="s">
        <v>339</v>
      </c>
      <c r="D306" s="36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37" t="s">
        <v>50</v>
      </c>
      <c r="F306" s="38">
        <v>0</v>
      </c>
      <c r="G306" s="39">
        <f>VLOOKUP(C306,'[8]Resumen Peso'!$B$1:$D$65536,3,0)*$C$14</f>
        <v>19282.041295582912</v>
      </c>
      <c r="H306" s="40"/>
      <c r="I306" s="41"/>
      <c r="J306" s="42">
        <f>+VLOOKUP(C306,'[8]Resumen Peso'!$B$1:$D$65536,3,0)</f>
        <v>16087.803602010274</v>
      </c>
      <c r="N306" s="9"/>
      <c r="O306" s="9"/>
      <c r="P306" s="9"/>
      <c r="Q306" s="9"/>
      <c r="R306" s="9"/>
    </row>
    <row r="307" spans="1:18" x14ac:dyDescent="0.2">
      <c r="A307" s="33"/>
      <c r="B307" s="34">
        <f t="shared" si="4"/>
        <v>291</v>
      </c>
      <c r="C307" s="35" t="s">
        <v>340</v>
      </c>
      <c r="D307" s="36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37" t="s">
        <v>50</v>
      </c>
      <c r="F307" s="38">
        <v>0</v>
      </c>
      <c r="G307" s="39">
        <f>VLOOKUP(C307,'[8]Resumen Peso'!$B$1:$D$65536,3,0)*$C$14</f>
        <v>21595.886251052867</v>
      </c>
      <c r="H307" s="40"/>
      <c r="I307" s="41"/>
      <c r="J307" s="42">
        <f>+VLOOKUP(C307,'[8]Resumen Peso'!$B$1:$D$65536,3,0)</f>
        <v>18018.340034251509</v>
      </c>
      <c r="N307" s="9"/>
      <c r="O307" s="9"/>
      <c r="P307" s="9"/>
      <c r="Q307" s="9"/>
      <c r="R307" s="9"/>
    </row>
    <row r="308" spans="1:18" x14ac:dyDescent="0.2">
      <c r="A308" s="33"/>
      <c r="B308" s="34">
        <f t="shared" si="4"/>
        <v>292</v>
      </c>
      <c r="C308" s="35" t="s">
        <v>341</v>
      </c>
      <c r="D308" s="36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37" t="s">
        <v>50</v>
      </c>
      <c r="F308" s="38">
        <v>0</v>
      </c>
      <c r="G308" s="39">
        <f>VLOOKUP(C308,'[8]Resumen Peso'!$B$1:$D$65536,3,0)*$C$14</f>
        <v>22294.532453315715</v>
      </c>
      <c r="H308" s="40"/>
      <c r="I308" s="41"/>
      <c r="J308" s="42">
        <f>+VLOOKUP(C308,'[8]Resumen Peso'!$B$1:$D$65536,3,0)</f>
        <v>18601.249422163142</v>
      </c>
      <c r="N308" s="9"/>
      <c r="O308" s="9"/>
      <c r="P308" s="9"/>
      <c r="Q308" s="9"/>
      <c r="R308" s="9"/>
    </row>
    <row r="309" spans="1:18" x14ac:dyDescent="0.2">
      <c r="A309" s="33"/>
      <c r="B309" s="34">
        <f t="shared" si="4"/>
        <v>293</v>
      </c>
      <c r="C309" s="35" t="s">
        <v>342</v>
      </c>
      <c r="D309" s="36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37" t="s">
        <v>50</v>
      </c>
      <c r="F309" s="38">
        <v>0</v>
      </c>
      <c r="G309" s="39">
        <f>VLOOKUP(C309,'[8]Resumen Peso'!$B$1:$D$65536,3,0)*$C$14</f>
        <v>24854.551230006375</v>
      </c>
      <c r="H309" s="40"/>
      <c r="I309" s="41"/>
      <c r="J309" s="42">
        <f>+VLOOKUP(C309,'[8]Resumen Peso'!$B$1:$D$65536,3,0)</f>
        <v>20737.178842991241</v>
      </c>
      <c r="N309" s="9"/>
      <c r="O309" s="9"/>
      <c r="P309" s="9"/>
      <c r="Q309" s="9"/>
      <c r="R309" s="9"/>
    </row>
    <row r="310" spans="1:18" x14ac:dyDescent="0.2">
      <c r="A310" s="33"/>
      <c r="B310" s="34">
        <f t="shared" si="4"/>
        <v>294</v>
      </c>
      <c r="C310" s="35" t="s">
        <v>343</v>
      </c>
      <c r="D310" s="36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37" t="s">
        <v>50</v>
      </c>
      <c r="F310" s="38">
        <v>0</v>
      </c>
      <c r="G310" s="39">
        <f>VLOOKUP(C310,'[8]Resumen Peso'!$B$1:$D$65536,3,0)*$C$14</f>
        <v>27414.570006697031</v>
      </c>
      <c r="H310" s="40"/>
      <c r="I310" s="41"/>
      <c r="J310" s="42">
        <f>+VLOOKUP(C310,'[8]Resumen Peso'!$B$1:$D$65536,3,0)</f>
        <v>22873.10826381934</v>
      </c>
      <c r="N310" s="9"/>
      <c r="O310" s="9"/>
      <c r="P310" s="9"/>
      <c r="Q310" s="9"/>
      <c r="R310" s="9"/>
    </row>
    <row r="311" spans="1:18" x14ac:dyDescent="0.2">
      <c r="A311" s="33"/>
      <c r="B311" s="34">
        <f t="shared" si="4"/>
        <v>295</v>
      </c>
      <c r="C311" s="35" t="s">
        <v>344</v>
      </c>
      <c r="D311" s="36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37" t="s">
        <v>50</v>
      </c>
      <c r="F311" s="38">
        <v>0</v>
      </c>
      <c r="G311" s="39">
        <f>VLOOKUP(C311,'[8]Resumen Peso'!$B$1:$D$65536,3,0)*$C$14</f>
        <v>4248.5228758545509</v>
      </c>
      <c r="H311" s="40"/>
      <c r="I311" s="41"/>
      <c r="J311" s="42">
        <f>+VLOOKUP(C311,'[8]Resumen Peso'!$B$1:$D$65536,3,0)</f>
        <v>3544.7181435636285</v>
      </c>
      <c r="N311" s="9"/>
      <c r="O311" s="9"/>
      <c r="P311" s="9"/>
      <c r="Q311" s="9"/>
      <c r="R311" s="9"/>
    </row>
    <row r="312" spans="1:18" x14ac:dyDescent="0.2">
      <c r="A312" s="33"/>
      <c r="B312" s="34">
        <f t="shared" si="4"/>
        <v>296</v>
      </c>
      <c r="C312" s="35" t="s">
        <v>345</v>
      </c>
      <c r="D312" s="36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37" t="s">
        <v>50</v>
      </c>
      <c r="F312" s="38">
        <v>0</v>
      </c>
      <c r="G312" s="39">
        <f>VLOOKUP(C312,'[8]Resumen Peso'!$B$1:$D$65536,3,0)*$C$14</f>
        <v>4860.9225696714229</v>
      </c>
      <c r="H312" s="40"/>
      <c r="I312" s="41"/>
      <c r="J312" s="42">
        <f>+VLOOKUP(C312,'[8]Resumen Peso'!$B$1:$D$65536,3,0)</f>
        <v>4055.6685065998272</v>
      </c>
      <c r="N312" s="9"/>
      <c r="O312" s="9"/>
      <c r="P312" s="9"/>
      <c r="Q312" s="9"/>
      <c r="R312" s="9"/>
    </row>
    <row r="313" spans="1:18" x14ac:dyDescent="0.2">
      <c r="A313" s="33"/>
      <c r="B313" s="34">
        <f t="shared" si="4"/>
        <v>297</v>
      </c>
      <c r="C313" s="35" t="s">
        <v>346</v>
      </c>
      <c r="D313" s="36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37" t="s">
        <v>50</v>
      </c>
      <c r="F313" s="38">
        <v>0</v>
      </c>
      <c r="G313" s="39">
        <f>VLOOKUP(C313,'[8]Resumen Peso'!$B$1:$D$65536,3,0)*$C$14</f>
        <v>5467.8544090792157</v>
      </c>
      <c r="H313" s="40"/>
      <c r="I313" s="41"/>
      <c r="J313" s="42">
        <f>+VLOOKUP(C313,'[8]Resumen Peso'!$B$1:$D$65536,3,0)</f>
        <v>4562.0568128232026</v>
      </c>
      <c r="N313" s="9"/>
      <c r="O313" s="9"/>
      <c r="P313" s="9"/>
      <c r="Q313" s="9"/>
      <c r="R313" s="9"/>
    </row>
    <row r="314" spans="1:18" x14ac:dyDescent="0.2">
      <c r="A314" s="33"/>
      <c r="B314" s="34">
        <f t="shared" si="4"/>
        <v>298</v>
      </c>
      <c r="C314" s="35" t="s">
        <v>347</v>
      </c>
      <c r="D314" s="36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37" t="s">
        <v>50</v>
      </c>
      <c r="F314" s="38">
        <v>0</v>
      </c>
      <c r="G314" s="39">
        <f>VLOOKUP(C314,'[8]Resumen Peso'!$B$1:$D$65536,3,0)*$C$14</f>
        <v>6069.31839407793</v>
      </c>
      <c r="H314" s="40"/>
      <c r="I314" s="41"/>
      <c r="J314" s="42">
        <f>+VLOOKUP(C314,'[8]Resumen Peso'!$B$1:$D$65536,3,0)</f>
        <v>5063.8830622337555</v>
      </c>
      <c r="N314" s="9"/>
      <c r="O314" s="9"/>
      <c r="P314" s="9"/>
      <c r="Q314" s="9"/>
      <c r="R314" s="9"/>
    </row>
    <row r="315" spans="1:18" x14ac:dyDescent="0.2">
      <c r="A315" s="33"/>
      <c r="B315" s="34">
        <f t="shared" si="4"/>
        <v>299</v>
      </c>
      <c r="C315" s="35" t="s">
        <v>348</v>
      </c>
      <c r="D315" s="36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37" t="s">
        <v>50</v>
      </c>
      <c r="F315" s="38">
        <v>0</v>
      </c>
      <c r="G315" s="39">
        <f>VLOOKUP(C315,'[8]Resumen Peso'!$B$1:$D$65536,3,0)*$C$14</f>
        <v>6670.7823790766424</v>
      </c>
      <c r="H315" s="40"/>
      <c r="I315" s="41"/>
      <c r="J315" s="42">
        <f>+VLOOKUP(C315,'[8]Resumen Peso'!$B$1:$D$65536,3,0)</f>
        <v>5565.7093116443066</v>
      </c>
      <c r="N315" s="9"/>
      <c r="O315" s="9"/>
      <c r="P315" s="9"/>
      <c r="Q315" s="9"/>
      <c r="R315" s="9"/>
    </row>
    <row r="316" spans="1:18" x14ac:dyDescent="0.2">
      <c r="A316" s="33"/>
      <c r="B316" s="34">
        <f t="shared" si="4"/>
        <v>300</v>
      </c>
      <c r="C316" s="35" t="s">
        <v>349</v>
      </c>
      <c r="D316" s="36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37" t="s">
        <v>50</v>
      </c>
      <c r="F316" s="38">
        <v>0</v>
      </c>
      <c r="G316" s="39">
        <f>VLOOKUP(C316,'[8]Resumen Peso'!$B$1:$D$65536,3,0)*$C$14</f>
        <v>7478.4828966770065</v>
      </c>
      <c r="H316" s="40"/>
      <c r="I316" s="41"/>
      <c r="J316" s="42">
        <f>+VLOOKUP(C316,'[8]Resumen Peso'!$B$1:$D$65536,3,0)</f>
        <v>6239.6072199209248</v>
      </c>
      <c r="N316" s="9"/>
      <c r="O316" s="9"/>
      <c r="P316" s="9"/>
      <c r="Q316" s="9"/>
      <c r="R316" s="9"/>
    </row>
    <row r="317" spans="1:18" x14ac:dyDescent="0.2">
      <c r="A317" s="33"/>
      <c r="B317" s="34">
        <f t="shared" si="4"/>
        <v>301</v>
      </c>
      <c r="C317" s="35" t="s">
        <v>350</v>
      </c>
      <c r="D317" s="36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37" t="s">
        <v>50</v>
      </c>
      <c r="F317" s="38">
        <v>0</v>
      </c>
      <c r="G317" s="39">
        <f>VLOOKUP(C317,'[8]Resumen Peso'!$B$1:$D$65536,3,0)*$C$14</f>
        <v>8300.2029929822493</v>
      </c>
      <c r="H317" s="40"/>
      <c r="I317" s="41"/>
      <c r="J317" s="42">
        <f>+VLOOKUP(C317,'[8]Resumen Peso'!$B$1:$D$65536,3,0)</f>
        <v>6925.2022418656215</v>
      </c>
      <c r="N317" s="9"/>
      <c r="O317" s="9"/>
      <c r="P317" s="9"/>
      <c r="Q317" s="9"/>
      <c r="R317" s="9"/>
    </row>
    <row r="318" spans="1:18" x14ac:dyDescent="0.2">
      <c r="A318" s="33"/>
      <c r="B318" s="34">
        <f t="shared" si="4"/>
        <v>302</v>
      </c>
      <c r="C318" s="35" t="s">
        <v>351</v>
      </c>
      <c r="D318" s="36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37" t="s">
        <v>50</v>
      </c>
      <c r="F318" s="38">
        <v>0</v>
      </c>
      <c r="G318" s="39">
        <f>VLOOKUP(C318,'[8]Resumen Peso'!$B$1:$D$65536,3,0)*$C$14</f>
        <v>9121.923089287493</v>
      </c>
      <c r="H318" s="40"/>
      <c r="I318" s="41"/>
      <c r="J318" s="42">
        <f>+VLOOKUP(C318,'[8]Resumen Peso'!$B$1:$D$65536,3,0)</f>
        <v>7610.7972638103183</v>
      </c>
      <c r="N318" s="9"/>
      <c r="O318" s="9"/>
      <c r="P318" s="9"/>
      <c r="Q318" s="9"/>
      <c r="R318" s="9"/>
    </row>
    <row r="319" spans="1:18" x14ac:dyDescent="0.2">
      <c r="A319" s="33"/>
      <c r="B319" s="34">
        <f t="shared" si="4"/>
        <v>303</v>
      </c>
      <c r="C319" s="35" t="s">
        <v>352</v>
      </c>
      <c r="D319" s="36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37" t="s">
        <v>50</v>
      </c>
      <c r="F319" s="38">
        <v>0</v>
      </c>
      <c r="G319" s="39">
        <f>VLOOKUP(C319,'[8]Resumen Peso'!$B$1:$D$65536,3,0)*$C$14</f>
        <v>10092.150417543175</v>
      </c>
      <c r="H319" s="40"/>
      <c r="I319" s="41"/>
      <c r="J319" s="42">
        <f>+VLOOKUP(C319,'[8]Resumen Peso'!$B$1:$D$65536,3,0)</f>
        <v>8420.2980042664749</v>
      </c>
      <c r="N319" s="9"/>
      <c r="O319" s="9"/>
      <c r="P319" s="9"/>
      <c r="Q319" s="9"/>
      <c r="R319" s="9"/>
    </row>
    <row r="320" spans="1:18" x14ac:dyDescent="0.2">
      <c r="A320" s="33"/>
      <c r="B320" s="34">
        <f t="shared" si="4"/>
        <v>304</v>
      </c>
      <c r="C320" s="35" t="s">
        <v>353</v>
      </c>
      <c r="D320" s="36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37" t="s">
        <v>50</v>
      </c>
      <c r="F320" s="38">
        <v>0</v>
      </c>
      <c r="G320" s="39">
        <f>VLOOKUP(C320,'[8]Resumen Peso'!$B$1:$D$65536,3,0)*$C$14</f>
        <v>11238.474852497968</v>
      </c>
      <c r="H320" s="40"/>
      <c r="I320" s="41"/>
      <c r="J320" s="42">
        <f>+VLOOKUP(C320,'[8]Resumen Peso'!$B$1:$D$65536,3,0)</f>
        <v>9376.7238354860528</v>
      </c>
      <c r="N320" s="9"/>
      <c r="O320" s="9"/>
      <c r="P320" s="9"/>
      <c r="Q320" s="9"/>
      <c r="R320" s="9"/>
    </row>
    <row r="321" spans="1:18" x14ac:dyDescent="0.2">
      <c r="A321" s="33"/>
      <c r="B321" s="34">
        <f t="shared" si="4"/>
        <v>305</v>
      </c>
      <c r="C321" s="35" t="s">
        <v>354</v>
      </c>
      <c r="D321" s="36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37" t="s">
        <v>50</v>
      </c>
      <c r="F321" s="38">
        <v>0</v>
      </c>
      <c r="G321" s="39">
        <f>VLOOKUP(C321,'[8]Resumen Peso'!$B$1:$D$65536,3,0)*$C$14</f>
        <v>12587.091834797724</v>
      </c>
      <c r="H321" s="40"/>
      <c r="I321" s="41"/>
      <c r="J321" s="42">
        <f>+VLOOKUP(C321,'[8]Resumen Peso'!$B$1:$D$65536,3,0)</f>
        <v>10501.930695744381</v>
      </c>
      <c r="N321" s="9"/>
      <c r="O321" s="9"/>
      <c r="P321" s="9"/>
      <c r="Q321" s="9"/>
      <c r="R321" s="9"/>
    </row>
    <row r="322" spans="1:18" x14ac:dyDescent="0.2">
      <c r="A322" s="33"/>
      <c r="B322" s="34">
        <f t="shared" si="4"/>
        <v>306</v>
      </c>
      <c r="C322" s="35" t="s">
        <v>355</v>
      </c>
      <c r="D322" s="36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37" t="s">
        <v>50</v>
      </c>
      <c r="F322" s="38">
        <v>0</v>
      </c>
      <c r="G322" s="39">
        <f>VLOOKUP(C322,'[8]Resumen Peso'!$B$1:$D$65536,3,0)*$C$14</f>
        <v>12994.295494128281</v>
      </c>
      <c r="H322" s="40"/>
      <c r="I322" s="41"/>
      <c r="J322" s="42">
        <f>+VLOOKUP(C322,'[8]Resumen Peso'!$B$1:$D$65536,3,0)</f>
        <v>10841.677530475545</v>
      </c>
      <c r="N322" s="9"/>
      <c r="O322" s="9"/>
      <c r="P322" s="9"/>
      <c r="Q322" s="9"/>
      <c r="R322" s="9"/>
    </row>
    <row r="323" spans="1:18" x14ac:dyDescent="0.2">
      <c r="A323" s="33"/>
      <c r="B323" s="34">
        <f t="shared" si="4"/>
        <v>307</v>
      </c>
      <c r="C323" s="35" t="s">
        <v>356</v>
      </c>
      <c r="D323" s="36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37" t="s">
        <v>50</v>
      </c>
      <c r="F323" s="38">
        <v>0</v>
      </c>
      <c r="G323" s="39">
        <f>VLOOKUP(C323,'[8]Resumen Peso'!$B$1:$D$65536,3,0)*$C$14</f>
        <v>14486.39408486988</v>
      </c>
      <c r="H323" s="40"/>
      <c r="I323" s="41"/>
      <c r="J323" s="42">
        <f>+VLOOKUP(C323,'[8]Resumen Peso'!$B$1:$D$65536,3,0)</f>
        <v>12086.597023941522</v>
      </c>
      <c r="N323" s="9"/>
      <c r="O323" s="9"/>
      <c r="P323" s="9"/>
      <c r="Q323" s="9"/>
      <c r="R323" s="9"/>
    </row>
    <row r="324" spans="1:18" x14ac:dyDescent="0.2">
      <c r="A324" s="33"/>
      <c r="B324" s="34">
        <f t="shared" si="4"/>
        <v>308</v>
      </c>
      <c r="C324" s="35" t="s">
        <v>357</v>
      </c>
      <c r="D324" s="36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37" t="s">
        <v>50</v>
      </c>
      <c r="F324" s="38">
        <v>0</v>
      </c>
      <c r="G324" s="39">
        <f>VLOOKUP(C324,'[8]Resumen Peso'!$B$1:$D$65536,3,0)*$C$14</f>
        <v>15978.492675611478</v>
      </c>
      <c r="H324" s="40"/>
      <c r="I324" s="41"/>
      <c r="J324" s="42">
        <f>+VLOOKUP(C324,'[8]Resumen Peso'!$B$1:$D$65536,3,0)</f>
        <v>13331.516517407499</v>
      </c>
      <c r="N324" s="9"/>
      <c r="O324" s="9"/>
      <c r="P324" s="9"/>
      <c r="Q324" s="9"/>
      <c r="R324" s="9"/>
    </row>
    <row r="325" spans="1:18" x14ac:dyDescent="0.2">
      <c r="A325" s="33"/>
      <c r="B325" s="34">
        <f t="shared" si="4"/>
        <v>309</v>
      </c>
      <c r="C325" s="35" t="s">
        <v>358</v>
      </c>
      <c r="D325" s="36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37" t="s">
        <v>50</v>
      </c>
      <c r="F325" s="38">
        <v>0</v>
      </c>
      <c r="G325" s="39">
        <f>VLOOKUP(C325,'[8]Resumen Peso'!$B$1:$D$65536,3,0)*$C$14</f>
        <v>3934.355842968132</v>
      </c>
      <c r="H325" s="40"/>
      <c r="I325" s="41"/>
      <c r="J325" s="42">
        <f>+VLOOKUP(C325,'[8]Resumen Peso'!$B$1:$D$65536,3,0)</f>
        <v>3282.5956096563486</v>
      </c>
      <c r="N325" s="9"/>
      <c r="O325" s="9"/>
      <c r="P325" s="9"/>
      <c r="Q325" s="9"/>
      <c r="R325" s="9"/>
    </row>
    <row r="326" spans="1:18" x14ac:dyDescent="0.2">
      <c r="A326" s="33"/>
      <c r="B326" s="34">
        <f t="shared" si="4"/>
        <v>310</v>
      </c>
      <c r="C326" s="35" t="s">
        <v>359</v>
      </c>
      <c r="D326" s="36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37" t="s">
        <v>50</v>
      </c>
      <c r="F326" s="38">
        <v>0</v>
      </c>
      <c r="G326" s="39">
        <f>VLOOKUP(C326,'[8]Resumen Peso'!$B$1:$D$65536,3,0)*$C$14</f>
        <v>4501.4701987112858</v>
      </c>
      <c r="H326" s="40"/>
      <c r="I326" s="41"/>
      <c r="J326" s="42">
        <f>+VLOOKUP(C326,'[8]Resumen Peso'!$B$1:$D$65536,3,0)</f>
        <v>3755.7625443815878</v>
      </c>
      <c r="N326" s="9"/>
      <c r="O326" s="9"/>
      <c r="P326" s="9"/>
      <c r="Q326" s="9"/>
      <c r="R326" s="9"/>
    </row>
    <row r="327" spans="1:18" x14ac:dyDescent="0.2">
      <c r="A327" s="33"/>
      <c r="B327" s="34">
        <f t="shared" si="4"/>
        <v>311</v>
      </c>
      <c r="C327" s="35" t="s">
        <v>360</v>
      </c>
      <c r="D327" s="36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37" t="s">
        <v>50</v>
      </c>
      <c r="F327" s="38">
        <v>0</v>
      </c>
      <c r="G327" s="39">
        <f>VLOOKUP(C327,'[8]Resumen Peso'!$B$1:$D$65536,3,0)*$C$14</f>
        <v>5063.5210334210196</v>
      </c>
      <c r="H327" s="40"/>
      <c r="I327" s="41"/>
      <c r="J327" s="42">
        <f>+VLOOKUP(C327,'[8]Resumen Peso'!$B$1:$D$65536,3,0)</f>
        <v>4224.7047743324947</v>
      </c>
      <c r="N327" s="9"/>
      <c r="O327" s="9"/>
      <c r="P327" s="9"/>
      <c r="Q327" s="9"/>
      <c r="R327" s="9"/>
    </row>
    <row r="328" spans="1:18" x14ac:dyDescent="0.2">
      <c r="A328" s="33"/>
      <c r="B328" s="34">
        <f t="shared" si="4"/>
        <v>312</v>
      </c>
      <c r="C328" s="35" t="s">
        <v>361</v>
      </c>
      <c r="D328" s="36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37" t="s">
        <v>50</v>
      </c>
      <c r="F328" s="38">
        <v>0</v>
      </c>
      <c r="G328" s="39">
        <f>VLOOKUP(C328,'[8]Resumen Peso'!$B$1:$D$65536,3,0)*$C$14</f>
        <v>5620.5083470973314</v>
      </c>
      <c r="H328" s="40"/>
      <c r="I328" s="41"/>
      <c r="J328" s="42">
        <f>+VLOOKUP(C328,'[8]Resumen Peso'!$B$1:$D$65536,3,0)</f>
        <v>4689.4222995090695</v>
      </c>
      <c r="N328" s="9"/>
      <c r="O328" s="9"/>
      <c r="P328" s="9"/>
      <c r="Q328" s="9"/>
      <c r="R328" s="9"/>
    </row>
    <row r="329" spans="1:18" x14ac:dyDescent="0.2">
      <c r="A329" s="33"/>
      <c r="B329" s="34">
        <f t="shared" si="4"/>
        <v>313</v>
      </c>
      <c r="C329" s="35" t="s">
        <v>362</v>
      </c>
      <c r="D329" s="36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37" t="s">
        <v>50</v>
      </c>
      <c r="F329" s="38">
        <v>0</v>
      </c>
      <c r="G329" s="39">
        <f>VLOOKUP(C329,'[8]Resumen Peso'!$B$1:$D$65536,3,0)*$C$14</f>
        <v>6177.4956607736431</v>
      </c>
      <c r="H329" s="40"/>
      <c r="I329" s="41"/>
      <c r="J329" s="42">
        <f>+VLOOKUP(C329,'[8]Resumen Peso'!$B$1:$D$65536,3,0)</f>
        <v>5154.1398246856434</v>
      </c>
      <c r="N329" s="9"/>
      <c r="O329" s="9"/>
      <c r="P329" s="9"/>
      <c r="Q329" s="9"/>
      <c r="R329" s="9"/>
    </row>
    <row r="330" spans="1:18" x14ac:dyDescent="0.2">
      <c r="A330" s="33"/>
      <c r="B330" s="34">
        <f t="shared" si="4"/>
        <v>314</v>
      </c>
      <c r="C330" s="35" t="s">
        <v>363</v>
      </c>
      <c r="D330" s="36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37" t="s">
        <v>50</v>
      </c>
      <c r="F330" s="38">
        <v>0</v>
      </c>
      <c r="G330" s="39">
        <f>VLOOKUP(C330,'[8]Resumen Peso'!$B$1:$D$65536,3,0)*$C$14</f>
        <v>6925.4688607885309</v>
      </c>
      <c r="H330" s="40"/>
      <c r="I330" s="41"/>
      <c r="J330" s="42">
        <f>+VLOOKUP(C330,'[8]Resumen Peso'!$B$1:$D$65536,3,0)</f>
        <v>5778.2047645404919</v>
      </c>
      <c r="N330" s="9"/>
      <c r="O330" s="9"/>
      <c r="P330" s="9"/>
      <c r="Q330" s="9"/>
      <c r="R330" s="9"/>
    </row>
    <row r="331" spans="1:18" x14ac:dyDescent="0.2">
      <c r="A331" s="33"/>
      <c r="B331" s="34">
        <f t="shared" si="4"/>
        <v>315</v>
      </c>
      <c r="C331" s="35" t="s">
        <v>364</v>
      </c>
      <c r="D331" s="36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37" t="s">
        <v>50</v>
      </c>
      <c r="F331" s="38">
        <v>0</v>
      </c>
      <c r="G331" s="39">
        <f>VLOOKUP(C331,'[8]Resumen Peso'!$B$1:$D$65536,3,0)*$C$14</f>
        <v>7686.4249287331077</v>
      </c>
      <c r="H331" s="40"/>
      <c r="I331" s="41"/>
      <c r="J331" s="42">
        <f>+VLOOKUP(C331,'[8]Resumen Peso'!$B$1:$D$65536,3,0)</f>
        <v>6413.1018474367274</v>
      </c>
      <c r="N331" s="9"/>
      <c r="O331" s="9"/>
      <c r="P331" s="9"/>
      <c r="Q331" s="9"/>
      <c r="R331" s="9"/>
    </row>
    <row r="332" spans="1:18" x14ac:dyDescent="0.2">
      <c r="A332" s="33"/>
      <c r="B332" s="34">
        <f t="shared" si="4"/>
        <v>316</v>
      </c>
      <c r="C332" s="35" t="s">
        <v>365</v>
      </c>
      <c r="D332" s="36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37" t="s">
        <v>50</v>
      </c>
      <c r="F332" s="38">
        <v>0</v>
      </c>
      <c r="G332" s="39">
        <f>VLOOKUP(C332,'[8]Resumen Peso'!$B$1:$D$65536,3,0)*$C$14</f>
        <v>8447.3809966776844</v>
      </c>
      <c r="H332" s="40"/>
      <c r="I332" s="41"/>
      <c r="J332" s="42">
        <f>+VLOOKUP(C332,'[8]Resumen Peso'!$B$1:$D$65536,3,0)</f>
        <v>7047.998930332963</v>
      </c>
      <c r="N332" s="9"/>
      <c r="O332" s="9"/>
      <c r="P332" s="9"/>
      <c r="Q332" s="9"/>
      <c r="R332" s="9"/>
    </row>
    <row r="333" spans="1:18" x14ac:dyDescent="0.2">
      <c r="A333" s="33"/>
      <c r="B333" s="34">
        <f t="shared" si="4"/>
        <v>317</v>
      </c>
      <c r="C333" s="35" t="s">
        <v>366</v>
      </c>
      <c r="D333" s="36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37" t="s">
        <v>50</v>
      </c>
      <c r="F333" s="38">
        <v>0</v>
      </c>
      <c r="G333" s="39">
        <f>VLOOKUP(C333,'[8]Resumen Peso'!$B$1:$D$65536,3,0)*$C$14</f>
        <v>9345.8625794471573</v>
      </c>
      <c r="H333" s="40"/>
      <c r="I333" s="41"/>
      <c r="J333" s="42">
        <f>+VLOOKUP(C333,'[8]Resumen Peso'!$B$1:$D$65536,3,0)</f>
        <v>7797.6392314835384</v>
      </c>
      <c r="N333" s="9"/>
      <c r="O333" s="9"/>
      <c r="P333" s="9"/>
      <c r="Q333" s="9"/>
      <c r="R333" s="9"/>
    </row>
    <row r="334" spans="1:18" x14ac:dyDescent="0.2">
      <c r="A334" s="33"/>
      <c r="B334" s="34">
        <f t="shared" si="4"/>
        <v>318</v>
      </c>
      <c r="C334" s="35" t="s">
        <v>367</v>
      </c>
      <c r="D334" s="36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37" t="s">
        <v>50</v>
      </c>
      <c r="F334" s="38">
        <v>0</v>
      </c>
      <c r="G334" s="39">
        <f>VLOOKUP(C334,'[8]Resumen Peso'!$B$1:$D$65536,3,0)*$C$14</f>
        <v>10407.419353504629</v>
      </c>
      <c r="H334" s="40"/>
      <c r="I334" s="41"/>
      <c r="J334" s="42">
        <f>+VLOOKUP(C334,'[8]Resumen Peso'!$B$1:$D$65536,3,0)</f>
        <v>8683.33990142933</v>
      </c>
      <c r="N334" s="9"/>
      <c r="O334" s="9"/>
      <c r="P334" s="9"/>
      <c r="Q334" s="9"/>
      <c r="R334" s="9"/>
    </row>
    <row r="335" spans="1:18" x14ac:dyDescent="0.2">
      <c r="A335" s="33"/>
      <c r="B335" s="34">
        <f t="shared" si="4"/>
        <v>319</v>
      </c>
      <c r="C335" s="35" t="s">
        <v>368</v>
      </c>
      <c r="D335" s="36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37" t="s">
        <v>50</v>
      </c>
      <c r="F335" s="38">
        <v>0</v>
      </c>
      <c r="G335" s="39">
        <f>VLOOKUP(C335,'[8]Resumen Peso'!$B$1:$D$65536,3,0)*$C$14</f>
        <v>11656.309675925186</v>
      </c>
      <c r="H335" s="40"/>
      <c r="I335" s="41"/>
      <c r="J335" s="42">
        <f>+VLOOKUP(C335,'[8]Resumen Peso'!$B$1:$D$65536,3,0)</f>
        <v>9725.340689600851</v>
      </c>
      <c r="N335" s="9"/>
      <c r="O335" s="9"/>
      <c r="P335" s="9"/>
      <c r="Q335" s="9"/>
      <c r="R335" s="9"/>
    </row>
    <row r="336" spans="1:18" x14ac:dyDescent="0.2">
      <c r="A336" s="33"/>
      <c r="B336" s="34">
        <f t="shared" si="4"/>
        <v>320</v>
      </c>
      <c r="C336" s="35" t="s">
        <v>369</v>
      </c>
      <c r="D336" s="36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37" t="s">
        <v>50</v>
      </c>
      <c r="F336" s="38">
        <v>0</v>
      </c>
      <c r="G336" s="39">
        <f>VLOOKUP(C336,'[8]Resumen Peso'!$B$1:$D$65536,3,0)*$C$14</f>
        <v>12033.401701360717</v>
      </c>
      <c r="H336" s="40"/>
      <c r="I336" s="41"/>
      <c r="J336" s="42">
        <f>+VLOOKUP(C336,'[8]Resumen Peso'!$B$1:$D$65536,3,0)</f>
        <v>10039.964144249338</v>
      </c>
      <c r="N336" s="9"/>
      <c r="O336" s="9"/>
      <c r="P336" s="9"/>
      <c r="Q336" s="9"/>
      <c r="R336" s="9"/>
    </row>
    <row r="337" spans="1:18" x14ac:dyDescent="0.2">
      <c r="A337" s="33"/>
      <c r="B337" s="34">
        <f t="shared" si="4"/>
        <v>321</v>
      </c>
      <c r="C337" s="35" t="s">
        <v>370</v>
      </c>
      <c r="D337" s="36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37" t="s">
        <v>50</v>
      </c>
      <c r="F337" s="38">
        <v>0</v>
      </c>
      <c r="G337" s="39">
        <f>VLOOKUP(C337,'[8]Resumen Peso'!$B$1:$D$65536,3,0)*$C$14</f>
        <v>13415.163546667465</v>
      </c>
      <c r="H337" s="40"/>
      <c r="I337" s="41"/>
      <c r="J337" s="42">
        <f>+VLOOKUP(C337,'[8]Resumen Peso'!$B$1:$D$65536,3,0)</f>
        <v>11192.825132942406</v>
      </c>
      <c r="N337" s="9"/>
      <c r="O337" s="9"/>
      <c r="P337" s="9"/>
      <c r="Q337" s="9"/>
      <c r="R337" s="9"/>
    </row>
    <row r="338" spans="1:18" x14ac:dyDescent="0.2">
      <c r="A338" s="33"/>
      <c r="B338" s="34">
        <f t="shared" ref="B338:B401" si="5">1+B337</f>
        <v>322</v>
      </c>
      <c r="C338" s="35" t="s">
        <v>371</v>
      </c>
      <c r="D338" s="36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37" t="s">
        <v>50</v>
      </c>
      <c r="F338" s="38">
        <v>0</v>
      </c>
      <c r="G338" s="39">
        <f>VLOOKUP(C338,'[8]Resumen Peso'!$B$1:$D$65536,3,0)*$C$14</f>
        <v>14796.925391974215</v>
      </c>
      <c r="H338" s="40"/>
      <c r="I338" s="41"/>
      <c r="J338" s="42">
        <f>+VLOOKUP(C338,'[8]Resumen Peso'!$B$1:$D$65536,3,0)</f>
        <v>12345.686121635474</v>
      </c>
      <c r="N338" s="9"/>
      <c r="O338" s="9"/>
      <c r="P338" s="9"/>
      <c r="Q338" s="9"/>
      <c r="R338" s="9"/>
    </row>
    <row r="339" spans="1:18" x14ac:dyDescent="0.2">
      <c r="A339" s="33"/>
      <c r="B339" s="34">
        <f t="shared" si="5"/>
        <v>323</v>
      </c>
      <c r="C339" s="35" t="s">
        <v>372</v>
      </c>
      <c r="D339" s="36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37" t="s">
        <v>50</v>
      </c>
      <c r="F339" s="38">
        <v>0</v>
      </c>
      <c r="G339" s="39">
        <f>VLOOKUP(C339,'[8]Resumen Peso'!$B$1:$D$65536,3,0)*$C$14</f>
        <v>4562.8910810882844</v>
      </c>
      <c r="H339" s="40"/>
      <c r="I339" s="41"/>
      <c r="J339" s="42">
        <f>+VLOOKUP(C339,'[8]Resumen Peso'!$B$1:$D$65536,3,0)</f>
        <v>3807.0085238707861</v>
      </c>
      <c r="N339" s="9"/>
      <c r="O339" s="9"/>
      <c r="P339" s="9"/>
      <c r="Q339" s="9"/>
      <c r="R339" s="9"/>
    </row>
    <row r="340" spans="1:18" x14ac:dyDescent="0.2">
      <c r="A340" s="33"/>
      <c r="B340" s="34">
        <f t="shared" si="5"/>
        <v>324</v>
      </c>
      <c r="C340" s="35" t="s">
        <v>373</v>
      </c>
      <c r="D340" s="36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37" t="s">
        <v>50</v>
      </c>
      <c r="F340" s="38">
        <v>0</v>
      </c>
      <c r="G340" s="39">
        <f>VLOOKUP(C340,'[8]Resumen Peso'!$B$1:$D$65536,3,0)*$C$14</f>
        <v>5220.6051107947033</v>
      </c>
      <c r="H340" s="40"/>
      <c r="I340" s="41"/>
      <c r="J340" s="42">
        <f>+VLOOKUP(C340,'[8]Resumen Peso'!$B$1:$D$65536,3,0)</f>
        <v>4355.7665092936022</v>
      </c>
      <c r="N340" s="9"/>
      <c r="O340" s="9"/>
      <c r="P340" s="9"/>
      <c r="Q340" s="9"/>
      <c r="R340" s="9"/>
    </row>
    <row r="341" spans="1:18" x14ac:dyDescent="0.2">
      <c r="A341" s="33"/>
      <c r="B341" s="34">
        <f t="shared" si="5"/>
        <v>325</v>
      </c>
      <c r="C341" s="35" t="s">
        <v>374</v>
      </c>
      <c r="D341" s="36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37" t="s">
        <v>50</v>
      </c>
      <c r="F341" s="38">
        <v>0</v>
      </c>
      <c r="G341" s="39">
        <f>VLOOKUP(C341,'[8]Resumen Peso'!$B$1:$D$65536,3,0)*$C$14</f>
        <v>5872.4466938073156</v>
      </c>
      <c r="H341" s="40"/>
      <c r="I341" s="41"/>
      <c r="J341" s="42">
        <f>+VLOOKUP(C341,'[8]Resumen Peso'!$B$1:$D$65536,3,0)</f>
        <v>4899.6248698465715</v>
      </c>
      <c r="N341" s="9"/>
      <c r="O341" s="9"/>
      <c r="P341" s="9"/>
      <c r="Q341" s="9"/>
      <c r="R341" s="9"/>
    </row>
    <row r="342" spans="1:18" x14ac:dyDescent="0.2">
      <c r="A342" s="33"/>
      <c r="B342" s="34">
        <f t="shared" si="5"/>
        <v>326</v>
      </c>
      <c r="C342" s="35" t="s">
        <v>375</v>
      </c>
      <c r="D342" s="36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37" t="s">
        <v>50</v>
      </c>
      <c r="F342" s="38">
        <v>0</v>
      </c>
      <c r="G342" s="39">
        <f>VLOOKUP(C342,'[8]Resumen Peso'!$B$1:$D$65536,3,0)*$C$14</f>
        <v>6518.4158301261205</v>
      </c>
      <c r="H342" s="40"/>
      <c r="I342" s="41"/>
      <c r="J342" s="42">
        <f>+VLOOKUP(C342,'[8]Resumen Peso'!$B$1:$D$65536,3,0)</f>
        <v>5438.583605529695</v>
      </c>
      <c r="N342" s="9"/>
      <c r="O342" s="9"/>
      <c r="P342" s="9"/>
      <c r="Q342" s="9"/>
      <c r="R342" s="9"/>
    </row>
    <row r="343" spans="1:18" x14ac:dyDescent="0.2">
      <c r="A343" s="33"/>
      <c r="B343" s="34">
        <f t="shared" si="5"/>
        <v>327</v>
      </c>
      <c r="C343" s="35" t="s">
        <v>376</v>
      </c>
      <c r="D343" s="36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37" t="s">
        <v>50</v>
      </c>
      <c r="F343" s="38">
        <v>0</v>
      </c>
      <c r="G343" s="39">
        <f>VLOOKUP(C343,'[8]Resumen Peso'!$B$1:$D$65536,3,0)*$C$14</f>
        <v>7164.3849664449253</v>
      </c>
      <c r="H343" s="40"/>
      <c r="I343" s="41"/>
      <c r="J343" s="42">
        <f>+VLOOKUP(C343,'[8]Resumen Peso'!$B$1:$D$65536,3,0)</f>
        <v>5977.5423412128175</v>
      </c>
      <c r="N343" s="9"/>
      <c r="O343" s="9"/>
      <c r="P343" s="9"/>
      <c r="Q343" s="9"/>
      <c r="R343" s="9"/>
    </row>
    <row r="344" spans="1:18" x14ac:dyDescent="0.2">
      <c r="A344" s="33"/>
      <c r="B344" s="34">
        <f t="shared" si="5"/>
        <v>328</v>
      </c>
      <c r="C344" s="35" t="s">
        <v>377</v>
      </c>
      <c r="D344" s="36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37" t="s">
        <v>50</v>
      </c>
      <c r="F344" s="38">
        <v>0</v>
      </c>
      <c r="G344" s="39">
        <f>VLOOKUP(C344,'[8]Resumen Peso'!$B$1:$D$65536,3,0)*$C$14</f>
        <v>8031.8510471607533</v>
      </c>
      <c r="H344" s="40"/>
      <c r="I344" s="41"/>
      <c r="J344" s="42">
        <f>+VLOOKUP(C344,'[8]Resumen Peso'!$B$1:$D$65536,3,0)</f>
        <v>6701.3051277368131</v>
      </c>
      <c r="N344" s="9"/>
      <c r="O344" s="9"/>
      <c r="P344" s="9"/>
      <c r="Q344" s="9"/>
      <c r="R344" s="9"/>
    </row>
    <row r="345" spans="1:18" x14ac:dyDescent="0.2">
      <c r="A345" s="33"/>
      <c r="B345" s="34">
        <f t="shared" si="5"/>
        <v>329</v>
      </c>
      <c r="C345" s="35" t="s">
        <v>378</v>
      </c>
      <c r="D345" s="36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37" t="s">
        <v>50</v>
      </c>
      <c r="F345" s="38">
        <v>0</v>
      </c>
      <c r="G345" s="39">
        <f>VLOOKUP(C345,'[8]Resumen Peso'!$B$1:$D$65536,3,0)*$C$14</f>
        <v>8914.3740811995049</v>
      </c>
      <c r="H345" s="40"/>
      <c r="I345" s="41"/>
      <c r="J345" s="42">
        <f>+VLOOKUP(C345,'[8]Resumen Peso'!$B$1:$D$65536,3,0)</f>
        <v>7437.6305524270956</v>
      </c>
      <c r="N345" s="9"/>
      <c r="O345" s="9"/>
      <c r="P345" s="9"/>
      <c r="Q345" s="9"/>
      <c r="R345" s="9"/>
    </row>
    <row r="346" spans="1:18" x14ac:dyDescent="0.2">
      <c r="A346" s="33"/>
      <c r="B346" s="34">
        <f t="shared" si="5"/>
        <v>330</v>
      </c>
      <c r="C346" s="35" t="s">
        <v>379</v>
      </c>
      <c r="D346" s="36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37" t="s">
        <v>50</v>
      </c>
      <c r="F346" s="38">
        <v>0</v>
      </c>
      <c r="G346" s="39">
        <f>VLOOKUP(C346,'[8]Resumen Peso'!$B$1:$D$65536,3,0)*$C$14</f>
        <v>9796.8971152382564</v>
      </c>
      <c r="H346" s="40"/>
      <c r="I346" s="41"/>
      <c r="J346" s="42">
        <f>+VLOOKUP(C346,'[8]Resumen Peso'!$B$1:$D$65536,3,0)</f>
        <v>8173.9559771173781</v>
      </c>
      <c r="N346" s="9"/>
      <c r="O346" s="9"/>
      <c r="P346" s="9"/>
      <c r="Q346" s="9"/>
      <c r="R346" s="9"/>
    </row>
    <row r="347" spans="1:18" x14ac:dyDescent="0.2">
      <c r="A347" s="33"/>
      <c r="B347" s="34">
        <f t="shared" si="5"/>
        <v>331</v>
      </c>
      <c r="C347" s="35" t="s">
        <v>380</v>
      </c>
      <c r="D347" s="36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37" t="s">
        <v>50</v>
      </c>
      <c r="F347" s="38">
        <v>0</v>
      </c>
      <c r="G347" s="39">
        <f>VLOOKUP(C347,'[8]Resumen Peso'!$B$1:$D$65536,3,0)*$C$14</f>
        <v>10838.916130337828</v>
      </c>
      <c r="H347" s="40"/>
      <c r="I347" s="41"/>
      <c r="J347" s="42">
        <f>+VLOOKUP(C347,'[8]Resumen Peso'!$B$1:$D$65536,3,0)</f>
        <v>9043.3554876516864</v>
      </c>
      <c r="N347" s="9"/>
      <c r="O347" s="9"/>
      <c r="P347" s="9"/>
      <c r="Q347" s="9"/>
      <c r="R347" s="9"/>
    </row>
    <row r="348" spans="1:18" x14ac:dyDescent="0.2">
      <c r="A348" s="33"/>
      <c r="B348" s="34">
        <f t="shared" si="5"/>
        <v>332</v>
      </c>
      <c r="C348" s="35" t="s">
        <v>381</v>
      </c>
      <c r="D348" s="36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37" t="s">
        <v>50</v>
      </c>
      <c r="F348" s="38">
        <v>0</v>
      </c>
      <c r="G348" s="39">
        <f>VLOOKUP(C348,'[8]Resumen Peso'!$B$1:$D$65536,3,0)*$C$14</f>
        <v>12070.06250594413</v>
      </c>
      <c r="H348" s="40"/>
      <c r="I348" s="41"/>
      <c r="J348" s="42">
        <f>+VLOOKUP(C348,'[8]Resumen Peso'!$B$1:$D$65536,3,0)</f>
        <v>10070.551767986288</v>
      </c>
      <c r="N348" s="9"/>
      <c r="O348" s="9"/>
      <c r="P348" s="9"/>
      <c r="Q348" s="9"/>
      <c r="R348" s="9"/>
    </row>
    <row r="349" spans="1:18" x14ac:dyDescent="0.2">
      <c r="A349" s="33"/>
      <c r="B349" s="34">
        <f t="shared" si="5"/>
        <v>333</v>
      </c>
      <c r="C349" s="35" t="s">
        <v>382</v>
      </c>
      <c r="D349" s="36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37" t="s">
        <v>50</v>
      </c>
      <c r="F349" s="38">
        <v>0</v>
      </c>
      <c r="G349" s="39">
        <f>VLOOKUP(C349,'[8]Resumen Peso'!$B$1:$D$65536,3,0)*$C$14</f>
        <v>13518.470006657426</v>
      </c>
      <c r="H349" s="40"/>
      <c r="I349" s="41"/>
      <c r="J349" s="42">
        <f>+VLOOKUP(C349,'[8]Resumen Peso'!$B$1:$D$65536,3,0)</f>
        <v>11279.017980144643</v>
      </c>
      <c r="N349" s="9"/>
      <c r="O349" s="9"/>
      <c r="P349" s="9"/>
      <c r="Q349" s="9"/>
      <c r="R349" s="9"/>
    </row>
    <row r="350" spans="1:18" x14ac:dyDescent="0.2">
      <c r="A350" s="33"/>
      <c r="B350" s="34">
        <f t="shared" si="5"/>
        <v>334</v>
      </c>
      <c r="C350" s="35" t="s">
        <v>383</v>
      </c>
      <c r="D350" s="36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37" t="s">
        <v>50</v>
      </c>
      <c r="F350" s="38">
        <v>0</v>
      </c>
      <c r="G350" s="39">
        <f>VLOOKUP(C350,'[8]Resumen Peso'!$B$1:$D$65536,3,0)*$C$14</f>
        <v>13955.804581435297</v>
      </c>
      <c r="H350" s="40"/>
      <c r="I350" s="41"/>
      <c r="J350" s="42">
        <f>+VLOOKUP(C350,'[8]Resumen Peso'!$B$1:$D$65536,3,0)</f>
        <v>11643.904282354088</v>
      </c>
      <c r="N350" s="9"/>
      <c r="O350" s="9"/>
      <c r="P350" s="9"/>
      <c r="Q350" s="9"/>
      <c r="R350" s="9"/>
    </row>
    <row r="351" spans="1:18" x14ac:dyDescent="0.2">
      <c r="A351" s="33"/>
      <c r="B351" s="34">
        <f t="shared" si="5"/>
        <v>335</v>
      </c>
      <c r="C351" s="35" t="s">
        <v>384</v>
      </c>
      <c r="D351" s="36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37" t="s">
        <v>50</v>
      </c>
      <c r="F351" s="38">
        <v>0</v>
      </c>
      <c r="G351" s="39">
        <f>VLOOKUP(C351,'[8]Resumen Peso'!$B$1:$D$65536,3,0)*$C$14</f>
        <v>15558.310570161981</v>
      </c>
      <c r="H351" s="40"/>
      <c r="I351" s="41"/>
      <c r="J351" s="42">
        <f>+VLOOKUP(C351,'[8]Resumen Peso'!$B$1:$D$65536,3,0)</f>
        <v>12980.941228934324</v>
      </c>
      <c r="N351" s="9"/>
      <c r="O351" s="9"/>
      <c r="P351" s="9"/>
      <c r="Q351" s="9"/>
      <c r="R351" s="9"/>
    </row>
    <row r="352" spans="1:18" x14ac:dyDescent="0.2">
      <c r="A352" s="33"/>
      <c r="B352" s="34">
        <f t="shared" si="5"/>
        <v>336</v>
      </c>
      <c r="C352" s="35" t="s">
        <v>385</v>
      </c>
      <c r="D352" s="36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37" t="s">
        <v>50</v>
      </c>
      <c r="F352" s="38">
        <v>0</v>
      </c>
      <c r="G352" s="39">
        <f>VLOOKUP(C352,'[8]Resumen Peso'!$B$1:$D$65536,3,0)*$C$14</f>
        <v>17160.816558888666</v>
      </c>
      <c r="H352" s="40"/>
      <c r="I352" s="41"/>
      <c r="J352" s="42">
        <f>+VLOOKUP(C352,'[8]Resumen Peso'!$B$1:$D$65536,3,0)</f>
        <v>14317.97817551456</v>
      </c>
      <c r="N352" s="9"/>
      <c r="O352" s="9"/>
      <c r="P352" s="9"/>
      <c r="Q352" s="9"/>
      <c r="R352" s="9"/>
    </row>
    <row r="353" spans="1:18" x14ac:dyDescent="0.2">
      <c r="A353" s="33"/>
      <c r="B353" s="34">
        <f t="shared" si="5"/>
        <v>337</v>
      </c>
      <c r="C353" s="35" t="s">
        <v>386</v>
      </c>
      <c r="D353" s="36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37" t="s">
        <v>50</v>
      </c>
      <c r="F353" s="38">
        <v>0</v>
      </c>
      <c r="G353" s="39">
        <f>VLOOKUP(C353,'[8]Resumen Peso'!$B$1:$D$65536,3,0)*$C$14</f>
        <v>4887.381546542807</v>
      </c>
      <c r="H353" s="40"/>
      <c r="I353" s="41"/>
      <c r="J353" s="42">
        <f>+VLOOKUP(C353,'[8]Resumen Peso'!$B$1:$D$65536,3,0)</f>
        <v>4077.7443240349071</v>
      </c>
      <c r="N353" s="9"/>
      <c r="O353" s="9"/>
      <c r="P353" s="9"/>
      <c r="Q353" s="9"/>
      <c r="R353" s="9"/>
    </row>
    <row r="354" spans="1:18" x14ac:dyDescent="0.2">
      <c r="A354" s="33"/>
      <c r="B354" s="34">
        <f t="shared" si="5"/>
        <v>338</v>
      </c>
      <c r="C354" s="35" t="s">
        <v>387</v>
      </c>
      <c r="D354" s="36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37" t="s">
        <v>50</v>
      </c>
      <c r="F354" s="38">
        <v>0</v>
      </c>
      <c r="G354" s="39">
        <f>VLOOKUP(C354,'[8]Resumen Peso'!$B$1:$D$65536,3,0)*$C$14</f>
        <v>5591.868976675104</v>
      </c>
      <c r="H354" s="40"/>
      <c r="I354" s="41"/>
      <c r="J354" s="42">
        <f>+VLOOKUP(C354,'[8]Resumen Peso'!$B$1:$D$65536,3,0)</f>
        <v>4665.5272896615606</v>
      </c>
      <c r="N354" s="9"/>
      <c r="O354" s="9"/>
      <c r="P354" s="9"/>
      <c r="Q354" s="9"/>
      <c r="R354" s="9"/>
    </row>
    <row r="355" spans="1:18" x14ac:dyDescent="0.2">
      <c r="A355" s="33"/>
      <c r="B355" s="34">
        <f t="shared" si="5"/>
        <v>339</v>
      </c>
      <c r="C355" s="35" t="s">
        <v>388</v>
      </c>
      <c r="D355" s="36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37" t="s">
        <v>50</v>
      </c>
      <c r="F355" s="38">
        <v>0</v>
      </c>
      <c r="G355" s="39">
        <f>VLOOKUP(C355,'[8]Resumen Peso'!$B$1:$D$65536,3,0)*$C$14</f>
        <v>6290.0663404669331</v>
      </c>
      <c r="H355" s="40"/>
      <c r="I355" s="41"/>
      <c r="J355" s="42">
        <f>+VLOOKUP(C355,'[8]Resumen Peso'!$B$1:$D$65536,3,0)</f>
        <v>5248.0621930951183</v>
      </c>
      <c r="N355" s="9"/>
      <c r="O355" s="9"/>
      <c r="P355" s="9"/>
      <c r="Q355" s="9"/>
      <c r="R355" s="9"/>
    </row>
    <row r="356" spans="1:18" x14ac:dyDescent="0.2">
      <c r="A356" s="33"/>
      <c r="B356" s="34">
        <f t="shared" si="5"/>
        <v>340</v>
      </c>
      <c r="C356" s="35" t="s">
        <v>389</v>
      </c>
      <c r="D356" s="36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37" t="s">
        <v>50</v>
      </c>
      <c r="F356" s="38">
        <v>0</v>
      </c>
      <c r="G356" s="39">
        <f>VLOOKUP(C356,'[8]Resumen Peso'!$B$1:$D$65536,3,0)*$C$14</f>
        <v>6981.9736379182959</v>
      </c>
      <c r="H356" s="40"/>
      <c r="I356" s="41"/>
      <c r="J356" s="42">
        <f>+VLOOKUP(C356,'[8]Resumen Peso'!$B$1:$D$65536,3,0)</f>
        <v>5825.3490343355816</v>
      </c>
      <c r="N356" s="9"/>
      <c r="O356" s="9"/>
      <c r="P356" s="9"/>
      <c r="Q356" s="9"/>
      <c r="R356" s="9"/>
    </row>
    <row r="357" spans="1:18" x14ac:dyDescent="0.2">
      <c r="A357" s="33"/>
      <c r="B357" s="34">
        <f t="shared" si="5"/>
        <v>341</v>
      </c>
      <c r="C357" s="35" t="s">
        <v>390</v>
      </c>
      <c r="D357" s="36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37" t="s">
        <v>50</v>
      </c>
      <c r="F357" s="38">
        <v>0</v>
      </c>
      <c r="G357" s="39">
        <f>VLOOKUP(C357,'[8]Resumen Peso'!$B$1:$D$65536,3,0)*$C$14</f>
        <v>7673.880935369657</v>
      </c>
      <c r="H357" s="40"/>
      <c r="I357" s="41"/>
      <c r="J357" s="42">
        <f>+VLOOKUP(C357,'[8]Resumen Peso'!$B$1:$D$65536,3,0)</f>
        <v>6402.6358755760439</v>
      </c>
      <c r="N357" s="9"/>
      <c r="O357" s="9"/>
      <c r="P357" s="9"/>
      <c r="Q357" s="9"/>
      <c r="R357" s="9"/>
    </row>
    <row r="358" spans="1:18" x14ac:dyDescent="0.2">
      <c r="A358" s="33"/>
      <c r="B358" s="34">
        <f t="shared" si="5"/>
        <v>342</v>
      </c>
      <c r="C358" s="35" t="s">
        <v>391</v>
      </c>
      <c r="D358" s="36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37" t="s">
        <v>50</v>
      </c>
      <c r="F358" s="38">
        <v>0</v>
      </c>
      <c r="G358" s="39">
        <f>VLOOKUP(C358,'[8]Resumen Peso'!$B$1:$D$65536,3,0)*$C$14</f>
        <v>8603.036955050753</v>
      </c>
      <c r="H358" s="40"/>
      <c r="I358" s="41"/>
      <c r="J358" s="42">
        <f>+VLOOKUP(C358,'[8]Resumen Peso'!$B$1:$D$65536,3,0)</f>
        <v>7177.8691266156693</v>
      </c>
      <c r="N358" s="9"/>
      <c r="O358" s="9"/>
      <c r="P358" s="9"/>
      <c r="Q358" s="9"/>
      <c r="R358" s="9"/>
    </row>
    <row r="359" spans="1:18" x14ac:dyDescent="0.2">
      <c r="A359" s="33"/>
      <c r="B359" s="34">
        <f t="shared" si="5"/>
        <v>343</v>
      </c>
      <c r="C359" s="35" t="s">
        <v>392</v>
      </c>
      <c r="D359" s="36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37" t="s">
        <v>50</v>
      </c>
      <c r="F359" s="38">
        <v>0</v>
      </c>
      <c r="G359" s="39">
        <f>VLOOKUP(C359,'[8]Resumen Peso'!$B$1:$D$65536,3,0)*$C$14</f>
        <v>9548.3207048288041</v>
      </c>
      <c r="H359" s="40"/>
      <c r="I359" s="41"/>
      <c r="J359" s="42">
        <f>+VLOOKUP(C359,'[8]Resumen Peso'!$B$1:$D$65536,3,0)</f>
        <v>7966.55840911839</v>
      </c>
      <c r="N359" s="9"/>
      <c r="O359" s="9"/>
      <c r="P359" s="9"/>
      <c r="Q359" s="9"/>
      <c r="R359" s="9"/>
    </row>
    <row r="360" spans="1:18" x14ac:dyDescent="0.2">
      <c r="A360" s="33"/>
      <c r="B360" s="34">
        <f t="shared" si="5"/>
        <v>344</v>
      </c>
      <c r="C360" s="35" t="s">
        <v>393</v>
      </c>
      <c r="D360" s="36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37" t="s">
        <v>50</v>
      </c>
      <c r="F360" s="38">
        <v>0</v>
      </c>
      <c r="G360" s="39">
        <f>VLOOKUP(C360,'[8]Resumen Peso'!$B$1:$D$65536,3,0)*$C$14</f>
        <v>10493.604454606857</v>
      </c>
      <c r="H360" s="40"/>
      <c r="I360" s="41"/>
      <c r="J360" s="42">
        <f>+VLOOKUP(C360,'[8]Resumen Peso'!$B$1:$D$65536,3,0)</f>
        <v>8755.2476916211108</v>
      </c>
      <c r="N360" s="9"/>
      <c r="O360" s="9"/>
      <c r="P360" s="9"/>
      <c r="Q360" s="9"/>
      <c r="R360" s="9"/>
    </row>
    <row r="361" spans="1:18" x14ac:dyDescent="0.2">
      <c r="A361" s="33"/>
      <c r="B361" s="34">
        <f t="shared" si="5"/>
        <v>345</v>
      </c>
      <c r="C361" s="35" t="s">
        <v>394</v>
      </c>
      <c r="D361" s="36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37" t="s">
        <v>50</v>
      </c>
      <c r="F361" s="38">
        <v>0</v>
      </c>
      <c r="G361" s="39">
        <f>VLOOKUP(C361,'[8]Resumen Peso'!$B$1:$D$65536,3,0)*$C$14</f>
        <v>11609.726758435707</v>
      </c>
      <c r="H361" s="40"/>
      <c r="I361" s="41"/>
      <c r="J361" s="42">
        <f>+VLOOKUP(C361,'[8]Resumen Peso'!$B$1:$D$65536,3,0)</f>
        <v>9686.4746371797792</v>
      </c>
      <c r="N361" s="9"/>
      <c r="O361" s="9"/>
      <c r="P361" s="9"/>
      <c r="Q361" s="9"/>
      <c r="R361" s="9"/>
    </row>
    <row r="362" spans="1:18" x14ac:dyDescent="0.2">
      <c r="A362" s="33"/>
      <c r="B362" s="34">
        <f t="shared" si="5"/>
        <v>346</v>
      </c>
      <c r="C362" s="35" t="s">
        <v>395</v>
      </c>
      <c r="D362" s="36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37" t="s">
        <v>50</v>
      </c>
      <c r="F362" s="38">
        <v>0</v>
      </c>
      <c r="G362" s="39">
        <f>VLOOKUP(C362,'[8]Resumen Peso'!$B$1:$D$65536,3,0)*$C$14</f>
        <v>12928.426234338202</v>
      </c>
      <c r="H362" s="40"/>
      <c r="I362" s="41"/>
      <c r="J362" s="42">
        <f>+VLOOKUP(C362,'[8]Resumen Peso'!$B$1:$D$65536,3,0)</f>
        <v>10786.720085946301</v>
      </c>
      <c r="N362" s="9"/>
      <c r="O362" s="9"/>
      <c r="P362" s="9"/>
      <c r="Q362" s="9"/>
      <c r="R362" s="9"/>
    </row>
    <row r="363" spans="1:18" x14ac:dyDescent="0.2">
      <c r="A363" s="33"/>
      <c r="B363" s="34">
        <f t="shared" si="5"/>
        <v>347</v>
      </c>
      <c r="C363" s="35" t="s">
        <v>396</v>
      </c>
      <c r="D363" s="36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37" t="s">
        <v>50</v>
      </c>
      <c r="F363" s="38">
        <v>0</v>
      </c>
      <c r="G363" s="39">
        <f>VLOOKUP(C363,'[8]Resumen Peso'!$B$1:$D$65536,3,0)*$C$14</f>
        <v>14479.837382458787</v>
      </c>
      <c r="H363" s="40"/>
      <c r="I363" s="41"/>
      <c r="J363" s="42">
        <f>+VLOOKUP(C363,'[8]Resumen Peso'!$B$1:$D$65536,3,0)</f>
        <v>12081.126496259858</v>
      </c>
      <c r="N363" s="9"/>
      <c r="O363" s="9"/>
      <c r="P363" s="9"/>
      <c r="Q363" s="9"/>
      <c r="R363" s="9"/>
    </row>
    <row r="364" spans="1:18" x14ac:dyDescent="0.2">
      <c r="A364" s="33"/>
      <c r="B364" s="34">
        <f t="shared" si="5"/>
        <v>348</v>
      </c>
      <c r="C364" s="35" t="s">
        <v>397</v>
      </c>
      <c r="D364" s="36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37" t="s">
        <v>50</v>
      </c>
      <c r="F364" s="38">
        <v>0</v>
      </c>
      <c r="G364" s="39">
        <f>VLOOKUP(C364,'[8]Resumen Peso'!$B$1:$D$65536,3,0)*$C$14</f>
        <v>14948.273050207561</v>
      </c>
      <c r="H364" s="40"/>
      <c r="I364" s="41"/>
      <c r="J364" s="42">
        <f>+VLOOKUP(C364,'[8]Resumen Peso'!$B$1:$D$65536,3,0)</f>
        <v>12471.961725133948</v>
      </c>
      <c r="N364" s="9"/>
      <c r="O364" s="9"/>
      <c r="P364" s="9"/>
      <c r="Q364" s="9"/>
      <c r="R364" s="9"/>
    </row>
    <row r="365" spans="1:18" x14ac:dyDescent="0.2">
      <c r="A365" s="33"/>
      <c r="B365" s="34">
        <f t="shared" si="5"/>
        <v>349</v>
      </c>
      <c r="C365" s="35" t="s">
        <v>398</v>
      </c>
      <c r="D365" s="36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37" t="s">
        <v>50</v>
      </c>
      <c r="F365" s="38">
        <v>0</v>
      </c>
      <c r="G365" s="39">
        <f>VLOOKUP(C365,'[8]Resumen Peso'!$B$1:$D$65536,3,0)*$C$14</f>
        <v>16664.741416061941</v>
      </c>
      <c r="H365" s="40"/>
      <c r="I365" s="41"/>
      <c r="J365" s="42">
        <f>+VLOOKUP(C365,'[8]Resumen Peso'!$B$1:$D$65536,3,0)</f>
        <v>13904.08219078478</v>
      </c>
      <c r="N365" s="9"/>
      <c r="O365" s="9"/>
      <c r="P365" s="9"/>
      <c r="Q365" s="9"/>
      <c r="R365" s="9"/>
    </row>
    <row r="366" spans="1:18" x14ac:dyDescent="0.2">
      <c r="A366" s="33"/>
      <c r="B366" s="34">
        <f t="shared" si="5"/>
        <v>350</v>
      </c>
      <c r="C366" s="35" t="s">
        <v>399</v>
      </c>
      <c r="D366" s="36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37" t="s">
        <v>50</v>
      </c>
      <c r="F366" s="38">
        <v>0</v>
      </c>
      <c r="G366" s="39">
        <f>VLOOKUP(C366,'[8]Resumen Peso'!$B$1:$D$65536,3,0)*$C$14</f>
        <v>18381.209781916321</v>
      </c>
      <c r="H366" s="40"/>
      <c r="I366" s="41"/>
      <c r="J366" s="42">
        <f>+VLOOKUP(C366,'[8]Resumen Peso'!$B$1:$D$65536,3,0)</f>
        <v>15336.202656435613</v>
      </c>
      <c r="N366" s="9"/>
      <c r="O366" s="9"/>
      <c r="P366" s="9"/>
      <c r="Q366" s="9"/>
      <c r="R366" s="9"/>
    </row>
    <row r="367" spans="1:18" x14ac:dyDescent="0.2">
      <c r="A367" s="33"/>
      <c r="B367" s="34">
        <f t="shared" si="5"/>
        <v>351</v>
      </c>
      <c r="C367" s="35" t="s">
        <v>400</v>
      </c>
      <c r="D367" s="36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37" t="s">
        <v>50</v>
      </c>
      <c r="F367" s="38">
        <v>0</v>
      </c>
      <c r="G367" s="39">
        <f>VLOOKUP(C367,'[8]Resumen Peso'!$B$1:$D$65536,3,0)*$C$14</f>
        <v>4590.9806001630286</v>
      </c>
      <c r="H367" s="40"/>
      <c r="I367" s="41"/>
      <c r="J367" s="42">
        <f>+VLOOKUP(C367,'[8]Resumen Peso'!$B$1:$D$65536,3,0)</f>
        <v>3830.4447700245028</v>
      </c>
      <c r="N367" s="9"/>
      <c r="O367" s="9"/>
      <c r="P367" s="9"/>
      <c r="Q367" s="9"/>
      <c r="R367" s="9"/>
    </row>
    <row r="368" spans="1:18" x14ac:dyDescent="0.2">
      <c r="A368" s="33"/>
      <c r="B368" s="34">
        <f t="shared" si="5"/>
        <v>352</v>
      </c>
      <c r="C368" s="35" t="s">
        <v>401</v>
      </c>
      <c r="D368" s="36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37" t="s">
        <v>50</v>
      </c>
      <c r="F368" s="38">
        <v>0</v>
      </c>
      <c r="G368" s="39">
        <f>VLOOKUP(C368,'[8]Resumen Peso'!$B$1:$D$65536,3,0)*$C$14</f>
        <v>5252.743569555897</v>
      </c>
      <c r="H368" s="40"/>
      <c r="I368" s="41"/>
      <c r="J368" s="42">
        <f>+VLOOKUP(C368,'[8]Resumen Peso'!$B$1:$D$65536,3,0)</f>
        <v>4382.5809530910974</v>
      </c>
      <c r="N368" s="9"/>
      <c r="O368" s="9"/>
      <c r="P368" s="9"/>
      <c r="Q368" s="9"/>
      <c r="R368" s="9"/>
    </row>
    <row r="369" spans="1:18" x14ac:dyDescent="0.2">
      <c r="A369" s="33"/>
      <c r="B369" s="34">
        <f t="shared" si="5"/>
        <v>353</v>
      </c>
      <c r="C369" s="35" t="s">
        <v>402</v>
      </c>
      <c r="D369" s="36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37" t="s">
        <v>50</v>
      </c>
      <c r="F369" s="38">
        <v>0</v>
      </c>
      <c r="G369" s="39">
        <f>VLOOKUP(C369,'[8]Resumen Peso'!$B$1:$D$65536,3,0)*$C$14</f>
        <v>5908.597941007758</v>
      </c>
      <c r="H369" s="40"/>
      <c r="I369" s="41"/>
      <c r="J369" s="42">
        <f>+VLOOKUP(C369,'[8]Resumen Peso'!$B$1:$D$65536,3,0)</f>
        <v>4929.7873488088835</v>
      </c>
      <c r="N369" s="9"/>
      <c r="O369" s="9"/>
      <c r="P369" s="9"/>
      <c r="Q369" s="9"/>
      <c r="R369" s="9"/>
    </row>
    <row r="370" spans="1:18" x14ac:dyDescent="0.2">
      <c r="A370" s="33"/>
      <c r="B370" s="34">
        <f t="shared" si="5"/>
        <v>354</v>
      </c>
      <c r="C370" s="35" t="s">
        <v>403</v>
      </c>
      <c r="D370" s="36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37" t="s">
        <v>50</v>
      </c>
      <c r="F370" s="38">
        <v>0</v>
      </c>
      <c r="G370" s="39">
        <f>VLOOKUP(C370,'[8]Resumen Peso'!$B$1:$D$65536,3,0)*$C$14</f>
        <v>6558.5437145186124</v>
      </c>
      <c r="H370" s="40"/>
      <c r="I370" s="41"/>
      <c r="J370" s="42">
        <f>+VLOOKUP(C370,'[8]Resumen Peso'!$B$1:$D$65536,3,0)</f>
        <v>5472.0639571778611</v>
      </c>
      <c r="N370" s="9"/>
      <c r="O370" s="9"/>
      <c r="P370" s="9"/>
      <c r="Q370" s="9"/>
      <c r="R370" s="9"/>
    </row>
    <row r="371" spans="1:18" x14ac:dyDescent="0.2">
      <c r="A371" s="33"/>
      <c r="B371" s="34">
        <f t="shared" si="5"/>
        <v>355</v>
      </c>
      <c r="C371" s="35" t="s">
        <v>404</v>
      </c>
      <c r="D371" s="36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37" t="s">
        <v>50</v>
      </c>
      <c r="F371" s="38">
        <v>0</v>
      </c>
      <c r="G371" s="39">
        <f>VLOOKUP(C371,'[8]Resumen Peso'!$B$1:$D$65536,3,0)*$C$14</f>
        <v>7208.4894880294651</v>
      </c>
      <c r="H371" s="40"/>
      <c r="I371" s="41"/>
      <c r="J371" s="42">
        <f>+VLOOKUP(C371,'[8]Resumen Peso'!$B$1:$D$65536,3,0)</f>
        <v>6014.3405655468378</v>
      </c>
      <c r="N371" s="9"/>
      <c r="O371" s="9"/>
      <c r="P371" s="9"/>
      <c r="Q371" s="9"/>
      <c r="R371" s="9"/>
    </row>
    <row r="372" spans="1:18" x14ac:dyDescent="0.2">
      <c r="A372" s="33"/>
      <c r="B372" s="34">
        <f t="shared" si="5"/>
        <v>356</v>
      </c>
      <c r="C372" s="35" t="s">
        <v>405</v>
      </c>
      <c r="D372" s="36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37" t="s">
        <v>50</v>
      </c>
      <c r="F372" s="38">
        <v>0</v>
      </c>
      <c r="G372" s="39">
        <f>VLOOKUP(C372,'[8]Resumen Peso'!$B$1:$D$65536,3,0)*$C$14</f>
        <v>8081.29575867925</v>
      </c>
      <c r="H372" s="40"/>
      <c r="I372" s="41"/>
      <c r="J372" s="42">
        <f>+VLOOKUP(C372,'[8]Resumen Peso'!$B$1:$D$65536,3,0)</f>
        <v>6742.558893138189</v>
      </c>
      <c r="N372" s="9"/>
      <c r="O372" s="9"/>
      <c r="P372" s="9"/>
      <c r="Q372" s="9"/>
      <c r="R372" s="9"/>
    </row>
    <row r="373" spans="1:18" x14ac:dyDescent="0.2">
      <c r="A373" s="33"/>
      <c r="B373" s="34">
        <f t="shared" si="5"/>
        <v>357</v>
      </c>
      <c r="C373" s="35" t="s">
        <v>406</v>
      </c>
      <c r="D373" s="36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37" t="s">
        <v>50</v>
      </c>
      <c r="F373" s="38">
        <v>0</v>
      </c>
      <c r="G373" s="39">
        <f>VLOOKUP(C373,'[8]Resumen Peso'!$B$1:$D$65536,3,0)*$C$14</f>
        <v>8969.2516744497771</v>
      </c>
      <c r="H373" s="40"/>
      <c r="I373" s="41"/>
      <c r="J373" s="42">
        <f>+VLOOKUP(C373,'[8]Resumen Peso'!$B$1:$D$65536,3,0)</f>
        <v>7483.4171954918856</v>
      </c>
      <c r="N373" s="9"/>
      <c r="O373" s="9"/>
      <c r="P373" s="9"/>
      <c r="Q373" s="9"/>
      <c r="R373" s="9"/>
    </row>
    <row r="374" spans="1:18" x14ac:dyDescent="0.2">
      <c r="A374" s="33"/>
      <c r="B374" s="34">
        <f t="shared" si="5"/>
        <v>358</v>
      </c>
      <c r="C374" s="35" t="s">
        <v>407</v>
      </c>
      <c r="D374" s="36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37" t="s">
        <v>50</v>
      </c>
      <c r="F374" s="38">
        <v>0</v>
      </c>
      <c r="G374" s="39">
        <f>VLOOKUP(C374,'[8]Resumen Peso'!$B$1:$D$65536,3,0)*$C$14</f>
        <v>9857.2075902203051</v>
      </c>
      <c r="H374" s="40"/>
      <c r="I374" s="41"/>
      <c r="J374" s="42">
        <f>+VLOOKUP(C374,'[8]Resumen Peso'!$B$1:$D$65536,3,0)</f>
        <v>8224.2754978455814</v>
      </c>
      <c r="N374" s="9"/>
      <c r="O374" s="9"/>
      <c r="P374" s="9"/>
      <c r="Q374" s="9"/>
      <c r="R374" s="9"/>
    </row>
    <row r="375" spans="1:18" x14ac:dyDescent="0.2">
      <c r="A375" s="33"/>
      <c r="B375" s="34">
        <f t="shared" si="5"/>
        <v>359</v>
      </c>
      <c r="C375" s="35" t="s">
        <v>408</v>
      </c>
      <c r="D375" s="36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37" t="s">
        <v>50</v>
      </c>
      <c r="F375" s="38">
        <v>0</v>
      </c>
      <c r="G375" s="39">
        <f>VLOOKUP(C375,'[8]Resumen Peso'!$B$1:$D$65536,3,0)*$C$14</f>
        <v>10905.641356950089</v>
      </c>
      <c r="H375" s="40"/>
      <c r="I375" s="41"/>
      <c r="J375" s="42">
        <f>+VLOOKUP(C375,'[8]Resumen Peso'!$B$1:$D$65536,3,0)</f>
        <v>9099.0271006610201</v>
      </c>
      <c r="N375" s="9"/>
      <c r="O375" s="9"/>
      <c r="P375" s="9"/>
      <c r="Q375" s="9"/>
      <c r="R375" s="9"/>
    </row>
    <row r="376" spans="1:18" x14ac:dyDescent="0.2">
      <c r="A376" s="33"/>
      <c r="B376" s="34">
        <f t="shared" si="5"/>
        <v>360</v>
      </c>
      <c r="C376" s="35" t="s">
        <v>409</v>
      </c>
      <c r="D376" s="36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37" t="s">
        <v>50</v>
      </c>
      <c r="F376" s="38">
        <v>0</v>
      </c>
      <c r="G376" s="39">
        <f>VLOOKUP(C376,'[8]Resumen Peso'!$B$1:$D$65536,3,0)*$C$14</f>
        <v>12144.366767205</v>
      </c>
      <c r="H376" s="40"/>
      <c r="I376" s="41"/>
      <c r="J376" s="42">
        <f>+VLOOKUP(C376,'[8]Resumen Peso'!$B$1:$D$65536,3,0)</f>
        <v>10132.546882696013</v>
      </c>
      <c r="N376" s="9"/>
      <c r="O376" s="9"/>
      <c r="P376" s="9"/>
      <c r="Q376" s="9"/>
      <c r="R376" s="9"/>
    </row>
    <row r="377" spans="1:18" x14ac:dyDescent="0.2">
      <c r="A377" s="33"/>
      <c r="B377" s="34">
        <f t="shared" si="5"/>
        <v>361</v>
      </c>
      <c r="C377" s="35" t="s">
        <v>410</v>
      </c>
      <c r="D377" s="36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37" t="s">
        <v>50</v>
      </c>
      <c r="F377" s="38">
        <v>0</v>
      </c>
      <c r="G377" s="39">
        <f>VLOOKUP(C377,'[8]Resumen Peso'!$B$1:$D$65536,3,0)*$C$14</f>
        <v>13601.6907792696</v>
      </c>
      <c r="H377" s="40"/>
      <c r="I377" s="41"/>
      <c r="J377" s="42">
        <f>+VLOOKUP(C377,'[8]Resumen Peso'!$B$1:$D$65536,3,0)</f>
        <v>11348.452508619535</v>
      </c>
      <c r="N377" s="9"/>
      <c r="O377" s="9"/>
      <c r="P377" s="9"/>
      <c r="Q377" s="9"/>
      <c r="R377" s="9"/>
    </row>
    <row r="378" spans="1:18" x14ac:dyDescent="0.2">
      <c r="A378" s="33"/>
      <c r="B378" s="34">
        <f t="shared" si="5"/>
        <v>362</v>
      </c>
      <c r="C378" s="35" t="s">
        <v>411</v>
      </c>
      <c r="D378" s="36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37" t="s">
        <v>50</v>
      </c>
      <c r="F378" s="38">
        <v>0</v>
      </c>
      <c r="G378" s="39">
        <f>VLOOKUP(C378,'[8]Resumen Peso'!$B$1:$D$65536,3,0)*$C$14</f>
        <v>14041.717620345737</v>
      </c>
      <c r="H378" s="40"/>
      <c r="I378" s="41"/>
      <c r="J378" s="42">
        <f>+VLOOKUP(C378,'[8]Resumen Peso'!$B$1:$D$65536,3,0)</f>
        <v>11715.585079820259</v>
      </c>
      <c r="N378" s="9"/>
      <c r="O378" s="9"/>
      <c r="P378" s="9"/>
      <c r="Q378" s="9"/>
      <c r="R378" s="9"/>
    </row>
    <row r="379" spans="1:18" x14ac:dyDescent="0.2">
      <c r="A379" s="33"/>
      <c r="B379" s="34">
        <f t="shared" si="5"/>
        <v>363</v>
      </c>
      <c r="C379" s="35" t="s">
        <v>412</v>
      </c>
      <c r="D379" s="36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37" t="s">
        <v>50</v>
      </c>
      <c r="F379" s="38">
        <v>0</v>
      </c>
      <c r="G379" s="39">
        <f>VLOOKUP(C379,'[8]Resumen Peso'!$B$1:$D$65536,3,0)*$C$14</f>
        <v>15654.088762927242</v>
      </c>
      <c r="H379" s="40"/>
      <c r="I379" s="41"/>
      <c r="J379" s="42">
        <f>+VLOOKUP(C379,'[8]Resumen Peso'!$B$1:$D$65536,3,0)</f>
        <v>13060.85293179516</v>
      </c>
      <c r="N379" s="9"/>
      <c r="O379" s="9"/>
      <c r="P379" s="9"/>
      <c r="Q379" s="9"/>
      <c r="R379" s="9"/>
    </row>
    <row r="380" spans="1:18" x14ac:dyDescent="0.2">
      <c r="A380" s="33"/>
      <c r="B380" s="34">
        <f t="shared" si="5"/>
        <v>364</v>
      </c>
      <c r="C380" s="35" t="s">
        <v>413</v>
      </c>
      <c r="D380" s="36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37" t="s">
        <v>50</v>
      </c>
      <c r="F380" s="38">
        <v>0</v>
      </c>
      <c r="G380" s="39">
        <f>VLOOKUP(C380,'[8]Resumen Peso'!$B$1:$D$65536,3,0)*$C$14</f>
        <v>17266.459905508746</v>
      </c>
      <c r="H380" s="40"/>
      <c r="I380" s="41"/>
      <c r="J380" s="42">
        <f>+VLOOKUP(C380,'[8]Resumen Peso'!$B$1:$D$65536,3,0)</f>
        <v>14406.12078377006</v>
      </c>
      <c r="N380" s="9"/>
      <c r="O380" s="9"/>
      <c r="P380" s="9"/>
      <c r="Q380" s="9"/>
      <c r="R380" s="9"/>
    </row>
    <row r="381" spans="1:18" x14ac:dyDescent="0.2">
      <c r="A381" s="33"/>
      <c r="B381" s="34">
        <f t="shared" si="5"/>
        <v>365</v>
      </c>
      <c r="C381" s="35" t="s">
        <v>414</v>
      </c>
      <c r="D381" s="36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37" t="s">
        <v>50</v>
      </c>
      <c r="F381" s="38">
        <v>0</v>
      </c>
      <c r="G381" s="39">
        <f>VLOOKUP(C381,'[8]Resumen Peso'!$B$1:$D$65536,3,0)*$C$14</f>
        <v>4880.8545917986976</v>
      </c>
      <c r="H381" s="40"/>
      <c r="I381" s="41"/>
      <c r="J381" s="42">
        <f>+VLOOKUP(C381,'[8]Resumen Peso'!$B$1:$D$65536,3,0)</f>
        <v>4072.2986160606952</v>
      </c>
      <c r="N381" s="9"/>
      <c r="O381" s="9"/>
      <c r="P381" s="9"/>
      <c r="Q381" s="9"/>
      <c r="R381" s="9"/>
    </row>
    <row r="382" spans="1:18" x14ac:dyDescent="0.2">
      <c r="A382" s="33"/>
      <c r="B382" s="34">
        <f t="shared" si="5"/>
        <v>366</v>
      </c>
      <c r="C382" s="35" t="s">
        <v>415</v>
      </c>
      <c r="D382" s="36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37" t="s">
        <v>50</v>
      </c>
      <c r="F382" s="38">
        <v>0</v>
      </c>
      <c r="G382" s="39">
        <f>VLOOKUP(C382,'[8]Resumen Peso'!$B$1:$D$65536,3,0)*$C$14</f>
        <v>5584.4011996255376</v>
      </c>
      <c r="H382" s="40"/>
      <c r="I382" s="41"/>
      <c r="J382" s="42">
        <f>+VLOOKUP(C382,'[8]Resumen Peso'!$B$1:$D$65536,3,0)</f>
        <v>4659.2966147721472</v>
      </c>
      <c r="N382" s="9"/>
      <c r="O382" s="9"/>
      <c r="P382" s="9"/>
      <c r="Q382" s="9"/>
      <c r="R382" s="9"/>
    </row>
    <row r="383" spans="1:18" x14ac:dyDescent="0.2">
      <c r="A383" s="33"/>
      <c r="B383" s="34">
        <f t="shared" si="5"/>
        <v>367</v>
      </c>
      <c r="C383" s="35" t="s">
        <v>416</v>
      </c>
      <c r="D383" s="36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37" t="s">
        <v>50</v>
      </c>
      <c r="F383" s="38">
        <v>0</v>
      </c>
      <c r="G383" s="39">
        <f>VLOOKUP(C383,'[8]Resumen Peso'!$B$1:$D$65536,3,0)*$C$14</f>
        <v>6281.6661413110651</v>
      </c>
      <c r="H383" s="40"/>
      <c r="I383" s="41"/>
      <c r="J383" s="42">
        <f>+VLOOKUP(C383,'[8]Resumen Peso'!$B$1:$D$65536,3,0)</f>
        <v>5241.0535599236746</v>
      </c>
      <c r="N383" s="9"/>
      <c r="O383" s="9"/>
      <c r="P383" s="9"/>
      <c r="Q383" s="9"/>
      <c r="R383" s="9"/>
    </row>
    <row r="384" spans="1:18" x14ac:dyDescent="0.2">
      <c r="A384" s="33"/>
      <c r="B384" s="34">
        <f t="shared" si="5"/>
        <v>368</v>
      </c>
      <c r="C384" s="35" t="s">
        <v>417</v>
      </c>
      <c r="D384" s="36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37" t="s">
        <v>50</v>
      </c>
      <c r="F384" s="38">
        <v>0</v>
      </c>
      <c r="G384" s="39">
        <f>VLOOKUP(C384,'[8]Resumen Peso'!$B$1:$D$65536,3,0)*$C$14</f>
        <v>6972.6494168552827</v>
      </c>
      <c r="H384" s="40"/>
      <c r="I384" s="41"/>
      <c r="J384" s="42">
        <f>+VLOOKUP(C384,'[8]Resumen Peso'!$B$1:$D$65536,3,0)</f>
        <v>5817.5694515152791</v>
      </c>
      <c r="N384" s="9"/>
      <c r="O384" s="9"/>
      <c r="P384" s="9"/>
      <c r="Q384" s="9"/>
      <c r="R384" s="9"/>
    </row>
    <row r="385" spans="1:18" x14ac:dyDescent="0.2">
      <c r="A385" s="33"/>
      <c r="B385" s="34">
        <f t="shared" si="5"/>
        <v>369</v>
      </c>
      <c r="C385" s="35" t="s">
        <v>418</v>
      </c>
      <c r="D385" s="36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37" t="s">
        <v>50</v>
      </c>
      <c r="F385" s="38">
        <v>0</v>
      </c>
      <c r="G385" s="39">
        <f>VLOOKUP(C385,'[8]Resumen Peso'!$B$1:$D$65536,3,0)*$C$14</f>
        <v>7663.6326923994993</v>
      </c>
      <c r="H385" s="40"/>
      <c r="I385" s="41"/>
      <c r="J385" s="42">
        <f>+VLOOKUP(C385,'[8]Resumen Peso'!$B$1:$D$65536,3,0)</f>
        <v>6394.0853431068826</v>
      </c>
      <c r="N385" s="9"/>
      <c r="O385" s="9"/>
      <c r="P385" s="9"/>
      <c r="Q385" s="9"/>
      <c r="R385" s="9"/>
    </row>
    <row r="386" spans="1:18" x14ac:dyDescent="0.2">
      <c r="A386" s="33"/>
      <c r="B386" s="34">
        <f t="shared" si="5"/>
        <v>370</v>
      </c>
      <c r="C386" s="35" t="s">
        <v>419</v>
      </c>
      <c r="D386" s="36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37" t="s">
        <v>50</v>
      </c>
      <c r="F386" s="38">
        <v>0</v>
      </c>
      <c r="G386" s="39">
        <f>VLOOKUP(C386,'[8]Resumen Peso'!$B$1:$D$65536,3,0)*$C$14</f>
        <v>8591.5478514616862</v>
      </c>
      <c r="H386" s="40"/>
      <c r="I386" s="41"/>
      <c r="J386" s="42">
        <f>+VLOOKUP(C386,'[8]Resumen Peso'!$B$1:$D$65536,3,0)</f>
        <v>7168.283292871688</v>
      </c>
      <c r="N386" s="9"/>
      <c r="O386" s="9"/>
      <c r="P386" s="9"/>
      <c r="Q386" s="9"/>
      <c r="R386" s="9"/>
    </row>
    <row r="387" spans="1:18" x14ac:dyDescent="0.2">
      <c r="A387" s="33"/>
      <c r="B387" s="34">
        <f t="shared" si="5"/>
        <v>371</v>
      </c>
      <c r="C387" s="35" t="s">
        <v>420</v>
      </c>
      <c r="D387" s="36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37" t="s">
        <v>50</v>
      </c>
      <c r="F387" s="38">
        <v>0</v>
      </c>
      <c r="G387" s="39">
        <f>VLOOKUP(C387,'[8]Resumen Peso'!$B$1:$D$65536,3,0)*$C$14</f>
        <v>9535.5692025101962</v>
      </c>
      <c r="H387" s="40"/>
      <c r="I387" s="41"/>
      <c r="J387" s="42">
        <f>+VLOOKUP(C387,'[8]Resumen Peso'!$B$1:$D$65536,3,0)</f>
        <v>7955.9193039641377</v>
      </c>
      <c r="N387" s="9"/>
      <c r="O387" s="9"/>
      <c r="P387" s="9"/>
      <c r="Q387" s="9"/>
      <c r="R387" s="9"/>
    </row>
    <row r="388" spans="1:18" x14ac:dyDescent="0.2">
      <c r="A388" s="33"/>
      <c r="B388" s="34">
        <f t="shared" si="5"/>
        <v>372</v>
      </c>
      <c r="C388" s="35" t="s">
        <v>421</v>
      </c>
      <c r="D388" s="36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37" t="s">
        <v>50</v>
      </c>
      <c r="F388" s="38">
        <v>0</v>
      </c>
      <c r="G388" s="39">
        <f>VLOOKUP(C388,'[8]Resumen Peso'!$B$1:$D$65536,3,0)*$C$14</f>
        <v>10479.590553558704</v>
      </c>
      <c r="H388" s="40"/>
      <c r="I388" s="41"/>
      <c r="J388" s="42">
        <f>+VLOOKUP(C388,'[8]Resumen Peso'!$B$1:$D$65536,3,0)</f>
        <v>8743.5553150565866</v>
      </c>
      <c r="N388" s="9"/>
      <c r="O388" s="9"/>
      <c r="P388" s="9"/>
      <c r="Q388" s="9"/>
      <c r="R388" s="9"/>
    </row>
    <row r="389" spans="1:18" x14ac:dyDescent="0.2">
      <c r="A389" s="33"/>
      <c r="B389" s="34">
        <f t="shared" si="5"/>
        <v>373</v>
      </c>
      <c r="C389" s="35" t="s">
        <v>422</v>
      </c>
      <c r="D389" s="36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37" t="s">
        <v>50</v>
      </c>
      <c r="F389" s="38">
        <v>0</v>
      </c>
      <c r="G389" s="39">
        <f>VLOOKUP(C389,'[8]Resumen Peso'!$B$1:$D$65536,3,0)*$C$14</f>
        <v>11594.222308778528</v>
      </c>
      <c r="H389" s="40"/>
      <c r="I389" s="41"/>
      <c r="J389" s="42">
        <f>+VLOOKUP(C389,'[8]Resumen Peso'!$B$1:$D$65536,3,0)</f>
        <v>9673.538634335564</v>
      </c>
      <c r="N389" s="9"/>
      <c r="O389" s="9"/>
      <c r="P389" s="9"/>
      <c r="Q389" s="9"/>
      <c r="R389" s="9"/>
    </row>
    <row r="390" spans="1:18" x14ac:dyDescent="0.2">
      <c r="A390" s="33"/>
      <c r="B390" s="34">
        <f t="shared" si="5"/>
        <v>374</v>
      </c>
      <c r="C390" s="35" t="s">
        <v>423</v>
      </c>
      <c r="D390" s="36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37" t="s">
        <v>50</v>
      </c>
      <c r="F390" s="38">
        <v>0</v>
      </c>
      <c r="G390" s="39">
        <f>VLOOKUP(C390,'[8]Resumen Peso'!$B$1:$D$65536,3,0)*$C$14</f>
        <v>12911.160700198807</v>
      </c>
      <c r="H390" s="40"/>
      <c r="I390" s="41"/>
      <c r="J390" s="42">
        <f>+VLOOKUP(C390,'[8]Resumen Peso'!$B$1:$D$65536,3,0)</f>
        <v>10772.314737567443</v>
      </c>
      <c r="N390" s="9"/>
      <c r="O390" s="9"/>
      <c r="P390" s="9"/>
      <c r="Q390" s="9"/>
      <c r="R390" s="9"/>
    </row>
    <row r="391" spans="1:18" x14ac:dyDescent="0.2">
      <c r="A391" s="33"/>
      <c r="B391" s="34">
        <f t="shared" si="5"/>
        <v>375</v>
      </c>
      <c r="C391" s="35" t="s">
        <v>424</v>
      </c>
      <c r="D391" s="36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37" t="s">
        <v>50</v>
      </c>
      <c r="F391" s="38">
        <v>0</v>
      </c>
      <c r="G391" s="39">
        <f>VLOOKUP(C391,'[8]Resumen Peso'!$B$1:$D$65536,3,0)*$C$14</f>
        <v>14460.499984222666</v>
      </c>
      <c r="H391" s="40"/>
      <c r="I391" s="41"/>
      <c r="J391" s="42">
        <f>+VLOOKUP(C391,'[8]Resumen Peso'!$B$1:$D$65536,3,0)</f>
        <v>12064.992506075538</v>
      </c>
      <c r="N391" s="9"/>
      <c r="O391" s="9"/>
      <c r="P391" s="9"/>
      <c r="Q391" s="9"/>
      <c r="R391" s="9"/>
    </row>
    <row r="392" spans="1:18" x14ac:dyDescent="0.2">
      <c r="A392" s="33"/>
      <c r="B392" s="34">
        <f t="shared" si="5"/>
        <v>376</v>
      </c>
      <c r="C392" s="35" t="s">
        <v>425</v>
      </c>
      <c r="D392" s="36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37" t="s">
        <v>50</v>
      </c>
      <c r="F392" s="38">
        <v>0</v>
      </c>
      <c r="G392" s="39">
        <f>VLOOKUP(C392,'[8]Resumen Peso'!$B$1:$D$65536,3,0)*$C$14</f>
        <v>14928.310069872969</v>
      </c>
      <c r="H392" s="40"/>
      <c r="I392" s="41"/>
      <c r="J392" s="42">
        <f>+VLOOKUP(C392,'[8]Resumen Peso'!$B$1:$D$65536,3,0)</f>
        <v>12455.305785961818</v>
      </c>
      <c r="N392" s="9"/>
      <c r="O392" s="9"/>
      <c r="P392" s="9"/>
      <c r="Q392" s="9"/>
      <c r="R392" s="9"/>
    </row>
    <row r="393" spans="1:18" x14ac:dyDescent="0.2">
      <c r="A393" s="33"/>
      <c r="B393" s="34">
        <f t="shared" si="5"/>
        <v>377</v>
      </c>
      <c r="C393" s="35" t="s">
        <v>426</v>
      </c>
      <c r="D393" s="36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37" t="s">
        <v>50</v>
      </c>
      <c r="F393" s="38">
        <v>0</v>
      </c>
      <c r="G393" s="39">
        <f>VLOOKUP(C393,'[8]Resumen Peso'!$B$1:$D$65536,3,0)*$C$14</f>
        <v>16642.486142556263</v>
      </c>
      <c r="H393" s="40"/>
      <c r="I393" s="41"/>
      <c r="J393" s="42">
        <f>+VLOOKUP(C393,'[8]Resumen Peso'!$B$1:$D$65536,3,0)</f>
        <v>13885.513696724434</v>
      </c>
      <c r="N393" s="9"/>
      <c r="O393" s="9"/>
      <c r="P393" s="9"/>
      <c r="Q393" s="9"/>
      <c r="R393" s="9"/>
    </row>
    <row r="394" spans="1:18" x14ac:dyDescent="0.2">
      <c r="A394" s="33"/>
      <c r="B394" s="34">
        <f t="shared" si="5"/>
        <v>378</v>
      </c>
      <c r="C394" s="35" t="s">
        <v>427</v>
      </c>
      <c r="D394" s="36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37" t="s">
        <v>50</v>
      </c>
      <c r="F394" s="38">
        <v>0</v>
      </c>
      <c r="G394" s="39">
        <f>VLOOKUP(C394,'[8]Resumen Peso'!$B$1:$D$65536,3,0)*$C$14</f>
        <v>18356.662215239558</v>
      </c>
      <c r="H394" s="40"/>
      <c r="I394" s="41"/>
      <c r="J394" s="42">
        <f>+VLOOKUP(C394,'[8]Resumen Peso'!$B$1:$D$65536,3,0)</f>
        <v>15315.72160748705</v>
      </c>
      <c r="N394" s="9"/>
      <c r="O394" s="9"/>
      <c r="P394" s="9"/>
      <c r="Q394" s="9"/>
      <c r="R394" s="9"/>
    </row>
    <row r="395" spans="1:18" x14ac:dyDescent="0.2">
      <c r="A395" s="33"/>
      <c r="B395" s="34">
        <f t="shared" si="5"/>
        <v>379</v>
      </c>
      <c r="C395" s="35" t="s">
        <v>428</v>
      </c>
      <c r="D395" s="36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37" t="s">
        <v>50</v>
      </c>
      <c r="F395" s="38">
        <v>0</v>
      </c>
      <c r="G395" s="39">
        <f>VLOOKUP(C395,'[8]Resumen Peso'!$B$1:$D$65536,3,0)*$C$14</f>
        <v>4573.8951009056636</v>
      </c>
      <c r="H395" s="40"/>
      <c r="I395" s="41"/>
      <c r="J395" s="42">
        <f>+VLOOKUP(C395,'[8]Resumen Peso'!$B$1:$D$65536,3,0)</f>
        <v>3816.1896321850386</v>
      </c>
      <c r="N395" s="9"/>
      <c r="O395" s="9"/>
      <c r="P395" s="9"/>
      <c r="Q395" s="9"/>
      <c r="R395" s="9"/>
    </row>
    <row r="396" spans="1:18" x14ac:dyDescent="0.2">
      <c r="A396" s="33"/>
      <c r="B396" s="34">
        <f t="shared" si="5"/>
        <v>380</v>
      </c>
      <c r="C396" s="35" t="s">
        <v>429</v>
      </c>
      <c r="D396" s="36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37" t="s">
        <v>50</v>
      </c>
      <c r="F396" s="38">
        <v>0</v>
      </c>
      <c r="G396" s="39">
        <f>VLOOKUP(C396,'[8]Resumen Peso'!$B$1:$D$65536,3,0)*$C$14</f>
        <v>5233.195295630805</v>
      </c>
      <c r="H396" s="40"/>
      <c r="I396" s="41"/>
      <c r="J396" s="42">
        <f>+VLOOKUP(C396,'[8]Resumen Peso'!$B$1:$D$65536,3,0)</f>
        <v>4366.2710206081074</v>
      </c>
      <c r="N396" s="9"/>
      <c r="O396" s="9"/>
      <c r="P396" s="9"/>
      <c r="Q396" s="9"/>
      <c r="R396" s="9"/>
    </row>
    <row r="397" spans="1:18" x14ac:dyDescent="0.2">
      <c r="A397" s="33"/>
      <c r="B397" s="34">
        <f t="shared" si="5"/>
        <v>381</v>
      </c>
      <c r="C397" s="35" t="s">
        <v>430</v>
      </c>
      <c r="D397" s="36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37" t="s">
        <v>50</v>
      </c>
      <c r="F397" s="38">
        <v>0</v>
      </c>
      <c r="G397" s="39">
        <f>VLOOKUP(C397,'[8]Resumen Peso'!$B$1:$D$65536,3,0)*$C$14</f>
        <v>5886.6088814744708</v>
      </c>
      <c r="H397" s="40"/>
      <c r="I397" s="41"/>
      <c r="J397" s="42">
        <f>+VLOOKUP(C397,'[8]Resumen Peso'!$B$1:$D$65536,3,0)</f>
        <v>4911.4409680631125</v>
      </c>
      <c r="N397" s="9"/>
      <c r="O397" s="9"/>
      <c r="P397" s="9"/>
      <c r="Q397" s="9"/>
      <c r="R397" s="9"/>
    </row>
    <row r="398" spans="1:18" x14ac:dyDescent="0.2">
      <c r="A398" s="33"/>
      <c r="B398" s="34">
        <f t="shared" si="5"/>
        <v>382</v>
      </c>
      <c r="C398" s="35" t="s">
        <v>431</v>
      </c>
      <c r="D398" s="36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37" t="s">
        <v>50</v>
      </c>
      <c r="F398" s="38">
        <v>0</v>
      </c>
      <c r="G398" s="39">
        <f>VLOOKUP(C398,'[8]Resumen Peso'!$B$1:$D$65536,3,0)*$C$14</f>
        <v>6534.1358584366626</v>
      </c>
      <c r="H398" s="40"/>
      <c r="I398" s="41"/>
      <c r="J398" s="42">
        <f>+VLOOKUP(C398,'[8]Resumen Peso'!$B$1:$D$65536,3,0)</f>
        <v>5451.6994745500551</v>
      </c>
      <c r="N398" s="9"/>
      <c r="O398" s="9"/>
      <c r="P398" s="9"/>
      <c r="Q398" s="9"/>
      <c r="R398" s="9"/>
    </row>
    <row r="399" spans="1:18" x14ac:dyDescent="0.2">
      <c r="A399" s="33"/>
      <c r="B399" s="34">
        <f t="shared" si="5"/>
        <v>383</v>
      </c>
      <c r="C399" s="35" t="s">
        <v>432</v>
      </c>
      <c r="D399" s="36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37" t="s">
        <v>50</v>
      </c>
      <c r="F399" s="38">
        <v>0</v>
      </c>
      <c r="G399" s="39">
        <f>VLOOKUP(C399,'[8]Resumen Peso'!$B$1:$D$65536,3,0)*$C$14</f>
        <v>7181.6628353988535</v>
      </c>
      <c r="H399" s="40"/>
      <c r="I399" s="41"/>
      <c r="J399" s="42">
        <f>+VLOOKUP(C399,'[8]Resumen Peso'!$B$1:$D$65536,3,0)</f>
        <v>5991.9579810369969</v>
      </c>
      <c r="N399" s="9"/>
      <c r="O399" s="9"/>
      <c r="P399" s="9"/>
      <c r="Q399" s="9"/>
      <c r="R399" s="9"/>
    </row>
    <row r="400" spans="1:18" x14ac:dyDescent="0.2">
      <c r="A400" s="33"/>
      <c r="B400" s="34">
        <f t="shared" si="5"/>
        <v>384</v>
      </c>
      <c r="C400" s="35" t="s">
        <v>433</v>
      </c>
      <c r="D400" s="36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37" t="s">
        <v>50</v>
      </c>
      <c r="F400" s="38">
        <v>0</v>
      </c>
      <c r="G400" s="39">
        <f>VLOOKUP(C400,'[8]Resumen Peso'!$B$1:$D$65536,3,0)*$C$14</f>
        <v>8051.2209261525004</v>
      </c>
      <c r="H400" s="40"/>
      <c r="I400" s="41"/>
      <c r="J400" s="42">
        <f>+VLOOKUP(C400,'[8]Resumen Peso'!$B$1:$D$65536,3,0)</f>
        <v>6717.4662179573443</v>
      </c>
      <c r="N400" s="9"/>
      <c r="O400" s="9"/>
      <c r="P400" s="9"/>
      <c r="Q400" s="9"/>
      <c r="R400" s="9"/>
    </row>
    <row r="401" spans="1:18" x14ac:dyDescent="0.2">
      <c r="A401" s="33"/>
      <c r="B401" s="34">
        <f t="shared" si="5"/>
        <v>385</v>
      </c>
      <c r="C401" s="35" t="s">
        <v>434</v>
      </c>
      <c r="D401" s="36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37" t="s">
        <v>50</v>
      </c>
      <c r="F401" s="38">
        <v>0</v>
      </c>
      <c r="G401" s="39">
        <f>VLOOKUP(C401,'[8]Resumen Peso'!$B$1:$D$65536,3,0)*$C$14</f>
        <v>8935.8722820782459</v>
      </c>
      <c r="H401" s="40"/>
      <c r="I401" s="41"/>
      <c r="J401" s="42">
        <f>+VLOOKUP(C401,'[8]Resumen Peso'!$B$1:$D$65536,3,0)</f>
        <v>7455.5673895198051</v>
      </c>
      <c r="N401" s="9"/>
      <c r="O401" s="9"/>
      <c r="P401" s="9"/>
      <c r="Q401" s="9"/>
      <c r="R401" s="9"/>
    </row>
    <row r="402" spans="1:18" x14ac:dyDescent="0.2">
      <c r="A402" s="33"/>
      <c r="B402" s="34">
        <f t="shared" ref="B402:B465" si="6">1+B401</f>
        <v>386</v>
      </c>
      <c r="C402" s="35" t="s">
        <v>435</v>
      </c>
      <c r="D402" s="36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37" t="s">
        <v>50</v>
      </c>
      <c r="F402" s="38">
        <v>0</v>
      </c>
      <c r="G402" s="39">
        <f>VLOOKUP(C402,'[8]Resumen Peso'!$B$1:$D$65536,3,0)*$C$14</f>
        <v>9820.5236380039933</v>
      </c>
      <c r="H402" s="40"/>
      <c r="I402" s="41"/>
      <c r="J402" s="42">
        <f>+VLOOKUP(C402,'[8]Resumen Peso'!$B$1:$D$65536,3,0)</f>
        <v>8193.668561082266</v>
      </c>
      <c r="N402" s="9"/>
      <c r="O402" s="9"/>
      <c r="P402" s="9"/>
      <c r="Q402" s="9"/>
      <c r="R402" s="9"/>
    </row>
    <row r="403" spans="1:18" x14ac:dyDescent="0.2">
      <c r="A403" s="33"/>
      <c r="B403" s="34">
        <f t="shared" si="6"/>
        <v>387</v>
      </c>
      <c r="C403" s="35" t="s">
        <v>436</v>
      </c>
      <c r="D403" s="36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37" t="s">
        <v>50</v>
      </c>
      <c r="F403" s="38">
        <v>0</v>
      </c>
      <c r="G403" s="39">
        <f>VLOOKUP(C403,'[8]Resumen Peso'!$B$1:$D$65536,3,0)*$C$14</f>
        <v>10865.055620800686</v>
      </c>
      <c r="H403" s="40"/>
      <c r="I403" s="41"/>
      <c r="J403" s="42">
        <f>+VLOOKUP(C403,'[8]Resumen Peso'!$B$1:$D$65536,3,0)</f>
        <v>9065.1647443780166</v>
      </c>
      <c r="N403" s="9"/>
      <c r="O403" s="9"/>
      <c r="P403" s="9"/>
      <c r="Q403" s="9"/>
      <c r="R403" s="9"/>
    </row>
    <row r="404" spans="1:18" x14ac:dyDescent="0.2">
      <c r="A404" s="33"/>
      <c r="B404" s="34">
        <f t="shared" si="6"/>
        <v>388</v>
      </c>
      <c r="C404" s="35" t="s">
        <v>437</v>
      </c>
      <c r="D404" s="36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37" t="s">
        <v>50</v>
      </c>
      <c r="F404" s="38">
        <v>0</v>
      </c>
      <c r="G404" s="39">
        <f>VLOOKUP(C404,'[8]Resumen Peso'!$B$1:$D$65536,3,0)*$C$14</f>
        <v>12099.171069933947</v>
      </c>
      <c r="H404" s="40"/>
      <c r="I404" s="41"/>
      <c r="J404" s="42">
        <f>+VLOOKUP(C404,'[8]Resumen Peso'!$B$1:$D$65536,3,0)</f>
        <v>10094.838245409817</v>
      </c>
      <c r="N404" s="9"/>
      <c r="O404" s="9"/>
      <c r="P404" s="9"/>
      <c r="Q404" s="9"/>
      <c r="R404" s="9"/>
    </row>
    <row r="405" spans="1:18" x14ac:dyDescent="0.2">
      <c r="A405" s="33"/>
      <c r="B405" s="34">
        <f t="shared" si="6"/>
        <v>389</v>
      </c>
      <c r="C405" s="35" t="s">
        <v>438</v>
      </c>
      <c r="D405" s="36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37" t="s">
        <v>50</v>
      </c>
      <c r="F405" s="38">
        <v>0</v>
      </c>
      <c r="G405" s="39">
        <f>VLOOKUP(C405,'[8]Resumen Peso'!$B$1:$D$65536,3,0)*$C$14</f>
        <v>13551.071598326023</v>
      </c>
      <c r="H405" s="40"/>
      <c r="I405" s="41"/>
      <c r="J405" s="42">
        <f>+VLOOKUP(C405,'[8]Resumen Peso'!$B$1:$D$65536,3,0)</f>
        <v>11306.218834858997</v>
      </c>
      <c r="N405" s="9"/>
      <c r="O405" s="9"/>
      <c r="P405" s="9"/>
      <c r="Q405" s="9"/>
      <c r="R405" s="9"/>
    </row>
    <row r="406" spans="1:18" x14ac:dyDescent="0.2">
      <c r="A406" s="33"/>
      <c r="B406" s="34">
        <f t="shared" si="6"/>
        <v>390</v>
      </c>
      <c r="C406" s="35" t="s">
        <v>439</v>
      </c>
      <c r="D406" s="36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37" t="s">
        <v>50</v>
      </c>
      <c r="F406" s="38">
        <v>0</v>
      </c>
      <c r="G406" s="39">
        <f>VLOOKUP(C406,'[8]Resumen Peso'!$B$1:$D$65536,3,0)*$C$14</f>
        <v>13989.460863702938</v>
      </c>
      <c r="H406" s="40"/>
      <c r="I406" s="41"/>
      <c r="J406" s="42">
        <f>+VLOOKUP(C406,'[8]Resumen Peso'!$B$1:$D$65536,3,0)</f>
        <v>11671.985109004929</v>
      </c>
      <c r="N406" s="9"/>
      <c r="O406" s="9"/>
      <c r="P406" s="9"/>
      <c r="Q406" s="9"/>
      <c r="R406" s="9"/>
    </row>
    <row r="407" spans="1:18" x14ac:dyDescent="0.2">
      <c r="A407" s="33"/>
      <c r="B407" s="34">
        <f t="shared" si="6"/>
        <v>391</v>
      </c>
      <c r="C407" s="35" t="s">
        <v>440</v>
      </c>
      <c r="D407" s="36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37" t="s">
        <v>50</v>
      </c>
      <c r="F407" s="38">
        <v>0</v>
      </c>
      <c r="G407" s="39">
        <f>VLOOKUP(C407,'[8]Resumen Peso'!$B$1:$D$65536,3,0)*$C$14</f>
        <v>15595.831509144859</v>
      </c>
      <c r="H407" s="40"/>
      <c r="I407" s="41"/>
      <c r="J407" s="42">
        <f>+VLOOKUP(C407,'[8]Resumen Peso'!$B$1:$D$65536,3,0)</f>
        <v>13012.246498333254</v>
      </c>
      <c r="N407" s="9"/>
      <c r="O407" s="9"/>
      <c r="P407" s="9"/>
      <c r="Q407" s="9"/>
      <c r="R407" s="9"/>
    </row>
    <row r="408" spans="1:18" x14ac:dyDescent="0.2">
      <c r="A408" s="33"/>
      <c r="B408" s="34">
        <f t="shared" si="6"/>
        <v>392</v>
      </c>
      <c r="C408" s="35" t="s">
        <v>441</v>
      </c>
      <c r="D408" s="36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37" t="s">
        <v>50</v>
      </c>
      <c r="F408" s="38">
        <v>0</v>
      </c>
      <c r="G408" s="39">
        <f>VLOOKUP(C408,'[8]Resumen Peso'!$B$1:$D$65536,3,0)*$C$14</f>
        <v>17202.202154586779</v>
      </c>
      <c r="H408" s="40"/>
      <c r="I408" s="41"/>
      <c r="J408" s="42">
        <f>+VLOOKUP(C408,'[8]Resumen Peso'!$B$1:$D$65536,3,0)</f>
        <v>14352.507887661579</v>
      </c>
      <c r="N408" s="9"/>
      <c r="O408" s="9"/>
      <c r="P408" s="9"/>
      <c r="Q408" s="9"/>
      <c r="R408" s="9"/>
    </row>
    <row r="409" spans="1:18" x14ac:dyDescent="0.2">
      <c r="A409" s="33"/>
      <c r="B409" s="34">
        <f t="shared" si="6"/>
        <v>393</v>
      </c>
      <c r="C409" s="35" t="s">
        <v>442</v>
      </c>
      <c r="D409" s="36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37" t="s">
        <v>50</v>
      </c>
      <c r="F409" s="38">
        <v>0</v>
      </c>
      <c r="G409" s="39">
        <f>VLOOKUP(C409,'[8]Resumen Peso'!$B$1:$D$65536,3,0)*$C$14</f>
        <v>4268.1599318365534</v>
      </c>
      <c r="H409" s="40"/>
      <c r="I409" s="41"/>
      <c r="J409" s="42">
        <f>+VLOOKUP(C409,'[8]Resumen Peso'!$B$1:$D$65536,3,0)</f>
        <v>3561.1021505843223</v>
      </c>
      <c r="N409" s="9"/>
      <c r="O409" s="9"/>
      <c r="P409" s="9"/>
      <c r="Q409" s="9"/>
      <c r="R409" s="9"/>
    </row>
    <row r="410" spans="1:18" x14ac:dyDescent="0.2">
      <c r="A410" s="33"/>
      <c r="B410" s="34">
        <f t="shared" si="6"/>
        <v>394</v>
      </c>
      <c r="C410" s="35" t="s">
        <v>443</v>
      </c>
      <c r="D410" s="36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37" t="s">
        <v>50</v>
      </c>
      <c r="F410" s="38">
        <v>0</v>
      </c>
      <c r="G410" s="39">
        <f>VLOOKUP(C410,'[8]Resumen Peso'!$B$1:$D$65536,3,0)*$C$14</f>
        <v>4883.3901922814621</v>
      </c>
      <c r="H410" s="40"/>
      <c r="I410" s="41"/>
      <c r="J410" s="42">
        <f>+VLOOKUP(C410,'[8]Resumen Peso'!$B$1:$D$65536,3,0)</f>
        <v>4074.4141722901709</v>
      </c>
      <c r="N410" s="9"/>
      <c r="O410" s="9"/>
      <c r="P410" s="9"/>
      <c r="Q410" s="9"/>
      <c r="R410" s="9"/>
    </row>
    <row r="411" spans="1:18" x14ac:dyDescent="0.2">
      <c r="A411" s="33"/>
      <c r="B411" s="34">
        <f t="shared" si="6"/>
        <v>395</v>
      </c>
      <c r="C411" s="35" t="s">
        <v>444</v>
      </c>
      <c r="D411" s="36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37" t="s">
        <v>50</v>
      </c>
      <c r="F411" s="38">
        <v>0</v>
      </c>
      <c r="G411" s="39">
        <f>VLOOKUP(C411,'[8]Resumen Peso'!$B$1:$D$65536,3,0)*$C$14</f>
        <v>5493.1273254009693</v>
      </c>
      <c r="H411" s="40"/>
      <c r="I411" s="41"/>
      <c r="J411" s="42">
        <f>+VLOOKUP(C411,'[8]Resumen Peso'!$B$1:$D$65536,3,0)</f>
        <v>4583.1430509450738</v>
      </c>
      <c r="N411" s="9"/>
      <c r="O411" s="9"/>
      <c r="P411" s="9"/>
      <c r="Q411" s="9"/>
      <c r="R411" s="9"/>
    </row>
    <row r="412" spans="1:18" x14ac:dyDescent="0.2">
      <c r="A412" s="33"/>
      <c r="B412" s="34">
        <f t="shared" si="6"/>
        <v>396</v>
      </c>
      <c r="C412" s="35" t="s">
        <v>445</v>
      </c>
      <c r="D412" s="36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37" t="s">
        <v>50</v>
      </c>
      <c r="F412" s="38">
        <v>0</v>
      </c>
      <c r="G412" s="39">
        <f>VLOOKUP(C412,'[8]Resumen Peso'!$B$1:$D$65536,3,0)*$C$14</f>
        <v>6097.371331195076</v>
      </c>
      <c r="H412" s="40"/>
      <c r="I412" s="41"/>
      <c r="J412" s="42">
        <f>+VLOOKUP(C412,'[8]Resumen Peso'!$B$1:$D$65536,3,0)</f>
        <v>5087.288786549032</v>
      </c>
      <c r="N412" s="9"/>
      <c r="O412" s="9"/>
      <c r="P412" s="9"/>
      <c r="Q412" s="9"/>
      <c r="R412" s="9"/>
    </row>
    <row r="413" spans="1:18" x14ac:dyDescent="0.2">
      <c r="A413" s="33"/>
      <c r="B413" s="34">
        <f t="shared" si="6"/>
        <v>397</v>
      </c>
      <c r="C413" s="35" t="s">
        <v>446</v>
      </c>
      <c r="D413" s="36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37" t="s">
        <v>50</v>
      </c>
      <c r="F413" s="38">
        <v>0</v>
      </c>
      <c r="G413" s="39">
        <f>VLOOKUP(C413,'[8]Resumen Peso'!$B$1:$D$65536,3,0)*$C$14</f>
        <v>6701.6153369891827</v>
      </c>
      <c r="H413" s="40"/>
      <c r="I413" s="41"/>
      <c r="J413" s="42">
        <f>+VLOOKUP(C413,'[8]Resumen Peso'!$B$1:$D$65536,3,0)</f>
        <v>5591.4345221529902</v>
      </c>
      <c r="N413" s="9"/>
      <c r="O413" s="9"/>
      <c r="P413" s="9"/>
      <c r="Q413" s="9"/>
      <c r="R413" s="9"/>
    </row>
    <row r="414" spans="1:18" x14ac:dyDescent="0.2">
      <c r="A414" s="33"/>
      <c r="B414" s="34">
        <f t="shared" si="6"/>
        <v>398</v>
      </c>
      <c r="C414" s="35" t="s">
        <v>447</v>
      </c>
      <c r="D414" s="36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37" t="s">
        <v>50</v>
      </c>
      <c r="F414" s="38">
        <v>0</v>
      </c>
      <c r="G414" s="39">
        <f>VLOOKUP(C414,'[8]Resumen Peso'!$B$1:$D$65536,3,0)*$C$14</f>
        <v>7513.0491192427635</v>
      </c>
      <c r="H414" s="40"/>
      <c r="I414" s="41"/>
      <c r="J414" s="42">
        <f>+VLOOKUP(C414,'[8]Resumen Peso'!$B$1:$D$65536,3,0)</f>
        <v>6268.4472473524947</v>
      </c>
      <c r="N414" s="9"/>
      <c r="O414" s="9"/>
      <c r="P414" s="9"/>
      <c r="Q414" s="9"/>
      <c r="R414" s="9"/>
    </row>
    <row r="415" spans="1:18" x14ac:dyDescent="0.2">
      <c r="A415" s="33"/>
      <c r="B415" s="34">
        <f t="shared" si="6"/>
        <v>399</v>
      </c>
      <c r="C415" s="35" t="s">
        <v>448</v>
      </c>
      <c r="D415" s="36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37" t="s">
        <v>50</v>
      </c>
      <c r="F415" s="38">
        <v>0</v>
      </c>
      <c r="G415" s="39">
        <f>VLOOKUP(C415,'[8]Resumen Peso'!$B$1:$D$65536,3,0)*$C$14</f>
        <v>8338.5672799586719</v>
      </c>
      <c r="H415" s="40"/>
      <c r="I415" s="41"/>
      <c r="J415" s="42">
        <f>+VLOOKUP(C415,'[8]Resumen Peso'!$B$1:$D$65536,3,0)</f>
        <v>6957.2111513346217</v>
      </c>
      <c r="N415" s="9"/>
      <c r="O415" s="9"/>
      <c r="P415" s="9"/>
      <c r="Q415" s="9"/>
      <c r="R415" s="9"/>
    </row>
    <row r="416" spans="1:18" x14ac:dyDescent="0.2">
      <c r="A416" s="33"/>
      <c r="B416" s="34">
        <f t="shared" si="6"/>
        <v>400</v>
      </c>
      <c r="C416" s="35" t="s">
        <v>449</v>
      </c>
      <c r="D416" s="36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37" t="s">
        <v>50</v>
      </c>
      <c r="F416" s="38">
        <v>0</v>
      </c>
      <c r="G416" s="39">
        <f>VLOOKUP(C416,'[8]Resumen Peso'!$B$1:$D$65536,3,0)*$C$14</f>
        <v>9164.0854406745784</v>
      </c>
      <c r="H416" s="40"/>
      <c r="I416" s="41"/>
      <c r="J416" s="42">
        <f>+VLOOKUP(C416,'[8]Resumen Peso'!$B$1:$D$65536,3,0)</f>
        <v>7645.9750553167487</v>
      </c>
      <c r="N416" s="9"/>
      <c r="O416" s="9"/>
      <c r="P416" s="9"/>
      <c r="Q416" s="9"/>
      <c r="R416" s="9"/>
    </row>
    <row r="417" spans="1:18" x14ac:dyDescent="0.2">
      <c r="A417" s="33"/>
      <c r="B417" s="34">
        <f t="shared" si="6"/>
        <v>401</v>
      </c>
      <c r="C417" s="35" t="s">
        <v>450</v>
      </c>
      <c r="D417" s="36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37" t="s">
        <v>50</v>
      </c>
      <c r="F417" s="38">
        <v>0</v>
      </c>
      <c r="G417" s="39">
        <f>VLOOKUP(C417,'[8]Resumen Peso'!$B$1:$D$65536,3,0)*$C$14</f>
        <v>10138.797247163508</v>
      </c>
      <c r="H417" s="40"/>
      <c r="I417" s="41"/>
      <c r="J417" s="42">
        <f>+VLOOKUP(C417,'[8]Resumen Peso'!$B$1:$D$65536,3,0)</f>
        <v>8459.2173812185556</v>
      </c>
      <c r="N417" s="9"/>
      <c r="O417" s="9"/>
      <c r="P417" s="9"/>
      <c r="Q417" s="9"/>
      <c r="R417" s="9"/>
    </row>
    <row r="418" spans="1:18" x14ac:dyDescent="0.2">
      <c r="A418" s="33"/>
      <c r="B418" s="34">
        <f t="shared" si="6"/>
        <v>402</v>
      </c>
      <c r="C418" s="35" t="s">
        <v>451</v>
      </c>
      <c r="D418" s="36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37" t="s">
        <v>50</v>
      </c>
      <c r="F418" s="38">
        <v>0</v>
      </c>
      <c r="G418" s="39">
        <f>VLOOKUP(C418,'[8]Resumen Peso'!$B$1:$D$65536,3,0)*$C$14</f>
        <v>11290.420097064041</v>
      </c>
      <c r="H418" s="40"/>
      <c r="I418" s="41"/>
      <c r="J418" s="42">
        <f>+VLOOKUP(C418,'[8]Resumen Peso'!$B$1:$D$65536,3,0)</f>
        <v>9420.0638989070776</v>
      </c>
      <c r="N418" s="9"/>
      <c r="O418" s="9"/>
      <c r="P418" s="9"/>
      <c r="Q418" s="9"/>
      <c r="R418" s="9"/>
    </row>
    <row r="419" spans="1:18" x14ac:dyDescent="0.2">
      <c r="A419" s="33"/>
      <c r="B419" s="34">
        <f t="shared" si="6"/>
        <v>403</v>
      </c>
      <c r="C419" s="35" t="s">
        <v>452</v>
      </c>
      <c r="D419" s="36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37" t="s">
        <v>50</v>
      </c>
      <c r="F419" s="38">
        <v>0</v>
      </c>
      <c r="G419" s="39">
        <f>VLOOKUP(C419,'[8]Resumen Peso'!$B$1:$D$65536,3,0)*$C$14</f>
        <v>12645.270508711727</v>
      </c>
      <c r="H419" s="40"/>
      <c r="I419" s="41"/>
      <c r="J419" s="42">
        <f>+VLOOKUP(C419,'[8]Resumen Peso'!$B$1:$D$65536,3,0)</f>
        <v>10550.471566775928</v>
      </c>
      <c r="N419" s="9"/>
      <c r="O419" s="9"/>
      <c r="P419" s="9"/>
      <c r="Q419" s="9"/>
      <c r="R419" s="9"/>
    </row>
    <row r="420" spans="1:18" x14ac:dyDescent="0.2">
      <c r="A420" s="33"/>
      <c r="B420" s="34">
        <f t="shared" si="6"/>
        <v>404</v>
      </c>
      <c r="C420" s="35" t="s">
        <v>453</v>
      </c>
      <c r="D420" s="36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37" t="s">
        <v>50</v>
      </c>
      <c r="F420" s="38">
        <v>0</v>
      </c>
      <c r="G420" s="39">
        <f>VLOOKUP(C420,'[8]Resumen Peso'!$B$1:$D$65536,3,0)*$C$14</f>
        <v>13054.356300088646</v>
      </c>
      <c r="H420" s="40"/>
      <c r="I420" s="41"/>
      <c r="J420" s="42">
        <f>+VLOOKUP(C420,'[8]Resumen Peso'!$B$1:$D$65536,3,0)</f>
        <v>10891.788742025026</v>
      </c>
      <c r="N420" s="9"/>
      <c r="O420" s="9"/>
      <c r="P420" s="9"/>
      <c r="Q420" s="9"/>
      <c r="R420" s="9"/>
    </row>
    <row r="421" spans="1:18" x14ac:dyDescent="0.2">
      <c r="A421" s="33"/>
      <c r="B421" s="34">
        <f t="shared" si="6"/>
        <v>405</v>
      </c>
      <c r="C421" s="35" t="s">
        <v>454</v>
      </c>
      <c r="D421" s="36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37" t="s">
        <v>50</v>
      </c>
      <c r="F421" s="38">
        <v>0</v>
      </c>
      <c r="G421" s="39">
        <f>VLOOKUP(C421,'[8]Resumen Peso'!$B$1:$D$65536,3,0)*$C$14</f>
        <v>14553.351505115548</v>
      </c>
      <c r="H421" s="40"/>
      <c r="I421" s="41"/>
      <c r="J421" s="42">
        <f>+VLOOKUP(C421,'[8]Resumen Peso'!$B$1:$D$65536,3,0)</f>
        <v>12142.462365691223</v>
      </c>
      <c r="N421" s="9"/>
      <c r="O421" s="9"/>
      <c r="P421" s="9"/>
      <c r="Q421" s="9"/>
      <c r="R421" s="9"/>
    </row>
    <row r="422" spans="1:18" x14ac:dyDescent="0.2">
      <c r="A422" s="33"/>
      <c r="B422" s="34">
        <f t="shared" si="6"/>
        <v>406</v>
      </c>
      <c r="C422" s="35" t="s">
        <v>455</v>
      </c>
      <c r="D422" s="36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37" t="s">
        <v>50</v>
      </c>
      <c r="F422" s="38">
        <v>0</v>
      </c>
      <c r="G422" s="39">
        <f>VLOOKUP(C422,'[8]Resumen Peso'!$B$1:$D$65536,3,0)*$C$14</f>
        <v>16052.34671014245</v>
      </c>
      <c r="H422" s="40"/>
      <c r="I422" s="41"/>
      <c r="J422" s="42">
        <f>+VLOOKUP(C422,'[8]Resumen Peso'!$B$1:$D$65536,3,0)</f>
        <v>13393.135989357419</v>
      </c>
      <c r="N422" s="9"/>
      <c r="O422" s="9"/>
      <c r="P422" s="9"/>
      <c r="Q422" s="9"/>
      <c r="R422" s="9"/>
    </row>
    <row r="423" spans="1:18" x14ac:dyDescent="0.2">
      <c r="A423" s="33"/>
      <c r="B423" s="34">
        <f t="shared" si="6"/>
        <v>407</v>
      </c>
      <c r="C423" s="35" t="s">
        <v>456</v>
      </c>
      <c r="D423" s="36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37" t="s">
        <v>50</v>
      </c>
      <c r="F423" s="38">
        <v>0</v>
      </c>
      <c r="G423" s="39">
        <f>VLOOKUP(C423,'[8]Resumen Peso'!$B$1:$D$65536,3,0)*$C$14</f>
        <v>6070.7260840888403</v>
      </c>
      <c r="H423" s="40"/>
      <c r="I423" s="41"/>
      <c r="J423" s="42">
        <f>+VLOOKUP(C423,'[8]Resumen Peso'!$B$1:$D$65536,3,0)</f>
        <v>5065.0575561621145</v>
      </c>
      <c r="N423" s="9"/>
      <c r="O423" s="9"/>
      <c r="P423" s="9"/>
      <c r="Q423" s="9"/>
      <c r="R423" s="9"/>
    </row>
    <row r="424" spans="1:18" x14ac:dyDescent="0.2">
      <c r="A424" s="33"/>
      <c r="B424" s="34">
        <f t="shared" si="6"/>
        <v>408</v>
      </c>
      <c r="C424" s="35" t="s">
        <v>457</v>
      </c>
      <c r="D424" s="36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37" t="s">
        <v>50</v>
      </c>
      <c r="F424" s="38">
        <v>0</v>
      </c>
      <c r="G424" s="39">
        <f>VLOOKUP(C424,'[8]Resumen Peso'!$B$1:$D$65536,3,0)*$C$14</f>
        <v>6945.7856998133566</v>
      </c>
      <c r="H424" s="40"/>
      <c r="I424" s="41"/>
      <c r="J424" s="42">
        <f>+VLOOKUP(C424,'[8]Resumen Peso'!$B$1:$D$65536,3,0)</f>
        <v>5795.1559426359318</v>
      </c>
      <c r="N424" s="9"/>
      <c r="O424" s="9"/>
      <c r="P424" s="9"/>
      <c r="Q424" s="9"/>
      <c r="R424" s="9"/>
    </row>
    <row r="425" spans="1:18" x14ac:dyDescent="0.2">
      <c r="A425" s="33"/>
      <c r="B425" s="34">
        <f t="shared" si="6"/>
        <v>409</v>
      </c>
      <c r="C425" s="35" t="s">
        <v>458</v>
      </c>
      <c r="D425" s="36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37" t="s">
        <v>50</v>
      </c>
      <c r="F425" s="38">
        <v>0</v>
      </c>
      <c r="G425" s="39">
        <f>VLOOKUP(C425,'[8]Resumen Peso'!$B$1:$D$65536,3,0)*$C$14</f>
        <v>7813.032283254619</v>
      </c>
      <c r="H425" s="40"/>
      <c r="I425" s="41"/>
      <c r="J425" s="42">
        <f>+VLOOKUP(C425,'[8]Resumen Peso'!$B$1:$D$65536,3,0)</f>
        <v>6518.7355935162341</v>
      </c>
      <c r="N425" s="9"/>
      <c r="O425" s="9"/>
      <c r="P425" s="9"/>
      <c r="Q425" s="9"/>
      <c r="R425" s="9"/>
    </row>
    <row r="426" spans="1:18" x14ac:dyDescent="0.2">
      <c r="A426" s="33"/>
      <c r="B426" s="34">
        <f t="shared" si="6"/>
        <v>410</v>
      </c>
      <c r="C426" s="35" t="s">
        <v>459</v>
      </c>
      <c r="D426" s="36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37" t="s">
        <v>50</v>
      </c>
      <c r="F426" s="38">
        <v>0</v>
      </c>
      <c r="G426" s="39">
        <f>VLOOKUP(C426,'[8]Resumen Peso'!$B$1:$D$65536,3,0)*$C$14</f>
        <v>8672.4658344126292</v>
      </c>
      <c r="H426" s="40"/>
      <c r="I426" s="41"/>
      <c r="J426" s="42">
        <f>+VLOOKUP(C426,'[8]Resumen Peso'!$B$1:$D$65536,3,0)</f>
        <v>7235.7965088030205</v>
      </c>
      <c r="N426" s="9"/>
      <c r="O426" s="9"/>
      <c r="P426" s="9"/>
      <c r="Q426" s="9"/>
      <c r="R426" s="9"/>
    </row>
    <row r="427" spans="1:18" x14ac:dyDescent="0.2">
      <c r="A427" s="33"/>
      <c r="B427" s="34">
        <f t="shared" si="6"/>
        <v>411</v>
      </c>
      <c r="C427" s="35" t="s">
        <v>460</v>
      </c>
      <c r="D427" s="36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37" t="s">
        <v>50</v>
      </c>
      <c r="F427" s="38">
        <v>0</v>
      </c>
      <c r="G427" s="39">
        <f>VLOOKUP(C427,'[8]Resumen Peso'!$B$1:$D$65536,3,0)*$C$14</f>
        <v>9531.8993855706358</v>
      </c>
      <c r="H427" s="40"/>
      <c r="I427" s="41"/>
      <c r="J427" s="42">
        <f>+VLOOKUP(C427,'[8]Resumen Peso'!$B$1:$D$65536,3,0)</f>
        <v>7952.8574240898051</v>
      </c>
      <c r="N427" s="9"/>
      <c r="O427" s="9"/>
      <c r="P427" s="9"/>
      <c r="Q427" s="9"/>
      <c r="R427" s="9"/>
    </row>
    <row r="428" spans="1:18" x14ac:dyDescent="0.2">
      <c r="A428" s="33"/>
      <c r="B428" s="34">
        <f t="shared" si="6"/>
        <v>412</v>
      </c>
      <c r="C428" s="35" t="s">
        <v>461</v>
      </c>
      <c r="D428" s="36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37" t="s">
        <v>50</v>
      </c>
      <c r="F428" s="38">
        <v>0</v>
      </c>
      <c r="G428" s="39">
        <f>VLOOKUP(C428,'[8]Resumen Peso'!$B$1:$D$65536,3,0)*$C$14</f>
        <v>10686.024888388441</v>
      </c>
      <c r="H428" s="40"/>
      <c r="I428" s="41"/>
      <c r="J428" s="42">
        <f>+VLOOKUP(C428,'[8]Resumen Peso'!$B$1:$D$65536,3,0)</f>
        <v>8915.7920084928373</v>
      </c>
      <c r="N428" s="9"/>
      <c r="O428" s="9"/>
      <c r="P428" s="9"/>
      <c r="Q428" s="9"/>
      <c r="R428" s="9"/>
    </row>
    <row r="429" spans="1:18" x14ac:dyDescent="0.2">
      <c r="A429" s="33"/>
      <c r="B429" s="34">
        <f t="shared" si="6"/>
        <v>413</v>
      </c>
      <c r="C429" s="35" t="s">
        <v>462</v>
      </c>
      <c r="D429" s="36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37" t="s">
        <v>50</v>
      </c>
      <c r="F429" s="38">
        <v>0</v>
      </c>
      <c r="G429" s="39">
        <f>VLOOKUP(C429,'[8]Resumen Peso'!$B$1:$D$65536,3,0)*$C$14</f>
        <v>11860.183005980514</v>
      </c>
      <c r="H429" s="40"/>
      <c r="I429" s="41"/>
      <c r="J429" s="42">
        <f>+VLOOKUP(C429,'[8]Resumen Peso'!$B$1:$D$65536,3,0)</f>
        <v>9895.4406309576443</v>
      </c>
      <c r="N429" s="9"/>
      <c r="O429" s="9"/>
      <c r="P429" s="9"/>
      <c r="Q429" s="9"/>
      <c r="R429" s="9"/>
    </row>
    <row r="430" spans="1:18" x14ac:dyDescent="0.2">
      <c r="A430" s="33"/>
      <c r="B430" s="34">
        <f t="shared" si="6"/>
        <v>414</v>
      </c>
      <c r="C430" s="35" t="s">
        <v>463</v>
      </c>
      <c r="D430" s="36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37" t="s">
        <v>50</v>
      </c>
      <c r="F430" s="38">
        <v>0</v>
      </c>
      <c r="G430" s="39">
        <f>VLOOKUP(C430,'[8]Resumen Peso'!$B$1:$D$65536,3,0)*$C$14</f>
        <v>13034.341123572585</v>
      </c>
      <c r="H430" s="40"/>
      <c r="I430" s="41"/>
      <c r="J430" s="42">
        <f>+VLOOKUP(C430,'[8]Resumen Peso'!$B$1:$D$65536,3,0)</f>
        <v>10875.089253422451</v>
      </c>
      <c r="N430" s="9"/>
      <c r="O430" s="9"/>
      <c r="P430" s="9"/>
      <c r="Q430" s="9"/>
      <c r="R430" s="9"/>
    </row>
    <row r="431" spans="1:18" x14ac:dyDescent="0.2">
      <c r="A431" s="33"/>
      <c r="B431" s="34">
        <f t="shared" si="6"/>
        <v>415</v>
      </c>
      <c r="C431" s="35" t="s">
        <v>464</v>
      </c>
      <c r="D431" s="36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37" t="s">
        <v>50</v>
      </c>
      <c r="F431" s="38">
        <v>0</v>
      </c>
      <c r="G431" s="39">
        <f>VLOOKUP(C431,'[8]Resumen Peso'!$B$1:$D$65536,3,0)*$C$14</f>
        <v>14420.701635507659</v>
      </c>
      <c r="H431" s="40"/>
      <c r="I431" s="41"/>
      <c r="J431" s="42">
        <f>+VLOOKUP(C431,'[8]Resumen Peso'!$B$1:$D$65536,3,0)</f>
        <v>12031.787099656352</v>
      </c>
      <c r="N431" s="9"/>
      <c r="O431" s="9"/>
      <c r="P431" s="9"/>
      <c r="Q431" s="9"/>
      <c r="R431" s="9"/>
    </row>
    <row r="432" spans="1:18" x14ac:dyDescent="0.2">
      <c r="A432" s="33"/>
      <c r="B432" s="34">
        <f t="shared" si="6"/>
        <v>416</v>
      </c>
      <c r="C432" s="35" t="s">
        <v>465</v>
      </c>
      <c r="D432" s="36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37" t="s">
        <v>50</v>
      </c>
      <c r="F432" s="38">
        <v>0</v>
      </c>
      <c r="G432" s="39">
        <f>VLOOKUP(C432,'[8]Resumen Peso'!$B$1:$D$65536,3,0)*$C$14</f>
        <v>16058.687790097616</v>
      </c>
      <c r="H432" s="40"/>
      <c r="I432" s="41"/>
      <c r="J432" s="42">
        <f>+VLOOKUP(C432,'[8]Resumen Peso'!$B$1:$D$65536,3,0)</f>
        <v>13398.426614316651</v>
      </c>
      <c r="N432" s="9"/>
      <c r="O432" s="9"/>
      <c r="P432" s="9"/>
      <c r="Q432" s="9"/>
      <c r="R432" s="9"/>
    </row>
    <row r="433" spans="1:18" x14ac:dyDescent="0.2">
      <c r="A433" s="33"/>
      <c r="B433" s="34">
        <f t="shared" si="6"/>
        <v>417</v>
      </c>
      <c r="C433" s="35" t="s">
        <v>466</v>
      </c>
      <c r="D433" s="36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37" t="s">
        <v>50</v>
      </c>
      <c r="F433" s="38">
        <v>0</v>
      </c>
      <c r="G433" s="39">
        <f>VLOOKUP(C433,'[8]Resumen Peso'!$B$1:$D$65536,3,0)*$C$14</f>
        <v>17985.730324909331</v>
      </c>
      <c r="H433" s="40"/>
      <c r="I433" s="41"/>
      <c r="J433" s="42">
        <f>+VLOOKUP(C433,'[8]Resumen Peso'!$B$1:$D$65536,3,0)</f>
        <v>15006.237808034652</v>
      </c>
      <c r="N433" s="9"/>
      <c r="O433" s="9"/>
      <c r="P433" s="9"/>
      <c r="Q433" s="9"/>
      <c r="R433" s="9"/>
    </row>
    <row r="434" spans="1:18" x14ac:dyDescent="0.2">
      <c r="A434" s="33"/>
      <c r="B434" s="34">
        <f t="shared" si="6"/>
        <v>418</v>
      </c>
      <c r="C434" s="35" t="s">
        <v>467</v>
      </c>
      <c r="D434" s="36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37" t="s">
        <v>50</v>
      </c>
      <c r="F434" s="38">
        <v>0</v>
      </c>
      <c r="G434" s="39">
        <f>VLOOKUP(C434,'[8]Resumen Peso'!$B$1:$D$65536,3,0)*$C$14</f>
        <v>18567.584759607937</v>
      </c>
      <c r="H434" s="40"/>
      <c r="I434" s="41"/>
      <c r="J434" s="42">
        <f>+VLOOKUP(C434,'[8]Resumen Peso'!$B$1:$D$65536,3,0)</f>
        <v>15491.702999551184</v>
      </c>
      <c r="N434" s="9"/>
      <c r="O434" s="9"/>
      <c r="P434" s="9"/>
      <c r="Q434" s="9"/>
      <c r="R434" s="9"/>
    </row>
    <row r="435" spans="1:18" x14ac:dyDescent="0.2">
      <c r="A435" s="33"/>
      <c r="B435" s="34">
        <f t="shared" si="6"/>
        <v>419</v>
      </c>
      <c r="C435" s="35" t="s">
        <v>468</v>
      </c>
      <c r="D435" s="36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37" t="s">
        <v>50</v>
      </c>
      <c r="F435" s="38">
        <v>0</v>
      </c>
      <c r="G435" s="39">
        <f>VLOOKUP(C435,'[8]Resumen Peso'!$B$1:$D$65536,3,0)*$C$14</f>
        <v>20699.648561435824</v>
      </c>
      <c r="H435" s="40"/>
      <c r="I435" s="41"/>
      <c r="J435" s="42">
        <f>+VLOOKUP(C435,'[8]Resumen Peso'!$B$1:$D$65536,3,0)</f>
        <v>17270.571905854162</v>
      </c>
      <c r="N435" s="9"/>
      <c r="O435" s="9"/>
      <c r="P435" s="9"/>
      <c r="Q435" s="9"/>
      <c r="R435" s="9"/>
    </row>
    <row r="436" spans="1:18" x14ac:dyDescent="0.2">
      <c r="A436" s="33"/>
      <c r="B436" s="34">
        <f t="shared" si="6"/>
        <v>420</v>
      </c>
      <c r="C436" s="35" t="s">
        <v>469</v>
      </c>
      <c r="D436" s="36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37" t="s">
        <v>50</v>
      </c>
      <c r="F436" s="38">
        <v>0</v>
      </c>
      <c r="G436" s="39">
        <f>VLOOKUP(C436,'[8]Resumen Peso'!$B$1:$D$65536,3,0)*$C$14</f>
        <v>22831.712363263716</v>
      </c>
      <c r="H436" s="40"/>
      <c r="I436" s="41"/>
      <c r="J436" s="42">
        <f>+VLOOKUP(C436,'[8]Resumen Peso'!$B$1:$D$65536,3,0)</f>
        <v>19049.44081215714</v>
      </c>
      <c r="N436" s="9"/>
      <c r="O436" s="9"/>
      <c r="P436" s="9"/>
      <c r="Q436" s="9"/>
      <c r="R436" s="9"/>
    </row>
    <row r="437" spans="1:18" x14ac:dyDescent="0.2">
      <c r="A437" s="33"/>
      <c r="B437" s="34">
        <f t="shared" si="6"/>
        <v>421</v>
      </c>
      <c r="C437" s="35" t="s">
        <v>470</v>
      </c>
      <c r="D437" s="36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37" t="s">
        <v>50</v>
      </c>
      <c r="F437" s="38">
        <v>0</v>
      </c>
      <c r="G437" s="39">
        <f>VLOOKUP(C437,'[8]Resumen Peso'!$B$1:$D$65536,3,0)*$C$14</f>
        <v>5192.1243464656372</v>
      </c>
      <c r="H437" s="40"/>
      <c r="I437" s="41"/>
      <c r="J437" s="42">
        <f>+VLOOKUP(C437,'[8]Resumen Peso'!$B$1:$D$65536,3,0)</f>
        <v>4332.0038310617019</v>
      </c>
      <c r="N437" s="9"/>
      <c r="O437" s="9"/>
      <c r="P437" s="9"/>
      <c r="Q437" s="9"/>
      <c r="R437" s="9"/>
    </row>
    <row r="438" spans="1:18" x14ac:dyDescent="0.2">
      <c r="A438" s="33"/>
      <c r="B438" s="34">
        <f t="shared" si="6"/>
        <v>422</v>
      </c>
      <c r="C438" s="35" t="s">
        <v>471</v>
      </c>
      <c r="D438" s="36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37" t="s">
        <v>50</v>
      </c>
      <c r="F438" s="38">
        <v>0</v>
      </c>
      <c r="G438" s="39">
        <f>VLOOKUP(C438,'[8]Resumen Peso'!$B$1:$D$65536,3,0)*$C$14</f>
        <v>5940.5386666769</v>
      </c>
      <c r="H438" s="40"/>
      <c r="I438" s="41"/>
      <c r="J438" s="42">
        <f>+VLOOKUP(C438,'[8]Resumen Peso'!$B$1:$D$65536,3,0)</f>
        <v>4956.4368157192439</v>
      </c>
      <c r="N438" s="9"/>
      <c r="O438" s="9"/>
      <c r="P438" s="9"/>
      <c r="Q438" s="9"/>
      <c r="R438" s="9"/>
    </row>
    <row r="439" spans="1:18" x14ac:dyDescent="0.2">
      <c r="A439" s="33"/>
      <c r="B439" s="34">
        <f t="shared" si="6"/>
        <v>423</v>
      </c>
      <c r="C439" s="35" t="s">
        <v>472</v>
      </c>
      <c r="D439" s="36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37" t="s">
        <v>50</v>
      </c>
      <c r="F439" s="38">
        <v>0</v>
      </c>
      <c r="G439" s="39">
        <f>VLOOKUP(C439,'[8]Resumen Peso'!$B$1:$D$65536,3,0)*$C$14</f>
        <v>6682.2707161719909</v>
      </c>
      <c r="H439" s="40"/>
      <c r="I439" s="41"/>
      <c r="J439" s="42">
        <f>+VLOOKUP(C439,'[8]Resumen Peso'!$B$1:$D$65536,3,0)</f>
        <v>5575.2945058709156</v>
      </c>
      <c r="N439" s="9"/>
      <c r="O439" s="9"/>
      <c r="P439" s="9"/>
      <c r="Q439" s="9"/>
      <c r="R439" s="9"/>
    </row>
    <row r="440" spans="1:18" x14ac:dyDescent="0.2">
      <c r="A440" s="33"/>
      <c r="B440" s="34">
        <f t="shared" si="6"/>
        <v>424</v>
      </c>
      <c r="C440" s="35" t="s">
        <v>473</v>
      </c>
      <c r="D440" s="36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37" t="s">
        <v>50</v>
      </c>
      <c r="F440" s="38">
        <v>0</v>
      </c>
      <c r="G440" s="39">
        <f>VLOOKUP(C440,'[8]Resumen Peso'!$B$1:$D$65536,3,0)*$C$14</f>
        <v>7417.3204949509109</v>
      </c>
      <c r="H440" s="40"/>
      <c r="I440" s="41"/>
      <c r="J440" s="42">
        <f>+VLOOKUP(C440,'[8]Resumen Peso'!$B$1:$D$65536,3,0)</f>
        <v>6188.576901516717</v>
      </c>
      <c r="N440" s="9"/>
      <c r="O440" s="9"/>
      <c r="P440" s="9"/>
      <c r="Q440" s="9"/>
      <c r="R440" s="9"/>
    </row>
    <row r="441" spans="1:18" x14ac:dyDescent="0.2">
      <c r="A441" s="33"/>
      <c r="B441" s="34">
        <f t="shared" si="6"/>
        <v>425</v>
      </c>
      <c r="C441" s="35" t="s">
        <v>474</v>
      </c>
      <c r="D441" s="36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37" t="s">
        <v>50</v>
      </c>
      <c r="F441" s="38">
        <v>0</v>
      </c>
      <c r="G441" s="39">
        <f>VLOOKUP(C441,'[8]Resumen Peso'!$B$1:$D$65536,3,0)*$C$14</f>
        <v>8152.370273729829</v>
      </c>
      <c r="H441" s="40"/>
      <c r="I441" s="41"/>
      <c r="J441" s="42">
        <f>+VLOOKUP(C441,'[8]Resumen Peso'!$B$1:$D$65536,3,0)</f>
        <v>6801.8592971625167</v>
      </c>
      <c r="N441" s="9"/>
      <c r="O441" s="9"/>
      <c r="P441" s="9"/>
      <c r="Q441" s="9"/>
      <c r="R441" s="9"/>
    </row>
    <row r="442" spans="1:18" x14ac:dyDescent="0.2">
      <c r="A442" s="33"/>
      <c r="B442" s="34">
        <f t="shared" si="6"/>
        <v>426</v>
      </c>
      <c r="C442" s="35" t="s">
        <v>475</v>
      </c>
      <c r="D442" s="36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37" t="s">
        <v>50</v>
      </c>
      <c r="F442" s="38">
        <v>0</v>
      </c>
      <c r="G442" s="39">
        <f>VLOOKUP(C442,'[8]Resumen Peso'!$B$1:$D$65536,3,0)*$C$14</f>
        <v>9139.4619393813246</v>
      </c>
      <c r="H442" s="40"/>
      <c r="I442" s="41"/>
      <c r="J442" s="42">
        <f>+VLOOKUP(C442,'[8]Resumen Peso'!$B$1:$D$65536,3,0)</f>
        <v>7625.4306509807584</v>
      </c>
      <c r="N442" s="9"/>
      <c r="O442" s="9"/>
      <c r="P442" s="9"/>
      <c r="Q442" s="9"/>
      <c r="R442" s="9"/>
    </row>
    <row r="443" spans="1:18" x14ac:dyDescent="0.2">
      <c r="A443" s="33"/>
      <c r="B443" s="34">
        <f t="shared" si="6"/>
        <v>427</v>
      </c>
      <c r="C443" s="35" t="s">
        <v>476</v>
      </c>
      <c r="D443" s="36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37" t="s">
        <v>50</v>
      </c>
      <c r="F443" s="38">
        <v>0</v>
      </c>
      <c r="G443" s="39">
        <f>VLOOKUP(C443,'[8]Resumen Peso'!$B$1:$D$65536,3,0)*$C$14</f>
        <v>10143.686947149083</v>
      </c>
      <c r="H443" s="40"/>
      <c r="I443" s="41"/>
      <c r="J443" s="42">
        <f>+VLOOKUP(C443,'[8]Resumen Peso'!$B$1:$D$65536,3,0)</f>
        <v>8463.2970599120508</v>
      </c>
      <c r="N443" s="9"/>
      <c r="O443" s="9"/>
      <c r="P443" s="9"/>
      <c r="Q443" s="9"/>
      <c r="R443" s="9"/>
    </row>
    <row r="444" spans="1:18" x14ac:dyDescent="0.2">
      <c r="A444" s="33"/>
      <c r="B444" s="34">
        <f t="shared" si="6"/>
        <v>428</v>
      </c>
      <c r="C444" s="35" t="s">
        <v>477</v>
      </c>
      <c r="D444" s="36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37" t="s">
        <v>50</v>
      </c>
      <c r="F444" s="38">
        <v>0</v>
      </c>
      <c r="G444" s="39">
        <f>VLOOKUP(C444,'[8]Resumen Peso'!$B$1:$D$65536,3,0)*$C$14</f>
        <v>11147.911954916843</v>
      </c>
      <c r="H444" s="40"/>
      <c r="I444" s="41"/>
      <c r="J444" s="42">
        <f>+VLOOKUP(C444,'[8]Resumen Peso'!$B$1:$D$65536,3,0)</f>
        <v>9301.1634688433442</v>
      </c>
      <c r="N444" s="9"/>
      <c r="O444" s="9"/>
      <c r="P444" s="9"/>
      <c r="Q444" s="9"/>
      <c r="R444" s="9"/>
    </row>
    <row r="445" spans="1:18" x14ac:dyDescent="0.2">
      <c r="A445" s="33"/>
      <c r="B445" s="34">
        <f t="shared" si="6"/>
        <v>429</v>
      </c>
      <c r="C445" s="35" t="s">
        <v>478</v>
      </c>
      <c r="D445" s="36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37" t="s">
        <v>50</v>
      </c>
      <c r="F445" s="38">
        <v>0</v>
      </c>
      <c r="G445" s="39">
        <f>VLOOKUP(C445,'[8]Resumen Peso'!$B$1:$D$65536,3,0)*$C$14</f>
        <v>12333.627809542993</v>
      </c>
      <c r="H445" s="40"/>
      <c r="I445" s="41"/>
      <c r="J445" s="42">
        <f>+VLOOKUP(C445,'[8]Resumen Peso'!$B$1:$D$65536,3,0)</f>
        <v>10290.455188770584</v>
      </c>
      <c r="N445" s="9"/>
      <c r="O445" s="9"/>
      <c r="P445" s="9"/>
      <c r="Q445" s="9"/>
      <c r="R445" s="9"/>
    </row>
    <row r="446" spans="1:18" x14ac:dyDescent="0.2">
      <c r="A446" s="33"/>
      <c r="B446" s="34">
        <f t="shared" si="6"/>
        <v>430</v>
      </c>
      <c r="C446" s="35" t="s">
        <v>479</v>
      </c>
      <c r="D446" s="36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37" t="s">
        <v>50</v>
      </c>
      <c r="F446" s="38">
        <v>0</v>
      </c>
      <c r="G446" s="39">
        <f>VLOOKUP(C446,'[8]Resumen Peso'!$B$1:$D$65536,3,0)*$C$14</f>
        <v>13734.552126439859</v>
      </c>
      <c r="H446" s="40"/>
      <c r="I446" s="41"/>
      <c r="J446" s="42">
        <f>+VLOOKUP(C446,'[8]Resumen Peso'!$B$1:$D$65536,3,0)</f>
        <v>11459.304219120917</v>
      </c>
      <c r="N446" s="9"/>
      <c r="O446" s="9"/>
      <c r="P446" s="9"/>
      <c r="Q446" s="9"/>
      <c r="R446" s="9"/>
    </row>
    <row r="447" spans="1:18" x14ac:dyDescent="0.2">
      <c r="A447" s="33"/>
      <c r="B447" s="34">
        <f t="shared" si="6"/>
        <v>431</v>
      </c>
      <c r="C447" s="35" t="s">
        <v>480</v>
      </c>
      <c r="D447" s="36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37" t="s">
        <v>50</v>
      </c>
      <c r="F447" s="38">
        <v>0</v>
      </c>
      <c r="G447" s="39">
        <f>VLOOKUP(C447,'[8]Resumen Peso'!$B$1:$D$65536,3,0)*$C$14</f>
        <v>15382.698381612643</v>
      </c>
      <c r="H447" s="40"/>
      <c r="I447" s="41"/>
      <c r="J447" s="42">
        <f>+VLOOKUP(C447,'[8]Resumen Peso'!$B$1:$D$65536,3,0)</f>
        <v>12834.420725415428</v>
      </c>
      <c r="N447" s="9"/>
      <c r="O447" s="9"/>
      <c r="P447" s="9"/>
      <c r="Q447" s="9"/>
      <c r="R447" s="9"/>
    </row>
    <row r="448" spans="1:18" x14ac:dyDescent="0.2">
      <c r="A448" s="33"/>
      <c r="B448" s="34">
        <f t="shared" si="6"/>
        <v>432</v>
      </c>
      <c r="C448" s="35" t="s">
        <v>481</v>
      </c>
      <c r="D448" s="36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37" t="s">
        <v>50</v>
      </c>
      <c r="F448" s="38">
        <v>0</v>
      </c>
      <c r="G448" s="39">
        <f>VLOOKUP(C448,'[8]Resumen Peso'!$B$1:$D$65536,3,0)*$C$14</f>
        <v>15880.342408809936</v>
      </c>
      <c r="H448" s="40"/>
      <c r="I448" s="41"/>
      <c r="J448" s="42">
        <f>+VLOOKUP(C448,'[8]Resumen Peso'!$B$1:$D$65536,3,0)</f>
        <v>13249.625695186834</v>
      </c>
      <c r="N448" s="9"/>
      <c r="O448" s="9"/>
      <c r="P448" s="9"/>
      <c r="Q448" s="9"/>
      <c r="R448" s="9"/>
    </row>
    <row r="449" spans="1:18" x14ac:dyDescent="0.2">
      <c r="A449" s="33"/>
      <c r="B449" s="34">
        <f t="shared" si="6"/>
        <v>433</v>
      </c>
      <c r="C449" s="35" t="s">
        <v>482</v>
      </c>
      <c r="D449" s="36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37" t="s">
        <v>50</v>
      </c>
      <c r="F449" s="38">
        <v>0</v>
      </c>
      <c r="G449" s="39">
        <f>VLOOKUP(C449,'[8]Resumen Peso'!$B$1:$D$65536,3,0)*$C$14</f>
        <v>17703.837690980978</v>
      </c>
      <c r="H449" s="40"/>
      <c r="I449" s="41"/>
      <c r="J449" s="42">
        <f>+VLOOKUP(C449,'[8]Resumen Peso'!$B$1:$D$65536,3,0)</f>
        <v>14771.043138446861</v>
      </c>
      <c r="N449" s="9"/>
      <c r="O449" s="9"/>
      <c r="P449" s="9"/>
      <c r="Q449" s="9"/>
      <c r="R449" s="9"/>
    </row>
    <row r="450" spans="1:18" x14ac:dyDescent="0.2">
      <c r="A450" s="33"/>
      <c r="B450" s="34">
        <f t="shared" si="6"/>
        <v>434</v>
      </c>
      <c r="C450" s="35" t="s">
        <v>483</v>
      </c>
      <c r="D450" s="36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37" t="s">
        <v>50</v>
      </c>
      <c r="F450" s="38">
        <v>0</v>
      </c>
      <c r="G450" s="39">
        <f>VLOOKUP(C450,'[8]Resumen Peso'!$B$1:$D$65536,3,0)*$C$14</f>
        <v>19527.332973152017</v>
      </c>
      <c r="H450" s="40"/>
      <c r="I450" s="41"/>
      <c r="J450" s="42">
        <f>+VLOOKUP(C450,'[8]Resumen Peso'!$B$1:$D$65536,3,0)</f>
        <v>16292.460581706888</v>
      </c>
      <c r="N450" s="9"/>
      <c r="O450" s="9"/>
      <c r="P450" s="9"/>
      <c r="Q450" s="9"/>
      <c r="R450" s="9"/>
    </row>
    <row r="451" spans="1:18" x14ac:dyDescent="0.2">
      <c r="A451" s="33"/>
      <c r="B451" s="34">
        <f t="shared" si="6"/>
        <v>435</v>
      </c>
      <c r="C451" s="35" t="s">
        <v>484</v>
      </c>
      <c r="D451" s="36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37" t="s">
        <v>50</v>
      </c>
      <c r="F451" s="38">
        <v>0</v>
      </c>
      <c r="G451" s="39">
        <f>VLOOKUP(C451,'[8]Resumen Peso'!$B$1:$D$65536,3,0)*$C$14</f>
        <v>4464.8242404391258</v>
      </c>
      <c r="H451" s="40"/>
      <c r="I451" s="41"/>
      <c r="J451" s="42">
        <f>+VLOOKUP(C451,'[8]Resumen Peso'!$B$1:$D$65536,3,0)</f>
        <v>3725.1873075354233</v>
      </c>
      <c r="N451" s="9"/>
      <c r="O451" s="9"/>
      <c r="P451" s="9"/>
      <c r="Q451" s="9"/>
      <c r="R451" s="9"/>
    </row>
    <row r="452" spans="1:18" x14ac:dyDescent="0.2">
      <c r="A452" s="33"/>
      <c r="B452" s="34">
        <f t="shared" si="6"/>
        <v>436</v>
      </c>
      <c r="C452" s="35" t="s">
        <v>485</v>
      </c>
      <c r="D452" s="36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37" t="s">
        <v>50</v>
      </c>
      <c r="F452" s="38">
        <v>0</v>
      </c>
      <c r="G452" s="39">
        <f>VLOOKUP(C452,'[8]Resumen Peso'!$B$1:$D$65536,3,0)*$C$14</f>
        <v>5108.4025093312521</v>
      </c>
      <c r="H452" s="40"/>
      <c r="I452" s="41"/>
      <c r="J452" s="42">
        <f>+VLOOKUP(C452,'[8]Resumen Peso'!$B$1:$D$65536,3,0)</f>
        <v>4262.1512437567453</v>
      </c>
      <c r="N452" s="9"/>
      <c r="O452" s="9"/>
      <c r="P452" s="9"/>
      <c r="Q452" s="9"/>
      <c r="R452" s="9"/>
    </row>
    <row r="453" spans="1:18" x14ac:dyDescent="0.2">
      <c r="A453" s="33"/>
      <c r="B453" s="34">
        <f t="shared" si="6"/>
        <v>437</v>
      </c>
      <c r="C453" s="35" t="s">
        <v>486</v>
      </c>
      <c r="D453" s="36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37" t="s">
        <v>50</v>
      </c>
      <c r="F453" s="38">
        <v>0</v>
      </c>
      <c r="G453" s="39">
        <f>VLOOKUP(C453,'[8]Resumen Peso'!$B$1:$D$65536,3,0)*$C$14</f>
        <v>5746.2345436796986</v>
      </c>
      <c r="H453" s="40"/>
      <c r="I453" s="41"/>
      <c r="J453" s="42">
        <f>+VLOOKUP(C453,'[8]Resumen Peso'!$B$1:$D$65536,3,0)</f>
        <v>4794.3208591189486</v>
      </c>
      <c r="N453" s="9"/>
      <c r="O453" s="9"/>
      <c r="P453" s="9"/>
      <c r="Q453" s="9"/>
      <c r="R453" s="9"/>
    </row>
    <row r="454" spans="1:18" x14ac:dyDescent="0.2">
      <c r="A454" s="33"/>
      <c r="B454" s="34">
        <f t="shared" si="6"/>
        <v>438</v>
      </c>
      <c r="C454" s="35" t="s">
        <v>487</v>
      </c>
      <c r="D454" s="36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37" t="s">
        <v>50</v>
      </c>
      <c r="F454" s="38">
        <v>0</v>
      </c>
      <c r="G454" s="39">
        <f>VLOOKUP(C454,'[8]Resumen Peso'!$B$1:$D$65536,3,0)*$C$14</f>
        <v>6378.3203434844663</v>
      </c>
      <c r="H454" s="40"/>
      <c r="I454" s="41"/>
      <c r="J454" s="42">
        <f>+VLOOKUP(C454,'[8]Resumen Peso'!$B$1:$D$65536,3,0)</f>
        <v>5321.6961536220333</v>
      </c>
      <c r="N454" s="9"/>
      <c r="O454" s="9"/>
      <c r="P454" s="9"/>
      <c r="Q454" s="9"/>
      <c r="R454" s="9"/>
    </row>
    <row r="455" spans="1:18" x14ac:dyDescent="0.2">
      <c r="A455" s="33"/>
      <c r="B455" s="34">
        <f t="shared" si="6"/>
        <v>439</v>
      </c>
      <c r="C455" s="35" t="s">
        <v>488</v>
      </c>
      <c r="D455" s="36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37" t="s">
        <v>50</v>
      </c>
      <c r="F455" s="38">
        <v>0</v>
      </c>
      <c r="G455" s="39">
        <f>VLOOKUP(C455,'[8]Resumen Peso'!$B$1:$D$65536,3,0)*$C$14</f>
        <v>7010.4061432892322</v>
      </c>
      <c r="H455" s="40"/>
      <c r="I455" s="41"/>
      <c r="J455" s="42">
        <f>+VLOOKUP(C455,'[8]Resumen Peso'!$B$1:$D$65536,3,0)</f>
        <v>5849.0714481251171</v>
      </c>
      <c r="N455" s="9"/>
      <c r="O455" s="9"/>
      <c r="P455" s="9"/>
      <c r="Q455" s="9"/>
      <c r="R455" s="9"/>
    </row>
    <row r="456" spans="1:18" x14ac:dyDescent="0.2">
      <c r="A456" s="33"/>
      <c r="B456" s="34">
        <f t="shared" si="6"/>
        <v>440</v>
      </c>
      <c r="C456" s="35" t="s">
        <v>489</v>
      </c>
      <c r="D456" s="36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37" t="s">
        <v>50</v>
      </c>
      <c r="F456" s="38">
        <v>0</v>
      </c>
      <c r="G456" s="39">
        <f>VLOOKUP(C456,'[8]Resumen Peso'!$B$1:$D$65536,3,0)*$C$14</f>
        <v>7859.2284176125104</v>
      </c>
      <c r="H456" s="40"/>
      <c r="I456" s="41"/>
      <c r="J456" s="42">
        <f>+VLOOKUP(C456,'[8]Resumen Peso'!$B$1:$D$65536,3,0)</f>
        <v>6557.2789367924506</v>
      </c>
      <c r="N456" s="9"/>
      <c r="O456" s="9"/>
      <c r="P456" s="9"/>
      <c r="Q456" s="9"/>
      <c r="R456" s="9"/>
    </row>
    <row r="457" spans="1:18" x14ac:dyDescent="0.2">
      <c r="A457" s="33"/>
      <c r="B457" s="34">
        <f t="shared" si="6"/>
        <v>441</v>
      </c>
      <c r="C457" s="35" t="s">
        <v>490</v>
      </c>
      <c r="D457" s="36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37" t="s">
        <v>50</v>
      </c>
      <c r="F457" s="38">
        <v>0</v>
      </c>
      <c r="G457" s="39">
        <f>VLOOKUP(C457,'[8]Resumen Peso'!$B$1:$D$65536,3,0)*$C$14</f>
        <v>8722.7840373057825</v>
      </c>
      <c r="H457" s="40"/>
      <c r="I457" s="41"/>
      <c r="J457" s="42">
        <f>+VLOOKUP(C457,'[8]Resumen Peso'!$B$1:$D$65536,3,0)</f>
        <v>7277.7790641425645</v>
      </c>
      <c r="N457" s="9"/>
      <c r="O457" s="9"/>
      <c r="P457" s="9"/>
      <c r="Q457" s="9"/>
      <c r="R457" s="9"/>
    </row>
    <row r="458" spans="1:18" x14ac:dyDescent="0.2">
      <c r="A458" s="33"/>
      <c r="B458" s="34">
        <f t="shared" si="6"/>
        <v>442</v>
      </c>
      <c r="C458" s="35" t="s">
        <v>491</v>
      </c>
      <c r="D458" s="36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37" t="s">
        <v>50</v>
      </c>
      <c r="F458" s="38">
        <v>0</v>
      </c>
      <c r="G458" s="39">
        <f>VLOOKUP(C458,'[8]Resumen Peso'!$B$1:$D$65536,3,0)*$C$14</f>
        <v>9586.3396569990564</v>
      </c>
      <c r="H458" s="40"/>
      <c r="I458" s="41"/>
      <c r="J458" s="42">
        <f>+VLOOKUP(C458,'[8]Resumen Peso'!$B$1:$D$65536,3,0)</f>
        <v>7998.2791914926784</v>
      </c>
      <c r="N458" s="9"/>
      <c r="O458" s="9"/>
      <c r="P458" s="9"/>
      <c r="Q458" s="9"/>
      <c r="R458" s="9"/>
    </row>
    <row r="459" spans="1:18" x14ac:dyDescent="0.2">
      <c r="A459" s="33"/>
      <c r="B459" s="34">
        <f t="shared" si="6"/>
        <v>443</v>
      </c>
      <c r="C459" s="35" t="s">
        <v>492</v>
      </c>
      <c r="D459" s="36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37" t="s">
        <v>50</v>
      </c>
      <c r="F459" s="38">
        <v>0</v>
      </c>
      <c r="G459" s="39">
        <f>VLOOKUP(C459,'[8]Resumen Peso'!$B$1:$D$65536,3,0)*$C$14</f>
        <v>10605.963328687803</v>
      </c>
      <c r="H459" s="40"/>
      <c r="I459" s="41"/>
      <c r="J459" s="42">
        <f>+VLOOKUP(C459,'[8]Resumen Peso'!$B$1:$D$65536,3,0)</f>
        <v>8848.9933418584314</v>
      </c>
      <c r="N459" s="9"/>
      <c r="O459" s="9"/>
      <c r="P459" s="9"/>
      <c r="Q459" s="9"/>
      <c r="R459" s="9"/>
    </row>
    <row r="460" spans="1:18" x14ac:dyDescent="0.2">
      <c r="A460" s="33"/>
      <c r="B460" s="34">
        <f t="shared" si="6"/>
        <v>444</v>
      </c>
      <c r="C460" s="35" t="s">
        <v>493</v>
      </c>
      <c r="D460" s="36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37" t="s">
        <v>50</v>
      </c>
      <c r="F460" s="38">
        <v>0</v>
      </c>
      <c r="G460" s="39">
        <f>VLOOKUP(C460,'[8]Resumen Peso'!$B$1:$D$65536,3,0)*$C$14</f>
        <v>11810.649586512032</v>
      </c>
      <c r="H460" s="40"/>
      <c r="I460" s="41"/>
      <c r="J460" s="42">
        <f>+VLOOKUP(C460,'[8]Resumen Peso'!$B$1:$D$65536,3,0)</f>
        <v>9854.1128528490335</v>
      </c>
      <c r="N460" s="9"/>
      <c r="O460" s="9"/>
      <c r="P460" s="9"/>
      <c r="Q460" s="9"/>
      <c r="R460" s="9"/>
    </row>
    <row r="461" spans="1:18" x14ac:dyDescent="0.2">
      <c r="A461" s="33"/>
      <c r="B461" s="34">
        <f t="shared" si="6"/>
        <v>445</v>
      </c>
      <c r="C461" s="35" t="s">
        <v>494</v>
      </c>
      <c r="D461" s="36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37" t="s">
        <v>50</v>
      </c>
      <c r="F461" s="38">
        <v>0</v>
      </c>
      <c r="G461" s="39">
        <f>VLOOKUP(C461,'[8]Resumen Peso'!$B$1:$D$65536,3,0)*$C$14</f>
        <v>13227.927536893476</v>
      </c>
      <c r="H461" s="40"/>
      <c r="I461" s="41"/>
      <c r="J461" s="42">
        <f>+VLOOKUP(C461,'[8]Resumen Peso'!$B$1:$D$65536,3,0)</f>
        <v>11036.606395190918</v>
      </c>
      <c r="N461" s="9"/>
      <c r="O461" s="9"/>
      <c r="P461" s="9"/>
      <c r="Q461" s="9"/>
      <c r="R461" s="9"/>
    </row>
    <row r="462" spans="1:18" x14ac:dyDescent="0.2">
      <c r="A462" s="33"/>
      <c r="B462" s="34">
        <f t="shared" si="6"/>
        <v>446</v>
      </c>
      <c r="C462" s="35" t="s">
        <v>495</v>
      </c>
      <c r="D462" s="36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37" t="s">
        <v>50</v>
      </c>
      <c r="F462" s="38">
        <v>0</v>
      </c>
      <c r="G462" s="39">
        <f>VLOOKUP(C462,'[8]Resumen Peso'!$B$1:$D$65536,3,0)*$C$14</f>
        <v>13655.862803361568</v>
      </c>
      <c r="H462" s="40"/>
      <c r="I462" s="41"/>
      <c r="J462" s="42">
        <f>+VLOOKUP(C462,'[8]Resumen Peso'!$B$1:$D$65536,3,0)</f>
        <v>11393.650466188197</v>
      </c>
      <c r="N462" s="9"/>
      <c r="O462" s="9"/>
      <c r="P462" s="9"/>
      <c r="Q462" s="9"/>
      <c r="R462" s="9"/>
    </row>
    <row r="463" spans="1:18" x14ac:dyDescent="0.2">
      <c r="A463" s="33"/>
      <c r="B463" s="34">
        <f t="shared" si="6"/>
        <v>447</v>
      </c>
      <c r="C463" s="35" t="s">
        <v>496</v>
      </c>
      <c r="D463" s="36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37" t="s">
        <v>50</v>
      </c>
      <c r="F463" s="38">
        <v>0</v>
      </c>
      <c r="G463" s="39">
        <f>VLOOKUP(C463,'[8]Resumen Peso'!$B$1:$D$65536,3,0)*$C$14</f>
        <v>15223.92731701401</v>
      </c>
      <c r="H463" s="40"/>
      <c r="I463" s="41"/>
      <c r="J463" s="42">
        <f>+VLOOKUP(C463,'[8]Resumen Peso'!$B$1:$D$65536,3,0)</f>
        <v>12701.951467322404</v>
      </c>
      <c r="N463" s="9"/>
      <c r="O463" s="9"/>
      <c r="P463" s="9"/>
      <c r="Q463" s="9"/>
      <c r="R463" s="9"/>
    </row>
    <row r="464" spans="1:18" x14ac:dyDescent="0.2">
      <c r="A464" s="33"/>
      <c r="B464" s="34">
        <f t="shared" si="6"/>
        <v>448</v>
      </c>
      <c r="C464" s="35" t="s">
        <v>497</v>
      </c>
      <c r="D464" s="36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37" t="s">
        <v>50</v>
      </c>
      <c r="F464" s="38">
        <v>0</v>
      </c>
      <c r="G464" s="39">
        <f>VLOOKUP(C464,'[8]Resumen Peso'!$B$1:$D$65536,3,0)*$C$14</f>
        <v>16791.991830666451</v>
      </c>
      <c r="H464" s="40"/>
      <c r="I464" s="41"/>
      <c r="J464" s="42">
        <f>+VLOOKUP(C464,'[8]Resumen Peso'!$B$1:$D$65536,3,0)</f>
        <v>14010.252468456611</v>
      </c>
      <c r="N464" s="9"/>
      <c r="O464" s="9"/>
      <c r="P464" s="9"/>
      <c r="Q464" s="9"/>
      <c r="R464" s="9"/>
    </row>
    <row r="465" spans="1:18" x14ac:dyDescent="0.2">
      <c r="A465" s="33"/>
      <c r="B465" s="34">
        <f t="shared" si="6"/>
        <v>449</v>
      </c>
      <c r="C465" s="35" t="s">
        <v>498</v>
      </c>
      <c r="D465" s="36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37" t="s">
        <v>50</v>
      </c>
      <c r="F465" s="38">
        <v>0</v>
      </c>
      <c r="G465" s="39">
        <f>VLOOKUP(C465,'[8]Resumen Peso'!$B$1:$D$65536,3,0)*$C$14</f>
        <v>4114.8611732747931</v>
      </c>
      <c r="H465" s="40"/>
      <c r="I465" s="41"/>
      <c r="J465" s="42">
        <f>+VLOOKUP(C465,'[8]Resumen Peso'!$B$1:$D$65536,3,0)</f>
        <v>3433.1986634810901</v>
      </c>
      <c r="N465" s="9"/>
      <c r="O465" s="9"/>
      <c r="P465" s="9"/>
      <c r="Q465" s="9"/>
      <c r="R465" s="9"/>
    </row>
    <row r="466" spans="1:18" x14ac:dyDescent="0.2">
      <c r="A466" s="33"/>
      <c r="B466" s="34">
        <f t="shared" ref="B466:B529" si="7">1+B465</f>
        <v>450</v>
      </c>
      <c r="C466" s="35" t="s">
        <v>499</v>
      </c>
      <c r="D466" s="36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37" t="s">
        <v>50</v>
      </c>
      <c r="F466" s="38">
        <v>0</v>
      </c>
      <c r="G466" s="39">
        <f>VLOOKUP(C466,'[8]Resumen Peso'!$B$1:$D$65536,3,0)*$C$14</f>
        <v>4707.9943153684571</v>
      </c>
      <c r="H466" s="40"/>
      <c r="I466" s="41"/>
      <c r="J466" s="42">
        <f>+VLOOKUP(C466,'[8]Resumen Peso'!$B$1:$D$65536,3,0)</f>
        <v>3928.0741465053911</v>
      </c>
      <c r="N466" s="9"/>
      <c r="O466" s="9"/>
      <c r="P466" s="9"/>
      <c r="Q466" s="9"/>
      <c r="R466" s="9"/>
    </row>
    <row r="467" spans="1:18" x14ac:dyDescent="0.2">
      <c r="A467" s="33"/>
      <c r="B467" s="34">
        <f t="shared" si="7"/>
        <v>451</v>
      </c>
      <c r="C467" s="35" t="s">
        <v>500</v>
      </c>
      <c r="D467" s="36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37" t="s">
        <v>50</v>
      </c>
      <c r="F467" s="38">
        <v>0</v>
      </c>
      <c r="G467" s="39">
        <f>VLOOKUP(C467,'[8]Resumen Peso'!$B$1:$D$65536,3,0)*$C$14</f>
        <v>5295.8316258362847</v>
      </c>
      <c r="H467" s="40"/>
      <c r="I467" s="41"/>
      <c r="J467" s="42">
        <f>+VLOOKUP(C467,'[8]Resumen Peso'!$B$1:$D$65536,3,0)</f>
        <v>4418.5310984312609</v>
      </c>
      <c r="N467" s="9"/>
      <c r="O467" s="9"/>
      <c r="P467" s="9"/>
      <c r="Q467" s="9"/>
      <c r="R467" s="9"/>
    </row>
    <row r="468" spans="1:18" x14ac:dyDescent="0.2">
      <c r="A468" s="33"/>
      <c r="B468" s="34">
        <f t="shared" si="7"/>
        <v>452</v>
      </c>
      <c r="C468" s="35" t="s">
        <v>501</v>
      </c>
      <c r="D468" s="36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37" t="s">
        <v>50</v>
      </c>
      <c r="F468" s="38">
        <v>0</v>
      </c>
      <c r="G468" s="39">
        <f>VLOOKUP(C468,'[8]Resumen Peso'!$B$1:$D$65536,3,0)*$C$14</f>
        <v>5878.3731046782768</v>
      </c>
      <c r="H468" s="40"/>
      <c r="I468" s="41"/>
      <c r="J468" s="42">
        <f>+VLOOKUP(C468,'[8]Resumen Peso'!$B$1:$D$65536,3,0)</f>
        <v>4904.5695192587</v>
      </c>
      <c r="N468" s="9"/>
      <c r="O468" s="9"/>
      <c r="P468" s="9"/>
      <c r="Q468" s="9"/>
      <c r="R468" s="9"/>
    </row>
    <row r="469" spans="1:18" x14ac:dyDescent="0.2">
      <c r="A469" s="33"/>
      <c r="B469" s="34">
        <f t="shared" si="7"/>
        <v>453</v>
      </c>
      <c r="C469" s="35" t="s">
        <v>502</v>
      </c>
      <c r="D469" s="36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37" t="s">
        <v>50</v>
      </c>
      <c r="F469" s="38">
        <v>0</v>
      </c>
      <c r="G469" s="39">
        <f>VLOOKUP(C469,'[8]Resumen Peso'!$B$1:$D$65536,3,0)*$C$14</f>
        <v>6460.9145835202671</v>
      </c>
      <c r="H469" s="40"/>
      <c r="I469" s="41"/>
      <c r="J469" s="42">
        <f>+VLOOKUP(C469,'[8]Resumen Peso'!$B$1:$D$65536,3,0)</f>
        <v>5390.6079400861381</v>
      </c>
      <c r="N469" s="9"/>
      <c r="O469" s="9"/>
      <c r="P469" s="9"/>
      <c r="Q469" s="9"/>
      <c r="R469" s="9"/>
    </row>
    <row r="470" spans="1:18" x14ac:dyDescent="0.2">
      <c r="A470" s="33"/>
      <c r="B470" s="34">
        <f t="shared" si="7"/>
        <v>454</v>
      </c>
      <c r="C470" s="35" t="s">
        <v>503</v>
      </c>
      <c r="D470" s="36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37" t="s">
        <v>50</v>
      </c>
      <c r="F470" s="38">
        <v>0</v>
      </c>
      <c r="G470" s="39">
        <f>VLOOKUP(C470,'[8]Resumen Peso'!$B$1:$D$65536,3,0)*$C$14</f>
        <v>7243.2042396255511</v>
      </c>
      <c r="H470" s="40"/>
      <c r="I470" s="41"/>
      <c r="J470" s="42">
        <f>+VLOOKUP(C470,'[8]Resumen Peso'!$B$1:$D$65536,3,0)</f>
        <v>6043.3045168842073</v>
      </c>
      <c r="N470" s="9"/>
      <c r="O470" s="9"/>
      <c r="P470" s="9"/>
      <c r="Q470" s="9"/>
      <c r="R470" s="9"/>
    </row>
    <row r="471" spans="1:18" x14ac:dyDescent="0.2">
      <c r="A471" s="33"/>
      <c r="B471" s="34">
        <f t="shared" si="7"/>
        <v>455</v>
      </c>
      <c r="C471" s="35" t="s">
        <v>504</v>
      </c>
      <c r="D471" s="36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37" t="s">
        <v>50</v>
      </c>
      <c r="F471" s="38">
        <v>0</v>
      </c>
      <c r="G471" s="39">
        <f>VLOOKUP(C471,'[8]Resumen Peso'!$B$1:$D$65536,3,0)*$C$14</f>
        <v>8039.0724080194805</v>
      </c>
      <c r="H471" s="40"/>
      <c r="I471" s="41"/>
      <c r="J471" s="42">
        <f>+VLOOKUP(C471,'[8]Resumen Peso'!$B$1:$D$65536,3,0)</f>
        <v>6707.330207418654</v>
      </c>
      <c r="N471" s="9"/>
      <c r="O471" s="9"/>
      <c r="P471" s="9"/>
      <c r="Q471" s="9"/>
      <c r="R471" s="9"/>
    </row>
    <row r="472" spans="1:18" x14ac:dyDescent="0.2">
      <c r="A472" s="33"/>
      <c r="B472" s="34">
        <f t="shared" si="7"/>
        <v>456</v>
      </c>
      <c r="C472" s="35" t="s">
        <v>505</v>
      </c>
      <c r="D472" s="36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37" t="s">
        <v>50</v>
      </c>
      <c r="F472" s="38">
        <v>0</v>
      </c>
      <c r="G472" s="39">
        <f>VLOOKUP(C472,'[8]Resumen Peso'!$B$1:$D$65536,3,0)*$C$14</f>
        <v>8834.9405764134081</v>
      </c>
      <c r="H472" s="40"/>
      <c r="I472" s="41"/>
      <c r="J472" s="42">
        <f>+VLOOKUP(C472,'[8]Resumen Peso'!$B$1:$D$65536,3,0)</f>
        <v>7371.3558979531008</v>
      </c>
      <c r="N472" s="9"/>
      <c r="O472" s="9"/>
      <c r="P472" s="9"/>
      <c r="Q472" s="9"/>
      <c r="R472" s="9"/>
    </row>
    <row r="473" spans="1:18" x14ac:dyDescent="0.2">
      <c r="A473" s="33"/>
      <c r="B473" s="34">
        <f t="shared" si="7"/>
        <v>457</v>
      </c>
      <c r="C473" s="35" t="s">
        <v>506</v>
      </c>
      <c r="D473" s="36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37" t="s">
        <v>50</v>
      </c>
      <c r="F473" s="38">
        <v>0</v>
      </c>
      <c r="G473" s="39">
        <f>VLOOKUP(C473,'[8]Resumen Peso'!$B$1:$D$65536,3,0)*$C$14</f>
        <v>9774.643828331622</v>
      </c>
      <c r="H473" s="40"/>
      <c r="I473" s="41"/>
      <c r="J473" s="42">
        <f>+VLOOKUP(C473,'[8]Resumen Peso'!$B$1:$D$65536,3,0)</f>
        <v>8155.3891405586828</v>
      </c>
      <c r="N473" s="9"/>
      <c r="O473" s="9"/>
      <c r="P473" s="9"/>
      <c r="Q473" s="9"/>
      <c r="R473" s="9"/>
    </row>
    <row r="474" spans="1:18" x14ac:dyDescent="0.2">
      <c r="A474" s="33"/>
      <c r="B474" s="34">
        <f t="shared" si="7"/>
        <v>458</v>
      </c>
      <c r="C474" s="35" t="s">
        <v>507</v>
      </c>
      <c r="D474" s="36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37" t="s">
        <v>50</v>
      </c>
      <c r="F474" s="38">
        <v>0</v>
      </c>
      <c r="G474" s="39">
        <f>VLOOKUP(C474,'[8]Resumen Peso'!$B$1:$D$65536,3,0)*$C$14</f>
        <v>10884.904040458377</v>
      </c>
      <c r="H474" s="40"/>
      <c r="I474" s="41"/>
      <c r="J474" s="42">
        <f>+VLOOKUP(C474,'[8]Resumen Peso'!$B$1:$D$65536,3,0)</f>
        <v>9081.7251008448584</v>
      </c>
      <c r="N474" s="9"/>
      <c r="O474" s="9"/>
      <c r="P474" s="9"/>
      <c r="Q474" s="9"/>
      <c r="R474" s="9"/>
    </row>
    <row r="475" spans="1:18" x14ac:dyDescent="0.2">
      <c r="A475" s="33"/>
      <c r="B475" s="34">
        <f t="shared" si="7"/>
        <v>459</v>
      </c>
      <c r="C475" s="35" t="s">
        <v>508</v>
      </c>
      <c r="D475" s="36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37" t="s">
        <v>50</v>
      </c>
      <c r="F475" s="38">
        <v>0</v>
      </c>
      <c r="G475" s="39">
        <f>VLOOKUP(C475,'[8]Resumen Peso'!$B$1:$D$65536,3,0)*$C$14</f>
        <v>12191.092525313385</v>
      </c>
      <c r="H475" s="40"/>
      <c r="I475" s="41"/>
      <c r="J475" s="42">
        <f>+VLOOKUP(C475,'[8]Resumen Peso'!$B$1:$D$65536,3,0)</f>
        <v>10171.532112946243</v>
      </c>
      <c r="N475" s="9"/>
      <c r="O475" s="9"/>
      <c r="P475" s="9"/>
      <c r="Q475" s="9"/>
      <c r="R475" s="9"/>
    </row>
    <row r="476" spans="1:18" x14ac:dyDescent="0.2">
      <c r="A476" s="33"/>
      <c r="B476" s="34">
        <f t="shared" si="7"/>
        <v>460</v>
      </c>
      <c r="C476" s="35" t="s">
        <v>509</v>
      </c>
      <c r="D476" s="36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37" t="s">
        <v>50</v>
      </c>
      <c r="F476" s="38">
        <v>0</v>
      </c>
      <c r="G476" s="39">
        <f>VLOOKUP(C476,'[8]Resumen Peso'!$B$1:$D$65536,3,0)*$C$14</f>
        <v>12585.485253411309</v>
      </c>
      <c r="H476" s="40"/>
      <c r="I476" s="41"/>
      <c r="J476" s="42">
        <f>+VLOOKUP(C476,'[8]Resumen Peso'!$B$1:$D$65536,3,0)</f>
        <v>10500.590258525152</v>
      </c>
      <c r="N476" s="9"/>
      <c r="O476" s="9"/>
      <c r="P476" s="9"/>
      <c r="Q476" s="9"/>
      <c r="R476" s="9"/>
    </row>
    <row r="477" spans="1:18" x14ac:dyDescent="0.2">
      <c r="A477" s="33"/>
      <c r="B477" s="34">
        <f t="shared" si="7"/>
        <v>461</v>
      </c>
      <c r="C477" s="35" t="s">
        <v>510</v>
      </c>
      <c r="D477" s="36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37" t="s">
        <v>50</v>
      </c>
      <c r="F477" s="38">
        <v>0</v>
      </c>
      <c r="G477" s="39">
        <f>VLOOKUP(C477,'[8]Resumen Peso'!$B$1:$D$65536,3,0)*$C$14</f>
        <v>14030.641308150847</v>
      </c>
      <c r="H477" s="40"/>
      <c r="I477" s="41"/>
      <c r="J477" s="42">
        <f>+VLOOKUP(C477,'[8]Resumen Peso'!$B$1:$D$65536,3,0)</f>
        <v>11706.343654989021</v>
      </c>
      <c r="N477" s="9"/>
      <c r="O477" s="9"/>
      <c r="P477" s="9"/>
      <c r="Q477" s="9"/>
      <c r="R477" s="9"/>
    </row>
    <row r="478" spans="1:18" x14ac:dyDescent="0.2">
      <c r="A478" s="33"/>
      <c r="B478" s="34">
        <f t="shared" si="7"/>
        <v>462</v>
      </c>
      <c r="C478" s="35" t="s">
        <v>511</v>
      </c>
      <c r="D478" s="36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37" t="s">
        <v>50</v>
      </c>
      <c r="F478" s="38">
        <v>0</v>
      </c>
      <c r="G478" s="39">
        <f>VLOOKUP(C478,'[8]Resumen Peso'!$B$1:$D$65536,3,0)*$C$14</f>
        <v>15475.797362890384</v>
      </c>
      <c r="H478" s="40"/>
      <c r="I478" s="41"/>
      <c r="J478" s="42">
        <f>+VLOOKUP(C478,'[8]Resumen Peso'!$B$1:$D$65536,3,0)</f>
        <v>12912.097051452891</v>
      </c>
      <c r="N478" s="9"/>
      <c r="O478" s="9"/>
      <c r="P478" s="9"/>
      <c r="Q478" s="9"/>
      <c r="R478" s="9"/>
    </row>
    <row r="479" spans="1:18" x14ac:dyDescent="0.2">
      <c r="A479" s="33"/>
      <c r="B479" s="34">
        <f t="shared" si="7"/>
        <v>463</v>
      </c>
      <c r="C479" s="35" t="s">
        <v>512</v>
      </c>
      <c r="D479" s="36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37" t="s">
        <v>50</v>
      </c>
      <c r="F479" s="38">
        <v>0</v>
      </c>
      <c r="G479" s="39">
        <f>VLOOKUP(C479,'[8]Resumen Peso'!$B$1:$D$65536,3,0)*$C$14</f>
        <v>6175.3447989398483</v>
      </c>
      <c r="H479" s="40"/>
      <c r="I479" s="41"/>
      <c r="J479" s="42">
        <f>+VLOOKUP(C479,'[8]Resumen Peso'!$B$1:$D$65536,3,0)</f>
        <v>5152.3452718047156</v>
      </c>
      <c r="N479" s="9"/>
      <c r="O479" s="9"/>
      <c r="P479" s="9"/>
      <c r="Q479" s="9"/>
      <c r="R479" s="9"/>
    </row>
    <row r="480" spans="1:18" x14ac:dyDescent="0.2">
      <c r="A480" s="33"/>
      <c r="B480" s="34">
        <f t="shared" si="7"/>
        <v>464</v>
      </c>
      <c r="C480" s="35" t="s">
        <v>513</v>
      </c>
      <c r="D480" s="36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37" t="s">
        <v>50</v>
      </c>
      <c r="F480" s="38">
        <v>0</v>
      </c>
      <c r="G480" s="39">
        <f>VLOOKUP(C480,'[8]Resumen Peso'!$B$1:$D$65536,3,0)*$C$14</f>
        <v>7065.4845897780242</v>
      </c>
      <c r="H480" s="40"/>
      <c r="I480" s="41"/>
      <c r="J480" s="42">
        <f>+VLOOKUP(C480,'[8]Resumen Peso'!$B$1:$D$65536,3,0)</f>
        <v>5895.025671344134</v>
      </c>
      <c r="N480" s="9"/>
      <c r="O480" s="9"/>
      <c r="P480" s="9"/>
      <c r="Q480" s="9"/>
      <c r="R480" s="9"/>
    </row>
    <row r="481" spans="1:18" x14ac:dyDescent="0.2">
      <c r="A481" s="33"/>
      <c r="B481" s="34">
        <f t="shared" si="7"/>
        <v>465</v>
      </c>
      <c r="C481" s="35" t="s">
        <v>514</v>
      </c>
      <c r="D481" s="36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37" t="s">
        <v>50</v>
      </c>
      <c r="F481" s="38">
        <v>0</v>
      </c>
      <c r="G481" s="39">
        <f>VLOOKUP(C481,'[8]Resumen Peso'!$B$1:$D$65536,3,0)*$C$14</f>
        <v>7947.6767039122888</v>
      </c>
      <c r="H481" s="40"/>
      <c r="I481" s="41"/>
      <c r="J481" s="42">
        <f>+VLOOKUP(C481,'[8]Resumen Peso'!$B$1:$D$65536,3,0)</f>
        <v>6631.074995887665</v>
      </c>
      <c r="N481" s="9"/>
      <c r="O481" s="9"/>
      <c r="P481" s="9"/>
      <c r="Q481" s="9"/>
      <c r="R481" s="9"/>
    </row>
    <row r="482" spans="1:18" x14ac:dyDescent="0.2">
      <c r="A482" s="33"/>
      <c r="B482" s="34">
        <f t="shared" si="7"/>
        <v>466</v>
      </c>
      <c r="C482" s="35" t="s">
        <v>515</v>
      </c>
      <c r="D482" s="36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37" t="s">
        <v>50</v>
      </c>
      <c r="F482" s="38">
        <v>0</v>
      </c>
      <c r="G482" s="39">
        <f>VLOOKUP(C482,'[8]Resumen Peso'!$B$1:$D$65536,3,0)*$C$14</f>
        <v>8821.9211413426401</v>
      </c>
      <c r="H482" s="40"/>
      <c r="I482" s="41"/>
      <c r="J482" s="42">
        <f>+VLOOKUP(C482,'[8]Resumen Peso'!$B$1:$D$65536,3,0)</f>
        <v>7360.4932454353084</v>
      </c>
      <c r="N482" s="9"/>
      <c r="O482" s="9"/>
      <c r="P482" s="9"/>
      <c r="Q482" s="9"/>
      <c r="R482" s="9"/>
    </row>
    <row r="483" spans="1:18" x14ac:dyDescent="0.2">
      <c r="A483" s="33"/>
      <c r="B483" s="34">
        <f t="shared" si="7"/>
        <v>467</v>
      </c>
      <c r="C483" s="35" t="s">
        <v>516</v>
      </c>
      <c r="D483" s="36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37" t="s">
        <v>50</v>
      </c>
      <c r="F483" s="38">
        <v>0</v>
      </c>
      <c r="G483" s="39">
        <f>VLOOKUP(C483,'[8]Resumen Peso'!$B$1:$D$65536,3,0)*$C$14</f>
        <v>9696.1655787729924</v>
      </c>
      <c r="H483" s="40"/>
      <c r="I483" s="41"/>
      <c r="J483" s="42">
        <f>+VLOOKUP(C483,'[8]Resumen Peso'!$B$1:$D$65536,3,0)</f>
        <v>8089.9114949829509</v>
      </c>
      <c r="N483" s="9"/>
      <c r="O483" s="9"/>
      <c r="P483" s="9"/>
      <c r="Q483" s="9"/>
      <c r="R483" s="9"/>
    </row>
    <row r="484" spans="1:18" x14ac:dyDescent="0.2">
      <c r="A484" s="33"/>
      <c r="B484" s="34">
        <f t="shared" si="7"/>
        <v>468</v>
      </c>
      <c r="C484" s="35" t="s">
        <v>517</v>
      </c>
      <c r="D484" s="36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37" t="s">
        <v>50</v>
      </c>
      <c r="F484" s="38">
        <v>0</v>
      </c>
      <c r="G484" s="39">
        <f>VLOOKUP(C484,'[8]Resumen Peso'!$B$1:$D$65536,3,0)*$C$14</f>
        <v>10870.180486121508</v>
      </c>
      <c r="H484" s="40"/>
      <c r="I484" s="41"/>
      <c r="J484" s="42">
        <f>+VLOOKUP(C484,'[8]Resumen Peso'!$B$1:$D$65536,3,0)</f>
        <v>9069.440631225485</v>
      </c>
      <c r="N484" s="9"/>
      <c r="O484" s="9"/>
      <c r="P484" s="9"/>
      <c r="Q484" s="9"/>
      <c r="R484" s="9"/>
    </row>
    <row r="485" spans="1:18" x14ac:dyDescent="0.2">
      <c r="A485" s="33"/>
      <c r="B485" s="34">
        <f t="shared" si="7"/>
        <v>469</v>
      </c>
      <c r="C485" s="35" t="s">
        <v>518</v>
      </c>
      <c r="D485" s="36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37" t="s">
        <v>50</v>
      </c>
      <c r="F485" s="38">
        <v>0</v>
      </c>
      <c r="G485" s="39">
        <f>VLOOKUP(C485,'[8]Resumen Peso'!$B$1:$D$65536,3,0)*$C$14</f>
        <v>12064.573236538854</v>
      </c>
      <c r="H485" s="40"/>
      <c r="I485" s="41"/>
      <c r="J485" s="42">
        <f>+VLOOKUP(C485,'[8]Resumen Peso'!$B$1:$D$65536,3,0)</f>
        <v>10065.971843757476</v>
      </c>
      <c r="N485" s="9"/>
      <c r="O485" s="9"/>
      <c r="P485" s="9"/>
      <c r="Q485" s="9"/>
      <c r="R485" s="9"/>
    </row>
    <row r="486" spans="1:18" x14ac:dyDescent="0.2">
      <c r="A486" s="33"/>
      <c r="B486" s="34">
        <f t="shared" si="7"/>
        <v>470</v>
      </c>
      <c r="C486" s="35" t="s">
        <v>519</v>
      </c>
      <c r="D486" s="36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37" t="s">
        <v>50</v>
      </c>
      <c r="F486" s="38">
        <v>0</v>
      </c>
      <c r="G486" s="39">
        <f>VLOOKUP(C486,'[8]Resumen Peso'!$B$1:$D$65536,3,0)*$C$14</f>
        <v>13258.965986956202</v>
      </c>
      <c r="H486" s="40"/>
      <c r="I486" s="41"/>
      <c r="J486" s="42">
        <f>+VLOOKUP(C486,'[8]Resumen Peso'!$B$1:$D$65536,3,0)</f>
        <v>11062.503056289466</v>
      </c>
      <c r="N486" s="9"/>
      <c r="O486" s="9"/>
      <c r="P486" s="9"/>
      <c r="Q486" s="9"/>
      <c r="R486" s="9"/>
    </row>
    <row r="487" spans="1:18" x14ac:dyDescent="0.2">
      <c r="A487" s="33"/>
      <c r="B487" s="34">
        <f t="shared" si="7"/>
        <v>471</v>
      </c>
      <c r="C487" s="35" t="s">
        <v>520</v>
      </c>
      <c r="D487" s="36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37" t="s">
        <v>50</v>
      </c>
      <c r="F487" s="38">
        <v>0</v>
      </c>
      <c r="G487" s="39">
        <f>VLOOKUP(C487,'[8]Resumen Peso'!$B$1:$D$65536,3,0)*$C$14</f>
        <v>14669.218081721701</v>
      </c>
      <c r="H487" s="40"/>
      <c r="I487" s="41"/>
      <c r="J487" s="42">
        <f>+VLOOKUP(C487,'[8]Resumen Peso'!$B$1:$D$65536,3,0)</f>
        <v>12239.134637049965</v>
      </c>
      <c r="N487" s="9"/>
      <c r="O487" s="9"/>
      <c r="P487" s="9"/>
      <c r="Q487" s="9"/>
      <c r="R487" s="9"/>
    </row>
    <row r="488" spans="1:18" x14ac:dyDescent="0.2">
      <c r="A488" s="33"/>
      <c r="B488" s="34">
        <f t="shared" si="7"/>
        <v>472</v>
      </c>
      <c r="C488" s="35" t="s">
        <v>521</v>
      </c>
      <c r="D488" s="36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37" t="s">
        <v>50</v>
      </c>
      <c r="F488" s="38">
        <v>0</v>
      </c>
      <c r="G488" s="39">
        <f>VLOOKUP(C488,'[8]Resumen Peso'!$B$1:$D$65536,3,0)*$C$14</f>
        <v>16335.43216227361</v>
      </c>
      <c r="H488" s="40"/>
      <c r="I488" s="41"/>
      <c r="J488" s="42">
        <f>+VLOOKUP(C488,'[8]Resumen Peso'!$B$1:$D$65536,3,0)</f>
        <v>13629.325876447623</v>
      </c>
      <c r="N488" s="9"/>
      <c r="O488" s="9"/>
      <c r="P488" s="9"/>
      <c r="Q488" s="9"/>
      <c r="R488" s="9"/>
    </row>
    <row r="489" spans="1:18" x14ac:dyDescent="0.2">
      <c r="A489" s="33"/>
      <c r="B489" s="34">
        <f t="shared" si="7"/>
        <v>473</v>
      </c>
      <c r="C489" s="35" t="s">
        <v>522</v>
      </c>
      <c r="D489" s="36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37" t="s">
        <v>50</v>
      </c>
      <c r="F489" s="38">
        <v>0</v>
      </c>
      <c r="G489" s="39">
        <f>VLOOKUP(C489,'[8]Resumen Peso'!$B$1:$D$65536,3,0)*$C$14</f>
        <v>18295.684021746445</v>
      </c>
      <c r="H489" s="40"/>
      <c r="I489" s="41"/>
      <c r="J489" s="42">
        <f>+VLOOKUP(C489,'[8]Resumen Peso'!$B$1:$D$65536,3,0)</f>
        <v>15264.84498162134</v>
      </c>
      <c r="N489" s="9"/>
      <c r="O489" s="9"/>
      <c r="P489" s="9"/>
      <c r="Q489" s="9"/>
      <c r="R489" s="9"/>
    </row>
    <row r="490" spans="1:18" x14ac:dyDescent="0.2">
      <c r="A490" s="33"/>
      <c r="B490" s="34">
        <f t="shared" si="7"/>
        <v>474</v>
      </c>
      <c r="C490" s="35" t="s">
        <v>523</v>
      </c>
      <c r="D490" s="36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37" t="s">
        <v>50</v>
      </c>
      <c r="F490" s="38">
        <v>0</v>
      </c>
      <c r="G490" s="39">
        <f>VLOOKUP(C490,'[8]Resumen Peso'!$B$1:$D$65536,3,0)*$C$14</f>
        <v>18887.565735282104</v>
      </c>
      <c r="H490" s="40"/>
      <c r="I490" s="41"/>
      <c r="J490" s="42">
        <f>+VLOOKUP(C490,'[8]Resumen Peso'!$B$1:$D$65536,3,0)</f>
        <v>15758.676346102664</v>
      </c>
      <c r="N490" s="9"/>
      <c r="O490" s="9"/>
      <c r="P490" s="9"/>
      <c r="Q490" s="9"/>
      <c r="R490" s="9"/>
    </row>
    <row r="491" spans="1:18" x14ac:dyDescent="0.2">
      <c r="A491" s="33"/>
      <c r="B491" s="34">
        <f t="shared" si="7"/>
        <v>475</v>
      </c>
      <c r="C491" s="35" t="s">
        <v>524</v>
      </c>
      <c r="D491" s="36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37" t="s">
        <v>50</v>
      </c>
      <c r="F491" s="38">
        <v>0</v>
      </c>
      <c r="G491" s="39">
        <f>VLOOKUP(C491,'[8]Resumen Peso'!$B$1:$D$65536,3,0)*$C$14</f>
        <v>21056.37205717068</v>
      </c>
      <c r="H491" s="40"/>
      <c r="I491" s="41"/>
      <c r="J491" s="42">
        <f>+VLOOKUP(C491,'[8]Resumen Peso'!$B$1:$D$65536,3,0)</f>
        <v>17568.201054740985</v>
      </c>
      <c r="N491" s="9"/>
      <c r="O491" s="9"/>
      <c r="P491" s="9"/>
      <c r="Q491" s="9"/>
      <c r="R491" s="9"/>
    </row>
    <row r="492" spans="1:18" x14ac:dyDescent="0.2">
      <c r="A492" s="33"/>
      <c r="B492" s="34">
        <f t="shared" si="7"/>
        <v>476</v>
      </c>
      <c r="C492" s="35" t="s">
        <v>525</v>
      </c>
      <c r="D492" s="36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37" t="s">
        <v>50</v>
      </c>
      <c r="F492" s="38">
        <v>0</v>
      </c>
      <c r="G492" s="39">
        <f>VLOOKUP(C492,'[8]Resumen Peso'!$B$1:$D$65536,3,0)*$C$14</f>
        <v>23225.17837905926</v>
      </c>
      <c r="H492" s="40"/>
      <c r="I492" s="41"/>
      <c r="J492" s="42">
        <f>+VLOOKUP(C492,'[8]Resumen Peso'!$B$1:$D$65536,3,0)</f>
        <v>19377.725763379305</v>
      </c>
      <c r="N492" s="9"/>
      <c r="O492" s="9"/>
      <c r="P492" s="9"/>
      <c r="Q492" s="9"/>
      <c r="R492" s="9"/>
    </row>
    <row r="493" spans="1:18" x14ac:dyDescent="0.2">
      <c r="A493" s="33"/>
      <c r="B493" s="34">
        <f t="shared" si="7"/>
        <v>477</v>
      </c>
      <c r="C493" s="35" t="s">
        <v>526</v>
      </c>
      <c r="D493" s="36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37" t="s">
        <v>50</v>
      </c>
      <c r="F493" s="38">
        <v>0</v>
      </c>
      <c r="G493" s="39">
        <f>VLOOKUP(C493,'[8]Resumen Peso'!$B$1:$D$65536,3,0)*$C$14</f>
        <v>5662.2749503505147</v>
      </c>
      <c r="H493" s="40"/>
      <c r="I493" s="41"/>
      <c r="J493" s="42">
        <f>+VLOOKUP(C493,'[8]Resumen Peso'!$B$1:$D$65536,3,0)</f>
        <v>4724.269901998865</v>
      </c>
      <c r="N493" s="9"/>
      <c r="O493" s="9"/>
      <c r="P493" s="9"/>
      <c r="Q493" s="9"/>
      <c r="R493" s="9"/>
    </row>
    <row r="494" spans="1:18" x14ac:dyDescent="0.2">
      <c r="A494" s="33"/>
      <c r="B494" s="34">
        <f t="shared" si="7"/>
        <v>478</v>
      </c>
      <c r="C494" s="35" t="s">
        <v>527</v>
      </c>
      <c r="D494" s="36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37" t="s">
        <v>50</v>
      </c>
      <c r="F494" s="38">
        <v>0</v>
      </c>
      <c r="G494" s="39">
        <f>VLOOKUP(C494,'[8]Resumen Peso'!$B$1:$D$65536,3,0)*$C$14</f>
        <v>6478.4587269776166</v>
      </c>
      <c r="H494" s="40"/>
      <c r="I494" s="41"/>
      <c r="J494" s="42">
        <f>+VLOOKUP(C494,'[8]Resumen Peso'!$B$1:$D$65536,3,0)</f>
        <v>5405.2457437284311</v>
      </c>
      <c r="N494" s="9"/>
      <c r="O494" s="9"/>
      <c r="P494" s="9"/>
      <c r="Q494" s="9"/>
      <c r="R494" s="9"/>
    </row>
    <row r="495" spans="1:18" x14ac:dyDescent="0.2">
      <c r="A495" s="33"/>
      <c r="B495" s="34">
        <f t="shared" si="7"/>
        <v>479</v>
      </c>
      <c r="C495" s="35" t="s">
        <v>528</v>
      </c>
      <c r="D495" s="36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37" t="s">
        <v>50</v>
      </c>
      <c r="F495" s="38">
        <v>0</v>
      </c>
      <c r="G495" s="39">
        <f>VLOOKUP(C495,'[8]Resumen Peso'!$B$1:$D$65536,3,0)*$C$14</f>
        <v>7287.3551484562613</v>
      </c>
      <c r="H495" s="40"/>
      <c r="I495" s="41"/>
      <c r="J495" s="42">
        <f>+VLOOKUP(C495,'[8]Resumen Peso'!$B$1:$D$65536,3,0)</f>
        <v>6080.1414440139833</v>
      </c>
      <c r="N495" s="9"/>
      <c r="O495" s="9"/>
      <c r="P495" s="9"/>
      <c r="Q495" s="9"/>
      <c r="R495" s="9"/>
    </row>
    <row r="496" spans="1:18" x14ac:dyDescent="0.2">
      <c r="A496" s="33"/>
      <c r="B496" s="34">
        <f t="shared" si="7"/>
        <v>480</v>
      </c>
      <c r="C496" s="35" t="s">
        <v>529</v>
      </c>
      <c r="D496" s="36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37" t="s">
        <v>50</v>
      </c>
      <c r="F496" s="38">
        <v>0</v>
      </c>
      <c r="G496" s="39">
        <f>VLOOKUP(C496,'[8]Resumen Peso'!$B$1:$D$65536,3,0)*$C$14</f>
        <v>8088.9642147864506</v>
      </c>
      <c r="H496" s="40"/>
      <c r="I496" s="41"/>
      <c r="J496" s="42">
        <f>+VLOOKUP(C496,'[8]Resumen Peso'!$B$1:$D$65536,3,0)</f>
        <v>6748.9570028555218</v>
      </c>
      <c r="N496" s="9"/>
      <c r="O496" s="9"/>
      <c r="P496" s="9"/>
      <c r="Q496" s="9"/>
      <c r="R496" s="9"/>
    </row>
    <row r="497" spans="1:18" x14ac:dyDescent="0.2">
      <c r="A497" s="33"/>
      <c r="B497" s="34">
        <f t="shared" si="7"/>
        <v>481</v>
      </c>
      <c r="C497" s="35" t="s">
        <v>530</v>
      </c>
      <c r="D497" s="36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37" t="s">
        <v>50</v>
      </c>
      <c r="F497" s="38">
        <v>0</v>
      </c>
      <c r="G497" s="39">
        <f>VLOOKUP(C497,'[8]Resumen Peso'!$B$1:$D$65536,3,0)*$C$14</f>
        <v>8890.5732811166381</v>
      </c>
      <c r="H497" s="40"/>
      <c r="I497" s="41"/>
      <c r="J497" s="42">
        <f>+VLOOKUP(C497,'[8]Resumen Peso'!$B$1:$D$65536,3,0)</f>
        <v>7417.7725616970592</v>
      </c>
      <c r="N497" s="9"/>
      <c r="O497" s="9"/>
      <c r="P497" s="9"/>
      <c r="Q497" s="9"/>
      <c r="R497" s="9"/>
    </row>
    <row r="498" spans="1:18" x14ac:dyDescent="0.2">
      <c r="A498" s="33"/>
      <c r="B498" s="34">
        <f t="shared" si="7"/>
        <v>482</v>
      </c>
      <c r="C498" s="35" t="s">
        <v>531</v>
      </c>
      <c r="D498" s="36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37" t="s">
        <v>50</v>
      </c>
      <c r="F498" s="38">
        <v>0</v>
      </c>
      <c r="G498" s="39">
        <f>VLOOKUP(C498,'[8]Resumen Peso'!$B$1:$D$65536,3,0)*$C$14</f>
        <v>9967.0468089363021</v>
      </c>
      <c r="H498" s="40"/>
      <c r="I498" s="41"/>
      <c r="J498" s="42">
        <f>+VLOOKUP(C498,'[8]Resumen Peso'!$B$1:$D$65536,3,0)</f>
        <v>8315.9188955239188</v>
      </c>
      <c r="N498" s="9"/>
      <c r="O498" s="9"/>
      <c r="P498" s="9"/>
      <c r="Q498" s="9"/>
      <c r="R498" s="9"/>
    </row>
    <row r="499" spans="1:18" x14ac:dyDescent="0.2">
      <c r="A499" s="33"/>
      <c r="B499" s="34">
        <f t="shared" si="7"/>
        <v>483</v>
      </c>
      <c r="C499" s="35" t="s">
        <v>532</v>
      </c>
      <c r="D499" s="36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37" t="s">
        <v>50</v>
      </c>
      <c r="F499" s="38">
        <v>0</v>
      </c>
      <c r="G499" s="39">
        <f>VLOOKUP(C499,'[8]Resumen Peso'!$B$1:$D$65536,3,0)*$C$14</f>
        <v>11062.205115356604</v>
      </c>
      <c r="H499" s="40"/>
      <c r="I499" s="41"/>
      <c r="J499" s="42">
        <f>+VLOOKUP(C499,'[8]Resumen Peso'!$B$1:$D$65536,3,0)</f>
        <v>9229.6547120132273</v>
      </c>
      <c r="N499" s="9"/>
      <c r="O499" s="9"/>
      <c r="P499" s="9"/>
      <c r="Q499" s="9"/>
      <c r="R499" s="9"/>
    </row>
    <row r="500" spans="1:18" x14ac:dyDescent="0.2">
      <c r="A500" s="33"/>
      <c r="B500" s="34">
        <f t="shared" si="7"/>
        <v>484</v>
      </c>
      <c r="C500" s="35" t="s">
        <v>533</v>
      </c>
      <c r="D500" s="36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37" t="s">
        <v>50</v>
      </c>
      <c r="F500" s="38">
        <v>0</v>
      </c>
      <c r="G500" s="39">
        <f>VLOOKUP(C500,'[8]Resumen Peso'!$B$1:$D$65536,3,0)*$C$14</f>
        <v>12157.363421776909</v>
      </c>
      <c r="H500" s="40"/>
      <c r="I500" s="41"/>
      <c r="J500" s="42">
        <f>+VLOOKUP(C500,'[8]Resumen Peso'!$B$1:$D$65536,3,0)</f>
        <v>10143.390528502536</v>
      </c>
      <c r="N500" s="9"/>
      <c r="O500" s="9"/>
      <c r="P500" s="9"/>
      <c r="Q500" s="9"/>
      <c r="R500" s="9"/>
    </row>
    <row r="501" spans="1:18" x14ac:dyDescent="0.2">
      <c r="A501" s="33"/>
      <c r="B501" s="34">
        <f t="shared" si="7"/>
        <v>485</v>
      </c>
      <c r="C501" s="35" t="s">
        <v>534</v>
      </c>
      <c r="D501" s="36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37" t="s">
        <v>50</v>
      </c>
      <c r="F501" s="38">
        <v>0</v>
      </c>
      <c r="G501" s="39">
        <f>VLOOKUP(C501,'[8]Resumen Peso'!$B$1:$D$65536,3,0)*$C$14</f>
        <v>13450.446702121175</v>
      </c>
      <c r="H501" s="40"/>
      <c r="I501" s="41"/>
      <c r="J501" s="42">
        <f>+VLOOKUP(C501,'[8]Resumen Peso'!$B$1:$D$65536,3,0)</f>
        <v>11222.263327099188</v>
      </c>
      <c r="N501" s="9"/>
      <c r="O501" s="9"/>
      <c r="P501" s="9"/>
      <c r="Q501" s="9"/>
      <c r="R501" s="9"/>
    </row>
    <row r="502" spans="1:18" x14ac:dyDescent="0.2">
      <c r="A502" s="33"/>
      <c r="B502" s="34">
        <f t="shared" si="7"/>
        <v>486</v>
      </c>
      <c r="C502" s="35" t="s">
        <v>535</v>
      </c>
      <c r="D502" s="36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37" t="s">
        <v>50</v>
      </c>
      <c r="F502" s="38">
        <v>0</v>
      </c>
      <c r="G502" s="39">
        <f>VLOOKUP(C502,'[8]Resumen Peso'!$B$1:$D$65536,3,0)*$C$14</f>
        <v>14978.225726192844</v>
      </c>
      <c r="H502" s="40"/>
      <c r="I502" s="41"/>
      <c r="J502" s="42">
        <f>+VLOOKUP(C502,'[8]Resumen Peso'!$B$1:$D$65536,3,0)</f>
        <v>12496.952480065911</v>
      </c>
      <c r="N502" s="9"/>
      <c r="O502" s="9"/>
      <c r="P502" s="9"/>
      <c r="Q502" s="9"/>
      <c r="R502" s="9"/>
    </row>
    <row r="503" spans="1:18" x14ac:dyDescent="0.2">
      <c r="A503" s="33"/>
      <c r="B503" s="34">
        <f t="shared" si="7"/>
        <v>487</v>
      </c>
      <c r="C503" s="35" t="s">
        <v>536</v>
      </c>
      <c r="D503" s="36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37" t="s">
        <v>50</v>
      </c>
      <c r="F503" s="38">
        <v>0</v>
      </c>
      <c r="G503" s="39">
        <f>VLOOKUP(C503,'[8]Resumen Peso'!$B$1:$D$65536,3,0)*$C$14</f>
        <v>16775.612813335989</v>
      </c>
      <c r="H503" s="40"/>
      <c r="I503" s="41"/>
      <c r="J503" s="42">
        <f>+VLOOKUP(C503,'[8]Resumen Peso'!$B$1:$D$65536,3,0)</f>
        <v>13996.586777673821</v>
      </c>
      <c r="N503" s="9"/>
      <c r="O503" s="9"/>
      <c r="P503" s="9"/>
      <c r="Q503" s="9"/>
      <c r="R503" s="9"/>
    </row>
    <row r="504" spans="1:18" x14ac:dyDescent="0.2">
      <c r="A504" s="33"/>
      <c r="B504" s="34">
        <f t="shared" si="7"/>
        <v>488</v>
      </c>
      <c r="C504" s="35" t="s">
        <v>537</v>
      </c>
      <c r="D504" s="36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37" t="s">
        <v>50</v>
      </c>
      <c r="F504" s="38">
        <v>0</v>
      </c>
      <c r="G504" s="39">
        <f>VLOOKUP(C504,'[8]Resumen Peso'!$B$1:$D$65536,3,0)*$C$14</f>
        <v>17318.318866073132</v>
      </c>
      <c r="H504" s="40"/>
      <c r="I504" s="41"/>
      <c r="J504" s="42">
        <f>+VLOOKUP(C504,'[8]Resumen Peso'!$B$1:$D$65536,3,0)</f>
        <v>14449.388856884048</v>
      </c>
      <c r="N504" s="9"/>
      <c r="O504" s="9"/>
      <c r="P504" s="9"/>
      <c r="Q504" s="9"/>
      <c r="R504" s="9"/>
    </row>
    <row r="505" spans="1:18" x14ac:dyDescent="0.2">
      <c r="A505" s="33"/>
      <c r="B505" s="34">
        <f t="shared" si="7"/>
        <v>489</v>
      </c>
      <c r="C505" s="35" t="s">
        <v>538</v>
      </c>
      <c r="D505" s="36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37" t="s">
        <v>50</v>
      </c>
      <c r="F505" s="38">
        <v>0</v>
      </c>
      <c r="G505" s="39">
        <f>VLOOKUP(C505,'[8]Resumen Peso'!$B$1:$D$65536,3,0)*$C$14</f>
        <v>19306.932961062575</v>
      </c>
      <c r="H505" s="40"/>
      <c r="I505" s="41"/>
      <c r="J505" s="42">
        <f>+VLOOKUP(C505,'[8]Resumen Peso'!$B$1:$D$65536,3,0)</f>
        <v>16108.571746804959</v>
      </c>
      <c r="N505" s="9"/>
      <c r="O505" s="9"/>
      <c r="P505" s="9"/>
      <c r="Q505" s="9"/>
      <c r="R505" s="9"/>
    </row>
    <row r="506" spans="1:18" x14ac:dyDescent="0.2">
      <c r="A506" s="33"/>
      <c r="B506" s="34">
        <f t="shared" si="7"/>
        <v>490</v>
      </c>
      <c r="C506" s="35" t="s">
        <v>539</v>
      </c>
      <c r="D506" s="36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37" t="s">
        <v>50</v>
      </c>
      <c r="F506" s="38">
        <v>0</v>
      </c>
      <c r="G506" s="39">
        <f>VLOOKUP(C506,'[8]Resumen Peso'!$B$1:$D$65536,3,0)*$C$14</f>
        <v>21295.547056052023</v>
      </c>
      <c r="H506" s="40"/>
      <c r="I506" s="41"/>
      <c r="J506" s="42">
        <f>+VLOOKUP(C506,'[8]Resumen Peso'!$B$1:$D$65536,3,0)</f>
        <v>17767.754636725869</v>
      </c>
      <c r="N506" s="9"/>
      <c r="O506" s="9"/>
      <c r="P506" s="9"/>
      <c r="Q506" s="9"/>
      <c r="R506" s="9"/>
    </row>
    <row r="507" spans="1:18" x14ac:dyDescent="0.2">
      <c r="A507" s="33"/>
      <c r="B507" s="34">
        <f t="shared" si="7"/>
        <v>491</v>
      </c>
      <c r="C507" s="35" t="s">
        <v>540</v>
      </c>
      <c r="D507" s="36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37" t="s">
        <v>50</v>
      </c>
      <c r="F507" s="38">
        <v>0</v>
      </c>
      <c r="G507" s="39">
        <f>VLOOKUP(C507,'[8]Resumen Peso'!$B$1:$D$65536,3,0)*$C$14</f>
        <v>3853.6220018093545</v>
      </c>
      <c r="H507" s="40"/>
      <c r="I507" s="41"/>
      <c r="J507" s="42">
        <f>+VLOOKUP(C507,'[8]Resumen Peso'!$B$1:$D$65536,3,0)</f>
        <v>3215.2360308291918</v>
      </c>
      <c r="N507" s="9"/>
      <c r="O507" s="9"/>
      <c r="P507" s="9"/>
      <c r="Q507" s="9"/>
      <c r="R507" s="9"/>
    </row>
    <row r="508" spans="1:18" x14ac:dyDescent="0.2">
      <c r="A508" s="33"/>
      <c r="B508" s="34">
        <f t="shared" si="7"/>
        <v>492</v>
      </c>
      <c r="C508" s="35" t="s">
        <v>541</v>
      </c>
      <c r="D508" s="36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37" t="s">
        <v>50</v>
      </c>
      <c r="F508" s="38">
        <v>0</v>
      </c>
      <c r="G508" s="39">
        <f>VLOOKUP(C508,'[8]Resumen Peso'!$B$1:$D$65536,3,0)*$C$14</f>
        <v>4409.0990471152072</v>
      </c>
      <c r="H508" s="40"/>
      <c r="I508" s="41"/>
      <c r="J508" s="42">
        <f>+VLOOKUP(C508,'[8]Resumen Peso'!$B$1:$D$65536,3,0)</f>
        <v>3678.6934767144803</v>
      </c>
      <c r="N508" s="9"/>
      <c r="O508" s="9"/>
      <c r="P508" s="9"/>
      <c r="Q508" s="9"/>
      <c r="R508" s="9"/>
    </row>
    <row r="509" spans="1:18" x14ac:dyDescent="0.2">
      <c r="A509" s="33"/>
      <c r="B509" s="34">
        <f t="shared" si="7"/>
        <v>493</v>
      </c>
      <c r="C509" s="35" t="s">
        <v>542</v>
      </c>
      <c r="D509" s="36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37" t="s">
        <v>50</v>
      </c>
      <c r="F509" s="38">
        <v>0</v>
      </c>
      <c r="G509" s="39">
        <f>VLOOKUP(C509,'[8]Resumen Peso'!$B$1:$D$65536,3,0)*$C$14</f>
        <v>4959.6164759451149</v>
      </c>
      <c r="H509" s="40"/>
      <c r="I509" s="41"/>
      <c r="J509" s="42">
        <f>+VLOOKUP(C509,'[8]Resumen Peso'!$B$1:$D$65536,3,0)</f>
        <v>4138.0129096900791</v>
      </c>
      <c r="N509" s="9"/>
      <c r="O509" s="9"/>
      <c r="P509" s="9"/>
      <c r="Q509" s="9"/>
      <c r="R509" s="9"/>
    </row>
    <row r="510" spans="1:18" x14ac:dyDescent="0.2">
      <c r="A510" s="33"/>
      <c r="B510" s="34">
        <f t="shared" si="7"/>
        <v>494</v>
      </c>
      <c r="C510" s="35" t="s">
        <v>543</v>
      </c>
      <c r="D510" s="36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37" t="s">
        <v>50</v>
      </c>
      <c r="F510" s="38">
        <v>0</v>
      </c>
      <c r="G510" s="39">
        <f>VLOOKUP(C510,'[8]Resumen Peso'!$B$1:$D$65536,3,0)*$C$14</f>
        <v>5505.1742882990775</v>
      </c>
      <c r="H510" s="40"/>
      <c r="I510" s="41"/>
      <c r="J510" s="42">
        <f>+VLOOKUP(C510,'[8]Resumen Peso'!$B$1:$D$65536,3,0)</f>
        <v>4593.1943297559883</v>
      </c>
      <c r="N510" s="9"/>
      <c r="O510" s="9"/>
      <c r="P510" s="9"/>
      <c r="Q510" s="9"/>
      <c r="R510" s="9"/>
    </row>
    <row r="511" spans="1:18" x14ac:dyDescent="0.2">
      <c r="A511" s="33"/>
      <c r="B511" s="34">
        <f t="shared" si="7"/>
        <v>495</v>
      </c>
      <c r="C511" s="35" t="s">
        <v>544</v>
      </c>
      <c r="D511" s="36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37" t="s">
        <v>50</v>
      </c>
      <c r="F511" s="38">
        <v>0</v>
      </c>
      <c r="G511" s="39">
        <f>VLOOKUP(C511,'[8]Resumen Peso'!$B$1:$D$65536,3,0)*$C$14</f>
        <v>6050.7321006530401</v>
      </c>
      <c r="H511" s="40"/>
      <c r="I511" s="41"/>
      <c r="J511" s="42">
        <f>+VLOOKUP(C511,'[8]Resumen Peso'!$B$1:$D$65536,3,0)</f>
        <v>5048.3757498218965</v>
      </c>
      <c r="N511" s="9"/>
      <c r="O511" s="9"/>
      <c r="P511" s="9"/>
      <c r="Q511" s="9"/>
      <c r="R511" s="9"/>
    </row>
    <row r="512" spans="1:18" x14ac:dyDescent="0.2">
      <c r="A512" s="33"/>
      <c r="B512" s="34">
        <f t="shared" si="7"/>
        <v>496</v>
      </c>
      <c r="C512" s="35" t="s">
        <v>545</v>
      </c>
      <c r="D512" s="36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37" t="s">
        <v>50</v>
      </c>
      <c r="F512" s="38">
        <v>0</v>
      </c>
      <c r="G512" s="39">
        <f>VLOOKUP(C512,'[8]Resumen Peso'!$B$1:$D$65536,3,0)*$C$14</f>
        <v>6783.3567272467008</v>
      </c>
      <c r="H512" s="40"/>
      <c r="I512" s="41"/>
      <c r="J512" s="42">
        <f>+VLOOKUP(C512,'[8]Resumen Peso'!$B$1:$D$65536,3,0)</f>
        <v>5659.6347408154961</v>
      </c>
      <c r="N512" s="9"/>
      <c r="O512" s="9"/>
      <c r="P512" s="9"/>
      <c r="Q512" s="9"/>
      <c r="R512" s="9"/>
    </row>
    <row r="513" spans="1:18" x14ac:dyDescent="0.2">
      <c r="A513" s="33"/>
      <c r="B513" s="34">
        <f t="shared" si="7"/>
        <v>497</v>
      </c>
      <c r="C513" s="35" t="s">
        <v>546</v>
      </c>
      <c r="D513" s="36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37" t="s">
        <v>50</v>
      </c>
      <c r="F513" s="38">
        <v>0</v>
      </c>
      <c r="G513" s="39">
        <f>VLOOKUP(C513,'[8]Resumen Peso'!$B$1:$D$65536,3,0)*$C$14</f>
        <v>7528.6978104846849</v>
      </c>
      <c r="H513" s="40"/>
      <c r="I513" s="41"/>
      <c r="J513" s="42">
        <f>+VLOOKUP(C513,'[8]Resumen Peso'!$B$1:$D$65536,3,0)</f>
        <v>6281.5035969095406</v>
      </c>
      <c r="N513" s="9"/>
      <c r="O513" s="9"/>
      <c r="P513" s="9"/>
      <c r="Q513" s="9"/>
      <c r="R513" s="9"/>
    </row>
    <row r="514" spans="1:18" x14ac:dyDescent="0.2">
      <c r="A514" s="33"/>
      <c r="B514" s="34">
        <f t="shared" si="7"/>
        <v>498</v>
      </c>
      <c r="C514" s="35" t="s">
        <v>547</v>
      </c>
      <c r="D514" s="36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37" t="s">
        <v>50</v>
      </c>
      <c r="F514" s="38">
        <v>0</v>
      </c>
      <c r="G514" s="39">
        <f>VLOOKUP(C514,'[8]Resumen Peso'!$B$1:$D$65536,3,0)*$C$14</f>
        <v>8274.0388937226689</v>
      </c>
      <c r="H514" s="40"/>
      <c r="I514" s="41"/>
      <c r="J514" s="42">
        <f>+VLOOKUP(C514,'[8]Resumen Peso'!$B$1:$D$65536,3,0)</f>
        <v>6903.3724530035852</v>
      </c>
      <c r="N514" s="9"/>
      <c r="O514" s="9"/>
      <c r="P514" s="9"/>
      <c r="Q514" s="9"/>
      <c r="R514" s="9"/>
    </row>
    <row r="515" spans="1:18" x14ac:dyDescent="0.2">
      <c r="A515" s="33"/>
      <c r="B515" s="34">
        <f t="shared" si="7"/>
        <v>499</v>
      </c>
      <c r="C515" s="35" t="s">
        <v>548</v>
      </c>
      <c r="D515" s="36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37" t="s">
        <v>50</v>
      </c>
      <c r="F515" s="38">
        <v>0</v>
      </c>
      <c r="G515" s="39">
        <f>VLOOKUP(C515,'[8]Resumen Peso'!$B$1:$D$65536,3,0)*$C$14</f>
        <v>9154.083438185844</v>
      </c>
      <c r="H515" s="40"/>
      <c r="I515" s="41"/>
      <c r="J515" s="42">
        <f>+VLOOKUP(C515,'[8]Resumen Peso'!$B$1:$D$65536,3,0)</f>
        <v>7637.6299714535353</v>
      </c>
      <c r="N515" s="9"/>
      <c r="O515" s="9"/>
      <c r="P515" s="9"/>
      <c r="Q515" s="9"/>
      <c r="R515" s="9"/>
    </row>
    <row r="516" spans="1:18" x14ac:dyDescent="0.2">
      <c r="A516" s="33"/>
      <c r="B516" s="34">
        <f t="shared" si="7"/>
        <v>500</v>
      </c>
      <c r="C516" s="35" t="s">
        <v>549</v>
      </c>
      <c r="D516" s="36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37" t="s">
        <v>50</v>
      </c>
      <c r="F516" s="38">
        <v>0</v>
      </c>
      <c r="G516" s="39">
        <f>VLOOKUP(C516,'[8]Resumen Peso'!$B$1:$D$65536,3,0)*$C$14</f>
        <v>10193.856835396264</v>
      </c>
      <c r="H516" s="40"/>
      <c r="I516" s="41"/>
      <c r="J516" s="42">
        <f>+VLOOKUP(C516,'[8]Resumen Peso'!$B$1:$D$65536,3,0)</f>
        <v>8505.155870215518</v>
      </c>
      <c r="N516" s="9"/>
      <c r="O516" s="9"/>
      <c r="P516" s="9"/>
      <c r="Q516" s="9"/>
      <c r="R516" s="9"/>
    </row>
    <row r="517" spans="1:18" x14ac:dyDescent="0.2">
      <c r="A517" s="33"/>
      <c r="B517" s="34">
        <f t="shared" si="7"/>
        <v>501</v>
      </c>
      <c r="C517" s="35" t="s">
        <v>550</v>
      </c>
      <c r="D517" s="36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37" t="s">
        <v>50</v>
      </c>
      <c r="F517" s="38">
        <v>0</v>
      </c>
      <c r="G517" s="39">
        <f>VLOOKUP(C517,'[8]Resumen Peso'!$B$1:$D$65536,3,0)*$C$14</f>
        <v>11417.119655643815</v>
      </c>
      <c r="H517" s="40"/>
      <c r="I517" s="41"/>
      <c r="J517" s="42">
        <f>+VLOOKUP(C517,'[8]Resumen Peso'!$B$1:$D$65536,3,0)</f>
        <v>9525.7745746413802</v>
      </c>
      <c r="N517" s="9"/>
      <c r="O517" s="9"/>
      <c r="P517" s="9"/>
      <c r="Q517" s="9"/>
      <c r="R517" s="9"/>
    </row>
    <row r="518" spans="1:18" x14ac:dyDescent="0.2">
      <c r="A518" s="33"/>
      <c r="B518" s="34">
        <f t="shared" si="7"/>
        <v>502</v>
      </c>
      <c r="C518" s="35" t="s">
        <v>551</v>
      </c>
      <c r="D518" s="36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37" t="s">
        <v>50</v>
      </c>
      <c r="F518" s="38">
        <v>0</v>
      </c>
      <c r="G518" s="39">
        <f>VLOOKUP(C518,'[8]Resumen Peso'!$B$1:$D$65536,3,0)*$C$14</f>
        <v>11786.473670360727</v>
      </c>
      <c r="H518" s="40"/>
      <c r="I518" s="41"/>
      <c r="J518" s="42">
        <f>+VLOOKUP(C518,'[8]Resumen Peso'!$B$1:$D$65536,3,0)</f>
        <v>9833.9418872868991</v>
      </c>
      <c r="N518" s="9"/>
      <c r="O518" s="9"/>
      <c r="P518" s="9"/>
      <c r="Q518" s="9"/>
      <c r="R518" s="9"/>
    </row>
    <row r="519" spans="1:18" x14ac:dyDescent="0.2">
      <c r="A519" s="33"/>
      <c r="B519" s="34">
        <f t="shared" si="7"/>
        <v>503</v>
      </c>
      <c r="C519" s="35" t="s">
        <v>552</v>
      </c>
      <c r="D519" s="36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37" t="s">
        <v>50</v>
      </c>
      <c r="F519" s="38">
        <v>0</v>
      </c>
      <c r="G519" s="39">
        <f>VLOOKUP(C519,'[8]Resumen Peso'!$B$1:$D$65536,3,0)*$C$14</f>
        <v>13139.881460825784</v>
      </c>
      <c r="H519" s="40"/>
      <c r="I519" s="41"/>
      <c r="J519" s="42">
        <f>+VLOOKUP(C519,'[8]Resumen Peso'!$B$1:$D$65536,3,0)</f>
        <v>10963.145916707803</v>
      </c>
      <c r="N519" s="9"/>
      <c r="O519" s="9"/>
      <c r="P519" s="9"/>
      <c r="Q519" s="9"/>
      <c r="R519" s="9"/>
    </row>
    <row r="520" spans="1:18" x14ac:dyDescent="0.2">
      <c r="A520" s="33"/>
      <c r="B520" s="34">
        <f t="shared" si="7"/>
        <v>504</v>
      </c>
      <c r="C520" s="35" t="s">
        <v>553</v>
      </c>
      <c r="D520" s="36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37" t="s">
        <v>50</v>
      </c>
      <c r="F520" s="38">
        <v>0</v>
      </c>
      <c r="G520" s="39">
        <f>VLOOKUP(C520,'[8]Resumen Peso'!$B$1:$D$65536,3,0)*$C$14</f>
        <v>14493.289251290838</v>
      </c>
      <c r="H520" s="40"/>
      <c r="I520" s="41"/>
      <c r="J520" s="42">
        <f>+VLOOKUP(C520,'[8]Resumen Peso'!$B$1:$D$65536,3,0)</f>
        <v>12092.349946128707</v>
      </c>
      <c r="N520" s="9"/>
      <c r="O520" s="9"/>
      <c r="P520" s="9"/>
      <c r="Q520" s="9"/>
      <c r="R520" s="9"/>
    </row>
    <row r="521" spans="1:18" x14ac:dyDescent="0.2">
      <c r="A521" s="33"/>
      <c r="B521" s="34">
        <f t="shared" si="7"/>
        <v>505</v>
      </c>
      <c r="C521" s="35" t="s">
        <v>554</v>
      </c>
      <c r="D521" s="36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37" t="s">
        <v>50</v>
      </c>
      <c r="F521" s="38">
        <v>0</v>
      </c>
      <c r="G521" s="39">
        <f>VLOOKUP(C521,'[8]Resumen Peso'!$B$1:$D$65536,3,0)*$C$14</f>
        <v>3502.5482840543013</v>
      </c>
      <c r="H521" s="40"/>
      <c r="I521" s="41"/>
      <c r="J521" s="42">
        <f>+VLOOKUP(C521,'[8]Resumen Peso'!$B$1:$D$65536,3,0)</f>
        <v>2922.3207251055851</v>
      </c>
      <c r="N521" s="9"/>
      <c r="O521" s="9"/>
      <c r="P521" s="9"/>
      <c r="Q521" s="9"/>
      <c r="R521" s="9"/>
    </row>
    <row r="522" spans="1:18" x14ac:dyDescent="0.2">
      <c r="A522" s="33"/>
      <c r="B522" s="34">
        <f t="shared" si="7"/>
        <v>506</v>
      </c>
      <c r="C522" s="35" t="s">
        <v>555</v>
      </c>
      <c r="D522" s="36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37" t="s">
        <v>50</v>
      </c>
      <c r="F522" s="38">
        <v>0</v>
      </c>
      <c r="G522" s="39">
        <f>VLOOKUP(C522,'[8]Resumen Peso'!$B$1:$D$65536,3,0)*$C$14</f>
        <v>4007.4201087828496</v>
      </c>
      <c r="H522" s="40"/>
      <c r="I522" s="41"/>
      <c r="J522" s="42">
        <f>+VLOOKUP(C522,'[8]Resumen Peso'!$B$1:$D$65536,3,0)</f>
        <v>3343.5561449406246</v>
      </c>
      <c r="N522" s="9"/>
      <c r="O522" s="9"/>
      <c r="P522" s="9"/>
      <c r="Q522" s="9"/>
      <c r="R522" s="9"/>
    </row>
    <row r="523" spans="1:18" x14ac:dyDescent="0.2">
      <c r="A523" s="33"/>
      <c r="B523" s="34">
        <f t="shared" si="7"/>
        <v>507</v>
      </c>
      <c r="C523" s="35" t="s">
        <v>556</v>
      </c>
      <c r="D523" s="36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37" t="s">
        <v>50</v>
      </c>
      <c r="F523" s="38">
        <v>0</v>
      </c>
      <c r="G523" s="39">
        <f>VLOOKUP(C523,'[8]Resumen Peso'!$B$1:$D$65536,3,0)*$C$14</f>
        <v>4507.7841493620354</v>
      </c>
      <c r="H523" s="40"/>
      <c r="I523" s="41"/>
      <c r="J523" s="42">
        <f>+VLOOKUP(C523,'[8]Resumen Peso'!$B$1:$D$65536,3,0)</f>
        <v>3761.0305342414222</v>
      </c>
      <c r="N523" s="9"/>
      <c r="O523" s="9"/>
      <c r="P523" s="9"/>
      <c r="Q523" s="9"/>
      <c r="R523" s="9"/>
    </row>
    <row r="524" spans="1:18" x14ac:dyDescent="0.2">
      <c r="A524" s="33"/>
      <c r="B524" s="34">
        <f t="shared" si="7"/>
        <v>508</v>
      </c>
      <c r="C524" s="35" t="s">
        <v>557</v>
      </c>
      <c r="D524" s="36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37" t="s">
        <v>50</v>
      </c>
      <c r="F524" s="38">
        <v>0</v>
      </c>
      <c r="G524" s="39">
        <f>VLOOKUP(C524,'[8]Resumen Peso'!$B$1:$D$65536,3,0)*$C$14</f>
        <v>5003.6404057918598</v>
      </c>
      <c r="H524" s="40"/>
      <c r="I524" s="41"/>
      <c r="J524" s="42">
        <f>+VLOOKUP(C524,'[8]Resumen Peso'!$B$1:$D$65536,3,0)</f>
        <v>4174.7438930079788</v>
      </c>
      <c r="N524" s="9"/>
      <c r="O524" s="9"/>
      <c r="P524" s="9"/>
      <c r="Q524" s="9"/>
      <c r="R524" s="9"/>
    </row>
    <row r="525" spans="1:18" x14ac:dyDescent="0.2">
      <c r="A525" s="33"/>
      <c r="B525" s="34">
        <f t="shared" si="7"/>
        <v>509</v>
      </c>
      <c r="C525" s="35" t="s">
        <v>558</v>
      </c>
      <c r="D525" s="36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37" t="s">
        <v>50</v>
      </c>
      <c r="F525" s="38">
        <v>0</v>
      </c>
      <c r="G525" s="39">
        <f>VLOOKUP(C525,'[8]Resumen Peso'!$B$1:$D$65536,3,0)*$C$14</f>
        <v>5499.4966622216825</v>
      </c>
      <c r="H525" s="40"/>
      <c r="I525" s="41"/>
      <c r="J525" s="42">
        <f>+VLOOKUP(C525,'[8]Resumen Peso'!$B$1:$D$65536,3,0)</f>
        <v>4588.4572517745346</v>
      </c>
      <c r="N525" s="9"/>
      <c r="O525" s="9"/>
      <c r="P525" s="9"/>
      <c r="Q525" s="9"/>
      <c r="R525" s="9"/>
    </row>
    <row r="526" spans="1:18" x14ac:dyDescent="0.2">
      <c r="A526" s="33"/>
      <c r="B526" s="34">
        <f t="shared" si="7"/>
        <v>510</v>
      </c>
      <c r="C526" s="35" t="s">
        <v>559</v>
      </c>
      <c r="D526" s="36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37" t="s">
        <v>50</v>
      </c>
      <c r="F526" s="38">
        <v>0</v>
      </c>
      <c r="G526" s="39">
        <f>VLOOKUP(C526,'[8]Resumen Peso'!$B$1:$D$65536,3,0)*$C$14</f>
        <v>6165.3775211971442</v>
      </c>
      <c r="H526" s="40"/>
      <c r="I526" s="41"/>
      <c r="J526" s="42">
        <f>+VLOOKUP(C526,'[8]Resumen Peso'!$B$1:$D$65536,3,0)</f>
        <v>5144.0291602316092</v>
      </c>
      <c r="N526" s="9"/>
      <c r="O526" s="9"/>
      <c r="P526" s="9"/>
      <c r="Q526" s="9"/>
      <c r="R526" s="9"/>
    </row>
    <row r="527" spans="1:18" x14ac:dyDescent="0.2">
      <c r="A527" s="33"/>
      <c r="B527" s="34">
        <f t="shared" si="7"/>
        <v>511</v>
      </c>
      <c r="C527" s="35" t="s">
        <v>560</v>
      </c>
      <c r="D527" s="36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37" t="s">
        <v>50</v>
      </c>
      <c r="F527" s="38">
        <v>0</v>
      </c>
      <c r="G527" s="39">
        <f>VLOOKUP(C527,'[8]Resumen Peso'!$B$1:$D$65536,3,0)*$C$14</f>
        <v>6842.8163387315699</v>
      </c>
      <c r="H527" s="40"/>
      <c r="I527" s="41"/>
      <c r="J527" s="42">
        <f>+VLOOKUP(C527,'[8]Resumen Peso'!$B$1:$D$65536,3,0)</f>
        <v>5709.2443509784789</v>
      </c>
      <c r="N527" s="9"/>
      <c r="O527" s="9"/>
      <c r="P527" s="9"/>
      <c r="Q527" s="9"/>
      <c r="R527" s="9"/>
    </row>
    <row r="528" spans="1:18" x14ac:dyDescent="0.2">
      <c r="A528" s="33"/>
      <c r="B528" s="34">
        <f t="shared" si="7"/>
        <v>512</v>
      </c>
      <c r="C528" s="35" t="s">
        <v>561</v>
      </c>
      <c r="D528" s="36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37" t="s">
        <v>50</v>
      </c>
      <c r="F528" s="38">
        <v>0</v>
      </c>
      <c r="G528" s="39">
        <f>VLOOKUP(C528,'[8]Resumen Peso'!$B$1:$D$65536,3,0)*$C$14</f>
        <v>7520.2551562659955</v>
      </c>
      <c r="H528" s="40"/>
      <c r="I528" s="41"/>
      <c r="J528" s="42">
        <f>+VLOOKUP(C528,'[8]Resumen Peso'!$B$1:$D$65536,3,0)</f>
        <v>6274.4595417253486</v>
      </c>
      <c r="N528" s="9"/>
      <c r="O528" s="9"/>
      <c r="P528" s="9"/>
      <c r="Q528" s="9"/>
      <c r="R528" s="9"/>
    </row>
    <row r="529" spans="1:18" x14ac:dyDescent="0.2">
      <c r="A529" s="33"/>
      <c r="B529" s="34">
        <f t="shared" si="7"/>
        <v>513</v>
      </c>
      <c r="C529" s="35" t="s">
        <v>562</v>
      </c>
      <c r="D529" s="36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37" t="s">
        <v>50</v>
      </c>
      <c r="F529" s="38">
        <v>0</v>
      </c>
      <c r="G529" s="39">
        <f>VLOOKUP(C529,'[8]Resumen Peso'!$B$1:$D$65536,3,0)*$C$14</f>
        <v>8320.1256437330067</v>
      </c>
      <c r="H529" s="40"/>
      <c r="I529" s="41"/>
      <c r="J529" s="42">
        <f>+VLOOKUP(C529,'[8]Resumen Peso'!$B$1:$D$65536,3,0)</f>
        <v>6941.8245323999254</v>
      </c>
      <c r="N529" s="9"/>
      <c r="O529" s="9"/>
      <c r="P529" s="9"/>
      <c r="Q529" s="9"/>
      <c r="R529" s="9"/>
    </row>
    <row r="530" spans="1:18" x14ac:dyDescent="0.2">
      <c r="A530" s="33"/>
      <c r="B530" s="34">
        <f t="shared" ref="B530:B593" si="8">1+B529</f>
        <v>514</v>
      </c>
      <c r="C530" s="35" t="s">
        <v>563</v>
      </c>
      <c r="D530" s="36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37" t="s">
        <v>50</v>
      </c>
      <c r="F530" s="38">
        <v>0</v>
      </c>
      <c r="G530" s="39">
        <f>VLOOKUP(C530,'[8]Resumen Peso'!$B$1:$D$65536,3,0)*$C$14</f>
        <v>9265.1733226425458</v>
      </c>
      <c r="H530" s="40"/>
      <c r="I530" s="41"/>
      <c r="J530" s="42">
        <f>+VLOOKUP(C530,'[8]Resumen Peso'!$B$1:$D$65536,3,0)</f>
        <v>7730.3168512248612</v>
      </c>
      <c r="N530" s="9"/>
      <c r="O530" s="9"/>
      <c r="P530" s="9"/>
      <c r="Q530" s="9"/>
      <c r="R530" s="9"/>
    </row>
    <row r="531" spans="1:18" x14ac:dyDescent="0.2">
      <c r="A531" s="33"/>
      <c r="B531" s="34">
        <f t="shared" si="8"/>
        <v>515</v>
      </c>
      <c r="C531" s="35" t="s">
        <v>564</v>
      </c>
      <c r="D531" s="36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37" t="s">
        <v>50</v>
      </c>
      <c r="F531" s="38">
        <v>0</v>
      </c>
      <c r="G531" s="39">
        <f>VLOOKUP(C531,'[8]Resumen Peso'!$B$1:$D$65536,3,0)*$C$14</f>
        <v>10376.994121359654</v>
      </c>
      <c r="H531" s="40"/>
      <c r="I531" s="41"/>
      <c r="J531" s="42">
        <f>+VLOOKUP(C531,'[8]Resumen Peso'!$B$1:$D$65536,3,0)</f>
        <v>8657.9548733718457</v>
      </c>
      <c r="N531" s="9"/>
      <c r="O531" s="9"/>
      <c r="P531" s="9"/>
      <c r="Q531" s="9"/>
      <c r="R531" s="9"/>
    </row>
    <row r="532" spans="1:18" x14ac:dyDescent="0.2">
      <c r="A532" s="33"/>
      <c r="B532" s="34">
        <f t="shared" si="8"/>
        <v>516</v>
      </c>
      <c r="C532" s="35" t="s">
        <v>565</v>
      </c>
      <c r="D532" s="36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37" t="s">
        <v>50</v>
      </c>
      <c r="F532" s="38">
        <v>0</v>
      </c>
      <c r="G532" s="39">
        <f>VLOOKUP(C532,'[8]Resumen Peso'!$B$1:$D$65536,3,0)*$C$14</f>
        <v>10712.699146358957</v>
      </c>
      <c r="H532" s="40"/>
      <c r="I532" s="41"/>
      <c r="J532" s="42">
        <f>+VLOOKUP(C532,'[8]Resumen Peso'!$B$1:$D$65536,3,0)</f>
        <v>8938.0474438422734</v>
      </c>
      <c r="N532" s="9"/>
      <c r="O532" s="9"/>
      <c r="P532" s="9"/>
      <c r="Q532" s="9"/>
      <c r="R532" s="9"/>
    </row>
    <row r="533" spans="1:18" x14ac:dyDescent="0.2">
      <c r="A533" s="33"/>
      <c r="B533" s="34">
        <f t="shared" si="8"/>
        <v>517</v>
      </c>
      <c r="C533" s="35" t="s">
        <v>566</v>
      </c>
      <c r="D533" s="36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37" t="s">
        <v>50</v>
      </c>
      <c r="F533" s="38">
        <v>0</v>
      </c>
      <c r="G533" s="39">
        <f>VLOOKUP(C533,'[8]Resumen Peso'!$B$1:$D$65536,3,0)*$C$14</f>
        <v>11942.808412886241</v>
      </c>
      <c r="H533" s="40"/>
      <c r="I533" s="41"/>
      <c r="J533" s="42">
        <f>+VLOOKUP(C533,'[8]Resumen Peso'!$B$1:$D$65536,3,0)</f>
        <v>9964.3784212288447</v>
      </c>
      <c r="N533" s="9"/>
      <c r="O533" s="9"/>
      <c r="P533" s="9"/>
      <c r="Q533" s="9"/>
      <c r="R533" s="9"/>
    </row>
    <row r="534" spans="1:18" x14ac:dyDescent="0.2">
      <c r="A534" s="33"/>
      <c r="B534" s="34">
        <f t="shared" si="8"/>
        <v>518</v>
      </c>
      <c r="C534" s="35" t="s">
        <v>567</v>
      </c>
      <c r="D534" s="36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37" t="s">
        <v>50</v>
      </c>
      <c r="F534" s="38">
        <v>0</v>
      </c>
      <c r="G534" s="39">
        <f>VLOOKUP(C534,'[8]Resumen Peso'!$B$1:$D$65536,3,0)*$C$14</f>
        <v>13172.917679413524</v>
      </c>
      <c r="H534" s="40"/>
      <c r="I534" s="41"/>
      <c r="J534" s="42">
        <f>+VLOOKUP(C534,'[8]Resumen Peso'!$B$1:$D$65536,3,0)</f>
        <v>10990.709398615416</v>
      </c>
      <c r="N534" s="9"/>
      <c r="O534" s="9"/>
      <c r="P534" s="9"/>
      <c r="Q534" s="9"/>
      <c r="R534" s="9"/>
    </row>
    <row r="535" spans="1:18" x14ac:dyDescent="0.2">
      <c r="A535" s="33"/>
      <c r="B535" s="34">
        <f t="shared" si="8"/>
        <v>519</v>
      </c>
      <c r="C535" s="35" t="s">
        <v>568</v>
      </c>
      <c r="D535" s="36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37" t="s">
        <v>50</v>
      </c>
      <c r="F535" s="38">
        <v>0</v>
      </c>
      <c r="G535" s="39">
        <f>VLOOKUP(C535,'[8]Resumen Peso'!$B$1:$D$65536,3,0)*$C$14</f>
        <v>3288.2010264300261</v>
      </c>
      <c r="H535" s="40"/>
      <c r="I535" s="41"/>
      <c r="J535" s="42">
        <f>+VLOOKUP(C535,'[8]Resumen Peso'!$B$1:$D$65536,3,0)</f>
        <v>2743.4819532957358</v>
      </c>
      <c r="N535" s="9"/>
      <c r="O535" s="9"/>
      <c r="P535" s="9"/>
      <c r="Q535" s="9"/>
      <c r="R535" s="9"/>
    </row>
    <row r="536" spans="1:18" x14ac:dyDescent="0.2">
      <c r="A536" s="33"/>
      <c r="B536" s="34">
        <f t="shared" si="8"/>
        <v>520</v>
      </c>
      <c r="C536" s="35" t="s">
        <v>569</v>
      </c>
      <c r="D536" s="36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37" t="s">
        <v>50</v>
      </c>
      <c r="F536" s="38">
        <v>0</v>
      </c>
      <c r="G536" s="39">
        <f>VLOOKUP(C536,'[8]Resumen Peso'!$B$1:$D$65536,3,0)*$C$14</f>
        <v>3762.1759491586781</v>
      </c>
      <c r="H536" s="40"/>
      <c r="I536" s="41"/>
      <c r="J536" s="42">
        <f>+VLOOKUP(C536,'[8]Resumen Peso'!$B$1:$D$65536,3,0)</f>
        <v>3138.9388114284543</v>
      </c>
      <c r="N536" s="9"/>
      <c r="O536" s="9"/>
      <c r="P536" s="9"/>
      <c r="Q536" s="9"/>
      <c r="R536" s="9"/>
    </row>
    <row r="537" spans="1:18" x14ac:dyDescent="0.2">
      <c r="A537" s="33"/>
      <c r="B537" s="34">
        <f t="shared" si="8"/>
        <v>521</v>
      </c>
      <c r="C537" s="35" t="s">
        <v>570</v>
      </c>
      <c r="D537" s="36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37" t="s">
        <v>50</v>
      </c>
      <c r="F537" s="38">
        <v>0</v>
      </c>
      <c r="G537" s="39">
        <f>VLOOKUP(C537,'[8]Resumen Peso'!$B$1:$D$65536,3,0)*$C$14</f>
        <v>4231.9189529343967</v>
      </c>
      <c r="H537" s="40"/>
      <c r="I537" s="41"/>
      <c r="J537" s="42">
        <f>+VLOOKUP(C537,'[8]Resumen Peso'!$B$1:$D$65536,3,0)</f>
        <v>3530.8648047564166</v>
      </c>
      <c r="N537" s="9"/>
      <c r="O537" s="9"/>
      <c r="P537" s="9"/>
      <c r="Q537" s="9"/>
      <c r="R537" s="9"/>
    </row>
    <row r="538" spans="1:18" x14ac:dyDescent="0.2">
      <c r="A538" s="33"/>
      <c r="B538" s="34">
        <f t="shared" si="8"/>
        <v>522</v>
      </c>
      <c r="C538" s="35" t="s">
        <v>571</v>
      </c>
      <c r="D538" s="36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37" t="s">
        <v>50</v>
      </c>
      <c r="F538" s="38">
        <v>0</v>
      </c>
      <c r="G538" s="39">
        <f>VLOOKUP(C538,'[8]Resumen Peso'!$B$1:$D$65536,3,0)*$C$14</f>
        <v>4697.4300377571799</v>
      </c>
      <c r="H538" s="40"/>
      <c r="I538" s="41"/>
      <c r="J538" s="42">
        <f>+VLOOKUP(C538,'[8]Resumen Peso'!$B$1:$D$65536,3,0)</f>
        <v>3919.2599332796226</v>
      </c>
      <c r="N538" s="9"/>
      <c r="O538" s="9"/>
      <c r="P538" s="9"/>
      <c r="Q538" s="9"/>
      <c r="R538" s="9"/>
    </row>
    <row r="539" spans="1:18" x14ac:dyDescent="0.2">
      <c r="A539" s="33"/>
      <c r="B539" s="34">
        <f t="shared" si="8"/>
        <v>523</v>
      </c>
      <c r="C539" s="35" t="s">
        <v>572</v>
      </c>
      <c r="D539" s="36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37" t="s">
        <v>50</v>
      </c>
      <c r="F539" s="38">
        <v>0</v>
      </c>
      <c r="G539" s="39">
        <f>VLOOKUP(C539,'[8]Resumen Peso'!$B$1:$D$65536,3,0)*$C$14</f>
        <v>5162.9411225799631</v>
      </c>
      <c r="H539" s="40"/>
      <c r="I539" s="41"/>
      <c r="J539" s="42">
        <f>+VLOOKUP(C539,'[8]Resumen Peso'!$B$1:$D$65536,3,0)</f>
        <v>4307.6550618028277</v>
      </c>
      <c r="N539" s="9"/>
      <c r="O539" s="9"/>
      <c r="P539" s="9"/>
      <c r="Q539" s="9"/>
      <c r="R539" s="9"/>
    </row>
    <row r="540" spans="1:18" x14ac:dyDescent="0.2">
      <c r="A540" s="33"/>
      <c r="B540" s="34">
        <f t="shared" si="8"/>
        <v>524</v>
      </c>
      <c r="C540" s="35" t="s">
        <v>573</v>
      </c>
      <c r="D540" s="36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37" t="s">
        <v>50</v>
      </c>
      <c r="F540" s="38">
        <v>0</v>
      </c>
      <c r="G540" s="39">
        <f>VLOOKUP(C540,'[8]Resumen Peso'!$B$1:$D$65536,3,0)*$C$14</f>
        <v>5788.0717264695268</v>
      </c>
      <c r="H540" s="40"/>
      <c r="I540" s="41"/>
      <c r="J540" s="42">
        <f>+VLOOKUP(C540,'[8]Resumen Peso'!$B$1:$D$65536,3,0)</f>
        <v>4829.2273490318366</v>
      </c>
      <c r="N540" s="9"/>
      <c r="O540" s="9"/>
      <c r="P540" s="9"/>
      <c r="Q540" s="9"/>
      <c r="R540" s="9"/>
    </row>
    <row r="541" spans="1:18" x14ac:dyDescent="0.2">
      <c r="A541" s="33"/>
      <c r="B541" s="34">
        <f t="shared" si="8"/>
        <v>525</v>
      </c>
      <c r="C541" s="35" t="s">
        <v>574</v>
      </c>
      <c r="D541" s="36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37" t="s">
        <v>50</v>
      </c>
      <c r="F541" s="38">
        <v>0</v>
      </c>
      <c r="G541" s="39">
        <f>VLOOKUP(C541,'[8]Resumen Peso'!$B$1:$D$65536,3,0)*$C$14</f>
        <v>6424.0529705544132</v>
      </c>
      <c r="H541" s="40"/>
      <c r="I541" s="41"/>
      <c r="J541" s="42">
        <f>+VLOOKUP(C541,'[8]Resumen Peso'!$B$1:$D$65536,3,0)</f>
        <v>5359.8527736202404</v>
      </c>
      <c r="N541" s="9"/>
      <c r="O541" s="9"/>
      <c r="P541" s="9"/>
      <c r="Q541" s="9"/>
      <c r="R541" s="9"/>
    </row>
    <row r="542" spans="1:18" x14ac:dyDescent="0.2">
      <c r="A542" s="33"/>
      <c r="B542" s="34">
        <f t="shared" si="8"/>
        <v>526</v>
      </c>
      <c r="C542" s="35" t="s">
        <v>575</v>
      </c>
      <c r="D542" s="36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37" t="s">
        <v>50</v>
      </c>
      <c r="F542" s="38">
        <v>0</v>
      </c>
      <c r="G542" s="39">
        <f>VLOOKUP(C542,'[8]Resumen Peso'!$B$1:$D$65536,3,0)*$C$14</f>
        <v>7060.0342146393004</v>
      </c>
      <c r="H542" s="40"/>
      <c r="I542" s="41"/>
      <c r="J542" s="42">
        <f>+VLOOKUP(C542,'[8]Resumen Peso'!$B$1:$D$65536,3,0)</f>
        <v>5890.4781982086442</v>
      </c>
      <c r="N542" s="9"/>
      <c r="O542" s="9"/>
      <c r="P542" s="9"/>
      <c r="Q542" s="9"/>
      <c r="R542" s="9"/>
    </row>
    <row r="543" spans="1:18" x14ac:dyDescent="0.2">
      <c r="A543" s="33"/>
      <c r="B543" s="34">
        <f t="shared" si="8"/>
        <v>527</v>
      </c>
      <c r="C543" s="35" t="s">
        <v>576</v>
      </c>
      <c r="D543" s="36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37" t="s">
        <v>50</v>
      </c>
      <c r="F543" s="38">
        <v>0</v>
      </c>
      <c r="G543" s="39">
        <f>VLOOKUP(C543,'[8]Resumen Peso'!$B$1:$D$65536,3,0)*$C$14</f>
        <v>7810.9546144733486</v>
      </c>
      <c r="H543" s="40"/>
      <c r="I543" s="41"/>
      <c r="J543" s="42">
        <f>+VLOOKUP(C543,'[8]Resumen Peso'!$B$1:$D$65536,3,0)</f>
        <v>6517.0021086226625</v>
      </c>
      <c r="N543" s="9"/>
      <c r="O543" s="9"/>
      <c r="P543" s="9"/>
      <c r="Q543" s="9"/>
      <c r="R543" s="9"/>
    </row>
    <row r="544" spans="1:18" x14ac:dyDescent="0.2">
      <c r="A544" s="33"/>
      <c r="B544" s="34">
        <f t="shared" si="8"/>
        <v>528</v>
      </c>
      <c r="C544" s="35" t="s">
        <v>577</v>
      </c>
      <c r="D544" s="36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37" t="s">
        <v>50</v>
      </c>
      <c r="F544" s="38">
        <v>0</v>
      </c>
      <c r="G544" s="39">
        <f>VLOOKUP(C544,'[8]Resumen Peso'!$B$1:$D$65536,3,0)*$C$14</f>
        <v>8698.1677221306763</v>
      </c>
      <c r="H544" s="40"/>
      <c r="I544" s="41"/>
      <c r="J544" s="42">
        <f>+VLOOKUP(C544,'[8]Resumen Peso'!$B$1:$D$65536,3,0)</f>
        <v>7257.2406554818062</v>
      </c>
      <c r="N544" s="9"/>
      <c r="O544" s="9"/>
      <c r="P544" s="9"/>
      <c r="Q544" s="9"/>
      <c r="R544" s="9"/>
    </row>
    <row r="545" spans="1:18" x14ac:dyDescent="0.2">
      <c r="A545" s="33"/>
      <c r="B545" s="34">
        <f t="shared" si="8"/>
        <v>529</v>
      </c>
      <c r="C545" s="35" t="s">
        <v>578</v>
      </c>
      <c r="D545" s="36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37" t="s">
        <v>50</v>
      </c>
      <c r="F545" s="38">
        <v>0</v>
      </c>
      <c r="G545" s="39">
        <f>VLOOKUP(C545,'[8]Resumen Peso'!$B$1:$D$65536,3,0)*$C$14</f>
        <v>9741.9478487863598</v>
      </c>
      <c r="H545" s="40"/>
      <c r="I545" s="41"/>
      <c r="J545" s="42">
        <f>+VLOOKUP(C545,'[8]Resumen Peso'!$B$1:$D$65536,3,0)</f>
        <v>8128.109534139624</v>
      </c>
      <c r="N545" s="9"/>
      <c r="O545" s="9"/>
      <c r="P545" s="9"/>
      <c r="Q545" s="9"/>
      <c r="R545" s="9"/>
    </row>
    <row r="546" spans="1:18" x14ac:dyDescent="0.2">
      <c r="A546" s="33"/>
      <c r="B546" s="34">
        <f t="shared" si="8"/>
        <v>530</v>
      </c>
      <c r="C546" s="35" t="s">
        <v>579</v>
      </c>
      <c r="D546" s="36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37" t="s">
        <v>50</v>
      </c>
      <c r="F546" s="38">
        <v>0</v>
      </c>
      <c r="G546" s="39">
        <f>VLOOKUP(C546,'[8]Resumen Peso'!$B$1:$D$65536,3,0)*$C$14</f>
        <v>10057.108559862318</v>
      </c>
      <c r="H546" s="40"/>
      <c r="I546" s="41"/>
      <c r="J546" s="42">
        <f>+VLOOKUP(C546,'[8]Resumen Peso'!$B$1:$D$65536,3,0)</f>
        <v>8391.0611348096936</v>
      </c>
      <c r="N546" s="9"/>
      <c r="O546" s="9"/>
      <c r="P546" s="9"/>
      <c r="Q546" s="9"/>
      <c r="R546" s="9"/>
    </row>
    <row r="547" spans="1:18" x14ac:dyDescent="0.2">
      <c r="A547" s="33"/>
      <c r="B547" s="34">
        <f t="shared" si="8"/>
        <v>531</v>
      </c>
      <c r="C547" s="35" t="s">
        <v>580</v>
      </c>
      <c r="D547" s="36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37" t="s">
        <v>50</v>
      </c>
      <c r="F547" s="38">
        <v>0</v>
      </c>
      <c r="G547" s="39">
        <f>VLOOKUP(C547,'[8]Resumen Peso'!$B$1:$D$65536,3,0)*$C$14</f>
        <v>11211.938193826441</v>
      </c>
      <c r="H547" s="40"/>
      <c r="I547" s="41"/>
      <c r="J547" s="42">
        <f>+VLOOKUP(C547,'[8]Resumen Peso'!$B$1:$D$65536,3,0)</f>
        <v>9354.5832049160472</v>
      </c>
      <c r="N547" s="9"/>
      <c r="O547" s="9"/>
      <c r="P547" s="9"/>
      <c r="Q547" s="9"/>
      <c r="R547" s="9"/>
    </row>
    <row r="548" spans="1:18" x14ac:dyDescent="0.2">
      <c r="A548" s="33"/>
      <c r="B548" s="34">
        <f t="shared" si="8"/>
        <v>532</v>
      </c>
      <c r="C548" s="35" t="s">
        <v>581</v>
      </c>
      <c r="D548" s="36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37" t="s">
        <v>50</v>
      </c>
      <c r="F548" s="38">
        <v>0</v>
      </c>
      <c r="G548" s="39">
        <f>VLOOKUP(C548,'[8]Resumen Peso'!$B$1:$D$65536,3,0)*$C$14</f>
        <v>12366.767827790565</v>
      </c>
      <c r="H548" s="40"/>
      <c r="I548" s="41"/>
      <c r="J548" s="42">
        <f>+VLOOKUP(C548,'[8]Resumen Peso'!$B$1:$D$65536,3,0)</f>
        <v>10318.105275022401</v>
      </c>
      <c r="N548" s="9"/>
      <c r="O548" s="9"/>
      <c r="P548" s="9"/>
      <c r="Q548" s="9"/>
      <c r="R548" s="9"/>
    </row>
    <row r="549" spans="1:18" x14ac:dyDescent="0.2">
      <c r="A549" s="33"/>
      <c r="B549" s="34">
        <f t="shared" si="8"/>
        <v>533</v>
      </c>
      <c r="C549" s="35" t="s">
        <v>582</v>
      </c>
      <c r="D549" s="36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37" t="s">
        <v>50</v>
      </c>
      <c r="F549" s="38">
        <v>0</v>
      </c>
      <c r="G549" s="39">
        <f>VLOOKUP(C549,'[8]Resumen Peso'!$B$1:$D$65536,3,0)*$C$14</f>
        <v>5301.2861526418101</v>
      </c>
      <c r="H549" s="40"/>
      <c r="I549" s="41"/>
      <c r="J549" s="42">
        <f>+VLOOKUP(C549,'[8]Resumen Peso'!$B$1:$D$65536,3,0)</f>
        <v>4423.0820354738707</v>
      </c>
      <c r="N549" s="9"/>
      <c r="O549" s="9"/>
      <c r="P549" s="9"/>
      <c r="Q549" s="9"/>
      <c r="R549" s="9"/>
    </row>
    <row r="550" spans="1:18" x14ac:dyDescent="0.2">
      <c r="A550" s="33"/>
      <c r="B550" s="34">
        <f t="shared" si="8"/>
        <v>534</v>
      </c>
      <c r="C550" s="35" t="s">
        <v>583</v>
      </c>
      <c r="D550" s="36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37" t="s">
        <v>50</v>
      </c>
      <c r="F550" s="38">
        <v>0</v>
      </c>
      <c r="G550" s="39">
        <f>VLOOKUP(C550,'[8]Resumen Peso'!$B$1:$D$65536,3,0)*$C$14</f>
        <v>6065.4355079775669</v>
      </c>
      <c r="H550" s="40"/>
      <c r="I550" s="41"/>
      <c r="J550" s="42">
        <f>+VLOOKUP(C550,'[8]Resumen Peso'!$B$1:$D$65536,3,0)</f>
        <v>5060.6434099565904</v>
      </c>
      <c r="N550" s="9"/>
      <c r="O550" s="9"/>
      <c r="P550" s="9"/>
      <c r="Q550" s="9"/>
      <c r="R550" s="9"/>
    </row>
    <row r="551" spans="1:18" x14ac:dyDescent="0.2">
      <c r="A551" s="33"/>
      <c r="B551" s="34">
        <f t="shared" si="8"/>
        <v>535</v>
      </c>
      <c r="C551" s="35" t="s">
        <v>584</v>
      </c>
      <c r="D551" s="36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37" t="s">
        <v>50</v>
      </c>
      <c r="F551" s="38">
        <v>0</v>
      </c>
      <c r="G551" s="39">
        <f>VLOOKUP(C551,'[8]Resumen Peso'!$B$1:$D$65536,3,0)*$C$14</f>
        <v>6822.7621012121108</v>
      </c>
      <c r="H551" s="40"/>
      <c r="I551" s="41"/>
      <c r="J551" s="42">
        <f>+VLOOKUP(C551,'[8]Resumen Peso'!$B$1:$D$65536,3,0)</f>
        <v>5692.5122721671432</v>
      </c>
      <c r="N551" s="9"/>
      <c r="O551" s="9"/>
      <c r="P551" s="9"/>
      <c r="Q551" s="9"/>
      <c r="R551" s="9"/>
    </row>
    <row r="552" spans="1:18" x14ac:dyDescent="0.2">
      <c r="A552" s="33"/>
      <c r="B552" s="34">
        <f t="shared" si="8"/>
        <v>536</v>
      </c>
      <c r="C552" s="35" t="s">
        <v>585</v>
      </c>
      <c r="D552" s="36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37" t="s">
        <v>50</v>
      </c>
      <c r="F552" s="38">
        <v>0</v>
      </c>
      <c r="G552" s="39">
        <f>VLOOKUP(C552,'[8]Resumen Peso'!$B$1:$D$65536,3,0)*$C$14</f>
        <v>7573.2659323454427</v>
      </c>
      <c r="H552" s="40"/>
      <c r="I552" s="41"/>
      <c r="J552" s="42">
        <f>+VLOOKUP(C552,'[8]Resumen Peso'!$B$1:$D$65536,3,0)</f>
        <v>6318.6886221055292</v>
      </c>
      <c r="N552" s="9"/>
      <c r="O552" s="9"/>
      <c r="P552" s="9"/>
      <c r="Q552" s="9"/>
      <c r="R552" s="9"/>
    </row>
    <row r="553" spans="1:18" x14ac:dyDescent="0.2">
      <c r="A553" s="33"/>
      <c r="B553" s="34">
        <f t="shared" si="8"/>
        <v>537</v>
      </c>
      <c r="C553" s="35" t="s">
        <v>586</v>
      </c>
      <c r="D553" s="36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37" t="s">
        <v>50</v>
      </c>
      <c r="F553" s="38">
        <v>0</v>
      </c>
      <c r="G553" s="39">
        <f>VLOOKUP(C553,'[8]Resumen Peso'!$B$1:$D$65536,3,0)*$C$14</f>
        <v>8323.7697634787746</v>
      </c>
      <c r="H553" s="40"/>
      <c r="I553" s="41"/>
      <c r="J553" s="42">
        <f>+VLOOKUP(C553,'[8]Resumen Peso'!$B$1:$D$65536,3,0)</f>
        <v>6944.8649720439143</v>
      </c>
      <c r="N553" s="9"/>
      <c r="O553" s="9"/>
      <c r="P553" s="9"/>
      <c r="Q553" s="9"/>
      <c r="R553" s="9"/>
    </row>
    <row r="554" spans="1:18" x14ac:dyDescent="0.2">
      <c r="A554" s="33"/>
      <c r="B554" s="34">
        <f t="shared" si="8"/>
        <v>538</v>
      </c>
      <c r="C554" s="35" t="s">
        <v>587</v>
      </c>
      <c r="D554" s="36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37" t="s">
        <v>50</v>
      </c>
      <c r="F554" s="38">
        <v>0</v>
      </c>
      <c r="G554" s="39">
        <f>VLOOKUP(C554,'[8]Resumen Peso'!$B$1:$D$65536,3,0)*$C$14</f>
        <v>9331.6145355456247</v>
      </c>
      <c r="H554" s="40"/>
      <c r="I554" s="41"/>
      <c r="J554" s="42">
        <f>+VLOOKUP(C554,'[8]Resumen Peso'!$B$1:$D$65536,3,0)</f>
        <v>7785.7514998639008</v>
      </c>
      <c r="N554" s="9"/>
      <c r="O554" s="9"/>
      <c r="P554" s="9"/>
      <c r="Q554" s="9"/>
      <c r="R554" s="9"/>
    </row>
    <row r="555" spans="1:18" x14ac:dyDescent="0.2">
      <c r="A555" s="33"/>
      <c r="B555" s="34">
        <f t="shared" si="8"/>
        <v>539</v>
      </c>
      <c r="C555" s="35" t="s">
        <v>588</v>
      </c>
      <c r="D555" s="36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37" t="s">
        <v>50</v>
      </c>
      <c r="F555" s="38">
        <v>0</v>
      </c>
      <c r="G555" s="39">
        <f>VLOOKUP(C555,'[8]Resumen Peso'!$B$1:$D$65536,3,0)*$C$14</f>
        <v>10356.952869639983</v>
      </c>
      <c r="H555" s="40"/>
      <c r="I555" s="41"/>
      <c r="J555" s="42">
        <f>+VLOOKUP(C555,'[8]Resumen Peso'!$B$1:$D$65536,3,0)</f>
        <v>8641.2336291497231</v>
      </c>
      <c r="N555" s="9"/>
      <c r="O555" s="9"/>
      <c r="P555" s="9"/>
      <c r="Q555" s="9"/>
      <c r="R555" s="9"/>
    </row>
    <row r="556" spans="1:18" x14ac:dyDescent="0.2">
      <c r="A556" s="33"/>
      <c r="B556" s="34">
        <f t="shared" si="8"/>
        <v>540</v>
      </c>
      <c r="C556" s="35" t="s">
        <v>589</v>
      </c>
      <c r="D556" s="36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37" t="s">
        <v>50</v>
      </c>
      <c r="F556" s="38">
        <v>0</v>
      </c>
      <c r="G556" s="39">
        <f>VLOOKUP(C556,'[8]Resumen Peso'!$B$1:$D$65536,3,0)*$C$14</f>
        <v>11382.291203734343</v>
      </c>
      <c r="H556" s="40"/>
      <c r="I556" s="41"/>
      <c r="J556" s="42">
        <f>+VLOOKUP(C556,'[8]Resumen Peso'!$B$1:$D$65536,3,0)</f>
        <v>9496.7157584355464</v>
      </c>
      <c r="N556" s="9"/>
      <c r="O556" s="9"/>
      <c r="P556" s="9"/>
      <c r="Q556" s="9"/>
      <c r="R556" s="9"/>
    </row>
    <row r="557" spans="1:18" x14ac:dyDescent="0.2">
      <c r="A557" s="33"/>
      <c r="B557" s="34">
        <f t="shared" si="8"/>
        <v>541</v>
      </c>
      <c r="C557" s="35" t="s">
        <v>590</v>
      </c>
      <c r="D557" s="36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37" t="s">
        <v>50</v>
      </c>
      <c r="F557" s="38">
        <v>0</v>
      </c>
      <c r="G557" s="39">
        <f>VLOOKUP(C557,'[8]Resumen Peso'!$B$1:$D$65536,3,0)*$C$14</f>
        <v>12592.936138572299</v>
      </c>
      <c r="H557" s="40"/>
      <c r="I557" s="41"/>
      <c r="J557" s="42">
        <f>+VLOOKUP(C557,'[8]Resumen Peso'!$B$1:$D$65536,3,0)</f>
        <v>10506.806839814115</v>
      </c>
      <c r="N557" s="9"/>
      <c r="O557" s="9"/>
      <c r="P557" s="9"/>
      <c r="Q557" s="9"/>
      <c r="R557" s="9"/>
    </row>
    <row r="558" spans="1:18" x14ac:dyDescent="0.2">
      <c r="A558" s="33"/>
      <c r="B558" s="34">
        <f t="shared" si="8"/>
        <v>542</v>
      </c>
      <c r="C558" s="35" t="s">
        <v>591</v>
      </c>
      <c r="D558" s="36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37" t="s">
        <v>50</v>
      </c>
      <c r="F558" s="38">
        <v>0</v>
      </c>
      <c r="G558" s="39">
        <f>VLOOKUP(C558,'[8]Resumen Peso'!$B$1:$D$65536,3,0)*$C$14</f>
        <v>14023.314185492538</v>
      </c>
      <c r="H558" s="40"/>
      <c r="I558" s="41"/>
      <c r="J558" s="42">
        <f>+VLOOKUP(C558,'[8]Resumen Peso'!$B$1:$D$65536,3,0)</f>
        <v>11700.230333868725</v>
      </c>
      <c r="N558" s="9"/>
      <c r="O558" s="9"/>
      <c r="P558" s="9"/>
      <c r="Q558" s="9"/>
      <c r="R558" s="9"/>
    </row>
    <row r="559" spans="1:18" x14ac:dyDescent="0.2">
      <c r="A559" s="33"/>
      <c r="B559" s="34">
        <f t="shared" si="8"/>
        <v>543</v>
      </c>
      <c r="C559" s="35" t="s">
        <v>592</v>
      </c>
      <c r="D559" s="36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37" t="s">
        <v>50</v>
      </c>
      <c r="F559" s="38">
        <v>0</v>
      </c>
      <c r="G559" s="39">
        <f>VLOOKUP(C559,'[8]Resumen Peso'!$B$1:$D$65536,3,0)*$C$14</f>
        <v>15706.111887751644</v>
      </c>
      <c r="H559" s="40"/>
      <c r="I559" s="41"/>
      <c r="J559" s="42">
        <f>+VLOOKUP(C559,'[8]Resumen Peso'!$B$1:$D$65536,3,0)</f>
        <v>13104.257973932974</v>
      </c>
      <c r="N559" s="9"/>
      <c r="O559" s="9"/>
      <c r="P559" s="9"/>
      <c r="Q559" s="9"/>
      <c r="R559" s="9"/>
    </row>
    <row r="560" spans="1:18" x14ac:dyDescent="0.2">
      <c r="A560" s="33"/>
      <c r="B560" s="34">
        <f t="shared" si="8"/>
        <v>544</v>
      </c>
      <c r="C560" s="35" t="s">
        <v>593</v>
      </c>
      <c r="D560" s="36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37" t="s">
        <v>50</v>
      </c>
      <c r="F560" s="38">
        <v>0</v>
      </c>
      <c r="G560" s="39">
        <f>VLOOKUP(C560,'[8]Resumen Peso'!$B$1:$D$65536,3,0)*$C$14</f>
        <v>16214.218630634594</v>
      </c>
      <c r="H560" s="40"/>
      <c r="I560" s="41"/>
      <c r="J560" s="42">
        <f>+VLOOKUP(C560,'[8]Resumen Peso'!$B$1:$D$65536,3,0)</f>
        <v>13528.192419620038</v>
      </c>
      <c r="N560" s="9"/>
      <c r="O560" s="9"/>
      <c r="P560" s="9"/>
      <c r="Q560" s="9"/>
      <c r="R560" s="9"/>
    </row>
    <row r="561" spans="1:18" x14ac:dyDescent="0.2">
      <c r="A561" s="33"/>
      <c r="B561" s="34">
        <f t="shared" si="8"/>
        <v>545</v>
      </c>
      <c r="C561" s="35" t="s">
        <v>594</v>
      </c>
      <c r="D561" s="36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37" t="s">
        <v>50</v>
      </c>
      <c r="F561" s="38">
        <v>0</v>
      </c>
      <c r="G561" s="39">
        <f>VLOOKUP(C561,'[8]Resumen Peso'!$B$1:$D$65536,3,0)*$C$14</f>
        <v>18076.051985099879</v>
      </c>
      <c r="H561" s="40"/>
      <c r="I561" s="41"/>
      <c r="J561" s="42">
        <f>+VLOOKUP(C561,'[8]Resumen Peso'!$B$1:$D$65536,3,0)</f>
        <v>15081.596900356786</v>
      </c>
      <c r="N561" s="9"/>
      <c r="O561" s="9"/>
      <c r="P561" s="9"/>
      <c r="Q561" s="9"/>
      <c r="R561" s="9"/>
    </row>
    <row r="562" spans="1:18" x14ac:dyDescent="0.2">
      <c r="A562" s="33"/>
      <c r="B562" s="34">
        <f t="shared" si="8"/>
        <v>546</v>
      </c>
      <c r="C562" s="35" t="s">
        <v>595</v>
      </c>
      <c r="D562" s="36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37" t="s">
        <v>50</v>
      </c>
      <c r="F562" s="38">
        <v>0</v>
      </c>
      <c r="G562" s="39">
        <f>VLOOKUP(C562,'[8]Resumen Peso'!$B$1:$D$65536,3,0)*$C$14</f>
        <v>19937.885339565168</v>
      </c>
      <c r="H562" s="40"/>
      <c r="I562" s="41"/>
      <c r="J562" s="42">
        <f>+VLOOKUP(C562,'[8]Resumen Peso'!$B$1:$D$65536,3,0)</f>
        <v>16635.001381093534</v>
      </c>
      <c r="N562" s="9"/>
      <c r="O562" s="9"/>
      <c r="P562" s="9"/>
      <c r="Q562" s="9"/>
      <c r="R562" s="9"/>
    </row>
    <row r="563" spans="1:18" x14ac:dyDescent="0.2">
      <c r="A563" s="33"/>
      <c r="B563" s="34">
        <f t="shared" si="8"/>
        <v>547</v>
      </c>
      <c r="C563" s="35" t="s">
        <v>596</v>
      </c>
      <c r="D563" s="36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37" t="s">
        <v>50</v>
      </c>
      <c r="F563" s="38">
        <v>0</v>
      </c>
      <c r="G563" s="39">
        <f>VLOOKUP(C563,'[8]Resumen Peso'!$B$1:$D$65536,3,0)*$C$14</f>
        <v>4797.3008450310444</v>
      </c>
      <c r="H563" s="40"/>
      <c r="I563" s="41"/>
      <c r="J563" s="42">
        <f>+VLOOKUP(C563,'[8]Resumen Peso'!$B$1:$D$65536,3,0)</f>
        <v>4002.5862734925859</v>
      </c>
      <c r="N563" s="9"/>
      <c r="O563" s="9"/>
      <c r="P563" s="9"/>
      <c r="Q563" s="9"/>
      <c r="R563" s="9"/>
    </row>
    <row r="564" spans="1:18" x14ac:dyDescent="0.2">
      <c r="A564" s="33"/>
      <c r="B564" s="34">
        <f t="shared" si="8"/>
        <v>548</v>
      </c>
      <c r="C564" s="35" t="s">
        <v>597</v>
      </c>
      <c r="D564" s="36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37" t="s">
        <v>50</v>
      </c>
      <c r="F564" s="38">
        <v>0</v>
      </c>
      <c r="G564" s="39">
        <f>VLOOKUP(C564,'[8]Resumen Peso'!$B$1:$D$65536,3,0)*$C$14</f>
        <v>5488.8036695400233</v>
      </c>
      <c r="H564" s="40"/>
      <c r="I564" s="41"/>
      <c r="J564" s="42">
        <f>+VLOOKUP(C564,'[8]Resumen Peso'!$B$1:$D$65536,3,0)</f>
        <v>4579.5356462482732</v>
      </c>
      <c r="N564" s="9"/>
      <c r="O564" s="9"/>
      <c r="P564" s="9"/>
      <c r="Q564" s="9"/>
      <c r="R564" s="9"/>
    </row>
    <row r="565" spans="1:18" x14ac:dyDescent="0.2">
      <c r="A565" s="33"/>
      <c r="B565" s="34">
        <f t="shared" si="8"/>
        <v>549</v>
      </c>
      <c r="C565" s="35" t="s">
        <v>598</v>
      </c>
      <c r="D565" s="36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37" t="s">
        <v>50</v>
      </c>
      <c r="F565" s="38">
        <v>0</v>
      </c>
      <c r="G565" s="39">
        <f>VLOOKUP(C565,'[8]Resumen Peso'!$B$1:$D$65536,3,0)*$C$14</f>
        <v>6174.1323616873151</v>
      </c>
      <c r="H565" s="40"/>
      <c r="I565" s="41"/>
      <c r="J565" s="42">
        <f>+VLOOKUP(C565,'[8]Resumen Peso'!$B$1:$D$65536,3,0)</f>
        <v>5151.3336853186429</v>
      </c>
      <c r="N565" s="9"/>
      <c r="O565" s="9"/>
      <c r="P565" s="9"/>
      <c r="Q565" s="9"/>
      <c r="R565" s="9"/>
    </row>
    <row r="566" spans="1:18" x14ac:dyDescent="0.2">
      <c r="A566" s="33"/>
      <c r="B566" s="34">
        <f t="shared" si="8"/>
        <v>550</v>
      </c>
      <c r="C566" s="35" t="s">
        <v>599</v>
      </c>
      <c r="D566" s="36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37" t="s">
        <v>50</v>
      </c>
      <c r="F566" s="38">
        <v>0</v>
      </c>
      <c r="G566" s="39">
        <f>VLOOKUP(C566,'[8]Resumen Peso'!$B$1:$D$65536,3,0)*$C$14</f>
        <v>6853.2869214729208</v>
      </c>
      <c r="H566" s="40"/>
      <c r="I566" s="41"/>
      <c r="J566" s="42">
        <f>+VLOOKUP(C566,'[8]Resumen Peso'!$B$1:$D$65536,3,0)</f>
        <v>5717.980390703694</v>
      </c>
      <c r="N566" s="9"/>
      <c r="O566" s="9"/>
      <c r="P566" s="9"/>
      <c r="Q566" s="9"/>
      <c r="R566" s="9"/>
    </row>
    <row r="567" spans="1:18" x14ac:dyDescent="0.2">
      <c r="A567" s="33"/>
      <c r="B567" s="34">
        <f t="shared" si="8"/>
        <v>551</v>
      </c>
      <c r="C567" s="35" t="s">
        <v>600</v>
      </c>
      <c r="D567" s="36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37" t="s">
        <v>50</v>
      </c>
      <c r="F567" s="38">
        <v>0</v>
      </c>
      <c r="G567" s="39">
        <f>VLOOKUP(C567,'[8]Resumen Peso'!$B$1:$D$65536,3,0)*$C$14</f>
        <v>7532.4414812585246</v>
      </c>
      <c r="H567" s="40"/>
      <c r="I567" s="41"/>
      <c r="J567" s="42">
        <f>+VLOOKUP(C567,'[8]Resumen Peso'!$B$1:$D$65536,3,0)</f>
        <v>6284.6270960887441</v>
      </c>
      <c r="N567" s="9"/>
      <c r="O567" s="9"/>
      <c r="P567" s="9"/>
      <c r="Q567" s="9"/>
      <c r="R567" s="9"/>
    </row>
    <row r="568" spans="1:18" x14ac:dyDescent="0.2">
      <c r="A568" s="33"/>
      <c r="B568" s="34">
        <f t="shared" si="8"/>
        <v>552</v>
      </c>
      <c r="C568" s="35" t="s">
        <v>601</v>
      </c>
      <c r="D568" s="36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37" t="s">
        <v>50</v>
      </c>
      <c r="F568" s="38">
        <v>0</v>
      </c>
      <c r="G568" s="39">
        <f>VLOOKUP(C568,'[8]Resumen Peso'!$B$1:$D$65536,3,0)*$C$14</f>
        <v>8444.4719654622513</v>
      </c>
      <c r="H568" s="40"/>
      <c r="I568" s="41"/>
      <c r="J568" s="42">
        <f>+VLOOKUP(C568,'[8]Resumen Peso'!$B$1:$D$65536,3,0)</f>
        <v>7045.5718054166437</v>
      </c>
      <c r="N568" s="9"/>
      <c r="O568" s="9"/>
      <c r="P568" s="9"/>
      <c r="Q568" s="9"/>
      <c r="R568" s="9"/>
    </row>
    <row r="569" spans="1:18" x14ac:dyDescent="0.2">
      <c r="A569" s="33"/>
      <c r="B569" s="34">
        <f t="shared" si="8"/>
        <v>553</v>
      </c>
      <c r="C569" s="35" t="s">
        <v>602</v>
      </c>
      <c r="D569" s="36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37" t="s">
        <v>50</v>
      </c>
      <c r="F569" s="38">
        <v>0</v>
      </c>
      <c r="G569" s="39">
        <f>VLOOKUP(C569,'[8]Resumen Peso'!$B$1:$D$65536,3,0)*$C$14</f>
        <v>9372.3329250413444</v>
      </c>
      <c r="H569" s="40"/>
      <c r="I569" s="41"/>
      <c r="J569" s="42">
        <f>+VLOOKUP(C569,'[8]Resumen Peso'!$B$1:$D$65536,3,0)</f>
        <v>7819.7245343137001</v>
      </c>
      <c r="N569" s="9"/>
      <c r="O569" s="9"/>
      <c r="P569" s="9"/>
      <c r="Q569" s="9"/>
      <c r="R569" s="9"/>
    </row>
    <row r="570" spans="1:18" x14ac:dyDescent="0.2">
      <c r="A570" s="33"/>
      <c r="B570" s="34">
        <f t="shared" si="8"/>
        <v>554</v>
      </c>
      <c r="C570" s="35" t="s">
        <v>603</v>
      </c>
      <c r="D570" s="36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37" t="s">
        <v>50</v>
      </c>
      <c r="F570" s="38">
        <v>0</v>
      </c>
      <c r="G570" s="39">
        <f>VLOOKUP(C570,'[8]Resumen Peso'!$B$1:$D$65536,3,0)*$C$14</f>
        <v>10300.193884620438</v>
      </c>
      <c r="H570" s="40"/>
      <c r="I570" s="41"/>
      <c r="J570" s="42">
        <f>+VLOOKUP(C570,'[8]Resumen Peso'!$B$1:$D$65536,3,0)</f>
        <v>8593.8772632107557</v>
      </c>
      <c r="N570" s="9"/>
      <c r="O570" s="9"/>
      <c r="P570" s="9"/>
      <c r="Q570" s="9"/>
      <c r="R570" s="9"/>
    </row>
    <row r="571" spans="1:18" x14ac:dyDescent="0.2">
      <c r="A571" s="33"/>
      <c r="B571" s="34">
        <f t="shared" si="8"/>
        <v>555</v>
      </c>
      <c r="C571" s="35" t="s">
        <v>604</v>
      </c>
      <c r="D571" s="36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37" t="s">
        <v>50</v>
      </c>
      <c r="F571" s="38">
        <v>0</v>
      </c>
      <c r="G571" s="39">
        <f>VLOOKUP(C571,'[8]Resumen Peso'!$B$1:$D$65536,3,0)*$C$14</f>
        <v>11395.744624894372</v>
      </c>
      <c r="H571" s="40"/>
      <c r="I571" s="41"/>
      <c r="J571" s="42">
        <f>+VLOOKUP(C571,'[8]Resumen Peso'!$B$1:$D$65536,3,0)</f>
        <v>9507.9405034757547</v>
      </c>
      <c r="N571" s="9"/>
      <c r="O571" s="9"/>
      <c r="P571" s="9"/>
      <c r="Q571" s="9"/>
      <c r="R571" s="9"/>
    </row>
    <row r="572" spans="1:18" x14ac:dyDescent="0.2">
      <c r="A572" s="33"/>
      <c r="B572" s="34">
        <f t="shared" si="8"/>
        <v>556</v>
      </c>
      <c r="C572" s="35" t="s">
        <v>605</v>
      </c>
      <c r="D572" s="36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37" t="s">
        <v>50</v>
      </c>
      <c r="F572" s="38">
        <v>0</v>
      </c>
      <c r="G572" s="39">
        <f>VLOOKUP(C572,'[8]Resumen Peso'!$B$1:$D$65536,3,0)*$C$14</f>
        <v>12690.138780505982</v>
      </c>
      <c r="H572" s="40"/>
      <c r="I572" s="41"/>
      <c r="J572" s="42">
        <f>+VLOOKUP(C572,'[8]Resumen Peso'!$B$1:$D$65536,3,0)</f>
        <v>10587.90701946075</v>
      </c>
      <c r="N572" s="9"/>
      <c r="O572" s="9"/>
      <c r="P572" s="9"/>
      <c r="Q572" s="9"/>
      <c r="R572" s="9"/>
    </row>
    <row r="573" spans="1:18" x14ac:dyDescent="0.2">
      <c r="A573" s="33"/>
      <c r="B573" s="34">
        <f t="shared" si="8"/>
        <v>557</v>
      </c>
      <c r="C573" s="35" t="s">
        <v>606</v>
      </c>
      <c r="D573" s="36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37" t="s">
        <v>50</v>
      </c>
      <c r="F573" s="38">
        <v>0</v>
      </c>
      <c r="G573" s="39">
        <f>VLOOKUP(C573,'[8]Resumen Peso'!$B$1:$D$65536,3,0)*$C$14</f>
        <v>14212.955434166701</v>
      </c>
      <c r="H573" s="40"/>
      <c r="I573" s="41"/>
      <c r="J573" s="42">
        <f>+VLOOKUP(C573,'[8]Resumen Peso'!$B$1:$D$65536,3,0)</f>
        <v>11858.455861796041</v>
      </c>
      <c r="N573" s="9"/>
      <c r="O573" s="9"/>
      <c r="P573" s="9"/>
      <c r="Q573" s="9"/>
      <c r="R573" s="9"/>
    </row>
    <row r="574" spans="1:18" x14ac:dyDescent="0.2">
      <c r="A574" s="33"/>
      <c r="B574" s="34">
        <f t="shared" si="8"/>
        <v>558</v>
      </c>
      <c r="C574" s="35" t="s">
        <v>607</v>
      </c>
      <c r="D574" s="36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37" t="s">
        <v>50</v>
      </c>
      <c r="F574" s="38">
        <v>0</v>
      </c>
      <c r="G574" s="39">
        <f>VLOOKUP(C574,'[8]Resumen Peso'!$B$1:$D$65536,3,0)*$C$14</f>
        <v>14672.75723260077</v>
      </c>
      <c r="H574" s="40"/>
      <c r="I574" s="41"/>
      <c r="J574" s="42">
        <f>+VLOOKUP(C574,'[8]Resumen Peso'!$B$1:$D$65536,3,0)</f>
        <v>12242.08749683216</v>
      </c>
      <c r="N574" s="9"/>
      <c r="O574" s="9"/>
      <c r="P574" s="9"/>
      <c r="Q574" s="9"/>
      <c r="R574" s="9"/>
    </row>
    <row r="575" spans="1:18" x14ac:dyDescent="0.2">
      <c r="A575" s="33"/>
      <c r="B575" s="34">
        <f t="shared" si="8"/>
        <v>559</v>
      </c>
      <c r="C575" s="35" t="s">
        <v>608</v>
      </c>
      <c r="D575" s="36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37" t="s">
        <v>50</v>
      </c>
      <c r="F575" s="38">
        <v>0</v>
      </c>
      <c r="G575" s="39">
        <f>VLOOKUP(C575,'[8]Resumen Peso'!$B$1:$D$65536,3,0)*$C$14</f>
        <v>16357.588888072209</v>
      </c>
      <c r="H575" s="40"/>
      <c r="I575" s="41"/>
      <c r="J575" s="42">
        <f>+VLOOKUP(C575,'[8]Resumen Peso'!$B$1:$D$65536,3,0)</f>
        <v>13647.812148084906</v>
      </c>
      <c r="N575" s="9"/>
      <c r="O575" s="9"/>
      <c r="P575" s="9"/>
      <c r="Q575" s="9"/>
      <c r="R575" s="9"/>
    </row>
    <row r="576" spans="1:18" x14ac:dyDescent="0.2">
      <c r="A576" s="33"/>
      <c r="B576" s="34">
        <f t="shared" si="8"/>
        <v>560</v>
      </c>
      <c r="C576" s="35" t="s">
        <v>609</v>
      </c>
      <c r="D576" s="36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37" t="s">
        <v>50</v>
      </c>
      <c r="F576" s="38">
        <v>0</v>
      </c>
      <c r="G576" s="39">
        <f>VLOOKUP(C576,'[8]Resumen Peso'!$B$1:$D$65536,3,0)*$C$14</f>
        <v>18042.420543543645</v>
      </c>
      <c r="H576" s="40"/>
      <c r="I576" s="41"/>
      <c r="J576" s="42">
        <f>+VLOOKUP(C576,'[8]Resumen Peso'!$B$1:$D$65536,3,0)</f>
        <v>15053.536799337651</v>
      </c>
      <c r="N576" s="9"/>
      <c r="O576" s="9"/>
      <c r="P576" s="9"/>
      <c r="Q576" s="9"/>
      <c r="R576" s="9"/>
    </row>
    <row r="577" spans="1:18" x14ac:dyDescent="0.2">
      <c r="A577" s="33"/>
      <c r="B577" s="34">
        <f t="shared" si="8"/>
        <v>561</v>
      </c>
      <c r="C577" s="35" t="s">
        <v>610</v>
      </c>
      <c r="D577" s="36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37" t="s">
        <v>50</v>
      </c>
      <c r="F577" s="38">
        <v>0</v>
      </c>
      <c r="G577" s="39">
        <f>VLOOKUP(C577,'[8]Resumen Peso'!$B$1:$D$65536,3,0)*$C$14</f>
        <v>4486.3528755940315</v>
      </c>
      <c r="H577" s="40"/>
      <c r="I577" s="41"/>
      <c r="J577" s="42">
        <f>+VLOOKUP(C577,'[8]Resumen Peso'!$B$1:$D$65536,3,0)</f>
        <v>3743.1495372019881</v>
      </c>
      <c r="N577" s="9"/>
      <c r="O577" s="9"/>
      <c r="P577" s="9"/>
      <c r="Q577" s="9"/>
      <c r="R577" s="9"/>
    </row>
    <row r="578" spans="1:18" x14ac:dyDescent="0.2">
      <c r="A578" s="33"/>
      <c r="B578" s="34">
        <f t="shared" si="8"/>
        <v>562</v>
      </c>
      <c r="C578" s="35" t="s">
        <v>611</v>
      </c>
      <c r="D578" s="36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37" t="s">
        <v>50</v>
      </c>
      <c r="F578" s="38">
        <v>0</v>
      </c>
      <c r="G578" s="39">
        <f>VLOOKUP(C578,'[8]Resumen Peso'!$B$1:$D$65536,3,0)*$C$14</f>
        <v>5133.034371175153</v>
      </c>
      <c r="H578" s="40"/>
      <c r="I578" s="41"/>
      <c r="J578" s="42">
        <f>+VLOOKUP(C578,'[8]Resumen Peso'!$B$1:$D$65536,3,0)</f>
        <v>4282.7026236455176</v>
      </c>
      <c r="N578" s="9"/>
      <c r="O578" s="9"/>
      <c r="P578" s="9"/>
      <c r="Q578" s="9"/>
      <c r="R578" s="9"/>
    </row>
    <row r="579" spans="1:18" x14ac:dyDescent="0.2">
      <c r="A579" s="33"/>
      <c r="B579" s="34">
        <f t="shared" si="8"/>
        <v>563</v>
      </c>
      <c r="C579" s="35" t="s">
        <v>612</v>
      </c>
      <c r="D579" s="36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37" t="s">
        <v>50</v>
      </c>
      <c r="F579" s="38">
        <v>0</v>
      </c>
      <c r="G579" s="39">
        <f>VLOOKUP(C579,'[8]Resumen Peso'!$B$1:$D$65536,3,0)*$C$14</f>
        <v>5773.9419248314425</v>
      </c>
      <c r="H579" s="40"/>
      <c r="I579" s="41"/>
      <c r="J579" s="42">
        <f>+VLOOKUP(C579,'[8]Resumen Peso'!$B$1:$D$65536,3,0)</f>
        <v>4817.4382718172301</v>
      </c>
      <c r="N579" s="9"/>
      <c r="O579" s="9"/>
      <c r="P579" s="9"/>
      <c r="Q579" s="9"/>
      <c r="R579" s="9"/>
    </row>
    <row r="580" spans="1:18" x14ac:dyDescent="0.2">
      <c r="A580" s="33"/>
      <c r="B580" s="34">
        <f t="shared" si="8"/>
        <v>564</v>
      </c>
      <c r="C580" s="35" t="s">
        <v>613</v>
      </c>
      <c r="D580" s="36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37" t="s">
        <v>50</v>
      </c>
      <c r="F580" s="38">
        <v>0</v>
      </c>
      <c r="G580" s="39">
        <f>VLOOKUP(C580,'[8]Resumen Peso'!$B$1:$D$65536,3,0)*$C$14</f>
        <v>6409.0755365629011</v>
      </c>
      <c r="H580" s="40"/>
      <c r="I580" s="41"/>
      <c r="J580" s="42">
        <f>+VLOOKUP(C580,'[8]Resumen Peso'!$B$1:$D$65536,3,0)</f>
        <v>5347.3564817171255</v>
      </c>
      <c r="N580" s="9"/>
      <c r="O580" s="9"/>
      <c r="P580" s="9"/>
      <c r="Q580" s="9"/>
      <c r="R580" s="9"/>
    </row>
    <row r="581" spans="1:18" x14ac:dyDescent="0.2">
      <c r="A581" s="33"/>
      <c r="B581" s="34">
        <f t="shared" si="8"/>
        <v>565</v>
      </c>
      <c r="C581" s="35" t="s">
        <v>614</v>
      </c>
      <c r="D581" s="36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37" t="s">
        <v>50</v>
      </c>
      <c r="F581" s="38">
        <v>0</v>
      </c>
      <c r="G581" s="39">
        <f>VLOOKUP(C581,'[8]Resumen Peso'!$B$1:$D$65536,3,0)*$C$14</f>
        <v>7044.2091482943597</v>
      </c>
      <c r="H581" s="40"/>
      <c r="I581" s="41"/>
      <c r="J581" s="42">
        <f>+VLOOKUP(C581,'[8]Resumen Peso'!$B$1:$D$65536,3,0)</f>
        <v>5877.2746916170208</v>
      </c>
      <c r="N581" s="9"/>
      <c r="O581" s="9"/>
      <c r="P581" s="9"/>
      <c r="Q581" s="9"/>
      <c r="R581" s="9"/>
    </row>
    <row r="582" spans="1:18" x14ac:dyDescent="0.2">
      <c r="A582" s="33"/>
      <c r="B582" s="34">
        <f t="shared" si="8"/>
        <v>566</v>
      </c>
      <c r="C582" s="35" t="s">
        <v>615</v>
      </c>
      <c r="D582" s="36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37" t="s">
        <v>50</v>
      </c>
      <c r="F582" s="38">
        <v>0</v>
      </c>
      <c r="G582" s="39">
        <f>VLOOKUP(C582,'[8]Resumen Peso'!$B$1:$D$65536,3,0)*$C$14</f>
        <v>7897.1243015466116</v>
      </c>
      <c r="H582" s="40"/>
      <c r="I582" s="41"/>
      <c r="J582" s="42">
        <f>+VLOOKUP(C582,'[8]Resumen Peso'!$B$1:$D$65536,3,0)</f>
        <v>6588.8970382533189</v>
      </c>
      <c r="N582" s="9"/>
      <c r="O582" s="9"/>
      <c r="P582" s="9"/>
      <c r="Q582" s="9"/>
      <c r="R582" s="9"/>
    </row>
    <row r="583" spans="1:18" x14ac:dyDescent="0.2">
      <c r="A583" s="33"/>
      <c r="B583" s="34">
        <f t="shared" si="8"/>
        <v>567</v>
      </c>
      <c r="C583" s="35" t="s">
        <v>616</v>
      </c>
      <c r="D583" s="36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37" t="s">
        <v>50</v>
      </c>
      <c r="F583" s="38">
        <v>0</v>
      </c>
      <c r="G583" s="39">
        <f>VLOOKUP(C583,'[8]Resumen Peso'!$B$1:$D$65536,3,0)*$C$14</f>
        <v>8764.8438418941296</v>
      </c>
      <c r="H583" s="40"/>
      <c r="I583" s="41"/>
      <c r="J583" s="42">
        <f>+VLOOKUP(C583,'[8]Resumen Peso'!$B$1:$D$65536,3,0)</f>
        <v>7312.8712966185558</v>
      </c>
      <c r="N583" s="9"/>
      <c r="O583" s="9"/>
      <c r="P583" s="9"/>
      <c r="Q583" s="9"/>
      <c r="R583" s="9"/>
    </row>
    <row r="584" spans="1:18" x14ac:dyDescent="0.2">
      <c r="A584" s="33"/>
      <c r="B584" s="34">
        <f t="shared" si="8"/>
        <v>568</v>
      </c>
      <c r="C584" s="35" t="s">
        <v>617</v>
      </c>
      <c r="D584" s="36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37" t="s">
        <v>50</v>
      </c>
      <c r="F584" s="38">
        <v>0</v>
      </c>
      <c r="G584" s="39">
        <f>VLOOKUP(C584,'[8]Resumen Peso'!$B$1:$D$65536,3,0)*$C$14</f>
        <v>9632.5633822416494</v>
      </c>
      <c r="H584" s="40"/>
      <c r="I584" s="41"/>
      <c r="J584" s="42">
        <f>+VLOOKUP(C584,'[8]Resumen Peso'!$B$1:$D$65536,3,0)</f>
        <v>8036.8455549837927</v>
      </c>
      <c r="N584" s="9"/>
      <c r="O584" s="9"/>
      <c r="P584" s="9"/>
      <c r="Q584" s="9"/>
      <c r="R584" s="9"/>
    </row>
    <row r="585" spans="1:18" x14ac:dyDescent="0.2">
      <c r="A585" s="33"/>
      <c r="B585" s="34">
        <f t="shared" si="8"/>
        <v>569</v>
      </c>
      <c r="C585" s="35" t="s">
        <v>618</v>
      </c>
      <c r="D585" s="36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37" t="s">
        <v>50</v>
      </c>
      <c r="F585" s="38">
        <v>0</v>
      </c>
      <c r="G585" s="39">
        <f>VLOOKUP(C585,'[8]Resumen Peso'!$B$1:$D$65536,3,0)*$C$14</f>
        <v>10657.103508608338</v>
      </c>
      <c r="H585" s="40"/>
      <c r="I585" s="41"/>
      <c r="J585" s="42">
        <f>+VLOOKUP(C585,'[8]Resumen Peso'!$B$1:$D$65536,3,0)</f>
        <v>8891.6617065881292</v>
      </c>
      <c r="N585" s="9"/>
      <c r="O585" s="9"/>
      <c r="P585" s="9"/>
      <c r="Q585" s="9"/>
      <c r="R585" s="9"/>
    </row>
    <row r="586" spans="1:18" x14ac:dyDescent="0.2">
      <c r="A586" s="33"/>
      <c r="B586" s="34">
        <f t="shared" si="8"/>
        <v>570</v>
      </c>
      <c r="C586" s="35" t="s">
        <v>619</v>
      </c>
      <c r="D586" s="36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37" t="s">
        <v>50</v>
      </c>
      <c r="F586" s="38">
        <v>0</v>
      </c>
      <c r="G586" s="39">
        <f>VLOOKUP(C586,'[8]Resumen Peso'!$B$1:$D$65536,3,0)*$C$14</f>
        <v>11867.598561924653</v>
      </c>
      <c r="H586" s="40"/>
      <c r="I586" s="41"/>
      <c r="J586" s="42">
        <f>+VLOOKUP(C586,'[8]Resumen Peso'!$B$1:$D$65536,3,0)</f>
        <v>9901.6277356215251</v>
      </c>
      <c r="N586" s="9"/>
      <c r="O586" s="9"/>
      <c r="P586" s="9"/>
      <c r="Q586" s="9"/>
      <c r="R586" s="9"/>
    </row>
    <row r="587" spans="1:18" x14ac:dyDescent="0.2">
      <c r="A587" s="33"/>
      <c r="B587" s="34">
        <f t="shared" si="8"/>
        <v>571</v>
      </c>
      <c r="C587" s="35" t="s">
        <v>620</v>
      </c>
      <c r="D587" s="36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37" t="s">
        <v>50</v>
      </c>
      <c r="F587" s="38">
        <v>0</v>
      </c>
      <c r="G587" s="39">
        <f>VLOOKUP(C587,'[8]Resumen Peso'!$B$1:$D$65536,3,0)*$C$14</f>
        <v>13291.710389355612</v>
      </c>
      <c r="H587" s="40"/>
      <c r="I587" s="41"/>
      <c r="J587" s="42">
        <f>+VLOOKUP(C587,'[8]Resumen Peso'!$B$1:$D$65536,3,0)</f>
        <v>11089.823063896109</v>
      </c>
      <c r="N587" s="9"/>
      <c r="O587" s="9"/>
      <c r="P587" s="9"/>
      <c r="Q587" s="9"/>
      <c r="R587" s="9"/>
    </row>
    <row r="588" spans="1:18" x14ac:dyDescent="0.2">
      <c r="A588" s="33"/>
      <c r="B588" s="34">
        <f t="shared" si="8"/>
        <v>572</v>
      </c>
      <c r="C588" s="35" t="s">
        <v>621</v>
      </c>
      <c r="D588" s="36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37" t="s">
        <v>50</v>
      </c>
      <c r="F588" s="38">
        <v>0</v>
      </c>
      <c r="G588" s="39">
        <f>VLOOKUP(C588,'[8]Resumen Peso'!$B$1:$D$65536,3,0)*$C$14</f>
        <v>13721.709088049827</v>
      </c>
      <c r="H588" s="40"/>
      <c r="I588" s="41"/>
      <c r="J588" s="42">
        <f>+VLOOKUP(C588,'[8]Resumen Peso'!$B$1:$D$65536,3,0)</f>
        <v>11448.588741640882</v>
      </c>
      <c r="N588" s="9"/>
      <c r="O588" s="9"/>
      <c r="P588" s="9"/>
      <c r="Q588" s="9"/>
      <c r="R588" s="9"/>
    </row>
    <row r="589" spans="1:18" x14ac:dyDescent="0.2">
      <c r="A589" s="33"/>
      <c r="B589" s="34">
        <f t="shared" si="8"/>
        <v>573</v>
      </c>
      <c r="C589" s="35" t="s">
        <v>622</v>
      </c>
      <c r="D589" s="36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37" t="s">
        <v>50</v>
      </c>
      <c r="F589" s="38">
        <v>0</v>
      </c>
      <c r="G589" s="39">
        <f>VLOOKUP(C589,'[8]Resumen Peso'!$B$1:$D$65536,3,0)*$C$14</f>
        <v>15297.334546320877</v>
      </c>
      <c r="H589" s="40"/>
      <c r="I589" s="41"/>
      <c r="J589" s="42">
        <f>+VLOOKUP(C589,'[8]Resumen Peso'!$B$1:$D$65536,3,0)</f>
        <v>12763.198151216146</v>
      </c>
      <c r="N589" s="9"/>
      <c r="O589" s="9"/>
      <c r="P589" s="9"/>
      <c r="Q589" s="9"/>
      <c r="R589" s="9"/>
    </row>
    <row r="590" spans="1:18" x14ac:dyDescent="0.2">
      <c r="A590" s="33"/>
      <c r="B590" s="34">
        <f t="shared" si="8"/>
        <v>574</v>
      </c>
      <c r="C590" s="35" t="s">
        <v>623</v>
      </c>
      <c r="D590" s="36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37" t="s">
        <v>50</v>
      </c>
      <c r="F590" s="38">
        <v>0</v>
      </c>
      <c r="G590" s="39">
        <f>VLOOKUP(C590,'[8]Resumen Peso'!$B$1:$D$65536,3,0)*$C$14</f>
        <v>16872.960004591929</v>
      </c>
      <c r="H590" s="40"/>
      <c r="I590" s="41"/>
      <c r="J590" s="42">
        <f>+VLOOKUP(C590,'[8]Resumen Peso'!$B$1:$D$65536,3,0)</f>
        <v>14077.807560791409</v>
      </c>
      <c r="N590" s="9"/>
      <c r="O590" s="9"/>
      <c r="P590" s="9"/>
      <c r="Q590" s="9"/>
      <c r="R590" s="9"/>
    </row>
    <row r="591" spans="1:18" x14ac:dyDescent="0.2">
      <c r="A591" s="33"/>
      <c r="B591" s="34">
        <f t="shared" si="8"/>
        <v>575</v>
      </c>
      <c r="C591" s="35" t="s">
        <v>624</v>
      </c>
      <c r="D591" s="36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37" t="s">
        <v>50</v>
      </c>
      <c r="F591" s="38">
        <v>0</v>
      </c>
      <c r="G591" s="39">
        <f>VLOOKUP(C591,'[8]Resumen Peso'!$B$1:$D$65536,3,0)*$C$14</f>
        <v>4139.2166686203118</v>
      </c>
      <c r="H591" s="40"/>
      <c r="I591" s="41"/>
      <c r="J591" s="42">
        <f>+VLOOKUP(C591,'[8]Resumen Peso'!$B$1:$D$65536,3,0)</f>
        <v>3453.5194593834476</v>
      </c>
      <c r="N591" s="9"/>
      <c r="O591" s="9"/>
      <c r="P591" s="9"/>
      <c r="Q591" s="9"/>
      <c r="R591" s="9"/>
    </row>
    <row r="592" spans="1:18" x14ac:dyDescent="0.2">
      <c r="A592" s="33"/>
      <c r="B592" s="34">
        <f t="shared" si="8"/>
        <v>576</v>
      </c>
      <c r="C592" s="35" t="s">
        <v>625</v>
      </c>
      <c r="D592" s="36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37" t="s">
        <v>50</v>
      </c>
      <c r="F592" s="38">
        <v>0</v>
      </c>
      <c r="G592" s="39">
        <f>VLOOKUP(C592,'[8]Resumen Peso'!$B$1:$D$65536,3,0)*$C$14</f>
        <v>4735.8605127457622</v>
      </c>
      <c r="H592" s="40"/>
      <c r="I592" s="41"/>
      <c r="J592" s="42">
        <f>+VLOOKUP(C592,'[8]Resumen Peso'!$B$1:$D$65536,3,0)</f>
        <v>3951.324066141422</v>
      </c>
      <c r="N592" s="9"/>
      <c r="O592" s="9"/>
      <c r="P592" s="9"/>
      <c r="Q592" s="9"/>
      <c r="R592" s="9"/>
    </row>
    <row r="593" spans="1:18" x14ac:dyDescent="0.2">
      <c r="A593" s="33"/>
      <c r="B593" s="34">
        <f t="shared" si="8"/>
        <v>577</v>
      </c>
      <c r="C593" s="35" t="s">
        <v>626</v>
      </c>
      <c r="D593" s="36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37" t="s">
        <v>50</v>
      </c>
      <c r="F593" s="38">
        <v>0</v>
      </c>
      <c r="G593" s="39">
        <f>VLOOKUP(C593,'[8]Resumen Peso'!$B$1:$D$65536,3,0)*$C$14</f>
        <v>5327.1771796915209</v>
      </c>
      <c r="H593" s="40"/>
      <c r="I593" s="41"/>
      <c r="J593" s="42">
        <f>+VLOOKUP(C593,'[8]Resumen Peso'!$B$1:$D$65536,3,0)</f>
        <v>4444.6839889104858</v>
      </c>
      <c r="N593" s="9"/>
      <c r="O593" s="9"/>
      <c r="P593" s="9"/>
      <c r="Q593" s="9"/>
      <c r="R593" s="9"/>
    </row>
    <row r="594" spans="1:18" x14ac:dyDescent="0.2">
      <c r="A594" s="33"/>
      <c r="B594" s="34">
        <f t="shared" ref="B594:B657" si="9">1+B593</f>
        <v>578</v>
      </c>
      <c r="C594" s="35" t="s">
        <v>627</v>
      </c>
      <c r="D594" s="36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37" t="s">
        <v>50</v>
      </c>
      <c r="F594" s="38">
        <v>0</v>
      </c>
      <c r="G594" s="39">
        <f>VLOOKUP(C594,'[8]Resumen Peso'!$B$1:$D$65536,3,0)*$C$14</f>
        <v>5913.1666694575888</v>
      </c>
      <c r="H594" s="40"/>
      <c r="I594" s="41"/>
      <c r="J594" s="42">
        <f>+VLOOKUP(C594,'[8]Resumen Peso'!$B$1:$D$65536,3,0)</f>
        <v>4933.59922769064</v>
      </c>
      <c r="N594" s="9"/>
      <c r="O594" s="9"/>
      <c r="P594" s="9"/>
      <c r="Q594" s="9"/>
      <c r="R594" s="9"/>
    </row>
    <row r="595" spans="1:18" x14ac:dyDescent="0.2">
      <c r="A595" s="33"/>
      <c r="B595" s="34">
        <f t="shared" si="9"/>
        <v>579</v>
      </c>
      <c r="C595" s="35" t="s">
        <v>628</v>
      </c>
      <c r="D595" s="36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37" t="s">
        <v>50</v>
      </c>
      <c r="F595" s="38">
        <v>0</v>
      </c>
      <c r="G595" s="39">
        <f>VLOOKUP(C595,'[8]Resumen Peso'!$B$1:$D$65536,3,0)*$C$14</f>
        <v>6499.1561592236549</v>
      </c>
      <c r="H595" s="40"/>
      <c r="I595" s="41"/>
      <c r="J595" s="42">
        <f>+VLOOKUP(C595,'[8]Resumen Peso'!$B$1:$D$65536,3,0)</f>
        <v>5422.5144664707923</v>
      </c>
      <c r="N595" s="9"/>
      <c r="O595" s="9"/>
      <c r="P595" s="9"/>
      <c r="Q595" s="9"/>
      <c r="R595" s="9"/>
    </row>
    <row r="596" spans="1:18" x14ac:dyDescent="0.2">
      <c r="A596" s="33"/>
      <c r="B596" s="34">
        <f t="shared" si="9"/>
        <v>580</v>
      </c>
      <c r="C596" s="35" t="s">
        <v>629</v>
      </c>
      <c r="D596" s="36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37" t="s">
        <v>50</v>
      </c>
      <c r="F596" s="38">
        <v>0</v>
      </c>
      <c r="G596" s="39">
        <f>VLOOKUP(C596,'[8]Resumen Peso'!$B$1:$D$65536,3,0)*$C$14</f>
        <v>7286.0761178533276</v>
      </c>
      <c r="H596" s="40"/>
      <c r="I596" s="41"/>
      <c r="J596" s="42">
        <f>+VLOOKUP(C596,'[8]Resumen Peso'!$B$1:$D$65536,3,0)</f>
        <v>6079.0742959446725</v>
      </c>
      <c r="N596" s="9"/>
      <c r="O596" s="9"/>
      <c r="P596" s="9"/>
      <c r="Q596" s="9"/>
      <c r="R596" s="9"/>
    </row>
    <row r="597" spans="1:18" x14ac:dyDescent="0.2">
      <c r="A597" s="33"/>
      <c r="B597" s="34">
        <f t="shared" si="9"/>
        <v>581</v>
      </c>
      <c r="C597" s="35" t="s">
        <v>630</v>
      </c>
      <c r="D597" s="36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37" t="s">
        <v>50</v>
      </c>
      <c r="F597" s="38">
        <v>0</v>
      </c>
      <c r="G597" s="39">
        <f>VLOOKUP(C597,'[8]Resumen Peso'!$B$1:$D$65536,3,0)*$C$14</f>
        <v>8086.6549587717291</v>
      </c>
      <c r="H597" s="40"/>
      <c r="I597" s="41"/>
      <c r="J597" s="42">
        <f>+VLOOKUP(C597,'[8]Resumen Peso'!$B$1:$D$65536,3,0)</f>
        <v>6747.0302951661179</v>
      </c>
      <c r="N597" s="9"/>
      <c r="O597" s="9"/>
      <c r="P597" s="9"/>
      <c r="Q597" s="9"/>
      <c r="R597" s="9"/>
    </row>
    <row r="598" spans="1:18" x14ac:dyDescent="0.2">
      <c r="A598" s="33"/>
      <c r="B598" s="34">
        <f t="shared" si="9"/>
        <v>582</v>
      </c>
      <c r="C598" s="35" t="s">
        <v>631</v>
      </c>
      <c r="D598" s="36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37" t="s">
        <v>50</v>
      </c>
      <c r="F598" s="38">
        <v>0</v>
      </c>
      <c r="G598" s="39">
        <f>VLOOKUP(C598,'[8]Resumen Peso'!$B$1:$D$65536,3,0)*$C$14</f>
        <v>8887.2337996901297</v>
      </c>
      <c r="H598" s="40"/>
      <c r="I598" s="41"/>
      <c r="J598" s="42">
        <f>+VLOOKUP(C598,'[8]Resumen Peso'!$B$1:$D$65536,3,0)</f>
        <v>7414.9862943875632</v>
      </c>
      <c r="N598" s="9"/>
      <c r="O598" s="9"/>
      <c r="P598" s="9"/>
      <c r="Q598" s="9"/>
      <c r="R598" s="9"/>
    </row>
    <row r="599" spans="1:18" x14ac:dyDescent="0.2">
      <c r="A599" s="33"/>
      <c r="B599" s="34">
        <f t="shared" si="9"/>
        <v>583</v>
      </c>
      <c r="C599" s="35" t="s">
        <v>632</v>
      </c>
      <c r="D599" s="36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37" t="s">
        <v>50</v>
      </c>
      <c r="F599" s="38">
        <v>0</v>
      </c>
      <c r="G599" s="39">
        <f>VLOOKUP(C599,'[8]Resumen Peso'!$B$1:$D$65536,3,0)*$C$14</f>
        <v>9832.4990711308765</v>
      </c>
      <c r="H599" s="40"/>
      <c r="I599" s="41"/>
      <c r="J599" s="42">
        <f>+VLOOKUP(C599,'[8]Resumen Peso'!$B$1:$D$65536,3,0)</f>
        <v>8203.6601596501223</v>
      </c>
      <c r="N599" s="9"/>
      <c r="O599" s="9"/>
      <c r="P599" s="9"/>
      <c r="Q599" s="9"/>
      <c r="R599" s="9"/>
    </row>
    <row r="600" spans="1:18" x14ac:dyDescent="0.2">
      <c r="A600" s="33"/>
      <c r="B600" s="34">
        <f t="shared" si="9"/>
        <v>584</v>
      </c>
      <c r="C600" s="35" t="s">
        <v>633</v>
      </c>
      <c r="D600" s="36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37" t="s">
        <v>50</v>
      </c>
      <c r="F600" s="38">
        <v>0</v>
      </c>
      <c r="G600" s="39">
        <f>VLOOKUP(C600,'[8]Resumen Peso'!$B$1:$D$65536,3,0)*$C$14</f>
        <v>10949.330814176921</v>
      </c>
      <c r="H600" s="40"/>
      <c r="I600" s="41"/>
      <c r="J600" s="42">
        <f>+VLOOKUP(C600,'[8]Resumen Peso'!$B$1:$D$65536,3,0)</f>
        <v>9135.4790196549238</v>
      </c>
      <c r="N600" s="9"/>
      <c r="O600" s="9"/>
      <c r="P600" s="9"/>
      <c r="Q600" s="9"/>
      <c r="R600" s="9"/>
    </row>
    <row r="601" spans="1:18" x14ac:dyDescent="0.2">
      <c r="A601" s="33"/>
      <c r="B601" s="34">
        <f t="shared" si="9"/>
        <v>585</v>
      </c>
      <c r="C601" s="35" t="s">
        <v>634</v>
      </c>
      <c r="D601" s="36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37" t="s">
        <v>50</v>
      </c>
      <c r="F601" s="38">
        <v>0</v>
      </c>
      <c r="G601" s="39">
        <f>VLOOKUP(C601,'[8]Resumen Peso'!$B$1:$D$65536,3,0)*$C$14</f>
        <v>12263.250511878152</v>
      </c>
      <c r="H601" s="40"/>
      <c r="I601" s="41"/>
      <c r="J601" s="42">
        <f>+VLOOKUP(C601,'[8]Resumen Peso'!$B$1:$D$65536,3,0)</f>
        <v>10231.736502013515</v>
      </c>
      <c r="N601" s="9"/>
      <c r="O601" s="9"/>
      <c r="P601" s="9"/>
      <c r="Q601" s="9"/>
      <c r="R601" s="9"/>
    </row>
    <row r="602" spans="1:18" x14ac:dyDescent="0.2">
      <c r="A602" s="33"/>
      <c r="B602" s="34">
        <f t="shared" si="9"/>
        <v>586</v>
      </c>
      <c r="C602" s="35" t="s">
        <v>635</v>
      </c>
      <c r="D602" s="36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37" t="s">
        <v>50</v>
      </c>
      <c r="F602" s="38">
        <v>0</v>
      </c>
      <c r="G602" s="39">
        <f>VLOOKUP(C602,'[8]Resumen Peso'!$B$1:$D$65536,3,0)*$C$14</f>
        <v>12659.977615268223</v>
      </c>
      <c r="H602" s="40"/>
      <c r="I602" s="41"/>
      <c r="J602" s="42">
        <f>+VLOOKUP(C602,'[8]Resumen Peso'!$B$1:$D$65536,3,0)</f>
        <v>10562.74231333267</v>
      </c>
      <c r="N602" s="9"/>
      <c r="O602" s="9"/>
      <c r="P602" s="9"/>
      <c r="Q602" s="9"/>
      <c r="R602" s="9"/>
    </row>
    <row r="603" spans="1:18" x14ac:dyDescent="0.2">
      <c r="A603" s="33"/>
      <c r="B603" s="34">
        <f t="shared" si="9"/>
        <v>587</v>
      </c>
      <c r="C603" s="35" t="s">
        <v>636</v>
      </c>
      <c r="D603" s="36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37" t="s">
        <v>50</v>
      </c>
      <c r="F603" s="38">
        <v>0</v>
      </c>
      <c r="G603" s="39">
        <f>VLOOKUP(C603,'[8]Resumen Peso'!$B$1:$D$65536,3,0)*$C$14</f>
        <v>14113.68741947405</v>
      </c>
      <c r="H603" s="40"/>
      <c r="I603" s="41"/>
      <c r="J603" s="42">
        <f>+VLOOKUP(C603,'[8]Resumen Peso'!$B$1:$D$65536,3,0)</f>
        <v>11775.632456335195</v>
      </c>
      <c r="N603" s="9"/>
      <c r="O603" s="9"/>
      <c r="P603" s="9"/>
      <c r="Q603" s="9"/>
      <c r="R603" s="9"/>
    </row>
    <row r="604" spans="1:18" x14ac:dyDescent="0.2">
      <c r="A604" s="33"/>
      <c r="B604" s="34">
        <f t="shared" si="9"/>
        <v>588</v>
      </c>
      <c r="C604" s="35" t="s">
        <v>637</v>
      </c>
      <c r="D604" s="36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37" t="s">
        <v>50</v>
      </c>
      <c r="F604" s="38">
        <v>0</v>
      </c>
      <c r="G604" s="39">
        <f>VLOOKUP(C604,'[8]Resumen Peso'!$B$1:$D$65536,3,0)*$C$14</f>
        <v>15567.397223679876</v>
      </c>
      <c r="H604" s="40"/>
      <c r="I604" s="41"/>
      <c r="J604" s="42">
        <f>+VLOOKUP(C604,'[8]Resumen Peso'!$B$1:$D$65536,3,0)</f>
        <v>12988.522599337721</v>
      </c>
      <c r="N604" s="9"/>
      <c r="O604" s="9"/>
      <c r="P604" s="9"/>
      <c r="Q604" s="9"/>
      <c r="R604" s="9"/>
    </row>
    <row r="605" spans="1:18" x14ac:dyDescent="0.2">
      <c r="A605" s="33"/>
      <c r="B605" s="34">
        <f t="shared" si="9"/>
        <v>589</v>
      </c>
      <c r="C605" s="35" t="s">
        <v>638</v>
      </c>
      <c r="D605" s="36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37" t="s">
        <v>50</v>
      </c>
      <c r="F605" s="38">
        <v>0</v>
      </c>
      <c r="G605" s="39">
        <f>VLOOKUP(C605,'[8]Resumen Peso'!$B$1:$D$65536,3,0)*$C$14</f>
        <v>3768.5722415065115</v>
      </c>
      <c r="H605" s="40"/>
      <c r="I605" s="41"/>
      <c r="J605" s="42">
        <f>+VLOOKUP(C605,'[8]Resumen Peso'!$B$1:$D$65536,3,0)</f>
        <v>3144.2755023677355</v>
      </c>
      <c r="N605" s="9"/>
      <c r="O605" s="9"/>
      <c r="P605" s="9"/>
      <c r="Q605" s="9"/>
      <c r="R605" s="9"/>
    </row>
    <row r="606" spans="1:18" x14ac:dyDescent="0.2">
      <c r="A606" s="33"/>
      <c r="B606" s="34">
        <f t="shared" si="9"/>
        <v>590</v>
      </c>
      <c r="C606" s="35" t="s">
        <v>639</v>
      </c>
      <c r="D606" s="36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37" t="s">
        <v>50</v>
      </c>
      <c r="F606" s="38">
        <v>0</v>
      </c>
      <c r="G606" s="39">
        <f>VLOOKUP(C606,'[8]Resumen Peso'!$B$1:$D$65536,3,0)*$C$14</f>
        <v>4311.7898619038469</v>
      </c>
      <c r="H606" s="40"/>
      <c r="I606" s="41"/>
      <c r="J606" s="42">
        <f>+VLOOKUP(C606,'[8]Resumen Peso'!$B$1:$D$65536,3,0)</f>
        <v>3597.5044036099316</v>
      </c>
      <c r="N606" s="9"/>
      <c r="O606" s="9"/>
      <c r="P606" s="9"/>
      <c r="Q606" s="9"/>
      <c r="R606" s="9"/>
    </row>
    <row r="607" spans="1:18" x14ac:dyDescent="0.2">
      <c r="A607" s="33"/>
      <c r="B607" s="34">
        <f t="shared" si="9"/>
        <v>591</v>
      </c>
      <c r="C607" s="35" t="s">
        <v>640</v>
      </c>
      <c r="D607" s="36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37" t="s">
        <v>50</v>
      </c>
      <c r="F607" s="38">
        <v>0</v>
      </c>
      <c r="G607" s="39">
        <f>VLOOKUP(C607,'[8]Resumen Peso'!$B$1:$D$65536,3,0)*$C$14</f>
        <v>4850.157324976205</v>
      </c>
      <c r="H607" s="40"/>
      <c r="I607" s="41"/>
      <c r="J607" s="42">
        <f>+VLOOKUP(C607,'[8]Resumen Peso'!$B$1:$D$65536,3,0)</f>
        <v>4046.6866182338936</v>
      </c>
      <c r="N607" s="9"/>
      <c r="O607" s="9"/>
      <c r="P607" s="9"/>
      <c r="Q607" s="9"/>
      <c r="R607" s="9"/>
    </row>
    <row r="608" spans="1:18" x14ac:dyDescent="0.2">
      <c r="A608" s="33"/>
      <c r="B608" s="34">
        <f t="shared" si="9"/>
        <v>592</v>
      </c>
      <c r="C608" s="35" t="s">
        <v>641</v>
      </c>
      <c r="D608" s="36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37" t="s">
        <v>50</v>
      </c>
      <c r="F608" s="38">
        <v>0</v>
      </c>
      <c r="G608" s="39">
        <f>VLOOKUP(C608,'[8]Resumen Peso'!$B$1:$D$65536,3,0)*$C$14</f>
        <v>5383.6746307235881</v>
      </c>
      <c r="H608" s="40"/>
      <c r="I608" s="41"/>
      <c r="J608" s="42">
        <f>+VLOOKUP(C608,'[8]Resumen Peso'!$B$1:$D$65536,3,0)</f>
        <v>4491.8221462396223</v>
      </c>
      <c r="N608" s="9"/>
      <c r="O608" s="9"/>
      <c r="P608" s="9"/>
      <c r="Q608" s="9"/>
      <c r="R608" s="9"/>
    </row>
    <row r="609" spans="1:18" x14ac:dyDescent="0.2">
      <c r="A609" s="33"/>
      <c r="B609" s="34">
        <f t="shared" si="9"/>
        <v>593</v>
      </c>
      <c r="C609" s="35" t="s">
        <v>642</v>
      </c>
      <c r="D609" s="36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37" t="s">
        <v>50</v>
      </c>
      <c r="F609" s="38">
        <v>0</v>
      </c>
      <c r="G609" s="39">
        <f>VLOOKUP(C609,'[8]Resumen Peso'!$B$1:$D$65536,3,0)*$C$14</f>
        <v>5917.1919364709702</v>
      </c>
      <c r="H609" s="40"/>
      <c r="I609" s="41"/>
      <c r="J609" s="42">
        <f>+VLOOKUP(C609,'[8]Resumen Peso'!$B$1:$D$65536,3,0)</f>
        <v>4936.9576742453501</v>
      </c>
      <c r="N609" s="9"/>
      <c r="O609" s="9"/>
      <c r="P609" s="9"/>
      <c r="Q609" s="9"/>
      <c r="R609" s="9"/>
    </row>
    <row r="610" spans="1:18" x14ac:dyDescent="0.2">
      <c r="A610" s="33"/>
      <c r="B610" s="34">
        <f t="shared" si="9"/>
        <v>594</v>
      </c>
      <c r="C610" s="35" t="s">
        <v>643</v>
      </c>
      <c r="D610" s="36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37" t="s">
        <v>50</v>
      </c>
      <c r="F610" s="38">
        <v>0</v>
      </c>
      <c r="G610" s="39">
        <f>VLOOKUP(C610,'[8]Resumen Peso'!$B$1:$D$65536,3,0)*$C$14</f>
        <v>6633.6474762018051</v>
      </c>
      <c r="H610" s="40"/>
      <c r="I610" s="41"/>
      <c r="J610" s="42">
        <f>+VLOOKUP(C610,'[8]Resumen Peso'!$B$1:$D$65536,3,0)</f>
        <v>5534.7261281176243</v>
      </c>
      <c r="N610" s="9"/>
      <c r="O610" s="9"/>
      <c r="P610" s="9"/>
      <c r="Q610" s="9"/>
      <c r="R610" s="9"/>
    </row>
    <row r="611" spans="1:18" x14ac:dyDescent="0.2">
      <c r="A611" s="33"/>
      <c r="B611" s="34">
        <f t="shared" si="9"/>
        <v>595</v>
      </c>
      <c r="C611" s="35" t="s">
        <v>644</v>
      </c>
      <c r="D611" s="36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37" t="s">
        <v>50</v>
      </c>
      <c r="F611" s="38">
        <v>0</v>
      </c>
      <c r="G611" s="39">
        <f>VLOOKUP(C611,'[8]Resumen Peso'!$B$1:$D$65536,3,0)*$C$14</f>
        <v>7362.5388193138788</v>
      </c>
      <c r="H611" s="40"/>
      <c r="I611" s="41"/>
      <c r="J611" s="42">
        <f>+VLOOKUP(C611,'[8]Resumen Peso'!$B$1:$D$65536,3,0)</f>
        <v>6142.8702864790503</v>
      </c>
      <c r="N611" s="9"/>
      <c r="O611" s="9"/>
      <c r="P611" s="9"/>
      <c r="Q611" s="9"/>
      <c r="R611" s="9"/>
    </row>
    <row r="612" spans="1:18" x14ac:dyDescent="0.2">
      <c r="A612" s="33"/>
      <c r="B612" s="34">
        <f t="shared" si="9"/>
        <v>596</v>
      </c>
      <c r="C612" s="35" t="s">
        <v>645</v>
      </c>
      <c r="D612" s="36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37" t="s">
        <v>50</v>
      </c>
      <c r="F612" s="38">
        <v>0</v>
      </c>
      <c r="G612" s="39">
        <f>VLOOKUP(C612,'[8]Resumen Peso'!$B$1:$D$65536,3,0)*$C$14</f>
        <v>8091.4301624259533</v>
      </c>
      <c r="H612" s="40"/>
      <c r="I612" s="41"/>
      <c r="J612" s="42">
        <f>+VLOOKUP(C612,'[8]Resumen Peso'!$B$1:$D$65536,3,0)</f>
        <v>6751.0144448404762</v>
      </c>
      <c r="N612" s="9"/>
      <c r="O612" s="9"/>
      <c r="P612" s="9"/>
      <c r="Q612" s="9"/>
      <c r="R612" s="9"/>
    </row>
    <row r="613" spans="1:18" x14ac:dyDescent="0.2">
      <c r="A613" s="33"/>
      <c r="B613" s="34">
        <f t="shared" si="9"/>
        <v>597</v>
      </c>
      <c r="C613" s="35" t="s">
        <v>646</v>
      </c>
      <c r="D613" s="36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37" t="s">
        <v>50</v>
      </c>
      <c r="F613" s="38">
        <v>0</v>
      </c>
      <c r="G613" s="39">
        <f>VLOOKUP(C613,'[8]Resumen Peso'!$B$1:$D$65536,3,0)*$C$14</f>
        <v>8952.0520500931925</v>
      </c>
      <c r="H613" s="40"/>
      <c r="I613" s="41"/>
      <c r="J613" s="42">
        <f>+VLOOKUP(C613,'[8]Resumen Peso'!$B$1:$D$65536,3,0)</f>
        <v>7469.0668383675866</v>
      </c>
      <c r="N613" s="9"/>
      <c r="O613" s="9"/>
      <c r="P613" s="9"/>
      <c r="Q613" s="9"/>
      <c r="R613" s="9"/>
    </row>
    <row r="614" spans="1:18" x14ac:dyDescent="0.2">
      <c r="A614" s="33"/>
      <c r="B614" s="34">
        <f t="shared" si="9"/>
        <v>598</v>
      </c>
      <c r="C614" s="35" t="s">
        <v>647</v>
      </c>
      <c r="D614" s="36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37" t="s">
        <v>50</v>
      </c>
      <c r="F614" s="38">
        <v>0</v>
      </c>
      <c r="G614" s="39">
        <f>VLOOKUP(C614,'[8]Resumen Peso'!$B$1:$D$65536,3,0)*$C$14</f>
        <v>9968.8775613509933</v>
      </c>
      <c r="H614" s="40"/>
      <c r="I614" s="41"/>
      <c r="J614" s="42">
        <f>+VLOOKUP(C614,'[8]Resumen Peso'!$B$1:$D$65536,3,0)</f>
        <v>8317.446367892635</v>
      </c>
      <c r="N614" s="9"/>
      <c r="O614" s="9"/>
      <c r="P614" s="9"/>
      <c r="Q614" s="9"/>
      <c r="R614" s="9"/>
    </row>
    <row r="615" spans="1:18" x14ac:dyDescent="0.2">
      <c r="A615" s="33"/>
      <c r="B615" s="34">
        <f t="shared" si="9"/>
        <v>599</v>
      </c>
      <c r="C615" s="35" t="s">
        <v>648</v>
      </c>
      <c r="D615" s="36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37" t="s">
        <v>50</v>
      </c>
      <c r="F615" s="38">
        <v>0</v>
      </c>
      <c r="G615" s="39">
        <f>VLOOKUP(C615,'[8]Resumen Peso'!$B$1:$D$65536,3,0)*$C$14</f>
        <v>11165.142868713114</v>
      </c>
      <c r="H615" s="40"/>
      <c r="I615" s="41"/>
      <c r="J615" s="42">
        <f>+VLOOKUP(C615,'[8]Resumen Peso'!$B$1:$D$65536,3,0)</f>
        <v>9315.5399320397519</v>
      </c>
      <c r="N615" s="9"/>
      <c r="O615" s="9"/>
      <c r="P615" s="9"/>
      <c r="Q615" s="9"/>
      <c r="R615" s="9"/>
    </row>
    <row r="616" spans="1:18" x14ac:dyDescent="0.2">
      <c r="A616" s="33"/>
      <c r="B616" s="34">
        <f t="shared" si="9"/>
        <v>600</v>
      </c>
      <c r="C616" s="35" t="s">
        <v>649</v>
      </c>
      <c r="D616" s="36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37" t="s">
        <v>50</v>
      </c>
      <c r="F616" s="38">
        <v>0</v>
      </c>
      <c r="G616" s="39">
        <f>VLOOKUP(C616,'[8]Resumen Peso'!$B$1:$D$65536,3,0)*$C$14</f>
        <v>11526.345209393541</v>
      </c>
      <c r="H616" s="40"/>
      <c r="I616" s="41"/>
      <c r="J616" s="42">
        <f>+VLOOKUP(C616,'[8]Resumen Peso'!$B$1:$D$65536,3,0)</f>
        <v>9616.9059662876043</v>
      </c>
      <c r="N616" s="9"/>
      <c r="O616" s="9"/>
      <c r="P616" s="9"/>
      <c r="Q616" s="9"/>
      <c r="R616" s="9"/>
    </row>
    <row r="617" spans="1:18" x14ac:dyDescent="0.2">
      <c r="A617" s="33"/>
      <c r="B617" s="34">
        <f t="shared" si="9"/>
        <v>601</v>
      </c>
      <c r="C617" s="35" t="s">
        <v>650</v>
      </c>
      <c r="D617" s="36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37" t="s">
        <v>50</v>
      </c>
      <c r="F617" s="38">
        <v>0</v>
      </c>
      <c r="G617" s="39">
        <f>VLOOKUP(C617,'[8]Resumen Peso'!$B$1:$D$65536,3,0)*$C$14</f>
        <v>12849.883176581428</v>
      </c>
      <c r="H617" s="40"/>
      <c r="I617" s="41"/>
      <c r="J617" s="42">
        <f>+VLOOKUP(C617,'[8]Resumen Peso'!$B$1:$D$65536,3,0)</f>
        <v>10721.188368213605</v>
      </c>
      <c r="N617" s="9"/>
      <c r="O617" s="9"/>
      <c r="P617" s="9"/>
      <c r="Q617" s="9"/>
      <c r="R617" s="9"/>
    </row>
    <row r="618" spans="1:18" x14ac:dyDescent="0.2">
      <c r="A618" s="33"/>
      <c r="B618" s="34">
        <f t="shared" si="9"/>
        <v>602</v>
      </c>
      <c r="C618" s="35" t="s">
        <v>651</v>
      </c>
      <c r="D618" s="36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37" t="s">
        <v>50</v>
      </c>
      <c r="F618" s="38">
        <v>0</v>
      </c>
      <c r="G618" s="39">
        <f>VLOOKUP(C618,'[8]Resumen Peso'!$B$1:$D$65536,3,0)*$C$14</f>
        <v>14173.421143769314</v>
      </c>
      <c r="H618" s="40"/>
      <c r="I618" s="41"/>
      <c r="J618" s="42">
        <f>+VLOOKUP(C618,'[8]Resumen Peso'!$B$1:$D$65536,3,0)</f>
        <v>11825.470770139606</v>
      </c>
      <c r="N618" s="9"/>
      <c r="O618" s="9"/>
      <c r="P618" s="9"/>
      <c r="Q618" s="9"/>
      <c r="R618" s="9"/>
    </row>
    <row r="619" spans="1:18" x14ac:dyDescent="0.2">
      <c r="A619" s="33"/>
      <c r="B619" s="34">
        <f t="shared" si="9"/>
        <v>603</v>
      </c>
      <c r="C619" s="35" t="s">
        <v>652</v>
      </c>
      <c r="D619" s="36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37" t="s">
        <v>50</v>
      </c>
      <c r="F619" s="38">
        <v>0</v>
      </c>
      <c r="G619" s="39">
        <f>VLOOKUP(C619,'[8]Resumen Peso'!$B$1:$D$65536,3,0)*$C$14</f>
        <v>3542.4356090924562</v>
      </c>
      <c r="H619" s="40"/>
      <c r="I619" s="41"/>
      <c r="J619" s="42">
        <f>+VLOOKUP(C619,'[8]Resumen Peso'!$B$1:$D$65536,3,0)</f>
        <v>2955.6003681468214</v>
      </c>
      <c r="N619" s="9"/>
      <c r="O619" s="9"/>
      <c r="P619" s="9"/>
      <c r="Q619" s="9"/>
      <c r="R619" s="9"/>
    </row>
    <row r="620" spans="1:18" x14ac:dyDescent="0.2">
      <c r="A620" s="33"/>
      <c r="B620" s="34">
        <f t="shared" si="9"/>
        <v>604</v>
      </c>
      <c r="C620" s="35" t="s">
        <v>653</v>
      </c>
      <c r="D620" s="36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37" t="s">
        <v>50</v>
      </c>
      <c r="F620" s="38">
        <v>0</v>
      </c>
      <c r="G620" s="39">
        <f>VLOOKUP(C620,'[8]Resumen Peso'!$B$1:$D$65536,3,0)*$C$14</f>
        <v>4053.056958150828</v>
      </c>
      <c r="H620" s="40"/>
      <c r="I620" s="41"/>
      <c r="J620" s="42">
        <f>+VLOOKUP(C620,'[8]Resumen Peso'!$B$1:$D$65536,3,0)</f>
        <v>3381.6328536454621</v>
      </c>
      <c r="N620" s="9"/>
      <c r="O620" s="9"/>
      <c r="P620" s="9"/>
      <c r="Q620" s="9"/>
      <c r="R620" s="9"/>
    </row>
    <row r="621" spans="1:18" x14ac:dyDescent="0.2">
      <c r="A621" s="33"/>
      <c r="B621" s="34">
        <f t="shared" si="9"/>
        <v>605</v>
      </c>
      <c r="C621" s="35" t="s">
        <v>654</v>
      </c>
      <c r="D621" s="36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37" t="s">
        <v>50</v>
      </c>
      <c r="F621" s="38">
        <v>0</v>
      </c>
      <c r="G621" s="39">
        <f>VLOOKUP(C621,'[8]Resumen Peso'!$B$1:$D$65536,3,0)*$C$14</f>
        <v>4559.1191880211791</v>
      </c>
      <c r="H621" s="40"/>
      <c r="I621" s="41"/>
      <c r="J621" s="42">
        <f>+VLOOKUP(C621,'[8]Resumen Peso'!$B$1:$D$65536,3,0)</f>
        <v>3803.8614776664367</v>
      </c>
      <c r="N621" s="9"/>
      <c r="O621" s="9"/>
      <c r="P621" s="9"/>
      <c r="Q621" s="9"/>
      <c r="R621" s="9"/>
    </row>
    <row r="622" spans="1:18" x14ac:dyDescent="0.2">
      <c r="A622" s="33"/>
      <c r="B622" s="34">
        <f t="shared" si="9"/>
        <v>606</v>
      </c>
      <c r="C622" s="35" t="s">
        <v>655</v>
      </c>
      <c r="D622" s="36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37" t="s">
        <v>50</v>
      </c>
      <c r="F622" s="38">
        <v>0</v>
      </c>
      <c r="G622" s="39">
        <f>VLOOKUP(C622,'[8]Resumen Peso'!$B$1:$D$65536,3,0)*$C$14</f>
        <v>5060.6222987035089</v>
      </c>
      <c r="H622" s="40"/>
      <c r="I622" s="41"/>
      <c r="J622" s="42">
        <f>+VLOOKUP(C622,'[8]Resumen Peso'!$B$1:$D$65536,3,0)</f>
        <v>4222.2862402097453</v>
      </c>
      <c r="N622" s="9"/>
      <c r="O622" s="9"/>
      <c r="P622" s="9"/>
      <c r="Q622" s="9"/>
      <c r="R622" s="9"/>
    </row>
    <row r="623" spans="1:18" x14ac:dyDescent="0.2">
      <c r="A623" s="33"/>
      <c r="B623" s="34">
        <f t="shared" si="9"/>
        <v>607</v>
      </c>
      <c r="C623" s="35" t="s">
        <v>656</v>
      </c>
      <c r="D623" s="36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37" t="s">
        <v>50</v>
      </c>
      <c r="F623" s="38">
        <v>0</v>
      </c>
      <c r="G623" s="39">
        <f>VLOOKUP(C623,'[8]Resumen Peso'!$B$1:$D$65536,3,0)*$C$14</f>
        <v>5562.1254093858379</v>
      </c>
      <c r="H623" s="40"/>
      <c r="I623" s="41"/>
      <c r="J623" s="42">
        <f>+VLOOKUP(C623,'[8]Resumen Peso'!$B$1:$D$65536,3,0)</f>
        <v>4640.7110027530525</v>
      </c>
      <c r="N623" s="9"/>
      <c r="O623" s="9"/>
      <c r="P623" s="9"/>
      <c r="Q623" s="9"/>
      <c r="R623" s="9"/>
    </row>
    <row r="624" spans="1:18" x14ac:dyDescent="0.2">
      <c r="A624" s="33"/>
      <c r="B624" s="34">
        <f t="shared" si="9"/>
        <v>608</v>
      </c>
      <c r="C624" s="35" t="s">
        <v>657</v>
      </c>
      <c r="D624" s="36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37" t="s">
        <v>50</v>
      </c>
      <c r="F624" s="38">
        <v>0</v>
      </c>
      <c r="G624" s="39">
        <f>VLOOKUP(C624,'[8]Resumen Peso'!$B$1:$D$65536,3,0)*$C$14</f>
        <v>6235.5893776019511</v>
      </c>
      <c r="H624" s="40"/>
      <c r="I624" s="41"/>
      <c r="J624" s="42">
        <f>+VLOOKUP(C624,'[8]Resumen Peso'!$B$1:$D$65536,3,0)</f>
        <v>5202.6098125109838</v>
      </c>
      <c r="N624" s="9"/>
      <c r="O624" s="9"/>
      <c r="P624" s="9"/>
      <c r="Q624" s="9"/>
      <c r="R624" s="9"/>
    </row>
    <row r="625" spans="1:18" x14ac:dyDescent="0.2">
      <c r="A625" s="33"/>
      <c r="B625" s="34">
        <f t="shared" si="9"/>
        <v>609</v>
      </c>
      <c r="C625" s="35" t="s">
        <v>658</v>
      </c>
      <c r="D625" s="36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37" t="s">
        <v>50</v>
      </c>
      <c r="F625" s="38">
        <v>0</v>
      </c>
      <c r="G625" s="39">
        <f>VLOOKUP(C625,'[8]Resumen Peso'!$B$1:$D$65536,3,0)*$C$14</f>
        <v>6920.7429274161495</v>
      </c>
      <c r="H625" s="40"/>
      <c r="I625" s="41"/>
      <c r="J625" s="42">
        <f>+VLOOKUP(C625,'[8]Resumen Peso'!$B$1:$D$65536,3,0)</f>
        <v>5774.2617230976512</v>
      </c>
      <c r="N625" s="9"/>
      <c r="O625" s="9"/>
      <c r="P625" s="9"/>
      <c r="Q625" s="9"/>
      <c r="R625" s="9"/>
    </row>
    <row r="626" spans="1:18" x14ac:dyDescent="0.2">
      <c r="A626" s="33"/>
      <c r="B626" s="34">
        <f t="shared" si="9"/>
        <v>610</v>
      </c>
      <c r="C626" s="35" t="s">
        <v>659</v>
      </c>
      <c r="D626" s="36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37" t="s">
        <v>50</v>
      </c>
      <c r="F626" s="38">
        <v>0</v>
      </c>
      <c r="G626" s="39">
        <f>VLOOKUP(C626,'[8]Resumen Peso'!$B$1:$D$65536,3,0)*$C$14</f>
        <v>7605.896477230348</v>
      </c>
      <c r="H626" s="40"/>
      <c r="I626" s="41"/>
      <c r="J626" s="42">
        <f>+VLOOKUP(C626,'[8]Resumen Peso'!$B$1:$D$65536,3,0)</f>
        <v>6345.9136336843185</v>
      </c>
      <c r="N626" s="9"/>
      <c r="O626" s="9"/>
      <c r="P626" s="9"/>
      <c r="Q626" s="9"/>
      <c r="R626" s="9"/>
    </row>
    <row r="627" spans="1:18" x14ac:dyDescent="0.2">
      <c r="A627" s="33"/>
      <c r="B627" s="34">
        <f t="shared" si="9"/>
        <v>611</v>
      </c>
      <c r="C627" s="35" t="s">
        <v>660</v>
      </c>
      <c r="D627" s="36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37" t="s">
        <v>50</v>
      </c>
      <c r="F627" s="38">
        <v>0</v>
      </c>
      <c r="G627" s="39">
        <f>VLOOKUP(C627,'[8]Resumen Peso'!$B$1:$D$65536,3,0)*$C$14</f>
        <v>8414.8759595018782</v>
      </c>
      <c r="H627" s="40"/>
      <c r="I627" s="41"/>
      <c r="J627" s="42">
        <f>+VLOOKUP(C627,'[8]Resumen Peso'!$B$1:$D$65536,3,0)</f>
        <v>7020.8786350206501</v>
      </c>
      <c r="N627" s="9"/>
      <c r="O627" s="9"/>
      <c r="P627" s="9"/>
      <c r="Q627" s="9"/>
      <c r="R627" s="9"/>
    </row>
    <row r="628" spans="1:18" x14ac:dyDescent="0.2">
      <c r="A628" s="33"/>
      <c r="B628" s="34">
        <f t="shared" si="9"/>
        <v>612</v>
      </c>
      <c r="C628" s="35" t="s">
        <v>661</v>
      </c>
      <c r="D628" s="36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37" t="s">
        <v>50</v>
      </c>
      <c r="F628" s="38">
        <v>0</v>
      </c>
      <c r="G628" s="39">
        <f>VLOOKUP(C628,'[8]Resumen Peso'!$B$1:$D$65536,3,0)*$C$14</f>
        <v>9370.6859237214685</v>
      </c>
      <c r="H628" s="40"/>
      <c r="I628" s="41"/>
      <c r="J628" s="42">
        <f>+VLOOKUP(C628,'[8]Resumen Peso'!$B$1:$D$65536,3,0)</f>
        <v>7818.3503730742204</v>
      </c>
      <c r="N628" s="9"/>
      <c r="O628" s="9"/>
      <c r="P628" s="9"/>
      <c r="Q628" s="9"/>
      <c r="R628" s="9"/>
    </row>
    <row r="629" spans="1:18" x14ac:dyDescent="0.2">
      <c r="A629" s="33"/>
      <c r="B629" s="34">
        <f t="shared" si="9"/>
        <v>613</v>
      </c>
      <c r="C629" s="35" t="s">
        <v>662</v>
      </c>
      <c r="D629" s="36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37" t="s">
        <v>50</v>
      </c>
      <c r="F629" s="38">
        <v>0</v>
      </c>
      <c r="G629" s="39">
        <f>VLOOKUP(C629,'[8]Resumen Peso'!$B$1:$D$65536,3,0)*$C$14</f>
        <v>10495.168234568046</v>
      </c>
      <c r="H629" s="40"/>
      <c r="I629" s="41"/>
      <c r="J629" s="42">
        <f>+VLOOKUP(C629,'[8]Resumen Peso'!$B$1:$D$65536,3,0)</f>
        <v>8756.5524178431278</v>
      </c>
      <c r="N629" s="9"/>
      <c r="O629" s="9"/>
      <c r="P629" s="9"/>
      <c r="Q629" s="9"/>
      <c r="R629" s="9"/>
    </row>
    <row r="630" spans="1:18" x14ac:dyDescent="0.2">
      <c r="A630" s="33"/>
      <c r="B630" s="34">
        <f t="shared" si="9"/>
        <v>614</v>
      </c>
      <c r="C630" s="35" t="s">
        <v>663</v>
      </c>
      <c r="D630" s="36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37" t="s">
        <v>50</v>
      </c>
      <c r="F630" s="38">
        <v>0</v>
      </c>
      <c r="G630" s="39">
        <f>VLOOKUP(C630,'[8]Resumen Peso'!$B$1:$D$65536,3,0)*$C$14</f>
        <v>10834.696297642242</v>
      </c>
      <c r="H630" s="40"/>
      <c r="I630" s="41"/>
      <c r="J630" s="42">
        <f>+VLOOKUP(C630,'[8]Resumen Peso'!$B$1:$D$65536,3,0)</f>
        <v>9039.834706910724</v>
      </c>
      <c r="N630" s="9"/>
      <c r="O630" s="9"/>
      <c r="P630" s="9"/>
      <c r="Q630" s="9"/>
      <c r="R630" s="9"/>
    </row>
    <row r="631" spans="1:18" x14ac:dyDescent="0.2">
      <c r="A631" s="33"/>
      <c r="B631" s="34">
        <f t="shared" si="9"/>
        <v>615</v>
      </c>
      <c r="C631" s="35" t="s">
        <v>664</v>
      </c>
      <c r="D631" s="36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37" t="s">
        <v>50</v>
      </c>
      <c r="F631" s="38">
        <v>0</v>
      </c>
      <c r="G631" s="39">
        <f>VLOOKUP(C631,'[8]Resumen Peso'!$B$1:$D$65536,3,0)*$C$14</f>
        <v>12078.81415567697</v>
      </c>
      <c r="H631" s="40"/>
      <c r="I631" s="41"/>
      <c r="J631" s="42">
        <f>+VLOOKUP(C631,'[8]Resumen Peso'!$B$1:$D$65536,3,0)</f>
        <v>10077.853630892669</v>
      </c>
      <c r="N631" s="9"/>
      <c r="O631" s="9"/>
      <c r="P631" s="9"/>
      <c r="Q631" s="9"/>
      <c r="R631" s="9"/>
    </row>
    <row r="632" spans="1:18" x14ac:dyDescent="0.2">
      <c r="A632" s="33"/>
      <c r="B632" s="34">
        <f t="shared" si="9"/>
        <v>616</v>
      </c>
      <c r="C632" s="35" t="s">
        <v>665</v>
      </c>
      <c r="D632" s="36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37" t="s">
        <v>50</v>
      </c>
      <c r="F632" s="38">
        <v>0</v>
      </c>
      <c r="G632" s="39">
        <f>VLOOKUP(C632,'[8]Resumen Peso'!$B$1:$D$65536,3,0)*$C$14</f>
        <v>13322.932013711697</v>
      </c>
      <c r="H632" s="40"/>
      <c r="I632" s="41"/>
      <c r="J632" s="42">
        <f>+VLOOKUP(C632,'[8]Resumen Peso'!$B$1:$D$65536,3,0)</f>
        <v>11115.872554874613</v>
      </c>
      <c r="N632" s="9"/>
      <c r="O632" s="9"/>
      <c r="P632" s="9"/>
      <c r="Q632" s="9"/>
      <c r="R632" s="9"/>
    </row>
    <row r="633" spans="1:18" x14ac:dyDescent="0.2">
      <c r="A633" s="33"/>
      <c r="B633" s="34">
        <f t="shared" si="9"/>
        <v>617</v>
      </c>
      <c r="C633" s="35" t="s">
        <v>666</v>
      </c>
      <c r="D633" s="36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37" t="s">
        <v>50</v>
      </c>
      <c r="F633" s="38">
        <v>0</v>
      </c>
      <c r="G633" s="39">
        <f>VLOOKUP(C633,'[8]Resumen Peso'!$B$1:$D$65536,3,0)*$C$14</f>
        <v>5701.1790044778372</v>
      </c>
      <c r="H633" s="40"/>
      <c r="I633" s="41"/>
      <c r="J633" s="42">
        <f>+VLOOKUP(C633,'[8]Resumen Peso'!$B$1:$D$65536,3,0)</f>
        <v>4756.7291614998658</v>
      </c>
      <c r="N633" s="9"/>
      <c r="O633" s="9"/>
      <c r="P633" s="9"/>
      <c r="Q633" s="9"/>
      <c r="R633" s="9"/>
    </row>
    <row r="634" spans="1:18" x14ac:dyDescent="0.2">
      <c r="A634" s="33"/>
      <c r="B634" s="34">
        <f t="shared" si="9"/>
        <v>618</v>
      </c>
      <c r="C634" s="35" t="s">
        <v>667</v>
      </c>
      <c r="D634" s="36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37" t="s">
        <v>50</v>
      </c>
      <c r="F634" s="38">
        <v>0</v>
      </c>
      <c r="G634" s="39">
        <f>VLOOKUP(C634,'[8]Resumen Peso'!$B$1:$D$65536,3,0)*$C$14</f>
        <v>6522.9705726908596</v>
      </c>
      <c r="H634" s="40"/>
      <c r="I634" s="41"/>
      <c r="J634" s="42">
        <f>+VLOOKUP(C634,'[8]Resumen Peso'!$B$1:$D$65536,3,0)</f>
        <v>5442.3838154097566</v>
      </c>
      <c r="N634" s="9"/>
      <c r="O634" s="9"/>
      <c r="P634" s="9"/>
      <c r="Q634" s="9"/>
      <c r="R634" s="9"/>
    </row>
    <row r="635" spans="1:18" x14ac:dyDescent="0.2">
      <c r="A635" s="33"/>
      <c r="B635" s="34">
        <f t="shared" si="9"/>
        <v>619</v>
      </c>
      <c r="C635" s="35" t="s">
        <v>668</v>
      </c>
      <c r="D635" s="36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37" t="s">
        <v>50</v>
      </c>
      <c r="F635" s="38">
        <v>0</v>
      </c>
      <c r="G635" s="39">
        <f>VLOOKUP(C635,'[8]Resumen Peso'!$B$1:$D$65536,3,0)*$C$14</f>
        <v>7337.4247161876929</v>
      </c>
      <c r="H635" s="40"/>
      <c r="I635" s="41"/>
      <c r="J635" s="42">
        <f>+VLOOKUP(C635,'[8]Resumen Peso'!$B$1:$D$65536,3,0)</f>
        <v>6121.9165527668802</v>
      </c>
      <c r="N635" s="9"/>
      <c r="O635" s="9"/>
      <c r="P635" s="9"/>
      <c r="Q635" s="9"/>
      <c r="R635" s="9"/>
    </row>
    <row r="636" spans="1:18" x14ac:dyDescent="0.2">
      <c r="A636" s="33"/>
      <c r="B636" s="34">
        <f t="shared" si="9"/>
        <v>620</v>
      </c>
      <c r="C636" s="35" t="s">
        <v>669</v>
      </c>
      <c r="D636" s="36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37" t="s">
        <v>50</v>
      </c>
      <c r="F636" s="38">
        <v>0</v>
      </c>
      <c r="G636" s="39">
        <f>VLOOKUP(C636,'[8]Resumen Peso'!$B$1:$D$65536,3,0)*$C$14</f>
        <v>8144.5414349683397</v>
      </c>
      <c r="H636" s="40"/>
      <c r="I636" s="41"/>
      <c r="J636" s="42">
        <f>+VLOOKUP(C636,'[8]Resumen Peso'!$B$1:$D$65536,3,0)</f>
        <v>6795.3273735712373</v>
      </c>
      <c r="N636" s="9"/>
      <c r="O636" s="9"/>
      <c r="P636" s="9"/>
      <c r="Q636" s="9"/>
      <c r="R636" s="9"/>
    </row>
    <row r="637" spans="1:18" x14ac:dyDescent="0.2">
      <c r="A637" s="33"/>
      <c r="B637" s="34">
        <f t="shared" si="9"/>
        <v>621</v>
      </c>
      <c r="C637" s="35" t="s">
        <v>670</v>
      </c>
      <c r="D637" s="36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37" t="s">
        <v>50</v>
      </c>
      <c r="F637" s="38">
        <v>0</v>
      </c>
      <c r="G637" s="39">
        <f>VLOOKUP(C637,'[8]Resumen Peso'!$B$1:$D$65536,3,0)*$C$14</f>
        <v>8951.6581537489856</v>
      </c>
      <c r="H637" s="40"/>
      <c r="I637" s="41"/>
      <c r="J637" s="42">
        <f>+VLOOKUP(C637,'[8]Resumen Peso'!$B$1:$D$65536,3,0)</f>
        <v>7468.7381943755936</v>
      </c>
      <c r="N637" s="9"/>
      <c r="O637" s="9"/>
      <c r="P637" s="9"/>
      <c r="Q637" s="9"/>
      <c r="R637" s="9"/>
    </row>
    <row r="638" spans="1:18" x14ac:dyDescent="0.2">
      <c r="A638" s="33"/>
      <c r="B638" s="34">
        <f t="shared" si="9"/>
        <v>622</v>
      </c>
      <c r="C638" s="35" t="s">
        <v>671</v>
      </c>
      <c r="D638" s="36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37" t="s">
        <v>50</v>
      </c>
      <c r="F638" s="38">
        <v>0</v>
      </c>
      <c r="G638" s="39">
        <f>VLOOKUP(C638,'[8]Resumen Peso'!$B$1:$D$65536,3,0)*$C$14</f>
        <v>10035.527857974799</v>
      </c>
      <c r="H638" s="40"/>
      <c r="I638" s="41"/>
      <c r="J638" s="42">
        <f>+VLOOKUP(C638,'[8]Resumen Peso'!$B$1:$D$65536,3,0)</f>
        <v>8373.0554637172118</v>
      </c>
      <c r="N638" s="9"/>
      <c r="O638" s="9"/>
      <c r="P638" s="9"/>
      <c r="Q638" s="9"/>
      <c r="R638" s="9"/>
    </row>
    <row r="639" spans="1:18" x14ac:dyDescent="0.2">
      <c r="A639" s="33"/>
      <c r="B639" s="34">
        <f t="shared" si="9"/>
        <v>623</v>
      </c>
      <c r="C639" s="35" t="s">
        <v>672</v>
      </c>
      <c r="D639" s="36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37" t="s">
        <v>50</v>
      </c>
      <c r="F639" s="38">
        <v>0</v>
      </c>
      <c r="G639" s="39">
        <f>VLOOKUP(C639,'[8]Resumen Peso'!$B$1:$D$65536,3,0)*$C$14</f>
        <v>11138.210719172917</v>
      </c>
      <c r="H639" s="40"/>
      <c r="I639" s="41"/>
      <c r="J639" s="42">
        <f>+VLOOKUP(C639,'[8]Resumen Peso'!$B$1:$D$65536,3,0)</f>
        <v>9293.0693271001237</v>
      </c>
      <c r="N639" s="9"/>
      <c r="O639" s="9"/>
      <c r="P639" s="9"/>
      <c r="Q639" s="9"/>
      <c r="R639" s="9"/>
    </row>
    <row r="640" spans="1:18" x14ac:dyDescent="0.2">
      <c r="A640" s="33"/>
      <c r="B640" s="34">
        <f t="shared" si="9"/>
        <v>624</v>
      </c>
      <c r="C640" s="35" t="s">
        <v>673</v>
      </c>
      <c r="D640" s="36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37" t="s">
        <v>50</v>
      </c>
      <c r="F640" s="38">
        <v>0</v>
      </c>
      <c r="G640" s="39">
        <f>VLOOKUP(C640,'[8]Resumen Peso'!$B$1:$D$65536,3,0)*$C$14</f>
        <v>12240.893580371036</v>
      </c>
      <c r="H640" s="40"/>
      <c r="I640" s="41"/>
      <c r="J640" s="42">
        <f>+VLOOKUP(C640,'[8]Resumen Peso'!$B$1:$D$65536,3,0)</f>
        <v>10213.083190483036</v>
      </c>
      <c r="N640" s="9"/>
      <c r="O640" s="9"/>
      <c r="P640" s="9"/>
      <c r="Q640" s="9"/>
      <c r="R640" s="9"/>
    </row>
    <row r="641" spans="1:18" x14ac:dyDescent="0.2">
      <c r="A641" s="33"/>
      <c r="B641" s="34">
        <f t="shared" si="9"/>
        <v>625</v>
      </c>
      <c r="C641" s="35" t="s">
        <v>674</v>
      </c>
      <c r="D641" s="36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37" t="s">
        <v>50</v>
      </c>
      <c r="F641" s="38">
        <v>0</v>
      </c>
      <c r="G641" s="39">
        <f>VLOOKUP(C641,'[8]Resumen Peso'!$B$1:$D$65536,3,0)*$C$14</f>
        <v>13542.861307756601</v>
      </c>
      <c r="H641" s="40"/>
      <c r="I641" s="41"/>
      <c r="J641" s="42">
        <f>+VLOOKUP(C641,'[8]Resumen Peso'!$B$1:$D$65536,3,0)</f>
        <v>11299.368650266426</v>
      </c>
      <c r="N641" s="9"/>
      <c r="O641" s="9"/>
      <c r="P641" s="9"/>
      <c r="Q641" s="9"/>
      <c r="R641" s="9"/>
    </row>
    <row r="642" spans="1:18" x14ac:dyDescent="0.2">
      <c r="A642" s="33"/>
      <c r="B642" s="34">
        <f t="shared" si="9"/>
        <v>626</v>
      </c>
      <c r="C642" s="35" t="s">
        <v>675</v>
      </c>
      <c r="D642" s="36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37" t="s">
        <v>50</v>
      </c>
      <c r="F642" s="38">
        <v>0</v>
      </c>
      <c r="G642" s="39">
        <f>VLOOKUP(C642,'[8]Resumen Peso'!$B$1:$D$65536,3,0)*$C$14</f>
        <v>15081.137313760133</v>
      </c>
      <c r="H642" s="40"/>
      <c r="I642" s="41"/>
      <c r="J642" s="42">
        <f>+VLOOKUP(C642,'[8]Resumen Peso'!$B$1:$D$65536,3,0)</f>
        <v>12582.815868893569</v>
      </c>
      <c r="N642" s="9"/>
      <c r="O642" s="9"/>
      <c r="P642" s="9"/>
      <c r="Q642" s="9"/>
      <c r="R642" s="9"/>
    </row>
    <row r="643" spans="1:18" x14ac:dyDescent="0.2">
      <c r="A643" s="33"/>
      <c r="B643" s="34">
        <f t="shared" si="9"/>
        <v>627</v>
      </c>
      <c r="C643" s="35" t="s">
        <v>676</v>
      </c>
      <c r="D643" s="36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37" t="s">
        <v>50</v>
      </c>
      <c r="F643" s="38">
        <v>0</v>
      </c>
      <c r="G643" s="39">
        <f>VLOOKUP(C643,'[8]Resumen Peso'!$B$1:$D$65536,3,0)*$C$14</f>
        <v>16890.873791411352</v>
      </c>
      <c r="H643" s="40"/>
      <c r="I643" s="41"/>
      <c r="J643" s="42">
        <f>+VLOOKUP(C643,'[8]Resumen Peso'!$B$1:$D$65536,3,0)</f>
        <v>14092.753773160799</v>
      </c>
      <c r="N643" s="9"/>
      <c r="O643" s="9"/>
      <c r="P643" s="9"/>
      <c r="Q643" s="9"/>
      <c r="R643" s="9"/>
    </row>
    <row r="644" spans="1:18" x14ac:dyDescent="0.2">
      <c r="A644" s="33"/>
      <c r="B644" s="34">
        <f t="shared" si="9"/>
        <v>628</v>
      </c>
      <c r="C644" s="35" t="s">
        <v>677</v>
      </c>
      <c r="D644" s="36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37" t="s">
        <v>50</v>
      </c>
      <c r="F644" s="38">
        <v>0</v>
      </c>
      <c r="G644" s="39">
        <f>VLOOKUP(C644,'[8]Resumen Peso'!$B$1:$D$65536,3,0)*$C$14</f>
        <v>17437.308639700819</v>
      </c>
      <c r="H644" s="40"/>
      <c r="I644" s="41"/>
      <c r="J644" s="42">
        <f>+VLOOKUP(C644,'[8]Resumen Peso'!$B$1:$D$65536,3,0)</f>
        <v>14548.666940538418</v>
      </c>
      <c r="N644" s="9"/>
      <c r="O644" s="9"/>
      <c r="P644" s="9"/>
      <c r="Q644" s="9"/>
      <c r="R644" s="9"/>
    </row>
    <row r="645" spans="1:18" x14ac:dyDescent="0.2">
      <c r="A645" s="33"/>
      <c r="B645" s="34">
        <f t="shared" si="9"/>
        <v>629</v>
      </c>
      <c r="C645" s="35" t="s">
        <v>678</v>
      </c>
      <c r="D645" s="36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37" t="s">
        <v>50</v>
      </c>
      <c r="F645" s="38">
        <v>0</v>
      </c>
      <c r="G645" s="39">
        <f>VLOOKUP(C645,'[8]Resumen Peso'!$B$1:$D$65536,3,0)*$C$14</f>
        <v>19439.58599743681</v>
      </c>
      <c r="H645" s="40"/>
      <c r="I645" s="41"/>
      <c r="J645" s="42">
        <f>+VLOOKUP(C645,'[8]Resumen Peso'!$B$1:$D$65536,3,0)</f>
        <v>16219.24965500381</v>
      </c>
      <c r="N645" s="9"/>
      <c r="O645" s="9"/>
      <c r="P645" s="9"/>
      <c r="Q645" s="9"/>
      <c r="R645" s="9"/>
    </row>
    <row r="646" spans="1:18" x14ac:dyDescent="0.2">
      <c r="A646" s="33"/>
      <c r="B646" s="34">
        <f t="shared" si="9"/>
        <v>630</v>
      </c>
      <c r="C646" s="35" t="s">
        <v>679</v>
      </c>
      <c r="D646" s="36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37" t="s">
        <v>50</v>
      </c>
      <c r="F646" s="38">
        <v>0</v>
      </c>
      <c r="G646" s="39">
        <f>VLOOKUP(C646,'[8]Resumen Peso'!$B$1:$D$65536,3,0)*$C$14</f>
        <v>21441.863355172798</v>
      </c>
      <c r="H646" s="40"/>
      <c r="I646" s="41"/>
      <c r="J646" s="42">
        <f>+VLOOKUP(C646,'[8]Resumen Peso'!$B$1:$D$65536,3,0)</f>
        <v>17889.832369469201</v>
      </c>
      <c r="N646" s="9"/>
      <c r="O646" s="9"/>
      <c r="P646" s="9"/>
      <c r="Q646" s="9"/>
      <c r="R646" s="9"/>
    </row>
    <row r="647" spans="1:18" x14ac:dyDescent="0.2">
      <c r="A647" s="33"/>
      <c r="B647" s="34">
        <f t="shared" si="9"/>
        <v>631</v>
      </c>
      <c r="C647" s="35" t="s">
        <v>680</v>
      </c>
      <c r="D647" s="36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37" t="s">
        <v>50</v>
      </c>
      <c r="F647" s="38">
        <v>0</v>
      </c>
      <c r="G647" s="39">
        <f>VLOOKUP(C647,'[8]Resumen Peso'!$B$1:$D$65536,3,0)*$C$14</f>
        <v>5169.49808285174</v>
      </c>
      <c r="H647" s="40"/>
      <c r="I647" s="41"/>
      <c r="J647" s="42">
        <f>+VLOOKUP(C647,'[8]Resumen Peso'!$B$1:$D$65536,3,0)</f>
        <v>4313.1258046283137</v>
      </c>
      <c r="N647" s="9"/>
      <c r="O647" s="9"/>
      <c r="P647" s="9"/>
      <c r="Q647" s="9"/>
      <c r="R647" s="9"/>
    </row>
    <row r="648" spans="1:18" x14ac:dyDescent="0.2">
      <c r="A648" s="33"/>
      <c r="B648" s="34">
        <f t="shared" si="9"/>
        <v>632</v>
      </c>
      <c r="C648" s="35" t="s">
        <v>681</v>
      </c>
      <c r="D648" s="36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37" t="s">
        <v>50</v>
      </c>
      <c r="F648" s="38">
        <v>0</v>
      </c>
      <c r="G648" s="39">
        <f>VLOOKUP(C648,'[8]Resumen Peso'!$B$1:$D$65536,3,0)*$C$14</f>
        <v>5914.6509596591977</v>
      </c>
      <c r="H648" s="40"/>
      <c r="I648" s="41"/>
      <c r="J648" s="42">
        <f>+VLOOKUP(C648,'[8]Resumen Peso'!$B$1:$D$65536,3,0)</f>
        <v>4934.8376323224848</v>
      </c>
      <c r="N648" s="9"/>
      <c r="O648" s="9"/>
      <c r="P648" s="9"/>
      <c r="Q648" s="9"/>
      <c r="R648" s="9"/>
    </row>
    <row r="649" spans="1:18" x14ac:dyDescent="0.2">
      <c r="A649" s="33"/>
      <c r="B649" s="34">
        <f t="shared" si="9"/>
        <v>633</v>
      </c>
      <c r="C649" s="35" t="s">
        <v>682</v>
      </c>
      <c r="D649" s="36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37" t="s">
        <v>50</v>
      </c>
      <c r="F649" s="38">
        <v>0</v>
      </c>
      <c r="G649" s="39">
        <f>VLOOKUP(C649,'[8]Resumen Peso'!$B$1:$D$65536,3,0)*$C$14</f>
        <v>6653.1506857808745</v>
      </c>
      <c r="H649" s="40"/>
      <c r="I649" s="41"/>
      <c r="J649" s="42">
        <f>+VLOOKUP(C649,'[8]Resumen Peso'!$B$1:$D$65536,3,0)</f>
        <v>5550.9984615551011</v>
      </c>
      <c r="N649" s="9"/>
      <c r="O649" s="9"/>
      <c r="P649" s="9"/>
      <c r="Q649" s="9"/>
      <c r="R649" s="9"/>
    </row>
    <row r="650" spans="1:18" x14ac:dyDescent="0.2">
      <c r="A650" s="33"/>
      <c r="B650" s="34">
        <f t="shared" si="9"/>
        <v>634</v>
      </c>
      <c r="C650" s="35" t="s">
        <v>683</v>
      </c>
      <c r="D650" s="36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37" t="s">
        <v>50</v>
      </c>
      <c r="F650" s="38">
        <v>0</v>
      </c>
      <c r="G650" s="39">
        <f>VLOOKUP(C650,'[8]Resumen Peso'!$B$1:$D$65536,3,0)*$C$14</f>
        <v>7384.9972612167721</v>
      </c>
      <c r="H650" s="40"/>
      <c r="I650" s="41"/>
      <c r="J650" s="42">
        <f>+VLOOKUP(C650,'[8]Resumen Peso'!$B$1:$D$65536,3,0)</f>
        <v>6161.6082923261629</v>
      </c>
      <c r="N650" s="9"/>
      <c r="O650" s="9"/>
      <c r="P650" s="9"/>
      <c r="Q650" s="9"/>
      <c r="R650" s="9"/>
    </row>
    <row r="651" spans="1:18" x14ac:dyDescent="0.2">
      <c r="A651" s="33"/>
      <c r="B651" s="34">
        <f t="shared" si="9"/>
        <v>635</v>
      </c>
      <c r="C651" s="35" t="s">
        <v>684</v>
      </c>
      <c r="D651" s="36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37" t="s">
        <v>50</v>
      </c>
      <c r="F651" s="38">
        <v>0</v>
      </c>
      <c r="G651" s="39">
        <f>VLOOKUP(C651,'[8]Resumen Peso'!$B$1:$D$65536,3,0)*$C$14</f>
        <v>8116.8438366526671</v>
      </c>
      <c r="H651" s="40"/>
      <c r="I651" s="41"/>
      <c r="J651" s="42">
        <f>+VLOOKUP(C651,'[8]Resumen Peso'!$B$1:$D$65536,3,0)</f>
        <v>6772.2181230972228</v>
      </c>
      <c r="N651" s="9"/>
      <c r="O651" s="9"/>
      <c r="P651" s="9"/>
      <c r="Q651" s="9"/>
      <c r="R651" s="9"/>
    </row>
    <row r="652" spans="1:18" x14ac:dyDescent="0.2">
      <c r="A652" s="33"/>
      <c r="B652" s="34">
        <f t="shared" si="9"/>
        <v>636</v>
      </c>
      <c r="C652" s="35" t="s">
        <v>685</v>
      </c>
      <c r="D652" s="36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37" t="s">
        <v>50</v>
      </c>
      <c r="F652" s="38">
        <v>0</v>
      </c>
      <c r="G652" s="39">
        <f>VLOOKUP(C652,'[8]Resumen Peso'!$B$1:$D$65536,3,0)*$C$14</f>
        <v>9099.6339496548462</v>
      </c>
      <c r="H652" s="40"/>
      <c r="I652" s="41"/>
      <c r="J652" s="42">
        <f>+VLOOKUP(C652,'[8]Resumen Peso'!$B$1:$D$65536,3,0)</f>
        <v>7592.2005138412196</v>
      </c>
      <c r="N652" s="9"/>
      <c r="O652" s="9"/>
      <c r="P652" s="9"/>
      <c r="Q652" s="9"/>
      <c r="R652" s="9"/>
    </row>
    <row r="653" spans="1:18" x14ac:dyDescent="0.2">
      <c r="A653" s="33"/>
      <c r="B653" s="34">
        <f t="shared" si="9"/>
        <v>637</v>
      </c>
      <c r="C653" s="35" t="s">
        <v>686</v>
      </c>
      <c r="D653" s="36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37" t="s">
        <v>50</v>
      </c>
      <c r="F653" s="38">
        <v>0</v>
      </c>
      <c r="G653" s="39">
        <f>VLOOKUP(C653,'[8]Resumen Peso'!$B$1:$D$65536,3,0)*$C$14</f>
        <v>10099.482741015367</v>
      </c>
      <c r="H653" s="40"/>
      <c r="I653" s="41"/>
      <c r="J653" s="42">
        <f>+VLOOKUP(C653,'[8]Resumen Peso'!$B$1:$D$65536,3,0)</f>
        <v>8426.4156646406427</v>
      </c>
      <c r="N653" s="9"/>
      <c r="O653" s="9"/>
      <c r="P653" s="9"/>
      <c r="Q653" s="9"/>
      <c r="R653" s="9"/>
    </row>
    <row r="654" spans="1:18" x14ac:dyDescent="0.2">
      <c r="A654" s="33"/>
      <c r="B654" s="34">
        <f t="shared" si="9"/>
        <v>638</v>
      </c>
      <c r="C654" s="35" t="s">
        <v>687</v>
      </c>
      <c r="D654" s="36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37" t="s">
        <v>50</v>
      </c>
      <c r="F654" s="38">
        <v>0</v>
      </c>
      <c r="G654" s="39">
        <f>VLOOKUP(C654,'[8]Resumen Peso'!$B$1:$D$65536,3,0)*$C$14</f>
        <v>11099.331532375889</v>
      </c>
      <c r="H654" s="40"/>
      <c r="I654" s="41"/>
      <c r="J654" s="42">
        <f>+VLOOKUP(C654,'[8]Resumen Peso'!$B$1:$D$65536,3,0)</f>
        <v>9260.6308154400667</v>
      </c>
      <c r="N654" s="9"/>
      <c r="O654" s="9"/>
      <c r="P654" s="9"/>
      <c r="Q654" s="9"/>
      <c r="R654" s="9"/>
    </row>
    <row r="655" spans="1:18" x14ac:dyDescent="0.2">
      <c r="A655" s="33"/>
      <c r="B655" s="34">
        <f t="shared" si="9"/>
        <v>639</v>
      </c>
      <c r="C655" s="35" t="s">
        <v>688</v>
      </c>
      <c r="D655" s="36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37" t="s">
        <v>50</v>
      </c>
      <c r="F655" s="38">
        <v>0</v>
      </c>
      <c r="G655" s="39">
        <f>VLOOKUP(C655,'[8]Resumen Peso'!$B$1:$D$65536,3,0)*$C$14</f>
        <v>12279.880268938658</v>
      </c>
      <c r="H655" s="40"/>
      <c r="I655" s="41"/>
      <c r="J655" s="42">
        <f>+VLOOKUP(C655,'[8]Resumen Peso'!$B$1:$D$65536,3,0)</f>
        <v>10245.611395311242</v>
      </c>
      <c r="N655" s="9"/>
      <c r="O655" s="9"/>
      <c r="P655" s="9"/>
      <c r="Q655" s="9"/>
      <c r="R655" s="9"/>
    </row>
    <row r="656" spans="1:18" x14ac:dyDescent="0.2">
      <c r="A656" s="33"/>
      <c r="B656" s="34">
        <f t="shared" si="9"/>
        <v>640</v>
      </c>
      <c r="C656" s="35" t="s">
        <v>689</v>
      </c>
      <c r="D656" s="36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37" t="s">
        <v>50</v>
      </c>
      <c r="F656" s="38">
        <v>0</v>
      </c>
      <c r="G656" s="39">
        <f>VLOOKUP(C656,'[8]Resumen Peso'!$B$1:$D$65536,3,0)*$C$14</f>
        <v>13674.699631334808</v>
      </c>
      <c r="H656" s="40"/>
      <c r="I656" s="41"/>
      <c r="J656" s="42">
        <f>+VLOOKUP(C656,'[8]Resumen Peso'!$B$1:$D$65536,3,0)</f>
        <v>11409.366809923431</v>
      </c>
      <c r="N656" s="9"/>
      <c r="O656" s="9"/>
      <c r="P656" s="9"/>
      <c r="Q656" s="9"/>
      <c r="R656" s="9"/>
    </row>
    <row r="657" spans="1:18" x14ac:dyDescent="0.2">
      <c r="A657" s="33"/>
      <c r="B657" s="34">
        <f t="shared" si="9"/>
        <v>641</v>
      </c>
      <c r="C657" s="35" t="s">
        <v>690</v>
      </c>
      <c r="D657" s="36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37" t="s">
        <v>50</v>
      </c>
      <c r="F657" s="38">
        <v>0</v>
      </c>
      <c r="G657" s="39">
        <f>VLOOKUP(C657,'[8]Resumen Peso'!$B$1:$D$65536,3,0)*$C$14</f>
        <v>15315.663587094985</v>
      </c>
      <c r="H657" s="40"/>
      <c r="I657" s="41"/>
      <c r="J657" s="42">
        <f>+VLOOKUP(C657,'[8]Resumen Peso'!$B$1:$D$65536,3,0)</f>
        <v>12778.490827114243</v>
      </c>
      <c r="N657" s="9"/>
      <c r="O657" s="9"/>
      <c r="P657" s="9"/>
      <c r="Q657" s="9"/>
      <c r="R657" s="9"/>
    </row>
    <row r="658" spans="1:18" x14ac:dyDescent="0.2">
      <c r="A658" s="33"/>
      <c r="B658" s="34">
        <f t="shared" ref="B658:B721" si="10">1+B657</f>
        <v>642</v>
      </c>
      <c r="C658" s="35" t="s">
        <v>691</v>
      </c>
      <c r="D658" s="36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37" t="s">
        <v>50</v>
      </c>
      <c r="F658" s="38">
        <v>0</v>
      </c>
      <c r="G658" s="39">
        <f>VLOOKUP(C658,'[8]Resumen Peso'!$B$1:$D$65536,3,0)*$C$14</f>
        <v>15811.138978837138</v>
      </c>
      <c r="H658" s="40"/>
      <c r="I658" s="41"/>
      <c r="J658" s="42">
        <f>+VLOOKUP(C658,'[8]Resumen Peso'!$B$1:$D$65536,3,0)</f>
        <v>13191.886414738197</v>
      </c>
      <c r="N658" s="9"/>
      <c r="O658" s="9"/>
      <c r="P658" s="9"/>
      <c r="Q658" s="9"/>
      <c r="R658" s="9"/>
    </row>
    <row r="659" spans="1:18" x14ac:dyDescent="0.2">
      <c r="A659" s="33"/>
      <c r="B659" s="34">
        <f t="shared" si="10"/>
        <v>643</v>
      </c>
      <c r="C659" s="35" t="s">
        <v>692</v>
      </c>
      <c r="D659" s="36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37" t="s">
        <v>50</v>
      </c>
      <c r="F659" s="38">
        <v>0</v>
      </c>
      <c r="G659" s="39">
        <f>VLOOKUP(C659,'[8]Resumen Peso'!$B$1:$D$65536,3,0)*$C$14</f>
        <v>17626.687824790566</v>
      </c>
      <c r="H659" s="40"/>
      <c r="I659" s="41"/>
      <c r="J659" s="42">
        <f>+VLOOKUP(C659,'[8]Resumen Peso'!$B$1:$D$65536,3,0)</f>
        <v>14706.673817991301</v>
      </c>
      <c r="N659" s="9"/>
      <c r="O659" s="9"/>
      <c r="P659" s="9"/>
      <c r="Q659" s="9"/>
      <c r="R659" s="9"/>
    </row>
    <row r="660" spans="1:18" x14ac:dyDescent="0.2">
      <c r="A660" s="33"/>
      <c r="B660" s="34">
        <f t="shared" si="10"/>
        <v>644</v>
      </c>
      <c r="C660" s="35" t="s">
        <v>693</v>
      </c>
      <c r="D660" s="36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37" t="s">
        <v>50</v>
      </c>
      <c r="F660" s="38">
        <v>0</v>
      </c>
      <c r="G660" s="39">
        <f>VLOOKUP(C660,'[8]Resumen Peso'!$B$1:$D$65536,3,0)*$C$14</f>
        <v>19442.236670743994</v>
      </c>
      <c r="H660" s="40"/>
      <c r="I660" s="41"/>
      <c r="J660" s="42">
        <f>+VLOOKUP(C660,'[8]Resumen Peso'!$B$1:$D$65536,3,0)</f>
        <v>16221.461221244404</v>
      </c>
      <c r="N660" s="9"/>
      <c r="O660" s="9"/>
      <c r="P660" s="9"/>
      <c r="Q660" s="9"/>
      <c r="R660" s="9"/>
    </row>
    <row r="661" spans="1:18" x14ac:dyDescent="0.2">
      <c r="A661" s="33"/>
      <c r="B661" s="34">
        <f t="shared" si="10"/>
        <v>645</v>
      </c>
      <c r="C661" s="35" t="s">
        <v>694</v>
      </c>
      <c r="D661" s="36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37" t="s">
        <v>50</v>
      </c>
      <c r="F661" s="38">
        <v>0</v>
      </c>
      <c r="G661" s="39">
        <f>VLOOKUP(C661,'[8]Resumen Peso'!$B$1:$D$65536,3,0)*$C$14</f>
        <v>4841.7891601314141</v>
      </c>
      <c r="H661" s="40"/>
      <c r="I661" s="41"/>
      <c r="J661" s="42">
        <f>+VLOOKUP(C661,'[8]Resumen Peso'!$B$1:$D$65536,3,0)</f>
        <v>4039.7047126115317</v>
      </c>
      <c r="N661" s="9"/>
      <c r="O661" s="9"/>
      <c r="P661" s="9"/>
      <c r="Q661" s="9"/>
      <c r="R661" s="9"/>
    </row>
    <row r="662" spans="1:18" x14ac:dyDescent="0.2">
      <c r="A662" s="33"/>
      <c r="B662" s="34">
        <f t="shared" si="10"/>
        <v>646</v>
      </c>
      <c r="C662" s="35" t="s">
        <v>695</v>
      </c>
      <c r="D662" s="36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37" t="s">
        <v>50</v>
      </c>
      <c r="F662" s="38">
        <v>0</v>
      </c>
      <c r="G662" s="39">
        <f>VLOOKUP(C662,'[8]Resumen Peso'!$B$1:$D$65536,3,0)*$C$14</f>
        <v>5539.7047147449512</v>
      </c>
      <c r="H662" s="40"/>
      <c r="I662" s="41"/>
      <c r="J662" s="42">
        <f>+VLOOKUP(C662,'[8]Resumen Peso'!$B$1:$D$65536,3,0)</f>
        <v>4622.0044910059869</v>
      </c>
      <c r="N662" s="9"/>
      <c r="O662" s="9"/>
      <c r="P662" s="9"/>
      <c r="Q662" s="9"/>
      <c r="R662" s="9"/>
    </row>
    <row r="663" spans="1:18" x14ac:dyDescent="0.2">
      <c r="A663" s="33"/>
      <c r="B663" s="34">
        <f t="shared" si="10"/>
        <v>647</v>
      </c>
      <c r="C663" s="35" t="s">
        <v>696</v>
      </c>
      <c r="D663" s="36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37" t="s">
        <v>50</v>
      </c>
      <c r="F663" s="38">
        <v>0</v>
      </c>
      <c r="G663" s="39">
        <f>VLOOKUP(C663,'[8]Resumen Peso'!$B$1:$D$65536,3,0)*$C$14</f>
        <v>6231.3888804780099</v>
      </c>
      <c r="H663" s="40"/>
      <c r="I663" s="41"/>
      <c r="J663" s="42">
        <f>+VLOOKUP(C663,'[8]Resumen Peso'!$B$1:$D$65536,3,0)</f>
        <v>5199.1051642362054</v>
      </c>
      <c r="N663" s="9"/>
      <c r="O663" s="9"/>
      <c r="P663" s="9"/>
      <c r="Q663" s="9"/>
      <c r="R663" s="9"/>
    </row>
    <row r="664" spans="1:18" x14ac:dyDescent="0.2">
      <c r="A664" s="33"/>
      <c r="B664" s="34">
        <f t="shared" si="10"/>
        <v>648</v>
      </c>
      <c r="C664" s="35" t="s">
        <v>697</v>
      </c>
      <c r="D664" s="36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37" t="s">
        <v>50</v>
      </c>
      <c r="F664" s="38">
        <v>0</v>
      </c>
      <c r="G664" s="39">
        <f>VLOOKUP(C664,'[8]Resumen Peso'!$B$1:$D$65536,3,0)*$C$14</f>
        <v>6916.8416573305922</v>
      </c>
      <c r="H664" s="40"/>
      <c r="I664" s="41"/>
      <c r="J664" s="42">
        <f>+VLOOKUP(C664,'[8]Resumen Peso'!$B$1:$D$65536,3,0)</f>
        <v>5771.0067323021885</v>
      </c>
      <c r="N664" s="9"/>
      <c r="O664" s="9"/>
      <c r="P664" s="9"/>
      <c r="Q664" s="9"/>
      <c r="R664" s="9"/>
    </row>
    <row r="665" spans="1:18" x14ac:dyDescent="0.2">
      <c r="A665" s="33"/>
      <c r="B665" s="34">
        <f t="shared" si="10"/>
        <v>649</v>
      </c>
      <c r="C665" s="35" t="s">
        <v>698</v>
      </c>
      <c r="D665" s="36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37" t="s">
        <v>50</v>
      </c>
      <c r="F665" s="38">
        <v>0</v>
      </c>
      <c r="G665" s="39">
        <f>VLOOKUP(C665,'[8]Resumen Peso'!$B$1:$D$65536,3,0)*$C$14</f>
        <v>7602.2944341831726</v>
      </c>
      <c r="H665" s="40"/>
      <c r="I665" s="41"/>
      <c r="J665" s="42">
        <f>+VLOOKUP(C665,'[8]Resumen Peso'!$B$1:$D$65536,3,0)</f>
        <v>6342.9083003681708</v>
      </c>
      <c r="N665" s="9"/>
      <c r="O665" s="9"/>
      <c r="P665" s="9"/>
      <c r="Q665" s="9"/>
      <c r="R665" s="9"/>
    </row>
    <row r="666" spans="1:18" x14ac:dyDescent="0.2">
      <c r="A666" s="33"/>
      <c r="B666" s="34">
        <f t="shared" si="10"/>
        <v>650</v>
      </c>
      <c r="C666" s="35" t="s">
        <v>699</v>
      </c>
      <c r="D666" s="36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37" t="s">
        <v>50</v>
      </c>
      <c r="F666" s="38">
        <v>0</v>
      </c>
      <c r="G666" s="39">
        <f>VLOOKUP(C666,'[8]Resumen Peso'!$B$1:$D$65536,3,0)*$C$14</f>
        <v>8522.7827368296221</v>
      </c>
      <c r="H666" s="40"/>
      <c r="I666" s="41"/>
      <c r="J666" s="42">
        <f>+VLOOKUP(C666,'[8]Resumen Peso'!$B$1:$D$65536,3,0)</f>
        <v>7110.9097170188143</v>
      </c>
      <c r="N666" s="9"/>
      <c r="O666" s="9"/>
      <c r="P666" s="9"/>
      <c r="Q666" s="9"/>
      <c r="R666" s="9"/>
    </row>
    <row r="667" spans="1:18" x14ac:dyDescent="0.2">
      <c r="A667" s="33"/>
      <c r="B667" s="34">
        <f t="shared" si="10"/>
        <v>651</v>
      </c>
      <c r="C667" s="35" t="s">
        <v>700</v>
      </c>
      <c r="D667" s="36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37" t="s">
        <v>50</v>
      </c>
      <c r="F667" s="38">
        <v>0</v>
      </c>
      <c r="G667" s="39">
        <f>VLOOKUP(C667,'[8]Resumen Peso'!$B$1:$D$65536,3,0)*$C$14</f>
        <v>9459.248320565619</v>
      </c>
      <c r="H667" s="40"/>
      <c r="I667" s="41"/>
      <c r="J667" s="42">
        <f>+VLOOKUP(C667,'[8]Resumen Peso'!$B$1:$D$65536,3,0)</f>
        <v>7892.2416393105595</v>
      </c>
      <c r="N667" s="9"/>
      <c r="O667" s="9"/>
      <c r="P667" s="9"/>
      <c r="Q667" s="9"/>
      <c r="R667" s="9"/>
    </row>
    <row r="668" spans="1:18" x14ac:dyDescent="0.2">
      <c r="A668" s="33"/>
      <c r="B668" s="34">
        <f t="shared" si="10"/>
        <v>652</v>
      </c>
      <c r="C668" s="35" t="s">
        <v>701</v>
      </c>
      <c r="D668" s="36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37" t="s">
        <v>50</v>
      </c>
      <c r="F668" s="38">
        <v>0</v>
      </c>
      <c r="G668" s="39">
        <f>VLOOKUP(C668,'[8]Resumen Peso'!$B$1:$D$65536,3,0)*$C$14</f>
        <v>10395.713904301616</v>
      </c>
      <c r="H668" s="40"/>
      <c r="I668" s="41"/>
      <c r="J668" s="42">
        <f>+VLOOKUP(C668,'[8]Resumen Peso'!$B$1:$D$65536,3,0)</f>
        <v>8673.5735616023048</v>
      </c>
      <c r="N668" s="9"/>
      <c r="O668" s="9"/>
      <c r="P668" s="9"/>
      <c r="Q668" s="9"/>
      <c r="R668" s="9"/>
    </row>
    <row r="669" spans="1:18" x14ac:dyDescent="0.2">
      <c r="A669" s="33"/>
      <c r="B669" s="34">
        <f t="shared" si="10"/>
        <v>653</v>
      </c>
      <c r="C669" s="35" t="s">
        <v>702</v>
      </c>
      <c r="D669" s="36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37" t="s">
        <v>50</v>
      </c>
      <c r="F669" s="38">
        <v>0</v>
      </c>
      <c r="G669" s="39">
        <f>VLOOKUP(C669,'[8]Resumen Peso'!$B$1:$D$65536,3,0)*$C$14</f>
        <v>11501.424358989172</v>
      </c>
      <c r="H669" s="40"/>
      <c r="I669" s="41"/>
      <c r="J669" s="42">
        <f>+VLOOKUP(C669,'[8]Resumen Peso'!$B$1:$D$65536,3,0)</f>
        <v>9596.1134713045958</v>
      </c>
      <c r="N669" s="9"/>
      <c r="O669" s="9"/>
      <c r="P669" s="9"/>
      <c r="Q669" s="9"/>
      <c r="R669" s="9"/>
    </row>
    <row r="670" spans="1:18" x14ac:dyDescent="0.2">
      <c r="A670" s="33"/>
      <c r="B670" s="34">
        <f t="shared" si="10"/>
        <v>654</v>
      </c>
      <c r="C670" s="35" t="s">
        <v>703</v>
      </c>
      <c r="D670" s="36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37" t="s">
        <v>50</v>
      </c>
      <c r="F670" s="38">
        <v>0</v>
      </c>
      <c r="G670" s="39">
        <f>VLOOKUP(C670,'[8]Resumen Peso'!$B$1:$D$65536,3,0)*$C$14</f>
        <v>12807.822226045848</v>
      </c>
      <c r="H670" s="40"/>
      <c r="I670" s="41"/>
      <c r="J670" s="42">
        <f>+VLOOKUP(C670,'[8]Resumen Peso'!$B$1:$D$65536,3,0)</f>
        <v>10686.095179626498</v>
      </c>
      <c r="N670" s="9"/>
      <c r="O670" s="9"/>
      <c r="P670" s="9"/>
      <c r="Q670" s="9"/>
      <c r="R670" s="9"/>
    </row>
    <row r="671" spans="1:18" x14ac:dyDescent="0.2">
      <c r="A671" s="33"/>
      <c r="B671" s="34">
        <f t="shared" si="10"/>
        <v>655</v>
      </c>
      <c r="C671" s="35" t="s">
        <v>704</v>
      </c>
      <c r="D671" s="36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37" t="s">
        <v>50</v>
      </c>
      <c r="F671" s="38">
        <v>0</v>
      </c>
      <c r="G671" s="39">
        <f>VLOOKUP(C671,'[8]Resumen Peso'!$B$1:$D$65536,3,0)*$C$14</f>
        <v>14344.760893171353</v>
      </c>
      <c r="H671" s="40"/>
      <c r="I671" s="41"/>
      <c r="J671" s="42">
        <f>+VLOOKUP(C671,'[8]Resumen Peso'!$B$1:$D$65536,3,0)</f>
        <v>11968.42660118168</v>
      </c>
      <c r="N671" s="9"/>
      <c r="O671" s="9"/>
      <c r="P671" s="9"/>
      <c r="Q671" s="9"/>
      <c r="R671" s="9"/>
    </row>
    <row r="672" spans="1:18" x14ac:dyDescent="0.2">
      <c r="A672" s="33"/>
      <c r="B672" s="34">
        <f t="shared" si="10"/>
        <v>656</v>
      </c>
      <c r="C672" s="35" t="s">
        <v>705</v>
      </c>
      <c r="D672" s="36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37" t="s">
        <v>50</v>
      </c>
      <c r="F672" s="38">
        <v>0</v>
      </c>
      <c r="G672" s="39">
        <f>VLOOKUP(C672,'[8]Resumen Peso'!$B$1:$D$65536,3,0)*$C$14</f>
        <v>14808.82671588767</v>
      </c>
      <c r="H672" s="40"/>
      <c r="I672" s="41"/>
      <c r="J672" s="42">
        <f>+VLOOKUP(C672,'[8]Resumen Peso'!$B$1:$D$65536,3,0)</f>
        <v>12355.615887825084</v>
      </c>
      <c r="N672" s="9"/>
      <c r="O672" s="9"/>
      <c r="P672" s="9"/>
      <c r="Q672" s="9"/>
      <c r="R672" s="9"/>
    </row>
    <row r="673" spans="1:18" x14ac:dyDescent="0.2">
      <c r="A673" s="33"/>
      <c r="B673" s="34">
        <f t="shared" si="10"/>
        <v>657</v>
      </c>
      <c r="C673" s="35" t="s">
        <v>706</v>
      </c>
      <c r="D673" s="36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37" t="s">
        <v>50</v>
      </c>
      <c r="F673" s="38">
        <v>0</v>
      </c>
      <c r="G673" s="39">
        <f>VLOOKUP(C673,'[8]Resumen Peso'!$B$1:$D$65536,3,0)*$C$14</f>
        <v>16509.282849373099</v>
      </c>
      <c r="H673" s="40"/>
      <c r="I673" s="41"/>
      <c r="J673" s="42">
        <f>+VLOOKUP(C673,'[8]Resumen Peso'!$B$1:$D$65536,3,0)</f>
        <v>13774.376686538555</v>
      </c>
      <c r="N673" s="9"/>
      <c r="O673" s="9"/>
      <c r="P673" s="9"/>
      <c r="Q673" s="9"/>
      <c r="R673" s="9"/>
    </row>
    <row r="674" spans="1:18" x14ac:dyDescent="0.2">
      <c r="A674" s="33"/>
      <c r="B674" s="34">
        <f t="shared" si="10"/>
        <v>658</v>
      </c>
      <c r="C674" s="35" t="s">
        <v>707</v>
      </c>
      <c r="D674" s="36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37" t="s">
        <v>50</v>
      </c>
      <c r="F674" s="38">
        <v>0</v>
      </c>
      <c r="G674" s="39">
        <f>VLOOKUP(C674,'[8]Resumen Peso'!$B$1:$D$65536,3,0)*$C$14</f>
        <v>18209.738982858526</v>
      </c>
      <c r="H674" s="40"/>
      <c r="I674" s="41"/>
      <c r="J674" s="42">
        <f>+VLOOKUP(C674,'[8]Resumen Peso'!$B$1:$D$65536,3,0)</f>
        <v>15193.137485252026</v>
      </c>
      <c r="N674" s="9"/>
      <c r="O674" s="9"/>
      <c r="P674" s="9"/>
      <c r="Q674" s="9"/>
      <c r="R674" s="9"/>
    </row>
    <row r="675" spans="1:18" x14ac:dyDescent="0.2">
      <c r="A675" s="33"/>
      <c r="B675" s="34">
        <f t="shared" si="10"/>
        <v>659</v>
      </c>
      <c r="C675" s="35" t="s">
        <v>708</v>
      </c>
      <c r="D675" s="36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37" t="s">
        <v>50</v>
      </c>
      <c r="F675" s="38">
        <v>0</v>
      </c>
      <c r="G675" s="39">
        <f>VLOOKUP(C675,'[8]Resumen Peso'!$B$1:$D$65536,3,0)*$C$14</f>
        <v>3763.4785406795668</v>
      </c>
      <c r="H675" s="40"/>
      <c r="I675" s="41"/>
      <c r="J675" s="42">
        <f>+VLOOKUP(C675,'[8]Resumen Peso'!$B$1:$D$65536,3,0)</f>
        <v>3140.0256173449266</v>
      </c>
      <c r="N675" s="9"/>
      <c r="O675" s="9"/>
      <c r="P675" s="9"/>
      <c r="Q675" s="9"/>
      <c r="R675" s="9"/>
    </row>
    <row r="676" spans="1:18" x14ac:dyDescent="0.2">
      <c r="A676" s="33"/>
      <c r="B676" s="34">
        <f t="shared" si="10"/>
        <v>660</v>
      </c>
      <c r="C676" s="35" t="s">
        <v>709</v>
      </c>
      <c r="D676" s="36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37" t="s">
        <v>50</v>
      </c>
      <c r="F676" s="38">
        <v>0</v>
      </c>
      <c r="G676" s="39">
        <f>VLOOKUP(C676,'[8]Resumen Peso'!$B$1:$D$65536,3,0)*$C$14</f>
        <v>4305.9619339306755</v>
      </c>
      <c r="H676" s="40"/>
      <c r="I676" s="41"/>
      <c r="J676" s="42">
        <f>+VLOOKUP(C676,'[8]Resumen Peso'!$B$1:$D$65536,3,0)</f>
        <v>3592.6419225477989</v>
      </c>
      <c r="N676" s="9"/>
      <c r="O676" s="9"/>
      <c r="P676" s="9"/>
      <c r="Q676" s="9"/>
      <c r="R676" s="9"/>
    </row>
    <row r="677" spans="1:18" x14ac:dyDescent="0.2">
      <c r="A677" s="33"/>
      <c r="B677" s="34">
        <f t="shared" si="10"/>
        <v>661</v>
      </c>
      <c r="C677" s="35" t="s">
        <v>710</v>
      </c>
      <c r="D677" s="36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37" t="s">
        <v>50</v>
      </c>
      <c r="F677" s="38">
        <v>0</v>
      </c>
      <c r="G677" s="39">
        <f>VLOOKUP(C677,'[8]Resumen Peso'!$B$1:$D$65536,3,0)*$C$14</f>
        <v>4843.6017254563276</v>
      </c>
      <c r="H677" s="40"/>
      <c r="I677" s="41"/>
      <c r="J677" s="42">
        <f>+VLOOKUP(C677,'[8]Resumen Peso'!$B$1:$D$65536,3,0)</f>
        <v>4041.2170107399311</v>
      </c>
      <c r="N677" s="9"/>
      <c r="O677" s="9"/>
      <c r="P677" s="9"/>
      <c r="Q677" s="9"/>
      <c r="R677" s="9"/>
    </row>
    <row r="678" spans="1:18" x14ac:dyDescent="0.2">
      <c r="A678" s="33"/>
      <c r="B678" s="34">
        <f t="shared" si="10"/>
        <v>662</v>
      </c>
      <c r="C678" s="35" t="s">
        <v>711</v>
      </c>
      <c r="D678" s="36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37" t="s">
        <v>50</v>
      </c>
      <c r="F678" s="38">
        <v>0</v>
      </c>
      <c r="G678" s="39">
        <f>VLOOKUP(C678,'[8]Resumen Peso'!$B$1:$D$65536,3,0)*$C$14</f>
        <v>5376.3979152565244</v>
      </c>
      <c r="H678" s="40"/>
      <c r="I678" s="41"/>
      <c r="J678" s="42">
        <f>+VLOOKUP(C678,'[8]Resumen Peso'!$B$1:$D$65536,3,0)</f>
        <v>4485.7508819213235</v>
      </c>
      <c r="N678" s="9"/>
      <c r="O678" s="9"/>
      <c r="P678" s="9"/>
      <c r="Q678" s="9"/>
      <c r="R678" s="9"/>
    </row>
    <row r="679" spans="1:18" x14ac:dyDescent="0.2">
      <c r="A679" s="33"/>
      <c r="B679" s="34">
        <f t="shared" si="10"/>
        <v>663</v>
      </c>
      <c r="C679" s="35" t="s">
        <v>712</v>
      </c>
      <c r="D679" s="36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37" t="s">
        <v>50</v>
      </c>
      <c r="F679" s="38">
        <v>0</v>
      </c>
      <c r="G679" s="39">
        <f>VLOOKUP(C679,'[8]Resumen Peso'!$B$1:$D$65536,3,0)*$C$14</f>
        <v>5909.1941050567193</v>
      </c>
      <c r="H679" s="40"/>
      <c r="I679" s="41"/>
      <c r="J679" s="42">
        <f>+VLOOKUP(C679,'[8]Resumen Peso'!$B$1:$D$65536,3,0)</f>
        <v>4930.2847531027155</v>
      </c>
      <c r="N679" s="9"/>
      <c r="O679" s="9"/>
      <c r="P679" s="9"/>
      <c r="Q679" s="9"/>
      <c r="R679" s="9"/>
    </row>
    <row r="680" spans="1:18" x14ac:dyDescent="0.2">
      <c r="A680" s="33"/>
      <c r="B680" s="34">
        <f t="shared" si="10"/>
        <v>664</v>
      </c>
      <c r="C680" s="35" t="s">
        <v>713</v>
      </c>
      <c r="D680" s="36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37" t="s">
        <v>50</v>
      </c>
      <c r="F680" s="38">
        <v>0</v>
      </c>
      <c r="G680" s="39">
        <f>VLOOKUP(C680,'[8]Resumen Peso'!$B$1:$D$65536,3,0)*$C$14</f>
        <v>6624.6812647376782</v>
      </c>
      <c r="H680" s="40"/>
      <c r="I680" s="41"/>
      <c r="J680" s="42">
        <f>+VLOOKUP(C680,'[8]Resumen Peso'!$B$1:$D$65536,3,0)</f>
        <v>5527.245247495197</v>
      </c>
      <c r="N680" s="9"/>
      <c r="O680" s="9"/>
      <c r="P680" s="9"/>
      <c r="Q680" s="9"/>
      <c r="R680" s="9"/>
    </row>
    <row r="681" spans="1:18" x14ac:dyDescent="0.2">
      <c r="A681" s="33"/>
      <c r="B681" s="34">
        <f t="shared" si="10"/>
        <v>665</v>
      </c>
      <c r="C681" s="35" t="s">
        <v>714</v>
      </c>
      <c r="D681" s="36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37" t="s">
        <v>50</v>
      </c>
      <c r="F681" s="38">
        <v>0</v>
      </c>
      <c r="G681" s="39">
        <f>VLOOKUP(C681,'[8]Resumen Peso'!$B$1:$D$65536,3,0)*$C$14</f>
        <v>7352.5874192427063</v>
      </c>
      <c r="H681" s="40"/>
      <c r="I681" s="41"/>
      <c r="J681" s="42">
        <f>+VLOOKUP(C681,'[8]Resumen Peso'!$B$1:$D$65536,3,0)</f>
        <v>6134.5674223032156</v>
      </c>
      <c r="N681" s="9"/>
      <c r="O681" s="9"/>
      <c r="P681" s="9"/>
      <c r="Q681" s="9"/>
      <c r="R681" s="9"/>
    </row>
    <row r="682" spans="1:18" x14ac:dyDescent="0.2">
      <c r="A682" s="33"/>
      <c r="B682" s="34">
        <f t="shared" si="10"/>
        <v>666</v>
      </c>
      <c r="C682" s="35" t="s">
        <v>715</v>
      </c>
      <c r="D682" s="36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37" t="s">
        <v>50</v>
      </c>
      <c r="F682" s="38">
        <v>0</v>
      </c>
      <c r="G682" s="39">
        <f>VLOOKUP(C682,'[8]Resumen Peso'!$B$1:$D$65536,3,0)*$C$14</f>
        <v>8080.4935737477344</v>
      </c>
      <c r="H682" s="40"/>
      <c r="I682" s="41"/>
      <c r="J682" s="42">
        <f>+VLOOKUP(C682,'[8]Resumen Peso'!$B$1:$D$65536,3,0)</f>
        <v>6741.8895971112343</v>
      </c>
      <c r="N682" s="9"/>
      <c r="O682" s="9"/>
      <c r="P682" s="9"/>
      <c r="Q682" s="9"/>
      <c r="R682" s="9"/>
    </row>
    <row r="683" spans="1:18" x14ac:dyDescent="0.2">
      <c r="A683" s="33"/>
      <c r="B683" s="34">
        <f t="shared" si="10"/>
        <v>667</v>
      </c>
      <c r="C683" s="35" t="s">
        <v>716</v>
      </c>
      <c r="D683" s="36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37" t="s">
        <v>50</v>
      </c>
      <c r="F683" s="38">
        <v>0</v>
      </c>
      <c r="G683" s="39">
        <f>VLOOKUP(C683,'[8]Resumen Peso'!$B$1:$D$65536,3,0)*$C$14</f>
        <v>8939.9522223578515</v>
      </c>
      <c r="H683" s="40"/>
      <c r="I683" s="41"/>
      <c r="J683" s="42">
        <f>+VLOOKUP(C683,'[8]Resumen Peso'!$B$1:$D$65536,3,0)</f>
        <v>7458.9714522391014</v>
      </c>
      <c r="N683" s="9"/>
      <c r="O683" s="9"/>
      <c r="P683" s="9"/>
      <c r="Q683" s="9"/>
      <c r="R683" s="9"/>
    </row>
    <row r="684" spans="1:18" x14ac:dyDescent="0.2">
      <c r="A684" s="33"/>
      <c r="B684" s="34">
        <f t="shared" si="10"/>
        <v>668</v>
      </c>
      <c r="C684" s="35" t="s">
        <v>717</v>
      </c>
      <c r="D684" s="36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37" t="s">
        <v>50</v>
      </c>
      <c r="F684" s="38">
        <v>0</v>
      </c>
      <c r="G684" s="39">
        <f>VLOOKUP(C684,'[8]Resumen Peso'!$B$1:$D$65536,3,0)*$C$14</f>
        <v>9955.4033656546235</v>
      </c>
      <c r="H684" s="40"/>
      <c r="I684" s="41"/>
      <c r="J684" s="42">
        <f>+VLOOKUP(C684,'[8]Resumen Peso'!$B$1:$D$65536,3,0)</f>
        <v>8306.2042897985539</v>
      </c>
      <c r="N684" s="9"/>
      <c r="O684" s="9"/>
      <c r="P684" s="9"/>
      <c r="Q684" s="9"/>
      <c r="R684" s="9"/>
    </row>
    <row r="685" spans="1:18" x14ac:dyDescent="0.2">
      <c r="A685" s="33"/>
      <c r="B685" s="34">
        <f t="shared" si="10"/>
        <v>669</v>
      </c>
      <c r="C685" s="35" t="s">
        <v>718</v>
      </c>
      <c r="D685" s="36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37" t="s">
        <v>50</v>
      </c>
      <c r="F685" s="38">
        <v>0</v>
      </c>
      <c r="G685" s="39">
        <f>VLOOKUP(C685,'[8]Resumen Peso'!$B$1:$D$65536,3,0)*$C$14</f>
        <v>11150.05176953318</v>
      </c>
      <c r="H685" s="40"/>
      <c r="I685" s="41"/>
      <c r="J685" s="42">
        <f>+VLOOKUP(C685,'[8]Resumen Peso'!$B$1:$D$65536,3,0)</f>
        <v>9302.9488045743819</v>
      </c>
      <c r="N685" s="9"/>
      <c r="O685" s="9"/>
      <c r="P685" s="9"/>
      <c r="Q685" s="9"/>
      <c r="R685" s="9"/>
    </row>
    <row r="686" spans="1:18" x14ac:dyDescent="0.2">
      <c r="A686" s="33"/>
      <c r="B686" s="34">
        <f t="shared" si="10"/>
        <v>670</v>
      </c>
      <c r="C686" s="35" t="s">
        <v>719</v>
      </c>
      <c r="D686" s="36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37" t="s">
        <v>50</v>
      </c>
      <c r="F686" s="38">
        <v>0</v>
      </c>
      <c r="G686" s="39">
        <f>VLOOKUP(C686,'[8]Resumen Peso'!$B$1:$D$65536,3,0)*$C$14</f>
        <v>11510.765899680944</v>
      </c>
      <c r="H686" s="40"/>
      <c r="I686" s="41"/>
      <c r="J686" s="42">
        <f>+VLOOKUP(C686,'[8]Resumen Peso'!$B$1:$D$65536,3,0)</f>
        <v>9603.9075046066519</v>
      </c>
      <c r="N686" s="9"/>
      <c r="O686" s="9"/>
      <c r="P686" s="9"/>
      <c r="Q686" s="9"/>
      <c r="R686" s="9"/>
    </row>
    <row r="687" spans="1:18" x14ac:dyDescent="0.2">
      <c r="A687" s="33"/>
      <c r="B687" s="34">
        <f t="shared" si="10"/>
        <v>671</v>
      </c>
      <c r="C687" s="35" t="s">
        <v>720</v>
      </c>
      <c r="D687" s="36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37" t="s">
        <v>50</v>
      </c>
      <c r="F687" s="38">
        <v>0</v>
      </c>
      <c r="G687" s="39">
        <f>VLOOKUP(C687,'[8]Resumen Peso'!$B$1:$D$65536,3,0)*$C$14</f>
        <v>12832.51493832881</v>
      </c>
      <c r="H687" s="40"/>
      <c r="I687" s="41"/>
      <c r="J687" s="42">
        <f>+VLOOKUP(C687,'[8]Resumen Peso'!$B$1:$D$65536,3,0)</f>
        <v>10706.697329550336</v>
      </c>
      <c r="N687" s="9"/>
      <c r="O687" s="9"/>
      <c r="P687" s="9"/>
      <c r="Q687" s="9"/>
      <c r="R687" s="9"/>
    </row>
    <row r="688" spans="1:18" x14ac:dyDescent="0.2">
      <c r="A688" s="33"/>
      <c r="B688" s="34">
        <f t="shared" si="10"/>
        <v>672</v>
      </c>
      <c r="C688" s="35" t="s">
        <v>721</v>
      </c>
      <c r="D688" s="36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37" t="s">
        <v>50</v>
      </c>
      <c r="F688" s="38">
        <v>0</v>
      </c>
      <c r="G688" s="39">
        <f>VLOOKUP(C688,'[8]Resumen Peso'!$B$1:$D$65536,3,0)*$C$14</f>
        <v>14154.263976976677</v>
      </c>
      <c r="H688" s="40"/>
      <c r="I688" s="41"/>
      <c r="J688" s="42">
        <f>+VLOOKUP(C688,'[8]Resumen Peso'!$B$1:$D$65536,3,0)</f>
        <v>11809.48715449402</v>
      </c>
      <c r="N688" s="9"/>
      <c r="O688" s="9"/>
      <c r="P688" s="9"/>
      <c r="Q688" s="9"/>
      <c r="R688" s="9"/>
    </row>
    <row r="689" spans="1:18" x14ac:dyDescent="0.2">
      <c r="A689" s="33"/>
      <c r="B689" s="34">
        <f t="shared" si="10"/>
        <v>673</v>
      </c>
      <c r="C689" s="35" t="s">
        <v>722</v>
      </c>
      <c r="D689" s="36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37" t="s">
        <v>50</v>
      </c>
      <c r="F689" s="38">
        <v>0</v>
      </c>
      <c r="G689" s="39">
        <f>VLOOKUP(C689,'[8]Resumen Peso'!$B$1:$D$65536,3,0)*$C$14</f>
        <v>3643.8779991421839</v>
      </c>
      <c r="H689" s="40"/>
      <c r="I689" s="41"/>
      <c r="J689" s="42">
        <f>+VLOOKUP(C689,'[8]Resumen Peso'!$B$1:$D$65536,3,0)</f>
        <v>3040.2379447924222</v>
      </c>
      <c r="N689" s="9"/>
      <c r="O689" s="9"/>
      <c r="P689" s="9"/>
      <c r="Q689" s="9"/>
      <c r="R689" s="9"/>
    </row>
    <row r="690" spans="1:18" x14ac:dyDescent="0.2">
      <c r="A690" s="33"/>
      <c r="B690" s="34">
        <f t="shared" si="10"/>
        <v>674</v>
      </c>
      <c r="C690" s="35" t="s">
        <v>723</v>
      </c>
      <c r="D690" s="36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37" t="s">
        <v>50</v>
      </c>
      <c r="F690" s="38">
        <v>0</v>
      </c>
      <c r="G690" s="39">
        <f>VLOOKUP(C690,'[8]Resumen Peso'!$B$1:$D$65536,3,0)*$C$14</f>
        <v>4169.12167469421</v>
      </c>
      <c r="H690" s="40"/>
      <c r="I690" s="41"/>
      <c r="J690" s="42">
        <f>+VLOOKUP(C690,'[8]Resumen Peso'!$B$1:$D$65536,3,0)</f>
        <v>3478.4704413390778</v>
      </c>
      <c r="N690" s="9"/>
      <c r="O690" s="9"/>
      <c r="P690" s="9"/>
      <c r="Q690" s="9"/>
      <c r="R690" s="9"/>
    </row>
    <row r="691" spans="1:18" x14ac:dyDescent="0.2">
      <c r="A691" s="33"/>
      <c r="B691" s="34">
        <f t="shared" si="10"/>
        <v>675</v>
      </c>
      <c r="C691" s="35" t="s">
        <v>724</v>
      </c>
      <c r="D691" s="36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37" t="s">
        <v>50</v>
      </c>
      <c r="F691" s="38">
        <v>0</v>
      </c>
      <c r="G691" s="39">
        <f>VLOOKUP(C691,'[8]Resumen Peso'!$B$1:$D$65536,3,0)*$C$14</f>
        <v>4689.6756745716648</v>
      </c>
      <c r="H691" s="40"/>
      <c r="I691" s="41"/>
      <c r="J691" s="42">
        <f>+VLOOKUP(C691,'[8]Resumen Peso'!$B$1:$D$65536,3,0)</f>
        <v>3912.7901477379951</v>
      </c>
      <c r="N691" s="9"/>
      <c r="O691" s="9"/>
      <c r="P691" s="9"/>
      <c r="Q691" s="9"/>
      <c r="R691" s="9"/>
    </row>
    <row r="692" spans="1:18" x14ac:dyDescent="0.2">
      <c r="A692" s="33"/>
      <c r="B692" s="34">
        <f t="shared" si="10"/>
        <v>676</v>
      </c>
      <c r="C692" s="35" t="s">
        <v>725</v>
      </c>
      <c r="D692" s="36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37" t="s">
        <v>50</v>
      </c>
      <c r="F692" s="38">
        <v>0</v>
      </c>
      <c r="G692" s="39">
        <f>VLOOKUP(C692,'[8]Resumen Peso'!$B$1:$D$65536,3,0)*$C$14</f>
        <v>5205.5399987745486</v>
      </c>
      <c r="H692" s="40"/>
      <c r="I692" s="41"/>
      <c r="J692" s="42">
        <f>+VLOOKUP(C692,'[8]Resumen Peso'!$B$1:$D$65536,3,0)</f>
        <v>4343.1970639891751</v>
      </c>
      <c r="N692" s="9"/>
      <c r="O692" s="9"/>
      <c r="P692" s="9"/>
      <c r="Q692" s="9"/>
      <c r="R692" s="9"/>
    </row>
    <row r="693" spans="1:18" x14ac:dyDescent="0.2">
      <c r="A693" s="33"/>
      <c r="B693" s="34">
        <f t="shared" si="10"/>
        <v>677</v>
      </c>
      <c r="C693" s="35" t="s">
        <v>726</v>
      </c>
      <c r="D693" s="36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37" t="s">
        <v>50</v>
      </c>
      <c r="F693" s="38">
        <v>0</v>
      </c>
      <c r="G693" s="39">
        <f>VLOOKUP(C693,'[8]Resumen Peso'!$B$1:$D$65536,3,0)*$C$14</f>
        <v>5721.4043229774306</v>
      </c>
      <c r="H693" s="40"/>
      <c r="I693" s="41"/>
      <c r="J693" s="42">
        <f>+VLOOKUP(C693,'[8]Resumen Peso'!$B$1:$D$65536,3,0)</f>
        <v>4773.6039802403538</v>
      </c>
      <c r="N693" s="9"/>
      <c r="O693" s="9"/>
      <c r="P693" s="9"/>
      <c r="Q693" s="9"/>
      <c r="R693" s="9"/>
    </row>
    <row r="694" spans="1:18" x14ac:dyDescent="0.2">
      <c r="A694" s="33"/>
      <c r="B694" s="34">
        <f t="shared" si="10"/>
        <v>678</v>
      </c>
      <c r="C694" s="35" t="s">
        <v>727</v>
      </c>
      <c r="D694" s="36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37" t="s">
        <v>50</v>
      </c>
      <c r="F694" s="38">
        <v>0</v>
      </c>
      <c r="G694" s="39">
        <f>VLOOKUP(C694,'[8]Resumen Peso'!$B$1:$D$65536,3,0)*$C$14</f>
        <v>6414.1538342738086</v>
      </c>
      <c r="H694" s="40"/>
      <c r="I694" s="41"/>
      <c r="J694" s="42">
        <f>+VLOOKUP(C694,'[8]Resumen Peso'!$B$1:$D$65536,3,0)</f>
        <v>5351.5935152839156</v>
      </c>
      <c r="N694" s="9"/>
      <c r="O694" s="9"/>
      <c r="P694" s="9"/>
      <c r="Q694" s="9"/>
      <c r="R694" s="9"/>
    </row>
    <row r="695" spans="1:18" x14ac:dyDescent="0.2">
      <c r="A695" s="33"/>
      <c r="B695" s="34">
        <f t="shared" si="10"/>
        <v>679</v>
      </c>
      <c r="C695" s="35" t="s">
        <v>728</v>
      </c>
      <c r="D695" s="36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37" t="s">
        <v>50</v>
      </c>
      <c r="F695" s="38">
        <v>0</v>
      </c>
      <c r="G695" s="39">
        <f>VLOOKUP(C695,'[8]Resumen Peso'!$B$1:$D$65536,3,0)*$C$14</f>
        <v>7118.9276739997867</v>
      </c>
      <c r="H695" s="40"/>
      <c r="I695" s="41"/>
      <c r="J695" s="42">
        <f>+VLOOKUP(C695,'[8]Resumen Peso'!$B$1:$D$65536,3,0)</f>
        <v>5939.6154442662764</v>
      </c>
      <c r="N695" s="9"/>
      <c r="O695" s="9"/>
      <c r="P695" s="9"/>
      <c r="Q695" s="9"/>
      <c r="R695" s="9"/>
    </row>
    <row r="696" spans="1:18" x14ac:dyDescent="0.2">
      <c r="A696" s="33"/>
      <c r="B696" s="34">
        <f t="shared" si="10"/>
        <v>680</v>
      </c>
      <c r="C696" s="35" t="s">
        <v>729</v>
      </c>
      <c r="D696" s="36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37" t="s">
        <v>50</v>
      </c>
      <c r="F696" s="38">
        <v>0</v>
      </c>
      <c r="G696" s="39">
        <f>VLOOKUP(C696,'[8]Resumen Peso'!$B$1:$D$65536,3,0)*$C$14</f>
        <v>7823.7015137257658</v>
      </c>
      <c r="H696" s="40"/>
      <c r="I696" s="41"/>
      <c r="J696" s="42">
        <f>+VLOOKUP(C696,'[8]Resumen Peso'!$B$1:$D$65536,3,0)</f>
        <v>6527.6373732486372</v>
      </c>
      <c r="N696" s="9"/>
      <c r="O696" s="9"/>
      <c r="P696" s="9"/>
      <c r="Q696" s="9"/>
      <c r="R696" s="9"/>
    </row>
    <row r="697" spans="1:18" x14ac:dyDescent="0.2">
      <c r="A697" s="33"/>
      <c r="B697" s="34">
        <f t="shared" si="10"/>
        <v>681</v>
      </c>
      <c r="C697" s="35" t="s">
        <v>730</v>
      </c>
      <c r="D697" s="36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37" t="s">
        <v>50</v>
      </c>
      <c r="F697" s="38">
        <v>0</v>
      </c>
      <c r="G697" s="39">
        <f>VLOOKUP(C697,'[8]Resumen Peso'!$B$1:$D$65536,3,0)*$C$14</f>
        <v>8655.8472073949488</v>
      </c>
      <c r="H697" s="40"/>
      <c r="I697" s="41"/>
      <c r="J697" s="42">
        <f>+VLOOKUP(C697,'[8]Resumen Peso'!$B$1:$D$65536,3,0)</f>
        <v>7221.9309017598116</v>
      </c>
      <c r="N697" s="9"/>
      <c r="O697" s="9"/>
      <c r="P697" s="9"/>
      <c r="Q697" s="9"/>
      <c r="R697" s="9"/>
    </row>
    <row r="698" spans="1:18" x14ac:dyDescent="0.2">
      <c r="A698" s="33"/>
      <c r="B698" s="34">
        <f t="shared" si="10"/>
        <v>682</v>
      </c>
      <c r="C698" s="35" t="s">
        <v>731</v>
      </c>
      <c r="D698" s="36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37" t="s">
        <v>50</v>
      </c>
      <c r="F698" s="38">
        <v>0</v>
      </c>
      <c r="G698" s="39">
        <f>VLOOKUP(C698,'[8]Resumen Peso'!$B$1:$D$65536,3,0)*$C$14</f>
        <v>9639.0280705957121</v>
      </c>
      <c r="H698" s="40"/>
      <c r="I698" s="41"/>
      <c r="J698" s="42">
        <f>+VLOOKUP(C698,'[8]Resumen Peso'!$B$1:$D$65536,3,0)</f>
        <v>8042.2393115365385</v>
      </c>
      <c r="N698" s="9"/>
      <c r="O698" s="9"/>
      <c r="P698" s="9"/>
      <c r="Q698" s="9"/>
      <c r="R698" s="9"/>
    </row>
    <row r="699" spans="1:18" x14ac:dyDescent="0.2">
      <c r="A699" s="33"/>
      <c r="B699" s="34">
        <f t="shared" si="10"/>
        <v>683</v>
      </c>
      <c r="C699" s="35" t="s">
        <v>732</v>
      </c>
      <c r="D699" s="36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37" t="s">
        <v>50</v>
      </c>
      <c r="F699" s="38">
        <v>0</v>
      </c>
      <c r="G699" s="39">
        <f>VLOOKUP(C699,'[8]Resumen Peso'!$B$1:$D$65536,3,0)*$C$14</f>
        <v>10795.7114390672</v>
      </c>
      <c r="H699" s="40"/>
      <c r="I699" s="41"/>
      <c r="J699" s="42">
        <f>+VLOOKUP(C699,'[8]Resumen Peso'!$B$1:$D$65536,3,0)</f>
        <v>9007.3080289209247</v>
      </c>
      <c r="N699" s="9"/>
      <c r="O699" s="9"/>
      <c r="P699" s="9"/>
      <c r="Q699" s="9"/>
      <c r="R699" s="9"/>
    </row>
    <row r="700" spans="1:18" x14ac:dyDescent="0.2">
      <c r="A700" s="33"/>
      <c r="B700" s="34">
        <f t="shared" si="10"/>
        <v>684</v>
      </c>
      <c r="C700" s="35" t="s">
        <v>733</v>
      </c>
      <c r="D700" s="36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37" t="s">
        <v>50</v>
      </c>
      <c r="F700" s="38">
        <v>0</v>
      </c>
      <c r="G700" s="39">
        <f>VLOOKUP(C700,'[8]Resumen Peso'!$B$1:$D$65536,3,0)*$C$14</f>
        <v>11144.962343149089</v>
      </c>
      <c r="H700" s="40"/>
      <c r="I700" s="41"/>
      <c r="J700" s="42">
        <f>+VLOOKUP(C700,'[8]Resumen Peso'!$B$1:$D$65536,3,0)</f>
        <v>9298.7024858958248</v>
      </c>
      <c r="N700" s="9"/>
      <c r="O700" s="9"/>
      <c r="P700" s="9"/>
      <c r="Q700" s="9"/>
      <c r="R700" s="9"/>
    </row>
    <row r="701" spans="1:18" x14ac:dyDescent="0.2">
      <c r="A701" s="33"/>
      <c r="B701" s="34">
        <f t="shared" si="10"/>
        <v>685</v>
      </c>
      <c r="C701" s="35" t="s">
        <v>734</v>
      </c>
      <c r="D701" s="36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37" t="s">
        <v>50</v>
      </c>
      <c r="F701" s="38">
        <v>0</v>
      </c>
      <c r="G701" s="39">
        <f>VLOOKUP(C701,'[8]Resumen Peso'!$B$1:$D$65536,3,0)*$C$14</f>
        <v>12424.70718299787</v>
      </c>
      <c r="H701" s="40"/>
      <c r="I701" s="41"/>
      <c r="J701" s="42">
        <f>+VLOOKUP(C701,'[8]Resumen Peso'!$B$1:$D$65536,3,0)</f>
        <v>10366.446472570597</v>
      </c>
      <c r="N701" s="9"/>
      <c r="O701" s="9"/>
      <c r="P701" s="9"/>
      <c r="Q701" s="9"/>
      <c r="R701" s="9"/>
    </row>
    <row r="702" spans="1:18" x14ac:dyDescent="0.2">
      <c r="A702" s="33"/>
      <c r="B702" s="34">
        <f t="shared" si="10"/>
        <v>686</v>
      </c>
      <c r="C702" s="35" t="s">
        <v>735</v>
      </c>
      <c r="D702" s="36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37" t="s">
        <v>50</v>
      </c>
      <c r="F702" s="38">
        <v>0</v>
      </c>
      <c r="G702" s="39">
        <f>VLOOKUP(C702,'[8]Resumen Peso'!$B$1:$D$65536,3,0)*$C$14</f>
        <v>13704.452022846652</v>
      </c>
      <c r="H702" s="40"/>
      <c r="I702" s="41"/>
      <c r="J702" s="42">
        <f>+VLOOKUP(C702,'[8]Resumen Peso'!$B$1:$D$65536,3,0)</f>
        <v>11434.190459245368</v>
      </c>
      <c r="N702" s="9"/>
      <c r="O702" s="9"/>
      <c r="P702" s="9"/>
      <c r="Q702" s="9"/>
      <c r="R702" s="9"/>
    </row>
    <row r="703" spans="1:18" x14ac:dyDescent="0.2">
      <c r="A703" s="33"/>
      <c r="B703" s="34">
        <f t="shared" si="10"/>
        <v>687</v>
      </c>
      <c r="C703" s="35" t="s">
        <v>736</v>
      </c>
      <c r="D703" s="36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37" t="s">
        <v>50</v>
      </c>
      <c r="F703" s="38">
        <v>0</v>
      </c>
      <c r="G703" s="39">
        <f>VLOOKUP(C703,'[8]Resumen Peso'!$B$1:$D$65536,3,0)*$C$14</f>
        <v>3130.9107968075973</v>
      </c>
      <c r="H703" s="40"/>
      <c r="I703" s="41"/>
      <c r="J703" s="42">
        <f>+VLOOKUP(C703,'[8]Resumen Peso'!$B$1:$D$65536,3,0)</f>
        <v>2612.2482169972659</v>
      </c>
      <c r="N703" s="9"/>
      <c r="O703" s="9"/>
      <c r="P703" s="9"/>
      <c r="Q703" s="9"/>
      <c r="R703" s="9"/>
    </row>
    <row r="704" spans="1:18" x14ac:dyDescent="0.2">
      <c r="A704" s="33"/>
      <c r="B704" s="34">
        <f t="shared" si="10"/>
        <v>688</v>
      </c>
      <c r="C704" s="35" t="s">
        <v>737</v>
      </c>
      <c r="D704" s="36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37" t="s">
        <v>50</v>
      </c>
      <c r="F704" s="38">
        <v>0</v>
      </c>
      <c r="G704" s="39">
        <f>VLOOKUP(C704,'[8]Resumen Peso'!$B$1:$D$65536,3,0)*$C$14</f>
        <v>3582.2132540050884</v>
      </c>
      <c r="H704" s="40"/>
      <c r="I704" s="41"/>
      <c r="J704" s="42">
        <f>+VLOOKUP(C704,'[8]Resumen Peso'!$B$1:$D$65536,3,0)</f>
        <v>2988.7885005284033</v>
      </c>
      <c r="N704" s="9"/>
      <c r="O704" s="9"/>
      <c r="P704" s="9"/>
      <c r="Q704" s="9"/>
      <c r="R704" s="9"/>
    </row>
    <row r="705" spans="1:18" x14ac:dyDescent="0.2">
      <c r="A705" s="33"/>
      <c r="B705" s="34">
        <f t="shared" si="10"/>
        <v>689</v>
      </c>
      <c r="C705" s="35" t="s">
        <v>738</v>
      </c>
      <c r="D705" s="36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37" t="s">
        <v>50</v>
      </c>
      <c r="F705" s="38">
        <v>0</v>
      </c>
      <c r="G705" s="39">
        <f>VLOOKUP(C705,'[8]Resumen Peso'!$B$1:$D$65536,3,0)*$C$14</f>
        <v>4029.4862249776024</v>
      </c>
      <c r="H705" s="40"/>
      <c r="I705" s="41"/>
      <c r="J705" s="42">
        <f>+VLOOKUP(C705,'[8]Resumen Peso'!$B$1:$D$65536,3,0)</f>
        <v>3361.9668172422985</v>
      </c>
      <c r="N705" s="9"/>
      <c r="O705" s="9"/>
      <c r="P705" s="9"/>
      <c r="Q705" s="9"/>
      <c r="R705" s="9"/>
    </row>
    <row r="706" spans="1:18" x14ac:dyDescent="0.2">
      <c r="A706" s="33"/>
      <c r="B706" s="34">
        <f t="shared" si="10"/>
        <v>690</v>
      </c>
      <c r="C706" s="35" t="s">
        <v>739</v>
      </c>
      <c r="D706" s="36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37" t="s">
        <v>50</v>
      </c>
      <c r="F706" s="38">
        <v>0</v>
      </c>
      <c r="G706" s="39">
        <f>VLOOKUP(C706,'[8]Resumen Peso'!$B$1:$D$65536,3,0)*$C$14</f>
        <v>4472.7297097251394</v>
      </c>
      <c r="H706" s="40"/>
      <c r="I706" s="41"/>
      <c r="J706" s="42">
        <f>+VLOOKUP(C706,'[8]Resumen Peso'!$B$1:$D$65536,3,0)</f>
        <v>3731.7831671389517</v>
      </c>
      <c r="N706" s="9"/>
      <c r="O706" s="9"/>
      <c r="P706" s="9"/>
      <c r="Q706" s="9"/>
      <c r="R706" s="9"/>
    </row>
    <row r="707" spans="1:18" x14ac:dyDescent="0.2">
      <c r="A707" s="33"/>
      <c r="B707" s="34">
        <f t="shared" si="10"/>
        <v>691</v>
      </c>
      <c r="C707" s="35" t="s">
        <v>740</v>
      </c>
      <c r="D707" s="36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37" t="s">
        <v>50</v>
      </c>
      <c r="F707" s="38">
        <v>0</v>
      </c>
      <c r="G707" s="39">
        <f>VLOOKUP(C707,'[8]Resumen Peso'!$B$1:$D$65536,3,0)*$C$14</f>
        <v>4915.9731944726745</v>
      </c>
      <c r="H707" s="40"/>
      <c r="I707" s="41"/>
      <c r="J707" s="42">
        <f>+VLOOKUP(C707,'[8]Resumen Peso'!$B$1:$D$65536,3,0)</f>
        <v>4101.5995170356036</v>
      </c>
      <c r="N707" s="9"/>
      <c r="O707" s="9"/>
      <c r="P707" s="9"/>
      <c r="Q707" s="9"/>
      <c r="R707" s="9"/>
    </row>
    <row r="708" spans="1:18" x14ac:dyDescent="0.2">
      <c r="A708" s="33"/>
      <c r="B708" s="34">
        <f t="shared" si="10"/>
        <v>692</v>
      </c>
      <c r="C708" s="35" t="s">
        <v>741</v>
      </c>
      <c r="D708" s="36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37" t="s">
        <v>50</v>
      </c>
      <c r="F708" s="38">
        <v>0</v>
      </c>
      <c r="G708" s="39">
        <f>VLOOKUP(C708,'[8]Resumen Peso'!$B$1:$D$65536,3,0)*$C$14</f>
        <v>5511.2008406539171</v>
      </c>
      <c r="H708" s="40"/>
      <c r="I708" s="41"/>
      <c r="J708" s="42">
        <f>+VLOOKUP(C708,'[8]Resumen Peso'!$B$1:$D$65536,3,0)</f>
        <v>4598.2225313450026</v>
      </c>
      <c r="N708" s="9"/>
      <c r="O708" s="9"/>
      <c r="P708" s="9"/>
      <c r="Q708" s="9"/>
      <c r="R708" s="9"/>
    </row>
    <row r="709" spans="1:18" x14ac:dyDescent="0.2">
      <c r="A709" s="33"/>
      <c r="B709" s="34">
        <f t="shared" si="10"/>
        <v>693</v>
      </c>
      <c r="C709" s="35" t="s">
        <v>742</v>
      </c>
      <c r="D709" s="36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37" t="s">
        <v>50</v>
      </c>
      <c r="F709" s="38">
        <v>0</v>
      </c>
      <c r="G709" s="39">
        <f>VLOOKUP(C709,'[8]Resumen Peso'!$B$1:$D$65536,3,0)*$C$14</f>
        <v>6116.7600895160003</v>
      </c>
      <c r="H709" s="40"/>
      <c r="I709" s="41"/>
      <c r="J709" s="42">
        <f>+VLOOKUP(C709,'[8]Resumen Peso'!$B$1:$D$65536,3,0)</f>
        <v>5103.4656285738092</v>
      </c>
      <c r="N709" s="9"/>
      <c r="O709" s="9"/>
      <c r="P709" s="9"/>
      <c r="Q709" s="9"/>
      <c r="R709" s="9"/>
    </row>
    <row r="710" spans="1:18" x14ac:dyDescent="0.2">
      <c r="A710" s="33"/>
      <c r="B710" s="34">
        <f t="shared" si="10"/>
        <v>694</v>
      </c>
      <c r="C710" s="35" t="s">
        <v>743</v>
      </c>
      <c r="D710" s="36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37" t="s">
        <v>50</v>
      </c>
      <c r="F710" s="38">
        <v>0</v>
      </c>
      <c r="G710" s="39">
        <f>VLOOKUP(C710,'[8]Resumen Peso'!$B$1:$D$65536,3,0)*$C$14</f>
        <v>6722.3193383780845</v>
      </c>
      <c r="H710" s="40"/>
      <c r="I710" s="41"/>
      <c r="J710" s="42">
        <f>+VLOOKUP(C710,'[8]Resumen Peso'!$B$1:$D$65536,3,0)</f>
        <v>5608.7087258026158</v>
      </c>
      <c r="N710" s="9"/>
      <c r="O710" s="9"/>
      <c r="P710" s="9"/>
      <c r="Q710" s="9"/>
      <c r="R710" s="9"/>
    </row>
    <row r="711" spans="1:18" x14ac:dyDescent="0.2">
      <c r="A711" s="33"/>
      <c r="B711" s="34">
        <f t="shared" si="10"/>
        <v>695</v>
      </c>
      <c r="C711" s="35" t="s">
        <v>744</v>
      </c>
      <c r="D711" s="36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37" t="s">
        <v>50</v>
      </c>
      <c r="F711" s="38">
        <v>0</v>
      </c>
      <c r="G711" s="39">
        <f>VLOOKUP(C711,'[8]Resumen Peso'!$B$1:$D$65536,3,0)*$C$14</f>
        <v>7437.3196587617895</v>
      </c>
      <c r="H711" s="40"/>
      <c r="I711" s="41"/>
      <c r="J711" s="42">
        <f>+VLOOKUP(C711,'[8]Resumen Peso'!$B$1:$D$65536,3,0)</f>
        <v>6205.2630300578667</v>
      </c>
      <c r="N711" s="9"/>
      <c r="O711" s="9"/>
      <c r="P711" s="9"/>
      <c r="Q711" s="9"/>
      <c r="R711" s="9"/>
    </row>
    <row r="712" spans="1:18" x14ac:dyDescent="0.2">
      <c r="A712" s="33"/>
      <c r="B712" s="34">
        <f t="shared" si="10"/>
        <v>696</v>
      </c>
      <c r="C712" s="35" t="s">
        <v>745</v>
      </c>
      <c r="D712" s="36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37" t="s">
        <v>50</v>
      </c>
      <c r="F712" s="38">
        <v>0</v>
      </c>
      <c r="G712" s="39">
        <f>VLOOKUP(C712,'[8]Resumen Peso'!$B$1:$D$65536,3,0)*$C$14</f>
        <v>8282.0931612046643</v>
      </c>
      <c r="H712" s="40"/>
      <c r="I712" s="41"/>
      <c r="J712" s="42">
        <f>+VLOOKUP(C712,'[8]Resumen Peso'!$B$1:$D$65536,3,0)</f>
        <v>6910.0924610889379</v>
      </c>
      <c r="N712" s="9"/>
      <c r="O712" s="9"/>
      <c r="P712" s="9"/>
      <c r="Q712" s="9"/>
      <c r="R712" s="9"/>
    </row>
    <row r="713" spans="1:18" x14ac:dyDescent="0.2">
      <c r="A713" s="33"/>
      <c r="B713" s="34">
        <f t="shared" si="10"/>
        <v>697</v>
      </c>
      <c r="C713" s="35" t="s">
        <v>746</v>
      </c>
      <c r="D713" s="36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37" t="s">
        <v>50</v>
      </c>
      <c r="F713" s="38">
        <v>0</v>
      </c>
      <c r="G713" s="39">
        <f>VLOOKUP(C713,'[8]Resumen Peso'!$B$1:$D$65536,3,0)*$C$14</f>
        <v>9275.9443405492257</v>
      </c>
      <c r="H713" s="40"/>
      <c r="I713" s="41"/>
      <c r="J713" s="42">
        <f>+VLOOKUP(C713,'[8]Resumen Peso'!$B$1:$D$65536,3,0)</f>
        <v>7739.3035564196107</v>
      </c>
      <c r="N713" s="9"/>
      <c r="O713" s="9"/>
      <c r="P713" s="9"/>
      <c r="Q713" s="9"/>
      <c r="R713" s="9"/>
    </row>
    <row r="714" spans="1:18" x14ac:dyDescent="0.2">
      <c r="A714" s="33"/>
      <c r="B714" s="34">
        <f t="shared" si="10"/>
        <v>698</v>
      </c>
      <c r="C714" s="35" t="s">
        <v>747</v>
      </c>
      <c r="D714" s="36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37" t="s">
        <v>50</v>
      </c>
      <c r="F714" s="38">
        <v>0</v>
      </c>
      <c r="G714" s="39">
        <f>VLOOKUP(C714,'[8]Resumen Peso'!$B$1:$D$65536,3,0)*$C$14</f>
        <v>9576.0294220591531</v>
      </c>
      <c r="H714" s="40"/>
      <c r="I714" s="41"/>
      <c r="J714" s="42">
        <f>+VLOOKUP(C714,'[8]Resumen Peso'!$B$1:$D$65536,3,0)</f>
        <v>7989.6769365622449</v>
      </c>
      <c r="N714" s="9"/>
      <c r="O714" s="9"/>
      <c r="P714" s="9"/>
      <c r="Q714" s="9"/>
      <c r="R714" s="9"/>
    </row>
    <row r="715" spans="1:18" x14ac:dyDescent="0.2">
      <c r="A715" s="33"/>
      <c r="B715" s="34">
        <f t="shared" si="10"/>
        <v>699</v>
      </c>
      <c r="C715" s="35" t="s">
        <v>748</v>
      </c>
      <c r="D715" s="36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37" t="s">
        <v>50</v>
      </c>
      <c r="F715" s="38">
        <v>0</v>
      </c>
      <c r="G715" s="39">
        <f>VLOOKUP(C715,'[8]Resumen Peso'!$B$1:$D$65536,3,0)*$C$14</f>
        <v>10675.618084792812</v>
      </c>
      <c r="H715" s="40"/>
      <c r="I715" s="41"/>
      <c r="J715" s="42">
        <f>+VLOOKUP(C715,'[8]Resumen Peso'!$B$1:$D$65536,3,0)</f>
        <v>8907.10918234364</v>
      </c>
      <c r="N715" s="9"/>
      <c r="O715" s="9"/>
      <c r="P715" s="9"/>
      <c r="Q715" s="9"/>
      <c r="R715" s="9"/>
    </row>
    <row r="716" spans="1:18" x14ac:dyDescent="0.2">
      <c r="A716" s="33"/>
      <c r="B716" s="34">
        <f t="shared" si="10"/>
        <v>700</v>
      </c>
      <c r="C716" s="35" t="s">
        <v>749</v>
      </c>
      <c r="D716" s="36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37" t="s">
        <v>50</v>
      </c>
      <c r="F716" s="38">
        <v>0</v>
      </c>
      <c r="G716" s="39">
        <f>VLOOKUP(C716,'[8]Resumen Peso'!$B$1:$D$65536,3,0)*$C$14</f>
        <v>11775.20674752647</v>
      </c>
      <c r="H716" s="40"/>
      <c r="I716" s="41"/>
      <c r="J716" s="42">
        <f>+VLOOKUP(C716,'[8]Resumen Peso'!$B$1:$D$65536,3,0)</f>
        <v>9824.5414281250341</v>
      </c>
      <c r="N716" s="9"/>
      <c r="O716" s="9"/>
      <c r="P716" s="9"/>
      <c r="Q716" s="9"/>
      <c r="R716" s="9"/>
    </row>
    <row r="717" spans="1:18" x14ac:dyDescent="0.2">
      <c r="A717" s="33"/>
      <c r="B717" s="34">
        <f t="shared" si="10"/>
        <v>701</v>
      </c>
      <c r="C717" s="35" t="s">
        <v>750</v>
      </c>
      <c r="D717" s="36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37" t="s">
        <v>50</v>
      </c>
      <c r="F717" s="38">
        <v>0</v>
      </c>
      <c r="G717" s="39">
        <f>VLOOKUP(C717,'[8]Resumen Peso'!$B$1:$D$65536,3,0)*$C$14</f>
        <v>3229.4896514034372</v>
      </c>
      <c r="H717" s="40"/>
      <c r="I717" s="41"/>
      <c r="J717" s="42">
        <f>+VLOOKUP(C717,'[8]Resumen Peso'!$B$1:$D$65536,3,0)</f>
        <v>2694.4966277198537</v>
      </c>
      <c r="N717" s="9"/>
      <c r="O717" s="9"/>
      <c r="P717" s="9"/>
      <c r="Q717" s="9"/>
      <c r="R717" s="9"/>
    </row>
    <row r="718" spans="1:18" x14ac:dyDescent="0.2">
      <c r="A718" s="33"/>
      <c r="B718" s="34">
        <f t="shared" si="10"/>
        <v>702</v>
      </c>
      <c r="C718" s="35" t="s">
        <v>751</v>
      </c>
      <c r="D718" s="36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37" t="s">
        <v>50</v>
      </c>
      <c r="F718" s="38">
        <v>0</v>
      </c>
      <c r="G718" s="39">
        <f>VLOOKUP(C718,'[8]Resumen Peso'!$B$1:$D$65536,3,0)*$C$14</f>
        <v>3695.0016732273562</v>
      </c>
      <c r="H718" s="40"/>
      <c r="I718" s="41"/>
      <c r="J718" s="42">
        <f>+VLOOKUP(C718,'[8]Resumen Peso'!$B$1:$D$65536,3,0)</f>
        <v>3082.8925380218147</v>
      </c>
      <c r="N718" s="9"/>
      <c r="O718" s="9"/>
      <c r="P718" s="9"/>
      <c r="Q718" s="9"/>
      <c r="R718" s="9"/>
    </row>
    <row r="719" spans="1:18" x14ac:dyDescent="0.2">
      <c r="A719" s="33"/>
      <c r="B719" s="34">
        <f t="shared" si="10"/>
        <v>703</v>
      </c>
      <c r="C719" s="35" t="s">
        <v>752</v>
      </c>
      <c r="D719" s="36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37" t="s">
        <v>50</v>
      </c>
      <c r="F719" s="38">
        <v>0</v>
      </c>
      <c r="G719" s="39">
        <f>VLOOKUP(C719,'[8]Resumen Peso'!$B$1:$D$65536,3,0)*$C$14</f>
        <v>4156.3573377135617</v>
      </c>
      <c r="H719" s="40"/>
      <c r="I719" s="41"/>
      <c r="J719" s="42">
        <f>+VLOOKUP(C719,'[8]Resumen Peso'!$B$1:$D$65536,3,0)</f>
        <v>3467.8206276960796</v>
      </c>
      <c r="N719" s="9"/>
      <c r="O719" s="9"/>
      <c r="P719" s="9"/>
      <c r="Q719" s="9"/>
      <c r="R719" s="9"/>
    </row>
    <row r="720" spans="1:18" x14ac:dyDescent="0.2">
      <c r="A720" s="33"/>
      <c r="B720" s="34">
        <f t="shared" si="10"/>
        <v>704</v>
      </c>
      <c r="C720" s="35" t="s">
        <v>753</v>
      </c>
      <c r="D720" s="36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37" t="s">
        <v>50</v>
      </c>
      <c r="F720" s="38">
        <v>0</v>
      </c>
      <c r="G720" s="39">
        <f>VLOOKUP(C720,'[8]Resumen Peso'!$B$1:$D$65536,3,0)*$C$14</f>
        <v>4613.5566448620539</v>
      </c>
      <c r="H720" s="40"/>
      <c r="I720" s="41"/>
      <c r="J720" s="42">
        <f>+VLOOKUP(C720,'[8]Resumen Peso'!$B$1:$D$65536,3,0)</f>
        <v>3849.2808967426486</v>
      </c>
      <c r="N720" s="9"/>
      <c r="O720" s="9"/>
      <c r="P720" s="9"/>
      <c r="Q720" s="9"/>
      <c r="R720" s="9"/>
    </row>
    <row r="721" spans="1:18" x14ac:dyDescent="0.2">
      <c r="A721" s="33"/>
      <c r="B721" s="34">
        <f t="shared" si="10"/>
        <v>705</v>
      </c>
      <c r="C721" s="35" t="s">
        <v>754</v>
      </c>
      <c r="D721" s="36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37" t="s">
        <v>50</v>
      </c>
      <c r="F721" s="38">
        <v>0</v>
      </c>
      <c r="G721" s="39">
        <f>VLOOKUP(C721,'[8]Resumen Peso'!$B$1:$D$65536,3,0)*$C$14</f>
        <v>5070.7559520105451</v>
      </c>
      <c r="H721" s="40"/>
      <c r="I721" s="41"/>
      <c r="J721" s="42">
        <f>+VLOOKUP(C721,'[8]Resumen Peso'!$B$1:$D$65536,3,0)</f>
        <v>4230.7411657892171</v>
      </c>
      <c r="N721" s="9"/>
      <c r="O721" s="9"/>
      <c r="P721" s="9"/>
      <c r="Q721" s="9"/>
      <c r="R721" s="9"/>
    </row>
    <row r="722" spans="1:18" x14ac:dyDescent="0.2">
      <c r="A722" s="33"/>
      <c r="B722" s="34">
        <f t="shared" ref="B722:B785" si="11">1+B721</f>
        <v>706</v>
      </c>
      <c r="C722" s="35" t="s">
        <v>755</v>
      </c>
      <c r="D722" s="36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37" t="s">
        <v>50</v>
      </c>
      <c r="F722" s="38">
        <v>0</v>
      </c>
      <c r="G722" s="39">
        <f>VLOOKUP(C722,'[8]Resumen Peso'!$B$1:$D$65536,3,0)*$C$14</f>
        <v>5684.7247452229167</v>
      </c>
      <c r="H722" s="40"/>
      <c r="I722" s="41"/>
      <c r="J722" s="42">
        <f>+VLOOKUP(C722,'[8]Resumen Peso'!$B$1:$D$65536,3,0)</f>
        <v>4743.0006932712267</v>
      </c>
      <c r="N722" s="9"/>
      <c r="O722" s="9"/>
      <c r="P722" s="9"/>
      <c r="Q722" s="9"/>
      <c r="R722" s="9"/>
    </row>
    <row r="723" spans="1:18" x14ac:dyDescent="0.2">
      <c r="A723" s="33"/>
      <c r="B723" s="34">
        <f t="shared" si="11"/>
        <v>707</v>
      </c>
      <c r="C723" s="35" t="s">
        <v>756</v>
      </c>
      <c r="D723" s="36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37" t="s">
        <v>50</v>
      </c>
      <c r="F723" s="38">
        <v>0</v>
      </c>
      <c r="G723" s="39">
        <f>VLOOKUP(C723,'[8]Resumen Peso'!$B$1:$D$65536,3,0)*$C$14</f>
        <v>6309.3504386491859</v>
      </c>
      <c r="H723" s="40"/>
      <c r="I723" s="41"/>
      <c r="J723" s="42">
        <f>+VLOOKUP(C723,'[8]Resumen Peso'!$B$1:$D$65536,3,0)</f>
        <v>5264.1517128426485</v>
      </c>
      <c r="N723" s="9"/>
      <c r="O723" s="9"/>
      <c r="P723" s="9"/>
      <c r="Q723" s="9"/>
      <c r="R723" s="9"/>
    </row>
    <row r="724" spans="1:18" x14ac:dyDescent="0.2">
      <c r="A724" s="33"/>
      <c r="B724" s="34">
        <f t="shared" si="11"/>
        <v>708</v>
      </c>
      <c r="C724" s="35" t="s">
        <v>757</v>
      </c>
      <c r="D724" s="36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37" t="s">
        <v>50</v>
      </c>
      <c r="F724" s="38">
        <v>0</v>
      </c>
      <c r="G724" s="39">
        <f>VLOOKUP(C724,'[8]Resumen Peso'!$B$1:$D$65536,3,0)*$C$14</f>
        <v>6933.9761320754551</v>
      </c>
      <c r="H724" s="40"/>
      <c r="I724" s="41"/>
      <c r="J724" s="42">
        <f>+VLOOKUP(C724,'[8]Resumen Peso'!$B$1:$D$65536,3,0)</f>
        <v>5785.3027324140703</v>
      </c>
      <c r="N724" s="9"/>
      <c r="O724" s="9"/>
      <c r="P724" s="9"/>
      <c r="Q724" s="9"/>
      <c r="R724" s="9"/>
    </row>
    <row r="725" spans="1:18" x14ac:dyDescent="0.2">
      <c r="A725" s="33"/>
      <c r="B725" s="34">
        <f t="shared" si="11"/>
        <v>709</v>
      </c>
      <c r="C725" s="35" t="s">
        <v>758</v>
      </c>
      <c r="D725" s="36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37" t="s">
        <v>50</v>
      </c>
      <c r="F725" s="38">
        <v>0</v>
      </c>
      <c r="G725" s="39">
        <f>VLOOKUP(C725,'[8]Resumen Peso'!$B$1:$D$65536,3,0)*$C$14</f>
        <v>7671.4887235500373</v>
      </c>
      <c r="H725" s="40"/>
      <c r="I725" s="41"/>
      <c r="J725" s="42">
        <f>+VLOOKUP(C725,'[8]Resumen Peso'!$B$1:$D$65536,3,0)</f>
        <v>6400.6399544316746</v>
      </c>
      <c r="N725" s="9"/>
      <c r="O725" s="9"/>
      <c r="P725" s="9"/>
      <c r="Q725" s="9"/>
      <c r="R725" s="9"/>
    </row>
    <row r="726" spans="1:18" x14ac:dyDescent="0.2">
      <c r="A726" s="33"/>
      <c r="B726" s="34">
        <f t="shared" si="11"/>
        <v>710</v>
      </c>
      <c r="C726" s="35" t="s">
        <v>759</v>
      </c>
      <c r="D726" s="36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37" t="s">
        <v>50</v>
      </c>
      <c r="F726" s="38">
        <v>0</v>
      </c>
      <c r="G726" s="39">
        <f>VLOOKUP(C726,'[8]Resumen Peso'!$B$1:$D$65536,3,0)*$C$14</f>
        <v>8542.8604939309989</v>
      </c>
      <c r="H726" s="40"/>
      <c r="I726" s="41"/>
      <c r="J726" s="42">
        <f>+VLOOKUP(C726,'[8]Resumen Peso'!$B$1:$D$65536,3,0)</f>
        <v>7127.6614191889466</v>
      </c>
      <c r="N726" s="9"/>
      <c r="O726" s="9"/>
      <c r="P726" s="9"/>
      <c r="Q726" s="9"/>
      <c r="R726" s="9"/>
    </row>
    <row r="727" spans="1:18" x14ac:dyDescent="0.2">
      <c r="A727" s="33"/>
      <c r="B727" s="34">
        <f t="shared" si="11"/>
        <v>711</v>
      </c>
      <c r="C727" s="35" t="s">
        <v>760</v>
      </c>
      <c r="D727" s="36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37" t="s">
        <v>50</v>
      </c>
      <c r="F727" s="38">
        <v>0</v>
      </c>
      <c r="G727" s="39">
        <f>VLOOKUP(C727,'[8]Resumen Peso'!$B$1:$D$65536,3,0)*$C$14</f>
        <v>9568.00375320272</v>
      </c>
      <c r="H727" s="40"/>
      <c r="I727" s="41"/>
      <c r="J727" s="42">
        <f>+VLOOKUP(C727,'[8]Resumen Peso'!$B$1:$D$65536,3,0)</f>
        <v>7982.9807894916212</v>
      </c>
      <c r="N727" s="9"/>
      <c r="O727" s="9"/>
      <c r="P727" s="9"/>
      <c r="Q727" s="9"/>
      <c r="R727" s="9"/>
    </row>
    <row r="728" spans="1:18" x14ac:dyDescent="0.2">
      <c r="A728" s="33"/>
      <c r="B728" s="34">
        <f t="shared" si="11"/>
        <v>712</v>
      </c>
      <c r="C728" s="35" t="s">
        <v>761</v>
      </c>
      <c r="D728" s="36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37" t="s">
        <v>50</v>
      </c>
      <c r="F728" s="38">
        <v>0</v>
      </c>
      <c r="G728" s="39">
        <f>VLOOKUP(C728,'[8]Resumen Peso'!$B$1:$D$65536,3,0)*$C$14</f>
        <v>9877.5372174793192</v>
      </c>
      <c r="H728" s="40"/>
      <c r="I728" s="41"/>
      <c r="J728" s="42">
        <f>+VLOOKUP(C728,'[8]Resumen Peso'!$B$1:$D$65536,3,0)</f>
        <v>8241.2373456930927</v>
      </c>
      <c r="N728" s="9"/>
      <c r="O728" s="9"/>
      <c r="P728" s="9"/>
      <c r="Q728" s="9"/>
      <c r="R728" s="9"/>
    </row>
    <row r="729" spans="1:18" x14ac:dyDescent="0.2">
      <c r="A729" s="33"/>
      <c r="B729" s="34">
        <f t="shared" si="11"/>
        <v>713</v>
      </c>
      <c r="C729" s="35" t="s">
        <v>762</v>
      </c>
      <c r="D729" s="36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37" t="s">
        <v>50</v>
      </c>
      <c r="F729" s="38">
        <v>0</v>
      </c>
      <c r="G729" s="39">
        <f>VLOOKUP(C729,'[8]Resumen Peso'!$B$1:$D$65536,3,0)*$C$14</f>
        <v>11011.747176677058</v>
      </c>
      <c r="H729" s="40"/>
      <c r="I729" s="41"/>
      <c r="J729" s="42">
        <f>+VLOOKUP(C729,'[8]Resumen Peso'!$B$1:$D$65536,3,0)</f>
        <v>9187.5555693345523</v>
      </c>
      <c r="N729" s="9"/>
      <c r="O729" s="9"/>
      <c r="P729" s="9"/>
      <c r="Q729" s="9"/>
      <c r="R729" s="9"/>
    </row>
    <row r="730" spans="1:18" x14ac:dyDescent="0.2">
      <c r="A730" s="33"/>
      <c r="B730" s="34">
        <f t="shared" si="11"/>
        <v>714</v>
      </c>
      <c r="C730" s="35" t="s">
        <v>763</v>
      </c>
      <c r="D730" s="36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37" t="s">
        <v>50</v>
      </c>
      <c r="F730" s="38">
        <v>0</v>
      </c>
      <c r="G730" s="39">
        <f>VLOOKUP(C730,'[8]Resumen Peso'!$B$1:$D$65536,3,0)*$C$14</f>
        <v>12145.957135874794</v>
      </c>
      <c r="H730" s="40"/>
      <c r="I730" s="41"/>
      <c r="J730" s="42">
        <f>+VLOOKUP(C730,'[8]Resumen Peso'!$B$1:$D$65536,3,0)</f>
        <v>10133.873792976012</v>
      </c>
      <c r="N730" s="9"/>
      <c r="O730" s="9"/>
      <c r="P730" s="9"/>
      <c r="Q730" s="9"/>
      <c r="R730" s="9"/>
    </row>
    <row r="731" spans="1:18" x14ac:dyDescent="0.2">
      <c r="A731" s="33"/>
      <c r="B731" s="34">
        <f t="shared" si="11"/>
        <v>715</v>
      </c>
      <c r="C731" s="35" t="s">
        <v>764</v>
      </c>
      <c r="D731" s="36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37" t="s">
        <v>50</v>
      </c>
      <c r="F731" s="38">
        <v>0</v>
      </c>
      <c r="G731" s="39">
        <f>VLOOKUP(C731,'[8]Resumen Peso'!$B$1:$D$65536,3,0)*$C$14</f>
        <v>4369.0026315178593</v>
      </c>
      <c r="H731" s="40"/>
      <c r="I731" s="41"/>
      <c r="J731" s="42">
        <f>+VLOOKUP(C731,'[8]Resumen Peso'!$B$1:$D$65536,3,0)</f>
        <v>3645.2393807820918</v>
      </c>
      <c r="N731" s="9"/>
      <c r="O731" s="9"/>
      <c r="P731" s="9"/>
      <c r="Q731" s="9"/>
      <c r="R731" s="9"/>
    </row>
    <row r="732" spans="1:18" x14ac:dyDescent="0.2">
      <c r="A732" s="33"/>
      <c r="B732" s="34">
        <f t="shared" si="11"/>
        <v>716</v>
      </c>
      <c r="C732" s="35" t="s">
        <v>765</v>
      </c>
      <c r="D732" s="36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37" t="s">
        <v>50</v>
      </c>
      <c r="F732" s="38">
        <v>0</v>
      </c>
      <c r="G732" s="39">
        <f>VLOOKUP(C732,'[8]Resumen Peso'!$B$1:$D$65536,3,0)*$C$14</f>
        <v>4998.7687766015151</v>
      </c>
      <c r="H732" s="40"/>
      <c r="I732" s="41"/>
      <c r="J732" s="42">
        <f>+VLOOKUP(C732,'[8]Resumen Peso'!$B$1:$D$65536,3,0)</f>
        <v>4170.6792915254564</v>
      </c>
      <c r="N732" s="9"/>
      <c r="O732" s="9"/>
      <c r="P732" s="9"/>
      <c r="Q732" s="9"/>
      <c r="R732" s="9"/>
    </row>
    <row r="733" spans="1:18" x14ac:dyDescent="0.2">
      <c r="A733" s="33"/>
      <c r="B733" s="34">
        <f t="shared" si="11"/>
        <v>717</v>
      </c>
      <c r="C733" s="35" t="s">
        <v>766</v>
      </c>
      <c r="D733" s="36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37" t="s">
        <v>50</v>
      </c>
      <c r="F733" s="38">
        <v>0</v>
      </c>
      <c r="G733" s="39">
        <f>VLOOKUP(C733,'[8]Resumen Peso'!$B$1:$D$65536,3,0)*$C$14</f>
        <v>5622.9120096754941</v>
      </c>
      <c r="H733" s="40"/>
      <c r="I733" s="41"/>
      <c r="J733" s="42">
        <f>+VLOOKUP(C733,'[8]Resumen Peso'!$B$1:$D$65536,3,0)</f>
        <v>4691.4277744943265</v>
      </c>
      <c r="N733" s="9"/>
      <c r="O733" s="9"/>
      <c r="P733" s="9"/>
      <c r="Q733" s="9"/>
      <c r="R733" s="9"/>
    </row>
    <row r="734" spans="1:18" x14ac:dyDescent="0.2">
      <c r="A734" s="33"/>
      <c r="B734" s="34">
        <f t="shared" si="11"/>
        <v>718</v>
      </c>
      <c r="C734" s="35" t="s">
        <v>767</v>
      </c>
      <c r="D734" s="36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37" t="s">
        <v>50</v>
      </c>
      <c r="F734" s="38">
        <v>0</v>
      </c>
      <c r="G734" s="39">
        <f>VLOOKUP(C734,'[8]Resumen Peso'!$B$1:$D$65536,3,0)*$C$14</f>
        <v>6241.4323307397999</v>
      </c>
      <c r="H734" s="40"/>
      <c r="I734" s="41"/>
      <c r="J734" s="42">
        <f>+VLOOKUP(C734,'[8]Resumen Peso'!$B$1:$D$65536,3,0)</f>
        <v>5207.484829688703</v>
      </c>
      <c r="N734" s="9"/>
      <c r="O734" s="9"/>
      <c r="P734" s="9"/>
      <c r="Q734" s="9"/>
      <c r="R734" s="9"/>
    </row>
    <row r="735" spans="1:18" x14ac:dyDescent="0.2">
      <c r="A735" s="33"/>
      <c r="B735" s="34">
        <f t="shared" si="11"/>
        <v>719</v>
      </c>
      <c r="C735" s="35" t="s">
        <v>768</v>
      </c>
      <c r="D735" s="36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37" t="s">
        <v>50</v>
      </c>
      <c r="F735" s="38">
        <v>0</v>
      </c>
      <c r="G735" s="39">
        <f>VLOOKUP(C735,'[8]Resumen Peso'!$B$1:$D$65536,3,0)*$C$14</f>
        <v>6859.9526518041039</v>
      </c>
      <c r="H735" s="40"/>
      <c r="I735" s="41"/>
      <c r="J735" s="42">
        <f>+VLOOKUP(C735,'[8]Resumen Peso'!$B$1:$D$65536,3,0)</f>
        <v>5723.5418848830786</v>
      </c>
      <c r="N735" s="9"/>
      <c r="O735" s="9"/>
      <c r="P735" s="9"/>
      <c r="Q735" s="9"/>
      <c r="R735" s="9"/>
    </row>
    <row r="736" spans="1:18" x14ac:dyDescent="0.2">
      <c r="A736" s="33"/>
      <c r="B736" s="34">
        <f t="shared" si="11"/>
        <v>720</v>
      </c>
      <c r="C736" s="35" t="s">
        <v>769</v>
      </c>
      <c r="D736" s="36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37" t="s">
        <v>50</v>
      </c>
      <c r="F736" s="38">
        <v>0</v>
      </c>
      <c r="G736" s="39">
        <f>VLOOKUP(C736,'[8]Resumen Peso'!$B$1:$D$65536,3,0)*$C$14</f>
        <v>7690.5579680493474</v>
      </c>
      <c r="H736" s="40"/>
      <c r="I736" s="41"/>
      <c r="J736" s="42">
        <f>+VLOOKUP(C736,'[8]Resumen Peso'!$B$1:$D$65536,3,0)</f>
        <v>6416.5502128758308</v>
      </c>
      <c r="N736" s="9"/>
      <c r="O736" s="9"/>
      <c r="P736" s="9"/>
      <c r="Q736" s="9"/>
      <c r="R736" s="9"/>
    </row>
    <row r="737" spans="1:18" x14ac:dyDescent="0.2">
      <c r="A737" s="33"/>
      <c r="B737" s="34">
        <f t="shared" si="11"/>
        <v>721</v>
      </c>
      <c r="C737" s="35" t="s">
        <v>770</v>
      </c>
      <c r="D737" s="36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37" t="s">
        <v>50</v>
      </c>
      <c r="F737" s="38">
        <v>0</v>
      </c>
      <c r="G737" s="39">
        <f>VLOOKUP(C737,'[8]Resumen Peso'!$B$1:$D$65536,3,0)*$C$14</f>
        <v>8535.5804306873997</v>
      </c>
      <c r="H737" s="40"/>
      <c r="I737" s="41"/>
      <c r="J737" s="42">
        <f>+VLOOKUP(C737,'[8]Resumen Peso'!$B$1:$D$65536,3,0)</f>
        <v>7121.5873616823874</v>
      </c>
      <c r="N737" s="9"/>
      <c r="O737" s="9"/>
      <c r="P737" s="9"/>
      <c r="Q737" s="9"/>
      <c r="R737" s="9"/>
    </row>
    <row r="738" spans="1:18" x14ac:dyDescent="0.2">
      <c r="A738" s="33"/>
      <c r="B738" s="34">
        <f t="shared" si="11"/>
        <v>722</v>
      </c>
      <c r="C738" s="35" t="s">
        <v>771</v>
      </c>
      <c r="D738" s="36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37" t="s">
        <v>50</v>
      </c>
      <c r="F738" s="38">
        <v>0</v>
      </c>
      <c r="G738" s="39">
        <f>VLOOKUP(C738,'[8]Resumen Peso'!$B$1:$D$65536,3,0)*$C$14</f>
        <v>9380.6028933254529</v>
      </c>
      <c r="H738" s="40"/>
      <c r="I738" s="41"/>
      <c r="J738" s="42">
        <f>+VLOOKUP(C738,'[8]Resumen Peso'!$B$1:$D$65536,3,0)</f>
        <v>7826.624510488944</v>
      </c>
      <c r="N738" s="9"/>
      <c r="O738" s="9"/>
      <c r="P738" s="9"/>
      <c r="Q738" s="9"/>
      <c r="R738" s="9"/>
    </row>
    <row r="739" spans="1:18" x14ac:dyDescent="0.2">
      <c r="A739" s="33"/>
      <c r="B739" s="34">
        <f t="shared" si="11"/>
        <v>723</v>
      </c>
      <c r="C739" s="35" t="s">
        <v>772</v>
      </c>
      <c r="D739" s="36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37" t="s">
        <v>50</v>
      </c>
      <c r="F739" s="38">
        <v>0</v>
      </c>
      <c r="G739" s="39">
        <f>VLOOKUP(C739,'[8]Resumen Peso'!$B$1:$D$65536,3,0)*$C$14</f>
        <v>10378.343961029366</v>
      </c>
      <c r="H739" s="40"/>
      <c r="I739" s="41"/>
      <c r="J739" s="42">
        <f>+VLOOKUP(C739,'[8]Resumen Peso'!$B$1:$D$65536,3,0)</f>
        <v>8659.0811003707222</v>
      </c>
      <c r="N739" s="9"/>
      <c r="O739" s="9"/>
      <c r="P739" s="9"/>
      <c r="Q739" s="9"/>
      <c r="R739" s="9"/>
    </row>
    <row r="740" spans="1:18" x14ac:dyDescent="0.2">
      <c r="A740" s="33"/>
      <c r="B740" s="34">
        <f t="shared" si="11"/>
        <v>724</v>
      </c>
      <c r="C740" s="35" t="s">
        <v>773</v>
      </c>
      <c r="D740" s="36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37" t="s">
        <v>50</v>
      </c>
      <c r="F740" s="38">
        <v>0</v>
      </c>
      <c r="G740" s="39">
        <f>VLOOKUP(C740,'[8]Resumen Peso'!$B$1:$D$65536,3,0)*$C$14</f>
        <v>11557.175903150741</v>
      </c>
      <c r="H740" s="40"/>
      <c r="I740" s="41"/>
      <c r="J740" s="42">
        <f>+VLOOKUP(C740,'[8]Resumen Peso'!$B$1:$D$65536,3,0)</f>
        <v>9642.629287717953</v>
      </c>
      <c r="N740" s="9"/>
      <c r="O740" s="9"/>
      <c r="P740" s="9"/>
      <c r="Q740" s="9"/>
      <c r="R740" s="9"/>
    </row>
    <row r="741" spans="1:18" x14ac:dyDescent="0.2">
      <c r="A741" s="33"/>
      <c r="B741" s="34">
        <f t="shared" si="11"/>
        <v>725</v>
      </c>
      <c r="C741" s="35" t="s">
        <v>774</v>
      </c>
      <c r="D741" s="36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37" t="s">
        <v>50</v>
      </c>
      <c r="F741" s="38">
        <v>0</v>
      </c>
      <c r="G741" s="39">
        <f>VLOOKUP(C741,'[8]Resumen Peso'!$B$1:$D$65536,3,0)*$C$14</f>
        <v>12944.03701152883</v>
      </c>
      <c r="H741" s="40"/>
      <c r="I741" s="41"/>
      <c r="J741" s="42">
        <f>+VLOOKUP(C741,'[8]Resumen Peso'!$B$1:$D$65536,3,0)</f>
        <v>10799.744802244108</v>
      </c>
      <c r="N741" s="9"/>
      <c r="O741" s="9"/>
      <c r="P741" s="9"/>
      <c r="Q741" s="9"/>
      <c r="R741" s="9"/>
    </row>
    <row r="742" spans="1:18" x14ac:dyDescent="0.2">
      <c r="A742" s="33"/>
      <c r="B742" s="34">
        <f t="shared" si="11"/>
        <v>726</v>
      </c>
      <c r="C742" s="35" t="s">
        <v>775</v>
      </c>
      <c r="D742" s="36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37" t="s">
        <v>50</v>
      </c>
      <c r="F742" s="38">
        <v>0</v>
      </c>
      <c r="G742" s="39">
        <f>VLOOKUP(C742,'[8]Resumen Peso'!$B$1:$D$65536,3,0)*$C$14</f>
        <v>13362.788166027691</v>
      </c>
      <c r="H742" s="40"/>
      <c r="I742" s="41"/>
      <c r="J742" s="42">
        <f>+VLOOKUP(C742,'[8]Resumen Peso'!$B$1:$D$65536,3,0)</f>
        <v>11149.126189225992</v>
      </c>
      <c r="N742" s="9"/>
      <c r="O742" s="9"/>
      <c r="P742" s="9"/>
      <c r="Q742" s="9"/>
      <c r="R742" s="9"/>
    </row>
    <row r="743" spans="1:18" x14ac:dyDescent="0.2">
      <c r="A743" s="33"/>
      <c r="B743" s="34">
        <f t="shared" si="11"/>
        <v>727</v>
      </c>
      <c r="C743" s="35" t="s">
        <v>776</v>
      </c>
      <c r="D743" s="36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37" t="s">
        <v>50</v>
      </c>
      <c r="F743" s="38">
        <v>0</v>
      </c>
      <c r="G743" s="39">
        <f>VLOOKUP(C743,'[8]Resumen Peso'!$B$1:$D$65536,3,0)*$C$14</f>
        <v>14897.199739161304</v>
      </c>
      <c r="H743" s="40"/>
      <c r="I743" s="41"/>
      <c r="J743" s="42">
        <f>+VLOOKUP(C743,'[8]Resumen Peso'!$B$1:$D$65536,3,0)</f>
        <v>12429.34915186844</v>
      </c>
      <c r="N743" s="9"/>
      <c r="O743" s="9"/>
      <c r="P743" s="9"/>
      <c r="Q743" s="9"/>
      <c r="R743" s="9"/>
    </row>
    <row r="744" spans="1:18" x14ac:dyDescent="0.2">
      <c r="A744" s="33"/>
      <c r="B744" s="34">
        <f t="shared" si="11"/>
        <v>728</v>
      </c>
      <c r="C744" s="35" t="s">
        <v>777</v>
      </c>
      <c r="D744" s="36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37" t="s">
        <v>50</v>
      </c>
      <c r="F744" s="38">
        <v>0</v>
      </c>
      <c r="G744" s="39">
        <f>VLOOKUP(C744,'[8]Resumen Peso'!$B$1:$D$65536,3,0)*$C$14</f>
        <v>16431.611312294917</v>
      </c>
      <c r="H744" s="40"/>
      <c r="I744" s="41"/>
      <c r="J744" s="42">
        <f>+VLOOKUP(C744,'[8]Resumen Peso'!$B$1:$D$65536,3,0)</f>
        <v>13709.572114510889</v>
      </c>
      <c r="N744" s="9"/>
      <c r="O744" s="9"/>
      <c r="P744" s="9"/>
      <c r="Q744" s="9"/>
      <c r="R744" s="9"/>
    </row>
    <row r="745" spans="1:18" x14ac:dyDescent="0.2">
      <c r="A745" s="33"/>
      <c r="B745" s="34">
        <f t="shared" si="11"/>
        <v>729</v>
      </c>
      <c r="C745" s="35" t="s">
        <v>778</v>
      </c>
      <c r="D745" s="36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37" t="s">
        <v>50</v>
      </c>
      <c r="F745" s="38">
        <v>0</v>
      </c>
      <c r="G745" s="39">
        <f>VLOOKUP(C745,'[8]Resumen Peso'!$B$1:$D$65536,3,0)*$C$14</f>
        <v>2196.4970451082263</v>
      </c>
      <c r="H745" s="40"/>
      <c r="I745" s="41"/>
      <c r="J745" s="42">
        <f>+VLOOKUP(C745,'[8]Resumen Peso'!$B$1:$D$65536,3,0)</f>
        <v>1832.6282229357078</v>
      </c>
      <c r="N745" s="9"/>
      <c r="O745" s="9"/>
      <c r="P745" s="9"/>
      <c r="Q745" s="9"/>
      <c r="R745" s="9"/>
    </row>
    <row r="746" spans="1:18" x14ac:dyDescent="0.2">
      <c r="A746" s="33"/>
      <c r="B746" s="34">
        <f t="shared" si="11"/>
        <v>730</v>
      </c>
      <c r="C746" s="35" t="s">
        <v>779</v>
      </c>
      <c r="D746" s="36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37" t="s">
        <v>50</v>
      </c>
      <c r="F746" s="38">
        <v>0</v>
      </c>
      <c r="G746" s="39">
        <f>VLOOKUP(C746,'[8]Resumen Peso'!$B$1:$D$65536,3,0)*$C$14</f>
        <v>2513.1092317904931</v>
      </c>
      <c r="H746" s="40"/>
      <c r="I746" s="41"/>
      <c r="J746" s="42">
        <f>+VLOOKUP(C746,'[8]Resumen Peso'!$B$1:$D$65536,3,0)</f>
        <v>2096.7908496651789</v>
      </c>
      <c r="N746" s="9"/>
      <c r="O746" s="9"/>
      <c r="P746" s="9"/>
      <c r="Q746" s="9"/>
      <c r="R746" s="9"/>
    </row>
    <row r="747" spans="1:18" x14ac:dyDescent="0.2">
      <c r="A747" s="33"/>
      <c r="B747" s="34">
        <f t="shared" si="11"/>
        <v>731</v>
      </c>
      <c r="C747" s="35" t="s">
        <v>780</v>
      </c>
      <c r="D747" s="36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37" t="s">
        <v>50</v>
      </c>
      <c r="F747" s="38">
        <v>0</v>
      </c>
      <c r="G747" s="39">
        <f>VLOOKUP(C747,'[8]Resumen Peso'!$B$1:$D$65536,3,0)*$C$14</f>
        <v>2826.8945239488112</v>
      </c>
      <c r="H747" s="40"/>
      <c r="I747" s="41"/>
      <c r="J747" s="42">
        <f>+VLOOKUP(C747,'[8]Resumen Peso'!$B$1:$D$65536,3,0)</f>
        <v>2358.5948815131374</v>
      </c>
      <c r="N747" s="9"/>
      <c r="O747" s="9"/>
      <c r="P747" s="9"/>
      <c r="Q747" s="9"/>
      <c r="R747" s="9"/>
    </row>
    <row r="748" spans="1:18" x14ac:dyDescent="0.2">
      <c r="A748" s="33"/>
      <c r="B748" s="34">
        <f t="shared" si="11"/>
        <v>732</v>
      </c>
      <c r="C748" s="35" t="s">
        <v>781</v>
      </c>
      <c r="D748" s="36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37" t="s">
        <v>50</v>
      </c>
      <c r="F748" s="38">
        <v>0</v>
      </c>
      <c r="G748" s="39">
        <f>VLOOKUP(C748,'[8]Resumen Peso'!$B$1:$D$65536,3,0)*$C$14</f>
        <v>3137.8529215831809</v>
      </c>
      <c r="H748" s="40"/>
      <c r="I748" s="41"/>
      <c r="J748" s="42">
        <f>+VLOOKUP(C748,'[8]Resumen Peso'!$B$1:$D$65536,3,0)</f>
        <v>2618.0403184795828</v>
      </c>
      <c r="N748" s="9"/>
      <c r="O748" s="9"/>
      <c r="P748" s="9"/>
      <c r="Q748" s="9"/>
      <c r="R748" s="9"/>
    </row>
    <row r="749" spans="1:18" x14ac:dyDescent="0.2">
      <c r="A749" s="33"/>
      <c r="B749" s="34">
        <f t="shared" si="11"/>
        <v>733</v>
      </c>
      <c r="C749" s="35" t="s">
        <v>782</v>
      </c>
      <c r="D749" s="36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37" t="s">
        <v>50</v>
      </c>
      <c r="F749" s="38">
        <v>0</v>
      </c>
      <c r="G749" s="39">
        <f>VLOOKUP(C749,'[8]Resumen Peso'!$B$1:$D$65536,3,0)*$C$14</f>
        <v>3448.8113192175497</v>
      </c>
      <c r="H749" s="40"/>
      <c r="I749" s="41"/>
      <c r="J749" s="42">
        <f>+VLOOKUP(C749,'[8]Resumen Peso'!$B$1:$D$65536,3,0)</f>
        <v>2877.4857554460277</v>
      </c>
      <c r="N749" s="9"/>
      <c r="O749" s="9"/>
      <c r="P749" s="9"/>
      <c r="Q749" s="9"/>
      <c r="R749" s="9"/>
    </row>
    <row r="750" spans="1:18" x14ac:dyDescent="0.2">
      <c r="A750" s="33"/>
      <c r="B750" s="34">
        <f t="shared" si="11"/>
        <v>734</v>
      </c>
      <c r="C750" s="35" t="s">
        <v>783</v>
      </c>
      <c r="D750" s="36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37" t="s">
        <v>50</v>
      </c>
      <c r="F750" s="38">
        <v>0</v>
      </c>
      <c r="G750" s="39">
        <f>VLOOKUP(C750,'[8]Resumen Peso'!$B$1:$D$65536,3,0)*$C$14</f>
        <v>3866.39452450622</v>
      </c>
      <c r="H750" s="40"/>
      <c r="I750" s="41"/>
      <c r="J750" s="42">
        <f>+VLOOKUP(C750,'[8]Resumen Peso'!$B$1:$D$65536,3,0)</f>
        <v>3225.8926741533851</v>
      </c>
      <c r="N750" s="9"/>
      <c r="O750" s="9"/>
      <c r="P750" s="9"/>
      <c r="Q750" s="9"/>
      <c r="R750" s="9"/>
    </row>
    <row r="751" spans="1:18" x14ac:dyDescent="0.2">
      <c r="A751" s="33"/>
      <c r="B751" s="34">
        <f t="shared" si="11"/>
        <v>735</v>
      </c>
      <c r="C751" s="35" t="s">
        <v>784</v>
      </c>
      <c r="D751" s="36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37" t="s">
        <v>50</v>
      </c>
      <c r="F751" s="38">
        <v>0</v>
      </c>
      <c r="G751" s="39">
        <f>VLOOKUP(C751,'[8]Resumen Peso'!$B$1:$D$65536,3,0)*$C$14</f>
        <v>4291.2258873542951</v>
      </c>
      <c r="H751" s="40"/>
      <c r="I751" s="41"/>
      <c r="J751" s="42">
        <f>+VLOOKUP(C751,'[8]Resumen Peso'!$B$1:$D$65536,3,0)</f>
        <v>3580.3470301369425</v>
      </c>
      <c r="N751" s="9"/>
      <c r="O751" s="9"/>
      <c r="P751" s="9"/>
      <c r="Q751" s="9"/>
      <c r="R751" s="9"/>
    </row>
    <row r="752" spans="1:18" x14ac:dyDescent="0.2">
      <c r="A752" s="33"/>
      <c r="B752" s="34">
        <f t="shared" si="11"/>
        <v>736</v>
      </c>
      <c r="C752" s="35" t="s">
        <v>785</v>
      </c>
      <c r="D752" s="36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37" t="s">
        <v>50</v>
      </c>
      <c r="F752" s="38">
        <v>0</v>
      </c>
      <c r="G752" s="39">
        <f>VLOOKUP(C752,'[8]Resumen Peso'!$B$1:$D$65536,3,0)*$C$14</f>
        <v>4716.0572502023706</v>
      </c>
      <c r="H752" s="40"/>
      <c r="I752" s="41"/>
      <c r="J752" s="42">
        <f>+VLOOKUP(C752,'[8]Resumen Peso'!$B$1:$D$65536,3,0)</f>
        <v>3934.8013861205</v>
      </c>
      <c r="N752" s="9"/>
      <c r="O752" s="9"/>
      <c r="P752" s="9"/>
      <c r="Q752" s="9"/>
      <c r="R752" s="9"/>
    </row>
    <row r="753" spans="1:18" x14ac:dyDescent="0.2">
      <c r="A753" s="33"/>
      <c r="B753" s="34">
        <f t="shared" si="11"/>
        <v>737</v>
      </c>
      <c r="C753" s="35" t="s">
        <v>786</v>
      </c>
      <c r="D753" s="36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37" t="s">
        <v>50</v>
      </c>
      <c r="F753" s="38">
        <v>0</v>
      </c>
      <c r="G753" s="39">
        <f>VLOOKUP(C753,'[8]Resumen Peso'!$B$1:$D$65536,3,0)*$C$14</f>
        <v>5217.6672266269898</v>
      </c>
      <c r="H753" s="40"/>
      <c r="I753" s="41"/>
      <c r="J753" s="42">
        <f>+VLOOKUP(C753,'[8]Resumen Peso'!$B$1:$D$65536,3,0)</f>
        <v>4353.3153111672682</v>
      </c>
      <c r="N753" s="9"/>
      <c r="O753" s="9"/>
      <c r="P753" s="9"/>
      <c r="Q753" s="9"/>
      <c r="R753" s="9"/>
    </row>
    <row r="754" spans="1:18" x14ac:dyDescent="0.2">
      <c r="A754" s="33"/>
      <c r="B754" s="34">
        <f t="shared" si="11"/>
        <v>738</v>
      </c>
      <c r="C754" s="35" t="s">
        <v>787</v>
      </c>
      <c r="D754" s="36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37" t="s">
        <v>50</v>
      </c>
      <c r="F754" s="38">
        <v>0</v>
      </c>
      <c r="G754" s="39">
        <f>VLOOKUP(C754,'[8]Resumen Peso'!$B$1:$D$65536,3,0)*$C$14</f>
        <v>5810.3198514777168</v>
      </c>
      <c r="H754" s="40"/>
      <c r="I754" s="41"/>
      <c r="J754" s="42">
        <f>+VLOOKUP(C754,'[8]Resumen Peso'!$B$1:$D$65536,3,0)</f>
        <v>4847.7898788054208</v>
      </c>
      <c r="N754" s="9"/>
      <c r="O754" s="9"/>
      <c r="P754" s="9"/>
      <c r="Q754" s="9"/>
      <c r="R754" s="9"/>
    </row>
    <row r="755" spans="1:18" x14ac:dyDescent="0.2">
      <c r="A755" s="33"/>
      <c r="B755" s="34">
        <f t="shared" si="11"/>
        <v>739</v>
      </c>
      <c r="C755" s="35" t="s">
        <v>788</v>
      </c>
      <c r="D755" s="36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37" t="s">
        <v>50</v>
      </c>
      <c r="F755" s="38">
        <v>0</v>
      </c>
      <c r="G755" s="39">
        <f>VLOOKUP(C755,'[8]Resumen Peso'!$B$1:$D$65536,3,0)*$C$14</f>
        <v>6507.5582336550433</v>
      </c>
      <c r="H755" s="40"/>
      <c r="I755" s="41"/>
      <c r="J755" s="42">
        <f>+VLOOKUP(C755,'[8]Resumen Peso'!$B$1:$D$65536,3,0)</f>
        <v>5429.5246642620714</v>
      </c>
      <c r="N755" s="9"/>
      <c r="O755" s="9"/>
      <c r="P755" s="9"/>
      <c r="Q755" s="9"/>
      <c r="R755" s="9"/>
    </row>
    <row r="756" spans="1:18" x14ac:dyDescent="0.2">
      <c r="A756" s="33"/>
      <c r="B756" s="34">
        <f t="shared" si="11"/>
        <v>740</v>
      </c>
      <c r="C756" s="35" t="s">
        <v>789</v>
      </c>
      <c r="D756" s="36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37" t="s">
        <v>50</v>
      </c>
      <c r="F756" s="38">
        <v>0</v>
      </c>
      <c r="G756" s="39">
        <f>VLOOKUP(C756,'[8]Resumen Peso'!$B$1:$D$65536,3,0)*$C$14</f>
        <v>6718.0835528336347</v>
      </c>
      <c r="H756" s="40"/>
      <c r="I756" s="41"/>
      <c r="J756" s="42">
        <f>+VLOOKUP(C756,'[8]Resumen Peso'!$B$1:$D$65536,3,0)</f>
        <v>5605.1746349408277</v>
      </c>
      <c r="N756" s="9"/>
      <c r="O756" s="9"/>
      <c r="P756" s="9"/>
      <c r="Q756" s="9"/>
      <c r="R756" s="9"/>
    </row>
    <row r="757" spans="1:18" x14ac:dyDescent="0.2">
      <c r="A757" s="33"/>
      <c r="B757" s="34">
        <f t="shared" si="11"/>
        <v>741</v>
      </c>
      <c r="C757" s="35" t="s">
        <v>790</v>
      </c>
      <c r="D757" s="36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37" t="s">
        <v>50</v>
      </c>
      <c r="F757" s="38">
        <v>0</v>
      </c>
      <c r="G757" s="39">
        <f>VLOOKUP(C757,'[8]Resumen Peso'!$B$1:$D$65536,3,0)*$C$14</f>
        <v>7489.502288554776</v>
      </c>
      <c r="H757" s="40"/>
      <c r="I757" s="41"/>
      <c r="J757" s="42">
        <f>+VLOOKUP(C757,'[8]Resumen Peso'!$B$1:$D$65536,3,0)</f>
        <v>6248.8011537801867</v>
      </c>
      <c r="N757" s="9"/>
      <c r="O757" s="9"/>
      <c r="P757" s="9"/>
      <c r="Q757" s="9"/>
      <c r="R757" s="9"/>
    </row>
    <row r="758" spans="1:18" x14ac:dyDescent="0.2">
      <c r="A758" s="33"/>
      <c r="B758" s="34">
        <f t="shared" si="11"/>
        <v>742</v>
      </c>
      <c r="C758" s="35" t="s">
        <v>791</v>
      </c>
      <c r="D758" s="36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37" t="s">
        <v>50</v>
      </c>
      <c r="F758" s="38">
        <v>0</v>
      </c>
      <c r="G758" s="39">
        <f>VLOOKUP(C758,'[8]Resumen Peso'!$B$1:$D$65536,3,0)*$C$14</f>
        <v>8260.9210242759182</v>
      </c>
      <c r="H758" s="40"/>
      <c r="I758" s="41"/>
      <c r="J758" s="42">
        <f>+VLOOKUP(C758,'[8]Resumen Peso'!$B$1:$D$65536,3,0)</f>
        <v>6892.4276726195458</v>
      </c>
      <c r="N758" s="9"/>
      <c r="O758" s="9"/>
      <c r="P758" s="9"/>
      <c r="Q758" s="9"/>
      <c r="R758" s="9"/>
    </row>
    <row r="759" spans="1:18" x14ac:dyDescent="0.2">
      <c r="A759" s="33"/>
      <c r="B759" s="34">
        <f t="shared" si="11"/>
        <v>743</v>
      </c>
      <c r="C759" s="35" t="s">
        <v>792</v>
      </c>
      <c r="D759" s="36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37" t="s">
        <v>50</v>
      </c>
      <c r="F759" s="38">
        <v>0</v>
      </c>
      <c r="G759" s="39">
        <f>VLOOKUP(C759,'[8]Resumen Peso'!$B$1:$D$65536,3,0)*$C$14</f>
        <v>2723.0612149706499</v>
      </c>
      <c r="H759" s="40"/>
      <c r="I759" s="41"/>
      <c r="J759" s="42">
        <f>+VLOOKUP(C759,'[8]Resumen Peso'!$B$1:$D$65536,3,0)</f>
        <v>2271.9624624356939</v>
      </c>
      <c r="N759" s="9"/>
      <c r="O759" s="9"/>
      <c r="P759" s="9"/>
      <c r="Q759" s="9"/>
      <c r="R759" s="9"/>
    </row>
    <row r="760" spans="1:18" x14ac:dyDescent="0.2">
      <c r="A760" s="33"/>
      <c r="B760" s="34">
        <f t="shared" si="11"/>
        <v>744</v>
      </c>
      <c r="C760" s="35" t="s">
        <v>793</v>
      </c>
      <c r="D760" s="36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37" t="s">
        <v>50</v>
      </c>
      <c r="F760" s="38">
        <v>0</v>
      </c>
      <c r="G760" s="39">
        <f>VLOOKUP(C760,'[8]Resumen Peso'!$B$1:$D$65536,3,0)*$C$14</f>
        <v>3115.5745432547074</v>
      </c>
      <c r="H760" s="40"/>
      <c r="I760" s="41"/>
      <c r="J760" s="42">
        <f>+VLOOKUP(C760,'[8]Resumen Peso'!$B$1:$D$65536,3,0)</f>
        <v>2599.4525471111092</v>
      </c>
      <c r="N760" s="9"/>
      <c r="O760" s="9"/>
      <c r="P760" s="9"/>
      <c r="Q760" s="9"/>
      <c r="R760" s="9"/>
    </row>
    <row r="761" spans="1:18" x14ac:dyDescent="0.2">
      <c r="A761" s="33"/>
      <c r="B761" s="34">
        <f t="shared" si="11"/>
        <v>745</v>
      </c>
      <c r="C761" s="35" t="s">
        <v>794</v>
      </c>
      <c r="D761" s="36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37" t="s">
        <v>50</v>
      </c>
      <c r="F761" s="38">
        <v>0</v>
      </c>
      <c r="G761" s="39">
        <f>VLOOKUP(C761,'[8]Resumen Peso'!$B$1:$D$65536,3,0)*$C$14</f>
        <v>3504.5832882505147</v>
      </c>
      <c r="H761" s="40"/>
      <c r="I761" s="41"/>
      <c r="J761" s="42">
        <f>+VLOOKUP(C761,'[8]Resumen Peso'!$B$1:$D$65536,3,0)</f>
        <v>2924.0186131733512</v>
      </c>
      <c r="N761" s="9"/>
      <c r="O761" s="9"/>
      <c r="P761" s="9"/>
      <c r="Q761" s="9"/>
      <c r="R761" s="9"/>
    </row>
    <row r="762" spans="1:18" x14ac:dyDescent="0.2">
      <c r="A762" s="33"/>
      <c r="B762" s="34">
        <f t="shared" si="11"/>
        <v>746</v>
      </c>
      <c r="C762" s="35" t="s">
        <v>795</v>
      </c>
      <c r="D762" s="36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37" t="s">
        <v>50</v>
      </c>
      <c r="F762" s="38">
        <v>0</v>
      </c>
      <c r="G762" s="39">
        <f>VLOOKUP(C762,'[8]Resumen Peso'!$B$1:$D$65536,3,0)*$C$14</f>
        <v>3890.0874499580714</v>
      </c>
      <c r="H762" s="40"/>
      <c r="I762" s="41"/>
      <c r="J762" s="42">
        <f>+VLOOKUP(C762,'[8]Resumen Peso'!$B$1:$D$65536,3,0)</f>
        <v>3245.66066062242</v>
      </c>
      <c r="N762" s="9"/>
      <c r="O762" s="9"/>
      <c r="P762" s="9"/>
      <c r="Q762" s="9"/>
      <c r="R762" s="9"/>
    </row>
    <row r="763" spans="1:18" x14ac:dyDescent="0.2">
      <c r="A763" s="33"/>
      <c r="B763" s="34">
        <f t="shared" si="11"/>
        <v>747</v>
      </c>
      <c r="C763" s="35" t="s">
        <v>796</v>
      </c>
      <c r="D763" s="36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37" t="s">
        <v>50</v>
      </c>
      <c r="F763" s="38">
        <v>0</v>
      </c>
      <c r="G763" s="39">
        <f>VLOOKUP(C763,'[8]Resumen Peso'!$B$1:$D$65536,3,0)*$C$14</f>
        <v>4275.5916116656272</v>
      </c>
      <c r="H763" s="40"/>
      <c r="I763" s="41"/>
      <c r="J763" s="42">
        <f>+VLOOKUP(C763,'[8]Resumen Peso'!$B$1:$D$65536,3,0)</f>
        <v>3567.3027080714883</v>
      </c>
      <c r="N763" s="9"/>
      <c r="O763" s="9"/>
      <c r="P763" s="9"/>
      <c r="Q763" s="9"/>
      <c r="R763" s="9"/>
    </row>
    <row r="764" spans="1:18" x14ac:dyDescent="0.2">
      <c r="A764" s="33"/>
      <c r="B764" s="34">
        <f t="shared" si="11"/>
        <v>748</v>
      </c>
      <c r="C764" s="35" t="s">
        <v>797</v>
      </c>
      <c r="D764" s="36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37" t="s">
        <v>50</v>
      </c>
      <c r="F764" s="38">
        <v>0</v>
      </c>
      <c r="G764" s="39">
        <f>VLOOKUP(C764,'[8]Resumen Peso'!$B$1:$D$65536,3,0)*$C$14</f>
        <v>4793.2816458394173</v>
      </c>
      <c r="H764" s="40"/>
      <c r="I764" s="41"/>
      <c r="J764" s="42">
        <f>+VLOOKUP(C764,'[8]Resumen Peso'!$B$1:$D$65536,3,0)</f>
        <v>3999.2328895722294</v>
      </c>
      <c r="N764" s="9"/>
      <c r="O764" s="9"/>
      <c r="P764" s="9"/>
      <c r="Q764" s="9"/>
      <c r="R764" s="9"/>
    </row>
    <row r="765" spans="1:18" x14ac:dyDescent="0.2">
      <c r="A765" s="33"/>
      <c r="B765" s="34">
        <f t="shared" si="11"/>
        <v>749</v>
      </c>
      <c r="C765" s="35" t="s">
        <v>798</v>
      </c>
      <c r="D765" s="36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37" t="s">
        <v>50</v>
      </c>
      <c r="F765" s="38">
        <v>0</v>
      </c>
      <c r="G765" s="39">
        <f>VLOOKUP(C765,'[8]Resumen Peso'!$B$1:$D$65536,3,0)*$C$14</f>
        <v>5319.9574315642813</v>
      </c>
      <c r="H765" s="40"/>
      <c r="I765" s="41"/>
      <c r="J765" s="42">
        <f>+VLOOKUP(C765,'[8]Resumen Peso'!$B$1:$D$65536,3,0)</f>
        <v>4438.660254797147</v>
      </c>
      <c r="N765" s="9"/>
      <c r="O765" s="9"/>
      <c r="P765" s="9"/>
      <c r="Q765" s="9"/>
      <c r="R765" s="9"/>
    </row>
    <row r="766" spans="1:18" x14ac:dyDescent="0.2">
      <c r="A766" s="33"/>
      <c r="B766" s="34">
        <f t="shared" si="11"/>
        <v>750</v>
      </c>
      <c r="C766" s="35" t="s">
        <v>799</v>
      </c>
      <c r="D766" s="36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37" t="s">
        <v>50</v>
      </c>
      <c r="F766" s="38">
        <v>0</v>
      </c>
      <c r="G766" s="39">
        <f>VLOOKUP(C766,'[8]Resumen Peso'!$B$1:$D$65536,3,0)*$C$14</f>
        <v>5846.6332172891453</v>
      </c>
      <c r="H766" s="40"/>
      <c r="I766" s="41"/>
      <c r="J766" s="42">
        <f>+VLOOKUP(C766,'[8]Resumen Peso'!$B$1:$D$65536,3,0)</f>
        <v>4878.0876200220646</v>
      </c>
      <c r="N766" s="9"/>
      <c r="O766" s="9"/>
      <c r="P766" s="9"/>
      <c r="Q766" s="9"/>
      <c r="R766" s="9"/>
    </row>
    <row r="767" spans="1:18" x14ac:dyDescent="0.2">
      <c r="A767" s="33"/>
      <c r="B767" s="34">
        <f t="shared" si="11"/>
        <v>751</v>
      </c>
      <c r="C767" s="35" t="s">
        <v>800</v>
      </c>
      <c r="D767" s="36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37" t="s">
        <v>50</v>
      </c>
      <c r="F767" s="38">
        <v>0</v>
      </c>
      <c r="G767" s="39">
        <f>VLOOKUP(C767,'[8]Resumen Peso'!$B$1:$D$65536,3,0)*$C$14</f>
        <v>6468.4936813795575</v>
      </c>
      <c r="H767" s="40"/>
      <c r="I767" s="41"/>
      <c r="J767" s="42">
        <f>+VLOOKUP(C767,'[8]Resumen Peso'!$B$1:$D$65536,3,0)</f>
        <v>5396.9314945258129</v>
      </c>
      <c r="N767" s="9"/>
      <c r="O767" s="9"/>
      <c r="P767" s="9"/>
      <c r="Q767" s="9"/>
      <c r="R767" s="9"/>
    </row>
    <row r="768" spans="1:18" x14ac:dyDescent="0.2">
      <c r="A768" s="33"/>
      <c r="B768" s="34">
        <f t="shared" si="11"/>
        <v>752</v>
      </c>
      <c r="C768" s="35" t="s">
        <v>801</v>
      </c>
      <c r="D768" s="36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37" t="s">
        <v>50</v>
      </c>
      <c r="F768" s="38">
        <v>0</v>
      </c>
      <c r="G768" s="39">
        <f>VLOOKUP(C768,'[8]Resumen Peso'!$B$1:$D$65536,3,0)*$C$14</f>
        <v>7203.2223623380369</v>
      </c>
      <c r="H768" s="40"/>
      <c r="I768" s="41"/>
      <c r="J768" s="42">
        <f>+VLOOKUP(C768,'[8]Resumen Peso'!$B$1:$D$65536,3,0)</f>
        <v>6009.9459849953373</v>
      </c>
      <c r="N768" s="9"/>
      <c r="O768" s="9"/>
      <c r="P768" s="9"/>
      <c r="Q768" s="9"/>
      <c r="R768" s="9"/>
    </row>
    <row r="769" spans="1:18" x14ac:dyDescent="0.2">
      <c r="A769" s="33"/>
      <c r="B769" s="34">
        <f t="shared" si="11"/>
        <v>753</v>
      </c>
      <c r="C769" s="35" t="s">
        <v>802</v>
      </c>
      <c r="D769" s="36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37" t="s">
        <v>50</v>
      </c>
      <c r="F769" s="38">
        <v>0</v>
      </c>
      <c r="G769" s="39">
        <f>VLOOKUP(C769,'[8]Resumen Peso'!$B$1:$D$65536,3,0)*$C$14</f>
        <v>8067.6090458186027</v>
      </c>
      <c r="H769" s="40"/>
      <c r="I769" s="41"/>
      <c r="J769" s="42">
        <f>+VLOOKUP(C769,'[8]Resumen Peso'!$B$1:$D$65536,3,0)</f>
        <v>6731.1395031947786</v>
      </c>
      <c r="N769" s="9"/>
      <c r="O769" s="9"/>
      <c r="P769" s="9"/>
      <c r="Q769" s="9"/>
      <c r="R769" s="9"/>
    </row>
    <row r="770" spans="1:18" x14ac:dyDescent="0.2">
      <c r="A770" s="33"/>
      <c r="B770" s="34">
        <f t="shared" si="11"/>
        <v>754</v>
      </c>
      <c r="C770" s="35" t="s">
        <v>803</v>
      </c>
      <c r="D770" s="36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37" t="s">
        <v>50</v>
      </c>
      <c r="F770" s="38">
        <v>0</v>
      </c>
      <c r="G770" s="39">
        <f>VLOOKUP(C770,'[8]Resumen Peso'!$B$1:$D$65536,3,0)*$C$14</f>
        <v>8328.6034016731955</v>
      </c>
      <c r="H770" s="40"/>
      <c r="I770" s="41"/>
      <c r="J770" s="42">
        <f>+VLOOKUP(C770,'[8]Resumen Peso'!$B$1:$D$65536,3,0)</f>
        <v>6948.8978760691143</v>
      </c>
      <c r="N770" s="9"/>
      <c r="O770" s="9"/>
      <c r="P770" s="9"/>
      <c r="Q770" s="9"/>
      <c r="R770" s="9"/>
    </row>
    <row r="771" spans="1:18" x14ac:dyDescent="0.2">
      <c r="A771" s="33"/>
      <c r="B771" s="34">
        <f t="shared" si="11"/>
        <v>755</v>
      </c>
      <c r="C771" s="35" t="s">
        <v>804</v>
      </c>
      <c r="D771" s="36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37" t="s">
        <v>50</v>
      </c>
      <c r="F771" s="38">
        <v>0</v>
      </c>
      <c r="G771" s="39">
        <f>VLOOKUP(C771,'[8]Resumen Peso'!$B$1:$D$65536,3,0)*$C$14</f>
        <v>9284.9536250537294</v>
      </c>
      <c r="H771" s="40"/>
      <c r="I771" s="41"/>
      <c r="J771" s="42">
        <f>+VLOOKUP(C771,'[8]Resumen Peso'!$B$1:$D$65536,3,0)</f>
        <v>7746.8203746589897</v>
      </c>
      <c r="N771" s="9"/>
      <c r="O771" s="9"/>
      <c r="P771" s="9"/>
      <c r="Q771" s="9"/>
      <c r="R771" s="9"/>
    </row>
    <row r="772" spans="1:18" x14ac:dyDescent="0.2">
      <c r="A772" s="33"/>
      <c r="B772" s="34">
        <f t="shared" si="11"/>
        <v>756</v>
      </c>
      <c r="C772" s="35" t="s">
        <v>805</v>
      </c>
      <c r="D772" s="36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37" t="s">
        <v>50</v>
      </c>
      <c r="F772" s="38">
        <v>0</v>
      </c>
      <c r="G772" s="39">
        <f>VLOOKUP(C772,'[8]Resumen Peso'!$B$1:$D$65536,3,0)*$C$14</f>
        <v>10241.303848434263</v>
      </c>
      <c r="H772" s="40"/>
      <c r="I772" s="41"/>
      <c r="J772" s="42">
        <f>+VLOOKUP(C772,'[8]Resumen Peso'!$B$1:$D$65536,3,0)</f>
        <v>8544.7428732488661</v>
      </c>
      <c r="N772" s="9"/>
      <c r="O772" s="9"/>
      <c r="P772" s="9"/>
      <c r="Q772" s="9"/>
      <c r="R772" s="9"/>
    </row>
    <row r="773" spans="1:18" x14ac:dyDescent="0.2">
      <c r="A773" s="33"/>
      <c r="B773" s="34">
        <f t="shared" si="11"/>
        <v>757</v>
      </c>
      <c r="C773" s="35" t="s">
        <v>806</v>
      </c>
      <c r="D773" s="36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37" t="s">
        <v>50</v>
      </c>
      <c r="F773" s="38">
        <v>0</v>
      </c>
      <c r="G773" s="39">
        <f>VLOOKUP(C773,'[8]Resumen Peso'!$B$1:$D$65536,3,0)*$C$14</f>
        <v>2814.4607044149066</v>
      </c>
      <c r="H773" s="40"/>
      <c r="I773" s="41"/>
      <c r="J773" s="42">
        <f>+VLOOKUP(C773,'[8]Resumen Peso'!$B$1:$D$65536,3,0)</f>
        <v>2348.2208322297702</v>
      </c>
      <c r="N773" s="9"/>
      <c r="O773" s="9"/>
      <c r="P773" s="9"/>
      <c r="Q773" s="9"/>
      <c r="R773" s="9"/>
    </row>
    <row r="774" spans="1:18" x14ac:dyDescent="0.2">
      <c r="A774" s="33"/>
      <c r="B774" s="34">
        <f t="shared" si="11"/>
        <v>758</v>
      </c>
      <c r="C774" s="35" t="s">
        <v>807</v>
      </c>
      <c r="D774" s="36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37" t="s">
        <v>50</v>
      </c>
      <c r="F774" s="38">
        <v>0</v>
      </c>
      <c r="G774" s="39">
        <f>VLOOKUP(C774,'[8]Resumen Peso'!$B$1:$D$65536,3,0)*$C$14</f>
        <v>3220.148733880118</v>
      </c>
      <c r="H774" s="40"/>
      <c r="I774" s="41"/>
      <c r="J774" s="42">
        <f>+VLOOKUP(C774,'[8]Resumen Peso'!$B$1:$D$65536,3,0)</f>
        <v>2686.7031143529803</v>
      </c>
      <c r="N774" s="9"/>
      <c r="O774" s="9"/>
      <c r="P774" s="9"/>
      <c r="Q774" s="9"/>
      <c r="R774" s="9"/>
    </row>
    <row r="775" spans="1:18" x14ac:dyDescent="0.2">
      <c r="A775" s="33"/>
      <c r="B775" s="34">
        <f t="shared" si="11"/>
        <v>759</v>
      </c>
      <c r="C775" s="35" t="s">
        <v>808</v>
      </c>
      <c r="D775" s="36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37" t="s">
        <v>50</v>
      </c>
      <c r="F775" s="38">
        <v>0</v>
      </c>
      <c r="G775" s="39">
        <f>VLOOKUP(C775,'[8]Resumen Peso'!$B$1:$D$65536,3,0)*$C$14</f>
        <v>3622.2145487965336</v>
      </c>
      <c r="H775" s="40"/>
      <c r="I775" s="41"/>
      <c r="J775" s="42">
        <f>+VLOOKUP(C775,'[8]Resumen Peso'!$B$1:$D$65536,3,0)</f>
        <v>3022.1632332429476</v>
      </c>
      <c r="N775" s="9"/>
      <c r="O775" s="9"/>
      <c r="P775" s="9"/>
      <c r="Q775" s="9"/>
      <c r="R775" s="9"/>
    </row>
    <row r="776" spans="1:18" x14ac:dyDescent="0.2">
      <c r="A776" s="33"/>
      <c r="B776" s="34">
        <f t="shared" si="11"/>
        <v>760</v>
      </c>
      <c r="C776" s="35" t="s">
        <v>809</v>
      </c>
      <c r="D776" s="36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37" t="s">
        <v>50</v>
      </c>
      <c r="F776" s="38">
        <v>0</v>
      </c>
      <c r="G776" s="39">
        <f>VLOOKUP(C776,'[8]Resumen Peso'!$B$1:$D$65536,3,0)*$C$14</f>
        <v>4020.6581491641527</v>
      </c>
      <c r="H776" s="40"/>
      <c r="I776" s="41"/>
      <c r="J776" s="42">
        <f>+VLOOKUP(C776,'[8]Resumen Peso'!$B$1:$D$65536,3,0)</f>
        <v>3354.6011888996723</v>
      </c>
      <c r="N776" s="9"/>
      <c r="O776" s="9"/>
      <c r="P776" s="9"/>
      <c r="Q776" s="9"/>
      <c r="R776" s="9"/>
    </row>
    <row r="777" spans="1:18" x14ac:dyDescent="0.2">
      <c r="A777" s="33"/>
      <c r="B777" s="34">
        <f t="shared" si="11"/>
        <v>761</v>
      </c>
      <c r="C777" s="35" t="s">
        <v>810</v>
      </c>
      <c r="D777" s="36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37" t="s">
        <v>50</v>
      </c>
      <c r="F777" s="38">
        <v>0</v>
      </c>
      <c r="G777" s="39">
        <f>VLOOKUP(C777,'[8]Resumen Peso'!$B$1:$D$65536,3,0)*$C$14</f>
        <v>4419.101749531771</v>
      </c>
      <c r="H777" s="40"/>
      <c r="I777" s="41"/>
      <c r="J777" s="42">
        <f>+VLOOKUP(C777,'[8]Resumen Peso'!$B$1:$D$65536,3,0)</f>
        <v>3687.039144556396</v>
      </c>
      <c r="N777" s="9"/>
      <c r="O777" s="9"/>
      <c r="P777" s="9"/>
      <c r="Q777" s="9"/>
      <c r="R777" s="9"/>
    </row>
    <row r="778" spans="1:18" x14ac:dyDescent="0.2">
      <c r="A778" s="33"/>
      <c r="B778" s="34">
        <f t="shared" si="11"/>
        <v>762</v>
      </c>
      <c r="C778" s="35" t="s">
        <v>811</v>
      </c>
      <c r="D778" s="36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37" t="s">
        <v>50</v>
      </c>
      <c r="F778" s="38">
        <v>0</v>
      </c>
      <c r="G778" s="39">
        <f>VLOOKUP(C778,'[8]Resumen Peso'!$B$1:$D$65536,3,0)*$C$14</f>
        <v>4954.1680382508976</v>
      </c>
      <c r="H778" s="40"/>
      <c r="I778" s="41"/>
      <c r="J778" s="42">
        <f>+VLOOKUP(C778,'[8]Resumen Peso'!$B$1:$D$65536,3,0)</f>
        <v>4133.4670530445783</v>
      </c>
      <c r="N778" s="9"/>
      <c r="O778" s="9"/>
      <c r="P778" s="9"/>
      <c r="Q778" s="9"/>
      <c r="R778" s="9"/>
    </row>
    <row r="779" spans="1:18" x14ac:dyDescent="0.2">
      <c r="A779" s="33"/>
      <c r="B779" s="34">
        <f t="shared" si="11"/>
        <v>763</v>
      </c>
      <c r="C779" s="35" t="s">
        <v>812</v>
      </c>
      <c r="D779" s="36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37" t="s">
        <v>50</v>
      </c>
      <c r="F779" s="38">
        <v>0</v>
      </c>
      <c r="G779" s="39">
        <f>VLOOKUP(C779,'[8]Resumen Peso'!$B$1:$D$65536,3,0)*$C$14</f>
        <v>5498.5216850731385</v>
      </c>
      <c r="H779" s="40"/>
      <c r="I779" s="41"/>
      <c r="J779" s="42">
        <f>+VLOOKUP(C779,'[8]Resumen Peso'!$B$1:$D$65536,3,0)</f>
        <v>4587.6437880627946</v>
      </c>
      <c r="N779" s="9"/>
      <c r="O779" s="9"/>
      <c r="P779" s="9"/>
      <c r="Q779" s="9"/>
      <c r="R779" s="9"/>
    </row>
    <row r="780" spans="1:18" x14ac:dyDescent="0.2">
      <c r="A780" s="33"/>
      <c r="B780" s="34">
        <f t="shared" si="11"/>
        <v>764</v>
      </c>
      <c r="C780" s="35" t="s">
        <v>813</v>
      </c>
      <c r="D780" s="36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37" t="s">
        <v>50</v>
      </c>
      <c r="F780" s="38">
        <v>0</v>
      </c>
      <c r="G780" s="39">
        <f>VLOOKUP(C780,'[8]Resumen Peso'!$B$1:$D$65536,3,0)*$C$14</f>
        <v>6042.8753318953786</v>
      </c>
      <c r="H780" s="40"/>
      <c r="I780" s="41"/>
      <c r="J780" s="42">
        <f>+VLOOKUP(C780,'[8]Resumen Peso'!$B$1:$D$65536,3,0)</f>
        <v>5041.8205230810108</v>
      </c>
      <c r="N780" s="9"/>
      <c r="O780" s="9"/>
      <c r="P780" s="9"/>
      <c r="Q780" s="9"/>
      <c r="R780" s="9"/>
    </row>
    <row r="781" spans="1:18" x14ac:dyDescent="0.2">
      <c r="A781" s="33"/>
      <c r="B781" s="34">
        <f t="shared" si="11"/>
        <v>765</v>
      </c>
      <c r="C781" s="35" t="s">
        <v>814</v>
      </c>
      <c r="D781" s="36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37" t="s">
        <v>50</v>
      </c>
      <c r="F781" s="38">
        <v>0</v>
      </c>
      <c r="G781" s="39">
        <f>VLOOKUP(C781,'[8]Resumen Peso'!$B$1:$D$65536,3,0)*$C$14</f>
        <v>6685.6085287069482</v>
      </c>
      <c r="H781" s="40"/>
      <c r="I781" s="41"/>
      <c r="J781" s="42">
        <f>+VLOOKUP(C781,'[8]Resumen Peso'!$B$1:$D$65536,3,0)</f>
        <v>5578.0793807552473</v>
      </c>
      <c r="N781" s="9"/>
      <c r="O781" s="9"/>
      <c r="P781" s="9"/>
      <c r="Q781" s="9"/>
      <c r="R781" s="9"/>
    </row>
    <row r="782" spans="1:18" x14ac:dyDescent="0.2">
      <c r="A782" s="33"/>
      <c r="B782" s="34">
        <f t="shared" si="11"/>
        <v>766</v>
      </c>
      <c r="C782" s="35" t="s">
        <v>815</v>
      </c>
      <c r="D782" s="36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37" t="s">
        <v>50</v>
      </c>
      <c r="F782" s="38">
        <v>0</v>
      </c>
      <c r="G782" s="39">
        <f>VLOOKUP(C782,'[8]Resumen Peso'!$B$1:$D$65536,3,0)*$C$14</f>
        <v>7444.9983615890296</v>
      </c>
      <c r="H782" s="40"/>
      <c r="I782" s="41"/>
      <c r="J782" s="42">
        <f>+VLOOKUP(C782,'[8]Resumen Peso'!$B$1:$D$65536,3,0)</f>
        <v>6211.669689037024</v>
      </c>
      <c r="N782" s="9"/>
      <c r="O782" s="9"/>
      <c r="P782" s="9"/>
      <c r="Q782" s="9"/>
      <c r="R782" s="9"/>
    </row>
    <row r="783" spans="1:18" x14ac:dyDescent="0.2">
      <c r="A783" s="33"/>
      <c r="B783" s="34">
        <f t="shared" si="11"/>
        <v>767</v>
      </c>
      <c r="C783" s="35" t="s">
        <v>816</v>
      </c>
      <c r="D783" s="36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37" t="s">
        <v>50</v>
      </c>
      <c r="F783" s="38">
        <v>0</v>
      </c>
      <c r="G783" s="39">
        <f>VLOOKUP(C783,'[8]Resumen Peso'!$B$1:$D$65536,3,0)*$C$14</f>
        <v>8338.3981649797133</v>
      </c>
      <c r="H783" s="40"/>
      <c r="I783" s="41"/>
      <c r="J783" s="42">
        <f>+VLOOKUP(C783,'[8]Resumen Peso'!$B$1:$D$65536,3,0)</f>
        <v>6957.0700517214673</v>
      </c>
      <c r="N783" s="9"/>
      <c r="O783" s="9"/>
      <c r="P783" s="9"/>
      <c r="Q783" s="9"/>
      <c r="R783" s="9"/>
    </row>
    <row r="784" spans="1:18" x14ac:dyDescent="0.2">
      <c r="A784" s="33"/>
      <c r="B784" s="34">
        <f t="shared" si="11"/>
        <v>768</v>
      </c>
      <c r="C784" s="35" t="s">
        <v>817</v>
      </c>
      <c r="D784" s="36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37" t="s">
        <v>50</v>
      </c>
      <c r="F784" s="38">
        <v>0</v>
      </c>
      <c r="G784" s="39">
        <f>VLOOKUP(C784,'[8]Resumen Peso'!$B$1:$D$65536,3,0)*$C$14</f>
        <v>8608.1527906151678</v>
      </c>
      <c r="H784" s="40"/>
      <c r="I784" s="41"/>
      <c r="J784" s="42">
        <f>+VLOOKUP(C784,'[8]Resumen Peso'!$B$1:$D$65536,3,0)</f>
        <v>7182.1374795643451</v>
      </c>
      <c r="N784" s="9"/>
      <c r="O784" s="9"/>
      <c r="P784" s="9"/>
      <c r="Q784" s="9"/>
      <c r="R784" s="9"/>
    </row>
    <row r="785" spans="1:18" x14ac:dyDescent="0.2">
      <c r="A785" s="33"/>
      <c r="B785" s="34">
        <f t="shared" si="11"/>
        <v>769</v>
      </c>
      <c r="C785" s="35" t="s">
        <v>818</v>
      </c>
      <c r="D785" s="36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37" t="s">
        <v>50</v>
      </c>
      <c r="F785" s="38">
        <v>0</v>
      </c>
      <c r="G785" s="39">
        <f>VLOOKUP(C785,'[8]Resumen Peso'!$B$1:$D$65536,3,0)*$C$14</f>
        <v>9596.6028880882586</v>
      </c>
      <c r="H785" s="40"/>
      <c r="I785" s="41"/>
      <c r="J785" s="42">
        <f>+VLOOKUP(C785,'[8]Resumen Peso'!$B$1:$D$65536,3,0)</f>
        <v>8006.8422291687239</v>
      </c>
      <c r="N785" s="9"/>
      <c r="O785" s="9"/>
      <c r="P785" s="9"/>
      <c r="Q785" s="9"/>
      <c r="R785" s="9"/>
    </row>
    <row r="786" spans="1:18" x14ac:dyDescent="0.2">
      <c r="A786" s="33"/>
      <c r="B786" s="34">
        <f t="shared" ref="B786:B849" si="12">1+B785</f>
        <v>770</v>
      </c>
      <c r="C786" s="35" t="s">
        <v>819</v>
      </c>
      <c r="D786" s="36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37" t="s">
        <v>50</v>
      </c>
      <c r="F786" s="38">
        <v>0</v>
      </c>
      <c r="G786" s="39">
        <f>VLOOKUP(C786,'[8]Resumen Peso'!$B$1:$D$65536,3,0)*$C$14</f>
        <v>10585.052985561348</v>
      </c>
      <c r="H786" s="40"/>
      <c r="I786" s="41"/>
      <c r="J786" s="42">
        <f>+VLOOKUP(C786,'[8]Resumen Peso'!$B$1:$D$65536,3,0)</f>
        <v>8831.5469787731017</v>
      </c>
      <c r="N786" s="9"/>
      <c r="O786" s="9"/>
      <c r="P786" s="9"/>
      <c r="Q786" s="9"/>
      <c r="R786" s="9"/>
    </row>
    <row r="787" spans="1:18" x14ac:dyDescent="0.2">
      <c r="A787" s="33"/>
      <c r="B787" s="34">
        <f t="shared" si="12"/>
        <v>771</v>
      </c>
      <c r="C787" s="35" t="s">
        <v>820</v>
      </c>
      <c r="D787" s="36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37" t="s">
        <v>50</v>
      </c>
      <c r="F787" s="38">
        <v>0</v>
      </c>
      <c r="G787" s="39">
        <f>VLOOKUP(C787,'[8]Resumen Peso'!$B$1:$D$65536,3,0)*$C$14</f>
        <v>2441.4050048623835</v>
      </c>
      <c r="H787" s="40"/>
      <c r="I787" s="41"/>
      <c r="J787" s="42">
        <f>+VLOOKUP(C787,'[8]Resumen Peso'!$B$1:$D$65536,3,0)</f>
        <v>2036.9650510077695</v>
      </c>
      <c r="N787" s="9"/>
      <c r="O787" s="9"/>
      <c r="P787" s="9"/>
      <c r="Q787" s="9"/>
      <c r="R787" s="9"/>
    </row>
    <row r="788" spans="1:18" x14ac:dyDescent="0.2">
      <c r="A788" s="33"/>
      <c r="B788" s="34">
        <f t="shared" si="12"/>
        <v>772</v>
      </c>
      <c r="C788" s="35" t="s">
        <v>821</v>
      </c>
      <c r="D788" s="36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37" t="s">
        <v>50</v>
      </c>
      <c r="F788" s="38">
        <v>0</v>
      </c>
      <c r="G788" s="39">
        <f>VLOOKUP(C788,'[8]Resumen Peso'!$B$1:$D$65536,3,0)*$C$14</f>
        <v>2793.3192397975022</v>
      </c>
      <c r="H788" s="40"/>
      <c r="I788" s="41"/>
      <c r="J788" s="42">
        <f>+VLOOKUP(C788,'[8]Resumen Peso'!$B$1:$D$65536,3,0)</f>
        <v>2330.5816349368174</v>
      </c>
      <c r="N788" s="9"/>
      <c r="O788" s="9"/>
      <c r="P788" s="9"/>
      <c r="Q788" s="9"/>
      <c r="R788" s="9"/>
    </row>
    <row r="789" spans="1:18" x14ac:dyDescent="0.2">
      <c r="A789" s="33"/>
      <c r="B789" s="34">
        <f t="shared" si="12"/>
        <v>773</v>
      </c>
      <c r="C789" s="35" t="s">
        <v>822</v>
      </c>
      <c r="D789" s="36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37" t="s">
        <v>50</v>
      </c>
      <c r="F789" s="38">
        <v>0</v>
      </c>
      <c r="G789" s="39">
        <f>VLOOKUP(C789,'[8]Resumen Peso'!$B$1:$D$65536,3,0)*$C$14</f>
        <v>3142.0913833492714</v>
      </c>
      <c r="H789" s="40"/>
      <c r="I789" s="41"/>
      <c r="J789" s="42">
        <f>+VLOOKUP(C789,'[8]Resumen Peso'!$B$1:$D$65536,3,0)</f>
        <v>2621.5766422236416</v>
      </c>
      <c r="N789" s="9"/>
      <c r="O789" s="9"/>
      <c r="P789" s="9"/>
      <c r="Q789" s="9"/>
      <c r="R789" s="9"/>
    </row>
    <row r="790" spans="1:18" x14ac:dyDescent="0.2">
      <c r="A790" s="33"/>
      <c r="B790" s="34">
        <f t="shared" si="12"/>
        <v>774</v>
      </c>
      <c r="C790" s="35" t="s">
        <v>823</v>
      </c>
      <c r="D790" s="36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37" t="s">
        <v>50</v>
      </c>
      <c r="F790" s="38">
        <v>0</v>
      </c>
      <c r="G790" s="39">
        <f>VLOOKUP(C790,'[8]Resumen Peso'!$B$1:$D$65536,3,0)*$C$14</f>
        <v>3487.7214355176916</v>
      </c>
      <c r="H790" s="40"/>
      <c r="I790" s="41"/>
      <c r="J790" s="42">
        <f>+VLOOKUP(C790,'[8]Resumen Peso'!$B$1:$D$65536,3,0)</f>
        <v>2909.9500728682424</v>
      </c>
      <c r="N790" s="9"/>
      <c r="O790" s="9"/>
      <c r="P790" s="9"/>
      <c r="Q790" s="9"/>
      <c r="R790" s="9"/>
    </row>
    <row r="791" spans="1:18" x14ac:dyDescent="0.2">
      <c r="A791" s="33"/>
      <c r="B791" s="34">
        <f t="shared" si="12"/>
        <v>775</v>
      </c>
      <c r="C791" s="35" t="s">
        <v>824</v>
      </c>
      <c r="D791" s="36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37" t="s">
        <v>50</v>
      </c>
      <c r="F791" s="38">
        <v>0</v>
      </c>
      <c r="G791" s="39">
        <f>VLOOKUP(C791,'[8]Resumen Peso'!$B$1:$D$65536,3,0)*$C$14</f>
        <v>3833.3514876861109</v>
      </c>
      <c r="H791" s="40"/>
      <c r="I791" s="41"/>
      <c r="J791" s="42">
        <f>+VLOOKUP(C791,'[8]Resumen Peso'!$B$1:$D$65536,3,0)</f>
        <v>3198.3235035128428</v>
      </c>
      <c r="N791" s="9"/>
      <c r="O791" s="9"/>
      <c r="P791" s="9"/>
      <c r="Q791" s="9"/>
      <c r="R791" s="9"/>
    </row>
    <row r="792" spans="1:18" x14ac:dyDescent="0.2">
      <c r="A792" s="33"/>
      <c r="B792" s="34">
        <f t="shared" si="12"/>
        <v>776</v>
      </c>
      <c r="C792" s="35" t="s">
        <v>825</v>
      </c>
      <c r="D792" s="36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37" t="s">
        <v>50</v>
      </c>
      <c r="F792" s="38">
        <v>0</v>
      </c>
      <c r="G792" s="39">
        <f>VLOOKUP(C792,'[8]Resumen Peso'!$B$1:$D$65536,3,0)*$C$14</f>
        <v>4297.4949426516987</v>
      </c>
      <c r="H792" s="40"/>
      <c r="I792" s="41"/>
      <c r="J792" s="42">
        <f>+VLOOKUP(C792,'[8]Resumen Peso'!$B$1:$D$65536,3,0)</f>
        <v>3585.5775619488345</v>
      </c>
      <c r="N792" s="9"/>
      <c r="O792" s="9"/>
      <c r="P792" s="9"/>
      <c r="Q792" s="9"/>
      <c r="R792" s="9"/>
    </row>
    <row r="793" spans="1:18" x14ac:dyDescent="0.2">
      <c r="A793" s="33"/>
      <c r="B793" s="34">
        <f t="shared" si="12"/>
        <v>777</v>
      </c>
      <c r="C793" s="35" t="s">
        <v>826</v>
      </c>
      <c r="D793" s="36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37" t="s">
        <v>50</v>
      </c>
      <c r="F793" s="38">
        <v>0</v>
      </c>
      <c r="G793" s="39">
        <f>VLOOKUP(C793,'[8]Resumen Peso'!$B$1:$D$65536,3,0)*$C$14</f>
        <v>4769.6947199241931</v>
      </c>
      <c r="H793" s="40"/>
      <c r="I793" s="41"/>
      <c r="J793" s="42">
        <f>+VLOOKUP(C793,'[8]Resumen Peso'!$B$1:$D$65536,3,0)</f>
        <v>3979.5533428954877</v>
      </c>
      <c r="N793" s="9"/>
      <c r="O793" s="9"/>
      <c r="P793" s="9"/>
      <c r="Q793" s="9"/>
      <c r="R793" s="9"/>
    </row>
    <row r="794" spans="1:18" x14ac:dyDescent="0.2">
      <c r="A794" s="33"/>
      <c r="B794" s="34">
        <f t="shared" si="12"/>
        <v>778</v>
      </c>
      <c r="C794" s="35" t="s">
        <v>827</v>
      </c>
      <c r="D794" s="36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37" t="s">
        <v>50</v>
      </c>
      <c r="F794" s="38">
        <v>0</v>
      </c>
      <c r="G794" s="39">
        <f>VLOOKUP(C794,'[8]Resumen Peso'!$B$1:$D$65536,3,0)*$C$14</f>
        <v>5241.8944971966885</v>
      </c>
      <c r="H794" s="40"/>
      <c r="I794" s="41"/>
      <c r="J794" s="42">
        <f>+VLOOKUP(C794,'[8]Resumen Peso'!$B$1:$D$65536,3,0)</f>
        <v>4373.5291238421405</v>
      </c>
      <c r="N794" s="9"/>
      <c r="O794" s="9"/>
      <c r="P794" s="9"/>
      <c r="Q794" s="9"/>
      <c r="R794" s="9"/>
    </row>
    <row r="795" spans="1:18" x14ac:dyDescent="0.2">
      <c r="A795" s="33"/>
      <c r="B795" s="34">
        <f t="shared" si="12"/>
        <v>779</v>
      </c>
      <c r="C795" s="35" t="s">
        <v>828</v>
      </c>
      <c r="D795" s="36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37" t="s">
        <v>50</v>
      </c>
      <c r="F795" s="38">
        <v>0</v>
      </c>
      <c r="G795" s="39">
        <f>VLOOKUP(C795,'[8]Resumen Peso'!$B$1:$D$65536,3,0)*$C$14</f>
        <v>5799.4336523980683</v>
      </c>
      <c r="H795" s="40"/>
      <c r="I795" s="41"/>
      <c r="J795" s="42">
        <f>+VLOOKUP(C795,'[8]Resumen Peso'!$B$1:$D$65536,3,0)</f>
        <v>4838.7070731998811</v>
      </c>
      <c r="N795" s="9"/>
      <c r="O795" s="9"/>
      <c r="P795" s="9"/>
      <c r="Q795" s="9"/>
      <c r="R795" s="9"/>
    </row>
    <row r="796" spans="1:18" x14ac:dyDescent="0.2">
      <c r="A796" s="33"/>
      <c r="B796" s="34">
        <f t="shared" si="12"/>
        <v>780</v>
      </c>
      <c r="C796" s="35" t="s">
        <v>829</v>
      </c>
      <c r="D796" s="36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37" t="s">
        <v>50</v>
      </c>
      <c r="F796" s="38">
        <v>0</v>
      </c>
      <c r="G796" s="39">
        <f>VLOOKUP(C796,'[8]Resumen Peso'!$B$1:$D$65536,3,0)*$C$14</f>
        <v>6458.166650777358</v>
      </c>
      <c r="H796" s="40"/>
      <c r="I796" s="41"/>
      <c r="J796" s="42">
        <f>+VLOOKUP(C796,'[8]Resumen Peso'!$B$1:$D$65536,3,0)</f>
        <v>5388.3152262804906</v>
      </c>
      <c r="N796" s="9"/>
      <c r="O796" s="9"/>
      <c r="P796" s="9"/>
      <c r="Q796" s="9"/>
      <c r="R796" s="9"/>
    </row>
    <row r="797" spans="1:18" x14ac:dyDescent="0.2">
      <c r="A797" s="33"/>
      <c r="B797" s="34">
        <f t="shared" si="12"/>
        <v>781</v>
      </c>
      <c r="C797" s="35" t="s">
        <v>830</v>
      </c>
      <c r="D797" s="36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37" t="s">
        <v>50</v>
      </c>
      <c r="F797" s="38">
        <v>0</v>
      </c>
      <c r="G797" s="39">
        <f>VLOOKUP(C797,'[8]Resumen Peso'!$B$1:$D$65536,3,0)*$C$14</f>
        <v>7233.1466488706419</v>
      </c>
      <c r="H797" s="40"/>
      <c r="I797" s="41"/>
      <c r="J797" s="42">
        <f>+VLOOKUP(C797,'[8]Resumen Peso'!$B$1:$D$65536,3,0)</f>
        <v>6034.9130534341502</v>
      </c>
      <c r="N797" s="9"/>
      <c r="O797" s="9"/>
      <c r="P797" s="9"/>
      <c r="Q797" s="9"/>
      <c r="R797" s="9"/>
    </row>
    <row r="798" spans="1:18" x14ac:dyDescent="0.2">
      <c r="A798" s="33"/>
      <c r="B798" s="34">
        <f t="shared" si="12"/>
        <v>782</v>
      </c>
      <c r="C798" s="35" t="s">
        <v>831</v>
      </c>
      <c r="D798" s="36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37" t="s">
        <v>50</v>
      </c>
      <c r="F798" s="38">
        <v>0</v>
      </c>
      <c r="G798" s="39">
        <f>VLOOKUP(C798,'[8]Resumen Peso'!$B$1:$D$65536,3,0)*$C$14</f>
        <v>7467.1454011282567</v>
      </c>
      <c r="H798" s="40"/>
      <c r="I798" s="41"/>
      <c r="J798" s="42">
        <f>+VLOOKUP(C798,'[8]Resumen Peso'!$B$1:$D$65536,3,0)</f>
        <v>6230.1478790279698</v>
      </c>
      <c r="N798" s="9"/>
      <c r="O798" s="9"/>
      <c r="P798" s="9"/>
      <c r="Q798" s="9"/>
      <c r="R798" s="9"/>
    </row>
    <row r="799" spans="1:18" x14ac:dyDescent="0.2">
      <c r="A799" s="33"/>
      <c r="B799" s="34">
        <f t="shared" si="12"/>
        <v>783</v>
      </c>
      <c r="C799" s="35" t="s">
        <v>832</v>
      </c>
      <c r="D799" s="36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37" t="s">
        <v>50</v>
      </c>
      <c r="F799" s="38">
        <v>0</v>
      </c>
      <c r="G799" s="39">
        <f>VLOOKUP(C799,'[8]Resumen Peso'!$B$1:$D$65536,3,0)*$C$14</f>
        <v>8324.576812852014</v>
      </c>
      <c r="H799" s="40"/>
      <c r="I799" s="41"/>
      <c r="J799" s="42">
        <f>+VLOOKUP(C799,'[8]Resumen Peso'!$B$1:$D$65536,3,0)</f>
        <v>6945.5383266755516</v>
      </c>
      <c r="N799" s="9"/>
      <c r="O799" s="9"/>
      <c r="P799" s="9"/>
      <c r="Q799" s="9"/>
      <c r="R799" s="9"/>
    </row>
    <row r="800" spans="1:18" x14ac:dyDescent="0.2">
      <c r="A800" s="33"/>
      <c r="B800" s="34">
        <f t="shared" si="12"/>
        <v>784</v>
      </c>
      <c r="C800" s="35" t="s">
        <v>833</v>
      </c>
      <c r="D800" s="36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37" t="s">
        <v>50</v>
      </c>
      <c r="F800" s="38">
        <v>0</v>
      </c>
      <c r="G800" s="39">
        <f>VLOOKUP(C800,'[8]Resumen Peso'!$B$1:$D$65536,3,0)*$C$14</f>
        <v>9182.0082245757712</v>
      </c>
      <c r="H800" s="40"/>
      <c r="I800" s="41"/>
      <c r="J800" s="42">
        <f>+VLOOKUP(C800,'[8]Resumen Peso'!$B$1:$D$65536,3,0)</f>
        <v>7660.9287743231334</v>
      </c>
      <c r="N800" s="9"/>
      <c r="O800" s="9"/>
      <c r="P800" s="9"/>
      <c r="Q800" s="9"/>
      <c r="R800" s="9"/>
    </row>
    <row r="801" spans="1:18" x14ac:dyDescent="0.2">
      <c r="A801" s="33"/>
      <c r="B801" s="34">
        <f t="shared" si="12"/>
        <v>785</v>
      </c>
      <c r="C801" s="35" t="s">
        <v>834</v>
      </c>
      <c r="D801" s="36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37" t="s">
        <v>50</v>
      </c>
      <c r="F801" s="38">
        <v>0</v>
      </c>
      <c r="G801" s="39">
        <f>VLOOKUP(C801,'[8]Resumen Peso'!$B$1:$D$65536,3,0)*$C$14</f>
        <v>3838.7662022109434</v>
      </c>
      <c r="H801" s="40"/>
      <c r="I801" s="41"/>
      <c r="J801" s="42">
        <f>+VLOOKUP(C801,'[8]Resumen Peso'!$B$1:$D$65536,3,0)</f>
        <v>3202.8412235250084</v>
      </c>
      <c r="N801" s="9"/>
      <c r="O801" s="9"/>
      <c r="P801" s="9"/>
      <c r="Q801" s="9"/>
      <c r="R801" s="9"/>
    </row>
    <row r="802" spans="1:18" x14ac:dyDescent="0.2">
      <c r="A802" s="33"/>
      <c r="B802" s="34">
        <f t="shared" si="12"/>
        <v>786</v>
      </c>
      <c r="C802" s="35" t="s">
        <v>835</v>
      </c>
      <c r="D802" s="36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37" t="s">
        <v>50</v>
      </c>
      <c r="F802" s="38">
        <v>0</v>
      </c>
      <c r="G802" s="39">
        <f>VLOOKUP(C802,'[8]Resumen Peso'!$B$1:$D$65536,3,0)*$C$14</f>
        <v>4392.1018709981063</v>
      </c>
      <c r="H802" s="40"/>
      <c r="I802" s="41"/>
      <c r="J802" s="42">
        <f>+VLOOKUP(C802,'[8]Resumen Peso'!$B$1:$D$65536,3,0)</f>
        <v>3664.5120305196037</v>
      </c>
      <c r="N802" s="9"/>
      <c r="O802" s="9"/>
      <c r="P802" s="9"/>
      <c r="Q802" s="9"/>
      <c r="R802" s="9"/>
    </row>
    <row r="803" spans="1:18" x14ac:dyDescent="0.2">
      <c r="A803" s="33"/>
      <c r="B803" s="34">
        <f t="shared" si="12"/>
        <v>787</v>
      </c>
      <c r="C803" s="35" t="s">
        <v>836</v>
      </c>
      <c r="D803" s="36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37" t="s">
        <v>50</v>
      </c>
      <c r="F803" s="38">
        <v>0</v>
      </c>
      <c r="G803" s="39">
        <f>VLOOKUP(C803,'[8]Resumen Peso'!$B$1:$D$65536,3,0)*$C$14</f>
        <v>4940.4970427425269</v>
      </c>
      <c r="H803" s="40"/>
      <c r="I803" s="41"/>
      <c r="J803" s="42">
        <f>+VLOOKUP(C803,'[8]Resumen Peso'!$B$1:$D$65536,3,0)</f>
        <v>4122.0607767374622</v>
      </c>
      <c r="N803" s="9"/>
      <c r="O803" s="9"/>
      <c r="P803" s="9"/>
      <c r="Q803" s="9"/>
      <c r="R803" s="9"/>
    </row>
    <row r="804" spans="1:18" x14ac:dyDescent="0.2">
      <c r="A804" s="33"/>
      <c r="B804" s="34">
        <f t="shared" si="12"/>
        <v>788</v>
      </c>
      <c r="C804" s="35" t="s">
        <v>837</v>
      </c>
      <c r="D804" s="36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37" t="s">
        <v>50</v>
      </c>
      <c r="F804" s="38">
        <v>0</v>
      </c>
      <c r="G804" s="39">
        <f>VLOOKUP(C804,'[8]Resumen Peso'!$B$1:$D$65536,3,0)*$C$14</f>
        <v>5483.9517174442053</v>
      </c>
      <c r="H804" s="40"/>
      <c r="I804" s="41"/>
      <c r="J804" s="42">
        <f>+VLOOKUP(C804,'[8]Resumen Peso'!$B$1:$D$65536,3,0)</f>
        <v>4575.4874621785839</v>
      </c>
      <c r="N804" s="9"/>
      <c r="O804" s="9"/>
      <c r="P804" s="9"/>
      <c r="Q804" s="9"/>
      <c r="R804" s="9"/>
    </row>
    <row r="805" spans="1:18" x14ac:dyDescent="0.2">
      <c r="A805" s="33"/>
      <c r="B805" s="34">
        <f t="shared" si="12"/>
        <v>789</v>
      </c>
      <c r="C805" s="35" t="s">
        <v>838</v>
      </c>
      <c r="D805" s="36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37" t="s">
        <v>50</v>
      </c>
      <c r="F805" s="38">
        <v>0</v>
      </c>
      <c r="G805" s="39">
        <f>VLOOKUP(C805,'[8]Resumen Peso'!$B$1:$D$65536,3,0)*$C$14</f>
        <v>6027.4063921458828</v>
      </c>
      <c r="H805" s="40"/>
      <c r="I805" s="41"/>
      <c r="J805" s="42">
        <f>+VLOOKUP(C805,'[8]Resumen Peso'!$B$1:$D$65536,3,0)</f>
        <v>5028.9141476197037</v>
      </c>
      <c r="N805" s="9"/>
      <c r="O805" s="9"/>
      <c r="P805" s="9"/>
      <c r="Q805" s="9"/>
      <c r="R805" s="9"/>
    </row>
    <row r="806" spans="1:18" x14ac:dyDescent="0.2">
      <c r="A806" s="33"/>
      <c r="B806" s="34">
        <f t="shared" si="12"/>
        <v>790</v>
      </c>
      <c r="C806" s="35" t="s">
        <v>839</v>
      </c>
      <c r="D806" s="36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37" t="s">
        <v>50</v>
      </c>
      <c r="F806" s="38">
        <v>0</v>
      </c>
      <c r="G806" s="39">
        <f>VLOOKUP(C806,'[8]Resumen Peso'!$B$1:$D$65536,3,0)*$C$14</f>
        <v>6757.2067343057242</v>
      </c>
      <c r="H806" s="40"/>
      <c r="I806" s="41"/>
      <c r="J806" s="42">
        <f>+VLOOKUP(C806,'[8]Resumen Peso'!$B$1:$D$65536,3,0)</f>
        <v>5637.8167214378091</v>
      </c>
      <c r="N806" s="9"/>
      <c r="O806" s="9"/>
      <c r="P806" s="9"/>
      <c r="Q806" s="9"/>
      <c r="R806" s="9"/>
    </row>
    <row r="807" spans="1:18" x14ac:dyDescent="0.2">
      <c r="A807" s="33"/>
      <c r="B807" s="34">
        <f t="shared" si="12"/>
        <v>791</v>
      </c>
      <c r="C807" s="35" t="s">
        <v>840</v>
      </c>
      <c r="D807" s="36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37" t="s">
        <v>50</v>
      </c>
      <c r="F807" s="38">
        <v>0</v>
      </c>
      <c r="G807" s="39">
        <f>VLOOKUP(C807,'[8]Resumen Peso'!$B$1:$D$65536,3,0)*$C$14</f>
        <v>7499.6745108831556</v>
      </c>
      <c r="H807" s="40"/>
      <c r="I807" s="41"/>
      <c r="J807" s="42">
        <f>+VLOOKUP(C807,'[8]Resumen Peso'!$B$1:$D$65536,3,0)</f>
        <v>6257.2882590874678</v>
      </c>
      <c r="N807" s="9"/>
      <c r="O807" s="9"/>
      <c r="P807" s="9"/>
      <c r="Q807" s="9"/>
      <c r="R807" s="9"/>
    </row>
    <row r="808" spans="1:18" x14ac:dyDescent="0.2">
      <c r="A808" s="33"/>
      <c r="B808" s="34">
        <f t="shared" si="12"/>
        <v>792</v>
      </c>
      <c r="C808" s="35" t="s">
        <v>841</v>
      </c>
      <c r="D808" s="36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37" t="s">
        <v>50</v>
      </c>
      <c r="F808" s="38">
        <v>0</v>
      </c>
      <c r="G808" s="39">
        <f>VLOOKUP(C808,'[8]Resumen Peso'!$B$1:$D$65536,3,0)*$C$14</f>
        <v>8242.1422874605869</v>
      </c>
      <c r="H808" s="40"/>
      <c r="I808" s="41"/>
      <c r="J808" s="42">
        <f>+VLOOKUP(C808,'[8]Resumen Peso'!$B$1:$D$65536,3,0)</f>
        <v>6876.7597967371266</v>
      </c>
      <c r="N808" s="9"/>
      <c r="O808" s="9"/>
      <c r="P808" s="9"/>
      <c r="Q808" s="9"/>
      <c r="R808" s="9"/>
    </row>
    <row r="809" spans="1:18" x14ac:dyDescent="0.2">
      <c r="A809" s="33"/>
      <c r="B809" s="34">
        <f t="shared" si="12"/>
        <v>793</v>
      </c>
      <c r="C809" s="35" t="s">
        <v>842</v>
      </c>
      <c r="D809" s="36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37" t="s">
        <v>50</v>
      </c>
      <c r="F809" s="38">
        <v>0</v>
      </c>
      <c r="G809" s="39">
        <f>VLOOKUP(C809,'[8]Resumen Peso'!$B$1:$D$65536,3,0)*$C$14</f>
        <v>9118.7942403867437</v>
      </c>
      <c r="H809" s="40"/>
      <c r="I809" s="41"/>
      <c r="J809" s="42">
        <f>+VLOOKUP(C809,'[8]Resumen Peso'!$B$1:$D$65536,3,0)</f>
        <v>7608.1867359183807</v>
      </c>
      <c r="N809" s="9"/>
      <c r="O809" s="9"/>
      <c r="P809" s="9"/>
      <c r="Q809" s="9"/>
      <c r="R809" s="9"/>
    </row>
    <row r="810" spans="1:18" x14ac:dyDescent="0.2">
      <c r="A810" s="33"/>
      <c r="B810" s="34">
        <f t="shared" si="12"/>
        <v>794</v>
      </c>
      <c r="C810" s="35" t="s">
        <v>843</v>
      </c>
      <c r="D810" s="36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37" t="s">
        <v>50</v>
      </c>
      <c r="F810" s="38">
        <v>0</v>
      </c>
      <c r="G810" s="39">
        <f>VLOOKUP(C810,'[8]Resumen Peso'!$B$1:$D$65536,3,0)*$C$14</f>
        <v>10154.559287735794</v>
      </c>
      <c r="H810" s="40"/>
      <c r="I810" s="41"/>
      <c r="J810" s="42">
        <f>+VLOOKUP(C810,'[8]Resumen Peso'!$B$1:$D$65536,3,0)</f>
        <v>8472.3683028044325</v>
      </c>
      <c r="N810" s="9"/>
      <c r="O810" s="9"/>
      <c r="P810" s="9"/>
      <c r="Q810" s="9"/>
      <c r="R810" s="9"/>
    </row>
    <row r="811" spans="1:18" x14ac:dyDescent="0.2">
      <c r="A811" s="33"/>
      <c r="B811" s="34">
        <f t="shared" si="12"/>
        <v>795</v>
      </c>
      <c r="C811" s="35" t="s">
        <v>844</v>
      </c>
      <c r="D811" s="36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37" t="s">
        <v>50</v>
      </c>
      <c r="F811" s="38">
        <v>0</v>
      </c>
      <c r="G811" s="39">
        <f>VLOOKUP(C811,'[8]Resumen Peso'!$B$1:$D$65536,3,0)*$C$14</f>
        <v>11373.106402264091</v>
      </c>
      <c r="H811" s="40"/>
      <c r="I811" s="41"/>
      <c r="J811" s="42">
        <f>+VLOOKUP(C811,'[8]Resumen Peso'!$B$1:$D$65536,3,0)</f>
        <v>9489.0524991409657</v>
      </c>
      <c r="N811" s="9"/>
      <c r="O811" s="9"/>
      <c r="P811" s="9"/>
      <c r="Q811" s="9"/>
      <c r="R811" s="9"/>
    </row>
    <row r="812" spans="1:18" x14ac:dyDescent="0.2">
      <c r="A812" s="33"/>
      <c r="B812" s="34">
        <f t="shared" si="12"/>
        <v>796</v>
      </c>
      <c r="C812" s="35" t="s">
        <v>845</v>
      </c>
      <c r="D812" s="36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37" t="s">
        <v>50</v>
      </c>
      <c r="F812" s="38">
        <v>0</v>
      </c>
      <c r="G812" s="39">
        <f>VLOOKUP(C812,'[8]Resumen Peso'!$B$1:$D$65536,3,0)*$C$14</f>
        <v>11741.03654893662</v>
      </c>
      <c r="H812" s="40"/>
      <c r="I812" s="41"/>
      <c r="J812" s="42">
        <f>+VLOOKUP(C812,'[8]Resumen Peso'!$B$1:$D$65536,3,0)</f>
        <v>9796.0318198564764</v>
      </c>
      <c r="N812" s="9"/>
      <c r="O812" s="9"/>
      <c r="P812" s="9"/>
      <c r="Q812" s="9"/>
      <c r="R812" s="9"/>
    </row>
    <row r="813" spans="1:18" x14ac:dyDescent="0.2">
      <c r="A813" s="33"/>
      <c r="B813" s="34">
        <f t="shared" si="12"/>
        <v>797</v>
      </c>
      <c r="C813" s="35" t="s">
        <v>846</v>
      </c>
      <c r="D813" s="36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37" t="s">
        <v>50</v>
      </c>
      <c r="F813" s="38">
        <v>0</v>
      </c>
      <c r="G813" s="39">
        <f>VLOOKUP(C813,'[8]Resumen Peso'!$B$1:$D$65536,3,0)*$C$14</f>
        <v>13089.226921891437</v>
      </c>
      <c r="H813" s="40"/>
      <c r="I813" s="41"/>
      <c r="J813" s="42">
        <f>+VLOOKUP(C813,'[8]Resumen Peso'!$B$1:$D$65536,3,0)</f>
        <v>10920.882742314912</v>
      </c>
      <c r="N813" s="9"/>
      <c r="O813" s="9"/>
      <c r="P813" s="9"/>
      <c r="Q813" s="9"/>
      <c r="R813" s="9"/>
    </row>
    <row r="814" spans="1:18" x14ac:dyDescent="0.2">
      <c r="A814" s="33"/>
      <c r="B814" s="34">
        <f t="shared" si="12"/>
        <v>798</v>
      </c>
      <c r="C814" s="35" t="s">
        <v>847</v>
      </c>
      <c r="D814" s="36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37" t="s">
        <v>50</v>
      </c>
      <c r="F814" s="38">
        <v>0</v>
      </c>
      <c r="G814" s="39">
        <f>VLOOKUP(C814,'[8]Resumen Peso'!$B$1:$D$65536,3,0)*$C$14</f>
        <v>14437.417294846255</v>
      </c>
      <c r="H814" s="40"/>
      <c r="I814" s="41"/>
      <c r="J814" s="42">
        <f>+VLOOKUP(C814,'[8]Resumen Peso'!$B$1:$D$65536,3,0)</f>
        <v>12045.733664773348</v>
      </c>
      <c r="N814" s="9"/>
      <c r="O814" s="9"/>
      <c r="P814" s="9"/>
      <c r="Q814" s="9"/>
      <c r="R814" s="9"/>
    </row>
    <row r="815" spans="1:18" x14ac:dyDescent="0.2">
      <c r="A815" s="33"/>
      <c r="B815" s="34">
        <f t="shared" si="12"/>
        <v>799</v>
      </c>
      <c r="C815" s="35" t="s">
        <v>848</v>
      </c>
      <c r="D815" s="36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37" t="s">
        <v>50</v>
      </c>
      <c r="F815" s="38">
        <v>0</v>
      </c>
      <c r="G815" s="39">
        <f>VLOOKUP(C815,'[8]Resumen Peso'!$B$1:$D$65536,3,0)*$C$14</f>
        <v>3089.9327387742487</v>
      </c>
      <c r="H815" s="40"/>
      <c r="I815" s="41"/>
      <c r="J815" s="42">
        <f>+VLOOKUP(C815,'[8]Resumen Peso'!$B$1:$D$65536,3,0)</f>
        <v>2578.058530359508</v>
      </c>
      <c r="N815" s="9"/>
      <c r="O815" s="9"/>
      <c r="P815" s="9"/>
      <c r="Q815" s="9"/>
      <c r="R815" s="9"/>
    </row>
    <row r="816" spans="1:18" x14ac:dyDescent="0.2">
      <c r="A816" s="33"/>
      <c r="B816" s="34">
        <f t="shared" si="12"/>
        <v>800</v>
      </c>
      <c r="C816" s="35" t="s">
        <v>849</v>
      </c>
      <c r="D816" s="36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37" t="s">
        <v>50</v>
      </c>
      <c r="F816" s="38">
        <v>0</v>
      </c>
      <c r="G816" s="39">
        <f>VLOOKUP(C816,'[8]Resumen Peso'!$B$1:$D$65536,3,0)*$C$14</f>
        <v>3535.3284488678346</v>
      </c>
      <c r="H816" s="40"/>
      <c r="I816" s="41"/>
      <c r="J816" s="42">
        <f>+VLOOKUP(C816,'[8]Resumen Peso'!$B$1:$D$65536,3,0)</f>
        <v>2949.6705707716897</v>
      </c>
      <c r="N816" s="9"/>
      <c r="O816" s="9"/>
      <c r="P816" s="9"/>
      <c r="Q816" s="9"/>
      <c r="R816" s="9"/>
    </row>
    <row r="817" spans="1:18" x14ac:dyDescent="0.2">
      <c r="A817" s="33"/>
      <c r="B817" s="34">
        <f t="shared" si="12"/>
        <v>801</v>
      </c>
      <c r="C817" s="35" t="s">
        <v>850</v>
      </c>
      <c r="D817" s="36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37" t="s">
        <v>50</v>
      </c>
      <c r="F817" s="38">
        <v>0</v>
      </c>
      <c r="G817" s="39">
        <f>VLOOKUP(C817,'[8]Resumen Peso'!$B$1:$D$65536,3,0)*$C$14</f>
        <v>3976.7474115498699</v>
      </c>
      <c r="H817" s="40"/>
      <c r="I817" s="41"/>
      <c r="J817" s="42">
        <f>+VLOOKUP(C817,'[8]Resumen Peso'!$B$1:$D$65536,3,0)</f>
        <v>3317.9646465373335</v>
      </c>
      <c r="N817" s="9"/>
      <c r="O817" s="9"/>
      <c r="P817" s="9"/>
      <c r="Q817" s="9"/>
      <c r="R817" s="9"/>
    </row>
    <row r="818" spans="1:18" x14ac:dyDescent="0.2">
      <c r="A818" s="33"/>
      <c r="B818" s="34">
        <f t="shared" si="12"/>
        <v>802</v>
      </c>
      <c r="C818" s="35" t="s">
        <v>851</v>
      </c>
      <c r="D818" s="36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37" t="s">
        <v>50</v>
      </c>
      <c r="F818" s="38">
        <v>0</v>
      </c>
      <c r="G818" s="39">
        <f>VLOOKUP(C818,'[8]Resumen Peso'!$B$1:$D$65536,3,0)*$C$14</f>
        <v>4414.1896268203554</v>
      </c>
      <c r="H818" s="40"/>
      <c r="I818" s="41"/>
      <c r="J818" s="42">
        <f>+VLOOKUP(C818,'[8]Resumen Peso'!$B$1:$D$65536,3,0)</f>
        <v>3682.9407576564404</v>
      </c>
      <c r="N818" s="9"/>
      <c r="O818" s="9"/>
      <c r="P818" s="9"/>
      <c r="Q818" s="9"/>
      <c r="R818" s="9"/>
    </row>
    <row r="819" spans="1:18" x14ac:dyDescent="0.2">
      <c r="A819" s="33"/>
      <c r="B819" s="34">
        <f t="shared" si="12"/>
        <v>803</v>
      </c>
      <c r="C819" s="35" t="s">
        <v>852</v>
      </c>
      <c r="D819" s="36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37" t="s">
        <v>50</v>
      </c>
      <c r="F819" s="38">
        <v>0</v>
      </c>
      <c r="G819" s="39">
        <f>VLOOKUP(C819,'[8]Resumen Peso'!$B$1:$D$65536,3,0)*$C$14</f>
        <v>4851.631842090841</v>
      </c>
      <c r="H819" s="40"/>
      <c r="I819" s="41"/>
      <c r="J819" s="42">
        <f>+VLOOKUP(C819,'[8]Resumen Peso'!$B$1:$D$65536,3,0)</f>
        <v>4047.9168687755468</v>
      </c>
      <c r="N819" s="9"/>
      <c r="O819" s="9"/>
      <c r="P819" s="9"/>
      <c r="Q819" s="9"/>
      <c r="R819" s="9"/>
    </row>
    <row r="820" spans="1:18" x14ac:dyDescent="0.2">
      <c r="A820" s="33"/>
      <c r="B820" s="34">
        <f t="shared" si="12"/>
        <v>804</v>
      </c>
      <c r="C820" s="35" t="s">
        <v>853</v>
      </c>
      <c r="D820" s="36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37" t="s">
        <v>50</v>
      </c>
      <c r="F820" s="38">
        <v>0</v>
      </c>
      <c r="G820" s="39">
        <f>VLOOKUP(C820,'[8]Resumen Peso'!$B$1:$D$65536,3,0)*$C$14</f>
        <v>5439.0690162301653</v>
      </c>
      <c r="H820" s="40"/>
      <c r="I820" s="41"/>
      <c r="J820" s="42">
        <f>+VLOOKUP(C820,'[8]Resumen Peso'!$B$1:$D$65536,3,0)</f>
        <v>4538.0399704327492</v>
      </c>
      <c r="N820" s="9"/>
      <c r="O820" s="9"/>
      <c r="P820" s="9"/>
      <c r="Q820" s="9"/>
      <c r="R820" s="9"/>
    </row>
    <row r="821" spans="1:18" x14ac:dyDescent="0.2">
      <c r="A821" s="33"/>
      <c r="B821" s="34">
        <f t="shared" si="12"/>
        <v>805</v>
      </c>
      <c r="C821" s="35" t="s">
        <v>854</v>
      </c>
      <c r="D821" s="36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37" t="s">
        <v>50</v>
      </c>
      <c r="F821" s="38">
        <v>0</v>
      </c>
      <c r="G821" s="39">
        <f>VLOOKUP(C821,'[8]Resumen Peso'!$B$1:$D$65536,3,0)*$C$14</f>
        <v>6036.702570732703</v>
      </c>
      <c r="H821" s="40"/>
      <c r="I821" s="41"/>
      <c r="J821" s="42">
        <f>+VLOOKUP(C821,'[8]Resumen Peso'!$B$1:$D$65536,3,0)</f>
        <v>5036.6703334436725</v>
      </c>
      <c r="N821" s="9"/>
      <c r="O821" s="9"/>
      <c r="P821" s="9"/>
      <c r="Q821" s="9"/>
      <c r="R821" s="9"/>
    </row>
    <row r="822" spans="1:18" x14ac:dyDescent="0.2">
      <c r="A822" s="33"/>
      <c r="B822" s="34">
        <f t="shared" si="12"/>
        <v>806</v>
      </c>
      <c r="C822" s="35" t="s">
        <v>855</v>
      </c>
      <c r="D822" s="36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37" t="s">
        <v>50</v>
      </c>
      <c r="F822" s="38">
        <v>0</v>
      </c>
      <c r="G822" s="39">
        <f>VLOOKUP(C822,'[8]Resumen Peso'!$B$1:$D$65536,3,0)*$C$14</f>
        <v>6634.3361252352397</v>
      </c>
      <c r="H822" s="40"/>
      <c r="I822" s="41"/>
      <c r="J822" s="42">
        <f>+VLOOKUP(C822,'[8]Resumen Peso'!$B$1:$D$65536,3,0)</f>
        <v>5535.3006964545957</v>
      </c>
      <c r="N822" s="9"/>
      <c r="O822" s="9"/>
      <c r="P822" s="9"/>
      <c r="Q822" s="9"/>
      <c r="R822" s="9"/>
    </row>
    <row r="823" spans="1:18" x14ac:dyDescent="0.2">
      <c r="A823" s="33"/>
      <c r="B823" s="34">
        <f t="shared" si="12"/>
        <v>807</v>
      </c>
      <c r="C823" s="35" t="s">
        <v>856</v>
      </c>
      <c r="D823" s="36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37" t="s">
        <v>50</v>
      </c>
      <c r="F823" s="38">
        <v>0</v>
      </c>
      <c r="G823" s="39">
        <f>VLOOKUP(C823,'[8]Resumen Peso'!$B$1:$D$65536,3,0)*$C$14</f>
        <v>7339.9783621333281</v>
      </c>
      <c r="H823" s="43"/>
      <c r="I823" s="41"/>
      <c r="J823" s="42">
        <f>+VLOOKUP(C823,'[8]Resumen Peso'!$B$1:$D$65536,3,0)</f>
        <v>6124.0471650714944</v>
      </c>
      <c r="N823" s="9"/>
      <c r="O823" s="9"/>
      <c r="P823" s="9"/>
      <c r="Q823" s="9"/>
      <c r="R823" s="9"/>
    </row>
    <row r="824" spans="1:18" x14ac:dyDescent="0.2">
      <c r="A824" s="33"/>
      <c r="B824" s="34">
        <f t="shared" si="12"/>
        <v>808</v>
      </c>
      <c r="C824" s="35" t="s">
        <v>857</v>
      </c>
      <c r="D824" s="36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37" t="s">
        <v>50</v>
      </c>
      <c r="F824" s="38">
        <v>0</v>
      </c>
      <c r="G824" s="39">
        <f>VLOOKUP(C824,'[8]Resumen Peso'!$B$1:$D$65536,3,0)*$C$14</f>
        <v>8173.69528077208</v>
      </c>
      <c r="H824" s="43"/>
      <c r="I824" s="41"/>
      <c r="J824" s="42">
        <f>+VLOOKUP(C824,'[8]Resumen Peso'!$B$1:$D$65536,3,0)</f>
        <v>6819.6516314827331</v>
      </c>
      <c r="N824" s="9"/>
      <c r="O824" s="9"/>
      <c r="P824" s="9"/>
      <c r="Q824" s="9"/>
      <c r="R824" s="9"/>
    </row>
    <row r="825" spans="1:18" x14ac:dyDescent="0.2">
      <c r="A825" s="33"/>
      <c r="B825" s="34">
        <f t="shared" si="12"/>
        <v>809</v>
      </c>
      <c r="C825" s="35" t="s">
        <v>858</v>
      </c>
      <c r="D825" s="36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37" t="s">
        <v>50</v>
      </c>
      <c r="F825" s="38">
        <v>0</v>
      </c>
      <c r="G825" s="39">
        <f>VLOOKUP(C825,'[8]Resumen Peso'!$B$1:$D$65536,3,0)*$C$14</f>
        <v>9154.5387144647302</v>
      </c>
      <c r="H825" s="44"/>
      <c r="I825" s="41"/>
      <c r="J825" s="42">
        <f>+VLOOKUP(C825,'[8]Resumen Peso'!$B$1:$D$65536,3,0)</f>
        <v>7638.009827260662</v>
      </c>
      <c r="N825" s="9"/>
      <c r="O825" s="9"/>
      <c r="P825" s="9"/>
      <c r="Q825" s="9"/>
      <c r="R825" s="9"/>
    </row>
    <row r="826" spans="1:18" x14ac:dyDescent="0.2">
      <c r="A826" s="33"/>
      <c r="B826" s="34">
        <f t="shared" si="12"/>
        <v>810</v>
      </c>
      <c r="C826" s="35" t="s">
        <v>859</v>
      </c>
      <c r="D826" s="36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37" t="s">
        <v>50</v>
      </c>
      <c r="F826" s="38">
        <v>0</v>
      </c>
      <c r="G826" s="39">
        <f>VLOOKUP(C826,'[8]Resumen Peso'!$B$1:$D$65536,3,0)*$C$14</f>
        <v>9450.6962155729434</v>
      </c>
      <c r="H826" s="45"/>
      <c r="I826" s="41"/>
      <c r="J826" s="42">
        <f>+VLOOKUP(C826,'[8]Resumen Peso'!$B$1:$D$65536,3,0)</f>
        <v>7885.1062648241741</v>
      </c>
      <c r="N826" s="9"/>
      <c r="O826" s="9"/>
      <c r="P826" s="9"/>
      <c r="Q826" s="9"/>
      <c r="R826" s="9"/>
    </row>
    <row r="827" spans="1:18" x14ac:dyDescent="0.2">
      <c r="A827" s="33"/>
      <c r="B827" s="34">
        <f t="shared" si="12"/>
        <v>811</v>
      </c>
      <c r="C827" s="35" t="s">
        <v>860</v>
      </c>
      <c r="D827" s="36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37" t="s">
        <v>50</v>
      </c>
      <c r="F827" s="38">
        <v>0</v>
      </c>
      <c r="G827" s="39">
        <f>VLOOKUP(C827,'[8]Resumen Peso'!$B$1:$D$65536,3,0)*$C$14</f>
        <v>10535.89321691521</v>
      </c>
      <c r="H827" s="40"/>
      <c r="I827" s="41"/>
      <c r="J827" s="42">
        <f>+VLOOKUP(C827,'[8]Resumen Peso'!$B$1:$D$65536,3,0)</f>
        <v>8790.5309529812421</v>
      </c>
      <c r="N827" s="9"/>
      <c r="O827" s="9"/>
      <c r="P827" s="9"/>
      <c r="Q827" s="9"/>
      <c r="R827" s="9"/>
    </row>
    <row r="828" spans="1:18" x14ac:dyDescent="0.2">
      <c r="A828" s="33"/>
      <c r="B828" s="34">
        <f t="shared" si="12"/>
        <v>812</v>
      </c>
      <c r="C828" s="35" t="s">
        <v>861</v>
      </c>
      <c r="D828" s="36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37" t="s">
        <v>50</v>
      </c>
      <c r="F828" s="38">
        <v>0</v>
      </c>
      <c r="G828" s="39">
        <f>VLOOKUP(C828,'[8]Resumen Peso'!$B$1:$D$65536,3,0)*$C$14</f>
        <v>11621.090218257475</v>
      </c>
      <c r="H828" s="40"/>
      <c r="I828" s="41"/>
      <c r="J828" s="42">
        <f>+VLOOKUP(C828,'[8]Resumen Peso'!$B$1:$D$65536,3,0)</f>
        <v>9695.9556411383091</v>
      </c>
      <c r="N828" s="9"/>
      <c r="O828" s="9"/>
      <c r="P828" s="9"/>
      <c r="Q828" s="9"/>
      <c r="R828" s="9"/>
    </row>
    <row r="829" spans="1:18" x14ac:dyDescent="0.2">
      <c r="A829" s="33"/>
      <c r="B829" s="34">
        <f t="shared" si="12"/>
        <v>813</v>
      </c>
      <c r="C829" s="35" t="s">
        <v>862</v>
      </c>
      <c r="D829" s="36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37" t="s">
        <v>50</v>
      </c>
      <c r="F829" s="38">
        <v>0</v>
      </c>
      <c r="G829" s="39">
        <f>VLOOKUP(C829,'[8]Resumen Peso'!$B$1:$D$65536,3,0)*$C$14</f>
        <v>3022.1156475051444</v>
      </c>
      <c r="H829" s="46"/>
      <c r="I829" s="41"/>
      <c r="J829" s="42">
        <f>+VLOOKUP(C829,'[8]Resumen Peso'!$B$1:$D$65536,3,0)</f>
        <v>2521.4759295615891</v>
      </c>
      <c r="N829" s="9"/>
      <c r="O829" s="9"/>
      <c r="P829" s="9"/>
      <c r="Q829" s="9"/>
      <c r="R829" s="9"/>
    </row>
    <row r="830" spans="1:18" x14ac:dyDescent="0.2">
      <c r="A830" s="33"/>
      <c r="B830" s="34">
        <f t="shared" si="12"/>
        <v>814</v>
      </c>
      <c r="C830" s="35" t="s">
        <v>863</v>
      </c>
      <c r="D830" s="36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37" t="s">
        <v>50</v>
      </c>
      <c r="F830" s="38">
        <v>0</v>
      </c>
      <c r="G830" s="39">
        <f>VLOOKUP(C830,'[8]Resumen Peso'!$B$1:$D$65536,3,0)*$C$14</f>
        <v>3457.7359210193995</v>
      </c>
      <c r="H830" s="46"/>
      <c r="I830" s="41"/>
      <c r="J830" s="42">
        <f>+VLOOKUP(C830,'[8]Resumen Peso'!$B$1:$D$65536,3,0)</f>
        <v>2884.9319194083046</v>
      </c>
      <c r="N830" s="9"/>
      <c r="O830" s="9"/>
      <c r="P830" s="9"/>
      <c r="Q830" s="9"/>
      <c r="R830" s="9"/>
    </row>
    <row r="831" spans="1:18" x14ac:dyDescent="0.2">
      <c r="A831" s="33"/>
      <c r="B831" s="34">
        <f t="shared" si="12"/>
        <v>815</v>
      </c>
      <c r="C831" s="35" t="s">
        <v>864</v>
      </c>
      <c r="D831" s="36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37" t="s">
        <v>50</v>
      </c>
      <c r="F831" s="38">
        <v>0</v>
      </c>
      <c r="G831" s="39">
        <f>VLOOKUP(C831,'[8]Resumen Peso'!$B$1:$D$65536,3,0)*$C$14</f>
        <v>3889.4667278058487</v>
      </c>
      <c r="H831" s="46"/>
      <c r="I831" s="41"/>
      <c r="J831" s="42">
        <f>+VLOOKUP(C831,'[8]Resumen Peso'!$B$1:$D$65536,3,0)</f>
        <v>3245.1427664885314</v>
      </c>
      <c r="N831" s="9"/>
      <c r="O831" s="9"/>
      <c r="P831" s="9"/>
      <c r="Q831" s="9"/>
      <c r="R831" s="9"/>
    </row>
    <row r="832" spans="1:18" x14ac:dyDescent="0.2">
      <c r="A832" s="33"/>
      <c r="B832" s="34">
        <f t="shared" si="12"/>
        <v>816</v>
      </c>
      <c r="C832" s="35" t="s">
        <v>865</v>
      </c>
      <c r="D832" s="36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37" t="s">
        <v>50</v>
      </c>
      <c r="F832" s="38">
        <v>0</v>
      </c>
      <c r="G832" s="39">
        <f>VLOOKUP(C832,'[8]Resumen Peso'!$B$1:$D$65536,3,0)*$C$14</f>
        <v>4317.3080678644919</v>
      </c>
      <c r="H832" s="46"/>
      <c r="I832" s="41"/>
      <c r="J832" s="42">
        <f>+VLOOKUP(C832,'[8]Resumen Peso'!$B$1:$D$65536,3,0)</f>
        <v>3602.1084708022699</v>
      </c>
      <c r="N832" s="9"/>
      <c r="O832" s="9"/>
      <c r="P832" s="9"/>
      <c r="Q832" s="9"/>
      <c r="R832" s="9"/>
    </row>
    <row r="833" spans="1:18" x14ac:dyDescent="0.2">
      <c r="A833" s="33"/>
      <c r="B833" s="34">
        <f t="shared" si="12"/>
        <v>817</v>
      </c>
      <c r="C833" s="35" t="s">
        <v>866</v>
      </c>
      <c r="D833" s="36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37" t="s">
        <v>50</v>
      </c>
      <c r="F833" s="38">
        <v>0</v>
      </c>
      <c r="G833" s="39">
        <f>VLOOKUP(C833,'[8]Resumen Peso'!$B$1:$D$65536,3,0)*$C$14</f>
        <v>4745.1494079231352</v>
      </c>
      <c r="H833" s="46"/>
      <c r="I833" s="41"/>
      <c r="J833" s="42">
        <f>+VLOOKUP(C833,'[8]Resumen Peso'!$B$1:$D$65536,3,0)</f>
        <v>3959.0741751160081</v>
      </c>
      <c r="N833" s="9"/>
      <c r="O833" s="9"/>
      <c r="P833" s="9"/>
      <c r="Q833" s="9"/>
      <c r="R833" s="9"/>
    </row>
    <row r="834" spans="1:18" x14ac:dyDescent="0.2">
      <c r="A834" s="33"/>
      <c r="B834" s="34">
        <f t="shared" si="12"/>
        <v>818</v>
      </c>
      <c r="C834" s="35" t="s">
        <v>867</v>
      </c>
      <c r="D834" s="36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37" t="s">
        <v>50</v>
      </c>
      <c r="F834" s="38">
        <v>0</v>
      </c>
      <c r="G834" s="39">
        <f>VLOOKUP(C834,'[8]Resumen Peso'!$B$1:$D$65536,3,0)*$C$14</f>
        <v>5319.6936540211591</v>
      </c>
      <c r="H834" s="46"/>
      <c r="I834" s="41"/>
      <c r="J834" s="42">
        <f>+VLOOKUP(C834,'[8]Resumen Peso'!$B$1:$D$65536,3,0)</f>
        <v>4438.4401742961609</v>
      </c>
      <c r="N834" s="9"/>
      <c r="O834" s="9"/>
      <c r="P834" s="9"/>
      <c r="Q834" s="9"/>
      <c r="R834" s="9"/>
    </row>
    <row r="835" spans="1:18" x14ac:dyDescent="0.2">
      <c r="A835" s="33"/>
      <c r="B835" s="34">
        <f t="shared" si="12"/>
        <v>819</v>
      </c>
      <c r="C835" s="35" t="s">
        <v>868</v>
      </c>
      <c r="D835" s="36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37" t="s">
        <v>50</v>
      </c>
      <c r="F835" s="38">
        <v>0</v>
      </c>
      <c r="G835" s="39">
        <f>VLOOKUP(C835,'[8]Resumen Peso'!$B$1:$D$65536,3,0)*$C$14</f>
        <v>5904.2104928092776</v>
      </c>
      <c r="H835" s="46"/>
      <c r="I835" s="41"/>
      <c r="J835" s="42">
        <f>+VLOOKUP(C835,'[8]Resumen Peso'!$B$1:$D$65536,3,0)</f>
        <v>4926.1267195295904</v>
      </c>
      <c r="N835" s="9"/>
      <c r="O835" s="9"/>
      <c r="P835" s="9"/>
      <c r="Q835" s="9"/>
      <c r="R835" s="9"/>
    </row>
    <row r="836" spans="1:18" x14ac:dyDescent="0.2">
      <c r="A836" s="33"/>
      <c r="B836" s="34">
        <f t="shared" si="12"/>
        <v>820</v>
      </c>
      <c r="C836" s="35" t="s">
        <v>869</v>
      </c>
      <c r="D836" s="36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37" t="s">
        <v>50</v>
      </c>
      <c r="F836" s="38">
        <v>0</v>
      </c>
      <c r="G836" s="39">
        <f>VLOOKUP(C836,'[8]Resumen Peso'!$B$1:$D$65536,3,0)*$C$14</f>
        <v>6488.7273315973962</v>
      </c>
      <c r="H836" s="46"/>
      <c r="I836" s="41"/>
      <c r="J836" s="42">
        <f>+VLOOKUP(C836,'[8]Resumen Peso'!$B$1:$D$65536,3,0)</f>
        <v>5413.81326476302</v>
      </c>
      <c r="N836" s="9"/>
      <c r="O836" s="9"/>
      <c r="P836" s="9"/>
      <c r="Q836" s="9"/>
      <c r="R836" s="9"/>
    </row>
    <row r="837" spans="1:18" x14ac:dyDescent="0.2">
      <c r="A837" s="33"/>
      <c r="B837" s="34">
        <f t="shared" si="12"/>
        <v>821</v>
      </c>
      <c r="C837" s="35" t="s">
        <v>870</v>
      </c>
      <c r="D837" s="36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37" t="s">
        <v>50</v>
      </c>
      <c r="F837" s="38">
        <v>0</v>
      </c>
      <c r="G837" s="39">
        <f>VLOOKUP(C837,'[8]Resumen Peso'!$B$1:$D$65536,3,0)*$C$14</f>
        <v>7178.8823045228592</v>
      </c>
      <c r="H837" s="46"/>
      <c r="I837" s="41"/>
      <c r="J837" s="42">
        <f>+VLOOKUP(C837,'[8]Resumen Peso'!$B$1:$D$65536,3,0)</f>
        <v>5989.6380692622733</v>
      </c>
      <c r="N837" s="9"/>
      <c r="O837" s="9"/>
      <c r="P837" s="9"/>
      <c r="Q837" s="9"/>
      <c r="R837" s="9"/>
    </row>
    <row r="838" spans="1:18" x14ac:dyDescent="0.2">
      <c r="A838" s="33"/>
      <c r="B838" s="34">
        <f t="shared" si="12"/>
        <v>822</v>
      </c>
      <c r="C838" s="35" t="s">
        <v>871</v>
      </c>
      <c r="D838" s="36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37" t="s">
        <v>50</v>
      </c>
      <c r="F838" s="38">
        <v>0</v>
      </c>
      <c r="G838" s="39">
        <f>VLOOKUP(C838,'[8]Resumen Peso'!$B$1:$D$65536,3,0)*$C$14</f>
        <v>7994.3010072637626</v>
      </c>
      <c r="H838" s="46"/>
      <c r="I838" s="41"/>
      <c r="J838" s="42">
        <f>+VLOOKUP(C838,'[8]Resumen Peso'!$B$1:$D$65536,3,0)</f>
        <v>6669.9755782430657</v>
      </c>
      <c r="N838" s="9"/>
      <c r="O838" s="9"/>
      <c r="P838" s="9"/>
      <c r="Q838" s="9"/>
      <c r="R838" s="9"/>
    </row>
    <row r="839" spans="1:18" x14ac:dyDescent="0.2">
      <c r="A839" s="33"/>
      <c r="B839" s="34">
        <f t="shared" si="12"/>
        <v>823</v>
      </c>
      <c r="C839" s="35" t="s">
        <v>872</v>
      </c>
      <c r="D839" s="36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37" t="s">
        <v>50</v>
      </c>
      <c r="F839" s="38">
        <v>0</v>
      </c>
      <c r="G839" s="39">
        <f>VLOOKUP(C839,'[8]Resumen Peso'!$B$1:$D$65536,3,0)*$C$14</f>
        <v>8953.6171281354145</v>
      </c>
      <c r="H839" s="46"/>
      <c r="I839" s="41"/>
      <c r="J839" s="42">
        <f>+VLOOKUP(C839,'[8]Resumen Peso'!$B$1:$D$65536,3,0)</f>
        <v>7470.3726476322345</v>
      </c>
      <c r="N839" s="9"/>
      <c r="O839" s="9"/>
      <c r="P839" s="9"/>
      <c r="Q839" s="9"/>
      <c r="R839" s="9"/>
    </row>
    <row r="840" spans="1:18" x14ac:dyDescent="0.2">
      <c r="A840" s="33"/>
      <c r="B840" s="34">
        <f t="shared" si="12"/>
        <v>824</v>
      </c>
      <c r="C840" s="35" t="s">
        <v>873</v>
      </c>
      <c r="D840" s="36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37" t="s">
        <v>50</v>
      </c>
      <c r="F840" s="38">
        <v>0</v>
      </c>
      <c r="G840" s="39">
        <f>VLOOKUP(C840,'[8]Resumen Peso'!$B$1:$D$65536,3,0)*$C$14</f>
        <v>9243.2746365316016</v>
      </c>
      <c r="H840" s="46"/>
      <c r="I840" s="41"/>
      <c r="J840" s="42">
        <f>+VLOOKUP(C840,'[8]Resumen Peso'!$B$1:$D$65536,3,0)</f>
        <v>7712.0458727587147</v>
      </c>
      <c r="N840" s="9"/>
      <c r="O840" s="9"/>
      <c r="P840" s="9"/>
      <c r="Q840" s="9"/>
      <c r="R840" s="9"/>
    </row>
    <row r="841" spans="1:18" x14ac:dyDescent="0.2">
      <c r="A841" s="33"/>
      <c r="B841" s="34">
        <f t="shared" si="12"/>
        <v>825</v>
      </c>
      <c r="C841" s="35" t="s">
        <v>874</v>
      </c>
      <c r="D841" s="36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37" t="s">
        <v>50</v>
      </c>
      <c r="F841" s="38">
        <v>0</v>
      </c>
      <c r="G841" s="39">
        <f>VLOOKUP(C841,'[8]Resumen Peso'!$B$1:$D$65536,3,0)*$C$14</f>
        <v>10304.65399836299</v>
      </c>
      <c r="H841" s="46"/>
      <c r="I841" s="41"/>
      <c r="J841" s="42">
        <f>+VLOOKUP(C841,'[8]Resumen Peso'!$B$1:$D$65536,3,0)</f>
        <v>8597.5985203553118</v>
      </c>
      <c r="N841" s="9"/>
      <c r="O841" s="9"/>
      <c r="P841" s="9"/>
      <c r="Q841" s="9"/>
      <c r="R841" s="9"/>
    </row>
    <row r="842" spans="1:18" x14ac:dyDescent="0.2">
      <c r="A842" s="33"/>
      <c r="B842" s="34">
        <f t="shared" si="12"/>
        <v>826</v>
      </c>
      <c r="C842" s="35" t="s">
        <v>875</v>
      </c>
      <c r="D842" s="36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37" t="s">
        <v>50</v>
      </c>
      <c r="F842" s="38">
        <v>0</v>
      </c>
      <c r="G842" s="39">
        <f>VLOOKUP(C842,'[8]Resumen Peso'!$B$1:$D$65536,3,0)*$C$14</f>
        <v>11366.033360194377</v>
      </c>
      <c r="H842" s="46"/>
      <c r="I842" s="41"/>
      <c r="J842" s="42">
        <f>+VLOOKUP(C842,'[8]Resumen Peso'!$B$1:$D$65536,3,0)</f>
        <v>9483.1511679519081</v>
      </c>
      <c r="N842" s="9"/>
      <c r="O842" s="9"/>
      <c r="P842" s="9"/>
      <c r="Q842" s="9"/>
      <c r="R842" s="9"/>
    </row>
    <row r="843" spans="1:18" x14ac:dyDescent="0.2">
      <c r="A843" s="33"/>
      <c r="B843" s="34">
        <f t="shared" si="12"/>
        <v>827</v>
      </c>
      <c r="C843" s="35" t="s">
        <v>876</v>
      </c>
      <c r="D843" s="36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37" t="s">
        <v>50</v>
      </c>
      <c r="F843" s="38">
        <v>0</v>
      </c>
      <c r="G843" s="39">
        <f>VLOOKUP(C843,'[8]Resumen Peso'!$B$1:$D$65536,3,0)*$C$14</f>
        <v>3023.7996883451451</v>
      </c>
      <c r="H843" s="46"/>
      <c r="I843" s="41"/>
      <c r="J843" s="42">
        <f>+VLOOKUP(C843,'[8]Resumen Peso'!$B$1:$D$65536,3,0)</f>
        <v>2522.8809944028258</v>
      </c>
      <c r="N843" s="9"/>
      <c r="O843" s="9"/>
      <c r="P843" s="9"/>
      <c r="Q843" s="9"/>
      <c r="R843" s="9"/>
    </row>
    <row r="844" spans="1:18" x14ac:dyDescent="0.2">
      <c r="A844" s="33"/>
      <c r="B844" s="34">
        <f t="shared" si="12"/>
        <v>828</v>
      </c>
      <c r="C844" s="35" t="s">
        <v>877</v>
      </c>
      <c r="D844" s="36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37" t="s">
        <v>50</v>
      </c>
      <c r="F844" s="38">
        <v>0</v>
      </c>
      <c r="G844" s="39">
        <f>VLOOKUP(C844,'[8]Resumen Peso'!$B$1:$D$65536,3,0)*$C$14</f>
        <v>3459.6627064849858</v>
      </c>
      <c r="H844" s="46"/>
      <c r="I844" s="41"/>
      <c r="J844" s="42">
        <f>+VLOOKUP(C844,'[8]Resumen Peso'!$B$1:$D$65536,3,0)</f>
        <v>2886.5395161185484</v>
      </c>
      <c r="N844" s="9"/>
      <c r="O844" s="9"/>
      <c r="P844" s="9"/>
      <c r="Q844" s="9"/>
      <c r="R844" s="9"/>
    </row>
    <row r="845" spans="1:18" x14ac:dyDescent="0.2">
      <c r="A845" s="33"/>
      <c r="B845" s="34">
        <f t="shared" si="12"/>
        <v>829</v>
      </c>
      <c r="C845" s="35" t="s">
        <v>878</v>
      </c>
      <c r="D845" s="36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37" t="s">
        <v>50</v>
      </c>
      <c r="F845" s="38">
        <v>0</v>
      </c>
      <c r="G845" s="39">
        <f>VLOOKUP(C845,'[8]Resumen Peso'!$B$1:$D$65536,3,0)*$C$14</f>
        <v>3891.6340905342922</v>
      </c>
      <c r="H845" s="46"/>
      <c r="I845" s="41"/>
      <c r="J845" s="42">
        <f>+VLOOKUP(C845,'[8]Resumen Peso'!$B$1:$D$65536,3,0)</f>
        <v>3246.9510867475233</v>
      </c>
      <c r="N845" s="9"/>
      <c r="O845" s="9"/>
      <c r="P845" s="9"/>
      <c r="Q845" s="9"/>
      <c r="R845" s="9"/>
    </row>
    <row r="846" spans="1:18" x14ac:dyDescent="0.2">
      <c r="A846" s="33"/>
      <c r="B846" s="34">
        <f t="shared" si="12"/>
        <v>830</v>
      </c>
      <c r="C846" s="35" t="s">
        <v>879</v>
      </c>
      <c r="D846" s="36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37" t="s">
        <v>50</v>
      </c>
      <c r="F846" s="38">
        <v>0</v>
      </c>
      <c r="G846" s="39">
        <f>VLOOKUP(C846,'[8]Resumen Peso'!$B$1:$D$65536,3,0)*$C$14</f>
        <v>4319.7138404930647</v>
      </c>
      <c r="H846" s="46"/>
      <c r="I846" s="41"/>
      <c r="J846" s="42">
        <f>+VLOOKUP(C846,'[8]Resumen Peso'!$B$1:$D$65536,3,0)</f>
        <v>3604.115706289751</v>
      </c>
      <c r="N846" s="9"/>
      <c r="O846" s="9"/>
      <c r="P846" s="9"/>
      <c r="Q846" s="9"/>
      <c r="R846" s="9"/>
    </row>
    <row r="847" spans="1:18" x14ac:dyDescent="0.2">
      <c r="A847" s="33"/>
      <c r="B847" s="34">
        <f t="shared" si="12"/>
        <v>831</v>
      </c>
      <c r="C847" s="35" t="s">
        <v>880</v>
      </c>
      <c r="D847" s="36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37" t="s">
        <v>50</v>
      </c>
      <c r="F847" s="38">
        <v>0</v>
      </c>
      <c r="G847" s="39">
        <f>VLOOKUP(C847,'[8]Resumen Peso'!$B$1:$D$65536,3,0)*$C$14</f>
        <v>4747.7935904518363</v>
      </c>
      <c r="H847" s="46"/>
      <c r="I847" s="41"/>
      <c r="J847" s="42">
        <f>+VLOOKUP(C847,'[8]Resumen Peso'!$B$1:$D$65536,3,0)</f>
        <v>3961.2803258319782</v>
      </c>
      <c r="N847" s="9"/>
      <c r="O847" s="9"/>
      <c r="P847" s="9"/>
      <c r="Q847" s="9"/>
      <c r="R847" s="9"/>
    </row>
    <row r="848" spans="1:18" x14ac:dyDescent="0.2">
      <c r="A848" s="33"/>
      <c r="B848" s="34">
        <f t="shared" si="12"/>
        <v>832</v>
      </c>
      <c r="C848" s="35" t="s">
        <v>881</v>
      </c>
      <c r="D848" s="36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37" t="s">
        <v>50</v>
      </c>
      <c r="F848" s="38">
        <v>0</v>
      </c>
      <c r="G848" s="39">
        <f>VLOOKUP(C848,'[8]Resumen Peso'!$B$1:$D$65536,3,0)*$C$14</f>
        <v>5322.6579950373816</v>
      </c>
      <c r="H848" s="46"/>
      <c r="I848" s="41"/>
      <c r="J848" s="42">
        <f>+VLOOKUP(C848,'[8]Resumen Peso'!$B$1:$D$65536,3,0)</f>
        <v>4440.9134464641493</v>
      </c>
      <c r="N848" s="9"/>
      <c r="O848" s="9"/>
      <c r="P848" s="9"/>
      <c r="Q848" s="9"/>
      <c r="R848" s="9"/>
    </row>
    <row r="849" spans="1:18" x14ac:dyDescent="0.2">
      <c r="A849" s="33"/>
      <c r="B849" s="34">
        <f t="shared" si="12"/>
        <v>833</v>
      </c>
      <c r="C849" s="35" t="s">
        <v>882</v>
      </c>
      <c r="D849" s="36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37" t="s">
        <v>50</v>
      </c>
      <c r="F849" s="38">
        <v>0</v>
      </c>
      <c r="G849" s="39">
        <f>VLOOKUP(C849,'[8]Resumen Peso'!$B$1:$D$65536,3,0)*$C$14</f>
        <v>5907.5005494310553</v>
      </c>
      <c r="H849" s="46"/>
      <c r="I849" s="41"/>
      <c r="J849" s="42">
        <f>+VLOOKUP(C849,'[8]Resumen Peso'!$B$1:$D$65536,3,0)</f>
        <v>4928.8717496827403</v>
      </c>
      <c r="N849" s="9"/>
      <c r="O849" s="9"/>
      <c r="P849" s="9"/>
      <c r="Q849" s="9"/>
      <c r="R849" s="9"/>
    </row>
    <row r="850" spans="1:18" x14ac:dyDescent="0.2">
      <c r="A850" s="33"/>
      <c r="B850" s="34">
        <f t="shared" ref="B850:B913" si="13">1+B849</f>
        <v>834</v>
      </c>
      <c r="C850" s="35" t="s">
        <v>883</v>
      </c>
      <c r="D850" s="36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37" t="s">
        <v>50</v>
      </c>
      <c r="F850" s="38">
        <v>0</v>
      </c>
      <c r="G850" s="39">
        <f>VLOOKUP(C850,'[8]Resumen Peso'!$B$1:$D$65536,3,0)*$C$14</f>
        <v>6492.34310382473</v>
      </c>
      <c r="H850" s="46"/>
      <c r="I850" s="41"/>
      <c r="J850" s="42">
        <f>+VLOOKUP(C850,'[8]Resumen Peso'!$B$1:$D$65536,3,0)</f>
        <v>5416.8300529013313</v>
      </c>
      <c r="N850" s="9"/>
      <c r="O850" s="9"/>
      <c r="P850" s="9"/>
      <c r="Q850" s="9"/>
      <c r="R850" s="9"/>
    </row>
    <row r="851" spans="1:18" x14ac:dyDescent="0.2">
      <c r="A851" s="33"/>
      <c r="B851" s="34">
        <f t="shared" si="13"/>
        <v>835</v>
      </c>
      <c r="C851" s="35" t="s">
        <v>884</v>
      </c>
      <c r="D851" s="36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37" t="s">
        <v>50</v>
      </c>
      <c r="F851" s="38">
        <v>0</v>
      </c>
      <c r="G851" s="39">
        <f>VLOOKUP(C851,'[8]Resumen Peso'!$B$1:$D$65536,3,0)*$C$14</f>
        <v>7182.8826580488258</v>
      </c>
      <c r="H851" s="46"/>
      <c r="I851" s="41"/>
      <c r="J851" s="42">
        <f>+VLOOKUP(C851,'[8]Resumen Peso'!$B$1:$D$65536,3,0)</f>
        <v>5992.9757294652472</v>
      </c>
      <c r="N851" s="9"/>
      <c r="O851" s="9"/>
      <c r="P851" s="9"/>
      <c r="Q851" s="9"/>
      <c r="R851" s="9"/>
    </row>
    <row r="852" spans="1:18" x14ac:dyDescent="0.2">
      <c r="A852" s="33"/>
      <c r="B852" s="34">
        <f t="shared" si="13"/>
        <v>836</v>
      </c>
      <c r="C852" s="35" t="s">
        <v>885</v>
      </c>
      <c r="D852" s="36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37" t="s">
        <v>50</v>
      </c>
      <c r="F852" s="38">
        <v>0</v>
      </c>
      <c r="G852" s="39">
        <f>VLOOKUP(C852,'[8]Resumen Peso'!$B$1:$D$65536,3,0)*$C$14</f>
        <v>7998.7557439296506</v>
      </c>
      <c r="H852" s="46"/>
      <c r="I852" s="41"/>
      <c r="J852" s="42">
        <f>+VLOOKUP(C852,'[8]Resumen Peso'!$B$1:$D$65536,3,0)</f>
        <v>6673.6923490704312</v>
      </c>
      <c r="N852" s="9"/>
      <c r="O852" s="9"/>
      <c r="P852" s="9"/>
      <c r="Q852" s="9"/>
      <c r="R852" s="9"/>
    </row>
    <row r="853" spans="1:18" x14ac:dyDescent="0.2">
      <c r="A853" s="33"/>
      <c r="B853" s="34">
        <f t="shared" si="13"/>
        <v>837</v>
      </c>
      <c r="C853" s="35" t="s">
        <v>886</v>
      </c>
      <c r="D853" s="36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37" t="s">
        <v>50</v>
      </c>
      <c r="F853" s="38">
        <v>0</v>
      </c>
      <c r="G853" s="39">
        <f>VLOOKUP(C853,'[8]Resumen Peso'!$B$1:$D$65536,3,0)*$C$14</f>
        <v>8958.6064332012102</v>
      </c>
      <c r="H853" s="46"/>
      <c r="I853" s="41"/>
      <c r="J853" s="42">
        <f>+VLOOKUP(C853,'[8]Resumen Peso'!$B$1:$D$65536,3,0)</f>
        <v>7474.5354309588838</v>
      </c>
      <c r="N853" s="9"/>
      <c r="O853" s="9"/>
      <c r="P853" s="9"/>
      <c r="Q853" s="9"/>
      <c r="R853" s="9"/>
    </row>
    <row r="854" spans="1:18" x14ac:dyDescent="0.2">
      <c r="A854" s="33"/>
      <c r="B854" s="34">
        <f t="shared" si="13"/>
        <v>838</v>
      </c>
      <c r="C854" s="35" t="s">
        <v>887</v>
      </c>
      <c r="D854" s="36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37" t="s">
        <v>50</v>
      </c>
      <c r="F854" s="38">
        <v>0</v>
      </c>
      <c r="G854" s="39">
        <f>VLOOKUP(C854,'[8]Resumen Peso'!$B$1:$D$65536,3,0)*$C$14</f>
        <v>9248.4253500710111</v>
      </c>
      <c r="H854" s="46"/>
      <c r="I854" s="41"/>
      <c r="J854" s="42">
        <f>+VLOOKUP(C854,'[8]Resumen Peso'!$B$1:$D$65536,3,0)</f>
        <v>7716.3433258427522</v>
      </c>
      <c r="N854" s="9"/>
      <c r="O854" s="9"/>
      <c r="P854" s="9"/>
      <c r="Q854" s="9"/>
      <c r="R854" s="9"/>
    </row>
    <row r="855" spans="1:18" x14ac:dyDescent="0.2">
      <c r="A855" s="33"/>
      <c r="B855" s="34">
        <f t="shared" si="13"/>
        <v>839</v>
      </c>
      <c r="C855" s="35" t="s">
        <v>888</v>
      </c>
      <c r="D855" s="36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37" t="s">
        <v>50</v>
      </c>
      <c r="F855" s="38">
        <v>0</v>
      </c>
      <c r="G855" s="39">
        <f>VLOOKUP(C855,'[8]Resumen Peso'!$B$1:$D$65536,3,0)*$C$14</f>
        <v>10310.39615392532</v>
      </c>
      <c r="H855" s="46"/>
      <c r="I855" s="41"/>
      <c r="J855" s="42">
        <f>+VLOOKUP(C855,'[8]Resumen Peso'!$B$1:$D$65536,3,0)</f>
        <v>8602.389437951786</v>
      </c>
      <c r="N855" s="9"/>
      <c r="O855" s="9"/>
      <c r="P855" s="9"/>
      <c r="Q855" s="9"/>
      <c r="R855" s="9"/>
    </row>
    <row r="856" spans="1:18" x14ac:dyDescent="0.2">
      <c r="A856" s="33"/>
      <c r="B856" s="34">
        <f t="shared" si="13"/>
        <v>840</v>
      </c>
      <c r="C856" s="35" t="s">
        <v>889</v>
      </c>
      <c r="D856" s="36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37" t="s">
        <v>50</v>
      </c>
      <c r="F856" s="38">
        <v>0</v>
      </c>
      <c r="G856" s="39">
        <f>VLOOKUP(C856,'[8]Resumen Peso'!$B$1:$D$65536,3,0)*$C$14</f>
        <v>11372.366957779628</v>
      </c>
      <c r="H856" s="46"/>
      <c r="I856" s="41"/>
      <c r="J856" s="42">
        <f>+VLOOKUP(C856,'[8]Resumen Peso'!$B$1:$D$65536,3,0)</f>
        <v>9488.4355500608199</v>
      </c>
      <c r="N856" s="9"/>
      <c r="O856" s="9"/>
      <c r="P856" s="9"/>
      <c r="Q856" s="9"/>
      <c r="R856" s="9"/>
    </row>
    <row r="857" spans="1:18" x14ac:dyDescent="0.2">
      <c r="A857" s="33"/>
      <c r="B857" s="34">
        <f t="shared" si="13"/>
        <v>841</v>
      </c>
      <c r="C857" s="35" t="s">
        <v>890</v>
      </c>
      <c r="D857" s="36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37" t="s">
        <v>50</v>
      </c>
      <c r="F857" s="38">
        <v>0</v>
      </c>
      <c r="G857" s="39">
        <f>VLOOKUP(C857,'[8]Resumen Peso'!$B$1:$D$65536,3,0)*$C$14</f>
        <v>2487.5209312496613</v>
      </c>
      <c r="H857" s="46"/>
      <c r="I857" s="41"/>
      <c r="J857" s="42">
        <f>+VLOOKUP(C857,'[8]Resumen Peso'!$B$1:$D$65536,3,0)</f>
        <v>2075.4414734606785</v>
      </c>
      <c r="N857" s="9"/>
      <c r="O857" s="9"/>
      <c r="P857" s="9"/>
      <c r="Q857" s="9"/>
      <c r="R857" s="9"/>
    </row>
    <row r="858" spans="1:18" x14ac:dyDescent="0.2">
      <c r="A858" s="33"/>
      <c r="B858" s="34">
        <f t="shared" si="13"/>
        <v>842</v>
      </c>
      <c r="C858" s="35" t="s">
        <v>891</v>
      </c>
      <c r="D858" s="36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37" t="s">
        <v>50</v>
      </c>
      <c r="F858" s="38">
        <v>0</v>
      </c>
      <c r="G858" s="39">
        <f>VLOOKUP(C858,'[8]Resumen Peso'!$B$1:$D$65536,3,0)*$C$14</f>
        <v>2846.0825069252883</v>
      </c>
      <c r="H858" s="46"/>
      <c r="I858" s="41"/>
      <c r="J858" s="42">
        <f>+VLOOKUP(C858,'[8]Resumen Peso'!$B$1:$D$65536,3,0)</f>
        <v>2374.6042083739294</v>
      </c>
      <c r="N858" s="9"/>
      <c r="O858" s="9"/>
      <c r="P858" s="9"/>
      <c r="Q858" s="9"/>
      <c r="R858" s="9"/>
    </row>
    <row r="859" spans="1:18" x14ac:dyDescent="0.2">
      <c r="A859" s="33"/>
      <c r="B859" s="34">
        <f t="shared" si="13"/>
        <v>843</v>
      </c>
      <c r="C859" s="35" t="s">
        <v>892</v>
      </c>
      <c r="D859" s="36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37" t="s">
        <v>50</v>
      </c>
      <c r="F859" s="38">
        <v>0</v>
      </c>
      <c r="G859" s="39">
        <f>VLOOKUP(C859,'[8]Resumen Peso'!$B$1:$D$65536,3,0)*$C$14</f>
        <v>3201.4426399609542</v>
      </c>
      <c r="H859" s="46"/>
      <c r="I859" s="41"/>
      <c r="J859" s="42">
        <f>+VLOOKUP(C859,'[8]Resumen Peso'!$B$1:$D$65536,3,0)</f>
        <v>2671.0958474397407</v>
      </c>
      <c r="N859" s="9"/>
      <c r="O859" s="9"/>
      <c r="P859" s="9"/>
      <c r="Q859" s="9"/>
      <c r="R859" s="9"/>
    </row>
    <row r="860" spans="1:18" x14ac:dyDescent="0.2">
      <c r="A860" s="33"/>
      <c r="B860" s="34">
        <f t="shared" si="13"/>
        <v>844</v>
      </c>
      <c r="C860" s="35" t="s">
        <v>893</v>
      </c>
      <c r="D860" s="36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37" t="s">
        <v>50</v>
      </c>
      <c r="F860" s="38">
        <v>0</v>
      </c>
      <c r="G860" s="39">
        <f>VLOOKUP(C860,'[8]Resumen Peso'!$B$1:$D$65536,3,0)*$C$14</f>
        <v>3553.6013303566597</v>
      </c>
      <c r="H860" s="46"/>
      <c r="I860" s="41"/>
      <c r="J860" s="42">
        <f>+VLOOKUP(C860,'[8]Resumen Peso'!$B$1:$D$65536,3,0)</f>
        <v>2964.9163906581125</v>
      </c>
      <c r="N860" s="9"/>
      <c r="O860" s="9"/>
      <c r="P860" s="9"/>
      <c r="Q860" s="9"/>
      <c r="R860" s="9"/>
    </row>
    <row r="861" spans="1:18" x14ac:dyDescent="0.2">
      <c r="A861" s="33"/>
      <c r="B861" s="34">
        <f t="shared" si="13"/>
        <v>845</v>
      </c>
      <c r="C861" s="35" t="s">
        <v>894</v>
      </c>
      <c r="D861" s="36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37" t="s">
        <v>50</v>
      </c>
      <c r="F861" s="38">
        <v>0</v>
      </c>
      <c r="G861" s="39">
        <f>VLOOKUP(C861,'[8]Resumen Peso'!$B$1:$D$65536,3,0)*$C$14</f>
        <v>3905.7600207523642</v>
      </c>
      <c r="H861" s="46"/>
      <c r="I861" s="41"/>
      <c r="J861" s="42">
        <f>+VLOOKUP(C861,'[8]Resumen Peso'!$B$1:$D$65536,3,0)</f>
        <v>3258.7369338764838</v>
      </c>
      <c r="N861" s="9"/>
      <c r="O861" s="9"/>
      <c r="P861" s="9"/>
      <c r="Q861" s="9"/>
      <c r="R861" s="9"/>
    </row>
    <row r="862" spans="1:18" x14ac:dyDescent="0.2">
      <c r="A862" s="33"/>
      <c r="B862" s="34">
        <f t="shared" si="13"/>
        <v>846</v>
      </c>
      <c r="C862" s="35" t="s">
        <v>895</v>
      </c>
      <c r="D862" s="36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37" t="s">
        <v>50</v>
      </c>
      <c r="F862" s="38">
        <v>0</v>
      </c>
      <c r="G862" s="39">
        <f>VLOOKUP(C862,'[8]Resumen Peso'!$B$1:$D$65536,3,0)*$C$14</f>
        <v>4378.6707246421165</v>
      </c>
      <c r="H862" s="46"/>
      <c r="I862" s="41"/>
      <c r="J862" s="42">
        <f>+VLOOKUP(C862,'[8]Resumen Peso'!$B$1:$D$65536,3,0)</f>
        <v>3653.3058702685876</v>
      </c>
      <c r="N862" s="9"/>
      <c r="O862" s="9"/>
      <c r="P862" s="9"/>
      <c r="Q862" s="9"/>
      <c r="R862" s="9"/>
    </row>
    <row r="863" spans="1:18" x14ac:dyDescent="0.2">
      <c r="A863" s="33"/>
      <c r="B863" s="34">
        <f t="shared" si="13"/>
        <v>847</v>
      </c>
      <c r="C863" s="35" t="s">
        <v>896</v>
      </c>
      <c r="D863" s="36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37" t="s">
        <v>50</v>
      </c>
      <c r="F863" s="38">
        <v>0</v>
      </c>
      <c r="G863" s="39">
        <f>VLOOKUP(C863,'[8]Resumen Peso'!$B$1:$D$65536,3,0)*$C$14</f>
        <v>4859.789927460728</v>
      </c>
      <c r="H863" s="46"/>
      <c r="I863" s="41"/>
      <c r="J863" s="42">
        <f>+VLOOKUP(C863,'[8]Resumen Peso'!$B$1:$D$65536,3,0)</f>
        <v>4054.7234964135264</v>
      </c>
      <c r="N863" s="9"/>
      <c r="O863" s="9"/>
      <c r="P863" s="9"/>
      <c r="Q863" s="9"/>
      <c r="R863" s="9"/>
    </row>
    <row r="864" spans="1:18" x14ac:dyDescent="0.2">
      <c r="A864" s="33"/>
      <c r="B864" s="34">
        <f t="shared" si="13"/>
        <v>848</v>
      </c>
      <c r="C864" s="35" t="s">
        <v>897</v>
      </c>
      <c r="D864" s="36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37" t="s">
        <v>50</v>
      </c>
      <c r="F864" s="38">
        <v>0</v>
      </c>
      <c r="G864" s="39">
        <f>VLOOKUP(C864,'[8]Resumen Peso'!$B$1:$D$65536,3,0)*$C$14</f>
        <v>5340.9091302793404</v>
      </c>
      <c r="H864" s="46"/>
      <c r="I864" s="41"/>
      <c r="J864" s="42">
        <f>+VLOOKUP(C864,'[8]Resumen Peso'!$B$1:$D$65536,3,0)</f>
        <v>4456.1411225584652</v>
      </c>
      <c r="N864" s="9"/>
      <c r="O864" s="9"/>
      <c r="P864" s="9"/>
      <c r="Q864" s="9"/>
      <c r="R864" s="9"/>
    </row>
    <row r="865" spans="1:18" x14ac:dyDescent="0.2">
      <c r="A865" s="33"/>
      <c r="B865" s="34">
        <f t="shared" si="13"/>
        <v>849</v>
      </c>
      <c r="C865" s="35" t="s">
        <v>898</v>
      </c>
      <c r="D865" s="36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37" t="s">
        <v>50</v>
      </c>
      <c r="F865" s="38">
        <v>0</v>
      </c>
      <c r="G865" s="39">
        <f>VLOOKUP(C865,'[8]Resumen Peso'!$B$1:$D$65536,3,0)*$C$14</f>
        <v>5908.979694480081</v>
      </c>
      <c r="H865" s="46"/>
      <c r="I865" s="41"/>
      <c r="J865" s="42">
        <f>+VLOOKUP(C865,'[8]Resumen Peso'!$B$1:$D$65536,3,0)</f>
        <v>4930.1058615012362</v>
      </c>
      <c r="N865" s="9"/>
      <c r="O865" s="9"/>
      <c r="P865" s="9"/>
      <c r="Q865" s="9"/>
      <c r="R865" s="9"/>
    </row>
    <row r="866" spans="1:18" x14ac:dyDescent="0.2">
      <c r="A866" s="33"/>
      <c r="B866" s="34">
        <f t="shared" si="13"/>
        <v>850</v>
      </c>
      <c r="C866" s="35" t="s">
        <v>899</v>
      </c>
      <c r="D866" s="36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37" t="s">
        <v>50</v>
      </c>
      <c r="F866" s="38">
        <v>0</v>
      </c>
      <c r="G866" s="39">
        <f>VLOOKUP(C866,'[8]Resumen Peso'!$B$1:$D$65536,3,0)*$C$14</f>
        <v>6580.1555617818276</v>
      </c>
      <c r="H866" s="46"/>
      <c r="I866" s="41"/>
      <c r="J866" s="42">
        <f>+VLOOKUP(C866,'[8]Resumen Peso'!$B$1:$D$65536,3,0)</f>
        <v>5490.0956141439156</v>
      </c>
      <c r="N866" s="9"/>
      <c r="O866" s="9"/>
      <c r="P866" s="9"/>
      <c r="Q866" s="9"/>
      <c r="R866" s="9"/>
    </row>
    <row r="867" spans="1:18" x14ac:dyDescent="0.2">
      <c r="A867" s="33"/>
      <c r="B867" s="34">
        <f t="shared" si="13"/>
        <v>851</v>
      </c>
      <c r="C867" s="35" t="s">
        <v>900</v>
      </c>
      <c r="D867" s="36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37" t="s">
        <v>50</v>
      </c>
      <c r="F867" s="38">
        <v>0</v>
      </c>
      <c r="G867" s="39">
        <f>VLOOKUP(C867,'[8]Resumen Peso'!$B$1:$D$65536,3,0)*$C$14</f>
        <v>7369.7742291956465</v>
      </c>
      <c r="H867" s="46"/>
      <c r="I867" s="41"/>
      <c r="J867" s="42">
        <f>+VLOOKUP(C867,'[8]Resumen Peso'!$B$1:$D$65536,3,0)</f>
        <v>6148.9070878411858</v>
      </c>
      <c r="N867" s="9"/>
      <c r="O867" s="9"/>
      <c r="P867" s="9"/>
      <c r="Q867" s="9"/>
      <c r="R867" s="9"/>
    </row>
    <row r="868" spans="1:18" x14ac:dyDescent="0.2">
      <c r="A868" s="33"/>
      <c r="B868" s="34">
        <f t="shared" si="13"/>
        <v>852</v>
      </c>
      <c r="C868" s="35" t="s">
        <v>901</v>
      </c>
      <c r="D868" s="36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37" t="s">
        <v>50</v>
      </c>
      <c r="F868" s="38">
        <v>0</v>
      </c>
      <c r="G868" s="39">
        <f>VLOOKUP(C868,'[8]Resumen Peso'!$B$1:$D$65536,3,0)*$C$14</f>
        <v>7608.1930056656875</v>
      </c>
      <c r="H868" s="46"/>
      <c r="I868" s="41"/>
      <c r="J868" s="42">
        <f>+VLOOKUP(C868,'[8]Resumen Peso'!$B$1:$D$65536,3,0)</f>
        <v>6347.8297222284618</v>
      </c>
      <c r="N868" s="9"/>
      <c r="O868" s="9"/>
      <c r="P868" s="9"/>
      <c r="Q868" s="9"/>
      <c r="R868" s="9"/>
    </row>
    <row r="869" spans="1:18" x14ac:dyDescent="0.2">
      <c r="A869" s="33"/>
      <c r="B869" s="34">
        <f t="shared" si="13"/>
        <v>853</v>
      </c>
      <c r="C869" s="35" t="s">
        <v>902</v>
      </c>
      <c r="D869" s="36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37" t="s">
        <v>50</v>
      </c>
      <c r="F869" s="38">
        <v>0</v>
      </c>
      <c r="G869" s="39">
        <f>VLOOKUP(C869,'[8]Resumen Peso'!$B$1:$D$65536,3,0)*$C$14</f>
        <v>8481.8205191367742</v>
      </c>
      <c r="H869" s="46"/>
      <c r="I869" s="41"/>
      <c r="J869" s="42">
        <f>+VLOOKUP(C869,'[8]Resumen Peso'!$B$1:$D$65536,3,0)</f>
        <v>7076.7332466315065</v>
      </c>
      <c r="N869" s="9"/>
      <c r="O869" s="9"/>
      <c r="P869" s="9"/>
      <c r="Q869" s="9"/>
      <c r="R869" s="9"/>
    </row>
    <row r="870" spans="1:18" x14ac:dyDescent="0.2">
      <c r="A870" s="33"/>
      <c r="B870" s="34">
        <f t="shared" si="13"/>
        <v>854</v>
      </c>
      <c r="C870" s="35" t="s">
        <v>903</v>
      </c>
      <c r="D870" s="36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37" t="s">
        <v>50</v>
      </c>
      <c r="F870" s="38">
        <v>0</v>
      </c>
      <c r="G870" s="39">
        <f>VLOOKUP(C870,'[8]Resumen Peso'!$B$1:$D$65536,3,0)*$C$14</f>
        <v>9355.448032607861</v>
      </c>
      <c r="H870" s="46"/>
      <c r="I870" s="41"/>
      <c r="J870" s="42">
        <f>+VLOOKUP(C870,'[8]Resumen Peso'!$B$1:$D$65536,3,0)</f>
        <v>7805.6367710345512</v>
      </c>
      <c r="N870" s="9"/>
      <c r="O870" s="9"/>
      <c r="P870" s="9"/>
      <c r="Q870" s="9"/>
      <c r="R870" s="9"/>
    </row>
    <row r="871" spans="1:18" x14ac:dyDescent="0.2">
      <c r="A871" s="33"/>
      <c r="B871" s="34">
        <f t="shared" si="13"/>
        <v>855</v>
      </c>
      <c r="C871" s="35" t="s">
        <v>904</v>
      </c>
      <c r="D871" s="36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37" t="s">
        <v>50</v>
      </c>
      <c r="F871" s="38">
        <v>0</v>
      </c>
      <c r="G871" s="39">
        <f>VLOOKUP(C871,'[8]Resumen Peso'!$B$1:$D$65536,3,0)*$C$14</f>
        <v>2366.4327309724276</v>
      </c>
      <c r="H871" s="46"/>
      <c r="I871" s="41"/>
      <c r="J871" s="42">
        <f>+VLOOKUP(C871,'[8]Resumen Peso'!$B$1:$D$65536,3,0)</f>
        <v>1974.4125857657186</v>
      </c>
      <c r="N871" s="9"/>
      <c r="O871" s="9"/>
      <c r="P871" s="9"/>
      <c r="Q871" s="9"/>
      <c r="R871" s="9"/>
    </row>
    <row r="872" spans="1:18" x14ac:dyDescent="0.2">
      <c r="A872" s="33"/>
      <c r="B872" s="34">
        <f t="shared" si="13"/>
        <v>856</v>
      </c>
      <c r="C872" s="35" t="s">
        <v>905</v>
      </c>
      <c r="D872" s="36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37" t="s">
        <v>50</v>
      </c>
      <c r="F872" s="38">
        <v>0</v>
      </c>
      <c r="G872" s="39">
        <f>VLOOKUP(C872,'[8]Resumen Peso'!$B$1:$D$65536,3,0)*$C$14</f>
        <v>2707.5401516531374</v>
      </c>
      <c r="H872" s="46"/>
      <c r="I872" s="41"/>
      <c r="J872" s="42">
        <f>+VLOOKUP(C872,'[8]Resumen Peso'!$B$1:$D$65536,3,0)</f>
        <v>2259.0125981283445</v>
      </c>
      <c r="N872" s="9"/>
      <c r="O872" s="9"/>
      <c r="P872" s="9"/>
      <c r="Q872" s="9"/>
      <c r="R872" s="9"/>
    </row>
    <row r="873" spans="1:18" x14ac:dyDescent="0.2">
      <c r="A873" s="33"/>
      <c r="B873" s="34">
        <f t="shared" si="13"/>
        <v>857</v>
      </c>
      <c r="C873" s="35" t="s">
        <v>906</v>
      </c>
      <c r="D873" s="36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37" t="s">
        <v>50</v>
      </c>
      <c r="F873" s="38">
        <v>0</v>
      </c>
      <c r="G873" s="39">
        <f>VLOOKUP(C873,'[8]Resumen Peso'!$B$1:$D$65536,3,0)*$C$14</f>
        <v>3045.6019703634843</v>
      </c>
      <c r="H873" s="46"/>
      <c r="I873" s="41"/>
      <c r="J873" s="42">
        <f>+VLOOKUP(C873,'[8]Resumen Peso'!$B$1:$D$65536,3,0)</f>
        <v>2541.0715389520187</v>
      </c>
      <c r="N873" s="9"/>
      <c r="O873" s="9"/>
      <c r="P873" s="9"/>
      <c r="Q873" s="9"/>
      <c r="R873" s="9"/>
    </row>
    <row r="874" spans="1:18" x14ac:dyDescent="0.2">
      <c r="A874" s="33"/>
      <c r="B874" s="34">
        <f t="shared" si="13"/>
        <v>858</v>
      </c>
      <c r="C874" s="35" t="s">
        <v>907</v>
      </c>
      <c r="D874" s="36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37" t="s">
        <v>50</v>
      </c>
      <c r="F874" s="38">
        <v>0</v>
      </c>
      <c r="G874" s="39">
        <f>VLOOKUP(C874,'[8]Resumen Peso'!$B$1:$D$65536,3,0)*$C$14</f>
        <v>3380.6181871034678</v>
      </c>
      <c r="H874" s="46"/>
      <c r="I874" s="41"/>
      <c r="J874" s="42">
        <f>+VLOOKUP(C874,'[8]Resumen Peso'!$B$1:$D$65536,3,0)</f>
        <v>2820.5894082367408</v>
      </c>
      <c r="N874" s="9"/>
      <c r="O874" s="9"/>
      <c r="P874" s="9"/>
      <c r="Q874" s="9"/>
      <c r="R874" s="9"/>
    </row>
    <row r="875" spans="1:18" x14ac:dyDescent="0.2">
      <c r="A875" s="33"/>
      <c r="B875" s="34">
        <f t="shared" si="13"/>
        <v>859</v>
      </c>
      <c r="C875" s="35" t="s">
        <v>908</v>
      </c>
      <c r="D875" s="36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37" t="s">
        <v>50</v>
      </c>
      <c r="F875" s="38">
        <v>0</v>
      </c>
      <c r="G875" s="39">
        <f>VLOOKUP(C875,'[8]Resumen Peso'!$B$1:$D$65536,3,0)*$C$14</f>
        <v>3715.6344038434509</v>
      </c>
      <c r="H875" s="46"/>
      <c r="I875" s="41"/>
      <c r="J875" s="42">
        <f>+VLOOKUP(C875,'[8]Resumen Peso'!$B$1:$D$65536,3,0)</f>
        <v>3100.1072775214629</v>
      </c>
      <c r="N875" s="9"/>
      <c r="O875" s="9"/>
      <c r="P875" s="9"/>
      <c r="Q875" s="9"/>
      <c r="R875" s="9"/>
    </row>
    <row r="876" spans="1:18" x14ac:dyDescent="0.2">
      <c r="A876" s="33"/>
      <c r="B876" s="34">
        <f t="shared" si="13"/>
        <v>860</v>
      </c>
      <c r="C876" s="35" t="s">
        <v>909</v>
      </c>
      <c r="D876" s="36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37" t="s">
        <v>50</v>
      </c>
      <c r="F876" s="38">
        <v>0</v>
      </c>
      <c r="G876" s="39">
        <f>VLOOKUP(C876,'[8]Resumen Peso'!$B$1:$D$65536,3,0)*$C$14</f>
        <v>4165.524635701604</v>
      </c>
      <c r="H876" s="46"/>
      <c r="I876" s="41"/>
      <c r="J876" s="42">
        <f>+VLOOKUP(C876,'[8]Resumen Peso'!$B$1:$D$65536,3,0)</f>
        <v>3475.4692831123771</v>
      </c>
      <c r="N876" s="9"/>
      <c r="O876" s="9"/>
      <c r="P876" s="9"/>
      <c r="Q876" s="9"/>
      <c r="R876" s="9"/>
    </row>
    <row r="877" spans="1:18" x14ac:dyDescent="0.2">
      <c r="A877" s="33"/>
      <c r="B877" s="34">
        <f t="shared" si="13"/>
        <v>861</v>
      </c>
      <c r="C877" s="35" t="s">
        <v>910</v>
      </c>
      <c r="D877" s="36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37" t="s">
        <v>50</v>
      </c>
      <c r="F877" s="38">
        <v>0</v>
      </c>
      <c r="G877" s="39">
        <f>VLOOKUP(C877,'[8]Resumen Peso'!$B$1:$D$65536,3,0)*$C$14</f>
        <v>4623.2237910117692</v>
      </c>
      <c r="H877" s="46"/>
      <c r="I877" s="41"/>
      <c r="J877" s="42">
        <f>+VLOOKUP(C877,'[8]Resumen Peso'!$B$1:$D$65536,3,0)</f>
        <v>3857.3465961291645</v>
      </c>
      <c r="N877" s="9"/>
      <c r="O877" s="9"/>
      <c r="P877" s="9"/>
      <c r="Q877" s="9"/>
      <c r="R877" s="9"/>
    </row>
    <row r="878" spans="1:18" x14ac:dyDescent="0.2">
      <c r="A878" s="33"/>
      <c r="B878" s="34">
        <f t="shared" si="13"/>
        <v>862</v>
      </c>
      <c r="C878" s="35" t="s">
        <v>911</v>
      </c>
      <c r="D878" s="36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37" t="s">
        <v>50</v>
      </c>
      <c r="F878" s="38">
        <v>0</v>
      </c>
      <c r="G878" s="39">
        <f>VLOOKUP(C878,'[8]Resumen Peso'!$B$1:$D$65536,3,0)*$C$14</f>
        <v>5080.9229463219344</v>
      </c>
      <c r="H878" s="46"/>
      <c r="I878" s="41"/>
      <c r="J878" s="42">
        <f>+VLOOKUP(C878,'[8]Resumen Peso'!$B$1:$D$65536,3,0)</f>
        <v>4239.2239091459514</v>
      </c>
      <c r="N878" s="9"/>
      <c r="O878" s="9"/>
      <c r="P878" s="9"/>
      <c r="Q878" s="9"/>
      <c r="R878" s="9"/>
    </row>
    <row r="879" spans="1:18" x14ac:dyDescent="0.2">
      <c r="A879" s="33"/>
      <c r="B879" s="34">
        <f t="shared" si="13"/>
        <v>863</v>
      </c>
      <c r="C879" s="35" t="s">
        <v>912</v>
      </c>
      <c r="D879" s="36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37" t="s">
        <v>50</v>
      </c>
      <c r="F879" s="38">
        <v>0</v>
      </c>
      <c r="G879" s="39">
        <f>VLOOKUP(C879,'[8]Resumen Peso'!$B$1:$D$65536,3,0)*$C$14</f>
        <v>5621.3408217008828</v>
      </c>
      <c r="H879" s="46"/>
      <c r="I879" s="41"/>
      <c r="J879" s="42">
        <f>+VLOOKUP(C879,'[8]Resumen Peso'!$B$1:$D$65536,3,0)</f>
        <v>4690.1168674606824</v>
      </c>
      <c r="N879" s="9"/>
      <c r="O879" s="9"/>
      <c r="P879" s="9"/>
      <c r="Q879" s="9"/>
      <c r="R879" s="9"/>
    </row>
    <row r="880" spans="1:18" x14ac:dyDescent="0.2">
      <c r="A880" s="33"/>
      <c r="B880" s="34">
        <f t="shared" si="13"/>
        <v>864</v>
      </c>
      <c r="C880" s="35" t="s">
        <v>913</v>
      </c>
      <c r="D880" s="36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37" t="s">
        <v>50</v>
      </c>
      <c r="F880" s="38">
        <v>0</v>
      </c>
      <c r="G880" s="39">
        <f>VLOOKUP(C880,'[8]Resumen Peso'!$B$1:$D$65536,3,0)*$C$14</f>
        <v>6259.8450130299361</v>
      </c>
      <c r="H880" s="46"/>
      <c r="I880" s="41"/>
      <c r="J880" s="42">
        <f>+VLOOKUP(C880,'[8]Resumen Peso'!$B$1:$D$65536,3,0)</f>
        <v>5222.8472911588888</v>
      </c>
      <c r="N880" s="9"/>
      <c r="O880" s="9"/>
      <c r="P880" s="9"/>
      <c r="Q880" s="9"/>
      <c r="R880" s="9"/>
    </row>
    <row r="881" spans="1:18" x14ac:dyDescent="0.2">
      <c r="A881" s="33"/>
      <c r="B881" s="34">
        <f t="shared" si="13"/>
        <v>865</v>
      </c>
      <c r="C881" s="35" t="s">
        <v>914</v>
      </c>
      <c r="D881" s="36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37" t="s">
        <v>50</v>
      </c>
      <c r="F881" s="38">
        <v>0</v>
      </c>
      <c r="G881" s="39">
        <f>VLOOKUP(C881,'[8]Resumen Peso'!$B$1:$D$65536,3,0)*$C$14</f>
        <v>7011.026414593528</v>
      </c>
      <c r="H881" s="46"/>
      <c r="I881" s="41"/>
      <c r="J881" s="42">
        <f>+VLOOKUP(C881,'[8]Resumen Peso'!$B$1:$D$65536,3,0)</f>
        <v>5849.5889660979556</v>
      </c>
      <c r="N881" s="9"/>
      <c r="O881" s="9"/>
      <c r="P881" s="9"/>
      <c r="Q881" s="9"/>
      <c r="R881" s="9"/>
    </row>
    <row r="882" spans="1:18" x14ac:dyDescent="0.2">
      <c r="A882" s="33"/>
      <c r="B882" s="34">
        <f t="shared" si="13"/>
        <v>866</v>
      </c>
      <c r="C882" s="35" t="s">
        <v>915</v>
      </c>
      <c r="D882" s="36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37" t="s">
        <v>50</v>
      </c>
      <c r="F882" s="38">
        <v>0</v>
      </c>
      <c r="G882" s="39">
        <f>VLOOKUP(C882,'[8]Resumen Peso'!$B$1:$D$65536,3,0)*$C$14</f>
        <v>7237.8393789506417</v>
      </c>
      <c r="H882" s="46"/>
      <c r="I882" s="41"/>
      <c r="J882" s="42">
        <f>+VLOOKUP(C882,'[8]Resumen Peso'!$B$1:$D$65536,3,0)</f>
        <v>6038.8283919985151</v>
      </c>
      <c r="N882" s="9"/>
      <c r="O882" s="9"/>
      <c r="P882" s="9"/>
      <c r="Q882" s="9"/>
      <c r="R882" s="9"/>
    </row>
    <row r="883" spans="1:18" x14ac:dyDescent="0.2">
      <c r="A883" s="33"/>
      <c r="B883" s="34">
        <f t="shared" si="13"/>
        <v>867</v>
      </c>
      <c r="C883" s="35" t="s">
        <v>916</v>
      </c>
      <c r="D883" s="36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37" t="s">
        <v>50</v>
      </c>
      <c r="F883" s="38">
        <v>0</v>
      </c>
      <c r="G883" s="39">
        <f>VLOOKUP(C883,'[8]Resumen Peso'!$B$1:$D$65536,3,0)*$C$14</f>
        <v>8068.9402217955867</v>
      </c>
      <c r="H883" s="46"/>
      <c r="I883" s="41"/>
      <c r="J883" s="42">
        <f>+VLOOKUP(C883,'[8]Resumen Peso'!$B$1:$D$65536,3,0)</f>
        <v>6732.2501583038074</v>
      </c>
      <c r="N883" s="9"/>
      <c r="O883" s="9"/>
      <c r="P883" s="9"/>
      <c r="Q883" s="9"/>
      <c r="R883" s="9"/>
    </row>
    <row r="884" spans="1:18" x14ac:dyDescent="0.2">
      <c r="A884" s="33"/>
      <c r="B884" s="34">
        <f t="shared" si="13"/>
        <v>868</v>
      </c>
      <c r="C884" s="35" t="s">
        <v>917</v>
      </c>
      <c r="D884" s="36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37" t="s">
        <v>50</v>
      </c>
      <c r="F884" s="38">
        <v>0</v>
      </c>
      <c r="G884" s="39">
        <f>VLOOKUP(C884,'[8]Resumen Peso'!$B$1:$D$65536,3,0)*$C$14</f>
        <v>8900.0410646405326</v>
      </c>
      <c r="H884" s="46"/>
      <c r="I884" s="41"/>
      <c r="J884" s="42">
        <f>+VLOOKUP(C884,'[8]Resumen Peso'!$B$1:$D$65536,3,0)</f>
        <v>7425.6719246090997</v>
      </c>
      <c r="N884" s="9"/>
      <c r="O884" s="9"/>
      <c r="P884" s="9"/>
      <c r="Q884" s="9"/>
      <c r="R884" s="9"/>
    </row>
    <row r="885" spans="1:18" x14ac:dyDescent="0.2">
      <c r="A885" s="33"/>
      <c r="B885" s="34">
        <f t="shared" si="13"/>
        <v>869</v>
      </c>
      <c r="C885" s="35" t="s">
        <v>918</v>
      </c>
      <c r="D885" s="36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37" t="s">
        <v>50</v>
      </c>
      <c r="F885" s="38">
        <v>0</v>
      </c>
      <c r="G885" s="39">
        <f>VLOOKUP(C885,'[8]Resumen Peso'!$B$1:$D$65536,3,0)*$C$14</f>
        <v>4116.1003022070254</v>
      </c>
      <c r="H885" s="46"/>
      <c r="I885" s="41"/>
      <c r="J885" s="42">
        <f>+VLOOKUP(C885,'[8]Resumen Peso'!$B$1:$D$65536,3,0)</f>
        <v>3434.2325199381798</v>
      </c>
      <c r="N885" s="9"/>
      <c r="O885" s="9"/>
      <c r="P885" s="9"/>
      <c r="Q885" s="9"/>
      <c r="R885" s="9"/>
    </row>
    <row r="886" spans="1:18" x14ac:dyDescent="0.2">
      <c r="A886" s="33"/>
      <c r="B886" s="34">
        <f t="shared" si="13"/>
        <v>870</v>
      </c>
      <c r="C886" s="35" t="s">
        <v>919</v>
      </c>
      <c r="D886" s="36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37" t="s">
        <v>50</v>
      </c>
      <c r="F886" s="38">
        <v>0</v>
      </c>
      <c r="G886" s="39">
        <f>VLOOKUP(C886,'[8]Resumen Peso'!$B$1:$D$65536,3,0)*$C$14</f>
        <v>4709.41205748011</v>
      </c>
      <c r="H886" s="46"/>
      <c r="I886" s="41"/>
      <c r="J886" s="42">
        <f>+VLOOKUP(C886,'[8]Resumen Peso'!$B$1:$D$65536,3,0)</f>
        <v>3929.2570273166561</v>
      </c>
      <c r="N886" s="9"/>
      <c r="O886" s="9"/>
      <c r="P886" s="9"/>
      <c r="Q886" s="9"/>
      <c r="R886" s="9"/>
    </row>
    <row r="887" spans="1:18" x14ac:dyDescent="0.2">
      <c r="A887" s="33"/>
      <c r="B887" s="34">
        <f t="shared" si="13"/>
        <v>871</v>
      </c>
      <c r="C887" s="35" t="s">
        <v>920</v>
      </c>
      <c r="D887" s="36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37" t="s">
        <v>50</v>
      </c>
      <c r="F887" s="38">
        <v>0</v>
      </c>
      <c r="G887" s="39">
        <f>VLOOKUP(C887,'[8]Resumen Peso'!$B$1:$D$65536,3,0)*$C$14</f>
        <v>5297.4263863668275</v>
      </c>
      <c r="H887" s="46"/>
      <c r="I887" s="41"/>
      <c r="J887" s="42">
        <f>+VLOOKUP(C887,'[8]Resumen Peso'!$B$1:$D$65536,3,0)</f>
        <v>4419.8616730221102</v>
      </c>
      <c r="N887" s="9"/>
      <c r="O887" s="9"/>
      <c r="P887" s="9"/>
      <c r="Q887" s="9"/>
      <c r="R887" s="9"/>
    </row>
    <row r="888" spans="1:18" x14ac:dyDescent="0.2">
      <c r="A888" s="33"/>
      <c r="B888" s="34">
        <f t="shared" si="13"/>
        <v>872</v>
      </c>
      <c r="C888" s="35" t="s">
        <v>921</v>
      </c>
      <c r="D888" s="36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37" t="s">
        <v>50</v>
      </c>
      <c r="F888" s="38">
        <v>0</v>
      </c>
      <c r="G888" s="39">
        <f>VLOOKUP(C888,'[8]Resumen Peso'!$B$1:$D$65536,3,0)*$C$14</f>
        <v>5880.1432888671789</v>
      </c>
      <c r="H888" s="46"/>
      <c r="I888" s="41"/>
      <c r="J888" s="42">
        <f>+VLOOKUP(C888,'[8]Resumen Peso'!$B$1:$D$65536,3,0)</f>
        <v>4906.0464570545428</v>
      </c>
      <c r="N888" s="9"/>
      <c r="O888" s="9"/>
      <c r="P888" s="9"/>
      <c r="Q888" s="9"/>
      <c r="R888" s="9"/>
    </row>
    <row r="889" spans="1:18" x14ac:dyDescent="0.2">
      <c r="A889" s="33"/>
      <c r="B889" s="34">
        <f t="shared" si="13"/>
        <v>873</v>
      </c>
      <c r="C889" s="35" t="s">
        <v>922</v>
      </c>
      <c r="D889" s="36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37" t="s">
        <v>50</v>
      </c>
      <c r="F889" s="38">
        <v>0</v>
      </c>
      <c r="G889" s="39">
        <f>VLOOKUP(C889,'[8]Resumen Peso'!$B$1:$D$65536,3,0)*$C$14</f>
        <v>6462.8601913675293</v>
      </c>
      <c r="H889" s="46"/>
      <c r="I889" s="41"/>
      <c r="J889" s="42">
        <f>+VLOOKUP(C889,'[8]Resumen Peso'!$B$1:$D$65536,3,0)</f>
        <v>5392.2312410869745</v>
      </c>
      <c r="N889" s="9"/>
      <c r="O889" s="9"/>
      <c r="P889" s="9"/>
      <c r="Q889" s="9"/>
      <c r="R889" s="9"/>
    </row>
    <row r="890" spans="1:18" x14ac:dyDescent="0.2">
      <c r="A890" s="33"/>
      <c r="B890" s="34">
        <f t="shared" si="13"/>
        <v>874</v>
      </c>
      <c r="C890" s="35" t="s">
        <v>923</v>
      </c>
      <c r="D890" s="36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37" t="s">
        <v>50</v>
      </c>
      <c r="F890" s="38">
        <v>0</v>
      </c>
      <c r="G890" s="39">
        <f>VLOOKUP(C890,'[8]Resumen Peso'!$B$1:$D$65536,3,0)*$C$14</f>
        <v>7245.3854223088647</v>
      </c>
      <c r="H890" s="46"/>
      <c r="I890" s="41"/>
      <c r="J890" s="42">
        <f>+VLOOKUP(C890,'[8]Resumen Peso'!$B$1:$D$65536,3,0)</f>
        <v>6045.1243677024549</v>
      </c>
      <c r="N890" s="9"/>
      <c r="O890" s="9"/>
      <c r="P890" s="9"/>
      <c r="Q890" s="9"/>
      <c r="R890" s="9"/>
    </row>
    <row r="891" spans="1:18" x14ac:dyDescent="0.2">
      <c r="A891" s="33"/>
      <c r="B891" s="34">
        <f t="shared" si="13"/>
        <v>875</v>
      </c>
      <c r="C891" s="35" t="s">
        <v>924</v>
      </c>
      <c r="D891" s="36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37" t="s">
        <v>50</v>
      </c>
      <c r="F891" s="38">
        <v>0</v>
      </c>
      <c r="G891" s="39">
        <f>VLOOKUP(C891,'[8]Resumen Peso'!$B$1:$D$65536,3,0)*$C$14</f>
        <v>8041.4932545048441</v>
      </c>
      <c r="H891" s="46"/>
      <c r="I891" s="41"/>
      <c r="J891" s="42">
        <f>+VLOOKUP(C891,'[8]Resumen Peso'!$B$1:$D$65536,3,0)</f>
        <v>6709.3500196475634</v>
      </c>
      <c r="N891" s="9"/>
      <c r="O891" s="9"/>
      <c r="P891" s="9"/>
      <c r="Q891" s="9"/>
      <c r="R891" s="9"/>
    </row>
    <row r="892" spans="1:18" x14ac:dyDescent="0.2">
      <c r="A892" s="33"/>
      <c r="B892" s="34">
        <f t="shared" si="13"/>
        <v>876</v>
      </c>
      <c r="C892" s="35" t="s">
        <v>925</v>
      </c>
      <c r="D892" s="36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37" t="s">
        <v>50</v>
      </c>
      <c r="F892" s="38">
        <v>0</v>
      </c>
      <c r="G892" s="39">
        <f>VLOOKUP(C892,'[8]Resumen Peso'!$B$1:$D$65536,3,0)*$C$14</f>
        <v>8837.6010867008226</v>
      </c>
      <c r="H892" s="46"/>
      <c r="I892" s="41"/>
      <c r="J892" s="42">
        <f>+VLOOKUP(C892,'[8]Resumen Peso'!$B$1:$D$65536,3,0)</f>
        <v>7373.5756715926718</v>
      </c>
      <c r="N892" s="9"/>
      <c r="O892" s="9"/>
      <c r="P892" s="9"/>
      <c r="Q892" s="9"/>
      <c r="R892" s="9"/>
    </row>
    <row r="893" spans="1:18" x14ac:dyDescent="0.2">
      <c r="A893" s="33"/>
      <c r="B893" s="34">
        <f t="shared" si="13"/>
        <v>877</v>
      </c>
      <c r="C893" s="35" t="s">
        <v>926</v>
      </c>
      <c r="D893" s="36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37" t="s">
        <v>50</v>
      </c>
      <c r="F893" s="38">
        <v>0</v>
      </c>
      <c r="G893" s="39">
        <f>VLOOKUP(C893,'[8]Resumen Peso'!$B$1:$D$65536,3,0)*$C$14</f>
        <v>9777.5873162064054</v>
      </c>
      <c r="H893" s="46"/>
      <c r="I893" s="41"/>
      <c r="J893" s="42">
        <f>+VLOOKUP(C893,'[8]Resumen Peso'!$B$1:$D$65536,3,0)</f>
        <v>8157.8450140893165</v>
      </c>
      <c r="N893" s="9"/>
      <c r="O893" s="9"/>
      <c r="P893" s="9"/>
      <c r="Q893" s="9"/>
      <c r="R893" s="9"/>
    </row>
    <row r="894" spans="1:18" x14ac:dyDescent="0.2">
      <c r="A894" s="33"/>
      <c r="B894" s="34">
        <f t="shared" si="13"/>
        <v>878</v>
      </c>
      <c r="C894" s="35" t="s">
        <v>927</v>
      </c>
      <c r="D894" s="36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37" t="s">
        <v>50</v>
      </c>
      <c r="F894" s="38">
        <v>0</v>
      </c>
      <c r="G894" s="39">
        <f>VLOOKUP(C894,'[8]Resumen Peso'!$B$1:$D$65536,3,0)*$C$14</f>
        <v>10888.18186659956</v>
      </c>
      <c r="H894" s="46"/>
      <c r="I894" s="41"/>
      <c r="J894" s="42">
        <f>+VLOOKUP(C894,'[8]Resumen Peso'!$B$1:$D$65536,3,0)</f>
        <v>9084.4599266028017</v>
      </c>
      <c r="N894" s="9"/>
      <c r="O894" s="9"/>
      <c r="P894" s="9"/>
      <c r="Q894" s="9"/>
      <c r="R894" s="9"/>
    </row>
    <row r="895" spans="1:18" x14ac:dyDescent="0.2">
      <c r="A895" s="33"/>
      <c r="B895" s="34">
        <f t="shared" si="13"/>
        <v>879</v>
      </c>
      <c r="C895" s="35" t="s">
        <v>928</v>
      </c>
      <c r="D895" s="36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37" t="s">
        <v>50</v>
      </c>
      <c r="F895" s="38">
        <v>0</v>
      </c>
      <c r="G895" s="39">
        <f>VLOOKUP(C895,'[8]Resumen Peso'!$B$1:$D$65536,3,0)*$C$14</f>
        <v>12194.763690591508</v>
      </c>
      <c r="H895" s="46"/>
      <c r="I895" s="41"/>
      <c r="J895" s="42">
        <f>+VLOOKUP(C895,'[8]Resumen Peso'!$B$1:$D$65536,3,0)</f>
        <v>10174.595117795139</v>
      </c>
      <c r="N895" s="9"/>
      <c r="O895" s="9"/>
      <c r="P895" s="9"/>
      <c r="Q895" s="9"/>
      <c r="R895" s="9"/>
    </row>
    <row r="896" spans="1:18" x14ac:dyDescent="0.2">
      <c r="A896" s="33"/>
      <c r="B896" s="34">
        <f t="shared" si="13"/>
        <v>880</v>
      </c>
      <c r="C896" s="35" t="s">
        <v>929</v>
      </c>
      <c r="D896" s="36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37" t="s">
        <v>50</v>
      </c>
      <c r="F896" s="38">
        <v>0</v>
      </c>
      <c r="G896" s="39">
        <f>VLOOKUP(C896,'[8]Resumen Peso'!$B$1:$D$65536,3,0)*$C$14</f>
        <v>12589.275184164009</v>
      </c>
      <c r="H896" s="46"/>
      <c r="I896" s="41"/>
      <c r="J896" s="42">
        <f>+VLOOKUP(C896,'[8]Resumen Peso'!$B$1:$D$65536,3,0)</f>
        <v>10503.752354315737</v>
      </c>
      <c r="N896" s="9"/>
      <c r="O896" s="9"/>
      <c r="P896" s="9"/>
      <c r="Q896" s="9"/>
      <c r="R896" s="9"/>
    </row>
    <row r="897" spans="1:18" x14ac:dyDescent="0.2">
      <c r="A897" s="33"/>
      <c r="B897" s="34">
        <f t="shared" si="13"/>
        <v>881</v>
      </c>
      <c r="C897" s="35" t="s">
        <v>930</v>
      </c>
      <c r="D897" s="36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37" t="s">
        <v>50</v>
      </c>
      <c r="F897" s="38">
        <v>0</v>
      </c>
      <c r="G897" s="39">
        <f>VLOOKUP(C897,'[8]Resumen Peso'!$B$1:$D$65536,3,0)*$C$14</f>
        <v>14034.866426046832</v>
      </c>
      <c r="H897" s="46"/>
      <c r="I897" s="41"/>
      <c r="J897" s="42">
        <f>+VLOOKUP(C897,'[8]Resumen Peso'!$B$1:$D$65536,3,0)</f>
        <v>11709.868845391011</v>
      </c>
      <c r="N897" s="9"/>
      <c r="O897" s="9"/>
      <c r="P897" s="9"/>
      <c r="Q897" s="9"/>
      <c r="R897" s="9"/>
    </row>
    <row r="898" spans="1:18" x14ac:dyDescent="0.2">
      <c r="A898" s="33"/>
      <c r="B898" s="34">
        <f t="shared" si="13"/>
        <v>882</v>
      </c>
      <c r="C898" s="35" t="s">
        <v>931</v>
      </c>
      <c r="D898" s="36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37" t="s">
        <v>50</v>
      </c>
      <c r="F898" s="38">
        <v>0</v>
      </c>
      <c r="G898" s="39">
        <f>VLOOKUP(C898,'[8]Resumen Peso'!$B$1:$D$65536,3,0)*$C$14</f>
        <v>15480.457667929655</v>
      </c>
      <c r="H898" s="46"/>
      <c r="I898" s="41"/>
      <c r="J898" s="42">
        <f>+VLOOKUP(C898,'[8]Resumen Peso'!$B$1:$D$65536,3,0)</f>
        <v>12915.985336466285</v>
      </c>
      <c r="N898" s="9"/>
      <c r="O898" s="9"/>
      <c r="P898" s="9"/>
      <c r="Q898" s="9"/>
      <c r="R898" s="9"/>
    </row>
    <row r="899" spans="1:18" x14ac:dyDescent="0.2">
      <c r="A899" s="33"/>
      <c r="B899" s="34">
        <f t="shared" si="13"/>
        <v>883</v>
      </c>
      <c r="C899" s="35" t="s">
        <v>932</v>
      </c>
      <c r="D899" s="36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37" t="s">
        <v>50</v>
      </c>
      <c r="F899" s="38">
        <v>0</v>
      </c>
      <c r="G899" s="39">
        <f>VLOOKUP(C899,'[8]Resumen Peso'!$B$1:$D$65536,3,0)*$C$14</f>
        <v>3321.0650061342981</v>
      </c>
      <c r="H899" s="46"/>
      <c r="I899" s="41"/>
      <c r="J899" s="42">
        <f>+VLOOKUP(C899,'[8]Resumen Peso'!$B$1:$D$65536,3,0)</f>
        <v>2770.9017291876116</v>
      </c>
      <c r="N899" s="9"/>
      <c r="O899" s="9"/>
      <c r="P899" s="9"/>
      <c r="Q899" s="9"/>
      <c r="R899" s="9"/>
    </row>
    <row r="900" spans="1:18" x14ac:dyDescent="0.2">
      <c r="A900" s="33"/>
      <c r="B900" s="34">
        <f t="shared" si="13"/>
        <v>884</v>
      </c>
      <c r="C900" s="35" t="s">
        <v>933</v>
      </c>
      <c r="D900" s="36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37" t="s">
        <v>50</v>
      </c>
      <c r="F900" s="38">
        <v>0</v>
      </c>
      <c r="G900" s="39">
        <f>VLOOKUP(C900,'[8]Resumen Peso'!$B$1:$D$65536,3,0)*$C$14</f>
        <v>3799.7770790905934</v>
      </c>
      <c r="H900" s="46"/>
      <c r="I900" s="41"/>
      <c r="J900" s="42">
        <f>+VLOOKUP(C900,'[8]Resumen Peso'!$B$1:$D$65536,3,0)</f>
        <v>3170.3109874488891</v>
      </c>
      <c r="N900" s="9"/>
      <c r="O900" s="9"/>
      <c r="P900" s="9"/>
      <c r="Q900" s="9"/>
      <c r="R900" s="9"/>
    </row>
    <row r="901" spans="1:18" x14ac:dyDescent="0.2">
      <c r="A901" s="33"/>
      <c r="B901" s="34">
        <f t="shared" si="13"/>
        <v>885</v>
      </c>
      <c r="C901" s="35" t="s">
        <v>934</v>
      </c>
      <c r="D901" s="36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37" t="s">
        <v>50</v>
      </c>
      <c r="F901" s="38">
        <v>0</v>
      </c>
      <c r="G901" s="39">
        <f>VLOOKUP(C901,'[8]Resumen Peso'!$B$1:$D$65536,3,0)*$C$14</f>
        <v>4274.2149371097785</v>
      </c>
      <c r="H901" s="46"/>
      <c r="I901" s="41"/>
      <c r="J901" s="42">
        <f>+VLOOKUP(C901,'[8]Resumen Peso'!$B$1:$D$65536,3,0)</f>
        <v>3566.1540916185477</v>
      </c>
      <c r="N901" s="9"/>
      <c r="O901" s="9"/>
      <c r="P901" s="9"/>
      <c r="Q901" s="9"/>
      <c r="R901" s="9"/>
    </row>
    <row r="902" spans="1:18" x14ac:dyDescent="0.2">
      <c r="A902" s="33"/>
      <c r="B902" s="34">
        <f t="shared" si="13"/>
        <v>886</v>
      </c>
      <c r="C902" s="35" t="s">
        <v>935</v>
      </c>
      <c r="D902" s="36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37" t="s">
        <v>50</v>
      </c>
      <c r="F902" s="38">
        <v>0</v>
      </c>
      <c r="G902" s="39">
        <f>VLOOKUP(C902,'[8]Resumen Peso'!$B$1:$D$65536,3,0)*$C$14</f>
        <v>4744.3785801918548</v>
      </c>
      <c r="H902" s="46"/>
      <c r="I902" s="41"/>
      <c r="J902" s="42">
        <f>+VLOOKUP(C902,'[8]Resumen Peso'!$B$1:$D$65536,3,0)</f>
        <v>3958.4310416965882</v>
      </c>
      <c r="N902" s="9"/>
      <c r="O902" s="9"/>
      <c r="P902" s="9"/>
      <c r="Q902" s="9"/>
      <c r="R902" s="9"/>
    </row>
    <row r="903" spans="1:18" x14ac:dyDescent="0.2">
      <c r="A903" s="33"/>
      <c r="B903" s="34">
        <f t="shared" si="13"/>
        <v>887</v>
      </c>
      <c r="C903" s="35" t="s">
        <v>936</v>
      </c>
      <c r="D903" s="36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37" t="s">
        <v>50</v>
      </c>
      <c r="F903" s="38">
        <v>0</v>
      </c>
      <c r="G903" s="39">
        <f>VLOOKUP(C903,'[8]Resumen Peso'!$B$1:$D$65536,3,0)*$C$14</f>
        <v>5214.5422232739293</v>
      </c>
      <c r="H903" s="46"/>
      <c r="I903" s="41"/>
      <c r="J903" s="42">
        <f>+VLOOKUP(C903,'[8]Resumen Peso'!$B$1:$D$65536,3,0)</f>
        <v>4350.7079917746278</v>
      </c>
      <c r="N903" s="9"/>
      <c r="O903" s="9"/>
      <c r="P903" s="9"/>
      <c r="Q903" s="9"/>
      <c r="R903" s="9"/>
    </row>
    <row r="904" spans="1:18" x14ac:dyDescent="0.2">
      <c r="A904" s="33"/>
      <c r="B904" s="34">
        <f t="shared" si="13"/>
        <v>888</v>
      </c>
      <c r="C904" s="35" t="s">
        <v>937</v>
      </c>
      <c r="D904" s="36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37" t="s">
        <v>50</v>
      </c>
      <c r="F904" s="38">
        <v>0</v>
      </c>
      <c r="G904" s="39">
        <f>VLOOKUP(C904,'[8]Resumen Peso'!$B$1:$D$65536,3,0)*$C$14</f>
        <v>5845.9207053539121</v>
      </c>
      <c r="H904" s="46"/>
      <c r="I904" s="41"/>
      <c r="J904" s="42">
        <f>+VLOOKUP(C904,'[8]Resumen Peso'!$B$1:$D$65536,3,0)</f>
        <v>4877.4931418803371</v>
      </c>
      <c r="N904" s="9"/>
      <c r="O904" s="9"/>
      <c r="P904" s="9"/>
      <c r="Q904" s="9"/>
      <c r="R904" s="9"/>
    </row>
    <row r="905" spans="1:18" x14ac:dyDescent="0.2">
      <c r="A905" s="33"/>
      <c r="B905" s="34">
        <f t="shared" si="13"/>
        <v>889</v>
      </c>
      <c r="C905" s="35" t="s">
        <v>938</v>
      </c>
      <c r="D905" s="36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37" t="s">
        <v>50</v>
      </c>
      <c r="F905" s="38">
        <v>0</v>
      </c>
      <c r="G905" s="39">
        <f>VLOOKUP(C905,'[8]Resumen Peso'!$B$1:$D$65536,3,0)*$C$14</f>
        <v>6488.2582745326436</v>
      </c>
      <c r="H905" s="46"/>
      <c r="I905" s="41"/>
      <c r="J905" s="42">
        <f>+VLOOKUP(C905,'[8]Resumen Peso'!$B$1:$D$65536,3,0)</f>
        <v>5413.4219110769554</v>
      </c>
      <c r="N905" s="9"/>
      <c r="O905" s="9"/>
      <c r="P905" s="9"/>
      <c r="Q905" s="9"/>
      <c r="R905" s="9"/>
    </row>
    <row r="906" spans="1:18" x14ac:dyDescent="0.2">
      <c r="A906" s="33"/>
      <c r="B906" s="34">
        <f t="shared" si="13"/>
        <v>890</v>
      </c>
      <c r="C906" s="35" t="s">
        <v>939</v>
      </c>
      <c r="D906" s="36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37" t="s">
        <v>50</v>
      </c>
      <c r="F906" s="38">
        <v>0</v>
      </c>
      <c r="G906" s="39">
        <f>VLOOKUP(C906,'[8]Resumen Peso'!$B$1:$D$65536,3,0)*$C$14</f>
        <v>7130.595843711375</v>
      </c>
      <c r="H906" s="46"/>
      <c r="I906" s="41"/>
      <c r="J906" s="42">
        <f>+VLOOKUP(C906,'[8]Resumen Peso'!$B$1:$D$65536,3,0)</f>
        <v>5949.3506802735737</v>
      </c>
      <c r="N906" s="9"/>
      <c r="O906" s="9"/>
      <c r="P906" s="9"/>
      <c r="Q906" s="9"/>
      <c r="R906" s="9"/>
    </row>
    <row r="907" spans="1:18" x14ac:dyDescent="0.2">
      <c r="A907" s="33"/>
      <c r="B907" s="34">
        <f t="shared" si="13"/>
        <v>891</v>
      </c>
      <c r="C907" s="35" t="s">
        <v>940</v>
      </c>
      <c r="D907" s="36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37" t="s">
        <v>50</v>
      </c>
      <c r="F907" s="38">
        <v>0</v>
      </c>
      <c r="G907" s="39">
        <f>VLOOKUP(C907,'[8]Resumen Peso'!$B$1:$D$65536,3,0)*$C$14</f>
        <v>7889.0213299380457</v>
      </c>
      <c r="H907" s="46"/>
      <c r="I907" s="41"/>
      <c r="J907" s="42">
        <f>+VLOOKUP(C907,'[8]Resumen Peso'!$B$1:$D$65536,3,0)</f>
        <v>6582.136394303182</v>
      </c>
      <c r="N907" s="9"/>
      <c r="O907" s="9"/>
      <c r="P907" s="9"/>
      <c r="Q907" s="9"/>
      <c r="R907" s="9"/>
    </row>
    <row r="908" spans="1:18" x14ac:dyDescent="0.2">
      <c r="A908" s="33"/>
      <c r="B908" s="34">
        <f t="shared" si="13"/>
        <v>892</v>
      </c>
      <c r="C908" s="35" t="s">
        <v>941</v>
      </c>
      <c r="D908" s="36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37" t="s">
        <v>50</v>
      </c>
      <c r="F908" s="38">
        <v>0</v>
      </c>
      <c r="G908" s="39">
        <f>VLOOKUP(C908,'[8]Resumen Peso'!$B$1:$D$65536,3,0)*$C$14</f>
        <v>8785.1017037172005</v>
      </c>
      <c r="H908" s="46"/>
      <c r="I908" s="41"/>
      <c r="J908" s="42">
        <f>+VLOOKUP(C908,'[8]Resumen Peso'!$B$1:$D$65536,3,0)</f>
        <v>7329.7732675981979</v>
      </c>
      <c r="N908" s="9"/>
      <c r="O908" s="9"/>
      <c r="P908" s="9"/>
      <c r="Q908" s="9"/>
      <c r="R908" s="9"/>
    </row>
    <row r="909" spans="1:18" x14ac:dyDescent="0.2">
      <c r="A909" s="33"/>
      <c r="B909" s="34">
        <f t="shared" si="13"/>
        <v>893</v>
      </c>
      <c r="C909" s="35" t="s">
        <v>942</v>
      </c>
      <c r="D909" s="36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37" t="s">
        <v>50</v>
      </c>
      <c r="F909" s="38">
        <v>0</v>
      </c>
      <c r="G909" s="39">
        <f>VLOOKUP(C909,'[8]Resumen Peso'!$B$1:$D$65536,3,0)*$C$14</f>
        <v>9839.3139081632635</v>
      </c>
      <c r="H909" s="46"/>
      <c r="I909" s="41"/>
      <c r="J909" s="42">
        <f>+VLOOKUP(C909,'[8]Resumen Peso'!$B$1:$D$65536,3,0)</f>
        <v>8209.346059709982</v>
      </c>
      <c r="N909" s="9"/>
      <c r="O909" s="9"/>
      <c r="P909" s="9"/>
      <c r="Q909" s="9"/>
      <c r="R909" s="9"/>
    </row>
    <row r="910" spans="1:18" x14ac:dyDescent="0.2">
      <c r="A910" s="33"/>
      <c r="B910" s="34">
        <f t="shared" si="13"/>
        <v>894</v>
      </c>
      <c r="C910" s="35" t="s">
        <v>943</v>
      </c>
      <c r="D910" s="36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37" t="s">
        <v>50</v>
      </c>
      <c r="F910" s="38">
        <v>0</v>
      </c>
      <c r="G910" s="39">
        <f>VLOOKUP(C910,'[8]Resumen Peso'!$B$1:$D$65536,3,0)*$C$14</f>
        <v>10157.624498194047</v>
      </c>
      <c r="H910" s="46"/>
      <c r="I910" s="41"/>
      <c r="J910" s="42">
        <f>+VLOOKUP(C910,'[8]Resumen Peso'!$B$1:$D$65536,3,0)</f>
        <v>8474.9257345148653</v>
      </c>
      <c r="N910" s="9"/>
      <c r="O910" s="9"/>
      <c r="P910" s="9"/>
      <c r="Q910" s="9"/>
      <c r="R910" s="9"/>
    </row>
    <row r="911" spans="1:18" x14ac:dyDescent="0.2">
      <c r="A911" s="33"/>
      <c r="B911" s="34">
        <f t="shared" si="13"/>
        <v>895</v>
      </c>
      <c r="C911" s="35" t="s">
        <v>944</v>
      </c>
      <c r="D911" s="36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37" t="s">
        <v>50</v>
      </c>
      <c r="F911" s="38">
        <v>0</v>
      </c>
      <c r="G911" s="39">
        <f>VLOOKUP(C911,'[8]Resumen Peso'!$B$1:$D$65536,3,0)*$C$14</f>
        <v>11323.996096091469</v>
      </c>
      <c r="H911" s="46"/>
      <c r="I911" s="41"/>
      <c r="J911" s="42">
        <f>+VLOOKUP(C911,'[8]Resumen Peso'!$B$1:$D$65536,3,0)</f>
        <v>9448.0777419340757</v>
      </c>
      <c r="N911" s="9"/>
      <c r="O911" s="9"/>
      <c r="P911" s="9"/>
      <c r="Q911" s="9"/>
      <c r="R911" s="9"/>
    </row>
    <row r="912" spans="1:18" x14ac:dyDescent="0.2">
      <c r="A912" s="33"/>
      <c r="B912" s="34">
        <f t="shared" si="13"/>
        <v>896</v>
      </c>
      <c r="C912" s="35" t="s">
        <v>945</v>
      </c>
      <c r="D912" s="36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37" t="s">
        <v>50</v>
      </c>
      <c r="F912" s="38">
        <v>0</v>
      </c>
      <c r="G912" s="39">
        <f>VLOOKUP(C912,'[8]Resumen Peso'!$B$1:$D$65536,3,0)*$C$14</f>
        <v>12490.36769398889</v>
      </c>
      <c r="H912" s="46"/>
      <c r="I912" s="41"/>
      <c r="J912" s="42">
        <f>+VLOOKUP(C912,'[8]Resumen Peso'!$B$1:$D$65536,3,0)</f>
        <v>10421.229749353286</v>
      </c>
      <c r="N912" s="9"/>
      <c r="O912" s="9"/>
      <c r="P912" s="9"/>
      <c r="Q912" s="9"/>
      <c r="R912" s="9"/>
    </row>
    <row r="913" spans="1:18" x14ac:dyDescent="0.2">
      <c r="A913" s="33"/>
      <c r="B913" s="34">
        <f t="shared" si="13"/>
        <v>897</v>
      </c>
      <c r="C913" s="35" t="s">
        <v>946</v>
      </c>
      <c r="D913" s="36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37" t="s">
        <v>50</v>
      </c>
      <c r="F913" s="38">
        <v>0</v>
      </c>
      <c r="G913" s="39">
        <f>VLOOKUP(C913,'[8]Resumen Peso'!$B$1:$D$65536,3,0)*$C$14</f>
        <v>2938.2789798852564</v>
      </c>
      <c r="H913" s="46"/>
      <c r="I913" s="41"/>
      <c r="J913" s="42">
        <f>+VLOOKUP(C913,'[8]Resumen Peso'!$B$1:$D$65536,3,0)</f>
        <v>2451.5275344388829</v>
      </c>
      <c r="N913" s="9"/>
      <c r="O913" s="9"/>
      <c r="P913" s="9"/>
      <c r="Q913" s="9"/>
      <c r="R913" s="9"/>
    </row>
    <row r="914" spans="1:18" x14ac:dyDescent="0.2">
      <c r="A914" s="33"/>
      <c r="B914" s="34">
        <f t="shared" ref="B914:B977" si="14">1+B913</f>
        <v>898</v>
      </c>
      <c r="C914" s="35" t="s">
        <v>947</v>
      </c>
      <c r="D914" s="36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37" t="s">
        <v>50</v>
      </c>
      <c r="F914" s="38">
        <v>0</v>
      </c>
      <c r="G914" s="39">
        <f>VLOOKUP(C914,'[8]Resumen Peso'!$B$1:$D$65536,3,0)*$C$14</f>
        <v>3361.8146886975455</v>
      </c>
      <c r="H914" s="46"/>
      <c r="I914" s="41"/>
      <c r="J914" s="42">
        <f>+VLOOKUP(C914,'[8]Resumen Peso'!$B$1:$D$65536,3,0)</f>
        <v>2804.9008727363794</v>
      </c>
      <c r="N914" s="9"/>
      <c r="O914" s="9"/>
      <c r="P914" s="9"/>
      <c r="Q914" s="9"/>
      <c r="R914" s="9"/>
    </row>
    <row r="915" spans="1:18" x14ac:dyDescent="0.2">
      <c r="A915" s="33"/>
      <c r="B915" s="34">
        <f t="shared" si="14"/>
        <v>899</v>
      </c>
      <c r="C915" s="35" t="s">
        <v>948</v>
      </c>
      <c r="D915" s="36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37" t="s">
        <v>50</v>
      </c>
      <c r="F915" s="38">
        <v>0</v>
      </c>
      <c r="G915" s="39">
        <f>VLOOKUP(C915,'[8]Resumen Peso'!$B$1:$D$65536,3,0)*$C$14</f>
        <v>3781.5688286811537</v>
      </c>
      <c r="H915" s="46"/>
      <c r="I915" s="41"/>
      <c r="J915" s="42">
        <f>+VLOOKUP(C915,'[8]Resumen Peso'!$B$1:$D$65536,3,0)</f>
        <v>3155.1190919419341</v>
      </c>
      <c r="N915" s="9"/>
      <c r="O915" s="9"/>
      <c r="P915" s="9"/>
      <c r="Q915" s="9"/>
      <c r="R915" s="9"/>
    </row>
    <row r="916" spans="1:18" x14ac:dyDescent="0.2">
      <c r="A916" s="33"/>
      <c r="B916" s="34">
        <f t="shared" si="14"/>
        <v>900</v>
      </c>
      <c r="C916" s="35" t="s">
        <v>949</v>
      </c>
      <c r="D916" s="36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37" t="s">
        <v>50</v>
      </c>
      <c r="F916" s="38">
        <v>0</v>
      </c>
      <c r="G916" s="39">
        <f>VLOOKUP(C916,'[8]Resumen Peso'!$B$1:$D$65536,3,0)*$C$14</f>
        <v>4197.5413998360809</v>
      </c>
      <c r="H916" s="46"/>
      <c r="I916" s="41"/>
      <c r="J916" s="42">
        <f>+VLOOKUP(C916,'[8]Resumen Peso'!$B$1:$D$65536,3,0)</f>
        <v>3502.1821920555471</v>
      </c>
      <c r="N916" s="9"/>
      <c r="O916" s="9"/>
      <c r="P916" s="9"/>
      <c r="Q916" s="9"/>
      <c r="R916" s="9"/>
    </row>
    <row r="917" spans="1:18" x14ac:dyDescent="0.2">
      <c r="A917" s="33"/>
      <c r="B917" s="34">
        <f t="shared" si="14"/>
        <v>901</v>
      </c>
      <c r="C917" s="35" t="s">
        <v>950</v>
      </c>
      <c r="D917" s="36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37" t="s">
        <v>50</v>
      </c>
      <c r="F917" s="38">
        <v>0</v>
      </c>
      <c r="G917" s="39">
        <f>VLOOKUP(C917,'[8]Resumen Peso'!$B$1:$D$65536,3,0)*$C$14</f>
        <v>4613.5139709910072</v>
      </c>
      <c r="H917" s="46"/>
      <c r="I917" s="41"/>
      <c r="J917" s="42">
        <f>+VLOOKUP(C917,'[8]Resumen Peso'!$B$1:$D$65536,3,0)</f>
        <v>3849.2452921691597</v>
      </c>
      <c r="N917" s="9"/>
      <c r="O917" s="9"/>
      <c r="P917" s="9"/>
      <c r="Q917" s="9"/>
      <c r="R917" s="9"/>
    </row>
    <row r="918" spans="1:18" x14ac:dyDescent="0.2">
      <c r="A918" s="33"/>
      <c r="B918" s="34">
        <f t="shared" si="14"/>
        <v>902</v>
      </c>
      <c r="C918" s="35" t="s">
        <v>951</v>
      </c>
      <c r="D918" s="36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37" t="s">
        <v>50</v>
      </c>
      <c r="F918" s="38">
        <v>0</v>
      </c>
      <c r="G918" s="39">
        <f>VLOOKUP(C918,'[8]Resumen Peso'!$B$1:$D$65536,3,0)*$C$14</f>
        <v>5172.1197552261301</v>
      </c>
      <c r="H918" s="46"/>
      <c r="I918" s="41"/>
      <c r="J918" s="42">
        <f>+VLOOKUP(C918,'[8]Resumen Peso'!$B$1:$D$65536,3,0)</f>
        <v>4315.3131741926381</v>
      </c>
      <c r="N918" s="9"/>
      <c r="O918" s="9"/>
      <c r="P918" s="9"/>
      <c r="Q918" s="9"/>
      <c r="R918" s="9"/>
    </row>
    <row r="919" spans="1:18" x14ac:dyDescent="0.2">
      <c r="A919" s="33"/>
      <c r="B919" s="34">
        <f t="shared" si="14"/>
        <v>903</v>
      </c>
      <c r="C919" s="35" t="s">
        <v>952</v>
      </c>
      <c r="D919" s="36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37" t="s">
        <v>50</v>
      </c>
      <c r="F919" s="38">
        <v>0</v>
      </c>
      <c r="G919" s="39">
        <f>VLOOKUP(C919,'[8]Resumen Peso'!$B$1:$D$65536,3,0)*$C$14</f>
        <v>5740.4214819379913</v>
      </c>
      <c r="H919" s="46"/>
      <c r="I919" s="41"/>
      <c r="J919" s="42">
        <f>+VLOOKUP(C919,'[8]Resumen Peso'!$B$1:$D$65536,3,0)</f>
        <v>4789.4707815678557</v>
      </c>
      <c r="N919" s="9"/>
      <c r="O919" s="9"/>
      <c r="P919" s="9"/>
      <c r="Q919" s="9"/>
      <c r="R919" s="9"/>
    </row>
    <row r="920" spans="1:18" x14ac:dyDescent="0.2">
      <c r="A920" s="33"/>
      <c r="B920" s="34">
        <f t="shared" si="14"/>
        <v>904</v>
      </c>
      <c r="C920" s="35" t="s">
        <v>953</v>
      </c>
      <c r="D920" s="36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37" t="s">
        <v>50</v>
      </c>
      <c r="F920" s="38">
        <v>0</v>
      </c>
      <c r="G920" s="39">
        <f>VLOOKUP(C920,'[8]Resumen Peso'!$B$1:$D$65536,3,0)*$C$14</f>
        <v>6308.7232086498525</v>
      </c>
      <c r="H920" s="46"/>
      <c r="I920" s="41"/>
      <c r="J920" s="42">
        <f>+VLOOKUP(C920,'[8]Resumen Peso'!$B$1:$D$65536,3,0)</f>
        <v>5263.6283889430733</v>
      </c>
      <c r="N920" s="9"/>
      <c r="O920" s="9"/>
      <c r="P920" s="9"/>
      <c r="Q920" s="9"/>
      <c r="R920" s="9"/>
    </row>
    <row r="921" spans="1:18" x14ac:dyDescent="0.2">
      <c r="A921" s="33"/>
      <c r="B921" s="34">
        <f t="shared" si="14"/>
        <v>905</v>
      </c>
      <c r="C921" s="35" t="s">
        <v>954</v>
      </c>
      <c r="D921" s="36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37" t="s">
        <v>50</v>
      </c>
      <c r="F921" s="38">
        <v>0</v>
      </c>
      <c r="G921" s="39">
        <f>VLOOKUP(C921,'[8]Resumen Peso'!$B$1:$D$65536,3,0)*$C$14</f>
        <v>6979.7325565165484</v>
      </c>
      <c r="H921" s="46"/>
      <c r="I921" s="41"/>
      <c r="J921" s="42">
        <f>+VLOOKUP(C921,'[8]Resumen Peso'!$B$1:$D$65536,3,0)</f>
        <v>5823.4792075421037</v>
      </c>
      <c r="N921" s="9"/>
      <c r="O921" s="9"/>
      <c r="P921" s="9"/>
      <c r="Q921" s="9"/>
      <c r="R921" s="9"/>
    </row>
    <row r="922" spans="1:18" x14ac:dyDescent="0.2">
      <c r="A922" s="33"/>
      <c r="B922" s="34">
        <f t="shared" si="14"/>
        <v>906</v>
      </c>
      <c r="C922" s="35" t="s">
        <v>955</v>
      </c>
      <c r="D922" s="36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37" t="s">
        <v>50</v>
      </c>
      <c r="F922" s="38">
        <v>0</v>
      </c>
      <c r="G922" s="39">
        <f>VLOOKUP(C922,'[8]Resumen Peso'!$B$1:$D$65536,3,0)*$C$14</f>
        <v>7772.5306865440407</v>
      </c>
      <c r="H922" s="46"/>
      <c r="I922" s="41"/>
      <c r="J922" s="42">
        <f>+VLOOKUP(C922,'[8]Resumen Peso'!$B$1:$D$65536,3,0)</f>
        <v>6484.9434382428772</v>
      </c>
      <c r="N922" s="9"/>
      <c r="O922" s="9"/>
      <c r="P922" s="9"/>
      <c r="Q922" s="9"/>
      <c r="R922" s="9"/>
    </row>
    <row r="923" spans="1:18" x14ac:dyDescent="0.2">
      <c r="A923" s="33"/>
      <c r="B923" s="34">
        <f t="shared" si="14"/>
        <v>907</v>
      </c>
      <c r="C923" s="35" t="s">
        <v>956</v>
      </c>
      <c r="D923" s="36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37" t="s">
        <v>50</v>
      </c>
      <c r="F923" s="38">
        <v>0</v>
      </c>
      <c r="G923" s="39">
        <f>VLOOKUP(C923,'[8]Resumen Peso'!$B$1:$D$65536,3,0)*$C$14</f>
        <v>8705.2343689293266</v>
      </c>
      <c r="H923" s="46"/>
      <c r="I923" s="41"/>
      <c r="J923" s="42">
        <f>+VLOOKUP(C923,'[8]Resumen Peso'!$B$1:$D$65536,3,0)</f>
        <v>7263.1366508320234</v>
      </c>
      <c r="N923" s="9"/>
      <c r="O923" s="9"/>
      <c r="P923" s="9"/>
      <c r="Q923" s="9"/>
      <c r="R923" s="9"/>
    </row>
    <row r="924" spans="1:18" x14ac:dyDescent="0.2">
      <c r="A924" s="33"/>
      <c r="B924" s="34">
        <f t="shared" si="14"/>
        <v>908</v>
      </c>
      <c r="C924" s="35" t="s">
        <v>957</v>
      </c>
      <c r="D924" s="36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37" t="s">
        <v>50</v>
      </c>
      <c r="F924" s="38">
        <v>0</v>
      </c>
      <c r="G924" s="39">
        <f>VLOOKUP(C924,'[8]Resumen Peso'!$B$1:$D$65536,3,0)*$C$14</f>
        <v>8986.8564732948762</v>
      </c>
      <c r="H924" s="46"/>
      <c r="I924" s="41"/>
      <c r="J924" s="42">
        <f>+VLOOKUP(C924,'[8]Resumen Peso'!$B$1:$D$65536,3,0)</f>
        <v>7498.1056064298764</v>
      </c>
      <c r="N924" s="9"/>
      <c r="O924" s="9"/>
      <c r="P924" s="9"/>
      <c r="Q924" s="9"/>
      <c r="R924" s="9"/>
    </row>
    <row r="925" spans="1:18" x14ac:dyDescent="0.2">
      <c r="A925" s="33"/>
      <c r="B925" s="34">
        <f t="shared" si="14"/>
        <v>909</v>
      </c>
      <c r="C925" s="35" t="s">
        <v>958</v>
      </c>
      <c r="D925" s="36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37" t="s">
        <v>50</v>
      </c>
      <c r="F925" s="38">
        <v>0</v>
      </c>
      <c r="G925" s="39">
        <f>VLOOKUP(C925,'[8]Resumen Peso'!$B$1:$D$65536,3,0)*$C$14</f>
        <v>10018.792054955269</v>
      </c>
      <c r="H925" s="46"/>
      <c r="I925" s="41"/>
      <c r="J925" s="42">
        <f>+VLOOKUP(C925,'[8]Resumen Peso'!$B$1:$D$65536,3,0)</f>
        <v>8359.0920918950687</v>
      </c>
      <c r="N925" s="9"/>
      <c r="O925" s="9"/>
      <c r="P925" s="9"/>
      <c r="Q925" s="9"/>
      <c r="R925" s="9"/>
    </row>
    <row r="926" spans="1:18" x14ac:dyDescent="0.2">
      <c r="A926" s="33"/>
      <c r="B926" s="34">
        <f t="shared" si="14"/>
        <v>910</v>
      </c>
      <c r="C926" s="35" t="s">
        <v>959</v>
      </c>
      <c r="D926" s="36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37" t="s">
        <v>50</v>
      </c>
      <c r="F926" s="38">
        <v>0</v>
      </c>
      <c r="G926" s="39">
        <f>VLOOKUP(C926,'[8]Resumen Peso'!$B$1:$D$65536,3,0)*$C$14</f>
        <v>11050.72763661566</v>
      </c>
      <c r="H926" s="46"/>
      <c r="I926" s="41"/>
      <c r="J926" s="42">
        <f>+VLOOKUP(C926,'[8]Resumen Peso'!$B$1:$D$65536,3,0)</f>
        <v>9220.0785773602602</v>
      </c>
      <c r="N926" s="9"/>
      <c r="O926" s="9"/>
      <c r="P926" s="9"/>
      <c r="Q926" s="9"/>
      <c r="R926" s="9"/>
    </row>
    <row r="927" spans="1:18" x14ac:dyDescent="0.2">
      <c r="A927" s="33"/>
      <c r="B927" s="34">
        <f t="shared" si="14"/>
        <v>911</v>
      </c>
      <c r="C927" s="35" t="s">
        <v>960</v>
      </c>
      <c r="D927" s="36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37" t="s">
        <v>50</v>
      </c>
      <c r="F927" s="38">
        <v>0</v>
      </c>
      <c r="G927" s="39">
        <f>VLOOKUP(C927,'[8]Resumen Peso'!$B$1:$D$65536,3,0)*$C$14</f>
        <v>1597.996312810697</v>
      </c>
      <c r="H927" s="46"/>
      <c r="I927" s="41"/>
      <c r="J927" s="42">
        <f>+VLOOKUP(C927,'[8]Resumen Peso'!$B$1:$D$65536,3,0)</f>
        <v>1333.2743376669489</v>
      </c>
      <c r="N927" s="9"/>
      <c r="O927" s="9"/>
      <c r="P927" s="9"/>
      <c r="Q927" s="9"/>
      <c r="R927" s="9"/>
    </row>
    <row r="928" spans="1:18" x14ac:dyDescent="0.2">
      <c r="A928" s="33"/>
      <c r="B928" s="34">
        <f t="shared" si="14"/>
        <v>912</v>
      </c>
      <c r="C928" s="35" t="s">
        <v>961</v>
      </c>
      <c r="D928" s="36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37" t="s">
        <v>50</v>
      </c>
      <c r="F928" s="38">
        <v>0</v>
      </c>
      <c r="G928" s="39">
        <f>VLOOKUP(C928,'[8]Resumen Peso'!$B$1:$D$65536,3,0)*$C$14</f>
        <v>1828.3381236662931</v>
      </c>
      <c r="H928" s="46"/>
      <c r="I928" s="41"/>
      <c r="J928" s="42">
        <f>+VLOOKUP(C928,'[8]Resumen Peso'!$B$1:$D$65536,3,0)</f>
        <v>1525.458025979302</v>
      </c>
      <c r="N928" s="9"/>
      <c r="O928" s="9"/>
      <c r="P928" s="9"/>
      <c r="Q928" s="9"/>
      <c r="R928" s="9"/>
    </row>
    <row r="929" spans="1:18" x14ac:dyDescent="0.2">
      <c r="A929" s="33"/>
      <c r="B929" s="34">
        <f t="shared" si="14"/>
        <v>913</v>
      </c>
      <c r="C929" s="35" t="s">
        <v>962</v>
      </c>
      <c r="D929" s="36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37" t="s">
        <v>50</v>
      </c>
      <c r="F929" s="38">
        <v>0</v>
      </c>
      <c r="G929" s="39">
        <f>VLOOKUP(C929,'[8]Resumen Peso'!$B$1:$D$65536,3,0)*$C$14</f>
        <v>2056.6233112106784</v>
      </c>
      <c r="H929" s="46"/>
      <c r="I929" s="41"/>
      <c r="J929" s="42">
        <f>+VLOOKUP(C929,'[8]Resumen Peso'!$B$1:$D$65536,3,0)</f>
        <v>1715.9257885031518</v>
      </c>
      <c r="N929" s="9"/>
      <c r="O929" s="9"/>
      <c r="P929" s="9"/>
      <c r="Q929" s="9"/>
      <c r="R929" s="9"/>
    </row>
    <row r="930" spans="1:18" x14ac:dyDescent="0.2">
      <c r="A930" s="33"/>
      <c r="B930" s="34">
        <f t="shared" si="14"/>
        <v>914</v>
      </c>
      <c r="C930" s="35" t="s">
        <v>963</v>
      </c>
      <c r="D930" s="36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37" t="s">
        <v>50</v>
      </c>
      <c r="F930" s="38">
        <v>0</v>
      </c>
      <c r="G930" s="39">
        <f>VLOOKUP(C930,'[8]Resumen Peso'!$B$1:$D$65536,3,0)*$C$14</f>
        <v>2282.8518754438528</v>
      </c>
      <c r="H930" s="46"/>
      <c r="I930" s="41"/>
      <c r="J930" s="42">
        <f>+VLOOKUP(C930,'[8]Resumen Peso'!$B$1:$D$65536,3,0)</f>
        <v>1904.6776252384986</v>
      </c>
      <c r="N930" s="9"/>
      <c r="O930" s="9"/>
      <c r="P930" s="9"/>
      <c r="Q930" s="9"/>
      <c r="R930" s="9"/>
    </row>
    <row r="931" spans="1:18" x14ac:dyDescent="0.2">
      <c r="A931" s="33"/>
      <c r="B931" s="34">
        <f t="shared" si="14"/>
        <v>915</v>
      </c>
      <c r="C931" s="35" t="s">
        <v>964</v>
      </c>
      <c r="D931" s="36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37" t="s">
        <v>50</v>
      </c>
      <c r="F931" s="38">
        <v>0</v>
      </c>
      <c r="G931" s="39">
        <f>VLOOKUP(C931,'[8]Resumen Peso'!$B$1:$D$65536,3,0)*$C$14</f>
        <v>2509.0804396770277</v>
      </c>
      <c r="H931" s="46"/>
      <c r="I931" s="41"/>
      <c r="J931" s="42">
        <f>+VLOOKUP(C931,'[8]Resumen Peso'!$B$1:$D$65536,3,0)</f>
        <v>2093.4294619738453</v>
      </c>
      <c r="N931" s="9"/>
      <c r="O931" s="9"/>
      <c r="P931" s="9"/>
      <c r="Q931" s="9"/>
      <c r="R931" s="9"/>
    </row>
    <row r="932" spans="1:18" x14ac:dyDescent="0.2">
      <c r="A932" s="33"/>
      <c r="B932" s="34">
        <f t="shared" si="14"/>
        <v>916</v>
      </c>
      <c r="C932" s="35" t="s">
        <v>965</v>
      </c>
      <c r="D932" s="36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37" t="s">
        <v>50</v>
      </c>
      <c r="F932" s="38">
        <v>0</v>
      </c>
      <c r="G932" s="39">
        <f>VLOOKUP(C932,'[8]Resumen Peso'!$B$1:$D$65536,3,0)*$C$14</f>
        <v>2812.8807219624464</v>
      </c>
      <c r="H932" s="46"/>
      <c r="I932" s="41"/>
      <c r="J932" s="42">
        <f>+VLOOKUP(C932,'[8]Resumen Peso'!$B$1:$D$65536,3,0)</f>
        <v>2346.9025875999537</v>
      </c>
      <c r="N932" s="9"/>
      <c r="O932" s="9"/>
      <c r="P932" s="9"/>
      <c r="Q932" s="9"/>
      <c r="R932" s="9"/>
    </row>
    <row r="933" spans="1:18" x14ac:dyDescent="0.2">
      <c r="A933" s="33"/>
      <c r="B933" s="34">
        <f t="shared" si="14"/>
        <v>917</v>
      </c>
      <c r="C933" s="35" t="s">
        <v>966</v>
      </c>
      <c r="D933" s="36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37" t="s">
        <v>50</v>
      </c>
      <c r="F933" s="38">
        <v>0</v>
      </c>
      <c r="G933" s="39">
        <f>VLOOKUP(C933,'[8]Resumen Peso'!$B$1:$D$65536,3,0)*$C$14</f>
        <v>3121.9541864178095</v>
      </c>
      <c r="H933" s="46"/>
      <c r="I933" s="41"/>
      <c r="J933" s="42">
        <f>+VLOOKUP(C933,'[8]Resumen Peso'!$B$1:$D$65536,3,0)</f>
        <v>2604.7753469477843</v>
      </c>
      <c r="N933" s="9"/>
      <c r="O933" s="9"/>
      <c r="P933" s="9"/>
      <c r="Q933" s="9"/>
      <c r="R933" s="9"/>
    </row>
    <row r="934" spans="1:18" x14ac:dyDescent="0.2">
      <c r="A934" s="33"/>
      <c r="B934" s="34">
        <f t="shared" si="14"/>
        <v>918</v>
      </c>
      <c r="C934" s="35" t="s">
        <v>967</v>
      </c>
      <c r="D934" s="36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37" t="s">
        <v>50</v>
      </c>
      <c r="F934" s="38">
        <v>0</v>
      </c>
      <c r="G934" s="39">
        <f>VLOOKUP(C934,'[8]Resumen Peso'!$B$1:$D$65536,3,0)*$C$14</f>
        <v>3431.0276508731727</v>
      </c>
      <c r="H934" s="46"/>
      <c r="I934" s="41"/>
      <c r="J934" s="42">
        <f>+VLOOKUP(C934,'[8]Resumen Peso'!$B$1:$D$65536,3,0)</f>
        <v>2862.648106295615</v>
      </c>
      <c r="N934" s="9"/>
      <c r="O934" s="9"/>
      <c r="P934" s="9"/>
      <c r="Q934" s="9"/>
      <c r="R934" s="9"/>
    </row>
    <row r="935" spans="1:18" x14ac:dyDescent="0.2">
      <c r="A935" s="33"/>
      <c r="B935" s="34">
        <f t="shared" si="14"/>
        <v>919</v>
      </c>
      <c r="C935" s="35" t="s">
        <v>968</v>
      </c>
      <c r="D935" s="36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37" t="s">
        <v>50</v>
      </c>
      <c r="F935" s="38">
        <v>0</v>
      </c>
      <c r="G935" s="39">
        <f>VLOOKUP(C935,'[8]Resumen Peso'!$B$1:$D$65536,3,0)*$C$14</f>
        <v>3795.9591196319234</v>
      </c>
      <c r="H935" s="46"/>
      <c r="I935" s="41"/>
      <c r="J935" s="42">
        <f>+VLOOKUP(C935,'[8]Resumen Peso'!$B$1:$D$65536,3,0)</f>
        <v>3167.1255061510356</v>
      </c>
      <c r="N935" s="9"/>
      <c r="O935" s="9"/>
      <c r="P935" s="9"/>
      <c r="Q935" s="9"/>
      <c r="R935" s="9"/>
    </row>
    <row r="936" spans="1:18" x14ac:dyDescent="0.2">
      <c r="A936" s="33"/>
      <c r="B936" s="34">
        <f t="shared" si="14"/>
        <v>920</v>
      </c>
      <c r="C936" s="35" t="s">
        <v>969</v>
      </c>
      <c r="D936" s="36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37" t="s">
        <v>50</v>
      </c>
      <c r="F936" s="38">
        <v>0</v>
      </c>
      <c r="G936" s="39">
        <f>VLOOKUP(C936,'[8]Resumen Peso'!$B$1:$D$65536,3,0)*$C$14</f>
        <v>4227.125968409714</v>
      </c>
      <c r="H936" s="46"/>
      <c r="I936" s="41"/>
      <c r="J936" s="42">
        <f>+VLOOKUP(C936,'[8]Resumen Peso'!$B$1:$D$65536,3,0)</f>
        <v>3526.8658197673003</v>
      </c>
      <c r="N936" s="9"/>
      <c r="O936" s="9"/>
      <c r="P936" s="9"/>
      <c r="Q936" s="9"/>
      <c r="R936" s="9"/>
    </row>
    <row r="937" spans="1:18" x14ac:dyDescent="0.2">
      <c r="A937" s="33"/>
      <c r="B937" s="34">
        <f t="shared" si="14"/>
        <v>921</v>
      </c>
      <c r="C937" s="35" t="s">
        <v>970</v>
      </c>
      <c r="D937" s="36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37" t="s">
        <v>50</v>
      </c>
      <c r="F937" s="38">
        <v>0</v>
      </c>
      <c r="G937" s="39">
        <f>VLOOKUP(C937,'[8]Resumen Peso'!$B$1:$D$65536,3,0)*$C$14</f>
        <v>4734.3810846188808</v>
      </c>
      <c r="H937" s="46"/>
      <c r="I937" s="41"/>
      <c r="J937" s="42">
        <f>+VLOOKUP(C937,'[8]Resumen Peso'!$B$1:$D$65536,3,0)</f>
        <v>3950.0897181393766</v>
      </c>
      <c r="N937" s="9"/>
      <c r="O937" s="9"/>
      <c r="P937" s="9"/>
      <c r="Q937" s="9"/>
      <c r="R937" s="9"/>
    </row>
    <row r="938" spans="1:18" x14ac:dyDescent="0.2">
      <c r="A938" s="33"/>
      <c r="B938" s="34">
        <f t="shared" si="14"/>
        <v>922</v>
      </c>
      <c r="C938" s="35" t="s">
        <v>971</v>
      </c>
      <c r="D938" s="36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37" t="s">
        <v>50</v>
      </c>
      <c r="F938" s="38">
        <v>0</v>
      </c>
      <c r="G938" s="39">
        <f>VLOOKUP(C938,'[8]Resumen Peso'!$B$1:$D$65536,3,0)*$C$14</f>
        <v>4887.5425398322686</v>
      </c>
      <c r="H938" s="46"/>
      <c r="I938" s="41"/>
      <c r="J938" s="42">
        <f>+VLOOKUP(C938,'[8]Resumen Peso'!$B$1:$D$65536,3,0)</f>
        <v>4077.8786473870045</v>
      </c>
      <c r="N938" s="9"/>
      <c r="O938" s="9"/>
      <c r="P938" s="9"/>
      <c r="Q938" s="9"/>
      <c r="R938" s="9"/>
    </row>
    <row r="939" spans="1:18" x14ac:dyDescent="0.2">
      <c r="A939" s="33"/>
      <c r="B939" s="34">
        <f t="shared" si="14"/>
        <v>923</v>
      </c>
      <c r="C939" s="35" t="s">
        <v>972</v>
      </c>
      <c r="D939" s="36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37" t="s">
        <v>50</v>
      </c>
      <c r="F939" s="38">
        <v>0</v>
      </c>
      <c r="G939" s="39">
        <f>VLOOKUP(C939,'[8]Resumen Peso'!$B$1:$D$65536,3,0)*$C$14</f>
        <v>5448.7653732801209</v>
      </c>
      <c r="H939" s="46"/>
      <c r="I939" s="41"/>
      <c r="J939" s="42">
        <f>+VLOOKUP(C939,'[8]Resumen Peso'!$B$1:$D$65536,3,0)</f>
        <v>4546.1300416800495</v>
      </c>
      <c r="N939" s="9"/>
      <c r="O939" s="9"/>
      <c r="P939" s="9"/>
      <c r="Q939" s="9"/>
      <c r="R939" s="9"/>
    </row>
    <row r="940" spans="1:18" x14ac:dyDescent="0.2">
      <c r="A940" s="33"/>
      <c r="B940" s="34">
        <f t="shared" si="14"/>
        <v>924</v>
      </c>
      <c r="C940" s="35" t="s">
        <v>973</v>
      </c>
      <c r="D940" s="36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37" t="s">
        <v>50</v>
      </c>
      <c r="F940" s="38">
        <v>0</v>
      </c>
      <c r="G940" s="39">
        <f>VLOOKUP(C940,'[8]Resumen Peso'!$B$1:$D$65536,3,0)*$C$14</f>
        <v>6009.9882067279741</v>
      </c>
      <c r="H940" s="46"/>
      <c r="I940" s="41"/>
      <c r="J940" s="42">
        <f>+VLOOKUP(C940,'[8]Resumen Peso'!$B$1:$D$65536,3,0)</f>
        <v>5014.381435973095</v>
      </c>
      <c r="N940" s="9"/>
      <c r="O940" s="9"/>
      <c r="P940" s="9"/>
      <c r="Q940" s="9"/>
      <c r="R940" s="9"/>
    </row>
    <row r="941" spans="1:18" x14ac:dyDescent="0.2">
      <c r="A941" s="33"/>
      <c r="B941" s="34">
        <f t="shared" si="14"/>
        <v>925</v>
      </c>
      <c r="C941" s="35" t="s">
        <v>974</v>
      </c>
      <c r="D941" s="36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37" t="s">
        <v>50</v>
      </c>
      <c r="F941" s="38">
        <v>0</v>
      </c>
      <c r="G941" s="39">
        <f>VLOOKUP(C941,'[8]Resumen Peso'!$B$1:$D$65536,3,0)*$C$14</f>
        <v>2714.1321101668482</v>
      </c>
      <c r="H941" s="46"/>
      <c r="I941" s="41"/>
      <c r="J941" s="42">
        <f>+VLOOKUP(C941,'[8]Resumen Peso'!$B$1:$D$65536,3,0)</f>
        <v>2264.5125414328677</v>
      </c>
      <c r="N941" s="9"/>
      <c r="O941" s="9"/>
      <c r="P941" s="9"/>
      <c r="Q941" s="9"/>
      <c r="R941" s="9"/>
    </row>
    <row r="942" spans="1:18" x14ac:dyDescent="0.2">
      <c r="A942" s="33"/>
      <c r="B942" s="34">
        <f t="shared" si="14"/>
        <v>926</v>
      </c>
      <c r="C942" s="35" t="s">
        <v>975</v>
      </c>
      <c r="D942" s="36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37" t="s">
        <v>50</v>
      </c>
      <c r="F942" s="38">
        <v>0</v>
      </c>
      <c r="G942" s="39">
        <f>VLOOKUP(C942,'[8]Resumen Peso'!$B$1:$D$65536,3,0)*$C$14</f>
        <v>3105.3583602809886</v>
      </c>
      <c r="H942" s="46"/>
      <c r="I942" s="41"/>
      <c r="J942" s="42">
        <f>+VLOOKUP(C942,'[8]Resumen Peso'!$B$1:$D$65536,3,0)</f>
        <v>2590.928763621389</v>
      </c>
      <c r="N942" s="9"/>
      <c r="O942" s="9"/>
      <c r="P942" s="9"/>
      <c r="Q942" s="9"/>
      <c r="R942" s="9"/>
    </row>
    <row r="943" spans="1:18" x14ac:dyDescent="0.2">
      <c r="A943" s="33"/>
      <c r="B943" s="34">
        <f t="shared" si="14"/>
        <v>927</v>
      </c>
      <c r="C943" s="35" t="s">
        <v>976</v>
      </c>
      <c r="D943" s="36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37" t="s">
        <v>50</v>
      </c>
      <c r="F943" s="38">
        <v>0</v>
      </c>
      <c r="G943" s="39">
        <f>VLOOKUP(C943,'[8]Resumen Peso'!$B$1:$D$65536,3,0)*$C$14</f>
        <v>3493.0915188762524</v>
      </c>
      <c r="H943" s="46"/>
      <c r="I943" s="41"/>
      <c r="J943" s="42">
        <f>+VLOOKUP(C943,'[8]Resumen Peso'!$B$1:$D$65536,3,0)</f>
        <v>2914.4305552546557</v>
      </c>
      <c r="N943" s="9"/>
      <c r="O943" s="9"/>
      <c r="P943" s="9"/>
      <c r="Q943" s="9"/>
      <c r="R943" s="9"/>
    </row>
    <row r="944" spans="1:18" x14ac:dyDescent="0.2">
      <c r="A944" s="33"/>
      <c r="B944" s="34">
        <f t="shared" si="14"/>
        <v>928</v>
      </c>
      <c r="C944" s="35" t="s">
        <v>977</v>
      </c>
      <c r="D944" s="36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37" t="s">
        <v>50</v>
      </c>
      <c r="F944" s="38">
        <v>0</v>
      </c>
      <c r="G944" s="39">
        <f>VLOOKUP(C944,'[8]Resumen Peso'!$B$1:$D$65536,3,0)*$C$14</f>
        <v>3877.3315859526401</v>
      </c>
      <c r="H944" s="46"/>
      <c r="I944" s="41"/>
      <c r="J944" s="42">
        <f>+VLOOKUP(C944,'[8]Resumen Peso'!$B$1:$D$65536,3,0)</f>
        <v>3235.0179163326679</v>
      </c>
      <c r="N944" s="9"/>
      <c r="O944" s="9"/>
      <c r="P944" s="9"/>
      <c r="Q944" s="9"/>
      <c r="R944" s="9"/>
    </row>
    <row r="945" spans="1:18" x14ac:dyDescent="0.2">
      <c r="A945" s="33"/>
      <c r="B945" s="34">
        <f t="shared" si="14"/>
        <v>929</v>
      </c>
      <c r="C945" s="35" t="s">
        <v>978</v>
      </c>
      <c r="D945" s="36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37" t="s">
        <v>50</v>
      </c>
      <c r="F945" s="38">
        <v>0</v>
      </c>
      <c r="G945" s="39">
        <f>VLOOKUP(C945,'[8]Resumen Peso'!$B$1:$D$65536,3,0)*$C$14</f>
        <v>4261.5716530290274</v>
      </c>
      <c r="H945" s="46"/>
      <c r="I945" s="41"/>
      <c r="J945" s="42">
        <f>+VLOOKUP(C945,'[8]Resumen Peso'!$B$1:$D$65536,3,0)</f>
        <v>3555.6052774106797</v>
      </c>
      <c r="N945" s="9"/>
      <c r="O945" s="9"/>
      <c r="P945" s="9"/>
      <c r="Q945" s="9"/>
      <c r="R945" s="9"/>
    </row>
    <row r="946" spans="1:18" x14ac:dyDescent="0.2">
      <c r="A946" s="33"/>
      <c r="B946" s="34">
        <f t="shared" si="14"/>
        <v>930</v>
      </c>
      <c r="C946" s="35" t="s">
        <v>979</v>
      </c>
      <c r="D946" s="36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37" t="s">
        <v>50</v>
      </c>
      <c r="F946" s="38">
        <v>0</v>
      </c>
      <c r="G946" s="39">
        <f>VLOOKUP(C946,'[8]Resumen Peso'!$B$1:$D$65536,3,0)*$C$14</f>
        <v>4777.5641460143906</v>
      </c>
      <c r="H946" s="46"/>
      <c r="I946" s="41"/>
      <c r="J946" s="42">
        <f>+VLOOKUP(C946,'[8]Resumen Peso'!$B$1:$D$65536,3,0)</f>
        <v>3986.1191301717872</v>
      </c>
      <c r="N946" s="9"/>
      <c r="O946" s="9"/>
      <c r="P946" s="9"/>
      <c r="Q946" s="9"/>
      <c r="R946" s="9"/>
    </row>
    <row r="947" spans="1:18" x14ac:dyDescent="0.2">
      <c r="A947" s="33"/>
      <c r="B947" s="34">
        <f t="shared" si="14"/>
        <v>931</v>
      </c>
      <c r="C947" s="35" t="s">
        <v>980</v>
      </c>
      <c r="D947" s="36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37" t="s">
        <v>50</v>
      </c>
      <c r="F947" s="38">
        <v>0</v>
      </c>
      <c r="G947" s="39">
        <f>VLOOKUP(C947,'[8]Resumen Peso'!$B$1:$D$65536,3,0)*$C$14</f>
        <v>5302.5129256541513</v>
      </c>
      <c r="H947" s="46"/>
      <c r="I947" s="41"/>
      <c r="J947" s="42">
        <f>+VLOOKUP(C947,'[8]Resumen Peso'!$B$1:$D$65536,3,0)</f>
        <v>4424.1055828765675</v>
      </c>
      <c r="N947" s="9"/>
      <c r="O947" s="9"/>
      <c r="P947" s="9"/>
      <c r="Q947" s="9"/>
      <c r="R947" s="9"/>
    </row>
    <row r="948" spans="1:18" x14ac:dyDescent="0.2">
      <c r="A948" s="33"/>
      <c r="B948" s="34">
        <f t="shared" si="14"/>
        <v>932</v>
      </c>
      <c r="C948" s="35" t="s">
        <v>981</v>
      </c>
      <c r="D948" s="36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37" t="s">
        <v>50</v>
      </c>
      <c r="F948" s="38">
        <v>0</v>
      </c>
      <c r="G948" s="39">
        <f>VLOOKUP(C948,'[8]Resumen Peso'!$B$1:$D$65536,3,0)*$C$14</f>
        <v>5827.461705293912</v>
      </c>
      <c r="H948" s="46"/>
      <c r="I948" s="41"/>
      <c r="J948" s="42">
        <f>+VLOOKUP(C948,'[8]Resumen Peso'!$B$1:$D$65536,3,0)</f>
        <v>4862.0920355813478</v>
      </c>
      <c r="N948" s="9"/>
      <c r="O948" s="9"/>
      <c r="P948" s="9"/>
      <c r="Q948" s="9"/>
      <c r="R948" s="9"/>
    </row>
    <row r="949" spans="1:18" x14ac:dyDescent="0.2">
      <c r="A949" s="33"/>
      <c r="B949" s="34">
        <f t="shared" si="14"/>
        <v>933</v>
      </c>
      <c r="C949" s="35" t="s">
        <v>982</v>
      </c>
      <c r="D949" s="36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37" t="s">
        <v>50</v>
      </c>
      <c r="F949" s="38">
        <v>0</v>
      </c>
      <c r="G949" s="39">
        <f>VLOOKUP(C949,'[8]Resumen Peso'!$B$1:$D$65536,3,0)*$C$14</f>
        <v>6447.2830461994781</v>
      </c>
      <c r="H949" s="46"/>
      <c r="I949" s="41"/>
      <c r="J949" s="42">
        <f>+VLOOKUP(C949,'[8]Resumen Peso'!$B$1:$D$65536,3,0)</f>
        <v>5379.2345853749557</v>
      </c>
      <c r="N949" s="9"/>
      <c r="O949" s="9"/>
      <c r="P949" s="9"/>
      <c r="Q949" s="9"/>
      <c r="R949" s="9"/>
    </row>
    <row r="950" spans="1:18" x14ac:dyDescent="0.2">
      <c r="A950" s="33"/>
      <c r="B950" s="34">
        <f t="shared" si="14"/>
        <v>934</v>
      </c>
      <c r="C950" s="35" t="s">
        <v>983</v>
      </c>
      <c r="D950" s="36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37" t="s">
        <v>50</v>
      </c>
      <c r="F950" s="38">
        <v>0</v>
      </c>
      <c r="G950" s="39">
        <f>VLOOKUP(C950,'[8]Resumen Peso'!$B$1:$D$65536,3,0)*$C$14</f>
        <v>7179.6025013357212</v>
      </c>
      <c r="H950" s="46"/>
      <c r="I950" s="41"/>
      <c r="J950" s="42">
        <f>+VLOOKUP(C950,'[8]Resumen Peso'!$B$1:$D$65536,3,0)</f>
        <v>5990.2389592148729</v>
      </c>
      <c r="N950" s="9"/>
      <c r="O950" s="9"/>
      <c r="P950" s="9"/>
      <c r="Q950" s="9"/>
      <c r="R950" s="9"/>
    </row>
    <row r="951" spans="1:18" x14ac:dyDescent="0.2">
      <c r="A951" s="33"/>
      <c r="B951" s="34">
        <f t="shared" si="14"/>
        <v>935</v>
      </c>
      <c r="C951" s="35" t="s">
        <v>984</v>
      </c>
      <c r="D951" s="36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37" t="s">
        <v>50</v>
      </c>
      <c r="F951" s="38">
        <v>0</v>
      </c>
      <c r="G951" s="39">
        <f>VLOOKUP(C951,'[8]Resumen Peso'!$B$1:$D$65536,3,0)*$C$14</f>
        <v>8041.154801496009</v>
      </c>
      <c r="H951" s="46"/>
      <c r="I951" s="41"/>
      <c r="J951" s="42">
        <f>+VLOOKUP(C951,'[8]Resumen Peso'!$B$1:$D$65536,3,0)</f>
        <v>6709.0676343206587</v>
      </c>
      <c r="N951" s="9"/>
      <c r="O951" s="9"/>
      <c r="P951" s="9"/>
      <c r="Q951" s="9"/>
      <c r="R951" s="9"/>
    </row>
    <row r="952" spans="1:18" x14ac:dyDescent="0.2">
      <c r="A952" s="33"/>
      <c r="B952" s="34">
        <f t="shared" si="14"/>
        <v>936</v>
      </c>
      <c r="C952" s="35" t="s">
        <v>985</v>
      </c>
      <c r="D952" s="36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37" t="s">
        <v>50</v>
      </c>
      <c r="F952" s="38">
        <v>0</v>
      </c>
      <c r="G952" s="39">
        <f>VLOOKUP(C952,'[8]Resumen Peso'!$B$1:$D$65536,3,0)*$C$14</f>
        <v>8301.2933389269056</v>
      </c>
      <c r="H952" s="46"/>
      <c r="I952" s="41"/>
      <c r="J952" s="42">
        <f>+VLOOKUP(C952,'[8]Resumen Peso'!$B$1:$D$65536,3,0)</f>
        <v>6926.1119625298898</v>
      </c>
      <c r="N952" s="9"/>
      <c r="O952" s="9"/>
      <c r="P952" s="9"/>
      <c r="Q952" s="9"/>
      <c r="R952" s="9"/>
    </row>
    <row r="953" spans="1:18" x14ac:dyDescent="0.2">
      <c r="A953" s="33"/>
      <c r="B953" s="34">
        <f t="shared" si="14"/>
        <v>937</v>
      </c>
      <c r="C953" s="35" t="s">
        <v>986</v>
      </c>
      <c r="D953" s="36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37" t="s">
        <v>50</v>
      </c>
      <c r="F953" s="38">
        <v>0</v>
      </c>
      <c r="G953" s="39">
        <f>VLOOKUP(C953,'[8]Resumen Peso'!$B$1:$D$65536,3,0)*$C$14</f>
        <v>9254.5076242217438</v>
      </c>
      <c r="H953" s="46"/>
      <c r="I953" s="41"/>
      <c r="J953" s="42">
        <f>+VLOOKUP(C953,'[8]Resumen Peso'!$B$1:$D$65536,3,0)</f>
        <v>7721.4180184279703</v>
      </c>
      <c r="N953" s="9"/>
      <c r="O953" s="9"/>
      <c r="P953" s="9"/>
      <c r="Q953" s="9"/>
      <c r="R953" s="9"/>
    </row>
    <row r="954" spans="1:18" x14ac:dyDescent="0.2">
      <c r="A954" s="33"/>
      <c r="B954" s="34">
        <f t="shared" si="14"/>
        <v>938</v>
      </c>
      <c r="C954" s="35" t="s">
        <v>987</v>
      </c>
      <c r="D954" s="36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37" t="s">
        <v>50</v>
      </c>
      <c r="F954" s="38">
        <v>0</v>
      </c>
      <c r="G954" s="39">
        <f>VLOOKUP(C954,'[8]Resumen Peso'!$B$1:$D$65536,3,0)*$C$14</f>
        <v>10207.721909516584</v>
      </c>
      <c r="H954" s="46"/>
      <c r="I954" s="41"/>
      <c r="J954" s="42">
        <f>+VLOOKUP(C954,'[8]Resumen Peso'!$B$1:$D$65536,3,0)</f>
        <v>8516.7240743260518</v>
      </c>
      <c r="N954" s="9"/>
      <c r="O954" s="9"/>
      <c r="P954" s="9"/>
      <c r="Q954" s="9"/>
      <c r="R954" s="9"/>
    </row>
    <row r="955" spans="1:18" x14ac:dyDescent="0.2">
      <c r="A955" s="33"/>
      <c r="B955" s="34">
        <f t="shared" si="14"/>
        <v>939</v>
      </c>
      <c r="C955" s="35" t="s">
        <v>988</v>
      </c>
      <c r="D955" s="36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37" t="s">
        <v>50</v>
      </c>
      <c r="F955" s="38">
        <v>0</v>
      </c>
      <c r="G955" s="39">
        <f>VLOOKUP(C955,'[8]Resumen Peso'!$B$1:$D$65536,3,0)*$C$14</f>
        <v>2228.0250156300044</v>
      </c>
      <c r="H955" s="46"/>
      <c r="I955" s="41"/>
      <c r="J955" s="42">
        <f>+VLOOKUP(C955,'[8]Resumen Peso'!$B$1:$D$65536,3,0)</f>
        <v>1858.9333111755368</v>
      </c>
      <c r="N955" s="9"/>
      <c r="O955" s="9"/>
      <c r="P955" s="9"/>
      <c r="Q955" s="9"/>
      <c r="R955" s="9"/>
    </row>
    <row r="956" spans="1:18" x14ac:dyDescent="0.2">
      <c r="A956" s="33"/>
      <c r="B956" s="34">
        <f t="shared" si="14"/>
        <v>940</v>
      </c>
      <c r="C956" s="35" t="s">
        <v>989</v>
      </c>
      <c r="D956" s="36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37" t="s">
        <v>50</v>
      </c>
      <c r="F956" s="38">
        <v>0</v>
      </c>
      <c r="G956" s="39">
        <f>VLOOKUP(C956,'[8]Resumen Peso'!$B$1:$D$65536,3,0)*$C$14</f>
        <v>2549.1817746397346</v>
      </c>
      <c r="H956" s="46"/>
      <c r="I956" s="41"/>
      <c r="J956" s="42">
        <f>+VLOOKUP(C956,'[8]Resumen Peso'!$B$1:$D$65536,3,0)</f>
        <v>2126.8876623359743</v>
      </c>
      <c r="N956" s="9"/>
      <c r="O956" s="9"/>
      <c r="P956" s="9"/>
      <c r="Q956" s="9"/>
      <c r="R956" s="9"/>
    </row>
    <row r="957" spans="1:18" x14ac:dyDescent="0.2">
      <c r="A957" s="33"/>
      <c r="B957" s="34">
        <f t="shared" si="14"/>
        <v>941</v>
      </c>
      <c r="C957" s="35" t="s">
        <v>990</v>
      </c>
      <c r="D957" s="36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37" t="s">
        <v>50</v>
      </c>
      <c r="F957" s="38">
        <v>0</v>
      </c>
      <c r="G957" s="39">
        <f>VLOOKUP(C957,'[8]Resumen Peso'!$B$1:$D$65536,3,0)*$C$14</f>
        <v>2867.4710625868779</v>
      </c>
      <c r="H957" s="46"/>
      <c r="I957" s="41"/>
      <c r="J957" s="42">
        <f>+VLOOKUP(C957,'[8]Resumen Peso'!$B$1:$D$65536,3,0)</f>
        <v>2392.4495639324796</v>
      </c>
      <c r="N957" s="9"/>
      <c r="O957" s="9"/>
      <c r="P957" s="9"/>
      <c r="Q957" s="9"/>
      <c r="R957" s="9"/>
    </row>
    <row r="958" spans="1:18" x14ac:dyDescent="0.2">
      <c r="A958" s="33"/>
      <c r="B958" s="34">
        <f t="shared" si="14"/>
        <v>942</v>
      </c>
      <c r="C958" s="35" t="s">
        <v>991</v>
      </c>
      <c r="D958" s="36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37" t="s">
        <v>50</v>
      </c>
      <c r="F958" s="38">
        <v>0</v>
      </c>
      <c r="G958" s="39">
        <f>VLOOKUP(C958,'[8]Resumen Peso'!$B$1:$D$65536,3,0)*$C$14</f>
        <v>3182.8928794714352</v>
      </c>
      <c r="H958" s="46"/>
      <c r="I958" s="41"/>
      <c r="J958" s="42">
        <f>+VLOOKUP(C958,'[8]Resumen Peso'!$B$1:$D$65536,3,0)</f>
        <v>2655.6190159650528</v>
      </c>
      <c r="N958" s="9"/>
      <c r="O958" s="9"/>
      <c r="P958" s="9"/>
      <c r="Q958" s="9"/>
      <c r="R958" s="9"/>
    </row>
    <row r="959" spans="1:18" x14ac:dyDescent="0.2">
      <c r="A959" s="33"/>
      <c r="B959" s="34">
        <f t="shared" si="14"/>
        <v>943</v>
      </c>
      <c r="C959" s="35" t="s">
        <v>992</v>
      </c>
      <c r="D959" s="36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37" t="s">
        <v>50</v>
      </c>
      <c r="F959" s="38">
        <v>0</v>
      </c>
      <c r="G959" s="39">
        <f>VLOOKUP(C959,'[8]Resumen Peso'!$B$1:$D$65536,3,0)*$C$14</f>
        <v>3498.3146963559911</v>
      </c>
      <c r="H959" s="46"/>
      <c r="I959" s="41"/>
      <c r="J959" s="42">
        <f>+VLOOKUP(C959,'[8]Resumen Peso'!$B$1:$D$65536,3,0)</f>
        <v>2918.788467997625</v>
      </c>
      <c r="N959" s="9"/>
      <c r="O959" s="9"/>
      <c r="P959" s="9"/>
      <c r="Q959" s="9"/>
      <c r="R959" s="9"/>
    </row>
    <row r="960" spans="1:18" x14ac:dyDescent="0.2">
      <c r="A960" s="33"/>
      <c r="B960" s="34">
        <f t="shared" si="14"/>
        <v>944</v>
      </c>
      <c r="C960" s="35" t="s">
        <v>993</v>
      </c>
      <c r="D960" s="36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37" t="s">
        <v>50</v>
      </c>
      <c r="F960" s="38">
        <v>0</v>
      </c>
      <c r="G960" s="39">
        <f>VLOOKUP(C960,'[8]Resumen Peso'!$B$1:$D$65536,3,0)*$C$14</f>
        <v>3921.8917867792002</v>
      </c>
      <c r="H960" s="46"/>
      <c r="I960" s="41"/>
      <c r="J960" s="42">
        <f>+VLOOKUP(C960,'[8]Resumen Peso'!$B$1:$D$65536,3,0)</f>
        <v>3272.1963326826035</v>
      </c>
      <c r="N960" s="9"/>
      <c r="O960" s="9"/>
      <c r="P960" s="9"/>
      <c r="Q960" s="9"/>
      <c r="R960" s="9"/>
    </row>
    <row r="961" spans="1:18" x14ac:dyDescent="0.2">
      <c r="A961" s="33"/>
      <c r="B961" s="34">
        <f t="shared" si="14"/>
        <v>945</v>
      </c>
      <c r="C961" s="35" t="s">
        <v>994</v>
      </c>
      <c r="D961" s="36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37" t="s">
        <v>50</v>
      </c>
      <c r="F961" s="38">
        <v>0</v>
      </c>
      <c r="G961" s="39">
        <f>VLOOKUP(C961,'[8]Resumen Peso'!$B$1:$D$65536,3,0)*$C$14</f>
        <v>4352.8210730068813</v>
      </c>
      <c r="H961" s="46"/>
      <c r="I961" s="41"/>
      <c r="J961" s="42">
        <f>+VLOOKUP(C961,'[8]Resumen Peso'!$B$1:$D$65536,3,0)</f>
        <v>3631.7384380495041</v>
      </c>
      <c r="N961" s="9"/>
      <c r="O961" s="9"/>
      <c r="P961" s="9"/>
      <c r="Q961" s="9"/>
      <c r="R961" s="9"/>
    </row>
    <row r="962" spans="1:18" x14ac:dyDescent="0.2">
      <c r="A962" s="33"/>
      <c r="B962" s="34">
        <f t="shared" si="14"/>
        <v>946</v>
      </c>
      <c r="C962" s="35" t="s">
        <v>995</v>
      </c>
      <c r="D962" s="36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37" t="s">
        <v>50</v>
      </c>
      <c r="F962" s="38">
        <v>0</v>
      </c>
      <c r="G962" s="39">
        <f>VLOOKUP(C962,'[8]Resumen Peso'!$B$1:$D$65536,3,0)*$C$14</f>
        <v>4783.750359234562</v>
      </c>
      <c r="H962" s="46"/>
      <c r="I962" s="41"/>
      <c r="J962" s="42">
        <f>+VLOOKUP(C962,'[8]Resumen Peso'!$B$1:$D$65536,3,0)</f>
        <v>3991.2805434164047</v>
      </c>
      <c r="N962" s="9"/>
      <c r="O962" s="9"/>
      <c r="P962" s="9"/>
      <c r="Q962" s="9"/>
      <c r="R962" s="9"/>
    </row>
    <row r="963" spans="1:18" x14ac:dyDescent="0.2">
      <c r="A963" s="33"/>
      <c r="B963" s="34">
        <f t="shared" si="14"/>
        <v>947</v>
      </c>
      <c r="C963" s="35" t="s">
        <v>996</v>
      </c>
      <c r="D963" s="36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37" t="s">
        <v>50</v>
      </c>
      <c r="F963" s="38">
        <v>0</v>
      </c>
      <c r="G963" s="39">
        <f>VLOOKUP(C963,'[8]Resumen Peso'!$B$1:$D$65536,3,0)*$C$14</f>
        <v>5292.5603201004833</v>
      </c>
      <c r="H963" s="46"/>
      <c r="I963" s="41"/>
      <c r="J963" s="42">
        <f>+VLOOKUP(C963,'[8]Resumen Peso'!$B$1:$D$65536,3,0)</f>
        <v>4415.8017129168884</v>
      </c>
      <c r="N963" s="9"/>
      <c r="O963" s="9"/>
      <c r="P963" s="9"/>
      <c r="Q963" s="9"/>
      <c r="R963" s="9"/>
    </row>
    <row r="964" spans="1:18" x14ac:dyDescent="0.2">
      <c r="A964" s="33"/>
      <c r="B964" s="34">
        <f t="shared" si="14"/>
        <v>948</v>
      </c>
      <c r="C964" s="35" t="s">
        <v>997</v>
      </c>
      <c r="D964" s="36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37" t="s">
        <v>50</v>
      </c>
      <c r="F964" s="38">
        <v>0</v>
      </c>
      <c r="G964" s="39">
        <f>VLOOKUP(C964,'[8]Resumen Peso'!$B$1:$D$65536,3,0)*$C$14</f>
        <v>5893.7197328513175</v>
      </c>
      <c r="H964" s="46"/>
      <c r="I964" s="41"/>
      <c r="J964" s="42">
        <f>+VLOOKUP(C964,'[8]Resumen Peso'!$B$1:$D$65536,3,0)</f>
        <v>4917.3738451190293</v>
      </c>
      <c r="N964" s="9"/>
      <c r="O964" s="9"/>
      <c r="P964" s="9"/>
      <c r="Q964" s="9"/>
      <c r="R964" s="9"/>
    </row>
    <row r="965" spans="1:18" x14ac:dyDescent="0.2">
      <c r="A965" s="33"/>
      <c r="B965" s="34">
        <f t="shared" si="14"/>
        <v>949</v>
      </c>
      <c r="C965" s="35" t="s">
        <v>998</v>
      </c>
      <c r="D965" s="36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37" t="s">
        <v>50</v>
      </c>
      <c r="F965" s="38">
        <v>0</v>
      </c>
      <c r="G965" s="39">
        <f>VLOOKUP(C965,'[8]Resumen Peso'!$B$1:$D$65536,3,0)*$C$14</f>
        <v>6600.9661007934765</v>
      </c>
      <c r="H965" s="46"/>
      <c r="I965" s="41"/>
      <c r="J965" s="42">
        <f>+VLOOKUP(C965,'[8]Resumen Peso'!$B$1:$D$65536,3,0)</f>
        <v>5507.4587065333135</v>
      </c>
      <c r="N965" s="9"/>
      <c r="O965" s="9"/>
      <c r="P965" s="9"/>
      <c r="Q965" s="9"/>
      <c r="R965" s="9"/>
    </row>
    <row r="966" spans="1:18" x14ac:dyDescent="0.2">
      <c r="A966" s="33"/>
      <c r="B966" s="34">
        <f t="shared" si="14"/>
        <v>950</v>
      </c>
      <c r="C966" s="35" t="s">
        <v>999</v>
      </c>
      <c r="D966" s="36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37" t="s">
        <v>50</v>
      </c>
      <c r="F966" s="38">
        <v>0</v>
      </c>
      <c r="G966" s="39">
        <f>VLOOKUP(C966,'[8]Resumen Peso'!$B$1:$D$65536,3,0)*$C$14</f>
        <v>6814.5132478738778</v>
      </c>
      <c r="H966" s="46"/>
      <c r="I966" s="41"/>
      <c r="J966" s="42">
        <f>+VLOOKUP(C966,'[8]Resumen Peso'!$B$1:$D$65536,3,0)</f>
        <v>5685.6299130635107</v>
      </c>
      <c r="N966" s="9"/>
      <c r="O966" s="9"/>
      <c r="P966" s="9"/>
      <c r="Q966" s="9"/>
      <c r="R966" s="9"/>
    </row>
    <row r="967" spans="1:18" x14ac:dyDescent="0.2">
      <c r="A967" s="33"/>
      <c r="B967" s="34">
        <f t="shared" si="14"/>
        <v>951</v>
      </c>
      <c r="C967" s="35" t="s">
        <v>1000</v>
      </c>
      <c r="D967" s="36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37" t="s">
        <v>50</v>
      </c>
      <c r="F967" s="38">
        <v>0</v>
      </c>
      <c r="G967" s="39">
        <f>VLOOKUP(C967,'[8]Resumen Peso'!$B$1:$D$65536,3,0)*$C$14</f>
        <v>7597.0047356453488</v>
      </c>
      <c r="H967" s="46"/>
      <c r="I967" s="41"/>
      <c r="J967" s="42">
        <f>+VLOOKUP(C967,'[8]Resumen Peso'!$B$1:$D$65536,3,0)</f>
        <v>6338.4948863584286</v>
      </c>
      <c r="N967" s="9"/>
      <c r="O967" s="9"/>
      <c r="P967" s="9"/>
      <c r="Q967" s="9"/>
      <c r="R967" s="9"/>
    </row>
    <row r="968" spans="1:18" x14ac:dyDescent="0.2">
      <c r="A968" s="33"/>
      <c r="B968" s="34">
        <f t="shared" si="14"/>
        <v>952</v>
      </c>
      <c r="C968" s="35" t="s">
        <v>1001</v>
      </c>
      <c r="D968" s="36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37" t="s">
        <v>50</v>
      </c>
      <c r="F968" s="38">
        <v>0</v>
      </c>
      <c r="G968" s="39">
        <f>VLOOKUP(C968,'[8]Resumen Peso'!$B$1:$D$65536,3,0)*$C$14</f>
        <v>8379.4962234168197</v>
      </c>
      <c r="H968" s="46"/>
      <c r="I968" s="41"/>
      <c r="J968" s="42">
        <f>+VLOOKUP(C968,'[8]Resumen Peso'!$B$1:$D$65536,3,0)</f>
        <v>6991.3598596533466</v>
      </c>
      <c r="N968" s="9"/>
      <c r="O968" s="9"/>
      <c r="P968" s="9"/>
      <c r="Q968" s="9"/>
      <c r="R968" s="9"/>
    </row>
    <row r="969" spans="1:18" x14ac:dyDescent="0.2">
      <c r="A969" s="33"/>
      <c r="B969" s="34">
        <f t="shared" si="14"/>
        <v>953</v>
      </c>
      <c r="C969" s="35" t="s">
        <v>1002</v>
      </c>
      <c r="D969" s="36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37" t="s">
        <v>50</v>
      </c>
      <c r="F969" s="38">
        <v>0</v>
      </c>
      <c r="G969" s="39">
        <f>VLOOKUP(C969,'[8]Resumen Peso'!$B$1:$D$65536,3,0)*$C$14</f>
        <v>1999.378922209929</v>
      </c>
      <c r="H969" s="46"/>
      <c r="I969" s="41"/>
      <c r="J969" s="42">
        <f>+VLOOKUP(C969,'[8]Resumen Peso'!$B$1:$D$65536,3,0)</f>
        <v>1668.1644299704276</v>
      </c>
      <c r="N969" s="9"/>
      <c r="O969" s="9"/>
      <c r="P969" s="9"/>
      <c r="Q969" s="9"/>
      <c r="R969" s="9"/>
    </row>
    <row r="970" spans="1:18" x14ac:dyDescent="0.2">
      <c r="A970" s="33"/>
      <c r="B970" s="34">
        <f t="shared" si="14"/>
        <v>954</v>
      </c>
      <c r="C970" s="35" t="s">
        <v>1003</v>
      </c>
      <c r="D970" s="36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37" t="s">
        <v>50</v>
      </c>
      <c r="F970" s="38">
        <v>0</v>
      </c>
      <c r="G970" s="39">
        <f>VLOOKUP(C970,'[8]Resumen Peso'!$B$1:$D$65536,3,0)*$C$14</f>
        <v>2287.5776857717206</v>
      </c>
      <c r="H970" s="46"/>
      <c r="I970" s="41"/>
      <c r="J970" s="42">
        <f>+VLOOKUP(C970,'[8]Resumen Peso'!$B$1:$D$65536,3,0)</f>
        <v>1908.6205640202188</v>
      </c>
      <c r="N970" s="9"/>
      <c r="O970" s="9"/>
      <c r="P970" s="9"/>
      <c r="Q970" s="9"/>
      <c r="R970" s="9"/>
    </row>
    <row r="971" spans="1:18" x14ac:dyDescent="0.2">
      <c r="A971" s="33"/>
      <c r="B971" s="34">
        <f t="shared" si="14"/>
        <v>955</v>
      </c>
      <c r="C971" s="35" t="s">
        <v>1004</v>
      </c>
      <c r="D971" s="36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37" t="s">
        <v>50</v>
      </c>
      <c r="F971" s="38">
        <v>0</v>
      </c>
      <c r="G971" s="39">
        <f>VLOOKUP(C971,'[8]Resumen Peso'!$B$1:$D$65536,3,0)*$C$14</f>
        <v>2573.2032460874248</v>
      </c>
      <c r="H971" s="46"/>
      <c r="I971" s="41"/>
      <c r="J971" s="42">
        <f>+VLOOKUP(C971,'[8]Resumen Peso'!$B$1:$D$65536,3,0)</f>
        <v>2146.9297683017085</v>
      </c>
      <c r="N971" s="9"/>
      <c r="O971" s="9"/>
      <c r="P971" s="9"/>
      <c r="Q971" s="9"/>
      <c r="R971" s="9"/>
    </row>
    <row r="972" spans="1:18" x14ac:dyDescent="0.2">
      <c r="A972" s="33"/>
      <c r="B972" s="34">
        <f t="shared" si="14"/>
        <v>956</v>
      </c>
      <c r="C972" s="35" t="s">
        <v>1005</v>
      </c>
      <c r="D972" s="36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37" t="s">
        <v>50</v>
      </c>
      <c r="F972" s="38">
        <v>0</v>
      </c>
      <c r="G972" s="39">
        <f>VLOOKUP(C972,'[8]Resumen Peso'!$B$1:$D$65536,3,0)*$C$14</f>
        <v>2856.2556031570416</v>
      </c>
      <c r="H972" s="46"/>
      <c r="I972" s="41"/>
      <c r="J972" s="42">
        <f>+VLOOKUP(C972,'[8]Resumen Peso'!$B$1:$D$65536,3,0)</f>
        <v>2383.0920428148966</v>
      </c>
      <c r="N972" s="9"/>
      <c r="O972" s="9"/>
      <c r="P972" s="9"/>
      <c r="Q972" s="9"/>
      <c r="R972" s="9"/>
    </row>
    <row r="973" spans="1:18" x14ac:dyDescent="0.2">
      <c r="A973" s="33"/>
      <c r="B973" s="34">
        <f t="shared" si="14"/>
        <v>957</v>
      </c>
      <c r="C973" s="35" t="s">
        <v>1006</v>
      </c>
      <c r="D973" s="36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37" t="s">
        <v>50</v>
      </c>
      <c r="F973" s="38">
        <v>0</v>
      </c>
      <c r="G973" s="39">
        <f>VLOOKUP(C973,'[8]Resumen Peso'!$B$1:$D$65536,3,0)*$C$14</f>
        <v>3139.307960226658</v>
      </c>
      <c r="H973" s="46"/>
      <c r="I973" s="41"/>
      <c r="J973" s="42">
        <f>+VLOOKUP(C973,'[8]Resumen Peso'!$B$1:$D$65536,3,0)</f>
        <v>2619.2543173280842</v>
      </c>
      <c r="N973" s="9"/>
      <c r="O973" s="9"/>
      <c r="P973" s="9"/>
      <c r="Q973" s="9"/>
      <c r="R973" s="9"/>
    </row>
    <row r="974" spans="1:18" x14ac:dyDescent="0.2">
      <c r="A974" s="33"/>
      <c r="B974" s="34">
        <f t="shared" si="14"/>
        <v>958</v>
      </c>
      <c r="C974" s="35" t="s">
        <v>1007</v>
      </c>
      <c r="D974" s="36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37" t="s">
        <v>50</v>
      </c>
      <c r="F974" s="38">
        <v>0</v>
      </c>
      <c r="G974" s="39">
        <f>VLOOKUP(C974,'[8]Resumen Peso'!$B$1:$D$65536,3,0)*$C$14</f>
        <v>3519.4163973322002</v>
      </c>
      <c r="H974" s="46"/>
      <c r="I974" s="41"/>
      <c r="J974" s="42">
        <f>+VLOOKUP(C974,'[8]Resumen Peso'!$B$1:$D$65536,3,0)</f>
        <v>2936.394488842076</v>
      </c>
      <c r="N974" s="9"/>
      <c r="O974" s="9"/>
      <c r="P974" s="9"/>
      <c r="Q974" s="9"/>
      <c r="R974" s="9"/>
    </row>
    <row r="975" spans="1:18" x14ac:dyDescent="0.2">
      <c r="A975" s="33"/>
      <c r="B975" s="34">
        <f t="shared" si="14"/>
        <v>959</v>
      </c>
      <c r="C975" s="35" t="s">
        <v>1008</v>
      </c>
      <c r="D975" s="36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37" t="s">
        <v>50</v>
      </c>
      <c r="F975" s="38">
        <v>0</v>
      </c>
      <c r="G975" s="39">
        <f>VLOOKUP(C975,'[8]Resumen Peso'!$B$1:$D$65536,3,0)*$C$14</f>
        <v>3906.1225275607108</v>
      </c>
      <c r="H975" s="46"/>
      <c r="I975" s="41"/>
      <c r="J975" s="42">
        <f>+VLOOKUP(C975,'[8]Resumen Peso'!$B$1:$D$65536,3,0)</f>
        <v>3259.0393882819935</v>
      </c>
      <c r="N975" s="9"/>
      <c r="O975" s="9"/>
      <c r="P975" s="9"/>
      <c r="Q975" s="9"/>
      <c r="R975" s="9"/>
    </row>
    <row r="976" spans="1:18" x14ac:dyDescent="0.2">
      <c r="A976" s="33"/>
      <c r="B976" s="34">
        <f t="shared" si="14"/>
        <v>960</v>
      </c>
      <c r="C976" s="35" t="s">
        <v>1009</v>
      </c>
      <c r="D976" s="36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37" t="s">
        <v>50</v>
      </c>
      <c r="F976" s="38">
        <v>0</v>
      </c>
      <c r="G976" s="39">
        <f>VLOOKUP(C976,'[8]Resumen Peso'!$B$1:$D$65536,3,0)*$C$14</f>
        <v>4292.8286577892213</v>
      </c>
      <c r="H976" s="46"/>
      <c r="I976" s="41"/>
      <c r="J976" s="42">
        <f>+VLOOKUP(C976,'[8]Resumen Peso'!$B$1:$D$65536,3,0)</f>
        <v>3581.684287721911</v>
      </c>
      <c r="N976" s="9"/>
      <c r="O976" s="9"/>
      <c r="P976" s="9"/>
      <c r="Q976" s="9"/>
      <c r="R976" s="9"/>
    </row>
    <row r="977" spans="1:18" x14ac:dyDescent="0.2">
      <c r="A977" s="33"/>
      <c r="B977" s="34">
        <f t="shared" si="14"/>
        <v>961</v>
      </c>
      <c r="C977" s="35" t="s">
        <v>1010</v>
      </c>
      <c r="D977" s="36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37" t="s">
        <v>50</v>
      </c>
      <c r="F977" s="38">
        <v>0</v>
      </c>
      <c r="G977" s="39">
        <f>VLOOKUP(C977,'[8]Resumen Peso'!$B$1:$D$65536,3,0)*$C$14</f>
        <v>4749.4231322808482</v>
      </c>
      <c r="H977" s="46"/>
      <c r="I977" s="41"/>
      <c r="J977" s="42">
        <f>+VLOOKUP(C977,'[8]Resumen Peso'!$B$1:$D$65536,3,0)</f>
        <v>3962.6399198969698</v>
      </c>
      <c r="N977" s="9"/>
      <c r="O977" s="9"/>
      <c r="P977" s="9"/>
      <c r="Q977" s="9"/>
      <c r="R977" s="9"/>
    </row>
    <row r="978" spans="1:18" x14ac:dyDescent="0.2">
      <c r="A978" s="33"/>
      <c r="B978" s="34">
        <f t="shared" ref="B978:B1041" si="15">1+B977</f>
        <v>962</v>
      </c>
      <c r="C978" s="35" t="s">
        <v>1011</v>
      </c>
      <c r="D978" s="36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37" t="s">
        <v>50</v>
      </c>
      <c r="F978" s="38">
        <v>0</v>
      </c>
      <c r="G978" s="39">
        <f>VLOOKUP(C978,'[8]Resumen Peso'!$B$1:$D$65536,3,0)*$C$14</f>
        <v>5288.8899023172025</v>
      </c>
      <c r="H978" s="46"/>
      <c r="I978" s="41"/>
      <c r="J978" s="42">
        <f>+VLOOKUP(C978,'[8]Resumen Peso'!$B$1:$D$65536,3,0)</f>
        <v>4412.7393317338192</v>
      </c>
      <c r="N978" s="9"/>
      <c r="O978" s="9"/>
      <c r="P978" s="9"/>
      <c r="Q978" s="9"/>
      <c r="R978" s="9"/>
    </row>
    <row r="979" spans="1:18" x14ac:dyDescent="0.2">
      <c r="A979" s="33"/>
      <c r="B979" s="34">
        <f t="shared" si="15"/>
        <v>963</v>
      </c>
      <c r="C979" s="35" t="s">
        <v>1012</v>
      </c>
      <c r="D979" s="36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37" t="s">
        <v>50</v>
      </c>
      <c r="F979" s="38">
        <v>0</v>
      </c>
      <c r="G979" s="39">
        <f>VLOOKUP(C979,'[8]Resumen Peso'!$B$1:$D$65536,3,0)*$C$14</f>
        <v>5923.5566905952674</v>
      </c>
      <c r="H979" s="46"/>
      <c r="I979" s="41"/>
      <c r="J979" s="42">
        <f>+VLOOKUP(C979,'[8]Resumen Peso'!$B$1:$D$65536,3,0)</f>
        <v>4942.2680515418779</v>
      </c>
      <c r="N979" s="9"/>
      <c r="O979" s="9"/>
      <c r="P979" s="9"/>
      <c r="Q979" s="9"/>
      <c r="R979" s="9"/>
    </row>
    <row r="980" spans="1:18" x14ac:dyDescent="0.2">
      <c r="A980" s="33"/>
      <c r="B980" s="34">
        <f t="shared" si="15"/>
        <v>964</v>
      </c>
      <c r="C980" s="35" t="s">
        <v>1013</v>
      </c>
      <c r="D980" s="36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37" t="s">
        <v>50</v>
      </c>
      <c r="F980" s="38">
        <v>0</v>
      </c>
      <c r="G980" s="39">
        <f>VLOOKUP(C980,'[8]Resumen Peso'!$B$1:$D$65536,3,0)*$C$14</f>
        <v>6115.189038425925</v>
      </c>
      <c r="H980" s="46"/>
      <c r="I980" s="41"/>
      <c r="J980" s="42">
        <f>+VLOOKUP(C980,'[8]Resumen Peso'!$B$1:$D$65536,3,0)</f>
        <v>5102.1548357485881</v>
      </c>
      <c r="N980" s="9"/>
      <c r="O980" s="9"/>
      <c r="P980" s="9"/>
      <c r="Q980" s="9"/>
      <c r="R980" s="9"/>
    </row>
    <row r="981" spans="1:18" x14ac:dyDescent="0.2">
      <c r="A981" s="33"/>
      <c r="B981" s="34">
        <f t="shared" si="15"/>
        <v>965</v>
      </c>
      <c r="C981" s="35" t="s">
        <v>1014</v>
      </c>
      <c r="D981" s="36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37" t="s">
        <v>50</v>
      </c>
      <c r="F981" s="38">
        <v>0</v>
      </c>
      <c r="G981" s="39">
        <f>VLOOKUP(C981,'[8]Resumen Peso'!$B$1:$D$65536,3,0)*$C$14</f>
        <v>6817.3790840868724</v>
      </c>
      <c r="H981" s="46"/>
      <c r="I981" s="41"/>
      <c r="J981" s="42">
        <f>+VLOOKUP(C981,'[8]Resumen Peso'!$B$1:$D$65536,3,0)</f>
        <v>5688.0209986048922</v>
      </c>
      <c r="N981" s="9"/>
      <c r="O981" s="9"/>
      <c r="P981" s="9"/>
      <c r="Q981" s="9"/>
      <c r="R981" s="9"/>
    </row>
    <row r="982" spans="1:18" x14ac:dyDescent="0.2">
      <c r="A982" s="33"/>
      <c r="B982" s="34">
        <f t="shared" si="15"/>
        <v>966</v>
      </c>
      <c r="C982" s="35" t="s">
        <v>1015</v>
      </c>
      <c r="D982" s="36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37" t="s">
        <v>50</v>
      </c>
      <c r="F982" s="38">
        <v>0</v>
      </c>
      <c r="G982" s="39">
        <f>VLOOKUP(C982,'[8]Resumen Peso'!$B$1:$D$65536,3,0)*$C$14</f>
        <v>7519.5691297478206</v>
      </c>
      <c r="H982" s="46"/>
      <c r="I982" s="41"/>
      <c r="J982" s="42">
        <f>+VLOOKUP(C982,'[8]Resumen Peso'!$B$1:$D$65536,3,0)</f>
        <v>6273.8871614611962</v>
      </c>
      <c r="N982" s="9"/>
      <c r="P982" s="9"/>
      <c r="Q982" s="9"/>
      <c r="R982" s="9"/>
    </row>
    <row r="983" spans="1:18" x14ac:dyDescent="0.2">
      <c r="A983" s="33"/>
      <c r="B983" s="34">
        <f t="shared" si="15"/>
        <v>967</v>
      </c>
      <c r="C983" s="35" t="s">
        <v>1016</v>
      </c>
      <c r="D983" s="36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37" t="s">
        <v>50</v>
      </c>
      <c r="F983" s="38">
        <v>0</v>
      </c>
      <c r="G983" s="39">
        <f>VLOOKUP(C983,'[8]Resumen Peso'!$B$1:$D$65536,3,0)*$C$14</f>
        <v>3441.2144309369264</v>
      </c>
      <c r="H983" s="46"/>
      <c r="I983" s="41"/>
      <c r="J983" s="42">
        <f>+VLOOKUP(C983,'[8]Resumen Peso'!$B$1:$D$65536,3,0)</f>
        <v>2871.1473577229049</v>
      </c>
      <c r="N983" s="9"/>
      <c r="P983" s="9"/>
      <c r="Q983" s="9"/>
      <c r="R983" s="9"/>
    </row>
    <row r="984" spans="1:18" x14ac:dyDescent="0.2">
      <c r="A984" s="33"/>
      <c r="B984" s="34">
        <f t="shared" si="15"/>
        <v>968</v>
      </c>
      <c r="C984" s="35" t="s">
        <v>1017</v>
      </c>
      <c r="D984" s="36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37" t="s">
        <v>50</v>
      </c>
      <c r="F984" s="38">
        <v>0</v>
      </c>
      <c r="G984" s="39">
        <f>VLOOKUP(C984,'[8]Resumen Peso'!$B$1:$D$65536,3,0)*$C$14</f>
        <v>3937.2453399008077</v>
      </c>
      <c r="H984" s="46"/>
      <c r="I984" s="41"/>
      <c r="J984" s="42">
        <f>+VLOOKUP(C984,'[8]Resumen Peso'!$B$1:$D$65536,3,0)</f>
        <v>3285.0064363135939</v>
      </c>
      <c r="N984" s="9"/>
      <c r="O984" s="9"/>
      <c r="P984" s="9"/>
      <c r="Q984" s="9"/>
      <c r="R984" s="9"/>
    </row>
    <row r="985" spans="1:18" x14ac:dyDescent="0.2">
      <c r="A985" s="33"/>
      <c r="B985" s="34">
        <f t="shared" si="15"/>
        <v>969</v>
      </c>
      <c r="C985" s="35" t="s">
        <v>1018</v>
      </c>
      <c r="D985" s="36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37" t="s">
        <v>50</v>
      </c>
      <c r="F985" s="38">
        <v>0</v>
      </c>
      <c r="G985" s="39">
        <f>VLOOKUP(C985,'[8]Resumen Peso'!$B$1:$D$65536,3,0)*$C$14</f>
        <v>4428.8474014632257</v>
      </c>
      <c r="H985" s="46"/>
      <c r="I985" s="41"/>
      <c r="J985" s="42">
        <f>+VLOOKUP(C985,'[8]Resumen Peso'!$B$1:$D$65536,3,0)</f>
        <v>3695.1703445597232</v>
      </c>
      <c r="N985" s="9"/>
      <c r="O985" s="9"/>
      <c r="P985" s="9"/>
      <c r="Q985" s="9"/>
      <c r="R985" s="9"/>
    </row>
    <row r="986" spans="1:18" x14ac:dyDescent="0.2">
      <c r="A986" s="33"/>
      <c r="B986" s="34">
        <f t="shared" si="15"/>
        <v>970</v>
      </c>
      <c r="C986" s="35" t="s">
        <v>1019</v>
      </c>
      <c r="D986" s="36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37" t="s">
        <v>50</v>
      </c>
      <c r="F986" s="38">
        <v>0</v>
      </c>
      <c r="G986" s="39">
        <f>VLOOKUP(C986,'[8]Resumen Peso'!$B$1:$D$65536,3,0)*$C$14</f>
        <v>4916.0206156241802</v>
      </c>
      <c r="H986" s="46"/>
      <c r="I986" s="41"/>
      <c r="J986" s="42">
        <f>+VLOOKUP(C986,'[8]Resumen Peso'!$B$1:$D$65536,3,0)</f>
        <v>4101.6390824612927</v>
      </c>
      <c r="N986" s="9"/>
      <c r="O986" s="9"/>
      <c r="P986" s="9"/>
      <c r="Q986" s="9"/>
      <c r="R986" s="9"/>
    </row>
    <row r="987" spans="1:18" x14ac:dyDescent="0.2">
      <c r="A987" s="33"/>
      <c r="B987" s="34">
        <f t="shared" si="15"/>
        <v>971</v>
      </c>
      <c r="C987" s="35" t="s">
        <v>1020</v>
      </c>
      <c r="D987" s="36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37" t="s">
        <v>50</v>
      </c>
      <c r="F987" s="38">
        <v>0</v>
      </c>
      <c r="G987" s="39">
        <f>VLOOKUP(C987,'[8]Resumen Peso'!$B$1:$D$65536,3,0)*$C$14</f>
        <v>5403.1938297851357</v>
      </c>
      <c r="H987" s="46"/>
      <c r="I987" s="41"/>
      <c r="J987" s="42">
        <f>+VLOOKUP(C987,'[8]Resumen Peso'!$B$1:$D$65536,3,0)</f>
        <v>4508.1078203628622</v>
      </c>
      <c r="N987" s="9"/>
      <c r="O987" s="9"/>
      <c r="P987" s="9"/>
      <c r="Q987" s="9"/>
      <c r="R987" s="9"/>
    </row>
    <row r="988" spans="1:18" x14ac:dyDescent="0.2">
      <c r="A988" s="33"/>
      <c r="B988" s="34">
        <f t="shared" si="15"/>
        <v>972</v>
      </c>
      <c r="C988" s="35" t="s">
        <v>1021</v>
      </c>
      <c r="D988" s="36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37" t="s">
        <v>50</v>
      </c>
      <c r="F988" s="38">
        <v>0</v>
      </c>
      <c r="G988" s="39">
        <f>VLOOKUP(C988,'[8]Resumen Peso'!$B$1:$D$65536,3,0)*$C$14</f>
        <v>6057.4143102344806</v>
      </c>
      <c r="H988" s="46"/>
      <c r="I988" s="41"/>
      <c r="J988" s="42">
        <f>+VLOOKUP(C988,'[8]Resumen Peso'!$B$1:$D$65536,3,0)</f>
        <v>5053.9509933205354</v>
      </c>
      <c r="N988" s="9"/>
      <c r="O988" s="9"/>
      <c r="P988" s="9"/>
      <c r="Q988" s="9"/>
      <c r="R988" s="9"/>
    </row>
    <row r="989" spans="1:18" x14ac:dyDescent="0.2">
      <c r="A989" s="33"/>
      <c r="B989" s="34">
        <f t="shared" si="15"/>
        <v>973</v>
      </c>
      <c r="C989" s="35" t="s">
        <v>1022</v>
      </c>
      <c r="D989" s="36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37" t="s">
        <v>50</v>
      </c>
      <c r="F989" s="38">
        <v>0</v>
      </c>
      <c r="G989" s="39">
        <f>VLOOKUP(C989,'[8]Resumen Peso'!$B$1:$D$65536,3,0)*$C$14</f>
        <v>6722.990355421176</v>
      </c>
      <c r="H989" s="46"/>
      <c r="I989" s="41"/>
      <c r="J989" s="42">
        <f>+VLOOKUP(C989,'[8]Resumen Peso'!$B$1:$D$65536,3,0)</f>
        <v>5609.2685830416594</v>
      </c>
      <c r="N989" s="9"/>
      <c r="O989" s="9"/>
      <c r="P989" s="9"/>
      <c r="Q989" s="9"/>
      <c r="R989" s="9"/>
    </row>
    <row r="990" spans="1:18" x14ac:dyDescent="0.2">
      <c r="A990" s="33"/>
      <c r="B990" s="34">
        <f t="shared" si="15"/>
        <v>974</v>
      </c>
      <c r="C990" s="35" t="s">
        <v>1023</v>
      </c>
      <c r="D990" s="36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37" t="s">
        <v>50</v>
      </c>
      <c r="F990" s="38">
        <v>0</v>
      </c>
      <c r="G990" s="39">
        <f>VLOOKUP(C990,'[8]Resumen Peso'!$B$1:$D$65536,3,0)*$C$14</f>
        <v>7388.5664006078723</v>
      </c>
      <c r="H990" s="46"/>
      <c r="I990" s="41"/>
      <c r="J990" s="42">
        <f>+VLOOKUP(C990,'[8]Resumen Peso'!$B$1:$D$65536,3,0)</f>
        <v>6164.5861727627835</v>
      </c>
      <c r="N990" s="9"/>
      <c r="O990" s="9"/>
      <c r="P990" s="9"/>
      <c r="Q990" s="9"/>
      <c r="R990" s="9"/>
    </row>
    <row r="991" spans="1:18" x14ac:dyDescent="0.2">
      <c r="A991" s="33"/>
      <c r="B991" s="34">
        <f t="shared" si="15"/>
        <v>975</v>
      </c>
      <c r="C991" s="35" t="s">
        <v>1024</v>
      </c>
      <c r="D991" s="36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37" t="s">
        <v>50</v>
      </c>
      <c r="F991" s="38">
        <v>0</v>
      </c>
      <c r="G991" s="39">
        <f>VLOOKUP(C991,'[8]Resumen Peso'!$B$1:$D$65536,3,0)*$C$14</f>
        <v>8174.4301892337653</v>
      </c>
      <c r="H991" s="46"/>
      <c r="I991" s="41"/>
      <c r="J991" s="42">
        <f>+VLOOKUP(C991,'[8]Resumen Peso'!$B$1:$D$65536,3,0)</f>
        <v>6820.2647959716896</v>
      </c>
      <c r="N991" s="9"/>
      <c r="O991" s="9"/>
      <c r="P991" s="9"/>
      <c r="Q991" s="9"/>
      <c r="R991" s="9"/>
    </row>
    <row r="992" spans="1:18" x14ac:dyDescent="0.2">
      <c r="A992" s="33"/>
      <c r="B992" s="34">
        <f t="shared" si="15"/>
        <v>976</v>
      </c>
      <c r="C992" s="35" t="s">
        <v>1025</v>
      </c>
      <c r="D992" s="36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37" t="s">
        <v>50</v>
      </c>
      <c r="F992" s="38">
        <v>0</v>
      </c>
      <c r="G992" s="39">
        <f>VLOOKUP(C992,'[8]Resumen Peso'!$B$1:$D$65536,3,0)*$C$14</f>
        <v>9102.9289412402723</v>
      </c>
      <c r="H992" s="46"/>
      <c r="I992" s="41"/>
      <c r="J992" s="42">
        <f>+VLOOKUP(C992,'[8]Resumen Peso'!$B$1:$D$65536,3,0)</f>
        <v>7594.949661438407</v>
      </c>
      <c r="N992" s="9"/>
      <c r="O992" s="9"/>
      <c r="P992" s="9"/>
      <c r="Q992" s="9"/>
      <c r="R992" s="9"/>
    </row>
    <row r="993" spans="1:18" x14ac:dyDescent="0.2">
      <c r="A993" s="33"/>
      <c r="B993" s="34">
        <f t="shared" si="15"/>
        <v>977</v>
      </c>
      <c r="C993" s="35" t="s">
        <v>1026</v>
      </c>
      <c r="D993" s="36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37" t="s">
        <v>50</v>
      </c>
      <c r="F993" s="38">
        <v>0</v>
      </c>
      <c r="G993" s="39">
        <f>VLOOKUP(C993,'[8]Resumen Peso'!$B$1:$D$65536,3,0)*$C$14</f>
        <v>10195.280414189107</v>
      </c>
      <c r="H993" s="46"/>
      <c r="I993" s="41"/>
      <c r="J993" s="42">
        <f>+VLOOKUP(C993,'[8]Resumen Peso'!$B$1:$D$65536,3,0)</f>
        <v>8506.3436208110161</v>
      </c>
      <c r="N993" s="9"/>
      <c r="O993" s="9"/>
      <c r="P993" s="9"/>
      <c r="Q993" s="9"/>
      <c r="R993" s="9"/>
    </row>
    <row r="994" spans="1:18" x14ac:dyDescent="0.2">
      <c r="A994" s="33"/>
      <c r="B994" s="34">
        <f t="shared" si="15"/>
        <v>978</v>
      </c>
      <c r="C994" s="35" t="s">
        <v>1027</v>
      </c>
      <c r="D994" s="36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37" t="s">
        <v>50</v>
      </c>
      <c r="F994" s="38">
        <v>0</v>
      </c>
      <c r="G994" s="39">
        <f>VLOOKUP(C994,'[8]Resumen Peso'!$B$1:$D$65536,3,0)*$C$14</f>
        <v>10525.106838517066</v>
      </c>
      <c r="H994" s="46"/>
      <c r="I994" s="41"/>
      <c r="J994" s="42">
        <f>+VLOOKUP(C994,'[8]Resumen Peso'!$B$1:$D$65536,3,0)</f>
        <v>8781.5314318939145</v>
      </c>
      <c r="N994" s="9"/>
      <c r="O994" s="9"/>
      <c r="P994" s="9"/>
      <c r="Q994" s="9"/>
      <c r="R994" s="9"/>
    </row>
    <row r="995" spans="1:18" x14ac:dyDescent="0.2">
      <c r="A995" s="33"/>
      <c r="B995" s="34">
        <f t="shared" si="15"/>
        <v>979</v>
      </c>
      <c r="C995" s="35" t="s">
        <v>1028</v>
      </c>
      <c r="D995" s="36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37" t="s">
        <v>50</v>
      </c>
      <c r="F995" s="38">
        <v>0</v>
      </c>
      <c r="G995" s="39">
        <f>VLOOKUP(C995,'[8]Resumen Peso'!$B$1:$D$65536,3,0)*$C$14</f>
        <v>11733.675405258713</v>
      </c>
      <c r="H995" s="46"/>
      <c r="I995" s="41"/>
      <c r="J995" s="42">
        <f>+VLOOKUP(C995,'[8]Resumen Peso'!$B$1:$D$65536,3,0)</f>
        <v>9789.8901135941069</v>
      </c>
      <c r="N995" s="9"/>
      <c r="O995" s="9"/>
      <c r="P995" s="9"/>
      <c r="Q995" s="9"/>
      <c r="R995" s="9"/>
    </row>
    <row r="996" spans="1:18" x14ac:dyDescent="0.2">
      <c r="A996" s="33"/>
      <c r="B996" s="34">
        <f t="shared" si="15"/>
        <v>980</v>
      </c>
      <c r="C996" s="35" t="s">
        <v>1029</v>
      </c>
      <c r="D996" s="36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37" t="s">
        <v>50</v>
      </c>
      <c r="F996" s="38">
        <v>0</v>
      </c>
      <c r="G996" s="39">
        <f>VLOOKUP(C996,'[8]Resumen Peso'!$B$1:$D$65536,3,0)*$C$14</f>
        <v>12942.243972000359</v>
      </c>
      <c r="H996" s="46"/>
      <c r="I996" s="41"/>
      <c r="J996" s="42">
        <f>+VLOOKUP(C996,'[8]Resumen Peso'!$B$1:$D$65536,3,0)</f>
        <v>10798.248795294299</v>
      </c>
      <c r="N996" s="9"/>
      <c r="O996" s="9"/>
      <c r="P996" s="9"/>
      <c r="Q996" s="9"/>
      <c r="R996" s="9"/>
    </row>
    <row r="997" spans="1:18" x14ac:dyDescent="0.2">
      <c r="A997" s="33"/>
      <c r="B997" s="34">
        <f t="shared" si="15"/>
        <v>981</v>
      </c>
      <c r="C997" s="35" t="s">
        <v>1030</v>
      </c>
      <c r="D997" s="36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37" t="s">
        <v>50</v>
      </c>
      <c r="F997" s="38">
        <v>0</v>
      </c>
      <c r="G997" s="39">
        <f>VLOOKUP(C997,'[8]Resumen Peso'!$B$1:$D$65536,3,0)*$C$14</f>
        <v>2763.2191774989851</v>
      </c>
      <c r="H997" s="46"/>
      <c r="I997" s="41"/>
      <c r="J997" s="42">
        <f>+VLOOKUP(C997,'[8]Resumen Peso'!$B$1:$D$65536,3,0)</f>
        <v>2305.4679095151346</v>
      </c>
      <c r="N997" s="9"/>
      <c r="O997" s="9"/>
      <c r="P997" s="9"/>
      <c r="Q997" s="9"/>
      <c r="R997" s="9"/>
    </row>
    <row r="998" spans="1:18" x14ac:dyDescent="0.2">
      <c r="A998" s="33"/>
      <c r="B998" s="34">
        <f t="shared" si="15"/>
        <v>982</v>
      </c>
      <c r="C998" s="35" t="s">
        <v>1031</v>
      </c>
      <c r="D998" s="36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37" t="s">
        <v>50</v>
      </c>
      <c r="F998" s="38">
        <v>0</v>
      </c>
      <c r="G998" s="39">
        <f>VLOOKUP(C998,'[8]Resumen Peso'!$B$1:$D$65536,3,0)*$C$14</f>
        <v>3161.5210409222618</v>
      </c>
      <c r="H998" s="46"/>
      <c r="I998" s="41"/>
      <c r="J998" s="42">
        <f>+VLOOKUP(C998,'[8]Resumen Peso'!$B$1:$D$65536,3,0)</f>
        <v>2637.7876081839827</v>
      </c>
      <c r="N998" s="9"/>
      <c r="O998" s="9"/>
      <c r="P998" s="9"/>
      <c r="Q998" s="9"/>
      <c r="R998" s="9"/>
    </row>
    <row r="999" spans="1:18" x14ac:dyDescent="0.2">
      <c r="A999" s="33"/>
      <c r="B999" s="34">
        <f t="shared" si="15"/>
        <v>983</v>
      </c>
      <c r="C999" s="35" t="s">
        <v>1032</v>
      </c>
      <c r="D999" s="36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37" t="s">
        <v>50</v>
      </c>
      <c r="F999" s="38">
        <v>0</v>
      </c>
      <c r="G999" s="39">
        <f>VLOOKUP(C999,'[8]Resumen Peso'!$B$1:$D$65536,3,0)*$C$14</f>
        <v>3556.2666377078313</v>
      </c>
      <c r="H999" s="46"/>
      <c r="I999" s="41"/>
      <c r="J999" s="42">
        <f>+VLOOKUP(C999,'[8]Resumen Peso'!$B$1:$D$65536,3,0)</f>
        <v>2967.1401666861448</v>
      </c>
      <c r="N999" s="9"/>
      <c r="O999" s="9"/>
      <c r="P999" s="9"/>
      <c r="Q999" s="9"/>
      <c r="R999" s="9"/>
    </row>
    <row r="1000" spans="1:18" x14ac:dyDescent="0.2">
      <c r="A1000" s="33"/>
      <c r="B1000" s="34">
        <f t="shared" si="15"/>
        <v>984</v>
      </c>
      <c r="C1000" s="35" t="s">
        <v>1033</v>
      </c>
      <c r="D1000" s="36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37" t="s">
        <v>50</v>
      </c>
      <c r="F1000" s="38">
        <v>0</v>
      </c>
      <c r="G1000" s="39">
        <f>VLOOKUP(C1000,'[8]Resumen Peso'!$B$1:$D$65536,3,0)*$C$14</f>
        <v>3947.455967855693</v>
      </c>
      <c r="H1000" s="46"/>
      <c r="I1000" s="41"/>
      <c r="J1000" s="42">
        <f>+VLOOKUP(C1000,'[8]Resumen Peso'!$B$1:$D$65536,3,0)</f>
        <v>3293.5255850216208</v>
      </c>
      <c r="N1000" s="9"/>
      <c r="O1000" s="9"/>
      <c r="P1000" s="9"/>
      <c r="Q1000" s="9"/>
      <c r="R1000" s="9"/>
    </row>
    <row r="1001" spans="1:18" x14ac:dyDescent="0.2">
      <c r="A1001" s="33"/>
      <c r="B1001" s="34">
        <f t="shared" si="15"/>
        <v>985</v>
      </c>
      <c r="C1001" s="35" t="s">
        <v>1034</v>
      </c>
      <c r="D1001" s="36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37" t="s">
        <v>50</v>
      </c>
      <c r="F1001" s="38">
        <v>0</v>
      </c>
      <c r="G1001" s="39">
        <f>VLOOKUP(C1001,'[8]Resumen Peso'!$B$1:$D$65536,3,0)*$C$14</f>
        <v>4338.6452980035538</v>
      </c>
      <c r="H1001" s="46"/>
      <c r="I1001" s="41"/>
      <c r="J1001" s="42">
        <f>+VLOOKUP(C1001,'[8]Resumen Peso'!$B$1:$D$65536,3,0)</f>
        <v>3619.9110033570964</v>
      </c>
      <c r="N1001" s="9"/>
      <c r="O1001" s="9"/>
      <c r="P1001" s="9"/>
      <c r="Q1001" s="9"/>
      <c r="R1001" s="9"/>
    </row>
    <row r="1002" spans="1:18" x14ac:dyDescent="0.2">
      <c r="A1002" s="33"/>
      <c r="B1002" s="34">
        <f t="shared" si="15"/>
        <v>986</v>
      </c>
      <c r="C1002" s="35" t="s">
        <v>1035</v>
      </c>
      <c r="D1002" s="36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37" t="s">
        <v>50</v>
      </c>
      <c r="F1002" s="38">
        <v>0</v>
      </c>
      <c r="G1002" s="39">
        <f>VLOOKUP(C1002,'[8]Resumen Peso'!$B$1:$D$65536,3,0)*$C$14</f>
        <v>4863.9698931924804</v>
      </c>
      <c r="H1002" s="46"/>
      <c r="I1002" s="41"/>
      <c r="J1002" s="42">
        <f>+VLOOKUP(C1002,'[8]Resumen Peso'!$B$1:$D$65536,3,0)</f>
        <v>4058.2110144996409</v>
      </c>
      <c r="N1002" s="9"/>
      <c r="O1002" s="9"/>
      <c r="P1002" s="9"/>
      <c r="Q1002" s="9"/>
      <c r="R1002" s="9"/>
    </row>
    <row r="1003" spans="1:18" x14ac:dyDescent="0.2">
      <c r="A1003" s="33"/>
      <c r="B1003" s="34">
        <f t="shared" si="15"/>
        <v>987</v>
      </c>
      <c r="C1003" s="35" t="s">
        <v>1036</v>
      </c>
      <c r="D1003" s="36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37" t="s">
        <v>50</v>
      </c>
      <c r="F1003" s="38">
        <v>0</v>
      </c>
      <c r="G1003" s="39">
        <f>VLOOKUP(C1003,'[8]Resumen Peso'!$B$1:$D$65536,3,0)*$C$14</f>
        <v>5398.4127560404877</v>
      </c>
      <c r="H1003" s="46"/>
      <c r="I1003" s="41"/>
      <c r="J1003" s="42">
        <f>+VLOOKUP(C1003,'[8]Resumen Peso'!$B$1:$D$65536,3,0)</f>
        <v>4504.1187730295678</v>
      </c>
      <c r="N1003" s="9"/>
      <c r="O1003" s="9"/>
      <c r="P1003" s="9"/>
      <c r="Q1003" s="9"/>
      <c r="R1003" s="9"/>
    </row>
    <row r="1004" spans="1:18" x14ac:dyDescent="0.2">
      <c r="A1004" s="33"/>
      <c r="B1004" s="34">
        <f t="shared" si="15"/>
        <v>988</v>
      </c>
      <c r="C1004" s="35" t="s">
        <v>1037</v>
      </c>
      <c r="D1004" s="36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37" t="s">
        <v>50</v>
      </c>
      <c r="F1004" s="38">
        <v>0</v>
      </c>
      <c r="G1004" s="39">
        <f>VLOOKUP(C1004,'[8]Resumen Peso'!$B$1:$D$65536,3,0)*$C$14</f>
        <v>5932.8556188884968</v>
      </c>
      <c r="H1004" s="46"/>
      <c r="I1004" s="41"/>
      <c r="J1004" s="42">
        <f>+VLOOKUP(C1004,'[8]Resumen Peso'!$B$1:$D$65536,3,0)</f>
        <v>4950.0265315594952</v>
      </c>
      <c r="N1004" s="9"/>
      <c r="O1004" s="9"/>
      <c r="P1004" s="9"/>
      <c r="Q1004" s="9"/>
      <c r="R1004" s="9"/>
    </row>
    <row r="1005" spans="1:18" x14ac:dyDescent="0.2">
      <c r="A1005" s="33"/>
      <c r="B1005" s="34">
        <f t="shared" si="15"/>
        <v>989</v>
      </c>
      <c r="C1005" s="35" t="s">
        <v>1038</v>
      </c>
      <c r="D1005" s="36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37" t="s">
        <v>50</v>
      </c>
      <c r="F1005" s="38">
        <v>0</v>
      </c>
      <c r="G1005" s="39">
        <f>VLOOKUP(C1005,'[8]Resumen Peso'!$B$1:$D$65536,3,0)*$C$14</f>
        <v>6563.8868827675815</v>
      </c>
      <c r="H1005" s="46"/>
      <c r="I1005" s="41"/>
      <c r="J1005" s="42">
        <f>+VLOOKUP(C1005,'[8]Resumen Peso'!$B$1:$D$65536,3,0)</f>
        <v>5476.521983176468</v>
      </c>
      <c r="N1005" s="9"/>
      <c r="O1005" s="9"/>
      <c r="P1005" s="9"/>
      <c r="Q1005" s="9"/>
      <c r="R1005" s="9"/>
    </row>
    <row r="1006" spans="1:18" x14ac:dyDescent="0.2">
      <c r="A1006" s="33"/>
      <c r="B1006" s="34">
        <f t="shared" si="15"/>
        <v>990</v>
      </c>
      <c r="C1006" s="35" t="s">
        <v>1039</v>
      </c>
      <c r="D1006" s="36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37" t="s">
        <v>50</v>
      </c>
      <c r="F1006" s="38">
        <v>0</v>
      </c>
      <c r="G1006" s="39">
        <f>VLOOKUP(C1006,'[8]Resumen Peso'!$B$1:$D$65536,3,0)*$C$14</f>
        <v>7309.4508716788214</v>
      </c>
      <c r="H1006" s="46"/>
      <c r="I1006" s="41"/>
      <c r="J1006" s="42">
        <f>+VLOOKUP(C1006,'[8]Resumen Peso'!$B$1:$D$65536,3,0)</f>
        <v>6098.5768186820351</v>
      </c>
      <c r="N1006" s="9"/>
      <c r="O1006" s="9"/>
      <c r="P1006" s="9"/>
      <c r="Q1006" s="9"/>
      <c r="R1006" s="9"/>
    </row>
    <row r="1007" spans="1:18" x14ac:dyDescent="0.2">
      <c r="A1007" s="33"/>
      <c r="B1007" s="34">
        <f t="shared" si="15"/>
        <v>991</v>
      </c>
      <c r="C1007" s="35" t="s">
        <v>1040</v>
      </c>
      <c r="D1007" s="36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37" t="s">
        <v>50</v>
      </c>
      <c r="F1007" s="38">
        <v>0</v>
      </c>
      <c r="G1007" s="39">
        <f>VLOOKUP(C1007,'[8]Resumen Peso'!$B$1:$D$65536,3,0)*$C$14</f>
        <v>8186.58497628028</v>
      </c>
      <c r="H1007" s="46"/>
      <c r="I1007" s="41"/>
      <c r="J1007" s="42">
        <f>+VLOOKUP(C1007,'[8]Resumen Peso'!$B$1:$D$65536,3,0)</f>
        <v>6830.4060369238796</v>
      </c>
      <c r="N1007" s="9"/>
      <c r="O1007" s="9"/>
      <c r="P1007" s="9"/>
      <c r="Q1007" s="9"/>
      <c r="R1007" s="9"/>
    </row>
    <row r="1008" spans="1:18" x14ac:dyDescent="0.2">
      <c r="A1008" s="33"/>
      <c r="B1008" s="34">
        <f t="shared" si="15"/>
        <v>992</v>
      </c>
      <c r="C1008" s="35" t="s">
        <v>1041</v>
      </c>
      <c r="D1008" s="36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37" t="s">
        <v>50</v>
      </c>
      <c r="F1008" s="38">
        <v>0</v>
      </c>
      <c r="G1008" s="39">
        <f>VLOOKUP(C1008,'[8]Resumen Peso'!$B$1:$D$65536,3,0)*$C$14</f>
        <v>8451.4283097138177</v>
      </c>
      <c r="H1008" s="46"/>
      <c r="I1008" s="41"/>
      <c r="J1008" s="42">
        <f>+VLOOKUP(C1008,'[8]Resumen Peso'!$B$1:$D$65536,3,0)</f>
        <v>7051.3757707951854</v>
      </c>
      <c r="N1008" s="9"/>
      <c r="O1008" s="9"/>
      <c r="P1008" s="9"/>
      <c r="Q1008" s="9"/>
      <c r="R1008" s="9"/>
    </row>
    <row r="1009" spans="1:18" x14ac:dyDescent="0.2">
      <c r="A1009" s="33"/>
      <c r="B1009" s="34">
        <f t="shared" si="15"/>
        <v>993</v>
      </c>
      <c r="C1009" s="35" t="s">
        <v>1042</v>
      </c>
      <c r="D1009" s="36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37" t="s">
        <v>50</v>
      </c>
      <c r="F1009" s="38">
        <v>0</v>
      </c>
      <c r="G1009" s="39">
        <f>VLOOKUP(C1009,'[8]Resumen Peso'!$B$1:$D$65536,3,0)*$C$14</f>
        <v>9421.8821735940001</v>
      </c>
      <c r="H1009" s="46"/>
      <c r="I1009" s="41"/>
      <c r="J1009" s="42">
        <f>+VLOOKUP(C1009,'[8]Resumen Peso'!$B$1:$D$65536,3,0)</f>
        <v>7861.0655192811428</v>
      </c>
      <c r="N1009" s="9"/>
      <c r="O1009" s="9"/>
      <c r="P1009" s="9"/>
      <c r="Q1009" s="9"/>
      <c r="R1009" s="9"/>
    </row>
    <row r="1010" spans="1:18" x14ac:dyDescent="0.2">
      <c r="A1010" s="33"/>
      <c r="B1010" s="34">
        <f t="shared" si="15"/>
        <v>994</v>
      </c>
      <c r="C1010" s="35" t="s">
        <v>1043</v>
      </c>
      <c r="D1010" s="36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37" t="s">
        <v>50</v>
      </c>
      <c r="F1010" s="38">
        <v>0</v>
      </c>
      <c r="G1010" s="39">
        <f>VLOOKUP(C1010,'[8]Resumen Peso'!$B$1:$D$65536,3,0)*$C$14</f>
        <v>10392.336037474182</v>
      </c>
      <c r="H1010" s="46"/>
      <c r="I1010" s="41"/>
      <c r="J1010" s="42">
        <f>+VLOOKUP(C1010,'[8]Resumen Peso'!$B$1:$D$65536,3,0)</f>
        <v>8670.755267767101</v>
      </c>
      <c r="N1010" s="9"/>
      <c r="O1010" s="9"/>
      <c r="P1010" s="9"/>
      <c r="Q1010" s="9"/>
      <c r="R1010" s="9"/>
    </row>
    <row r="1011" spans="1:18" x14ac:dyDescent="0.2">
      <c r="A1011" s="33"/>
      <c r="B1011" s="34">
        <f t="shared" si="15"/>
        <v>995</v>
      </c>
      <c r="C1011" s="35" t="s">
        <v>1044</v>
      </c>
      <c r="D1011" s="36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37" t="s">
        <v>50</v>
      </c>
      <c r="F1011" s="38">
        <v>0</v>
      </c>
      <c r="G1011" s="39">
        <f>VLOOKUP(C1011,'[8]Resumen Peso'!$B$1:$D$65536,3,0)*$C$14</f>
        <v>2439.3362475417616</v>
      </c>
      <c r="H1011" s="46"/>
      <c r="I1011" s="41"/>
      <c r="J1011" s="42">
        <f>+VLOOKUP(C1011,'[8]Resumen Peso'!$B$1:$D$65536,3,0)</f>
        <v>2035.2390013139534</v>
      </c>
      <c r="N1011" s="9"/>
      <c r="O1011" s="9"/>
      <c r="P1011" s="9"/>
      <c r="Q1011" s="9"/>
      <c r="R1011" s="9"/>
    </row>
    <row r="1012" spans="1:18" x14ac:dyDescent="0.2">
      <c r="A1012" s="33"/>
      <c r="B1012" s="34">
        <f t="shared" si="15"/>
        <v>996</v>
      </c>
      <c r="C1012" s="35" t="s">
        <v>1045</v>
      </c>
      <c r="D1012" s="36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37" t="s">
        <v>50</v>
      </c>
      <c r="F1012" s="38">
        <v>0</v>
      </c>
      <c r="G1012" s="39">
        <f>VLOOKUP(C1012,'[8]Resumen Peso'!$B$1:$D$65536,3,0)*$C$14</f>
        <v>2790.952283223457</v>
      </c>
      <c r="H1012" s="46"/>
      <c r="I1012" s="41"/>
      <c r="J1012" s="42">
        <f>+VLOOKUP(C1012,'[8]Resumen Peso'!$B$1:$D$65536,3,0)</f>
        <v>2328.6067852871361</v>
      </c>
      <c r="N1012" s="9"/>
      <c r="O1012" s="9"/>
      <c r="P1012" s="9"/>
      <c r="Q1012" s="9"/>
      <c r="R1012" s="9"/>
    </row>
    <row r="1013" spans="1:18" x14ac:dyDescent="0.2">
      <c r="A1013" s="33"/>
      <c r="B1013" s="34">
        <f t="shared" si="15"/>
        <v>997</v>
      </c>
      <c r="C1013" s="35" t="s">
        <v>1046</v>
      </c>
      <c r="D1013" s="36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37" t="s">
        <v>50</v>
      </c>
      <c r="F1013" s="38">
        <v>0</v>
      </c>
      <c r="G1013" s="39">
        <f>VLOOKUP(C1013,'[8]Resumen Peso'!$B$1:$D$65536,3,0)*$C$14</f>
        <v>3139.4288900151373</v>
      </c>
      <c r="H1013" s="46"/>
      <c r="I1013" s="41"/>
      <c r="J1013" s="42">
        <f>+VLOOKUP(C1013,'[8]Resumen Peso'!$B$1:$D$65536,3,0)</f>
        <v>2619.3552140462721</v>
      </c>
      <c r="N1013" s="9"/>
      <c r="O1013" s="9"/>
      <c r="P1013" s="9"/>
      <c r="Q1013" s="9"/>
      <c r="R1013" s="9"/>
    </row>
    <row r="1014" spans="1:18" x14ac:dyDescent="0.2">
      <c r="A1014" s="33"/>
      <c r="B1014" s="34">
        <f t="shared" si="15"/>
        <v>998</v>
      </c>
      <c r="C1014" s="35" t="s">
        <v>1047</v>
      </c>
      <c r="D1014" s="36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37" t="s">
        <v>50</v>
      </c>
      <c r="F1014" s="38">
        <v>0</v>
      </c>
      <c r="G1014" s="39">
        <f>VLOOKUP(C1014,'[8]Resumen Peso'!$B$1:$D$65536,3,0)*$C$14</f>
        <v>3484.7660679168025</v>
      </c>
      <c r="H1014" s="46"/>
      <c r="I1014" s="41"/>
      <c r="J1014" s="42">
        <f>+VLOOKUP(C1014,'[8]Resumen Peso'!$B$1:$D$65536,3,0)</f>
        <v>2907.4842875913623</v>
      </c>
      <c r="N1014" s="9"/>
      <c r="O1014" s="9"/>
      <c r="P1014" s="9"/>
      <c r="Q1014" s="9"/>
      <c r="R1014" s="9"/>
    </row>
    <row r="1015" spans="1:18" x14ac:dyDescent="0.2">
      <c r="A1015" s="33"/>
      <c r="B1015" s="34">
        <f t="shared" si="15"/>
        <v>999</v>
      </c>
      <c r="C1015" s="35" t="s">
        <v>1048</v>
      </c>
      <c r="D1015" s="36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37" t="s">
        <v>50</v>
      </c>
      <c r="F1015" s="38">
        <v>0</v>
      </c>
      <c r="G1015" s="39">
        <f>VLOOKUP(C1015,'[8]Resumen Peso'!$B$1:$D$65536,3,0)*$C$14</f>
        <v>3830.1032458184673</v>
      </c>
      <c r="H1015" s="46"/>
      <c r="I1015" s="41"/>
      <c r="J1015" s="42">
        <f>+VLOOKUP(C1015,'[8]Resumen Peso'!$B$1:$D$65536,3,0)</f>
        <v>3195.6133611364517</v>
      </c>
      <c r="N1015" s="9"/>
      <c r="O1015" s="9"/>
      <c r="P1015" s="9"/>
      <c r="Q1015" s="9"/>
      <c r="R1015" s="9"/>
    </row>
    <row r="1016" spans="1:18" x14ac:dyDescent="0.2">
      <c r="A1016" s="33"/>
      <c r="B1016" s="34">
        <f t="shared" si="15"/>
        <v>1000</v>
      </c>
      <c r="C1016" s="35" t="s">
        <v>1049</v>
      </c>
      <c r="D1016" s="36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37" t="s">
        <v>50</v>
      </c>
      <c r="F1016" s="38">
        <v>0</v>
      </c>
      <c r="G1016" s="39">
        <f>VLOOKUP(C1016,'[8]Resumen Peso'!$B$1:$D$65536,3,0)*$C$14</f>
        <v>4293.8534025937233</v>
      </c>
      <c r="H1016" s="46"/>
      <c r="I1016" s="41"/>
      <c r="J1016" s="42">
        <f>+VLOOKUP(C1016,'[8]Resumen Peso'!$B$1:$D$65536,3,0)</f>
        <v>3582.5392746449393</v>
      </c>
      <c r="N1016" s="9"/>
      <c r="O1016" s="9"/>
      <c r="P1016" s="9"/>
      <c r="Q1016" s="9"/>
      <c r="R1016" s="9"/>
    </row>
    <row r="1017" spans="1:18" x14ac:dyDescent="0.2">
      <c r="A1017" s="33"/>
      <c r="B1017" s="34">
        <f t="shared" si="15"/>
        <v>1001</v>
      </c>
      <c r="C1017" s="35" t="s">
        <v>1050</v>
      </c>
      <c r="D1017" s="36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37" t="s">
        <v>50</v>
      </c>
      <c r="F1017" s="38">
        <v>0</v>
      </c>
      <c r="G1017" s="39">
        <f>VLOOKUP(C1017,'[8]Resumen Peso'!$B$1:$D$65536,3,0)*$C$14</f>
        <v>4765.6530550429779</v>
      </c>
      <c r="H1017" s="46"/>
      <c r="I1017" s="41"/>
      <c r="J1017" s="42">
        <f>+VLOOKUP(C1017,'[8]Resumen Peso'!$B$1:$D$65536,3,0)</f>
        <v>3976.181214922241</v>
      </c>
      <c r="N1017" s="9"/>
      <c r="O1017" s="9"/>
      <c r="P1017" s="9"/>
      <c r="Q1017" s="9"/>
      <c r="R1017" s="9"/>
    </row>
    <row r="1018" spans="1:18" x14ac:dyDescent="0.2">
      <c r="A1018" s="33"/>
      <c r="B1018" s="34">
        <f t="shared" si="15"/>
        <v>1002</v>
      </c>
      <c r="C1018" s="35" t="s">
        <v>1051</v>
      </c>
      <c r="D1018" s="36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37" t="s">
        <v>50</v>
      </c>
      <c r="F1018" s="38">
        <v>0</v>
      </c>
      <c r="G1018" s="39">
        <f>VLOOKUP(C1018,'[8]Resumen Peso'!$B$1:$D$65536,3,0)*$C$14</f>
        <v>5237.4527074922335</v>
      </c>
      <c r="H1018" s="46"/>
      <c r="I1018" s="41"/>
      <c r="J1018" s="42">
        <f>+VLOOKUP(C1018,'[8]Resumen Peso'!$B$1:$D$65536,3,0)</f>
        <v>4369.8231551995432</v>
      </c>
      <c r="N1018" s="9"/>
      <c r="O1018" s="9"/>
      <c r="P1018" s="9"/>
      <c r="Q1018" s="9"/>
      <c r="R1018" s="9"/>
    </row>
    <row r="1019" spans="1:18" x14ac:dyDescent="0.2">
      <c r="A1019" s="33"/>
      <c r="B1019" s="34">
        <f t="shared" si="15"/>
        <v>1003</v>
      </c>
      <c r="C1019" s="35" t="s">
        <v>1052</v>
      </c>
      <c r="D1019" s="36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37" t="s">
        <v>50</v>
      </c>
      <c r="F1019" s="38">
        <v>0</v>
      </c>
      <c r="G1019" s="39">
        <f>VLOOKUP(C1019,'[8]Resumen Peso'!$B$1:$D$65536,3,0)*$C$14</f>
        <v>5794.5194244023169</v>
      </c>
      <c r="H1019" s="46"/>
      <c r="I1019" s="41"/>
      <c r="J1019" s="42">
        <f>+VLOOKUP(C1019,'[8]Resumen Peso'!$B$1:$D$65536,3,0)</f>
        <v>4834.6069297742333</v>
      </c>
      <c r="N1019" s="9"/>
      <c r="O1019" s="9"/>
      <c r="P1019" s="9"/>
      <c r="Q1019" s="9"/>
      <c r="R1019" s="9"/>
    </row>
    <row r="1020" spans="1:18" x14ac:dyDescent="0.2">
      <c r="A1020" s="33"/>
      <c r="B1020" s="34">
        <f t="shared" si="15"/>
        <v>1004</v>
      </c>
      <c r="C1020" s="35" t="s">
        <v>1053</v>
      </c>
      <c r="D1020" s="36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37" t="s">
        <v>50</v>
      </c>
      <c r="F1020" s="38">
        <v>0</v>
      </c>
      <c r="G1020" s="39">
        <f>VLOOKUP(C1020,'[8]Resumen Peso'!$B$1:$D$65536,3,0)*$C$14</f>
        <v>6452.694236528193</v>
      </c>
      <c r="H1020" s="46"/>
      <c r="I1020" s="41"/>
      <c r="J1020" s="42">
        <f>+VLOOKUP(C1020,'[8]Resumen Peso'!$B$1:$D$65536,3,0)</f>
        <v>5383.7493650047145</v>
      </c>
      <c r="N1020" s="9"/>
      <c r="O1020" s="9"/>
      <c r="P1020" s="9"/>
      <c r="Q1020" s="9"/>
      <c r="R1020" s="9"/>
    </row>
    <row r="1021" spans="1:18" x14ac:dyDescent="0.2">
      <c r="A1021" s="33"/>
      <c r="B1021" s="34">
        <f t="shared" si="15"/>
        <v>1005</v>
      </c>
      <c r="C1021" s="35" t="s">
        <v>1054</v>
      </c>
      <c r="D1021" s="36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37" t="s">
        <v>50</v>
      </c>
      <c r="F1021" s="38">
        <v>0</v>
      </c>
      <c r="G1021" s="39">
        <f>VLOOKUP(C1021,'[8]Resumen Peso'!$B$1:$D$65536,3,0)*$C$14</f>
        <v>7227.0175449115759</v>
      </c>
      <c r="H1021" s="46"/>
      <c r="I1021" s="41"/>
      <c r="J1021" s="42">
        <f>+VLOOKUP(C1021,'[8]Resumen Peso'!$B$1:$D$65536,3,0)</f>
        <v>6029.7992888052804</v>
      </c>
      <c r="N1021" s="9"/>
      <c r="O1021" s="9"/>
      <c r="P1021" s="9"/>
      <c r="Q1021" s="9"/>
      <c r="R1021" s="9"/>
    </row>
    <row r="1022" spans="1:18" x14ac:dyDescent="0.2">
      <c r="A1022" s="33"/>
      <c r="B1022" s="34">
        <f t="shared" si="15"/>
        <v>1006</v>
      </c>
      <c r="C1022" s="35" t="s">
        <v>1055</v>
      </c>
      <c r="D1022" s="36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37" t="s">
        <v>50</v>
      </c>
      <c r="F1022" s="38">
        <v>0</v>
      </c>
      <c r="G1022" s="39">
        <f>VLOOKUP(C1022,'[8]Resumen Peso'!$B$1:$D$65536,3,0)*$C$14</f>
        <v>7460.8180151837014</v>
      </c>
      <c r="H1022" s="46"/>
      <c r="I1022" s="41"/>
      <c r="J1022" s="42">
        <f>+VLOOKUP(C1022,'[8]Resumen Peso'!$B$1:$D$65536,3,0)</f>
        <v>6224.868679547496</v>
      </c>
      <c r="N1022" s="9"/>
      <c r="O1022" s="9"/>
      <c r="P1022" s="9"/>
      <c r="Q1022" s="9"/>
      <c r="R1022" s="9"/>
    </row>
    <row r="1023" spans="1:18" x14ac:dyDescent="0.2">
      <c r="A1023" s="33"/>
      <c r="B1023" s="34">
        <f t="shared" si="15"/>
        <v>1007</v>
      </c>
      <c r="C1023" s="35" t="s">
        <v>1056</v>
      </c>
      <c r="D1023" s="36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37" t="s">
        <v>50</v>
      </c>
      <c r="F1023" s="38">
        <v>0</v>
      </c>
      <c r="G1023" s="39">
        <f>VLOOKUP(C1023,'[8]Resumen Peso'!$B$1:$D$65536,3,0)*$C$14</f>
        <v>8317.5228708848408</v>
      </c>
      <c r="H1023" s="46"/>
      <c r="I1023" s="41"/>
      <c r="J1023" s="42">
        <f>+VLOOKUP(C1023,'[8]Resumen Peso'!$B$1:$D$65536,3,0)</f>
        <v>6939.6529314910767</v>
      </c>
      <c r="N1023" s="9"/>
      <c r="O1023" s="9"/>
      <c r="P1023" s="9"/>
      <c r="Q1023" s="9"/>
      <c r="R1023" s="9"/>
    </row>
    <row r="1024" spans="1:18" x14ac:dyDescent="0.2">
      <c r="A1024" s="33"/>
      <c r="B1024" s="34">
        <f t="shared" si="15"/>
        <v>1008</v>
      </c>
      <c r="C1024" s="35" t="s">
        <v>1057</v>
      </c>
      <c r="D1024" s="36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37" t="s">
        <v>50</v>
      </c>
      <c r="F1024" s="38">
        <v>0</v>
      </c>
      <c r="G1024" s="39">
        <f>VLOOKUP(C1024,'[8]Resumen Peso'!$B$1:$D$65536,3,0)*$C$14</f>
        <v>9174.2277265859793</v>
      </c>
      <c r="H1024" s="46"/>
      <c r="I1024" s="41"/>
      <c r="J1024" s="42">
        <f>+VLOOKUP(C1024,'[8]Resumen Peso'!$B$1:$D$65536,3,0)</f>
        <v>7654.4371834346575</v>
      </c>
      <c r="N1024" s="9"/>
      <c r="O1024" s="9"/>
      <c r="P1024" s="9"/>
      <c r="Q1024" s="9"/>
      <c r="R1024" s="9"/>
    </row>
    <row r="1025" spans="1:18" x14ac:dyDescent="0.2">
      <c r="A1025" s="33"/>
      <c r="B1025" s="34">
        <f t="shared" si="15"/>
        <v>1009</v>
      </c>
      <c r="C1025" s="35" t="s">
        <v>1058</v>
      </c>
      <c r="D1025" s="36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37" t="s">
        <v>50</v>
      </c>
      <c r="F1025" s="38">
        <v>0</v>
      </c>
      <c r="G1025" s="39">
        <f>VLOOKUP(C1025,'[8]Resumen Peso'!$B$1:$D$65536,3,0)*$C$14</f>
        <v>8042.184257751318</v>
      </c>
      <c r="H1025" s="46"/>
      <c r="I1025" s="41"/>
      <c r="J1025" s="42">
        <f>+VLOOKUP(C1025,'[8]Resumen Peso'!$B$1:$D$65536,3,0)</f>
        <v>6709.9265522017267</v>
      </c>
      <c r="N1025" s="9"/>
      <c r="O1025" s="9"/>
      <c r="P1025" s="9"/>
      <c r="Q1025" s="9"/>
      <c r="R1025" s="9"/>
    </row>
    <row r="1026" spans="1:18" x14ac:dyDescent="0.2">
      <c r="A1026" s="33"/>
      <c r="B1026" s="34">
        <f t="shared" si="15"/>
        <v>1010</v>
      </c>
      <c r="C1026" s="35" t="s">
        <v>1059</v>
      </c>
      <c r="D1026" s="36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37" t="s">
        <v>50</v>
      </c>
      <c r="F1026" s="38">
        <v>0</v>
      </c>
      <c r="G1026" s="39">
        <f>VLOOKUP(C1026,'[8]Resumen Peso'!$B$1:$D$65536,3,0)*$C$14</f>
        <v>9201.4180246343894</v>
      </c>
      <c r="H1026" s="46"/>
      <c r="I1026" s="41"/>
      <c r="J1026" s="42">
        <f>+VLOOKUP(C1026,'[8]Resumen Peso'!$B$1:$D$65536,3,0)</f>
        <v>7677.1231723389119</v>
      </c>
      <c r="N1026" s="9"/>
      <c r="O1026" s="9"/>
      <c r="P1026" s="9"/>
      <c r="Q1026" s="9"/>
      <c r="R1026" s="9"/>
    </row>
    <row r="1027" spans="1:18" x14ac:dyDescent="0.2">
      <c r="A1027" s="33"/>
      <c r="B1027" s="34">
        <f t="shared" si="15"/>
        <v>1011</v>
      </c>
      <c r="C1027" s="35" t="s">
        <v>1060</v>
      </c>
      <c r="D1027" s="36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37" t="s">
        <v>50</v>
      </c>
      <c r="F1027" s="38">
        <v>0</v>
      </c>
      <c r="G1027" s="39">
        <f>VLOOKUP(C1027,'[8]Resumen Peso'!$B$1:$D$65536,3,0)*$C$14</f>
        <v>10350.301490027436</v>
      </c>
      <c r="H1027" s="46"/>
      <c r="I1027" s="41"/>
      <c r="J1027" s="42">
        <f>+VLOOKUP(C1027,'[8]Resumen Peso'!$B$1:$D$65536,3,0)</f>
        <v>8635.68410836773</v>
      </c>
      <c r="N1027" s="9"/>
      <c r="O1027" s="9"/>
      <c r="P1027" s="9"/>
      <c r="Q1027" s="9"/>
      <c r="R1027" s="9"/>
    </row>
    <row r="1028" spans="1:18" x14ac:dyDescent="0.2">
      <c r="A1028" s="33"/>
      <c r="B1028" s="34">
        <f t="shared" si="15"/>
        <v>1012</v>
      </c>
      <c r="C1028" s="35" t="s">
        <v>1061</v>
      </c>
      <c r="D1028" s="36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37" t="s">
        <v>50</v>
      </c>
      <c r="F1028" s="38">
        <v>0</v>
      </c>
      <c r="G1028" s="39">
        <f>VLOOKUP(C1028,'[8]Resumen Peso'!$B$1:$D$65536,3,0)*$C$14</f>
        <v>11488.834653930455</v>
      </c>
      <c r="H1028" s="46"/>
      <c r="I1028" s="41"/>
      <c r="J1028" s="42">
        <f>+VLOOKUP(C1028,'[8]Resumen Peso'!$B$1:$D$65536,3,0)</f>
        <v>9585.6093602881811</v>
      </c>
      <c r="N1028" s="9"/>
      <c r="O1028" s="9"/>
      <c r="P1028" s="9"/>
      <c r="Q1028" s="9"/>
      <c r="R1028" s="9"/>
    </row>
    <row r="1029" spans="1:18" x14ac:dyDescent="0.2">
      <c r="A1029" s="33"/>
      <c r="B1029" s="34">
        <f t="shared" si="15"/>
        <v>1013</v>
      </c>
      <c r="C1029" s="35" t="s">
        <v>1062</v>
      </c>
      <c r="D1029" s="36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37" t="s">
        <v>50</v>
      </c>
      <c r="F1029" s="38">
        <v>0</v>
      </c>
      <c r="G1029" s="39">
        <f>VLOOKUP(C1029,'[8]Resumen Peso'!$B$1:$D$65536,3,0)*$C$14</f>
        <v>12627.36781783347</v>
      </c>
      <c r="H1029" s="46"/>
      <c r="I1029" s="41"/>
      <c r="J1029" s="42">
        <f>+VLOOKUP(C1029,'[8]Resumen Peso'!$B$1:$D$65536,3,0)</f>
        <v>10535.53461220863</v>
      </c>
      <c r="N1029" s="9"/>
      <c r="O1029" s="9"/>
      <c r="P1029" s="9"/>
      <c r="Q1029" s="9"/>
      <c r="R1029" s="9"/>
    </row>
    <row r="1030" spans="1:18" x14ac:dyDescent="0.2">
      <c r="A1030" s="33"/>
      <c r="B1030" s="34">
        <f t="shared" si="15"/>
        <v>1014</v>
      </c>
      <c r="C1030" s="35" t="s">
        <v>1063</v>
      </c>
      <c r="D1030" s="36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37" t="s">
        <v>50</v>
      </c>
      <c r="F1030" s="38">
        <v>0</v>
      </c>
      <c r="G1030" s="39">
        <f>VLOOKUP(C1030,'[8]Resumen Peso'!$B$1:$D$65536,3,0)*$C$14</f>
        <v>14156.293653337345</v>
      </c>
      <c r="H1030" s="46"/>
      <c r="I1030" s="41"/>
      <c r="J1030" s="42">
        <f>+VLOOKUP(C1030,'[8]Resumen Peso'!$B$1:$D$65536,3,0)</f>
        <v>11811.180597328495</v>
      </c>
      <c r="N1030" s="9"/>
      <c r="O1030" s="9"/>
      <c r="P1030" s="9"/>
      <c r="Q1030" s="9"/>
      <c r="R1030" s="9"/>
    </row>
    <row r="1031" spans="1:18" x14ac:dyDescent="0.2">
      <c r="A1031" s="33"/>
      <c r="B1031" s="34">
        <f t="shared" si="15"/>
        <v>1015</v>
      </c>
      <c r="C1031" s="35" t="s">
        <v>1064</v>
      </c>
      <c r="D1031" s="36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37" t="s">
        <v>50</v>
      </c>
      <c r="F1031" s="38">
        <v>0</v>
      </c>
      <c r="G1031" s="39">
        <f>VLOOKUP(C1031,'[8]Resumen Peso'!$B$1:$D$65536,3,0)*$C$14</f>
        <v>15711.757661861648</v>
      </c>
      <c r="H1031" s="46"/>
      <c r="I1031" s="41"/>
      <c r="J1031" s="42">
        <f>+VLOOKUP(C1031,'[8]Resumen Peso'!$B$1:$D$65536,3,0)</f>
        <v>13108.968476502214</v>
      </c>
      <c r="N1031" s="9"/>
      <c r="O1031" s="9"/>
      <c r="P1031" s="9"/>
      <c r="Q1031" s="9"/>
      <c r="R1031" s="9"/>
    </row>
    <row r="1032" spans="1:18" x14ac:dyDescent="0.2">
      <c r="A1032" s="33"/>
      <c r="B1032" s="34">
        <f t="shared" si="15"/>
        <v>1016</v>
      </c>
      <c r="C1032" s="35" t="s">
        <v>1065</v>
      </c>
      <c r="D1032" s="36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37" t="s">
        <v>50</v>
      </c>
      <c r="F1032" s="38">
        <v>0</v>
      </c>
      <c r="G1032" s="39">
        <f>VLOOKUP(C1032,'[8]Resumen Peso'!$B$1:$D$65536,3,0)*$C$14</f>
        <v>17267.221670385949</v>
      </c>
      <c r="H1032" s="46"/>
      <c r="I1032" s="41"/>
      <c r="J1032" s="42">
        <f>+VLOOKUP(C1032,'[8]Resumen Peso'!$B$1:$D$65536,3,0)</f>
        <v>14406.756355675932</v>
      </c>
      <c r="N1032" s="9"/>
      <c r="O1032" s="9"/>
      <c r="P1032" s="9"/>
      <c r="Q1032" s="9"/>
      <c r="R1032" s="9"/>
    </row>
    <row r="1033" spans="1:18" x14ac:dyDescent="0.2">
      <c r="A1033" s="33"/>
      <c r="B1033" s="34">
        <f t="shared" si="15"/>
        <v>1017</v>
      </c>
      <c r="C1033" s="35" t="s">
        <v>1066</v>
      </c>
      <c r="D1033" s="36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37" t="s">
        <v>50</v>
      </c>
      <c r="F1033" s="38">
        <v>0</v>
      </c>
      <c r="G1033" s="39">
        <f>VLOOKUP(C1033,'[8]Resumen Peso'!$B$1:$D$65536,3,0)*$C$14</f>
        <v>19103.800446996283</v>
      </c>
      <c r="H1033" s="46"/>
      <c r="I1033" s="41"/>
      <c r="J1033" s="42">
        <f>+VLOOKUP(C1033,'[8]Resumen Peso'!$B$1:$D$65536,3,0)</f>
        <v>15939.089898831231</v>
      </c>
      <c r="N1033" s="9"/>
      <c r="O1033" s="9"/>
      <c r="P1033" s="9"/>
      <c r="Q1033" s="9"/>
      <c r="R1033" s="9"/>
    </row>
    <row r="1034" spans="1:18" x14ac:dyDescent="0.2">
      <c r="A1034" s="33"/>
      <c r="B1034" s="34">
        <f t="shared" si="15"/>
        <v>1018</v>
      </c>
      <c r="C1034" s="35" t="s">
        <v>1067</v>
      </c>
      <c r="D1034" s="36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37" t="s">
        <v>50</v>
      </c>
      <c r="F1034" s="38">
        <v>0</v>
      </c>
      <c r="G1034" s="39">
        <f>VLOOKUP(C1034,'[8]Resumen Peso'!$B$1:$D$65536,3,0)*$C$14</f>
        <v>21273.71987416067</v>
      </c>
      <c r="H1034" s="46"/>
      <c r="I1034" s="41"/>
      <c r="J1034" s="42">
        <f>+VLOOKUP(C1034,'[8]Resumen Peso'!$B$1:$D$65536,3,0)</f>
        <v>17749.543317183998</v>
      </c>
      <c r="N1034" s="9"/>
      <c r="O1034" s="9"/>
      <c r="P1034" s="9"/>
      <c r="Q1034" s="9"/>
      <c r="R1034" s="9"/>
    </row>
    <row r="1035" spans="1:18" x14ac:dyDescent="0.2">
      <c r="A1035" s="33"/>
      <c r="B1035" s="34">
        <f t="shared" si="15"/>
        <v>1019</v>
      </c>
      <c r="C1035" s="35" t="s">
        <v>1068</v>
      </c>
      <c r="D1035" s="36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37" t="s">
        <v>50</v>
      </c>
      <c r="F1035" s="38">
        <v>0</v>
      </c>
      <c r="G1035" s="39">
        <f>VLOOKUP(C1035,'[8]Resumen Peso'!$B$1:$D$65536,3,0)*$C$14</f>
        <v>23826.566259059953</v>
      </c>
      <c r="H1035" s="46"/>
      <c r="I1035" s="41"/>
      <c r="J1035" s="42">
        <f>+VLOOKUP(C1035,'[8]Resumen Peso'!$B$1:$D$65536,3,0)</f>
        <v>19879.488515246081</v>
      </c>
      <c r="N1035" s="9"/>
      <c r="O1035" s="9"/>
      <c r="P1035" s="9"/>
      <c r="Q1035" s="9"/>
      <c r="R1035" s="9"/>
    </row>
    <row r="1036" spans="1:18" x14ac:dyDescent="0.2">
      <c r="A1036" s="33"/>
      <c r="B1036" s="34">
        <f t="shared" si="15"/>
        <v>1020</v>
      </c>
      <c r="C1036" s="35" t="s">
        <v>1069</v>
      </c>
      <c r="D1036" s="36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37" t="s">
        <v>50</v>
      </c>
      <c r="F1036" s="38">
        <v>0</v>
      </c>
      <c r="G1036" s="39">
        <f>VLOOKUP(C1036,'[8]Resumen Peso'!$B$1:$D$65536,3,0)*$C$14</f>
        <v>24597.376951260412</v>
      </c>
      <c r="H1036" s="46"/>
      <c r="I1036" s="41"/>
      <c r="J1036" s="42">
        <f>+VLOOKUP(C1036,'[8]Resumen Peso'!$B$1:$D$65536,3,0)</f>
        <v>20522.607718257605</v>
      </c>
      <c r="N1036" s="9"/>
      <c r="O1036" s="9"/>
      <c r="P1036" s="9"/>
      <c r="Q1036" s="9"/>
      <c r="R1036" s="9"/>
    </row>
    <row r="1037" spans="1:18" x14ac:dyDescent="0.2">
      <c r="A1037" s="33"/>
      <c r="B1037" s="34">
        <f t="shared" si="15"/>
        <v>1021</v>
      </c>
      <c r="C1037" s="35" t="s">
        <v>1070</v>
      </c>
      <c r="D1037" s="36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37" t="s">
        <v>50</v>
      </c>
      <c r="F1037" s="38">
        <v>0</v>
      </c>
      <c r="G1037" s="39">
        <f>VLOOKUP(C1037,'[8]Resumen Peso'!$B$1:$D$65536,3,0)*$C$14</f>
        <v>27421.824917793103</v>
      </c>
      <c r="H1037" s="46"/>
      <c r="I1037" s="41"/>
      <c r="J1037" s="42">
        <f>+VLOOKUP(C1037,'[8]Resumen Peso'!$B$1:$D$65536,3,0)</f>
        <v>22879.161335850171</v>
      </c>
      <c r="N1037" s="9"/>
      <c r="O1037" s="9"/>
      <c r="P1037" s="9"/>
      <c r="Q1037" s="9"/>
      <c r="R1037" s="9"/>
    </row>
    <row r="1038" spans="1:18" x14ac:dyDescent="0.2">
      <c r="A1038" s="33"/>
      <c r="B1038" s="34">
        <f t="shared" si="15"/>
        <v>1022</v>
      </c>
      <c r="C1038" s="35" t="s">
        <v>1071</v>
      </c>
      <c r="D1038" s="36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37" t="s">
        <v>50</v>
      </c>
      <c r="F1038" s="38">
        <v>0</v>
      </c>
      <c r="G1038" s="39">
        <f>VLOOKUP(C1038,'[8]Resumen Peso'!$B$1:$D$65536,3,0)*$C$14</f>
        <v>30246.27288432579</v>
      </c>
      <c r="H1038" s="46"/>
      <c r="I1038" s="41"/>
      <c r="J1038" s="42">
        <f>+VLOOKUP(C1038,'[8]Resumen Peso'!$B$1:$D$65536,3,0)</f>
        <v>25235.714953442737</v>
      </c>
      <c r="N1038" s="9"/>
      <c r="O1038" s="9"/>
      <c r="P1038" s="9"/>
      <c r="Q1038" s="9"/>
      <c r="R1038" s="9"/>
    </row>
    <row r="1039" spans="1:18" x14ac:dyDescent="0.2">
      <c r="A1039" s="33"/>
      <c r="B1039" s="34">
        <f t="shared" si="15"/>
        <v>1023</v>
      </c>
      <c r="C1039" s="35" t="s">
        <v>1072</v>
      </c>
      <c r="D1039" s="36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37" t="s">
        <v>50</v>
      </c>
      <c r="F1039" s="38">
        <v>0</v>
      </c>
      <c r="G1039" s="39">
        <f>VLOOKUP(C1039,'[8]Resumen Peso'!$B$1:$D$65536,3,0)*$C$14</f>
        <v>7623.5024598875298</v>
      </c>
      <c r="H1039" s="46"/>
      <c r="I1039" s="41"/>
      <c r="J1039" s="42">
        <f>+VLOOKUP(C1039,'[8]Resumen Peso'!$B$1:$D$65536,3,0)</f>
        <v>6360.6030323256346</v>
      </c>
      <c r="N1039" s="9"/>
      <c r="O1039" s="9"/>
      <c r="P1039" s="9"/>
      <c r="Q1039" s="9"/>
      <c r="R1039" s="9"/>
    </row>
    <row r="1040" spans="1:18" x14ac:dyDescent="0.2">
      <c r="A1040" s="33"/>
      <c r="B1040" s="34">
        <f t="shared" si="15"/>
        <v>1024</v>
      </c>
      <c r="C1040" s="35" t="s">
        <v>1073</v>
      </c>
      <c r="D1040" s="36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37" t="s">
        <v>50</v>
      </c>
      <c r="F1040" s="38">
        <v>0</v>
      </c>
      <c r="G1040" s="39">
        <f>VLOOKUP(C1040,'[8]Resumen Peso'!$B$1:$D$65536,3,0)*$C$14</f>
        <v>8722.3856973487946</v>
      </c>
      <c r="H1040" s="46"/>
      <c r="I1040" s="41"/>
      <c r="J1040" s="42">
        <f>+VLOOKUP(C1040,'[8]Resumen Peso'!$B$1:$D$65536,3,0)</f>
        <v>7277.4467126608606</v>
      </c>
      <c r="N1040" s="9"/>
      <c r="O1040" s="9"/>
      <c r="P1040" s="9"/>
      <c r="Q1040" s="9"/>
      <c r="R1040" s="9"/>
    </row>
    <row r="1041" spans="1:18" x14ac:dyDescent="0.2">
      <c r="A1041" s="33"/>
      <c r="B1041" s="34">
        <f t="shared" si="15"/>
        <v>1025</v>
      </c>
      <c r="C1041" s="35" t="s">
        <v>1074</v>
      </c>
      <c r="D1041" s="36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37" t="s">
        <v>50</v>
      </c>
      <c r="F1041" s="38">
        <v>0</v>
      </c>
      <c r="G1041" s="39">
        <f>VLOOKUP(C1041,'[8]Resumen Peso'!$B$1:$D$65536,3,0)*$C$14</f>
        <v>9811.4574773327276</v>
      </c>
      <c r="H1041" s="46"/>
      <c r="I1041" s="41"/>
      <c r="J1041" s="42">
        <f>+VLOOKUP(C1041,'[8]Resumen Peso'!$B$1:$D$65536,3,0)</f>
        <v>8186.10428870738</v>
      </c>
      <c r="N1041" s="9"/>
      <c r="O1041" s="9"/>
      <c r="P1041" s="9"/>
      <c r="Q1041" s="9"/>
      <c r="R1041" s="9"/>
    </row>
    <row r="1042" spans="1:18" x14ac:dyDescent="0.2">
      <c r="A1042" s="33"/>
      <c r="B1042" s="34">
        <f t="shared" ref="B1042:B1105" si="16">1+B1041</f>
        <v>1026</v>
      </c>
      <c r="C1042" s="35" t="s">
        <v>1075</v>
      </c>
      <c r="D1042" s="36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37" t="s">
        <v>50</v>
      </c>
      <c r="F1042" s="38">
        <v>0</v>
      </c>
      <c r="G1042" s="39">
        <f>VLOOKUP(C1042,'[8]Resumen Peso'!$B$1:$D$65536,3,0)*$C$14</f>
        <v>10890.717799839327</v>
      </c>
      <c r="H1042" s="46"/>
      <c r="I1042" s="41"/>
      <c r="J1042" s="42">
        <f>+VLOOKUP(C1042,'[8]Resumen Peso'!$B$1:$D$65536,3,0)</f>
        <v>9086.5757604651917</v>
      </c>
      <c r="N1042" s="9"/>
      <c r="O1042" s="9"/>
      <c r="P1042" s="9"/>
      <c r="Q1042" s="9"/>
      <c r="R1042" s="9"/>
    </row>
    <row r="1043" spans="1:18" x14ac:dyDescent="0.2">
      <c r="A1043" s="33"/>
      <c r="B1043" s="34">
        <f t="shared" si="16"/>
        <v>1027</v>
      </c>
      <c r="C1043" s="35" t="s">
        <v>1076</v>
      </c>
      <c r="D1043" s="36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37" t="s">
        <v>50</v>
      </c>
      <c r="F1043" s="38">
        <v>0</v>
      </c>
      <c r="G1043" s="39">
        <f>VLOOKUP(C1043,'[8]Resumen Peso'!$B$1:$D$65536,3,0)*$C$14</f>
        <v>11969.978122345929</v>
      </c>
      <c r="H1043" s="46"/>
      <c r="I1043" s="41"/>
      <c r="J1043" s="42">
        <f>+VLOOKUP(C1043,'[8]Resumen Peso'!$B$1:$D$65536,3,0)</f>
        <v>9987.0472322230034</v>
      </c>
      <c r="N1043" s="9"/>
      <c r="O1043" s="9"/>
      <c r="P1043" s="9"/>
      <c r="Q1043" s="9"/>
      <c r="R1043" s="9"/>
    </row>
    <row r="1044" spans="1:18" x14ac:dyDescent="0.2">
      <c r="A1044" s="33"/>
      <c r="B1044" s="34">
        <f t="shared" si="16"/>
        <v>1028</v>
      </c>
      <c r="C1044" s="35" t="s">
        <v>1077</v>
      </c>
      <c r="D1044" s="36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37" t="s">
        <v>50</v>
      </c>
      <c r="F1044" s="38">
        <v>0</v>
      </c>
      <c r="G1044" s="39">
        <f>VLOOKUP(C1044,'[8]Resumen Peso'!$B$1:$D$65536,3,0)*$C$14</f>
        <v>13419.306997982565</v>
      </c>
      <c r="H1044" s="46"/>
      <c r="I1044" s="41"/>
      <c r="J1044" s="42">
        <f>+VLOOKUP(C1044,'[8]Resumen Peso'!$B$1:$D$65536,3,0)</f>
        <v>11196.282185542281</v>
      </c>
      <c r="N1044" s="9"/>
      <c r="O1044" s="9"/>
      <c r="P1044" s="9"/>
      <c r="Q1044" s="9"/>
      <c r="R1044" s="9"/>
    </row>
    <row r="1045" spans="1:18" x14ac:dyDescent="0.2">
      <c r="A1045" s="33"/>
      <c r="B1045" s="34">
        <f t="shared" si="16"/>
        <v>1029</v>
      </c>
      <c r="C1045" s="35" t="s">
        <v>1078</v>
      </c>
      <c r="D1045" s="36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37" t="s">
        <v>50</v>
      </c>
      <c r="F1045" s="38">
        <v>0</v>
      </c>
      <c r="G1045" s="39">
        <f>VLOOKUP(C1045,'[8]Resumen Peso'!$B$1:$D$65536,3,0)*$C$14</f>
        <v>14893.79245059108</v>
      </c>
      <c r="H1045" s="46"/>
      <c r="I1045" s="41"/>
      <c r="J1045" s="42">
        <f>+VLOOKUP(C1045,'[8]Resumen Peso'!$B$1:$D$65536,3,0)</f>
        <v>12426.506310257802</v>
      </c>
      <c r="N1045" s="9"/>
      <c r="O1045" s="9"/>
      <c r="P1045" s="9"/>
      <c r="Q1045" s="9"/>
      <c r="R1045" s="9"/>
    </row>
    <row r="1046" spans="1:18" x14ac:dyDescent="0.2">
      <c r="A1046" s="33"/>
      <c r="B1046" s="34">
        <f t="shared" si="16"/>
        <v>1030</v>
      </c>
      <c r="C1046" s="35" t="s">
        <v>1079</v>
      </c>
      <c r="D1046" s="36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37" t="s">
        <v>50</v>
      </c>
      <c r="F1046" s="38">
        <v>0</v>
      </c>
      <c r="G1046" s="39">
        <f>VLOOKUP(C1046,'[8]Resumen Peso'!$B$1:$D$65536,3,0)*$C$14</f>
        <v>16368.277903199596</v>
      </c>
      <c r="H1046" s="46"/>
      <c r="I1046" s="41"/>
      <c r="J1046" s="42">
        <f>+VLOOKUP(C1046,'[8]Resumen Peso'!$B$1:$D$65536,3,0)</f>
        <v>13656.730434973324</v>
      </c>
      <c r="N1046" s="9"/>
      <c r="O1046" s="9"/>
      <c r="P1046" s="9"/>
      <c r="Q1046" s="9"/>
      <c r="R1046" s="9"/>
    </row>
    <row r="1047" spans="1:18" x14ac:dyDescent="0.2">
      <c r="A1047" s="33"/>
      <c r="B1047" s="34">
        <f t="shared" si="16"/>
        <v>1031</v>
      </c>
      <c r="C1047" s="35" t="s">
        <v>1080</v>
      </c>
      <c r="D1047" s="36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37" t="s">
        <v>50</v>
      </c>
      <c r="F1047" s="38">
        <v>0</v>
      </c>
      <c r="G1047" s="39">
        <f>VLOOKUP(C1047,'[8]Resumen Peso'!$B$1:$D$65536,3,0)*$C$14</f>
        <v>18109.24309033409</v>
      </c>
      <c r="H1047" s="46"/>
      <c r="I1047" s="41"/>
      <c r="J1047" s="42">
        <f>+VLOOKUP(C1047,'[8]Resumen Peso'!$B$1:$D$65536,3,0)</f>
        <v>15109.289610591981</v>
      </c>
      <c r="N1047" s="9"/>
      <c r="O1047" s="9"/>
      <c r="P1047" s="9"/>
      <c r="Q1047" s="9"/>
      <c r="R1047" s="9"/>
    </row>
    <row r="1048" spans="1:18" x14ac:dyDescent="0.2">
      <c r="A1048" s="33"/>
      <c r="B1048" s="34">
        <f t="shared" si="16"/>
        <v>1032</v>
      </c>
      <c r="C1048" s="35" t="s">
        <v>1081</v>
      </c>
      <c r="D1048" s="36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37" t="s">
        <v>50</v>
      </c>
      <c r="F1048" s="38">
        <v>0</v>
      </c>
      <c r="G1048" s="39">
        <f>VLOOKUP(C1048,'[8]Resumen Peso'!$B$1:$D$65536,3,0)*$C$14</f>
        <v>20166.194978100324</v>
      </c>
      <c r="H1048" s="46"/>
      <c r="I1048" s="41"/>
      <c r="J1048" s="42">
        <f>+VLOOKUP(C1048,'[8]Resumen Peso'!$B$1:$D$65536,3,0)</f>
        <v>16825.489544089065</v>
      </c>
      <c r="N1048" s="9"/>
      <c r="O1048" s="9"/>
      <c r="P1048" s="9"/>
      <c r="Q1048" s="9"/>
      <c r="R1048" s="9"/>
    </row>
    <row r="1049" spans="1:18" x14ac:dyDescent="0.2">
      <c r="A1049" s="33"/>
      <c r="B1049" s="34">
        <f t="shared" si="16"/>
        <v>1033</v>
      </c>
      <c r="C1049" s="35" t="s">
        <v>1082</v>
      </c>
      <c r="D1049" s="36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37" t="s">
        <v>50</v>
      </c>
      <c r="F1049" s="38">
        <v>0</v>
      </c>
      <c r="G1049" s="39">
        <f>VLOOKUP(C1049,'[8]Resumen Peso'!$B$1:$D$65536,3,0)*$C$14</f>
        <v>22586.138375472365</v>
      </c>
      <c r="H1049" s="46"/>
      <c r="I1049" s="41"/>
      <c r="J1049" s="42">
        <f>+VLOOKUP(C1049,'[8]Resumen Peso'!$B$1:$D$65536,3,0)</f>
        <v>18844.548289379756</v>
      </c>
      <c r="N1049" s="9"/>
      <c r="O1049" s="9"/>
      <c r="P1049" s="9"/>
      <c r="Q1049" s="9"/>
      <c r="R1049" s="9"/>
    </row>
    <row r="1050" spans="1:18" x14ac:dyDescent="0.2">
      <c r="A1050" s="33"/>
      <c r="B1050" s="34">
        <f t="shared" si="16"/>
        <v>1034</v>
      </c>
      <c r="C1050" s="35" t="s">
        <v>1083</v>
      </c>
      <c r="D1050" s="36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37" t="s">
        <v>50</v>
      </c>
      <c r="F1050" s="38">
        <v>0</v>
      </c>
      <c r="G1050" s="39">
        <f>VLOOKUP(C1050,'[8]Resumen Peso'!$B$1:$D$65536,3,0)*$C$14</f>
        <v>23316.820118113868</v>
      </c>
      <c r="H1050" s="46"/>
      <c r="I1050" s="41"/>
      <c r="J1050" s="42">
        <f>+VLOOKUP(C1050,'[8]Resumen Peso'!$B$1:$D$65536,3,0)</f>
        <v>19454.18625203073</v>
      </c>
      <c r="N1050" s="9"/>
      <c r="O1050" s="9"/>
      <c r="P1050" s="9"/>
      <c r="Q1050" s="9"/>
      <c r="R1050" s="9"/>
    </row>
    <row r="1051" spans="1:18" x14ac:dyDescent="0.2">
      <c r="A1051" s="33"/>
      <c r="B1051" s="34">
        <f t="shared" si="16"/>
        <v>1035</v>
      </c>
      <c r="C1051" s="35" t="s">
        <v>1084</v>
      </c>
      <c r="D1051" s="36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37" t="s">
        <v>50</v>
      </c>
      <c r="F1051" s="38">
        <v>0</v>
      </c>
      <c r="G1051" s="39">
        <f>VLOOKUP(C1051,'[8]Resumen Peso'!$B$1:$D$65536,3,0)*$C$14</f>
        <v>25994.225326771313</v>
      </c>
      <c r="H1051" s="46"/>
      <c r="I1051" s="41"/>
      <c r="J1051" s="42">
        <f>+VLOOKUP(C1051,'[8]Resumen Peso'!$B$1:$D$65536,3,0)</f>
        <v>21688.056022330802</v>
      </c>
      <c r="N1051" s="9"/>
      <c r="O1051" s="9"/>
      <c r="P1051" s="9"/>
      <c r="Q1051" s="9"/>
      <c r="R1051" s="9"/>
    </row>
    <row r="1052" spans="1:18" x14ac:dyDescent="0.2">
      <c r="A1052" s="33"/>
      <c r="B1052" s="34">
        <f t="shared" si="16"/>
        <v>1036</v>
      </c>
      <c r="C1052" s="35" t="s">
        <v>1085</v>
      </c>
      <c r="D1052" s="36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37" t="s">
        <v>50</v>
      </c>
      <c r="F1052" s="38">
        <v>0</v>
      </c>
      <c r="G1052" s="39">
        <f>VLOOKUP(C1052,'[8]Resumen Peso'!$B$1:$D$65536,3,0)*$C$14</f>
        <v>28671.630535428758</v>
      </c>
      <c r="H1052" s="46"/>
      <c r="I1052" s="41"/>
      <c r="J1052" s="42">
        <f>+VLOOKUP(C1052,'[8]Resumen Peso'!$B$1:$D$65536,3,0)</f>
        <v>23921.925792630875</v>
      </c>
      <c r="N1052" s="9"/>
      <c r="O1052" s="9"/>
      <c r="P1052" s="9"/>
      <c r="Q1052" s="9"/>
      <c r="R1052" s="9"/>
    </row>
    <row r="1053" spans="1:18" x14ac:dyDescent="0.2">
      <c r="A1053" s="33"/>
      <c r="B1053" s="34">
        <f t="shared" si="16"/>
        <v>1037</v>
      </c>
      <c r="C1053" s="35" t="s">
        <v>1086</v>
      </c>
      <c r="D1053" s="36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37" t="s">
        <v>50</v>
      </c>
      <c r="F1053" s="38">
        <v>0</v>
      </c>
      <c r="G1053" s="39">
        <f>VLOOKUP(C1053,'[8]Resumen Peso'!$B$1:$D$65536,3,0)*$C$14</f>
        <v>10408.056785676659</v>
      </c>
      <c r="H1053" s="46"/>
      <c r="I1053" s="41"/>
      <c r="J1053" s="42">
        <f>+VLOOKUP(C1053,'[8]Resumen Peso'!$B$1:$D$65536,3,0)</f>
        <v>8683.8717374230418</v>
      </c>
      <c r="N1053" s="9"/>
      <c r="O1053" s="9"/>
      <c r="P1053" s="9"/>
      <c r="Q1053" s="9"/>
      <c r="R1053" s="9"/>
    </row>
    <row r="1054" spans="1:18" x14ac:dyDescent="0.2">
      <c r="A1054" s="33"/>
      <c r="B1054" s="34">
        <f t="shared" si="16"/>
        <v>1038</v>
      </c>
      <c r="C1054" s="35" t="s">
        <v>1087</v>
      </c>
      <c r="D1054" s="36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37" t="s">
        <v>50</v>
      </c>
      <c r="F1054" s="38">
        <v>0</v>
      </c>
      <c r="G1054" s="39">
        <f>VLOOKUP(C1054,'[8]Resumen Peso'!$B$1:$D$65536,3,0)*$C$14</f>
        <v>11908.317223251674</v>
      </c>
      <c r="H1054" s="46"/>
      <c r="I1054" s="41"/>
      <c r="J1054" s="42">
        <f>+VLOOKUP(C1054,'[8]Resumen Peso'!$B$1:$D$65536,3,0)</f>
        <v>9935.6009968714079</v>
      </c>
      <c r="N1054" s="9"/>
      <c r="O1054" s="9"/>
      <c r="P1054" s="9"/>
      <c r="Q1054" s="9"/>
      <c r="R1054" s="9"/>
    </row>
    <row r="1055" spans="1:18" x14ac:dyDescent="0.2">
      <c r="A1055" s="33"/>
      <c r="B1055" s="34">
        <f t="shared" si="16"/>
        <v>1039</v>
      </c>
      <c r="C1055" s="35" t="s">
        <v>1088</v>
      </c>
      <c r="D1055" s="36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37" t="s">
        <v>50</v>
      </c>
      <c r="F1055" s="38">
        <v>0</v>
      </c>
      <c r="G1055" s="39">
        <f>VLOOKUP(C1055,'[8]Resumen Peso'!$B$1:$D$65536,3,0)*$C$14</f>
        <v>13395.182478348339</v>
      </c>
      <c r="H1055" s="46"/>
      <c r="I1055" s="41"/>
      <c r="J1055" s="42">
        <f>+VLOOKUP(C1055,'[8]Resumen Peso'!$B$1:$D$65536,3,0)</f>
        <v>11176.154102217557</v>
      </c>
      <c r="N1055" s="9"/>
      <c r="O1055" s="9"/>
      <c r="P1055" s="9"/>
      <c r="Q1055" s="9"/>
      <c r="R1055" s="9"/>
    </row>
    <row r="1056" spans="1:18" x14ac:dyDescent="0.2">
      <c r="A1056" s="33"/>
      <c r="B1056" s="34">
        <f t="shared" si="16"/>
        <v>1040</v>
      </c>
      <c r="C1056" s="35" t="s">
        <v>1089</v>
      </c>
      <c r="D1056" s="36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37" t="s">
        <v>50</v>
      </c>
      <c r="F1056" s="38">
        <v>0</v>
      </c>
      <c r="G1056" s="39">
        <f>VLOOKUP(C1056,'[8]Resumen Peso'!$B$1:$D$65536,3,0)*$C$14</f>
        <v>14868.652550966657</v>
      </c>
      <c r="H1056" s="46"/>
      <c r="I1056" s="41"/>
      <c r="J1056" s="42">
        <f>+VLOOKUP(C1056,'[8]Resumen Peso'!$B$1:$D$65536,3,0)</f>
        <v>12405.531053461489</v>
      </c>
      <c r="N1056" s="9"/>
      <c r="O1056" s="9"/>
      <c r="P1056" s="9"/>
      <c r="Q1056" s="9"/>
      <c r="R1056" s="9"/>
    </row>
    <row r="1057" spans="1:18" x14ac:dyDescent="0.2">
      <c r="A1057" s="33"/>
      <c r="B1057" s="34">
        <f t="shared" si="16"/>
        <v>1041</v>
      </c>
      <c r="C1057" s="35" t="s">
        <v>1090</v>
      </c>
      <c r="D1057" s="36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37" t="s">
        <v>50</v>
      </c>
      <c r="F1057" s="38">
        <v>0</v>
      </c>
      <c r="G1057" s="39">
        <f>VLOOKUP(C1057,'[8]Resumen Peso'!$B$1:$D$65536,3,0)*$C$14</f>
        <v>16342.122623584974</v>
      </c>
      <c r="H1057" s="46"/>
      <c r="I1057" s="41"/>
      <c r="J1057" s="42">
        <f>+VLOOKUP(C1057,'[8]Resumen Peso'!$B$1:$D$65536,3,0)</f>
        <v>13634.908004705419</v>
      </c>
      <c r="N1057" s="9"/>
      <c r="O1057" s="9"/>
      <c r="P1057" s="9"/>
      <c r="Q1057" s="9"/>
      <c r="R1057" s="9"/>
    </row>
    <row r="1058" spans="1:18" x14ac:dyDescent="0.2">
      <c r="A1058" s="33"/>
      <c r="B1058" s="34">
        <f t="shared" si="16"/>
        <v>1042</v>
      </c>
      <c r="C1058" s="35" t="s">
        <v>1091</v>
      </c>
      <c r="D1058" s="36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37" t="s">
        <v>50</v>
      </c>
      <c r="F1058" s="38">
        <v>0</v>
      </c>
      <c r="G1058" s="39">
        <f>VLOOKUP(C1058,'[8]Resumen Peso'!$B$1:$D$65536,3,0)*$C$14</f>
        <v>18320.832188921635</v>
      </c>
      <c r="H1058" s="46"/>
      <c r="I1058" s="41"/>
      <c r="J1058" s="42">
        <f>+VLOOKUP(C1058,'[8]Resumen Peso'!$B$1:$D$65536,3,0)</f>
        <v>15285.827136376793</v>
      </c>
      <c r="N1058" s="9"/>
      <c r="O1058" s="9"/>
      <c r="P1058" s="9"/>
      <c r="Q1058" s="9"/>
      <c r="R1058" s="9"/>
    </row>
    <row r="1059" spans="1:18" x14ac:dyDescent="0.2">
      <c r="A1059" s="33"/>
      <c r="B1059" s="34">
        <f t="shared" si="16"/>
        <v>1043</v>
      </c>
      <c r="C1059" s="35" t="s">
        <v>1092</v>
      </c>
      <c r="D1059" s="36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37" t="s">
        <v>50</v>
      </c>
      <c r="F1059" s="38">
        <v>0</v>
      </c>
      <c r="G1059" s="39">
        <f>VLOOKUP(C1059,'[8]Resumen Peso'!$B$1:$D$65536,3,0)*$C$14</f>
        <v>20333.887002132778</v>
      </c>
      <c r="H1059" s="46"/>
      <c r="I1059" s="41"/>
      <c r="J1059" s="42">
        <f>+VLOOKUP(C1059,'[8]Resumen Peso'!$B$1:$D$65536,3,0)</f>
        <v>16965.401927166251</v>
      </c>
      <c r="N1059" s="9"/>
      <c r="O1059" s="9"/>
      <c r="P1059" s="9"/>
      <c r="Q1059" s="9"/>
      <c r="R1059" s="9"/>
    </row>
    <row r="1060" spans="1:18" x14ac:dyDescent="0.2">
      <c r="A1060" s="33"/>
      <c r="B1060" s="34">
        <f t="shared" si="16"/>
        <v>1044</v>
      </c>
      <c r="C1060" s="35" t="s">
        <v>1093</v>
      </c>
      <c r="D1060" s="36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37" t="s">
        <v>50</v>
      </c>
      <c r="F1060" s="38">
        <v>0</v>
      </c>
      <c r="G1060" s="39">
        <f>VLOOKUP(C1060,'[8]Resumen Peso'!$B$1:$D$65536,3,0)*$C$14</f>
        <v>22346.941815343922</v>
      </c>
      <c r="H1060" s="46"/>
      <c r="I1060" s="41"/>
      <c r="J1060" s="42">
        <f>+VLOOKUP(C1060,'[8]Resumen Peso'!$B$1:$D$65536,3,0)</f>
        <v>18644.976717955709</v>
      </c>
      <c r="N1060" s="9"/>
      <c r="O1060" s="9"/>
      <c r="P1060" s="9"/>
      <c r="Q1060" s="9"/>
      <c r="R1060" s="9"/>
    </row>
    <row r="1061" spans="1:18" x14ac:dyDescent="0.2">
      <c r="A1061" s="33"/>
      <c r="B1061" s="34">
        <f t="shared" si="16"/>
        <v>1045</v>
      </c>
      <c r="C1061" s="35" t="s">
        <v>1094</v>
      </c>
      <c r="D1061" s="36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37" t="s">
        <v>50</v>
      </c>
      <c r="F1061" s="38">
        <v>0</v>
      </c>
      <c r="G1061" s="39">
        <f>VLOOKUP(C1061,'[8]Resumen Peso'!$B$1:$D$65536,3,0)*$C$14</f>
        <v>24723.810534797231</v>
      </c>
      <c r="H1061" s="46"/>
      <c r="I1061" s="41"/>
      <c r="J1061" s="42">
        <f>+VLOOKUP(C1061,'[8]Resumen Peso'!$B$1:$D$65536,3,0)</f>
        <v>20628.09648002603</v>
      </c>
      <c r="N1061" s="9"/>
      <c r="O1061" s="9"/>
      <c r="P1061" s="9"/>
      <c r="Q1061" s="9"/>
      <c r="R1061" s="9"/>
    </row>
    <row r="1062" spans="1:18" x14ac:dyDescent="0.2">
      <c r="A1062" s="33"/>
      <c r="B1062" s="34">
        <f t="shared" si="16"/>
        <v>1046</v>
      </c>
      <c r="C1062" s="35" t="s">
        <v>1095</v>
      </c>
      <c r="D1062" s="36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37" t="s">
        <v>50</v>
      </c>
      <c r="F1062" s="38">
        <v>0</v>
      </c>
      <c r="G1062" s="39">
        <f>VLOOKUP(C1062,'[8]Resumen Peso'!$B$1:$D$65536,3,0)*$C$14</f>
        <v>27532.083000887782</v>
      </c>
      <c r="H1062" s="46"/>
      <c r="I1062" s="41"/>
      <c r="J1062" s="42">
        <f>+VLOOKUP(C1062,'[8]Resumen Peso'!$B$1:$D$65536,3,0)</f>
        <v>22971.154209383105</v>
      </c>
      <c r="N1062" s="9"/>
      <c r="O1062" s="9"/>
      <c r="P1062" s="9"/>
      <c r="Q1062" s="9"/>
      <c r="R1062" s="9"/>
    </row>
    <row r="1063" spans="1:18" x14ac:dyDescent="0.2">
      <c r="A1063" s="33"/>
      <c r="B1063" s="34">
        <f t="shared" si="16"/>
        <v>1047</v>
      </c>
      <c r="C1063" s="35" t="s">
        <v>1096</v>
      </c>
      <c r="D1063" s="36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37" t="s">
        <v>50</v>
      </c>
      <c r="F1063" s="38">
        <v>0</v>
      </c>
      <c r="G1063" s="39">
        <f>VLOOKUP(C1063,'[8]Resumen Peso'!$B$1:$D$65536,3,0)*$C$14</f>
        <v>30835.93296099432</v>
      </c>
      <c r="H1063" s="46"/>
      <c r="I1063" s="41"/>
      <c r="J1063" s="42">
        <f>+VLOOKUP(C1063,'[8]Resumen Peso'!$B$1:$D$65536,3,0)</f>
        <v>25727.692714509081</v>
      </c>
      <c r="N1063" s="9"/>
      <c r="O1063" s="9"/>
      <c r="P1063" s="9"/>
      <c r="Q1063" s="9"/>
      <c r="R1063" s="9"/>
    </row>
    <row r="1064" spans="1:18" x14ac:dyDescent="0.2">
      <c r="A1064" s="33"/>
      <c r="B1064" s="34">
        <f t="shared" si="16"/>
        <v>1048</v>
      </c>
      <c r="C1064" s="35" t="s">
        <v>1097</v>
      </c>
      <c r="D1064" s="36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37" t="s">
        <v>50</v>
      </c>
      <c r="F1064" s="38">
        <v>0</v>
      </c>
      <c r="G1064" s="39">
        <f>VLOOKUP(C1064,'[8]Resumen Peso'!$B$1:$D$65536,3,0)*$C$14</f>
        <v>31833.502924365483</v>
      </c>
      <c r="H1064" s="46"/>
      <c r="I1064" s="41"/>
      <c r="J1064" s="42">
        <f>+VLOOKUP(C1064,'[8]Resumen Peso'!$B$1:$D$65536,3,0)</f>
        <v>26560.006544977656</v>
      </c>
      <c r="N1064" s="9"/>
      <c r="O1064" s="9"/>
      <c r="P1064" s="9"/>
      <c r="Q1064" s="9"/>
      <c r="R1064" s="9"/>
    </row>
    <row r="1065" spans="1:18" x14ac:dyDescent="0.2">
      <c r="A1065" s="33"/>
      <c r="B1065" s="34">
        <f t="shared" si="16"/>
        <v>1049</v>
      </c>
      <c r="C1065" s="35" t="s">
        <v>1098</v>
      </c>
      <c r="D1065" s="36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37" t="s">
        <v>50</v>
      </c>
      <c r="F1065" s="38">
        <v>0</v>
      </c>
      <c r="G1065" s="39">
        <f>VLOOKUP(C1065,'[8]Resumen Peso'!$B$1:$D$65536,3,0)*$C$14</f>
        <v>35488.854988144354</v>
      </c>
      <c r="H1065" s="46"/>
      <c r="I1065" s="41"/>
      <c r="J1065" s="42">
        <f>+VLOOKUP(C1065,'[8]Resumen Peso'!$B$1:$D$65536,3,0)</f>
        <v>29609.817775894822</v>
      </c>
      <c r="N1065" s="9"/>
      <c r="O1065" s="9"/>
      <c r="P1065" s="9"/>
      <c r="Q1065" s="9"/>
      <c r="R1065" s="9"/>
    </row>
    <row r="1066" spans="1:18" x14ac:dyDescent="0.2">
      <c r="A1066" s="33"/>
      <c r="B1066" s="34">
        <f t="shared" si="16"/>
        <v>1050</v>
      </c>
      <c r="C1066" s="35" t="s">
        <v>1099</v>
      </c>
      <c r="D1066" s="36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37" t="s">
        <v>50</v>
      </c>
      <c r="F1066" s="38">
        <v>0</v>
      </c>
      <c r="G1066" s="39">
        <f>VLOOKUP(C1066,'[8]Resumen Peso'!$B$1:$D$65536,3,0)*$C$14</f>
        <v>39144.207051923222</v>
      </c>
      <c r="H1066" s="46"/>
      <c r="I1066" s="41"/>
      <c r="J1066" s="42">
        <f>+VLOOKUP(C1066,'[8]Resumen Peso'!$B$1:$D$65536,3,0)</f>
        <v>32659.629006811989</v>
      </c>
      <c r="N1066" s="9"/>
      <c r="O1066" s="9"/>
      <c r="P1066" s="9"/>
      <c r="Q1066" s="9"/>
      <c r="R1066" s="9"/>
    </row>
    <row r="1067" spans="1:18" x14ac:dyDescent="0.2">
      <c r="A1067" s="33"/>
      <c r="B1067" s="34">
        <f t="shared" si="16"/>
        <v>1051</v>
      </c>
      <c r="C1067" s="35" t="s">
        <v>1100</v>
      </c>
      <c r="D1067" s="36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37" t="s">
        <v>50</v>
      </c>
      <c r="F1067" s="38">
        <v>0</v>
      </c>
      <c r="G1067" s="39">
        <f>VLOOKUP(C1067,'[8]Resumen Peso'!$B$1:$D$65536,3,0)*$C$14</f>
        <v>9775.2410769131311</v>
      </c>
      <c r="H1067" s="46"/>
      <c r="I1067" s="41"/>
      <c r="J1067" s="42">
        <f>+VLOOKUP(C1067,'[8]Resumen Peso'!$B$1:$D$65536,3,0)</f>
        <v>8155.8874497228217</v>
      </c>
      <c r="N1067" s="9"/>
      <c r="O1067" s="9"/>
      <c r="P1067" s="9"/>
      <c r="Q1067" s="9"/>
      <c r="R1067" s="9"/>
    </row>
    <row r="1068" spans="1:18" x14ac:dyDescent="0.2">
      <c r="A1068" s="33"/>
      <c r="B1068" s="34">
        <f t="shared" si="16"/>
        <v>1052</v>
      </c>
      <c r="C1068" s="35" t="s">
        <v>1101</v>
      </c>
      <c r="D1068" s="36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37" t="s">
        <v>50</v>
      </c>
      <c r="F1068" s="38">
        <v>0</v>
      </c>
      <c r="G1068" s="39">
        <f>VLOOKUP(C1068,'[8]Resumen Peso'!$B$1:$D$65536,3,0)*$C$14</f>
        <v>11184.284835747456</v>
      </c>
      <c r="H1068" s="46"/>
      <c r="I1068" s="41"/>
      <c r="J1068" s="42">
        <f>+VLOOKUP(C1068,'[8]Resumen Peso'!$B$1:$D$65536,3,0)</f>
        <v>9331.510865899083</v>
      </c>
      <c r="N1068" s="9"/>
      <c r="O1068" s="9"/>
      <c r="P1068" s="9"/>
      <c r="Q1068" s="9"/>
      <c r="R1068" s="9"/>
    </row>
    <row r="1069" spans="1:18" x14ac:dyDescent="0.2">
      <c r="A1069" s="33"/>
      <c r="B1069" s="34">
        <f t="shared" si="16"/>
        <v>1053</v>
      </c>
      <c r="C1069" s="35" t="s">
        <v>1102</v>
      </c>
      <c r="D1069" s="36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37" t="s">
        <v>50</v>
      </c>
      <c r="F1069" s="38">
        <v>0</v>
      </c>
      <c r="G1069" s="39">
        <f>VLOOKUP(C1069,'[8]Resumen Peso'!$B$1:$D$65536,3,0)*$C$14</f>
        <v>12580.747846735047</v>
      </c>
      <c r="H1069" s="46"/>
      <c r="I1069" s="41"/>
      <c r="J1069" s="42">
        <f>+VLOOKUP(C1069,'[8]Resumen Peso'!$B$1:$D$65536,3,0)</f>
        <v>10496.637644430915</v>
      </c>
      <c r="N1069" s="9"/>
      <c r="O1069" s="9"/>
      <c r="P1069" s="9"/>
      <c r="Q1069" s="9"/>
      <c r="R1069" s="9"/>
    </row>
    <row r="1070" spans="1:18" x14ac:dyDescent="0.2">
      <c r="A1070" s="33"/>
      <c r="B1070" s="34">
        <f t="shared" si="16"/>
        <v>1054</v>
      </c>
      <c r="C1070" s="35" t="s">
        <v>1103</v>
      </c>
      <c r="D1070" s="36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37" t="s">
        <v>50</v>
      </c>
      <c r="F1070" s="38">
        <v>0</v>
      </c>
      <c r="G1070" s="39">
        <f>VLOOKUP(C1070,'[8]Resumen Peso'!$B$1:$D$65536,3,0)*$C$14</f>
        <v>13964.630109875903</v>
      </c>
      <c r="H1070" s="46"/>
      <c r="I1070" s="41"/>
      <c r="J1070" s="42">
        <f>+VLOOKUP(C1070,'[8]Resumen Peso'!$B$1:$D$65536,3,0)</f>
        <v>11651.267785318318</v>
      </c>
      <c r="N1070" s="9"/>
      <c r="O1070" s="9"/>
      <c r="P1070" s="9"/>
      <c r="Q1070" s="9"/>
      <c r="R1070" s="9"/>
    </row>
    <row r="1071" spans="1:18" x14ac:dyDescent="0.2">
      <c r="A1071" s="33"/>
      <c r="B1071" s="34">
        <f t="shared" si="16"/>
        <v>1055</v>
      </c>
      <c r="C1071" s="35" t="s">
        <v>1104</v>
      </c>
      <c r="D1071" s="36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37" t="s">
        <v>50</v>
      </c>
      <c r="F1071" s="38">
        <v>0</v>
      </c>
      <c r="G1071" s="39">
        <f>VLOOKUP(C1071,'[8]Resumen Peso'!$B$1:$D$65536,3,0)*$C$14</f>
        <v>15348.512373016756</v>
      </c>
      <c r="H1071" s="46"/>
      <c r="I1071" s="41"/>
      <c r="J1071" s="42">
        <f>+VLOOKUP(C1071,'[8]Resumen Peso'!$B$1:$D$65536,3,0)</f>
        <v>12805.897926205716</v>
      </c>
      <c r="N1071" s="9"/>
      <c r="O1071" s="9"/>
      <c r="P1071" s="9"/>
      <c r="Q1071" s="9"/>
      <c r="R1071" s="9"/>
    </row>
    <row r="1072" spans="1:18" x14ac:dyDescent="0.2">
      <c r="A1072" s="33"/>
      <c r="B1072" s="34">
        <f t="shared" si="16"/>
        <v>1056</v>
      </c>
      <c r="C1072" s="35" t="s">
        <v>1105</v>
      </c>
      <c r="D1072" s="36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37" t="s">
        <v>50</v>
      </c>
      <c r="F1072" s="38">
        <v>0</v>
      </c>
      <c r="G1072" s="39">
        <f>VLOOKUP(C1072,'[8]Resumen Peso'!$B$1:$D$65536,3,0)*$C$14</f>
        <v>17206.915283440765</v>
      </c>
      <c r="H1072" s="46"/>
      <c r="I1072" s="41"/>
      <c r="J1072" s="42">
        <f>+VLOOKUP(C1072,'[8]Resumen Peso'!$B$1:$D$65536,3,0)</f>
        <v>14356.440245765763</v>
      </c>
      <c r="N1072" s="9"/>
      <c r="O1072" s="9"/>
      <c r="P1072" s="9"/>
      <c r="Q1072" s="9"/>
      <c r="R1072" s="9"/>
    </row>
    <row r="1073" spans="1:18" x14ac:dyDescent="0.2">
      <c r="A1073" s="33"/>
      <c r="B1073" s="34">
        <f t="shared" si="16"/>
        <v>1057</v>
      </c>
      <c r="C1073" s="35" t="s">
        <v>1106</v>
      </c>
      <c r="D1073" s="36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37" t="s">
        <v>50</v>
      </c>
      <c r="F1073" s="38">
        <v>0</v>
      </c>
      <c r="G1073" s="39">
        <f>VLOOKUP(C1073,'[8]Resumen Peso'!$B$1:$D$65536,3,0)*$C$14</f>
        <v>19097.575231343799</v>
      </c>
      <c r="H1073" s="46"/>
      <c r="I1073" s="41"/>
      <c r="J1073" s="42">
        <f>+VLOOKUP(C1073,'[8]Resumen Peso'!$B$1:$D$65536,3,0)</f>
        <v>15933.895944246129</v>
      </c>
      <c r="N1073" s="9"/>
      <c r="O1073" s="9"/>
      <c r="P1073" s="9"/>
      <c r="Q1073" s="9"/>
      <c r="R1073" s="9"/>
    </row>
    <row r="1074" spans="1:18" x14ac:dyDescent="0.2">
      <c r="A1074" s="33"/>
      <c r="B1074" s="34">
        <f t="shared" si="16"/>
        <v>1058</v>
      </c>
      <c r="C1074" s="35" t="s">
        <v>1107</v>
      </c>
      <c r="D1074" s="36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37" t="s">
        <v>50</v>
      </c>
      <c r="F1074" s="38">
        <v>0</v>
      </c>
      <c r="G1074" s="39">
        <f>VLOOKUP(C1074,'[8]Resumen Peso'!$B$1:$D$65536,3,0)*$C$14</f>
        <v>20988.235179246833</v>
      </c>
      <c r="H1074" s="46"/>
      <c r="I1074" s="41"/>
      <c r="J1074" s="42">
        <f>+VLOOKUP(C1074,'[8]Resumen Peso'!$B$1:$D$65536,3,0)</f>
        <v>17511.351642726495</v>
      </c>
      <c r="N1074" s="9"/>
      <c r="O1074" s="9"/>
      <c r="P1074" s="9"/>
      <c r="Q1074" s="9"/>
      <c r="R1074" s="9"/>
    </row>
    <row r="1075" spans="1:18" x14ac:dyDescent="0.2">
      <c r="A1075" s="33"/>
      <c r="B1075" s="34">
        <f t="shared" si="16"/>
        <v>1059</v>
      </c>
      <c r="C1075" s="35" t="s">
        <v>1108</v>
      </c>
      <c r="D1075" s="36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37" t="s">
        <v>50</v>
      </c>
      <c r="F1075" s="38">
        <v>0</v>
      </c>
      <c r="G1075" s="39">
        <f>VLOOKUP(C1075,'[8]Resumen Peso'!$B$1:$D$65536,3,0)*$C$14</f>
        <v>23220.588943189079</v>
      </c>
      <c r="H1075" s="46"/>
      <c r="I1075" s="41"/>
      <c r="J1075" s="42">
        <f>+VLOOKUP(C1075,'[8]Resumen Peso'!$B$1:$D$65536,3,0)</f>
        <v>19373.896607441318</v>
      </c>
      <c r="N1075" s="9"/>
      <c r="O1075" s="9"/>
      <c r="P1075" s="9"/>
      <c r="Q1075" s="9"/>
      <c r="R1075" s="9"/>
    </row>
    <row r="1076" spans="1:18" x14ac:dyDescent="0.2">
      <c r="A1076" s="33"/>
      <c r="B1076" s="34">
        <f t="shared" si="16"/>
        <v>1060</v>
      </c>
      <c r="C1076" s="35" t="s">
        <v>1109</v>
      </c>
      <c r="D1076" s="36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37" t="s">
        <v>50</v>
      </c>
      <c r="F1076" s="38">
        <v>0</v>
      </c>
      <c r="G1076" s="39">
        <f>VLOOKUP(C1076,'[8]Resumen Peso'!$B$1:$D$65536,3,0)*$C$14</f>
        <v>25858.116863239509</v>
      </c>
      <c r="H1076" s="46"/>
      <c r="I1076" s="41"/>
      <c r="J1076" s="42">
        <f>+VLOOKUP(C1076,'[8]Resumen Peso'!$B$1:$D$65536,3,0)</f>
        <v>21574.495108509262</v>
      </c>
      <c r="N1076" s="9"/>
      <c r="O1076" s="9"/>
      <c r="P1076" s="9"/>
      <c r="Q1076" s="9"/>
      <c r="R1076" s="9"/>
    </row>
    <row r="1077" spans="1:18" x14ac:dyDescent="0.2">
      <c r="A1077" s="33"/>
      <c r="B1077" s="34">
        <f t="shared" si="16"/>
        <v>1061</v>
      </c>
      <c r="C1077" s="35" t="s">
        <v>1110</v>
      </c>
      <c r="D1077" s="36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37" t="s">
        <v>50</v>
      </c>
      <c r="F1077" s="38">
        <v>0</v>
      </c>
      <c r="G1077" s="39">
        <f>VLOOKUP(C1077,'[8]Resumen Peso'!$B$1:$D$65536,3,0)*$C$14</f>
        <v>28961.090886828253</v>
      </c>
      <c r="H1077" s="46"/>
      <c r="I1077" s="41"/>
      <c r="J1077" s="42">
        <f>+VLOOKUP(C1077,'[8]Resumen Peso'!$B$1:$D$65536,3,0)</f>
        <v>24163.434521530377</v>
      </c>
      <c r="N1077" s="9"/>
      <c r="O1077" s="9"/>
      <c r="P1077" s="9"/>
      <c r="Q1077" s="9"/>
      <c r="R1077" s="9"/>
    </row>
    <row r="1078" spans="1:18" x14ac:dyDescent="0.2">
      <c r="A1078" s="33"/>
      <c r="B1078" s="34">
        <f t="shared" si="16"/>
        <v>1062</v>
      </c>
      <c r="C1078" s="35" t="s">
        <v>1111</v>
      </c>
      <c r="D1078" s="36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37" t="s">
        <v>50</v>
      </c>
      <c r="F1078" s="38">
        <v>0</v>
      </c>
      <c r="G1078" s="39">
        <f>VLOOKUP(C1078,'[8]Resumen Peso'!$B$1:$D$65536,3,0)*$C$14</f>
        <v>29898.008035134008</v>
      </c>
      <c r="H1078" s="46"/>
      <c r="I1078" s="41"/>
      <c r="J1078" s="42">
        <f>+VLOOKUP(C1078,'[8]Resumen Peso'!$B$1:$D$65536,3,0)</f>
        <v>24945.143202796989</v>
      </c>
      <c r="N1078" s="9"/>
      <c r="O1078" s="9"/>
      <c r="P1078" s="9"/>
      <c r="Q1078" s="9"/>
      <c r="R1078" s="9"/>
    </row>
    <row r="1079" spans="1:18" x14ac:dyDescent="0.2">
      <c r="A1079" s="33"/>
      <c r="B1079" s="34">
        <f t="shared" si="16"/>
        <v>1063</v>
      </c>
      <c r="C1079" s="35" t="s">
        <v>1112</v>
      </c>
      <c r="D1079" s="36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37" t="s">
        <v>50</v>
      </c>
      <c r="F1079" s="38">
        <v>0</v>
      </c>
      <c r="G1079" s="39">
        <f>VLOOKUP(C1079,'[8]Resumen Peso'!$B$1:$D$65536,3,0)*$C$14</f>
        <v>33331.112636715727</v>
      </c>
      <c r="H1079" s="46"/>
      <c r="I1079" s="41"/>
      <c r="J1079" s="42">
        <f>+VLOOKUP(C1079,'[8]Resumen Peso'!$B$1:$D$65536,3,0)</f>
        <v>27809.524194868438</v>
      </c>
      <c r="N1079" s="9"/>
      <c r="O1079" s="9"/>
      <c r="P1079" s="9"/>
      <c r="Q1079" s="9"/>
      <c r="R1079" s="9"/>
    </row>
    <row r="1080" spans="1:18" x14ac:dyDescent="0.2">
      <c r="A1080" s="33"/>
      <c r="B1080" s="34">
        <f t="shared" si="16"/>
        <v>1064</v>
      </c>
      <c r="C1080" s="35" t="s">
        <v>1113</v>
      </c>
      <c r="D1080" s="36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37" t="s">
        <v>50</v>
      </c>
      <c r="F1080" s="38">
        <v>0</v>
      </c>
      <c r="G1080" s="39">
        <f>VLOOKUP(C1080,'[8]Resumen Peso'!$B$1:$D$65536,3,0)*$C$14</f>
        <v>36764.217238297446</v>
      </c>
      <c r="H1080" s="46"/>
      <c r="I1080" s="41"/>
      <c r="J1080" s="42">
        <f>+VLOOKUP(C1080,'[8]Resumen Peso'!$B$1:$D$65536,3,0)</f>
        <v>30673.905186939886</v>
      </c>
      <c r="N1080" s="9"/>
      <c r="O1080" s="9"/>
      <c r="P1080" s="9"/>
      <c r="Q1080" s="9"/>
      <c r="R1080" s="9"/>
    </row>
    <row r="1081" spans="1:18" x14ac:dyDescent="0.2">
      <c r="A1081" s="33"/>
      <c r="B1081" s="34">
        <f t="shared" si="16"/>
        <v>1065</v>
      </c>
      <c r="C1081" s="35" t="s">
        <v>1114</v>
      </c>
      <c r="D1081" s="36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37" t="s">
        <v>50</v>
      </c>
      <c r="F1081" s="38">
        <v>0</v>
      </c>
      <c r="G1081" s="39">
        <f>VLOOKUP(C1081,'[8]Resumen Peso'!$B$1:$D$65536,3,0)*$C$14</f>
        <v>7539.9261883627714</v>
      </c>
      <c r="H1081" s="46"/>
      <c r="I1081" s="41"/>
      <c r="J1081" s="42">
        <f>+VLOOKUP(C1081,'[8]Resumen Peso'!$B$1:$D$65536,3,0)</f>
        <v>6290.8718964221653</v>
      </c>
      <c r="N1081" s="9"/>
      <c r="O1081" s="9"/>
      <c r="P1081" s="9"/>
      <c r="Q1081" s="9"/>
      <c r="R1081" s="9"/>
    </row>
    <row r="1082" spans="1:18" x14ac:dyDescent="0.2">
      <c r="A1082" s="33"/>
      <c r="B1082" s="34">
        <f t="shared" si="16"/>
        <v>1066</v>
      </c>
      <c r="C1082" s="35" t="s">
        <v>1115</v>
      </c>
      <c r="D1082" s="36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37" t="s">
        <v>50</v>
      </c>
      <c r="F1082" s="38">
        <v>0</v>
      </c>
      <c r="G1082" s="39">
        <f>VLOOKUP(C1082,'[8]Resumen Peso'!$B$1:$D$65536,3,0)*$C$14</f>
        <v>8626.7623956943426</v>
      </c>
      <c r="H1082" s="46"/>
      <c r="I1082" s="41"/>
      <c r="J1082" s="42">
        <f>+VLOOKUP(C1082,'[8]Resumen Peso'!$B$1:$D$65536,3,0)</f>
        <v>7197.6642418523879</v>
      </c>
      <c r="N1082" s="9"/>
      <c r="O1082" s="9"/>
      <c r="P1082" s="9"/>
      <c r="Q1082" s="9"/>
      <c r="R1082" s="9"/>
    </row>
    <row r="1083" spans="1:18" x14ac:dyDescent="0.2">
      <c r="A1083" s="33"/>
      <c r="B1083" s="34">
        <f t="shared" si="16"/>
        <v>1067</v>
      </c>
      <c r="C1083" s="35" t="s">
        <v>1116</v>
      </c>
      <c r="D1083" s="36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37" t="s">
        <v>50</v>
      </c>
      <c r="F1083" s="38">
        <v>0</v>
      </c>
      <c r="G1083" s="39">
        <f>VLOOKUP(C1083,'[8]Resumen Peso'!$B$1:$D$65536,3,0)*$C$14</f>
        <v>9703.8947083175954</v>
      </c>
      <c r="H1083" s="46"/>
      <c r="I1083" s="41"/>
      <c r="J1083" s="42">
        <f>+VLOOKUP(C1083,'[8]Resumen Peso'!$B$1:$D$65536,3,0)</f>
        <v>8096.3602270555539</v>
      </c>
      <c r="N1083" s="9"/>
      <c r="O1083" s="9"/>
      <c r="P1083" s="9"/>
      <c r="Q1083" s="9"/>
      <c r="R1083" s="9"/>
    </row>
    <row r="1084" spans="1:18" x14ac:dyDescent="0.2">
      <c r="A1084" s="33"/>
      <c r="B1084" s="34">
        <f t="shared" si="16"/>
        <v>1068</v>
      </c>
      <c r="C1084" s="35" t="s">
        <v>1117</v>
      </c>
      <c r="D1084" s="36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37" t="s">
        <v>50</v>
      </c>
      <c r="F1084" s="38">
        <v>0</v>
      </c>
      <c r="G1084" s="39">
        <f>VLOOKUP(C1084,'[8]Resumen Peso'!$B$1:$D$65536,3,0)*$C$14</f>
        <v>10771.323126232532</v>
      </c>
      <c r="H1084" s="46"/>
      <c r="I1084" s="41"/>
      <c r="J1084" s="42">
        <f>+VLOOKUP(C1084,'[8]Resumen Peso'!$B$1:$D$65536,3,0)</f>
        <v>8986.9598520316649</v>
      </c>
      <c r="N1084" s="9"/>
      <c r="O1084" s="9"/>
      <c r="P1084" s="9"/>
      <c r="Q1084" s="9"/>
      <c r="R1084" s="9"/>
    </row>
    <row r="1085" spans="1:18" x14ac:dyDescent="0.2">
      <c r="A1085" s="33"/>
      <c r="B1085" s="34">
        <f t="shared" si="16"/>
        <v>1069</v>
      </c>
      <c r="C1085" s="35" t="s">
        <v>1118</v>
      </c>
      <c r="D1085" s="36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37" t="s">
        <v>50</v>
      </c>
      <c r="F1085" s="38">
        <v>0</v>
      </c>
      <c r="G1085" s="39">
        <f>VLOOKUP(C1085,'[8]Resumen Peso'!$B$1:$D$65536,3,0)*$C$14</f>
        <v>11838.751544147466</v>
      </c>
      <c r="H1085" s="46"/>
      <c r="I1085" s="41"/>
      <c r="J1085" s="42">
        <f>+VLOOKUP(C1085,'[8]Resumen Peso'!$B$1:$D$65536,3,0)</f>
        <v>9877.5594770077751</v>
      </c>
      <c r="N1085" s="9"/>
      <c r="O1085" s="9"/>
      <c r="P1085" s="9"/>
      <c r="Q1085" s="9"/>
      <c r="R1085" s="9"/>
    </row>
    <row r="1086" spans="1:18" x14ac:dyDescent="0.2">
      <c r="A1086" s="33"/>
      <c r="B1086" s="34">
        <f t="shared" si="16"/>
        <v>1070</v>
      </c>
      <c r="C1086" s="35" t="s">
        <v>1119</v>
      </c>
      <c r="D1086" s="36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37" t="s">
        <v>50</v>
      </c>
      <c r="F1086" s="38">
        <v>0</v>
      </c>
      <c r="G1086" s="39">
        <f>VLOOKUP(C1086,'[8]Resumen Peso'!$B$1:$D$65536,3,0)*$C$14</f>
        <v>13272.191462670726</v>
      </c>
      <c r="H1086" s="46"/>
      <c r="I1086" s="41"/>
      <c r="J1086" s="42">
        <f>+VLOOKUP(C1086,'[8]Resumen Peso'!$B$1:$D$65536,3,0)</f>
        <v>11073.537617027969</v>
      </c>
      <c r="N1086" s="9"/>
      <c r="O1086" s="9"/>
      <c r="P1086" s="9"/>
      <c r="Q1086" s="9"/>
      <c r="R1086" s="9"/>
    </row>
    <row r="1087" spans="1:18" x14ac:dyDescent="0.2">
      <c r="A1087" s="33"/>
      <c r="B1087" s="34">
        <f t="shared" si="16"/>
        <v>1071</v>
      </c>
      <c r="C1087" s="35" t="s">
        <v>1120</v>
      </c>
      <c r="D1087" s="36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37" t="s">
        <v>50</v>
      </c>
      <c r="F1087" s="38">
        <v>0</v>
      </c>
      <c r="G1087" s="39">
        <f>VLOOKUP(C1087,'[8]Resumen Peso'!$B$1:$D$65536,3,0)*$C$14</f>
        <v>14730.512167226108</v>
      </c>
      <c r="H1087" s="46"/>
      <c r="I1087" s="41"/>
      <c r="J1087" s="42">
        <f>+VLOOKUP(C1087,'[8]Resumen Peso'!$B$1:$D$65536,3,0)</f>
        <v>12290.27482467033</v>
      </c>
      <c r="N1087" s="9"/>
      <c r="O1087" s="9"/>
      <c r="P1087" s="9"/>
      <c r="Q1087" s="9"/>
      <c r="R1087" s="9"/>
    </row>
    <row r="1088" spans="1:18" x14ac:dyDescent="0.2">
      <c r="A1088" s="33"/>
      <c r="B1088" s="34">
        <f t="shared" si="16"/>
        <v>1072</v>
      </c>
      <c r="C1088" s="35" t="s">
        <v>1121</v>
      </c>
      <c r="D1088" s="36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37" t="s">
        <v>50</v>
      </c>
      <c r="F1088" s="38">
        <v>0</v>
      </c>
      <c r="G1088" s="39">
        <f>VLOOKUP(C1088,'[8]Resumen Peso'!$B$1:$D$65536,3,0)*$C$14</f>
        <v>16188.832871781493</v>
      </c>
      <c r="H1088" s="46"/>
      <c r="I1088" s="41"/>
      <c r="J1088" s="42">
        <f>+VLOOKUP(C1088,'[8]Resumen Peso'!$B$1:$D$65536,3,0)</f>
        <v>13507.012032312692</v>
      </c>
      <c r="N1088" s="9"/>
      <c r="O1088" s="9"/>
      <c r="P1088" s="9"/>
      <c r="Q1088" s="9"/>
      <c r="R1088" s="9"/>
    </row>
    <row r="1089" spans="1:18" x14ac:dyDescent="0.2">
      <c r="A1089" s="33"/>
      <c r="B1089" s="34">
        <f t="shared" si="16"/>
        <v>1073</v>
      </c>
      <c r="C1089" s="35" t="s">
        <v>1122</v>
      </c>
      <c r="D1089" s="36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37" t="s">
        <v>50</v>
      </c>
      <c r="F1089" s="38">
        <v>0</v>
      </c>
      <c r="G1089" s="39">
        <f>VLOOKUP(C1089,'[8]Resumen Peso'!$B$1:$D$65536,3,0)*$C$14</f>
        <v>17910.711900032889</v>
      </c>
      <c r="H1089" s="46"/>
      <c r="I1089" s="41"/>
      <c r="J1089" s="42">
        <f>+VLOOKUP(C1089,'[8]Resumen Peso'!$B$1:$D$65536,3,0)</f>
        <v>14943.646837118058</v>
      </c>
      <c r="N1089" s="9"/>
      <c r="O1089" s="9"/>
      <c r="P1089" s="9"/>
      <c r="Q1089" s="9"/>
      <c r="R1089" s="9"/>
    </row>
    <row r="1090" spans="1:18" x14ac:dyDescent="0.2">
      <c r="A1090" s="33"/>
      <c r="B1090" s="34">
        <f t="shared" si="16"/>
        <v>1074</v>
      </c>
      <c r="C1090" s="35" t="s">
        <v>1123</v>
      </c>
      <c r="D1090" s="36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37" t="s">
        <v>50</v>
      </c>
      <c r="F1090" s="38">
        <v>0</v>
      </c>
      <c r="G1090" s="39">
        <f>VLOOKUP(C1090,'[8]Resumen Peso'!$B$1:$D$65536,3,0)*$C$14</f>
        <v>19945.113474424154</v>
      </c>
      <c r="H1090" s="46"/>
      <c r="I1090" s="41"/>
      <c r="J1090" s="42">
        <f>+VLOOKUP(C1090,'[8]Resumen Peso'!$B$1:$D$65536,3,0)</f>
        <v>16641.032112603629</v>
      </c>
      <c r="N1090" s="9"/>
      <c r="O1090" s="9"/>
      <c r="P1090" s="9"/>
      <c r="Q1090" s="9"/>
      <c r="R1090" s="9"/>
    </row>
    <row r="1091" spans="1:18" x14ac:dyDescent="0.2">
      <c r="A1091" s="33"/>
      <c r="B1091" s="34">
        <f t="shared" si="16"/>
        <v>1075</v>
      </c>
      <c r="C1091" s="35" t="s">
        <v>1124</v>
      </c>
      <c r="D1091" s="36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37" t="s">
        <v>50</v>
      </c>
      <c r="F1091" s="38">
        <v>0</v>
      </c>
      <c r="G1091" s="39">
        <f>VLOOKUP(C1091,'[8]Resumen Peso'!$B$1:$D$65536,3,0)*$C$14</f>
        <v>22338.527091355056</v>
      </c>
      <c r="H1091" s="46"/>
      <c r="I1091" s="41"/>
      <c r="J1091" s="42">
        <f>+VLOOKUP(C1091,'[8]Resumen Peso'!$B$1:$D$65536,3,0)</f>
        <v>18637.955966116067</v>
      </c>
      <c r="N1091" s="9"/>
      <c r="O1091" s="9"/>
      <c r="P1091" s="9"/>
      <c r="Q1091" s="9"/>
      <c r="R1091" s="9"/>
    </row>
    <row r="1092" spans="1:18" x14ac:dyDescent="0.2">
      <c r="A1092" s="33"/>
      <c r="B1092" s="34">
        <f t="shared" si="16"/>
        <v>1076</v>
      </c>
      <c r="C1092" s="35" t="s">
        <v>1125</v>
      </c>
      <c r="D1092" s="36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37" t="s">
        <v>50</v>
      </c>
      <c r="F1092" s="38">
        <v>0</v>
      </c>
      <c r="G1092" s="39">
        <f>VLOOKUP(C1092,'[8]Resumen Peso'!$B$1:$D$65536,3,0)*$C$14</f>
        <v>23061.198387873861</v>
      </c>
      <c r="H1092" s="46"/>
      <c r="I1092" s="41"/>
      <c r="J1092" s="42">
        <f>+VLOOKUP(C1092,'[8]Resumen Peso'!$B$1:$D$65536,3,0)</f>
        <v>19240.910482652031</v>
      </c>
      <c r="N1092" s="9"/>
      <c r="O1092" s="9"/>
      <c r="P1092" s="9"/>
      <c r="Q1092" s="9"/>
      <c r="R1092" s="9"/>
    </row>
    <row r="1093" spans="1:18" x14ac:dyDescent="0.2">
      <c r="A1093" s="33"/>
      <c r="B1093" s="34">
        <f t="shared" si="16"/>
        <v>1077</v>
      </c>
      <c r="C1093" s="35" t="s">
        <v>1126</v>
      </c>
      <c r="D1093" s="36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37" t="s">
        <v>50</v>
      </c>
      <c r="F1093" s="38">
        <v>0</v>
      </c>
      <c r="G1093" s="39">
        <f>VLOOKUP(C1093,'[8]Resumen Peso'!$B$1:$D$65536,3,0)*$C$14</f>
        <v>25709.251268532731</v>
      </c>
      <c r="H1093" s="46"/>
      <c r="I1093" s="41"/>
      <c r="J1093" s="42">
        <f>+VLOOKUP(C1093,'[8]Resumen Peso'!$B$1:$D$65536,3,0)</f>
        <v>21450.290393146075</v>
      </c>
      <c r="N1093" s="9"/>
      <c r="O1093" s="9"/>
      <c r="P1093" s="9"/>
      <c r="Q1093" s="9"/>
      <c r="R1093" s="9"/>
    </row>
    <row r="1094" spans="1:18" x14ac:dyDescent="0.2">
      <c r="A1094" s="33"/>
      <c r="B1094" s="34">
        <f t="shared" si="16"/>
        <v>1078</v>
      </c>
      <c r="C1094" s="35" t="s">
        <v>1127</v>
      </c>
      <c r="D1094" s="36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37" t="s">
        <v>50</v>
      </c>
      <c r="F1094" s="38">
        <v>0</v>
      </c>
      <c r="G1094" s="39">
        <f>VLOOKUP(C1094,'[8]Resumen Peso'!$B$1:$D$65536,3,0)*$C$14</f>
        <v>28357.304149191601</v>
      </c>
      <c r="H1094" s="46"/>
      <c r="I1094" s="41"/>
      <c r="J1094" s="42">
        <f>+VLOOKUP(C1094,'[8]Resumen Peso'!$B$1:$D$65536,3,0)</f>
        <v>23659.67030364012</v>
      </c>
      <c r="N1094" s="9"/>
      <c r="O1094" s="9"/>
      <c r="P1094" s="9"/>
      <c r="Q1094" s="9"/>
      <c r="R1094" s="9"/>
    </row>
    <row r="1095" spans="1:18" x14ac:dyDescent="0.2">
      <c r="A1095" s="33"/>
      <c r="B1095" s="34">
        <f t="shared" si="16"/>
        <v>1079</v>
      </c>
      <c r="C1095" s="35" t="s">
        <v>1128</v>
      </c>
      <c r="D1095" s="36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37" t="s">
        <v>50</v>
      </c>
      <c r="F1095" s="38">
        <v>0</v>
      </c>
      <c r="G1095" s="39">
        <f>VLOOKUP(C1095,'[8]Resumen Peso'!$B$1:$D$65536,3,0)*$C$14</f>
        <v>7102.5888791625548</v>
      </c>
      <c r="H1095" s="46"/>
      <c r="I1095" s="41"/>
      <c r="J1095" s="42">
        <f>+VLOOKUP(C1095,'[8]Resumen Peso'!$B$1:$D$65536,3,0)</f>
        <v>5925.9833127711972</v>
      </c>
      <c r="N1095" s="9"/>
      <c r="O1095" s="9"/>
      <c r="P1095" s="9"/>
      <c r="Q1095" s="9"/>
      <c r="R1095" s="9"/>
    </row>
    <row r="1096" spans="1:18" x14ac:dyDescent="0.2">
      <c r="A1096" s="33"/>
      <c r="B1096" s="34">
        <f t="shared" si="16"/>
        <v>1080</v>
      </c>
      <c r="C1096" s="35" t="s">
        <v>1129</v>
      </c>
      <c r="D1096" s="36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37" t="s">
        <v>50</v>
      </c>
      <c r="F1096" s="38">
        <v>0</v>
      </c>
      <c r="G1096" s="39">
        <f>VLOOKUP(C1096,'[8]Resumen Peso'!$B$1:$D$65536,3,0)*$C$14</f>
        <v>8126.3854743571574</v>
      </c>
      <c r="H1096" s="46"/>
      <c r="I1096" s="41"/>
      <c r="J1096" s="42">
        <f>+VLOOKUP(C1096,'[8]Resumen Peso'!$B$1:$D$65536,3,0)</f>
        <v>6780.1791056030816</v>
      </c>
      <c r="N1096" s="9"/>
      <c r="O1096" s="9"/>
      <c r="P1096" s="9"/>
      <c r="Q1096" s="9"/>
      <c r="R1096" s="9"/>
    </row>
    <row r="1097" spans="1:18" x14ac:dyDescent="0.2">
      <c r="A1097" s="33"/>
      <c r="B1097" s="34">
        <f t="shared" si="16"/>
        <v>1081</v>
      </c>
      <c r="C1097" s="35" t="s">
        <v>1130</v>
      </c>
      <c r="D1097" s="36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37" t="s">
        <v>50</v>
      </c>
      <c r="F1097" s="38">
        <v>0</v>
      </c>
      <c r="G1097" s="39">
        <f>VLOOKUP(C1097,'[8]Resumen Peso'!$B$1:$D$65536,3,0)*$C$14</f>
        <v>9141.0410285232374</v>
      </c>
      <c r="H1097" s="46"/>
      <c r="I1097" s="41"/>
      <c r="J1097" s="42">
        <f>+VLOOKUP(C1097,'[8]Resumen Peso'!$B$1:$D$65536,3,0)</f>
        <v>7626.7481502846813</v>
      </c>
      <c r="N1097" s="9"/>
      <c r="O1097" s="9"/>
      <c r="P1097" s="9"/>
      <c r="Q1097" s="9"/>
      <c r="R1097" s="9"/>
    </row>
    <row r="1098" spans="1:18" x14ac:dyDescent="0.2">
      <c r="A1098" s="33"/>
      <c r="B1098" s="34">
        <f t="shared" si="16"/>
        <v>1082</v>
      </c>
      <c r="C1098" s="35" t="s">
        <v>1131</v>
      </c>
      <c r="D1098" s="36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37" t="s">
        <v>50</v>
      </c>
      <c r="F1098" s="38">
        <v>0</v>
      </c>
      <c r="G1098" s="39">
        <f>VLOOKUP(C1098,'[8]Resumen Peso'!$B$1:$D$65536,3,0)*$C$14</f>
        <v>10146.555541660795</v>
      </c>
      <c r="H1098" s="46"/>
      <c r="I1098" s="41"/>
      <c r="J1098" s="42">
        <f>+VLOOKUP(C1098,'[8]Resumen Peso'!$B$1:$D$65536,3,0)</f>
        <v>8465.6904468159973</v>
      </c>
      <c r="N1098" s="9"/>
      <c r="O1098" s="9"/>
      <c r="P1098" s="9"/>
      <c r="Q1098" s="9"/>
      <c r="R1098" s="9"/>
    </row>
    <row r="1099" spans="1:18" x14ac:dyDescent="0.2">
      <c r="A1099" s="33"/>
      <c r="B1099" s="34">
        <f t="shared" si="16"/>
        <v>1083</v>
      </c>
      <c r="C1099" s="35" t="s">
        <v>1132</v>
      </c>
      <c r="D1099" s="36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37" t="s">
        <v>50</v>
      </c>
      <c r="F1099" s="38">
        <v>0</v>
      </c>
      <c r="G1099" s="39">
        <f>VLOOKUP(C1099,'[8]Resumen Peso'!$B$1:$D$65536,3,0)*$C$14</f>
        <v>11152.070054798349</v>
      </c>
      <c r="H1099" s="46"/>
      <c r="I1099" s="41"/>
      <c r="J1099" s="42">
        <f>+VLOOKUP(C1099,'[8]Resumen Peso'!$B$1:$D$65536,3,0)</f>
        <v>9304.6327433473107</v>
      </c>
      <c r="N1099" s="9"/>
      <c r="O1099" s="9"/>
      <c r="P1099" s="9"/>
      <c r="Q1099" s="9"/>
      <c r="R1099" s="9"/>
    </row>
    <row r="1100" spans="1:18" x14ac:dyDescent="0.2">
      <c r="A1100" s="33"/>
      <c r="B1100" s="34">
        <f t="shared" si="16"/>
        <v>1084</v>
      </c>
      <c r="C1100" s="35" t="s">
        <v>1133</v>
      </c>
      <c r="D1100" s="36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37" t="s">
        <v>50</v>
      </c>
      <c r="F1100" s="38">
        <v>0</v>
      </c>
      <c r="G1100" s="39">
        <f>VLOOKUP(C1100,'[8]Resumen Peso'!$B$1:$D$65536,3,0)*$C$14</f>
        <v>12502.366353449745</v>
      </c>
      <c r="H1100" s="46"/>
      <c r="I1100" s="41"/>
      <c r="J1100" s="42">
        <f>+VLOOKUP(C1100,'[8]Resumen Peso'!$B$1:$D$65536,3,0)</f>
        <v>10431.240726611064</v>
      </c>
      <c r="N1100" s="9"/>
      <c r="O1100" s="9"/>
      <c r="P1100" s="9"/>
      <c r="Q1100" s="9"/>
      <c r="R1100" s="9"/>
    </row>
    <row r="1101" spans="1:18" x14ac:dyDescent="0.2">
      <c r="A1101" s="33"/>
      <c r="B1101" s="34">
        <f t="shared" si="16"/>
        <v>1085</v>
      </c>
      <c r="C1101" s="35" t="s">
        <v>1134</v>
      </c>
      <c r="D1101" s="36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37" t="s">
        <v>50</v>
      </c>
      <c r="F1101" s="38">
        <v>0</v>
      </c>
      <c r="G1101" s="39">
        <f>VLOOKUP(C1101,'[8]Resumen Peso'!$B$1:$D$65536,3,0)*$C$14</f>
        <v>13876.100281298273</v>
      </c>
      <c r="H1101" s="46"/>
      <c r="I1101" s="41"/>
      <c r="J1101" s="42">
        <f>+VLOOKUP(C1101,'[8]Resumen Peso'!$B$1:$D$65536,3,0)</f>
        <v>11577.403692132146</v>
      </c>
      <c r="N1101" s="9"/>
      <c r="O1101" s="9"/>
      <c r="P1101" s="9"/>
      <c r="Q1101" s="9"/>
      <c r="R1101" s="9"/>
    </row>
    <row r="1102" spans="1:18" x14ac:dyDescent="0.2">
      <c r="A1102" s="33"/>
      <c r="B1102" s="34">
        <f t="shared" si="16"/>
        <v>1086</v>
      </c>
      <c r="C1102" s="35" t="s">
        <v>1135</v>
      </c>
      <c r="D1102" s="36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37" t="s">
        <v>50</v>
      </c>
      <c r="F1102" s="38">
        <v>0</v>
      </c>
      <c r="G1102" s="39">
        <f>VLOOKUP(C1102,'[8]Resumen Peso'!$B$1:$D$65536,3,0)*$C$14</f>
        <v>15249.8342091468</v>
      </c>
      <c r="H1102" s="46"/>
      <c r="I1102" s="41"/>
      <c r="J1102" s="42">
        <f>+VLOOKUP(C1102,'[8]Resumen Peso'!$B$1:$D$65536,3,0)</f>
        <v>12723.566657653228</v>
      </c>
      <c r="N1102" s="9"/>
      <c r="O1102" s="9"/>
      <c r="P1102" s="9"/>
      <c r="Q1102" s="9"/>
      <c r="R1102" s="9"/>
    </row>
    <row r="1103" spans="1:18" x14ac:dyDescent="0.2">
      <c r="A1103" s="33"/>
      <c r="B1103" s="34">
        <f t="shared" si="16"/>
        <v>1087</v>
      </c>
      <c r="C1103" s="35" t="s">
        <v>1136</v>
      </c>
      <c r="D1103" s="36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37" t="s">
        <v>50</v>
      </c>
      <c r="F1103" s="38">
        <v>0</v>
      </c>
      <c r="G1103" s="39">
        <f>VLOOKUP(C1103,'[8]Resumen Peso'!$B$1:$D$65536,3,0)*$C$14</f>
        <v>16871.83932322832</v>
      </c>
      <c r="H1103" s="46"/>
      <c r="I1103" s="41"/>
      <c r="J1103" s="42">
        <f>+VLOOKUP(C1103,'[8]Resumen Peso'!$B$1:$D$65536,3,0)</f>
        <v>14076.872530033939</v>
      </c>
      <c r="N1103" s="9"/>
      <c r="O1103" s="9"/>
      <c r="P1103" s="9"/>
      <c r="Q1103" s="9"/>
      <c r="R1103" s="9"/>
    </row>
    <row r="1104" spans="1:18" x14ac:dyDescent="0.2">
      <c r="A1104" s="33"/>
      <c r="B1104" s="34">
        <f t="shared" si="16"/>
        <v>1088</v>
      </c>
      <c r="C1104" s="35" t="s">
        <v>1137</v>
      </c>
      <c r="D1104" s="36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37" t="s">
        <v>50</v>
      </c>
      <c r="F1104" s="38">
        <v>0</v>
      </c>
      <c r="G1104" s="39">
        <f>VLOOKUP(C1104,'[8]Resumen Peso'!$B$1:$D$65536,3,0)*$C$14</f>
        <v>18788.239780877862</v>
      </c>
      <c r="H1104" s="46"/>
      <c r="I1104" s="41"/>
      <c r="J1104" s="42">
        <f>+VLOOKUP(C1104,'[8]Resumen Peso'!$B$1:$D$65536,3,0)</f>
        <v>15675.804599146926</v>
      </c>
      <c r="N1104" s="9"/>
      <c r="O1104" s="9"/>
      <c r="P1104" s="9"/>
      <c r="Q1104" s="9"/>
      <c r="R1104" s="9"/>
    </row>
    <row r="1105" spans="1:18" x14ac:dyDescent="0.2">
      <c r="A1105" s="33"/>
      <c r="B1105" s="34">
        <f t="shared" si="16"/>
        <v>1089</v>
      </c>
      <c r="C1105" s="35" t="s">
        <v>1138</v>
      </c>
      <c r="D1105" s="36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37" t="s">
        <v>50</v>
      </c>
      <c r="F1105" s="38">
        <v>0</v>
      </c>
      <c r="G1105" s="39">
        <f>VLOOKUP(C1105,'[8]Resumen Peso'!$B$1:$D$65536,3,0)*$C$14</f>
        <v>21042.828554583208</v>
      </c>
      <c r="H1105" s="46"/>
      <c r="I1105" s="41"/>
      <c r="J1105" s="42">
        <f>+VLOOKUP(C1105,'[8]Resumen Peso'!$B$1:$D$65536,3,0)</f>
        <v>17556.90115104456</v>
      </c>
      <c r="N1105" s="9"/>
      <c r="O1105" s="9"/>
      <c r="P1105" s="9"/>
      <c r="Q1105" s="9"/>
      <c r="R1105" s="9"/>
    </row>
    <row r="1106" spans="1:18" x14ac:dyDescent="0.2">
      <c r="A1106" s="33"/>
      <c r="B1106" s="34">
        <f t="shared" ref="B1106:B1169" si="17">1+B1105</f>
        <v>1090</v>
      </c>
      <c r="C1106" s="35" t="s">
        <v>1139</v>
      </c>
      <c r="D1106" s="36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37" t="s">
        <v>50</v>
      </c>
      <c r="F1106" s="38">
        <v>0</v>
      </c>
      <c r="G1106" s="39">
        <f>VLOOKUP(C1106,'[8]Resumen Peso'!$B$1:$D$65536,3,0)*$C$14</f>
        <v>21723.58284656375</v>
      </c>
      <c r="H1106" s="46"/>
      <c r="I1106" s="41"/>
      <c r="J1106" s="42">
        <f>+VLOOKUP(C1106,'[8]Resumen Peso'!$B$1:$D$65536,3,0)</f>
        <v>18124.882579085446</v>
      </c>
      <c r="N1106" s="9"/>
      <c r="O1106" s="9"/>
      <c r="P1106" s="9"/>
      <c r="Q1106" s="9"/>
      <c r="R1106" s="9"/>
    </row>
    <row r="1107" spans="1:18" x14ac:dyDescent="0.2">
      <c r="A1107" s="33"/>
      <c r="B1107" s="34">
        <f t="shared" si="17"/>
        <v>1091</v>
      </c>
      <c r="C1107" s="35" t="s">
        <v>1140</v>
      </c>
      <c r="D1107" s="36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37" t="s">
        <v>50</v>
      </c>
      <c r="F1107" s="38">
        <v>0</v>
      </c>
      <c r="G1107" s="39">
        <f>VLOOKUP(C1107,'[8]Resumen Peso'!$B$1:$D$65536,3,0)*$C$14</f>
        <v>24218.041077551563</v>
      </c>
      <c r="H1107" s="46"/>
      <c r="I1107" s="41"/>
      <c r="J1107" s="42">
        <f>+VLOOKUP(C1107,'[8]Resumen Peso'!$B$1:$D$65536,3,0)</f>
        <v>20206.112128300385</v>
      </c>
      <c r="N1107" s="9"/>
      <c r="O1107" s="9"/>
      <c r="P1107" s="9"/>
      <c r="Q1107" s="9"/>
      <c r="R1107" s="9"/>
    </row>
    <row r="1108" spans="1:18" x14ac:dyDescent="0.2">
      <c r="A1108" s="33"/>
      <c r="B1108" s="34">
        <f t="shared" si="17"/>
        <v>1092</v>
      </c>
      <c r="C1108" s="35" t="s">
        <v>1141</v>
      </c>
      <c r="D1108" s="36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37" t="s">
        <v>50</v>
      </c>
      <c r="F1108" s="38">
        <v>0</v>
      </c>
      <c r="G1108" s="39">
        <f>VLOOKUP(C1108,'[8]Resumen Peso'!$B$1:$D$65536,3,0)*$C$14</f>
        <v>26712.499308539373</v>
      </c>
      <c r="H1108" s="46"/>
      <c r="I1108" s="41"/>
      <c r="J1108" s="42">
        <f>+VLOOKUP(C1108,'[8]Resumen Peso'!$B$1:$D$65536,3,0)</f>
        <v>22287.341677515324</v>
      </c>
      <c r="N1108" s="9"/>
      <c r="O1108" s="9"/>
      <c r="P1108" s="9"/>
      <c r="Q1108" s="9"/>
      <c r="R1108" s="9"/>
    </row>
    <row r="1109" spans="1:18" x14ac:dyDescent="0.2">
      <c r="A1109" s="33"/>
      <c r="B1109" s="34">
        <f t="shared" si="17"/>
        <v>1093</v>
      </c>
      <c r="C1109" s="35" t="s">
        <v>1142</v>
      </c>
      <c r="D1109" s="36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37" t="s">
        <v>50</v>
      </c>
      <c r="F1109" s="38">
        <v>0</v>
      </c>
      <c r="G1109" s="39">
        <f>VLOOKUP(C1109,'[8]Resumen Peso'!$B$1:$D$65536,3,0)*$C$14</f>
        <v>5991.821063766205</v>
      </c>
      <c r="H1109" s="46"/>
      <c r="I1109" s="41"/>
      <c r="J1109" s="42">
        <f>+VLOOKUP(C1109,'[8]Resumen Peso'!$B$1:$D$65536,3,0)</f>
        <v>4999.2238381078969</v>
      </c>
      <c r="N1109" s="9"/>
      <c r="O1109" s="9"/>
      <c r="P1109" s="9"/>
      <c r="Q1109" s="9"/>
      <c r="R1109" s="9"/>
    </row>
    <row r="1110" spans="1:18" x14ac:dyDescent="0.2">
      <c r="A1110" s="33"/>
      <c r="B1110" s="34">
        <f t="shared" si="17"/>
        <v>1094</v>
      </c>
      <c r="C1110" s="35" t="s">
        <v>1143</v>
      </c>
      <c r="D1110" s="36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37" t="s">
        <v>50</v>
      </c>
      <c r="F1110" s="38">
        <v>0</v>
      </c>
      <c r="G1110" s="39">
        <f>VLOOKUP(C1110,'[8]Resumen Peso'!$B$1:$D$65536,3,0)*$C$14</f>
        <v>6855.5069828676396</v>
      </c>
      <c r="H1110" s="46"/>
      <c r="I1110" s="41"/>
      <c r="J1110" s="42">
        <f>+VLOOKUP(C1110,'[8]Resumen Peso'!$B$1:$D$65536,3,0)</f>
        <v>5719.8326796369629</v>
      </c>
      <c r="N1110" s="9"/>
      <c r="O1110" s="9"/>
      <c r="P1110" s="9"/>
      <c r="Q1110" s="9"/>
      <c r="R1110" s="9"/>
    </row>
    <row r="1111" spans="1:18" x14ac:dyDescent="0.2">
      <c r="A1111" s="33"/>
      <c r="B1111" s="34">
        <f t="shared" si="17"/>
        <v>1095</v>
      </c>
      <c r="C1111" s="35" t="s">
        <v>1144</v>
      </c>
      <c r="D1111" s="36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37" t="s">
        <v>50</v>
      </c>
      <c r="F1111" s="38">
        <v>0</v>
      </c>
      <c r="G1111" s="39">
        <f>VLOOKUP(C1111,'[8]Resumen Peso'!$B$1:$D$65536,3,0)*$C$14</f>
        <v>7711.4814205485254</v>
      </c>
      <c r="H1111" s="46"/>
      <c r="I1111" s="41"/>
      <c r="J1111" s="42">
        <f>+VLOOKUP(C1111,'[8]Resumen Peso'!$B$1:$D$65536,3,0)</f>
        <v>6434.0075136523765</v>
      </c>
      <c r="N1111" s="9"/>
      <c r="O1111" s="9"/>
      <c r="P1111" s="9"/>
      <c r="Q1111" s="9"/>
      <c r="R1111" s="9"/>
    </row>
    <row r="1112" spans="1:18" x14ac:dyDescent="0.2">
      <c r="A1112" s="33"/>
      <c r="B1112" s="34">
        <f t="shared" si="17"/>
        <v>1096</v>
      </c>
      <c r="C1112" s="35" t="s">
        <v>1145</v>
      </c>
      <c r="D1112" s="36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37" t="s">
        <v>50</v>
      </c>
      <c r="F1112" s="38">
        <v>0</v>
      </c>
      <c r="G1112" s="39">
        <f>VLOOKUP(C1112,'[8]Resumen Peso'!$B$1:$D$65536,3,0)*$C$14</f>
        <v>8559.7443768088633</v>
      </c>
      <c r="H1112" s="46"/>
      <c r="I1112" s="41"/>
      <c r="J1112" s="42">
        <f>+VLOOKUP(C1112,'[8]Resumen Peso'!$B$1:$D$65536,3,0)</f>
        <v>7141.7483401541385</v>
      </c>
      <c r="N1112" s="9"/>
      <c r="O1112" s="9"/>
      <c r="P1112" s="9"/>
      <c r="Q1112" s="9"/>
      <c r="R1112" s="9"/>
    </row>
    <row r="1113" spans="1:18" x14ac:dyDescent="0.2">
      <c r="A1113" s="33"/>
      <c r="B1113" s="34">
        <f t="shared" si="17"/>
        <v>1097</v>
      </c>
      <c r="C1113" s="35" t="s">
        <v>1146</v>
      </c>
      <c r="D1113" s="36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37" t="s">
        <v>50</v>
      </c>
      <c r="F1113" s="38">
        <v>0</v>
      </c>
      <c r="G1113" s="39">
        <f>VLOOKUP(C1113,'[8]Resumen Peso'!$B$1:$D$65536,3,0)*$C$14</f>
        <v>9408.0073330692012</v>
      </c>
      <c r="H1113" s="46"/>
      <c r="I1113" s="41"/>
      <c r="J1113" s="42">
        <f>+VLOOKUP(C1113,'[8]Resumen Peso'!$B$1:$D$65536,3,0)</f>
        <v>7849.4891666558988</v>
      </c>
      <c r="N1113" s="9"/>
      <c r="O1113" s="9"/>
      <c r="P1113" s="9"/>
      <c r="Q1113" s="9"/>
      <c r="R1113" s="9"/>
    </row>
    <row r="1114" spans="1:18" x14ac:dyDescent="0.2">
      <c r="A1114" s="33"/>
      <c r="B1114" s="34">
        <f t="shared" si="17"/>
        <v>1098</v>
      </c>
      <c r="C1114" s="35" t="s">
        <v>1147</v>
      </c>
      <c r="D1114" s="36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37" t="s">
        <v>50</v>
      </c>
      <c r="F1114" s="38">
        <v>0</v>
      </c>
      <c r="G1114" s="39">
        <f>VLOOKUP(C1114,'[8]Resumen Peso'!$B$1:$D$65536,3,0)*$C$14</f>
        <v>10547.131945549789</v>
      </c>
      <c r="H1114" s="46"/>
      <c r="I1114" s="41"/>
      <c r="J1114" s="42">
        <f>+VLOOKUP(C1114,'[8]Resumen Peso'!$B$1:$D$65536,3,0)</f>
        <v>8799.9078885576018</v>
      </c>
      <c r="N1114" s="9"/>
      <c r="O1114" s="9"/>
      <c r="P1114" s="9"/>
      <c r="Q1114" s="9"/>
      <c r="R1114" s="9"/>
    </row>
    <row r="1115" spans="1:18" x14ac:dyDescent="0.2">
      <c r="A1115" s="33"/>
      <c r="B1115" s="34">
        <f t="shared" si="17"/>
        <v>1099</v>
      </c>
      <c r="C1115" s="35" t="s">
        <v>1148</v>
      </c>
      <c r="D1115" s="36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37" t="s">
        <v>50</v>
      </c>
      <c r="F1115" s="38">
        <v>0</v>
      </c>
      <c r="G1115" s="39">
        <f>VLOOKUP(C1115,'[8]Resumen Peso'!$B$1:$D$65536,3,0)*$C$14</f>
        <v>11706.028796392662</v>
      </c>
      <c r="H1115" s="46"/>
      <c r="I1115" s="41"/>
      <c r="J1115" s="42">
        <f>+VLOOKUP(C1115,'[8]Resumen Peso'!$B$1:$D$65536,3,0)</f>
        <v>9766.823405724308</v>
      </c>
      <c r="N1115" s="9"/>
      <c r="O1115" s="9"/>
      <c r="P1115" s="9"/>
      <c r="Q1115" s="9"/>
      <c r="R1115" s="9"/>
    </row>
    <row r="1116" spans="1:18" x14ac:dyDescent="0.2">
      <c r="A1116" s="33"/>
      <c r="B1116" s="34">
        <f t="shared" si="17"/>
        <v>1100</v>
      </c>
      <c r="C1116" s="35" t="s">
        <v>1149</v>
      </c>
      <c r="D1116" s="36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37" t="s">
        <v>50</v>
      </c>
      <c r="F1116" s="38">
        <v>0</v>
      </c>
      <c r="G1116" s="39">
        <f>VLOOKUP(C1116,'[8]Resumen Peso'!$B$1:$D$65536,3,0)*$C$14</f>
        <v>12864.925647235536</v>
      </c>
      <c r="H1116" s="46"/>
      <c r="I1116" s="41"/>
      <c r="J1116" s="42">
        <f>+VLOOKUP(C1116,'[8]Resumen Peso'!$B$1:$D$65536,3,0)</f>
        <v>10733.738922891014</v>
      </c>
      <c r="N1116" s="9"/>
      <c r="O1116" s="9"/>
      <c r="P1116" s="9"/>
      <c r="Q1116" s="9"/>
      <c r="R1116" s="9"/>
    </row>
    <row r="1117" spans="1:18" x14ac:dyDescent="0.2">
      <c r="A1117" s="33"/>
      <c r="B1117" s="34">
        <f t="shared" si="17"/>
        <v>1101</v>
      </c>
      <c r="C1117" s="35" t="s">
        <v>1150</v>
      </c>
      <c r="D1117" s="36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37" t="s">
        <v>50</v>
      </c>
      <c r="F1117" s="38">
        <v>0</v>
      </c>
      <c r="G1117" s="39">
        <f>VLOOKUP(C1117,'[8]Resumen Peso'!$B$1:$D$65536,3,0)*$C$14</f>
        <v>14233.266765303468</v>
      </c>
      <c r="H1117" s="46"/>
      <c r="I1117" s="41"/>
      <c r="J1117" s="42">
        <f>+VLOOKUP(C1117,'[8]Resumen Peso'!$B$1:$D$65536,3,0)</f>
        <v>11875.402444432941</v>
      </c>
      <c r="N1117" s="9"/>
      <c r="O1117" s="9"/>
      <c r="P1117" s="9"/>
      <c r="Q1117" s="9"/>
      <c r="R1117" s="9"/>
    </row>
    <row r="1118" spans="1:18" x14ac:dyDescent="0.2">
      <c r="A1118" s="33"/>
      <c r="B1118" s="34">
        <f t="shared" si="17"/>
        <v>1102</v>
      </c>
      <c r="C1118" s="35" t="s">
        <v>1151</v>
      </c>
      <c r="D1118" s="36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37" t="s">
        <v>50</v>
      </c>
      <c r="F1118" s="38">
        <v>0</v>
      </c>
      <c r="G1118" s="39">
        <f>VLOOKUP(C1118,'[8]Resumen Peso'!$B$1:$D$65536,3,0)*$C$14</f>
        <v>15849.962990315666</v>
      </c>
      <c r="H1118" s="46"/>
      <c r="I1118" s="41"/>
      <c r="J1118" s="42">
        <f>+VLOOKUP(C1118,'[8]Resumen Peso'!$B$1:$D$65536,3,0)</f>
        <v>13224.278891350714</v>
      </c>
      <c r="N1118" s="9"/>
      <c r="O1118" s="9"/>
      <c r="P1118" s="9"/>
      <c r="Q1118" s="9"/>
      <c r="R1118" s="9"/>
    </row>
    <row r="1119" spans="1:18" x14ac:dyDescent="0.2">
      <c r="A1119" s="33"/>
      <c r="B1119" s="34">
        <f t="shared" si="17"/>
        <v>1103</v>
      </c>
      <c r="C1119" s="35" t="s">
        <v>1152</v>
      </c>
      <c r="D1119" s="36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37" t="s">
        <v>50</v>
      </c>
      <c r="F1119" s="38">
        <v>0</v>
      </c>
      <c r="G1119" s="39">
        <f>VLOOKUP(C1119,'[8]Resumen Peso'!$B$1:$D$65536,3,0)*$C$14</f>
        <v>17751.958549153547</v>
      </c>
      <c r="H1119" s="46"/>
      <c r="I1119" s="41"/>
      <c r="J1119" s="42">
        <f>+VLOOKUP(C1119,'[8]Resumen Peso'!$B$1:$D$65536,3,0)</f>
        <v>14811.192358312801</v>
      </c>
      <c r="N1119" s="9"/>
      <c r="O1119" s="9"/>
      <c r="P1119" s="9"/>
      <c r="Q1119" s="9"/>
      <c r="R1119" s="9"/>
    </row>
    <row r="1120" spans="1:18" x14ac:dyDescent="0.2">
      <c r="A1120" s="33"/>
      <c r="B1120" s="34">
        <f t="shared" si="17"/>
        <v>1104</v>
      </c>
      <c r="C1120" s="35" t="s">
        <v>1153</v>
      </c>
      <c r="D1120" s="36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37" t="s">
        <v>50</v>
      </c>
      <c r="F1120" s="38">
        <v>0</v>
      </c>
      <c r="G1120" s="39">
        <f>VLOOKUP(C1120,'[8]Resumen Peso'!$B$1:$D$65536,3,0)*$C$14</f>
        <v>18326.250258181652</v>
      </c>
      <c r="H1120" s="46"/>
      <c r="I1120" s="41"/>
      <c r="J1120" s="42">
        <f>+VLOOKUP(C1120,'[8]Resumen Peso'!$B$1:$D$65536,3,0)</f>
        <v>15290.34765538311</v>
      </c>
      <c r="N1120" s="9"/>
      <c r="O1120" s="9"/>
      <c r="P1120" s="9"/>
      <c r="Q1120" s="9"/>
      <c r="R1120" s="9"/>
    </row>
    <row r="1121" spans="1:18" x14ac:dyDescent="0.2">
      <c r="A1121" s="33"/>
      <c r="B1121" s="34">
        <f t="shared" si="17"/>
        <v>1105</v>
      </c>
      <c r="C1121" s="35" t="s">
        <v>1154</v>
      </c>
      <c r="D1121" s="36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37" t="s">
        <v>50</v>
      </c>
      <c r="F1121" s="38">
        <v>0</v>
      </c>
      <c r="G1121" s="39">
        <f>VLOOKUP(C1121,'[8]Resumen Peso'!$B$1:$D$65536,3,0)*$C$14</f>
        <v>20430.602294516892</v>
      </c>
      <c r="H1121" s="46"/>
      <c r="I1121" s="41"/>
      <c r="J1121" s="42">
        <f>+VLOOKUP(C1121,'[8]Resumen Peso'!$B$1:$D$65536,3,0)</f>
        <v>17046.095490951069</v>
      </c>
      <c r="N1121" s="9"/>
      <c r="O1121" s="9"/>
      <c r="P1121" s="9"/>
      <c r="Q1121" s="9"/>
      <c r="R1121" s="9"/>
    </row>
    <row r="1122" spans="1:18" x14ac:dyDescent="0.2">
      <c r="A1122" s="33"/>
      <c r="B1122" s="34">
        <f t="shared" si="17"/>
        <v>1106</v>
      </c>
      <c r="C1122" s="35" t="s">
        <v>1155</v>
      </c>
      <c r="D1122" s="36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37" t="s">
        <v>50</v>
      </c>
      <c r="F1122" s="38">
        <v>0</v>
      </c>
      <c r="G1122" s="39">
        <f>VLOOKUP(C1122,'[8]Resumen Peso'!$B$1:$D$65536,3,0)*$C$14</f>
        <v>22534.954330852132</v>
      </c>
      <c r="H1122" s="46"/>
      <c r="I1122" s="41"/>
      <c r="J1122" s="42">
        <f>+VLOOKUP(C1122,'[8]Resumen Peso'!$B$1:$D$65536,3,0)</f>
        <v>18801.843326519029</v>
      </c>
      <c r="N1122" s="9"/>
      <c r="O1122" s="9"/>
      <c r="P1122" s="9"/>
      <c r="Q1122" s="9"/>
      <c r="R1122" s="9"/>
    </row>
    <row r="1123" spans="1:18" x14ac:dyDescent="0.2">
      <c r="A1123" s="33"/>
      <c r="B1123" s="34">
        <f t="shared" si="17"/>
        <v>1107</v>
      </c>
      <c r="C1123" s="35" t="s">
        <v>1156</v>
      </c>
      <c r="D1123" s="36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37" t="s">
        <v>50</v>
      </c>
      <c r="F1123" s="38">
        <v>0</v>
      </c>
      <c r="G1123" s="39">
        <f>VLOOKUP(C1123,'[8]Resumen Peso'!$B$1:$D$65536,3,0)*$C$14</f>
        <v>5538.5519473604791</v>
      </c>
      <c r="H1123" s="46"/>
      <c r="I1123" s="41"/>
      <c r="J1123" s="42">
        <f>+VLOOKUP(C1123,'[8]Resumen Peso'!$B$1:$D$65536,3,0)</f>
        <v>4621.0426895558239</v>
      </c>
      <c r="N1123" s="9"/>
      <c r="O1123" s="9"/>
      <c r="P1123" s="9"/>
      <c r="Q1123" s="9"/>
      <c r="R1123" s="9"/>
    </row>
    <row r="1124" spans="1:18" x14ac:dyDescent="0.2">
      <c r="A1124" s="33"/>
      <c r="B1124" s="34">
        <f t="shared" si="17"/>
        <v>1108</v>
      </c>
      <c r="C1124" s="35" t="s">
        <v>1157</v>
      </c>
      <c r="D1124" s="36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37" t="s">
        <v>50</v>
      </c>
      <c r="F1124" s="38">
        <v>0</v>
      </c>
      <c r="G1124" s="39">
        <f>VLOOKUP(C1124,'[8]Resumen Peso'!$B$1:$D$65536,3,0)*$C$14</f>
        <v>6336.9017776106375</v>
      </c>
      <c r="H1124" s="46"/>
      <c r="I1124" s="41"/>
      <c r="J1124" s="42">
        <f>+VLOOKUP(C1124,'[8]Resumen Peso'!$B$1:$D$65536,3,0)</f>
        <v>5287.1389330954016</v>
      </c>
      <c r="N1124" s="9"/>
      <c r="O1124" s="9"/>
      <c r="P1124" s="9"/>
      <c r="Q1124" s="9"/>
      <c r="R1124" s="9"/>
    </row>
    <row r="1125" spans="1:18" x14ac:dyDescent="0.2">
      <c r="A1125" s="33"/>
      <c r="B1125" s="34">
        <f t="shared" si="17"/>
        <v>1109</v>
      </c>
      <c r="C1125" s="35" t="s">
        <v>1158</v>
      </c>
      <c r="D1125" s="36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37" t="s">
        <v>50</v>
      </c>
      <c r="F1125" s="38">
        <v>0</v>
      </c>
      <c r="G1125" s="39">
        <f>VLOOKUP(C1125,'[8]Resumen Peso'!$B$1:$D$65536,3,0)*$C$14</f>
        <v>7128.1234843764205</v>
      </c>
      <c r="H1125" s="46"/>
      <c r="I1125" s="41"/>
      <c r="J1125" s="42">
        <f>+VLOOKUP(C1125,'[8]Resumen Peso'!$B$1:$D$65536,3,0)</f>
        <v>5947.2878887462339</v>
      </c>
      <c r="N1125" s="9"/>
      <c r="O1125" s="9"/>
      <c r="P1125" s="9"/>
      <c r="Q1125" s="9"/>
      <c r="R1125" s="9"/>
    </row>
    <row r="1126" spans="1:18" x14ac:dyDescent="0.2">
      <c r="A1126" s="33"/>
      <c r="B1126" s="34">
        <f t="shared" si="17"/>
        <v>1110</v>
      </c>
      <c r="C1126" s="35" t="s">
        <v>1159</v>
      </c>
      <c r="D1126" s="36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37" t="s">
        <v>50</v>
      </c>
      <c r="F1126" s="38">
        <v>0</v>
      </c>
      <c r="G1126" s="39">
        <f>VLOOKUP(C1126,'[8]Resumen Peso'!$B$1:$D$65536,3,0)*$C$14</f>
        <v>7912.2170676578271</v>
      </c>
      <c r="H1126" s="46"/>
      <c r="I1126" s="41"/>
      <c r="J1126" s="42">
        <f>+VLOOKUP(C1126,'[8]Resumen Peso'!$B$1:$D$65536,3,0)</f>
        <v>6601.4895565083198</v>
      </c>
      <c r="N1126" s="9"/>
      <c r="O1126" s="9"/>
      <c r="P1126" s="9"/>
      <c r="Q1126" s="9"/>
      <c r="R1126" s="9"/>
    </row>
    <row r="1127" spans="1:18" x14ac:dyDescent="0.2">
      <c r="A1127" s="33"/>
      <c r="B1127" s="34">
        <f t="shared" si="17"/>
        <v>1111</v>
      </c>
      <c r="C1127" s="35" t="s">
        <v>1160</v>
      </c>
      <c r="D1127" s="36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37" t="s">
        <v>50</v>
      </c>
      <c r="F1127" s="38">
        <v>0</v>
      </c>
      <c r="G1127" s="39">
        <f>VLOOKUP(C1127,'[8]Resumen Peso'!$B$1:$D$65536,3,0)*$C$14</f>
        <v>8696.3106509392328</v>
      </c>
      <c r="H1127" s="46"/>
      <c r="I1127" s="41"/>
      <c r="J1127" s="42">
        <f>+VLOOKUP(C1127,'[8]Resumen Peso'!$B$1:$D$65536,3,0)</f>
        <v>7255.6912242704047</v>
      </c>
      <c r="N1127" s="9"/>
      <c r="O1127" s="9"/>
      <c r="P1127" s="9"/>
      <c r="Q1127" s="9"/>
      <c r="R1127" s="9"/>
    </row>
    <row r="1128" spans="1:18" x14ac:dyDescent="0.2">
      <c r="A1128" s="33"/>
      <c r="B1128" s="34">
        <f t="shared" si="17"/>
        <v>1112</v>
      </c>
      <c r="C1128" s="35" t="s">
        <v>1161</v>
      </c>
      <c r="D1128" s="36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37" t="s">
        <v>50</v>
      </c>
      <c r="F1128" s="38">
        <v>0</v>
      </c>
      <c r="G1128" s="39">
        <f>VLOOKUP(C1128,'[8]Resumen Peso'!$B$1:$D$65536,3,0)*$C$14</f>
        <v>9749.2627958043486</v>
      </c>
      <c r="H1128" s="46"/>
      <c r="I1128" s="41"/>
      <c r="J1128" s="42">
        <f>+VLOOKUP(C1128,'[8]Resumen Peso'!$B$1:$D$65536,3,0)</f>
        <v>8134.2126966202213</v>
      </c>
      <c r="N1128" s="9"/>
      <c r="O1128" s="9"/>
      <c r="P1128" s="9"/>
      <c r="Q1128" s="9"/>
      <c r="R1128" s="9"/>
    </row>
    <row r="1129" spans="1:18" x14ac:dyDescent="0.2">
      <c r="A1129" s="33"/>
      <c r="B1129" s="34">
        <f t="shared" si="17"/>
        <v>1113</v>
      </c>
      <c r="C1129" s="35" t="s">
        <v>1162</v>
      </c>
      <c r="D1129" s="36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37" t="s">
        <v>50</v>
      </c>
      <c r="F1129" s="38">
        <v>0</v>
      </c>
      <c r="G1129" s="39">
        <f>VLOOKUP(C1129,'[8]Resumen Peso'!$B$1:$D$65536,3,0)*$C$14</f>
        <v>10820.491449283405</v>
      </c>
      <c r="H1129" s="46"/>
      <c r="I1129" s="41"/>
      <c r="J1129" s="42">
        <f>+VLOOKUP(C1129,'[8]Resumen Peso'!$B$1:$D$65536,3,0)</f>
        <v>9027.9830151167826</v>
      </c>
      <c r="N1129" s="9"/>
      <c r="O1129" s="9"/>
      <c r="P1129" s="9"/>
      <c r="Q1129" s="9"/>
      <c r="R1129" s="9"/>
    </row>
    <row r="1130" spans="1:18" x14ac:dyDescent="0.2">
      <c r="A1130" s="33"/>
      <c r="B1130" s="34">
        <f t="shared" si="17"/>
        <v>1114</v>
      </c>
      <c r="C1130" s="35" t="s">
        <v>1163</v>
      </c>
      <c r="D1130" s="36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37" t="s">
        <v>50</v>
      </c>
      <c r="F1130" s="38">
        <v>0</v>
      </c>
      <c r="G1130" s="39">
        <f>VLOOKUP(C1130,'[8]Resumen Peso'!$B$1:$D$65536,3,0)*$C$14</f>
        <v>11891.720102762463</v>
      </c>
      <c r="H1130" s="46"/>
      <c r="I1130" s="41"/>
      <c r="J1130" s="42">
        <f>+VLOOKUP(C1130,'[8]Resumen Peso'!$B$1:$D$65536,3,0)</f>
        <v>9921.7533336133438</v>
      </c>
      <c r="N1130" s="9"/>
      <c r="O1130" s="9"/>
      <c r="P1130" s="9"/>
      <c r="Q1130" s="9"/>
      <c r="R1130" s="9"/>
    </row>
    <row r="1131" spans="1:18" x14ac:dyDescent="0.2">
      <c r="A1131" s="33"/>
      <c r="B1131" s="34">
        <f t="shared" si="17"/>
        <v>1115</v>
      </c>
      <c r="C1131" s="35" t="s">
        <v>1164</v>
      </c>
      <c r="D1131" s="36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37" t="s">
        <v>50</v>
      </c>
      <c r="F1131" s="38">
        <v>0</v>
      </c>
      <c r="G1131" s="39">
        <f>VLOOKUP(C1131,'[8]Resumen Peso'!$B$1:$D$65536,3,0)*$C$14</f>
        <v>13156.5489892521</v>
      </c>
      <c r="H1131" s="46"/>
      <c r="I1131" s="41"/>
      <c r="J1131" s="42">
        <f>+VLOOKUP(C1131,'[8]Resumen Peso'!$B$1:$D$65536,3,0)</f>
        <v>10977.052324216376</v>
      </c>
      <c r="N1131" s="9"/>
      <c r="O1131" s="9"/>
      <c r="P1131" s="9"/>
      <c r="Q1131" s="9"/>
      <c r="R1131" s="9"/>
    </row>
    <row r="1132" spans="1:18" x14ac:dyDescent="0.2">
      <c r="A1132" s="33"/>
      <c r="B1132" s="34">
        <f t="shared" si="17"/>
        <v>1116</v>
      </c>
      <c r="C1132" s="35" t="s">
        <v>1165</v>
      </c>
      <c r="D1132" s="36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37" t="s">
        <v>50</v>
      </c>
      <c r="F1132" s="38">
        <v>0</v>
      </c>
      <c r="G1132" s="39">
        <f>VLOOKUP(C1132,'[8]Resumen Peso'!$B$1:$D$65536,3,0)*$C$14</f>
        <v>14650.945422329733</v>
      </c>
      <c r="H1132" s="46"/>
      <c r="I1132" s="41"/>
      <c r="J1132" s="42">
        <f>+VLOOKUP(C1132,'[8]Resumen Peso'!$B$1:$D$65536,3,0)</f>
        <v>12223.889002468124</v>
      </c>
      <c r="N1132" s="9"/>
      <c r="O1132" s="9"/>
      <c r="P1132" s="9"/>
      <c r="Q1132" s="9"/>
      <c r="R1132" s="9"/>
    </row>
    <row r="1133" spans="1:18" x14ac:dyDescent="0.2">
      <c r="A1133" s="33"/>
      <c r="B1133" s="34">
        <f t="shared" si="17"/>
        <v>1117</v>
      </c>
      <c r="C1133" s="35" t="s">
        <v>1166</v>
      </c>
      <c r="D1133" s="36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37" t="s">
        <v>50</v>
      </c>
      <c r="F1133" s="38">
        <v>0</v>
      </c>
      <c r="G1133" s="39">
        <f>VLOOKUP(C1133,'[8]Resumen Peso'!$B$1:$D$65536,3,0)*$C$14</f>
        <v>16409.0588730093</v>
      </c>
      <c r="H1133" s="46"/>
      <c r="I1133" s="41"/>
      <c r="J1133" s="42">
        <f>+VLOOKUP(C1133,'[8]Resumen Peso'!$B$1:$D$65536,3,0)</f>
        <v>13690.7556827643</v>
      </c>
      <c r="N1133" s="9"/>
      <c r="O1133" s="9"/>
      <c r="P1133" s="9"/>
      <c r="Q1133" s="9"/>
      <c r="R1133" s="9"/>
    </row>
    <row r="1134" spans="1:18" x14ac:dyDescent="0.2">
      <c r="A1134" s="33"/>
      <c r="B1134" s="34">
        <f t="shared" si="17"/>
        <v>1118</v>
      </c>
      <c r="C1134" s="35" t="s">
        <v>1167</v>
      </c>
      <c r="D1134" s="36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37" t="s">
        <v>50</v>
      </c>
      <c r="F1134" s="38">
        <v>0</v>
      </c>
      <c r="G1134" s="39">
        <f>VLOOKUP(C1134,'[8]Resumen Peso'!$B$1:$D$65536,3,0)*$C$14</f>
        <v>16939.906578496571</v>
      </c>
      <c r="H1134" s="46"/>
      <c r="I1134" s="41"/>
      <c r="J1134" s="42">
        <f>+VLOOKUP(C1134,'[8]Resumen Peso'!$B$1:$D$65536,3,0)</f>
        <v>14133.663852990725</v>
      </c>
      <c r="N1134" s="9"/>
      <c r="O1134" s="9"/>
      <c r="P1134" s="9"/>
      <c r="Q1134" s="9"/>
      <c r="R1134" s="9"/>
    </row>
    <row r="1135" spans="1:18" x14ac:dyDescent="0.2">
      <c r="A1135" s="33"/>
      <c r="B1135" s="34">
        <f t="shared" si="17"/>
        <v>1119</v>
      </c>
      <c r="C1135" s="35" t="s">
        <v>1168</v>
      </c>
      <c r="D1135" s="36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37" t="s">
        <v>50</v>
      </c>
      <c r="F1135" s="38">
        <v>0</v>
      </c>
      <c r="G1135" s="39">
        <f>VLOOKUP(C1135,'[8]Resumen Peso'!$B$1:$D$65536,3,0)*$C$14</f>
        <v>18885.068649383022</v>
      </c>
      <c r="H1135" s="46"/>
      <c r="I1135" s="41"/>
      <c r="J1135" s="42">
        <f>+VLOOKUP(C1135,'[8]Resumen Peso'!$B$1:$D$65536,3,0)</f>
        <v>15756.59292418141</v>
      </c>
      <c r="N1135" s="9"/>
      <c r="O1135" s="9"/>
      <c r="P1135" s="9"/>
      <c r="Q1135" s="9"/>
      <c r="R1135" s="9"/>
    </row>
    <row r="1136" spans="1:18" x14ac:dyDescent="0.2">
      <c r="A1136" s="33"/>
      <c r="B1136" s="34">
        <f t="shared" si="17"/>
        <v>1120</v>
      </c>
      <c r="C1136" s="35" t="s">
        <v>1169</v>
      </c>
      <c r="D1136" s="36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37" t="s">
        <v>50</v>
      </c>
      <c r="F1136" s="38">
        <v>0</v>
      </c>
      <c r="G1136" s="39">
        <f>VLOOKUP(C1136,'[8]Resumen Peso'!$B$1:$D$65536,3,0)*$C$14</f>
        <v>20830.230720269472</v>
      </c>
      <c r="H1136" s="46"/>
      <c r="I1136" s="41"/>
      <c r="J1136" s="42">
        <f>+VLOOKUP(C1136,'[8]Resumen Peso'!$B$1:$D$65536,3,0)</f>
        <v>17379.521995372095</v>
      </c>
      <c r="N1136" s="9"/>
      <c r="O1136" s="9"/>
      <c r="P1136" s="9"/>
      <c r="Q1136" s="9"/>
      <c r="R1136" s="9"/>
    </row>
    <row r="1137" spans="1:18" x14ac:dyDescent="0.2">
      <c r="A1137" s="33"/>
      <c r="B1137" s="34">
        <f t="shared" si="17"/>
        <v>1121</v>
      </c>
      <c r="C1137" s="35" t="s">
        <v>1170</v>
      </c>
      <c r="D1137" s="36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37" t="s">
        <v>50</v>
      </c>
      <c r="F1137" s="38">
        <v>0</v>
      </c>
      <c r="G1137" s="39">
        <f>VLOOKUP(C1137,'[8]Resumen Peso'!$B$1:$D$65536,3,0)*$C$14</f>
        <v>9806.1817512021771</v>
      </c>
      <c r="H1137" s="46"/>
      <c r="I1137" s="41"/>
      <c r="J1137" s="42">
        <f>+VLOOKUP(C1137,'[8]Resumen Peso'!$B$1:$D$65536,3,0)</f>
        <v>8181.702532454231</v>
      </c>
      <c r="N1137" s="9"/>
      <c r="O1137" s="9"/>
      <c r="P1137" s="9"/>
      <c r="Q1137" s="9"/>
      <c r="R1137" s="9"/>
    </row>
    <row r="1138" spans="1:18" x14ac:dyDescent="0.2">
      <c r="A1138" s="33"/>
      <c r="B1138" s="34">
        <f t="shared" si="17"/>
        <v>1122</v>
      </c>
      <c r="C1138" s="35" t="s">
        <v>1171</v>
      </c>
      <c r="D1138" s="36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37" t="s">
        <v>50</v>
      </c>
      <c r="F1138" s="38">
        <v>0</v>
      </c>
      <c r="G1138" s="39">
        <f>VLOOKUP(C1138,'[8]Resumen Peso'!$B$1:$D$65536,3,0)*$C$14</f>
        <v>11219.685427051138</v>
      </c>
      <c r="H1138" s="46"/>
      <c r="I1138" s="41"/>
      <c r="J1138" s="42">
        <f>+VLOOKUP(C1138,'[8]Resumen Peso'!$B$1:$D$65536,3,0)</f>
        <v>9361.0470416368225</v>
      </c>
      <c r="N1138" s="9"/>
      <c r="O1138" s="9"/>
      <c r="P1138" s="9"/>
      <c r="Q1138" s="9"/>
      <c r="R1138" s="9"/>
    </row>
    <row r="1139" spans="1:18" x14ac:dyDescent="0.2">
      <c r="A1139" s="33"/>
      <c r="B1139" s="34">
        <f t="shared" si="17"/>
        <v>1123</v>
      </c>
      <c r="C1139" s="35" t="s">
        <v>1172</v>
      </c>
      <c r="D1139" s="36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37" t="s">
        <v>50</v>
      </c>
      <c r="F1139" s="38">
        <v>0</v>
      </c>
      <c r="G1139" s="39">
        <f>VLOOKUP(C1139,'[8]Resumen Peso'!$B$1:$D$65536,3,0)*$C$14</f>
        <v>12620.568534365735</v>
      </c>
      <c r="H1139" s="46"/>
      <c r="I1139" s="41"/>
      <c r="J1139" s="42">
        <f>+VLOOKUP(C1139,'[8]Resumen Peso'!$B$1:$D$65536,3,0)</f>
        <v>10529.861689130285</v>
      </c>
      <c r="N1139" s="9"/>
      <c r="O1139" s="9"/>
      <c r="P1139" s="9"/>
      <c r="Q1139" s="9"/>
      <c r="R1139" s="9"/>
    </row>
    <row r="1140" spans="1:18" x14ac:dyDescent="0.2">
      <c r="A1140" s="33"/>
      <c r="B1140" s="34">
        <f t="shared" si="17"/>
        <v>1124</v>
      </c>
      <c r="C1140" s="35" t="s">
        <v>1173</v>
      </c>
      <c r="D1140" s="36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37" t="s">
        <v>50</v>
      </c>
      <c r="F1140" s="38">
        <v>0</v>
      </c>
      <c r="G1140" s="39">
        <f>VLOOKUP(C1140,'[8]Resumen Peso'!$B$1:$D$65536,3,0)*$C$14</f>
        <v>14008.831073145966</v>
      </c>
      <c r="H1140" s="46"/>
      <c r="I1140" s="41"/>
      <c r="J1140" s="42">
        <f>+VLOOKUP(C1140,'[8]Resumen Peso'!$B$1:$D$65536,3,0)</f>
        <v>11688.146474934616</v>
      </c>
      <c r="N1140" s="9"/>
      <c r="O1140" s="9"/>
      <c r="P1140" s="9"/>
      <c r="Q1140" s="9"/>
      <c r="R1140" s="9"/>
    </row>
    <row r="1141" spans="1:18" x14ac:dyDescent="0.2">
      <c r="A1141" s="33"/>
      <c r="B1141" s="34">
        <f t="shared" si="17"/>
        <v>1125</v>
      </c>
      <c r="C1141" s="35" t="s">
        <v>1174</v>
      </c>
      <c r="D1141" s="36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37" t="s">
        <v>50</v>
      </c>
      <c r="F1141" s="38">
        <v>0</v>
      </c>
      <c r="G1141" s="39">
        <f>VLOOKUP(C1141,'[8]Resumen Peso'!$B$1:$D$65536,3,0)*$C$14</f>
        <v>15397.093611926197</v>
      </c>
      <c r="H1141" s="46"/>
      <c r="I1141" s="41"/>
      <c r="J1141" s="42">
        <f>+VLOOKUP(C1141,'[8]Resumen Peso'!$B$1:$D$65536,3,0)</f>
        <v>12846.431260738947</v>
      </c>
      <c r="N1141" s="9"/>
      <c r="O1141" s="9"/>
      <c r="P1141" s="9"/>
      <c r="Q1141" s="9"/>
      <c r="R1141" s="9"/>
    </row>
    <row r="1142" spans="1:18" x14ac:dyDescent="0.2">
      <c r="A1142" s="33"/>
      <c r="B1142" s="34">
        <f t="shared" si="17"/>
        <v>1126</v>
      </c>
      <c r="C1142" s="35" t="s">
        <v>1175</v>
      </c>
      <c r="D1142" s="36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37" t="s">
        <v>50</v>
      </c>
      <c r="F1142" s="38">
        <v>0</v>
      </c>
      <c r="G1142" s="39">
        <f>VLOOKUP(C1142,'[8]Resumen Peso'!$B$1:$D$65536,3,0)*$C$14</f>
        <v>17261.378754685637</v>
      </c>
      <c r="H1142" s="46"/>
      <c r="I1142" s="41"/>
      <c r="J1142" s="42">
        <f>+VLOOKUP(C1142,'[8]Resumen Peso'!$B$1:$D$65536,3,0)</f>
        <v>14401.881369733896</v>
      </c>
      <c r="N1142" s="9"/>
      <c r="O1142" s="9"/>
      <c r="P1142" s="9"/>
      <c r="Q1142" s="9"/>
      <c r="R1142" s="9"/>
    </row>
    <row r="1143" spans="1:18" x14ac:dyDescent="0.2">
      <c r="A1143" s="33"/>
      <c r="B1143" s="34">
        <f t="shared" si="17"/>
        <v>1127</v>
      </c>
      <c r="C1143" s="35" t="s">
        <v>1176</v>
      </c>
      <c r="D1143" s="36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37" t="s">
        <v>50</v>
      </c>
      <c r="F1143" s="38">
        <v>0</v>
      </c>
      <c r="G1143" s="39">
        <f>VLOOKUP(C1143,'[8]Resumen Peso'!$B$1:$D$65536,3,0)*$C$14</f>
        <v>19158.023035167185</v>
      </c>
      <c r="H1143" s="46"/>
      <c r="I1143" s="41"/>
      <c r="J1143" s="42">
        <f>+VLOOKUP(C1143,'[8]Resumen Peso'!$B$1:$D$65536,3,0)</f>
        <v>15984.330044099772</v>
      </c>
      <c r="N1143" s="9"/>
      <c r="O1143" s="9"/>
      <c r="P1143" s="9"/>
      <c r="Q1143" s="9"/>
      <c r="R1143" s="9"/>
    </row>
    <row r="1144" spans="1:18" x14ac:dyDescent="0.2">
      <c r="A1144" s="33"/>
      <c r="B1144" s="34">
        <f t="shared" si="17"/>
        <v>1128</v>
      </c>
      <c r="C1144" s="35" t="s">
        <v>1177</v>
      </c>
      <c r="D1144" s="36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37" t="s">
        <v>50</v>
      </c>
      <c r="F1144" s="38">
        <v>0</v>
      </c>
      <c r="G1144" s="39">
        <f>VLOOKUP(C1144,'[8]Resumen Peso'!$B$1:$D$65536,3,0)*$C$14</f>
        <v>21054.667315648738</v>
      </c>
      <c r="H1144" s="46"/>
      <c r="I1144" s="41"/>
      <c r="J1144" s="42">
        <f>+VLOOKUP(C1144,'[8]Resumen Peso'!$B$1:$D$65536,3,0)</f>
        <v>17566.778718465648</v>
      </c>
      <c r="N1144" s="9"/>
      <c r="O1144" s="9"/>
      <c r="P1144" s="9"/>
      <c r="Q1144" s="9"/>
      <c r="R1144" s="9"/>
    </row>
    <row r="1145" spans="1:18" x14ac:dyDescent="0.2">
      <c r="A1145" s="33"/>
      <c r="B1145" s="34">
        <f t="shared" si="17"/>
        <v>1129</v>
      </c>
      <c r="C1145" s="35" t="s">
        <v>1178</v>
      </c>
      <c r="D1145" s="36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37" t="s">
        <v>50</v>
      </c>
      <c r="F1145" s="38">
        <v>0</v>
      </c>
      <c r="G1145" s="39">
        <f>VLOOKUP(C1145,'[8]Resumen Peso'!$B$1:$D$65536,3,0)*$C$14</f>
        <v>23294.086944275503</v>
      </c>
      <c r="H1145" s="46"/>
      <c r="I1145" s="41"/>
      <c r="J1145" s="42">
        <f>+VLOOKUP(C1145,'[8]Resumen Peso'!$B$1:$D$65536,3,0)</f>
        <v>19435.219025980561</v>
      </c>
      <c r="N1145" s="9"/>
      <c r="O1145" s="9"/>
      <c r="P1145" s="9"/>
      <c r="Q1145" s="9"/>
      <c r="R1145" s="9"/>
    </row>
    <row r="1146" spans="1:18" x14ac:dyDescent="0.2">
      <c r="A1146" s="33"/>
      <c r="B1146" s="34">
        <f t="shared" si="17"/>
        <v>1130</v>
      </c>
      <c r="C1146" s="35" t="s">
        <v>1179</v>
      </c>
      <c r="D1146" s="36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37" t="s">
        <v>50</v>
      </c>
      <c r="F1146" s="38">
        <v>0</v>
      </c>
      <c r="G1146" s="39">
        <f>VLOOKUP(C1146,'[8]Resumen Peso'!$B$1:$D$65536,3,0)*$C$14</f>
        <v>25939.96318961637</v>
      </c>
      <c r="H1146" s="46"/>
      <c r="I1146" s="41"/>
      <c r="J1146" s="42">
        <f>+VLOOKUP(C1146,'[8]Resumen Peso'!$B$1:$D$65536,3,0)</f>
        <v>21642.782879711092</v>
      </c>
      <c r="N1146" s="9"/>
      <c r="O1146" s="9"/>
      <c r="P1146" s="9"/>
      <c r="Q1146" s="9"/>
      <c r="R1146" s="9"/>
    </row>
    <row r="1147" spans="1:18" x14ac:dyDescent="0.2">
      <c r="A1147" s="33"/>
      <c r="B1147" s="34">
        <f t="shared" si="17"/>
        <v>1131</v>
      </c>
      <c r="C1147" s="35" t="s">
        <v>1180</v>
      </c>
      <c r="D1147" s="36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37" t="s">
        <v>50</v>
      </c>
      <c r="F1147" s="38">
        <v>0</v>
      </c>
      <c r="G1147" s="39">
        <f>VLOOKUP(C1147,'[8]Resumen Peso'!$B$1:$D$65536,3,0)*$C$14</f>
        <v>29052.758772370336</v>
      </c>
      <c r="H1147" s="46"/>
      <c r="I1147" s="41"/>
      <c r="J1147" s="42">
        <f>+VLOOKUP(C1147,'[8]Resumen Peso'!$B$1:$D$65536,3,0)</f>
        <v>24239.916825276425</v>
      </c>
      <c r="N1147" s="9"/>
      <c r="O1147" s="9"/>
      <c r="P1147" s="9"/>
      <c r="Q1147" s="9"/>
      <c r="R1147" s="9"/>
    </row>
    <row r="1148" spans="1:18" x14ac:dyDescent="0.2">
      <c r="A1148" s="33"/>
      <c r="B1148" s="34">
        <f t="shared" si="17"/>
        <v>1132</v>
      </c>
      <c r="C1148" s="35" t="s">
        <v>1181</v>
      </c>
      <c r="D1148" s="36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37" t="s">
        <v>50</v>
      </c>
      <c r="F1148" s="38">
        <v>0</v>
      </c>
      <c r="G1148" s="39">
        <f>VLOOKUP(C1148,'[8]Resumen Peso'!$B$1:$D$65536,3,0)*$C$14</f>
        <v>29992.64145861971</v>
      </c>
      <c r="H1148" s="46"/>
      <c r="I1148" s="41"/>
      <c r="J1148" s="42">
        <f>+VLOOKUP(C1148,'[8]Resumen Peso'!$B$1:$D$65536,3,0)</f>
        <v>25024.099777356998</v>
      </c>
      <c r="N1148" s="9"/>
      <c r="O1148" s="9"/>
      <c r="P1148" s="9"/>
      <c r="Q1148" s="9"/>
      <c r="R1148" s="9"/>
    </row>
    <row r="1149" spans="1:18" x14ac:dyDescent="0.2">
      <c r="A1149" s="33"/>
      <c r="B1149" s="34">
        <f t="shared" si="17"/>
        <v>1133</v>
      </c>
      <c r="C1149" s="35" t="s">
        <v>1182</v>
      </c>
      <c r="D1149" s="36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37" t="s">
        <v>50</v>
      </c>
      <c r="F1149" s="38">
        <v>0</v>
      </c>
      <c r="G1149" s="39">
        <f>VLOOKUP(C1149,'[8]Resumen Peso'!$B$1:$D$65536,3,0)*$C$14</f>
        <v>33436.612551415506</v>
      </c>
      <c r="H1149" s="46"/>
      <c r="I1149" s="41"/>
      <c r="J1149" s="42">
        <f>+VLOOKUP(C1149,'[8]Resumen Peso'!$B$1:$D$65536,3,0)</f>
        <v>27897.547131947598</v>
      </c>
      <c r="N1149" s="9"/>
      <c r="O1149" s="9"/>
      <c r="P1149" s="9"/>
      <c r="Q1149" s="9"/>
      <c r="R1149" s="9"/>
    </row>
    <row r="1150" spans="1:18" x14ac:dyDescent="0.2">
      <c r="A1150" s="33"/>
      <c r="B1150" s="34">
        <f t="shared" si="17"/>
        <v>1134</v>
      </c>
      <c r="C1150" s="35" t="s">
        <v>1183</v>
      </c>
      <c r="D1150" s="36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37" t="s">
        <v>50</v>
      </c>
      <c r="F1150" s="38">
        <v>0</v>
      </c>
      <c r="G1150" s="39">
        <f>VLOOKUP(C1150,'[8]Resumen Peso'!$B$1:$D$65536,3,0)*$C$14</f>
        <v>36880.5836442113</v>
      </c>
      <c r="H1150" s="46"/>
      <c r="I1150" s="41"/>
      <c r="J1150" s="42">
        <f>+VLOOKUP(C1150,'[8]Resumen Peso'!$B$1:$D$65536,3,0)</f>
        <v>30770.994486538199</v>
      </c>
      <c r="N1150" s="9"/>
      <c r="O1150" s="9"/>
      <c r="P1150" s="9"/>
      <c r="Q1150" s="9"/>
      <c r="R1150" s="9"/>
    </row>
    <row r="1151" spans="1:18" x14ac:dyDescent="0.2">
      <c r="A1151" s="33"/>
      <c r="B1151" s="34">
        <f t="shared" si="17"/>
        <v>1135</v>
      </c>
      <c r="C1151" s="35" t="s">
        <v>1184</v>
      </c>
      <c r="D1151" s="36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37" t="s">
        <v>50</v>
      </c>
      <c r="F1151" s="38">
        <v>0</v>
      </c>
      <c r="G1151" s="39">
        <f>VLOOKUP(C1151,'[8]Resumen Peso'!$B$1:$D$65536,3,0)*$C$14</f>
        <v>9196.0590809604528</v>
      </c>
      <c r="H1151" s="46"/>
      <c r="I1151" s="41"/>
      <c r="J1151" s="42">
        <f>+VLOOKUP(C1151,'[8]Resumen Peso'!$B$1:$D$65536,3,0)</f>
        <v>7672.6519842515654</v>
      </c>
      <c r="N1151" s="9"/>
      <c r="O1151" s="9"/>
      <c r="P1151" s="9"/>
      <c r="Q1151" s="9"/>
      <c r="R1151" s="9"/>
    </row>
    <row r="1152" spans="1:18" x14ac:dyDescent="0.2">
      <c r="A1152" s="33"/>
      <c r="B1152" s="34">
        <f t="shared" si="17"/>
        <v>1136</v>
      </c>
      <c r="C1152" s="35" t="s">
        <v>1185</v>
      </c>
      <c r="D1152" s="36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37" t="s">
        <v>50</v>
      </c>
      <c r="F1152" s="38">
        <v>0</v>
      </c>
      <c r="G1152" s="39">
        <f>VLOOKUP(C1152,'[8]Resumen Peso'!$B$1:$D$65536,3,0)*$C$14</f>
        <v>10521.617146684481</v>
      </c>
      <c r="H1152" s="46"/>
      <c r="I1152" s="41"/>
      <c r="J1152" s="42">
        <f>+VLOOKUP(C1152,'[8]Resumen Peso'!$B$1:$D$65536,3,0)</f>
        <v>8778.6198378373756</v>
      </c>
      <c r="N1152" s="9"/>
      <c r="O1152" s="9"/>
      <c r="P1152" s="9"/>
      <c r="Q1152" s="9"/>
      <c r="R1152" s="9"/>
    </row>
    <row r="1153" spans="1:18" x14ac:dyDescent="0.2">
      <c r="A1153" s="33"/>
      <c r="B1153" s="34">
        <f t="shared" si="17"/>
        <v>1137</v>
      </c>
      <c r="C1153" s="35" t="s">
        <v>1186</v>
      </c>
      <c r="D1153" s="36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37" t="s">
        <v>50</v>
      </c>
      <c r="F1153" s="38">
        <v>0</v>
      </c>
      <c r="G1153" s="39">
        <f>VLOOKUP(C1153,'[8]Resumen Peso'!$B$1:$D$65536,3,0)*$C$14</f>
        <v>11835.339872535975</v>
      </c>
      <c r="H1153" s="46"/>
      <c r="I1153" s="41"/>
      <c r="J1153" s="42">
        <f>+VLOOKUP(C1153,'[8]Resumen Peso'!$B$1:$D$65536,3,0)</f>
        <v>9874.7129784447425</v>
      </c>
      <c r="N1153" s="9"/>
      <c r="O1153" s="9"/>
      <c r="P1153" s="9"/>
      <c r="Q1153" s="9"/>
      <c r="R1153" s="9"/>
    </row>
    <row r="1154" spans="1:18" x14ac:dyDescent="0.2">
      <c r="A1154" s="33"/>
      <c r="B1154" s="34">
        <f t="shared" si="17"/>
        <v>1138</v>
      </c>
      <c r="C1154" s="35" t="s">
        <v>1187</v>
      </c>
      <c r="D1154" s="36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37" t="s">
        <v>50</v>
      </c>
      <c r="F1154" s="38">
        <v>0</v>
      </c>
      <c r="G1154" s="39">
        <f>VLOOKUP(C1154,'[8]Resumen Peso'!$B$1:$D$65536,3,0)*$C$14</f>
        <v>13137.227258514933</v>
      </c>
      <c r="H1154" s="46"/>
      <c r="I1154" s="41"/>
      <c r="J1154" s="42">
        <f>+VLOOKUP(C1154,'[8]Resumen Peso'!$B$1:$D$65536,3,0)</f>
        <v>10960.931406073665</v>
      </c>
      <c r="N1154" s="9"/>
      <c r="O1154" s="9"/>
      <c r="P1154" s="9"/>
      <c r="Q1154" s="9"/>
      <c r="R1154" s="9"/>
    </row>
    <row r="1155" spans="1:18" x14ac:dyDescent="0.2">
      <c r="A1155" s="33"/>
      <c r="B1155" s="34">
        <f t="shared" si="17"/>
        <v>1139</v>
      </c>
      <c r="C1155" s="35" t="s">
        <v>1188</v>
      </c>
      <c r="D1155" s="36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37" t="s">
        <v>50</v>
      </c>
      <c r="F1155" s="38">
        <v>0</v>
      </c>
      <c r="G1155" s="39">
        <f>VLOOKUP(C1155,'[8]Resumen Peso'!$B$1:$D$65536,3,0)*$C$14</f>
        <v>14439.11464449389</v>
      </c>
      <c r="H1155" s="46"/>
      <c r="I1155" s="41"/>
      <c r="J1155" s="42">
        <f>+VLOOKUP(C1155,'[8]Resumen Peso'!$B$1:$D$65536,3,0)</f>
        <v>12047.149833702586</v>
      </c>
      <c r="N1155" s="9"/>
      <c r="O1155" s="9"/>
      <c r="P1155" s="9"/>
      <c r="Q1155" s="9"/>
      <c r="R1155" s="9"/>
    </row>
    <row r="1156" spans="1:18" x14ac:dyDescent="0.2">
      <c r="A1156" s="33"/>
      <c r="B1156" s="34">
        <f t="shared" si="17"/>
        <v>1140</v>
      </c>
      <c r="C1156" s="35" t="s">
        <v>1189</v>
      </c>
      <c r="D1156" s="36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37" t="s">
        <v>50</v>
      </c>
      <c r="F1156" s="38">
        <v>0</v>
      </c>
      <c r="G1156" s="39">
        <f>VLOOKUP(C1156,'[8]Resumen Peso'!$B$1:$D$65536,3,0)*$C$14</f>
        <v>16187.407379785158</v>
      </c>
      <c r="H1156" s="46"/>
      <c r="I1156" s="41"/>
      <c r="J1156" s="42">
        <f>+VLOOKUP(C1156,'[8]Resumen Peso'!$B$1:$D$65536,3,0)</f>
        <v>13505.822685452486</v>
      </c>
      <c r="N1156" s="9"/>
      <c r="O1156" s="9"/>
      <c r="P1156" s="9"/>
      <c r="Q1156" s="9"/>
      <c r="R1156" s="9"/>
    </row>
    <row r="1157" spans="1:18" x14ac:dyDescent="0.2">
      <c r="A1157" s="33"/>
      <c r="B1157" s="34">
        <f t="shared" si="17"/>
        <v>1141</v>
      </c>
      <c r="C1157" s="35" t="s">
        <v>1190</v>
      </c>
      <c r="D1157" s="36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37" t="s">
        <v>50</v>
      </c>
      <c r="F1157" s="38">
        <v>0</v>
      </c>
      <c r="G1157" s="39">
        <f>VLOOKUP(C1157,'[8]Resumen Peso'!$B$1:$D$65536,3,0)*$C$14</f>
        <v>17966.045926509611</v>
      </c>
      <c r="H1157" s="46"/>
      <c r="I1157" s="41"/>
      <c r="J1157" s="42">
        <f>+VLOOKUP(C1157,'[8]Resumen Peso'!$B$1:$D$65536,3,0)</f>
        <v>14989.814301279119</v>
      </c>
      <c r="N1157" s="9"/>
      <c r="O1157" s="9"/>
      <c r="P1157" s="9"/>
      <c r="Q1157" s="9"/>
      <c r="R1157" s="9"/>
    </row>
    <row r="1158" spans="1:18" x14ac:dyDescent="0.2">
      <c r="A1158" s="33"/>
      <c r="B1158" s="34">
        <f t="shared" si="17"/>
        <v>1142</v>
      </c>
      <c r="C1158" s="35" t="s">
        <v>1191</v>
      </c>
      <c r="D1158" s="36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37" t="s">
        <v>50</v>
      </c>
      <c r="F1158" s="38">
        <v>0</v>
      </c>
      <c r="G1158" s="39">
        <f>VLOOKUP(C1158,'[8]Resumen Peso'!$B$1:$D$65536,3,0)*$C$14</f>
        <v>19744.684473234058</v>
      </c>
      <c r="H1158" s="46"/>
      <c r="I1158" s="41"/>
      <c r="J1158" s="42">
        <f>+VLOOKUP(C1158,'[8]Resumen Peso'!$B$1:$D$65536,3,0)</f>
        <v>16473.80591710575</v>
      </c>
      <c r="N1158" s="9"/>
      <c r="O1158" s="9"/>
      <c r="P1158" s="9"/>
      <c r="Q1158" s="9"/>
      <c r="R1158" s="9"/>
    </row>
    <row r="1159" spans="1:18" x14ac:dyDescent="0.2">
      <c r="A1159" s="33"/>
      <c r="B1159" s="34">
        <f t="shared" si="17"/>
        <v>1143</v>
      </c>
      <c r="C1159" s="35" t="s">
        <v>1192</v>
      </c>
      <c r="D1159" s="36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37" t="s">
        <v>50</v>
      </c>
      <c r="F1159" s="38">
        <v>0</v>
      </c>
      <c r="G1159" s="39">
        <f>VLOOKUP(C1159,'[8]Resumen Peso'!$B$1:$D$65536,3,0)*$C$14</f>
        <v>21844.771513675623</v>
      </c>
      <c r="H1159" s="46"/>
      <c r="I1159" s="41"/>
      <c r="J1159" s="42">
        <f>+VLOOKUP(C1159,'[8]Resumen Peso'!$B$1:$D$65536,3,0)</f>
        <v>18225.995290410872</v>
      </c>
      <c r="N1159" s="9"/>
      <c r="O1159" s="9"/>
      <c r="P1159" s="9"/>
      <c r="Q1159" s="9"/>
      <c r="R1159" s="9"/>
    </row>
    <row r="1160" spans="1:18" x14ac:dyDescent="0.2">
      <c r="A1160" s="33"/>
      <c r="B1160" s="34">
        <f t="shared" si="17"/>
        <v>1144</v>
      </c>
      <c r="C1160" s="35" t="s">
        <v>1193</v>
      </c>
      <c r="D1160" s="36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37" t="s">
        <v>50</v>
      </c>
      <c r="F1160" s="38">
        <v>0</v>
      </c>
      <c r="G1160" s="39">
        <f>VLOOKUP(C1160,'[8]Resumen Peso'!$B$1:$D$65536,3,0)*$C$14</f>
        <v>24326.026184494011</v>
      </c>
      <c r="H1160" s="46"/>
      <c r="I1160" s="41"/>
      <c r="J1160" s="42">
        <f>+VLOOKUP(C1160,'[8]Resumen Peso'!$B$1:$D$65536,3,0)</f>
        <v>20296.208563931927</v>
      </c>
      <c r="N1160" s="9"/>
      <c r="O1160" s="9"/>
      <c r="P1160" s="9"/>
      <c r="Q1160" s="9"/>
      <c r="R1160" s="9"/>
    </row>
    <row r="1161" spans="1:18" x14ac:dyDescent="0.2">
      <c r="A1161" s="33"/>
      <c r="B1161" s="34">
        <f t="shared" si="17"/>
        <v>1145</v>
      </c>
      <c r="C1161" s="35" t="s">
        <v>1194</v>
      </c>
      <c r="D1161" s="36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37" t="s">
        <v>50</v>
      </c>
      <c r="F1161" s="38">
        <v>0</v>
      </c>
      <c r="G1161" s="39">
        <f>VLOOKUP(C1161,'[8]Resumen Peso'!$B$1:$D$65536,3,0)*$C$14</f>
        <v>27245.149326633295</v>
      </c>
      <c r="H1161" s="46"/>
      <c r="I1161" s="41"/>
      <c r="J1161" s="42">
        <f>+VLOOKUP(C1161,'[8]Resumen Peso'!$B$1:$D$65536,3,0)</f>
        <v>22731.75359160376</v>
      </c>
      <c r="N1161" s="9"/>
      <c r="O1161" s="9"/>
      <c r="P1161" s="9"/>
      <c r="Q1161" s="9"/>
      <c r="R1161" s="9"/>
    </row>
    <row r="1162" spans="1:18" x14ac:dyDescent="0.2">
      <c r="A1162" s="33"/>
      <c r="B1162" s="34">
        <f t="shared" si="17"/>
        <v>1146</v>
      </c>
      <c r="C1162" s="35" t="s">
        <v>1195</v>
      </c>
      <c r="D1162" s="36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37" t="s">
        <v>50</v>
      </c>
      <c r="F1162" s="38">
        <v>0</v>
      </c>
      <c r="G1162" s="39">
        <f>VLOOKUP(C1162,'[8]Resumen Peso'!$B$1:$D$65536,3,0)*$C$14</f>
        <v>28126.554233376064</v>
      </c>
      <c r="H1162" s="46"/>
      <c r="I1162" s="41"/>
      <c r="J1162" s="42">
        <f>+VLOOKUP(C1162,'[8]Resumen Peso'!$B$1:$D$65536,3,0)</f>
        <v>23467.146116500702</v>
      </c>
      <c r="N1162" s="9"/>
      <c r="O1162" s="9"/>
      <c r="P1162" s="9"/>
      <c r="Q1162" s="9"/>
      <c r="R1162" s="9"/>
    </row>
    <row r="1163" spans="1:18" x14ac:dyDescent="0.2">
      <c r="A1163" s="33"/>
      <c r="B1163" s="34">
        <f t="shared" si="17"/>
        <v>1147</v>
      </c>
      <c r="C1163" s="35" t="s">
        <v>1196</v>
      </c>
      <c r="D1163" s="36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37" t="s">
        <v>50</v>
      </c>
      <c r="F1163" s="38">
        <v>0</v>
      </c>
      <c r="G1163" s="39">
        <f>VLOOKUP(C1163,'[8]Resumen Peso'!$B$1:$D$65536,3,0)*$C$14</f>
        <v>31356.247751812778</v>
      </c>
      <c r="H1163" s="46"/>
      <c r="I1163" s="41"/>
      <c r="J1163" s="42">
        <f>+VLOOKUP(C1163,'[8]Resumen Peso'!$B$1:$D$65536,3,0)</f>
        <v>26161.812838908252</v>
      </c>
      <c r="N1163" s="9"/>
      <c r="O1163" s="9"/>
      <c r="P1163" s="9"/>
      <c r="Q1163" s="9"/>
      <c r="R1163" s="9"/>
    </row>
    <row r="1164" spans="1:18" x14ac:dyDescent="0.2">
      <c r="A1164" s="33"/>
      <c r="B1164" s="34">
        <f t="shared" si="17"/>
        <v>1148</v>
      </c>
      <c r="C1164" s="35" t="s">
        <v>1197</v>
      </c>
      <c r="D1164" s="36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37" t="s">
        <v>50</v>
      </c>
      <c r="F1164" s="38">
        <v>0</v>
      </c>
      <c r="G1164" s="39">
        <f>VLOOKUP(C1164,'[8]Resumen Peso'!$B$1:$D$65536,3,0)*$C$14</f>
        <v>34585.941270249496</v>
      </c>
      <c r="H1164" s="46"/>
      <c r="I1164" s="41"/>
      <c r="J1164" s="42">
        <f>+VLOOKUP(C1164,'[8]Resumen Peso'!$B$1:$D$65536,3,0)</f>
        <v>28856.479561315802</v>
      </c>
      <c r="N1164" s="9"/>
      <c r="O1164" s="9"/>
      <c r="P1164" s="9"/>
      <c r="Q1164" s="9"/>
      <c r="R1164" s="9"/>
    </row>
    <row r="1165" spans="1:18" x14ac:dyDescent="0.2">
      <c r="A1165" s="33"/>
      <c r="B1165" s="34">
        <f t="shared" si="17"/>
        <v>1149</v>
      </c>
      <c r="C1165" s="35" t="s">
        <v>1198</v>
      </c>
      <c r="D1165" s="36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37" t="s">
        <v>50</v>
      </c>
      <c r="F1165" s="38">
        <v>0</v>
      </c>
      <c r="G1165" s="39">
        <f>VLOOKUP(C1165,'[8]Resumen Peso'!$B$1:$D$65536,3,0)*$C$14</f>
        <v>8208.0085533912461</v>
      </c>
      <c r="H1165" s="46"/>
      <c r="I1165" s="41"/>
      <c r="J1165" s="42">
        <f>+VLOOKUP(C1165,'[8]Resumen Peso'!$B$1:$D$65536,3,0)</f>
        <v>6848.2806123243945</v>
      </c>
      <c r="N1165" s="9"/>
      <c r="O1165" s="9"/>
      <c r="P1165" s="9"/>
      <c r="Q1165" s="9"/>
      <c r="R1165" s="9"/>
    </row>
    <row r="1166" spans="1:18" x14ac:dyDescent="0.2">
      <c r="A1166" s="33"/>
      <c r="B1166" s="34">
        <f t="shared" si="17"/>
        <v>1150</v>
      </c>
      <c r="C1166" s="35" t="s">
        <v>1199</v>
      </c>
      <c r="D1166" s="36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37" t="s">
        <v>50</v>
      </c>
      <c r="F1166" s="38">
        <v>0</v>
      </c>
      <c r="G1166" s="39">
        <f>VLOOKUP(C1166,'[8]Resumen Peso'!$B$1:$D$65536,3,0)*$C$14</f>
        <v>9391.1449214476415</v>
      </c>
      <c r="H1166" s="46"/>
      <c r="I1166" s="41"/>
      <c r="J1166" s="42">
        <f>+VLOOKUP(C1166,'[8]Resumen Peso'!$B$1:$D$65536,3,0)</f>
        <v>7835.4201600468296</v>
      </c>
      <c r="N1166" s="9"/>
      <c r="O1166" s="9"/>
      <c r="P1166" s="9"/>
      <c r="Q1166" s="9"/>
      <c r="R1166" s="9"/>
    </row>
    <row r="1167" spans="1:18" x14ac:dyDescent="0.2">
      <c r="A1167" s="33"/>
      <c r="B1167" s="34">
        <f t="shared" si="17"/>
        <v>1151</v>
      </c>
      <c r="C1167" s="35" t="s">
        <v>1200</v>
      </c>
      <c r="D1167" s="36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37" t="s">
        <v>50</v>
      </c>
      <c r="F1167" s="38">
        <v>0</v>
      </c>
      <c r="G1167" s="39">
        <f>VLOOKUP(C1167,'[8]Resumen Peso'!$B$1:$D$65536,3,0)*$C$14</f>
        <v>10563.717571932104</v>
      </c>
      <c r="H1167" s="46"/>
      <c r="I1167" s="41"/>
      <c r="J1167" s="42">
        <f>+VLOOKUP(C1167,'[8]Resumen Peso'!$B$1:$D$65536,3,0)</f>
        <v>8813.7459618074572</v>
      </c>
      <c r="N1167" s="9"/>
      <c r="O1167" s="9"/>
      <c r="P1167" s="9"/>
      <c r="Q1167" s="9"/>
      <c r="R1167" s="9"/>
    </row>
    <row r="1168" spans="1:18" x14ac:dyDescent="0.2">
      <c r="A1168" s="33"/>
      <c r="B1168" s="34">
        <f t="shared" si="17"/>
        <v>1152</v>
      </c>
      <c r="C1168" s="35" t="s">
        <v>1201</v>
      </c>
      <c r="D1168" s="36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37" t="s">
        <v>50</v>
      </c>
      <c r="F1168" s="38">
        <v>0</v>
      </c>
      <c r="G1168" s="39">
        <f>VLOOKUP(C1168,'[8]Resumen Peso'!$B$1:$D$65536,3,0)*$C$14</f>
        <v>11725.726504844637</v>
      </c>
      <c r="H1168" s="46"/>
      <c r="I1168" s="41"/>
      <c r="J1168" s="42">
        <f>+VLOOKUP(C1168,'[8]Resumen Peso'!$B$1:$D$65536,3,0)</f>
        <v>9783.2580176062784</v>
      </c>
      <c r="N1168" s="9"/>
      <c r="O1168" s="9"/>
      <c r="P1168" s="9"/>
      <c r="Q1168" s="9"/>
      <c r="R1168" s="9"/>
    </row>
    <row r="1169" spans="1:18" x14ac:dyDescent="0.2">
      <c r="A1169" s="33"/>
      <c r="B1169" s="34">
        <f t="shared" si="17"/>
        <v>1153</v>
      </c>
      <c r="C1169" s="35" t="s">
        <v>1202</v>
      </c>
      <c r="D1169" s="36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37" t="s">
        <v>50</v>
      </c>
      <c r="F1169" s="38">
        <v>0</v>
      </c>
      <c r="G1169" s="39">
        <f>VLOOKUP(C1169,'[8]Resumen Peso'!$B$1:$D$65536,3,0)*$C$14</f>
        <v>12887.735437757168</v>
      </c>
      <c r="H1169" s="46"/>
      <c r="I1169" s="41"/>
      <c r="J1169" s="42">
        <f>+VLOOKUP(C1169,'[8]Resumen Peso'!$B$1:$D$65536,3,0)</f>
        <v>10752.770073405098</v>
      </c>
      <c r="N1169" s="9"/>
      <c r="O1169" s="9"/>
      <c r="P1169" s="9"/>
      <c r="Q1169" s="9"/>
      <c r="R1169" s="9"/>
    </row>
    <row r="1170" spans="1:18" x14ac:dyDescent="0.2">
      <c r="A1170" s="33"/>
      <c r="B1170" s="34">
        <f t="shared" ref="B1170:B1233" si="18">1+B1169</f>
        <v>1154</v>
      </c>
      <c r="C1170" s="35" t="s">
        <v>1203</v>
      </c>
      <c r="D1170" s="36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37" t="s">
        <v>50</v>
      </c>
      <c r="F1170" s="38">
        <v>0</v>
      </c>
      <c r="G1170" s="39">
        <f>VLOOKUP(C1170,'[8]Resumen Peso'!$B$1:$D$65536,3,0)*$C$14</f>
        <v>14448.186670047835</v>
      </c>
      <c r="H1170" s="46"/>
      <c r="I1170" s="41"/>
      <c r="J1170" s="42">
        <f>+VLOOKUP(C1170,'[8]Resumen Peso'!$B$1:$D$65536,3,0)</f>
        <v>12054.718999391373</v>
      </c>
      <c r="N1170" s="9"/>
      <c r="O1170" s="9"/>
      <c r="P1170" s="9"/>
      <c r="Q1170" s="9"/>
      <c r="R1170" s="9"/>
    </row>
    <row r="1171" spans="1:18" x14ac:dyDescent="0.2">
      <c r="A1171" s="33"/>
      <c r="B1171" s="34">
        <f t="shared" si="18"/>
        <v>1155</v>
      </c>
      <c r="C1171" s="35" t="s">
        <v>1204</v>
      </c>
      <c r="D1171" s="36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37" t="s">
        <v>50</v>
      </c>
      <c r="F1171" s="38">
        <v>0</v>
      </c>
      <c r="G1171" s="39">
        <f>VLOOKUP(C1171,'[8]Resumen Peso'!$B$1:$D$65536,3,0)*$C$14</f>
        <v>16035.723274192937</v>
      </c>
      <c r="H1171" s="46"/>
      <c r="I1171" s="41"/>
      <c r="J1171" s="42">
        <f>+VLOOKUP(C1171,'[8]Resumen Peso'!$B$1:$D$65536,3,0)</f>
        <v>13379.266370023721</v>
      </c>
      <c r="N1171" s="9"/>
      <c r="O1171" s="9"/>
      <c r="P1171" s="9"/>
      <c r="Q1171" s="9"/>
      <c r="R1171" s="9"/>
    </row>
    <row r="1172" spans="1:18" x14ac:dyDescent="0.2">
      <c r="A1172" s="33"/>
      <c r="B1172" s="34">
        <f t="shared" si="18"/>
        <v>1156</v>
      </c>
      <c r="C1172" s="35" t="s">
        <v>1205</v>
      </c>
      <c r="D1172" s="36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37" t="s">
        <v>50</v>
      </c>
      <c r="F1172" s="38">
        <v>0</v>
      </c>
      <c r="G1172" s="39">
        <f>VLOOKUP(C1172,'[8]Resumen Peso'!$B$1:$D$65536,3,0)*$C$14</f>
        <v>17623.259878338034</v>
      </c>
      <c r="H1172" s="46"/>
      <c r="I1172" s="41"/>
      <c r="J1172" s="42">
        <f>+VLOOKUP(C1172,'[8]Resumen Peso'!$B$1:$D$65536,3,0)</f>
        <v>14703.813740656069</v>
      </c>
      <c r="N1172" s="9"/>
      <c r="O1172" s="9"/>
      <c r="P1172" s="9"/>
      <c r="Q1172" s="9"/>
      <c r="R1172" s="9"/>
    </row>
    <row r="1173" spans="1:18" x14ac:dyDescent="0.2">
      <c r="A1173" s="33"/>
      <c r="B1173" s="34">
        <f t="shared" si="18"/>
        <v>1157</v>
      </c>
      <c r="C1173" s="35" t="s">
        <v>1206</v>
      </c>
      <c r="D1173" s="36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37" t="s">
        <v>50</v>
      </c>
      <c r="F1173" s="38">
        <v>0</v>
      </c>
      <c r="G1173" s="39">
        <f>VLOOKUP(C1173,'[8]Resumen Peso'!$B$1:$D$65536,3,0)*$C$14</f>
        <v>19497.707643304999</v>
      </c>
      <c r="H1173" s="46"/>
      <c r="I1173" s="41"/>
      <c r="J1173" s="42">
        <f>+VLOOKUP(C1173,'[8]Resumen Peso'!$B$1:$D$65536,3,0)</f>
        <v>16267.742945180884</v>
      </c>
      <c r="N1173" s="9"/>
      <c r="O1173" s="9"/>
      <c r="P1173" s="9"/>
      <c r="Q1173" s="9"/>
      <c r="R1173" s="9"/>
    </row>
    <row r="1174" spans="1:18" x14ac:dyDescent="0.2">
      <c r="A1174" s="33"/>
      <c r="B1174" s="34">
        <f t="shared" si="18"/>
        <v>1158</v>
      </c>
      <c r="C1174" s="35" t="s">
        <v>1207</v>
      </c>
      <c r="D1174" s="36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37" t="s">
        <v>50</v>
      </c>
      <c r="F1174" s="38">
        <v>0</v>
      </c>
      <c r="G1174" s="39">
        <f>VLOOKUP(C1174,'[8]Resumen Peso'!$B$1:$D$65536,3,0)*$C$14</f>
        <v>21712.369313257237</v>
      </c>
      <c r="H1174" s="46"/>
      <c r="I1174" s="41"/>
      <c r="J1174" s="42">
        <f>+VLOOKUP(C1174,'[8]Resumen Peso'!$B$1:$D$65536,3,0)</f>
        <v>18115.526665012119</v>
      </c>
      <c r="N1174" s="9"/>
      <c r="O1174" s="9"/>
      <c r="P1174" s="9"/>
      <c r="Q1174" s="9"/>
      <c r="R1174" s="9"/>
    </row>
    <row r="1175" spans="1:18" x14ac:dyDescent="0.2">
      <c r="A1175" s="33"/>
      <c r="B1175" s="34">
        <f t="shared" si="18"/>
        <v>1159</v>
      </c>
      <c r="C1175" s="35" t="s">
        <v>1208</v>
      </c>
      <c r="D1175" s="36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37" t="s">
        <v>50</v>
      </c>
      <c r="F1175" s="38">
        <v>0</v>
      </c>
      <c r="G1175" s="39">
        <f>VLOOKUP(C1175,'[8]Resumen Peso'!$B$1:$D$65536,3,0)*$C$14</f>
        <v>24317.853630848109</v>
      </c>
      <c r="H1175" s="46"/>
      <c r="I1175" s="41"/>
      <c r="J1175" s="42">
        <f>+VLOOKUP(C1175,'[8]Resumen Peso'!$B$1:$D$65536,3,0)</f>
        <v>20289.389864813576</v>
      </c>
      <c r="N1175" s="9"/>
      <c r="O1175" s="9"/>
      <c r="P1175" s="9"/>
      <c r="Q1175" s="9"/>
      <c r="R1175" s="9"/>
    </row>
    <row r="1176" spans="1:18" x14ac:dyDescent="0.2">
      <c r="A1176" s="33"/>
      <c r="B1176" s="34">
        <f t="shared" si="18"/>
        <v>1160</v>
      </c>
      <c r="C1176" s="35" t="s">
        <v>1209</v>
      </c>
      <c r="D1176" s="36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37" t="s">
        <v>50</v>
      </c>
      <c r="F1176" s="38">
        <v>0</v>
      </c>
      <c r="G1176" s="39">
        <f>VLOOKUP(C1176,'[8]Resumen Peso'!$B$1:$D$65536,3,0)*$C$14</f>
        <v>25104.557908175353</v>
      </c>
      <c r="H1176" s="46"/>
      <c r="I1176" s="41"/>
      <c r="J1176" s="42">
        <f>+VLOOKUP(C1176,'[8]Resumen Peso'!$B$1:$D$65536,3,0)</f>
        <v>20945.769742466957</v>
      </c>
      <c r="N1176" s="9"/>
      <c r="O1176" s="9"/>
      <c r="P1176" s="9"/>
      <c r="Q1176" s="9"/>
      <c r="R1176" s="9"/>
    </row>
    <row r="1177" spans="1:18" x14ac:dyDescent="0.2">
      <c r="A1177" s="33"/>
      <c r="B1177" s="34">
        <f t="shared" si="18"/>
        <v>1161</v>
      </c>
      <c r="C1177" s="35" t="s">
        <v>1210</v>
      </c>
      <c r="D1177" s="36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37" t="s">
        <v>50</v>
      </c>
      <c r="F1177" s="38">
        <v>0</v>
      </c>
      <c r="G1177" s="39">
        <f>VLOOKUP(C1177,'[8]Resumen Peso'!$B$1:$D$65536,3,0)*$C$14</f>
        <v>27987.244044788575</v>
      </c>
      <c r="H1177" s="46"/>
      <c r="I1177" s="41"/>
      <c r="J1177" s="42">
        <f>+VLOOKUP(C1177,'[8]Resumen Peso'!$B$1:$D$65536,3,0)</f>
        <v>23350.913871200621</v>
      </c>
      <c r="N1177" s="9"/>
      <c r="O1177" s="9"/>
      <c r="P1177" s="9"/>
      <c r="Q1177" s="9"/>
      <c r="R1177" s="9"/>
    </row>
    <row r="1178" spans="1:18" x14ac:dyDescent="0.2">
      <c r="A1178" s="33"/>
      <c r="B1178" s="34">
        <f t="shared" si="18"/>
        <v>1162</v>
      </c>
      <c r="C1178" s="35" t="s">
        <v>1211</v>
      </c>
      <c r="D1178" s="36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37" t="s">
        <v>50</v>
      </c>
      <c r="F1178" s="38">
        <v>0</v>
      </c>
      <c r="G1178" s="39">
        <f>VLOOKUP(C1178,'[8]Resumen Peso'!$B$1:$D$65536,3,0)*$C$14</f>
        <v>30869.9301814018</v>
      </c>
      <c r="H1178" s="46"/>
      <c r="I1178" s="41"/>
      <c r="J1178" s="42">
        <f>+VLOOKUP(C1178,'[8]Resumen Peso'!$B$1:$D$65536,3,0)</f>
        <v>25756.057999934284</v>
      </c>
      <c r="N1178" s="9"/>
      <c r="O1178" s="9"/>
      <c r="P1178" s="9"/>
      <c r="Q1178" s="9"/>
      <c r="R1178" s="9"/>
    </row>
    <row r="1179" spans="1:18" x14ac:dyDescent="0.2">
      <c r="A1179" s="33"/>
      <c r="B1179" s="34">
        <f t="shared" si="18"/>
        <v>1163</v>
      </c>
      <c r="C1179" s="35" t="s">
        <v>1212</v>
      </c>
      <c r="D1179" s="36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37" t="s">
        <v>50</v>
      </c>
      <c r="F1179" s="38">
        <v>0</v>
      </c>
      <c r="G1179" s="39">
        <f>VLOOKUP(C1179,'[8]Resumen Peso'!$B$1:$D$65536,3,0)*$C$14</f>
        <v>7561.9135097104181</v>
      </c>
      <c r="H1179" s="46"/>
      <c r="I1179" s="41"/>
      <c r="J1179" s="42">
        <f>+VLOOKUP(C1179,'[8]Resumen Peso'!$B$1:$D$65536,3,0)</f>
        <v>6309.2168269278509</v>
      </c>
      <c r="N1179" s="9"/>
      <c r="O1179" s="9"/>
      <c r="P1179" s="9"/>
      <c r="Q1179" s="9"/>
      <c r="R1179" s="9"/>
    </row>
    <row r="1180" spans="1:18" x14ac:dyDescent="0.2">
      <c r="A1180" s="33"/>
      <c r="B1180" s="34">
        <f t="shared" si="18"/>
        <v>1164</v>
      </c>
      <c r="C1180" s="35" t="s">
        <v>1213</v>
      </c>
      <c r="D1180" s="36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37" t="s">
        <v>50</v>
      </c>
      <c r="F1180" s="38">
        <v>0</v>
      </c>
      <c r="G1180" s="39">
        <f>VLOOKUP(C1180,'[8]Resumen Peso'!$B$1:$D$65536,3,0)*$C$14</f>
        <v>8651.9190606596676</v>
      </c>
      <c r="H1180" s="46"/>
      <c r="I1180" s="41"/>
      <c r="J1180" s="42">
        <f>+VLOOKUP(C1180,'[8]Resumen Peso'!$B$1:$D$65536,3,0)</f>
        <v>7218.6534866651991</v>
      </c>
      <c r="N1180" s="9"/>
      <c r="O1180" s="9"/>
      <c r="P1180" s="9"/>
      <c r="Q1180" s="9"/>
      <c r="R1180" s="9"/>
    </row>
    <row r="1181" spans="1:18" x14ac:dyDescent="0.2">
      <c r="A1181" s="33"/>
      <c r="B1181" s="34">
        <f t="shared" si="18"/>
        <v>1165</v>
      </c>
      <c r="C1181" s="35" t="s">
        <v>1214</v>
      </c>
      <c r="D1181" s="36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37" t="s">
        <v>50</v>
      </c>
      <c r="F1181" s="38">
        <v>0</v>
      </c>
      <c r="G1181" s="39">
        <f>VLOOKUP(C1181,'[8]Resumen Peso'!$B$1:$D$65536,3,0)*$C$14</f>
        <v>9732.1924191897269</v>
      </c>
      <c r="H1181" s="46"/>
      <c r="I1181" s="41"/>
      <c r="J1181" s="42">
        <f>+VLOOKUP(C1181,'[8]Resumen Peso'!$B$1:$D$65536,3,0)</f>
        <v>8119.9701762263203</v>
      </c>
      <c r="N1181" s="9"/>
      <c r="O1181" s="9"/>
      <c r="P1181" s="9"/>
      <c r="Q1181" s="9"/>
      <c r="R1181" s="9"/>
    </row>
    <row r="1182" spans="1:18" x14ac:dyDescent="0.2">
      <c r="A1182" s="33"/>
      <c r="B1182" s="34">
        <f t="shared" si="18"/>
        <v>1166</v>
      </c>
      <c r="C1182" s="35" t="s">
        <v>1215</v>
      </c>
      <c r="D1182" s="36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37" t="s">
        <v>50</v>
      </c>
      <c r="F1182" s="38">
        <v>0</v>
      </c>
      <c r="G1182" s="39">
        <f>VLOOKUP(C1182,'[8]Resumen Peso'!$B$1:$D$65536,3,0)*$C$14</f>
        <v>10802.733585300599</v>
      </c>
      <c r="H1182" s="46"/>
      <c r="I1182" s="41"/>
      <c r="J1182" s="42">
        <f>+VLOOKUP(C1182,'[8]Resumen Peso'!$B$1:$D$65536,3,0)</f>
        <v>9013.1668956112171</v>
      </c>
      <c r="N1182" s="9"/>
      <c r="O1182" s="9"/>
      <c r="P1182" s="9"/>
      <c r="Q1182" s="9"/>
      <c r="R1182" s="9"/>
    </row>
    <row r="1183" spans="1:18" x14ac:dyDescent="0.2">
      <c r="A1183" s="33"/>
      <c r="B1183" s="34">
        <f t="shared" si="18"/>
        <v>1167</v>
      </c>
      <c r="C1183" s="35" t="s">
        <v>1216</v>
      </c>
      <c r="D1183" s="36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37" t="s">
        <v>50</v>
      </c>
      <c r="F1183" s="38">
        <v>0</v>
      </c>
      <c r="G1183" s="39">
        <f>VLOOKUP(C1183,'[8]Resumen Peso'!$B$1:$D$65536,3,0)*$C$14</f>
        <v>11873.274751411467</v>
      </c>
      <c r="H1183" s="46"/>
      <c r="I1183" s="41"/>
      <c r="J1183" s="42">
        <f>+VLOOKUP(C1183,'[8]Resumen Peso'!$B$1:$D$65536,3,0)</f>
        <v>9906.3636149961112</v>
      </c>
      <c r="N1183" s="9"/>
      <c r="O1183" s="9"/>
      <c r="P1183" s="9"/>
      <c r="Q1183" s="9"/>
      <c r="R1183" s="9"/>
    </row>
    <row r="1184" spans="1:18" x14ac:dyDescent="0.2">
      <c r="A1184" s="33"/>
      <c r="B1184" s="34">
        <f t="shared" si="18"/>
        <v>1168</v>
      </c>
      <c r="C1184" s="35" t="s">
        <v>1217</v>
      </c>
      <c r="D1184" s="36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37" t="s">
        <v>50</v>
      </c>
      <c r="F1184" s="38">
        <v>0</v>
      </c>
      <c r="G1184" s="39">
        <f>VLOOKUP(C1184,'[8]Resumen Peso'!$B$1:$D$65536,3,0)*$C$14</f>
        <v>13310.894751189335</v>
      </c>
      <c r="H1184" s="46"/>
      <c r="I1184" s="41"/>
      <c r="J1184" s="42">
        <f>+VLOOKUP(C1184,'[8]Resumen Peso'!$B$1:$D$65536,3,0)</f>
        <v>11105.82936948791</v>
      </c>
      <c r="N1184" s="9"/>
      <c r="O1184" s="9"/>
      <c r="P1184" s="9"/>
      <c r="Q1184" s="9"/>
      <c r="R1184" s="9"/>
    </row>
    <row r="1185" spans="1:18" x14ac:dyDescent="0.2">
      <c r="A1185" s="33"/>
      <c r="B1185" s="34">
        <f t="shared" si="18"/>
        <v>1169</v>
      </c>
      <c r="C1185" s="35" t="s">
        <v>1218</v>
      </c>
      <c r="D1185" s="36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37" t="s">
        <v>50</v>
      </c>
      <c r="F1185" s="38">
        <v>0</v>
      </c>
      <c r="G1185" s="39">
        <f>VLOOKUP(C1185,'[8]Resumen Peso'!$B$1:$D$65536,3,0)*$C$14</f>
        <v>14773.468092330006</v>
      </c>
      <c r="H1185" s="46"/>
      <c r="I1185" s="41"/>
      <c r="J1185" s="42">
        <f>+VLOOKUP(C1185,'[8]Resumen Peso'!$B$1:$D$65536,3,0)</f>
        <v>12326.114727511555</v>
      </c>
      <c r="N1185" s="9"/>
      <c r="O1185" s="9"/>
      <c r="P1185" s="9"/>
      <c r="Q1185" s="9"/>
      <c r="R1185" s="9"/>
    </row>
    <row r="1186" spans="1:18" x14ac:dyDescent="0.2">
      <c r="A1186" s="33"/>
      <c r="B1186" s="34">
        <f t="shared" si="18"/>
        <v>1170</v>
      </c>
      <c r="C1186" s="35" t="s">
        <v>1219</v>
      </c>
      <c r="D1186" s="36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37" t="s">
        <v>50</v>
      </c>
      <c r="F1186" s="38">
        <v>0</v>
      </c>
      <c r="G1186" s="39">
        <f>VLOOKUP(C1186,'[8]Resumen Peso'!$B$1:$D$65536,3,0)*$C$14</f>
        <v>16236.041433470678</v>
      </c>
      <c r="H1186" s="46"/>
      <c r="I1186" s="41"/>
      <c r="J1186" s="42">
        <f>+VLOOKUP(C1186,'[8]Resumen Peso'!$B$1:$D$65536,3,0)</f>
        <v>13546.400085535199</v>
      </c>
      <c r="N1186" s="9"/>
      <c r="O1186" s="9"/>
      <c r="P1186" s="9"/>
      <c r="Q1186" s="9"/>
      <c r="R1186" s="9"/>
    </row>
    <row r="1187" spans="1:18" x14ac:dyDescent="0.2">
      <c r="A1187" s="33"/>
      <c r="B1187" s="34">
        <f t="shared" si="18"/>
        <v>1171</v>
      </c>
      <c r="C1187" s="35" t="s">
        <v>1220</v>
      </c>
      <c r="D1187" s="36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37" t="s">
        <v>50</v>
      </c>
      <c r="F1187" s="38">
        <v>0</v>
      </c>
      <c r="G1187" s="39">
        <f>VLOOKUP(C1187,'[8]Resumen Peso'!$B$1:$D$65536,3,0)*$C$14</f>
        <v>17962.941665719314</v>
      </c>
      <c r="H1187" s="46"/>
      <c r="I1187" s="41"/>
      <c r="J1187" s="42">
        <f>+VLOOKUP(C1187,'[8]Resumen Peso'!$B$1:$D$65536,3,0)</f>
        <v>14987.224288263478</v>
      </c>
      <c r="N1187" s="9"/>
      <c r="O1187" s="9"/>
      <c r="P1187" s="9"/>
      <c r="Q1187" s="9"/>
      <c r="R1187" s="9"/>
    </row>
    <row r="1188" spans="1:18" x14ac:dyDescent="0.2">
      <c r="A1188" s="33"/>
      <c r="B1188" s="34">
        <f t="shared" si="18"/>
        <v>1172</v>
      </c>
      <c r="C1188" s="35" t="s">
        <v>1221</v>
      </c>
      <c r="D1188" s="36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37" t="s">
        <v>50</v>
      </c>
      <c r="F1188" s="38">
        <v>0</v>
      </c>
      <c r="G1188" s="39">
        <f>VLOOKUP(C1188,'[8]Resumen Peso'!$B$1:$D$65536,3,0)*$C$14</f>
        <v>20003.275797014827</v>
      </c>
      <c r="H1188" s="46"/>
      <c r="I1188" s="41"/>
      <c r="J1188" s="42">
        <f>+VLOOKUP(C1188,'[8]Resumen Peso'!$B$1:$D$65536,3,0)</f>
        <v>16689.559341050644</v>
      </c>
      <c r="N1188" s="9"/>
      <c r="O1188" s="9"/>
      <c r="P1188" s="9"/>
      <c r="Q1188" s="9"/>
      <c r="R1188" s="9"/>
    </row>
    <row r="1189" spans="1:18" x14ac:dyDescent="0.2">
      <c r="A1189" s="33"/>
      <c r="B1189" s="34">
        <f t="shared" si="18"/>
        <v>1173</v>
      </c>
      <c r="C1189" s="35" t="s">
        <v>1222</v>
      </c>
      <c r="D1189" s="36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37" t="s">
        <v>50</v>
      </c>
      <c r="F1189" s="38">
        <v>0</v>
      </c>
      <c r="G1189" s="39">
        <f>VLOOKUP(C1189,'[8]Resumen Peso'!$B$1:$D$65536,3,0)*$C$14</f>
        <v>22403.668892656613</v>
      </c>
      <c r="H1189" s="46"/>
      <c r="I1189" s="41"/>
      <c r="J1189" s="42">
        <f>+VLOOKUP(C1189,'[8]Resumen Peso'!$B$1:$D$65536,3,0)</f>
        <v>18692.306461976725</v>
      </c>
      <c r="N1189" s="9"/>
      <c r="O1189" s="9"/>
      <c r="P1189" s="9"/>
      <c r="Q1189" s="9"/>
      <c r="R1189" s="9"/>
    </row>
    <row r="1190" spans="1:18" x14ac:dyDescent="0.2">
      <c r="A1190" s="33"/>
      <c r="B1190" s="34">
        <f t="shared" si="18"/>
        <v>1174</v>
      </c>
      <c r="C1190" s="35" t="s">
        <v>1223</v>
      </c>
      <c r="D1190" s="36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37" t="s">
        <v>50</v>
      </c>
      <c r="F1190" s="38">
        <v>0</v>
      </c>
      <c r="G1190" s="39">
        <f>VLOOKUP(C1190,'[8]Resumen Peso'!$B$1:$D$65536,3,0)*$C$14</f>
        <v>23128.447584609847</v>
      </c>
      <c r="H1190" s="46"/>
      <c r="I1190" s="41"/>
      <c r="J1190" s="42">
        <f>+VLOOKUP(C1190,'[8]Resumen Peso'!$B$1:$D$65536,3,0)</f>
        <v>19297.01926558101</v>
      </c>
      <c r="N1190" s="9"/>
      <c r="O1190" s="9"/>
      <c r="P1190" s="9"/>
      <c r="Q1190" s="9"/>
      <c r="R1190" s="9"/>
    </row>
    <row r="1191" spans="1:18" x14ac:dyDescent="0.2">
      <c r="A1191" s="33"/>
      <c r="B1191" s="34">
        <f t="shared" si="18"/>
        <v>1175</v>
      </c>
      <c r="C1191" s="35" t="s">
        <v>1224</v>
      </c>
      <c r="D1191" s="36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37" t="s">
        <v>50</v>
      </c>
      <c r="F1191" s="38">
        <v>0</v>
      </c>
      <c r="G1191" s="39">
        <f>VLOOKUP(C1191,'[8]Resumen Peso'!$B$1:$D$65536,3,0)*$C$14</f>
        <v>25784.222502352113</v>
      </c>
      <c r="H1191" s="46"/>
      <c r="I1191" s="41"/>
      <c r="J1191" s="42">
        <f>+VLOOKUP(C1191,'[8]Resumen Peso'!$B$1:$D$65536,3,0)</f>
        <v>21512.841990614281</v>
      </c>
      <c r="N1191" s="9"/>
      <c r="O1191" s="9"/>
      <c r="P1191" s="9"/>
      <c r="Q1191" s="9"/>
      <c r="R1191" s="9"/>
    </row>
    <row r="1192" spans="1:18" x14ac:dyDescent="0.2">
      <c r="A1192" s="33"/>
      <c r="B1192" s="34">
        <f t="shared" si="18"/>
        <v>1176</v>
      </c>
      <c r="C1192" s="35" t="s">
        <v>1225</v>
      </c>
      <c r="D1192" s="36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37" t="s">
        <v>50</v>
      </c>
      <c r="F1192" s="38">
        <v>0</v>
      </c>
      <c r="G1192" s="39">
        <f>VLOOKUP(C1192,'[8]Resumen Peso'!$B$1:$D$65536,3,0)*$C$14</f>
        <v>28439.997420094383</v>
      </c>
      <c r="H1192" s="46"/>
      <c r="I1192" s="41"/>
      <c r="J1192" s="42">
        <f>+VLOOKUP(C1192,'[8]Resumen Peso'!$B$1:$D$65536,3,0)</f>
        <v>23728.664715647552</v>
      </c>
      <c r="N1192" s="9"/>
      <c r="O1192" s="9"/>
      <c r="P1192" s="9"/>
      <c r="Q1192" s="9"/>
      <c r="R1192" s="9"/>
    </row>
    <row r="1193" spans="1:18" x14ac:dyDescent="0.2">
      <c r="A1193" s="33"/>
      <c r="B1193" s="34">
        <f t="shared" si="18"/>
        <v>1177</v>
      </c>
      <c r="C1193" s="35" t="s">
        <v>1226</v>
      </c>
      <c r="D1193" s="36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37" t="s">
        <v>50</v>
      </c>
      <c r="F1193" s="38">
        <v>0</v>
      </c>
      <c r="G1193" s="39">
        <f>VLOOKUP(C1193,'[8]Resumen Peso'!$B$1:$D$65536,3,0)*$C$14</f>
        <v>7165.4836133483104</v>
      </c>
      <c r="H1193" s="46"/>
      <c r="I1193" s="41"/>
      <c r="J1193" s="42">
        <f>+VLOOKUP(C1193,'[8]Resumen Peso'!$B$1:$D$65536,3,0)</f>
        <v>5978.4589877098706</v>
      </c>
      <c r="N1193" s="9"/>
      <c r="O1193" s="9"/>
      <c r="P1193" s="9"/>
      <c r="Q1193" s="9"/>
      <c r="R1193" s="9"/>
    </row>
    <row r="1194" spans="1:18" x14ac:dyDescent="0.2">
      <c r="A1194" s="33"/>
      <c r="B1194" s="34">
        <f t="shared" si="18"/>
        <v>1178</v>
      </c>
      <c r="C1194" s="35" t="s">
        <v>1227</v>
      </c>
      <c r="D1194" s="36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37" t="s">
        <v>50</v>
      </c>
      <c r="F1194" s="38">
        <v>0</v>
      </c>
      <c r="G1194" s="39">
        <f>VLOOKUP(C1194,'[8]Resumen Peso'!$B$1:$D$65536,3,0)*$C$14</f>
        <v>8198.3461161732939</v>
      </c>
      <c r="H1194" s="46"/>
      <c r="I1194" s="41"/>
      <c r="J1194" s="42">
        <f>+VLOOKUP(C1194,'[8]Resumen Peso'!$B$1:$D$65536,3,0)</f>
        <v>6840.218841794177</v>
      </c>
      <c r="N1194" s="9"/>
      <c r="O1194" s="9"/>
      <c r="P1194" s="9"/>
      <c r="Q1194" s="9"/>
      <c r="R1194" s="9"/>
    </row>
    <row r="1195" spans="1:18" x14ac:dyDescent="0.2">
      <c r="A1195" s="33"/>
      <c r="B1195" s="34">
        <f t="shared" si="18"/>
        <v>1179</v>
      </c>
      <c r="C1195" s="35" t="s">
        <v>1228</v>
      </c>
      <c r="D1195" s="36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37" t="s">
        <v>50</v>
      </c>
      <c r="F1195" s="38">
        <v>0</v>
      </c>
      <c r="G1195" s="39">
        <f>VLOOKUP(C1195,'[8]Resumen Peso'!$B$1:$D$65536,3,0)*$C$14</f>
        <v>9221.986632365908</v>
      </c>
      <c r="H1195" s="46"/>
      <c r="I1195" s="41"/>
      <c r="J1195" s="42">
        <f>+VLOOKUP(C1195,'[8]Resumen Peso'!$B$1:$D$65536,3,0)</f>
        <v>7694.2844114670152</v>
      </c>
      <c r="N1195" s="9"/>
      <c r="O1195" s="9"/>
      <c r="P1195" s="9"/>
      <c r="Q1195" s="9"/>
      <c r="R1195" s="9"/>
    </row>
    <row r="1196" spans="1:18" x14ac:dyDescent="0.2">
      <c r="A1196" s="33"/>
      <c r="B1196" s="34">
        <f t="shared" si="18"/>
        <v>1180</v>
      </c>
      <c r="C1196" s="35" t="s">
        <v>1229</v>
      </c>
      <c r="D1196" s="36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37" t="s">
        <v>50</v>
      </c>
      <c r="F1196" s="38">
        <v>0</v>
      </c>
      <c r="G1196" s="39">
        <f>VLOOKUP(C1196,'[8]Resumen Peso'!$B$1:$D$65536,3,0)*$C$14</f>
        <v>10236.405161926159</v>
      </c>
      <c r="H1196" s="46"/>
      <c r="I1196" s="41"/>
      <c r="J1196" s="42">
        <f>+VLOOKUP(C1196,'[8]Resumen Peso'!$B$1:$D$65536,3,0)</f>
        <v>8540.6556967283868</v>
      </c>
      <c r="N1196" s="9"/>
      <c r="O1196" s="9"/>
      <c r="P1196" s="9"/>
      <c r="Q1196" s="9"/>
      <c r="R1196" s="9"/>
    </row>
    <row r="1197" spans="1:18" x14ac:dyDescent="0.2">
      <c r="A1197" s="33"/>
      <c r="B1197" s="34">
        <f t="shared" si="18"/>
        <v>1181</v>
      </c>
      <c r="C1197" s="35" t="s">
        <v>1230</v>
      </c>
      <c r="D1197" s="36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37" t="s">
        <v>50</v>
      </c>
      <c r="F1197" s="38">
        <v>0</v>
      </c>
      <c r="G1197" s="39">
        <f>VLOOKUP(C1197,'[8]Resumen Peso'!$B$1:$D$65536,3,0)*$C$14</f>
        <v>11250.823691486408</v>
      </c>
      <c r="H1197" s="46"/>
      <c r="I1197" s="41"/>
      <c r="J1197" s="42">
        <f>+VLOOKUP(C1197,'[8]Resumen Peso'!$B$1:$D$65536,3,0)</f>
        <v>9387.0269819897585</v>
      </c>
      <c r="N1197" s="9"/>
      <c r="O1197" s="9"/>
      <c r="P1197" s="9"/>
      <c r="Q1197" s="9"/>
      <c r="R1197" s="9"/>
    </row>
    <row r="1198" spans="1:18" x14ac:dyDescent="0.2">
      <c r="A1198" s="33"/>
      <c r="B1198" s="34">
        <f t="shared" si="18"/>
        <v>1182</v>
      </c>
      <c r="C1198" s="35" t="s">
        <v>1231</v>
      </c>
      <c r="D1198" s="36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37" t="s">
        <v>50</v>
      </c>
      <c r="F1198" s="38">
        <v>0</v>
      </c>
      <c r="G1198" s="39">
        <f>VLOOKUP(C1198,'[8]Resumen Peso'!$B$1:$D$65536,3,0)*$C$14</f>
        <v>12613.077112846235</v>
      </c>
      <c r="H1198" s="46"/>
      <c r="I1198" s="41"/>
      <c r="J1198" s="42">
        <f>+VLOOKUP(C1198,'[8]Resumen Peso'!$B$1:$D$65536,3,0)</f>
        <v>10523.611286682843</v>
      </c>
      <c r="N1198" s="9"/>
      <c r="O1198" s="9"/>
      <c r="P1198" s="9"/>
      <c r="Q1198" s="9"/>
      <c r="R1198" s="9"/>
    </row>
    <row r="1199" spans="1:18" x14ac:dyDescent="0.2">
      <c r="A1199" s="33"/>
      <c r="B1199" s="34">
        <f t="shared" si="18"/>
        <v>1183</v>
      </c>
      <c r="C1199" s="35" t="s">
        <v>1232</v>
      </c>
      <c r="D1199" s="36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37" t="s">
        <v>50</v>
      </c>
      <c r="F1199" s="38">
        <v>0</v>
      </c>
      <c r="G1199" s="39">
        <f>VLOOKUP(C1199,'[8]Resumen Peso'!$B$1:$D$65536,3,0)*$C$14</f>
        <v>13998.975707931448</v>
      </c>
      <c r="H1199" s="46"/>
      <c r="I1199" s="41"/>
      <c r="J1199" s="42">
        <f>+VLOOKUP(C1199,'[8]Resumen Peso'!$B$1:$D$65536,3,0)</f>
        <v>11679.923736606928</v>
      </c>
      <c r="N1199" s="9"/>
      <c r="O1199" s="9"/>
      <c r="P1199" s="9"/>
      <c r="Q1199" s="9"/>
      <c r="R1199" s="9"/>
    </row>
    <row r="1200" spans="1:18" x14ac:dyDescent="0.2">
      <c r="A1200" s="33"/>
      <c r="B1200" s="34">
        <f t="shared" si="18"/>
        <v>1184</v>
      </c>
      <c r="C1200" s="35" t="s">
        <v>1233</v>
      </c>
      <c r="D1200" s="36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37" t="s">
        <v>50</v>
      </c>
      <c r="F1200" s="38">
        <v>0</v>
      </c>
      <c r="G1200" s="39">
        <f>VLOOKUP(C1200,'[8]Resumen Peso'!$B$1:$D$65536,3,0)*$C$14</f>
        <v>15384.874303016662</v>
      </c>
      <c r="H1200" s="46"/>
      <c r="I1200" s="41"/>
      <c r="J1200" s="42">
        <f>+VLOOKUP(C1200,'[8]Resumen Peso'!$B$1:$D$65536,3,0)</f>
        <v>12836.236186531014</v>
      </c>
      <c r="N1200" s="9"/>
      <c r="O1200" s="9"/>
      <c r="P1200" s="9"/>
      <c r="Q1200" s="9"/>
      <c r="R1200" s="9"/>
    </row>
    <row r="1201" spans="1:18" x14ac:dyDescent="0.2">
      <c r="A1201" s="33"/>
      <c r="B1201" s="34">
        <f t="shared" si="18"/>
        <v>1185</v>
      </c>
      <c r="C1201" s="35" t="s">
        <v>1234</v>
      </c>
      <c r="D1201" s="36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37" t="s">
        <v>50</v>
      </c>
      <c r="F1201" s="38">
        <v>0</v>
      </c>
      <c r="G1201" s="39">
        <f>VLOOKUP(C1201,'[8]Resumen Peso'!$B$1:$D$65536,3,0)*$C$14</f>
        <v>17021.242571468185</v>
      </c>
      <c r="H1201" s="46"/>
      <c r="I1201" s="41"/>
      <c r="J1201" s="42">
        <f>+VLOOKUP(C1201,'[8]Resumen Peso'!$B$1:$D$65536,3,0)</f>
        <v>14201.525831950472</v>
      </c>
      <c r="N1201" s="9"/>
      <c r="O1201" s="9"/>
      <c r="P1201" s="9"/>
      <c r="Q1201" s="9"/>
      <c r="R1201" s="9"/>
    </row>
    <row r="1202" spans="1:18" x14ac:dyDescent="0.2">
      <c r="A1202" s="33"/>
      <c r="B1202" s="34">
        <f t="shared" si="18"/>
        <v>1186</v>
      </c>
      <c r="C1202" s="35" t="s">
        <v>1235</v>
      </c>
      <c r="D1202" s="36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37" t="s">
        <v>50</v>
      </c>
      <c r="F1202" s="38">
        <v>0</v>
      </c>
      <c r="G1202" s="39">
        <f>VLOOKUP(C1202,'[8]Resumen Peso'!$B$1:$D$65536,3,0)*$C$14</f>
        <v>18954.613108539183</v>
      </c>
      <c r="H1202" s="46"/>
      <c r="I1202" s="41"/>
      <c r="J1202" s="42">
        <f>+VLOOKUP(C1202,'[8]Resumen Peso'!$B$1:$D$65536,3,0)</f>
        <v>15814.616739365782</v>
      </c>
      <c r="N1202" s="9"/>
      <c r="O1202" s="9"/>
      <c r="P1202" s="9"/>
      <c r="Q1202" s="9"/>
      <c r="R1202" s="9"/>
    </row>
    <row r="1203" spans="1:18" x14ac:dyDescent="0.2">
      <c r="A1203" s="33"/>
      <c r="B1203" s="34">
        <f t="shared" si="18"/>
        <v>1187</v>
      </c>
      <c r="C1203" s="35" t="s">
        <v>1236</v>
      </c>
      <c r="D1203" s="36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37" t="s">
        <v>50</v>
      </c>
      <c r="F1203" s="38">
        <v>0</v>
      </c>
      <c r="G1203" s="39">
        <f>VLOOKUP(C1203,'[8]Resumen Peso'!$B$1:$D$65536,3,0)*$C$14</f>
        <v>21229.166681563886</v>
      </c>
      <c r="H1203" s="46"/>
      <c r="I1203" s="41"/>
      <c r="J1203" s="42">
        <f>+VLOOKUP(C1203,'[8]Resumen Peso'!$B$1:$D$65536,3,0)</f>
        <v>17712.370748089677</v>
      </c>
      <c r="N1203" s="9"/>
      <c r="O1203" s="9"/>
      <c r="P1203" s="9"/>
      <c r="Q1203" s="9"/>
      <c r="R1203" s="9"/>
    </row>
    <row r="1204" spans="1:18" x14ac:dyDescent="0.2">
      <c r="A1204" s="33"/>
      <c r="B1204" s="34">
        <f t="shared" si="18"/>
        <v>1188</v>
      </c>
      <c r="C1204" s="35" t="s">
        <v>1237</v>
      </c>
      <c r="D1204" s="36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37" t="s">
        <v>50</v>
      </c>
      <c r="F1204" s="38">
        <v>0</v>
      </c>
      <c r="G1204" s="39">
        <f>VLOOKUP(C1204,'[8]Resumen Peso'!$B$1:$D$65536,3,0)*$C$14</f>
        <v>21915.949178325583</v>
      </c>
      <c r="H1204" s="46"/>
      <c r="I1204" s="41"/>
      <c r="J1204" s="42">
        <f>+VLOOKUP(C1204,'[8]Resumen Peso'!$B$1:$D$65536,3,0)</f>
        <v>18285.381756407114</v>
      </c>
      <c r="N1204" s="9"/>
      <c r="O1204" s="9"/>
      <c r="P1204" s="9"/>
      <c r="Q1204" s="9"/>
      <c r="R1204" s="9"/>
    </row>
    <row r="1205" spans="1:18" x14ac:dyDescent="0.2">
      <c r="A1205" s="33"/>
      <c r="B1205" s="34">
        <f t="shared" si="18"/>
        <v>1189</v>
      </c>
      <c r="C1205" s="35" t="s">
        <v>1238</v>
      </c>
      <c r="D1205" s="36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37" t="s">
        <v>50</v>
      </c>
      <c r="F1205" s="38">
        <v>0</v>
      </c>
      <c r="G1205" s="39">
        <f>VLOOKUP(C1205,'[8]Resumen Peso'!$B$1:$D$65536,3,0)*$C$14</f>
        <v>24432.496296907004</v>
      </c>
      <c r="H1205" s="46"/>
      <c r="I1205" s="41"/>
      <c r="J1205" s="42">
        <f>+VLOOKUP(C1205,'[8]Resumen Peso'!$B$1:$D$65536,3,0)</f>
        <v>20385.040977042492</v>
      </c>
      <c r="N1205" s="9"/>
      <c r="O1205" s="9"/>
      <c r="P1205" s="9"/>
      <c r="Q1205" s="9"/>
      <c r="R1205" s="9"/>
    </row>
    <row r="1206" spans="1:18" x14ac:dyDescent="0.2">
      <c r="A1206" s="33"/>
      <c r="B1206" s="34">
        <f t="shared" si="18"/>
        <v>1190</v>
      </c>
      <c r="C1206" s="35" t="s">
        <v>1239</v>
      </c>
      <c r="D1206" s="36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37" t="s">
        <v>50</v>
      </c>
      <c r="F1206" s="38">
        <v>0</v>
      </c>
      <c r="G1206" s="39">
        <f>VLOOKUP(C1206,'[8]Resumen Peso'!$B$1:$D$65536,3,0)*$C$14</f>
        <v>26949.043415488428</v>
      </c>
      <c r="H1206" s="46"/>
      <c r="I1206" s="41"/>
      <c r="J1206" s="42">
        <f>+VLOOKUP(C1206,'[8]Resumen Peso'!$B$1:$D$65536,3,0)</f>
        <v>22484.70019767787</v>
      </c>
      <c r="N1206" s="9"/>
      <c r="O1206" s="9"/>
      <c r="P1206" s="9"/>
      <c r="Q1206" s="9"/>
      <c r="R1206" s="9"/>
    </row>
    <row r="1207" spans="1:18" x14ac:dyDescent="0.2">
      <c r="A1207" s="33"/>
      <c r="B1207" s="34">
        <f t="shared" si="18"/>
        <v>1191</v>
      </c>
      <c r="C1207" s="35" t="s">
        <v>1240</v>
      </c>
      <c r="D1207" s="36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37" t="s">
        <v>50</v>
      </c>
      <c r="F1207" s="38">
        <v>0</v>
      </c>
      <c r="G1207" s="39">
        <f>VLOOKUP(C1207,'[8]Resumen Peso'!$B$1:$D$65536,3,0)*$C$14</f>
        <v>6859.3342663402864</v>
      </c>
      <c r="H1207" s="46"/>
      <c r="I1207" s="41"/>
      <c r="J1207" s="42">
        <f>+VLOOKUP(C1207,'[8]Resumen Peso'!$B$1:$D$65536,3,0)</f>
        <v>5723.0259403448563</v>
      </c>
      <c r="N1207" s="9"/>
      <c r="O1207" s="9"/>
      <c r="P1207" s="9"/>
      <c r="Q1207" s="9"/>
      <c r="R1207" s="9"/>
    </row>
    <row r="1208" spans="1:18" x14ac:dyDescent="0.2">
      <c r="A1208" s="33"/>
      <c r="B1208" s="34">
        <f t="shared" si="18"/>
        <v>1192</v>
      </c>
      <c r="C1208" s="35" t="s">
        <v>1241</v>
      </c>
      <c r="D1208" s="36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37" t="s">
        <v>50</v>
      </c>
      <c r="F1208" s="38">
        <v>0</v>
      </c>
      <c r="G1208" s="39">
        <f>VLOOKUP(C1208,'[8]Resumen Peso'!$B$1:$D$65536,3,0)*$C$14</f>
        <v>7848.0671335605075</v>
      </c>
      <c r="H1208" s="46"/>
      <c r="I1208" s="41"/>
      <c r="J1208" s="42">
        <f>+VLOOKUP(C1208,'[8]Resumen Peso'!$B$1:$D$65536,3,0)</f>
        <v>6547.9666164306009</v>
      </c>
      <c r="N1208" s="9"/>
      <c r="O1208" s="9"/>
      <c r="P1208" s="9"/>
      <c r="Q1208" s="9"/>
      <c r="R1208" s="9"/>
    </row>
    <row r="1209" spans="1:18" x14ac:dyDescent="0.2">
      <c r="A1209" s="33"/>
      <c r="B1209" s="34">
        <f t="shared" si="18"/>
        <v>1193</v>
      </c>
      <c r="C1209" s="35" t="s">
        <v>1242</v>
      </c>
      <c r="D1209" s="36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37" t="s">
        <v>50</v>
      </c>
      <c r="F1209" s="38">
        <v>0</v>
      </c>
      <c r="G1209" s="39">
        <f>VLOOKUP(C1209,'[8]Resumen Peso'!$B$1:$D$65536,3,0)*$C$14</f>
        <v>8827.9720287519758</v>
      </c>
      <c r="H1209" s="46"/>
      <c r="I1209" s="41"/>
      <c r="J1209" s="42">
        <f>+VLOOKUP(C1209,'[8]Resumen Peso'!$B$1:$D$65536,3,0)</f>
        <v>7365.5417507655802</v>
      </c>
      <c r="N1209" s="9"/>
      <c r="O1209" s="9"/>
      <c r="P1209" s="9"/>
      <c r="Q1209" s="9"/>
      <c r="R1209" s="9"/>
    </row>
    <row r="1210" spans="1:18" x14ac:dyDescent="0.2">
      <c r="A1210" s="33"/>
      <c r="B1210" s="34">
        <f t="shared" si="18"/>
        <v>1194</v>
      </c>
      <c r="C1210" s="35" t="s">
        <v>1243</v>
      </c>
      <c r="D1210" s="36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37" t="s">
        <v>50</v>
      </c>
      <c r="F1210" s="38">
        <v>0</v>
      </c>
      <c r="G1210" s="39">
        <f>VLOOKUP(C1210,'[8]Resumen Peso'!$B$1:$D$65536,3,0)*$C$14</f>
        <v>9799.0489519146959</v>
      </c>
      <c r="H1210" s="46"/>
      <c r="I1210" s="41"/>
      <c r="J1210" s="42">
        <f>+VLOOKUP(C1210,'[8]Resumen Peso'!$B$1:$D$65536,3,0)</f>
        <v>8175.7513433497952</v>
      </c>
      <c r="N1210" s="9"/>
      <c r="O1210" s="9"/>
      <c r="P1210" s="9"/>
      <c r="Q1210" s="9"/>
      <c r="R1210" s="9"/>
    </row>
    <row r="1211" spans="1:18" x14ac:dyDescent="0.2">
      <c r="A1211" s="33"/>
      <c r="B1211" s="34">
        <f t="shared" si="18"/>
        <v>1195</v>
      </c>
      <c r="C1211" s="35" t="s">
        <v>1244</v>
      </c>
      <c r="D1211" s="36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37" t="s">
        <v>50</v>
      </c>
      <c r="F1211" s="38">
        <v>0</v>
      </c>
      <c r="G1211" s="39">
        <f>VLOOKUP(C1211,'[8]Resumen Peso'!$B$1:$D$65536,3,0)*$C$14</f>
        <v>10770.125875077412</v>
      </c>
      <c r="H1211" s="46"/>
      <c r="I1211" s="41"/>
      <c r="J1211" s="42">
        <f>+VLOOKUP(C1211,'[8]Resumen Peso'!$B$1:$D$65536,3,0)</f>
        <v>8985.9609359340084</v>
      </c>
      <c r="N1211" s="9"/>
      <c r="O1211" s="9"/>
      <c r="P1211" s="9"/>
      <c r="Q1211" s="9"/>
      <c r="R1211" s="9"/>
    </row>
    <row r="1212" spans="1:18" x14ac:dyDescent="0.2">
      <c r="A1212" s="33"/>
      <c r="B1212" s="34">
        <f t="shared" si="18"/>
        <v>1196</v>
      </c>
      <c r="C1212" s="35" t="s">
        <v>1245</v>
      </c>
      <c r="D1212" s="36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37" t="s">
        <v>50</v>
      </c>
      <c r="F1212" s="38">
        <v>0</v>
      </c>
      <c r="G1212" s="39">
        <f>VLOOKUP(C1212,'[8]Resumen Peso'!$B$1:$D$65536,3,0)*$C$14</f>
        <v>12074.176247220596</v>
      </c>
      <c r="H1212" s="46"/>
      <c r="I1212" s="41"/>
      <c r="J1212" s="42">
        <f>+VLOOKUP(C1212,'[8]Resumen Peso'!$B$1:$D$65536,3,0)</f>
        <v>10073.984032273598</v>
      </c>
      <c r="N1212" s="9"/>
      <c r="O1212" s="9"/>
      <c r="P1212" s="9"/>
      <c r="Q1212" s="9"/>
      <c r="R1212" s="9"/>
    </row>
    <row r="1213" spans="1:18" x14ac:dyDescent="0.2">
      <c r="A1213" s="33"/>
      <c r="B1213" s="34">
        <f t="shared" si="18"/>
        <v>1197</v>
      </c>
      <c r="C1213" s="35" t="s">
        <v>1246</v>
      </c>
      <c r="D1213" s="36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37" t="s">
        <v>50</v>
      </c>
      <c r="F1213" s="38">
        <v>0</v>
      </c>
      <c r="G1213" s="39">
        <f>VLOOKUP(C1213,'[8]Resumen Peso'!$B$1:$D$65536,3,0)*$C$14</f>
        <v>13400.861539645501</v>
      </c>
      <c r="H1213" s="46"/>
      <c r="I1213" s="41"/>
      <c r="J1213" s="42">
        <f>+VLOOKUP(C1213,'[8]Resumen Peso'!$B$1:$D$65536,3,0)</f>
        <v>11180.89237766215</v>
      </c>
      <c r="N1213" s="9"/>
      <c r="O1213" s="9"/>
      <c r="P1213" s="9"/>
      <c r="Q1213" s="9"/>
      <c r="R1213" s="9"/>
    </row>
    <row r="1214" spans="1:18" x14ac:dyDescent="0.2">
      <c r="A1214" s="33"/>
      <c r="B1214" s="34">
        <f t="shared" si="18"/>
        <v>1198</v>
      </c>
      <c r="C1214" s="35" t="s">
        <v>1247</v>
      </c>
      <c r="D1214" s="36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37" t="s">
        <v>50</v>
      </c>
      <c r="F1214" s="38">
        <v>0</v>
      </c>
      <c r="G1214" s="39">
        <f>VLOOKUP(C1214,'[8]Resumen Peso'!$B$1:$D$65536,3,0)*$C$14</f>
        <v>14727.546832070404</v>
      </c>
      <c r="H1214" s="46"/>
      <c r="I1214" s="41"/>
      <c r="J1214" s="42">
        <f>+VLOOKUP(C1214,'[8]Resumen Peso'!$B$1:$D$65536,3,0)</f>
        <v>12287.800723050703</v>
      </c>
      <c r="N1214" s="9"/>
      <c r="O1214" s="9"/>
      <c r="P1214" s="9"/>
      <c r="Q1214" s="9"/>
      <c r="R1214" s="9"/>
    </row>
    <row r="1215" spans="1:18" x14ac:dyDescent="0.2">
      <c r="A1215" s="33"/>
      <c r="B1215" s="34">
        <f t="shared" si="18"/>
        <v>1199</v>
      </c>
      <c r="C1215" s="35" t="s">
        <v>1248</v>
      </c>
      <c r="D1215" s="36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37" t="s">
        <v>50</v>
      </c>
      <c r="F1215" s="38">
        <v>0</v>
      </c>
      <c r="G1215" s="39">
        <f>VLOOKUP(C1215,'[8]Resumen Peso'!$B$1:$D$65536,3,0)*$C$14</f>
        <v>16294.000339162649</v>
      </c>
      <c r="H1215" s="46"/>
      <c r="I1215" s="41"/>
      <c r="J1215" s="42">
        <f>+VLOOKUP(C1215,'[8]Resumen Peso'!$B$1:$D$65536,3,0)</f>
        <v>13594.75759486039</v>
      </c>
      <c r="N1215" s="9"/>
      <c r="O1215" s="9"/>
      <c r="P1215" s="9"/>
      <c r="Q1215" s="9"/>
      <c r="R1215" s="9"/>
    </row>
    <row r="1216" spans="1:18" x14ac:dyDescent="0.2">
      <c r="A1216" s="33"/>
      <c r="B1216" s="34">
        <f t="shared" si="18"/>
        <v>1200</v>
      </c>
      <c r="C1216" s="35" t="s">
        <v>1249</v>
      </c>
      <c r="D1216" s="36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37" t="s">
        <v>50</v>
      </c>
      <c r="F1216" s="38">
        <v>0</v>
      </c>
      <c r="G1216" s="39">
        <f>VLOOKUP(C1216,'[8]Resumen Peso'!$B$1:$D$65536,3,0)*$C$14</f>
        <v>18144.76652468001</v>
      </c>
      <c r="H1216" s="46"/>
      <c r="I1216" s="41"/>
      <c r="J1216" s="42">
        <f>+VLOOKUP(C1216,'[8]Resumen Peso'!$B$1:$D$65536,3,0)</f>
        <v>15138.928279354554</v>
      </c>
      <c r="N1216" s="9"/>
      <c r="O1216" s="9"/>
      <c r="P1216" s="9"/>
      <c r="Q1216" s="9"/>
      <c r="R1216" s="9"/>
    </row>
    <row r="1217" spans="1:18" x14ac:dyDescent="0.2">
      <c r="A1217" s="33"/>
      <c r="B1217" s="34">
        <f t="shared" si="18"/>
        <v>1201</v>
      </c>
      <c r="C1217" s="35" t="s">
        <v>1250</v>
      </c>
      <c r="D1217" s="36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37" t="s">
        <v>50</v>
      </c>
      <c r="F1217" s="38">
        <v>0</v>
      </c>
      <c r="G1217" s="39">
        <f>VLOOKUP(C1217,'[8]Resumen Peso'!$B$1:$D$65536,3,0)*$C$14</f>
        <v>20322.138507641612</v>
      </c>
      <c r="H1217" s="46"/>
      <c r="I1217" s="41"/>
      <c r="J1217" s="42">
        <f>+VLOOKUP(C1217,'[8]Resumen Peso'!$B$1:$D$65536,3,0)</f>
        <v>16955.599672877102</v>
      </c>
      <c r="N1217" s="9"/>
      <c r="O1217" s="9"/>
      <c r="P1217" s="9"/>
      <c r="Q1217" s="9"/>
      <c r="R1217" s="9"/>
    </row>
    <row r="1218" spans="1:18" x14ac:dyDescent="0.2">
      <c r="A1218" s="33"/>
      <c r="B1218" s="34">
        <f t="shared" si="18"/>
        <v>1202</v>
      </c>
      <c r="C1218" s="35" t="s">
        <v>1251</v>
      </c>
      <c r="D1218" s="36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37" t="s">
        <v>50</v>
      </c>
      <c r="F1218" s="38">
        <v>0</v>
      </c>
      <c r="G1218" s="39">
        <f>VLOOKUP(C1218,'[8]Resumen Peso'!$B$1:$D$65536,3,0)*$C$14</f>
        <v>20979.577833130341</v>
      </c>
      <c r="H1218" s="46"/>
      <c r="I1218" s="41"/>
      <c r="J1218" s="42">
        <f>+VLOOKUP(C1218,'[8]Resumen Peso'!$B$1:$D$65536,3,0)</f>
        <v>17504.128461222954</v>
      </c>
      <c r="N1218" s="9"/>
      <c r="O1218" s="9"/>
      <c r="P1218" s="9"/>
      <c r="Q1218" s="9"/>
      <c r="R1218" s="9"/>
    </row>
    <row r="1219" spans="1:18" x14ac:dyDescent="0.2">
      <c r="A1219" s="33"/>
      <c r="B1219" s="34">
        <f t="shared" si="18"/>
        <v>1203</v>
      </c>
      <c r="C1219" s="35" t="s">
        <v>1252</v>
      </c>
      <c r="D1219" s="36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37" t="s">
        <v>50</v>
      </c>
      <c r="F1219" s="38">
        <v>0</v>
      </c>
      <c r="G1219" s="39">
        <f>VLOOKUP(C1219,'[8]Resumen Peso'!$B$1:$D$65536,3,0)*$C$14</f>
        <v>23388.604050312533</v>
      </c>
      <c r="H1219" s="46"/>
      <c r="I1219" s="41"/>
      <c r="J1219" s="42">
        <f>+VLOOKUP(C1219,'[8]Resumen Peso'!$B$1:$D$65536,3,0)</f>
        <v>19514.07855208802</v>
      </c>
      <c r="N1219" s="9"/>
      <c r="O1219" s="9"/>
      <c r="P1219" s="9"/>
      <c r="Q1219" s="9"/>
      <c r="R1219" s="9"/>
    </row>
    <row r="1220" spans="1:18" x14ac:dyDescent="0.2">
      <c r="A1220" s="33"/>
      <c r="B1220" s="34">
        <f t="shared" si="18"/>
        <v>1204</v>
      </c>
      <c r="C1220" s="35" t="s">
        <v>1253</v>
      </c>
      <c r="D1220" s="36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37" t="s">
        <v>50</v>
      </c>
      <c r="F1220" s="38">
        <v>0</v>
      </c>
      <c r="G1220" s="39">
        <f>VLOOKUP(C1220,'[8]Resumen Peso'!$B$1:$D$65536,3,0)*$C$14</f>
        <v>25797.630267494722</v>
      </c>
      <c r="H1220" s="46"/>
      <c r="I1220" s="41"/>
      <c r="J1220" s="42">
        <f>+VLOOKUP(C1220,'[8]Resumen Peso'!$B$1:$D$65536,3,0)</f>
        <v>21524.028642953086</v>
      </c>
      <c r="N1220" s="9"/>
      <c r="O1220" s="9"/>
      <c r="P1220" s="9"/>
      <c r="Q1220" s="9"/>
      <c r="R1220" s="9"/>
    </row>
    <row r="1221" spans="1:18" x14ac:dyDescent="0.2">
      <c r="A1221" s="33"/>
      <c r="B1221" s="34">
        <f t="shared" si="18"/>
        <v>1205</v>
      </c>
      <c r="C1221" s="35" t="s">
        <v>1254</v>
      </c>
      <c r="D1221" s="36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37" t="s">
        <v>50</v>
      </c>
      <c r="F1221" s="38">
        <v>0</v>
      </c>
      <c r="G1221" s="39">
        <f>VLOOKUP(C1221,'[8]Resumen Peso'!$B$1:$D$65536,3,0)*$C$14</f>
        <v>5898.776021242722</v>
      </c>
      <c r="H1221" s="46"/>
      <c r="I1221" s="41"/>
      <c r="J1221" s="42">
        <f>+VLOOKUP(C1221,'[8]Resumen Peso'!$B$1:$D$65536,3,0)</f>
        <v>4921.5925154013439</v>
      </c>
      <c r="N1221" s="9"/>
      <c r="O1221" s="9"/>
      <c r="P1221" s="9"/>
      <c r="Q1221" s="9"/>
      <c r="R1221" s="9"/>
    </row>
    <row r="1222" spans="1:18" x14ac:dyDescent="0.2">
      <c r="A1222" s="33"/>
      <c r="B1222" s="34">
        <f t="shared" si="18"/>
        <v>1206</v>
      </c>
      <c r="C1222" s="35" t="s">
        <v>1255</v>
      </c>
      <c r="D1222" s="36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37" t="s">
        <v>50</v>
      </c>
      <c r="F1222" s="38">
        <v>0</v>
      </c>
      <c r="G1222" s="39">
        <f>VLOOKUP(C1222,'[8]Resumen Peso'!$B$1:$D$65536,3,0)*$C$14</f>
        <v>6749.050042322755</v>
      </c>
      <c r="H1222" s="46"/>
      <c r="I1222" s="41"/>
      <c r="J1222" s="42">
        <f>+VLOOKUP(C1222,'[8]Resumen Peso'!$B$1:$D$65536,3,0)</f>
        <v>5631.0112563600969</v>
      </c>
      <c r="N1222" s="9"/>
      <c r="O1222" s="9"/>
      <c r="P1222" s="9"/>
      <c r="Q1222" s="9"/>
      <c r="R1222" s="9"/>
    </row>
    <row r="1223" spans="1:18" x14ac:dyDescent="0.2">
      <c r="A1223" s="33"/>
      <c r="B1223" s="34">
        <f t="shared" si="18"/>
        <v>1207</v>
      </c>
      <c r="C1223" s="35" t="s">
        <v>1256</v>
      </c>
      <c r="D1223" s="36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37" t="s">
        <v>50</v>
      </c>
      <c r="F1223" s="38">
        <v>0</v>
      </c>
      <c r="G1223" s="39">
        <f>VLOOKUP(C1223,'[8]Resumen Peso'!$B$1:$D$65536,3,0)*$C$14</f>
        <v>7591.7323310717147</v>
      </c>
      <c r="H1223" s="46"/>
      <c r="I1223" s="41"/>
      <c r="J1223" s="42">
        <f>+VLOOKUP(C1223,'[8]Resumen Peso'!$B$1:$D$65536,3,0)</f>
        <v>6334.0959014174314</v>
      </c>
      <c r="N1223" s="9"/>
      <c r="O1223" s="9"/>
      <c r="P1223" s="9"/>
      <c r="Q1223" s="9"/>
      <c r="R1223" s="9"/>
    </row>
    <row r="1224" spans="1:18" x14ac:dyDescent="0.2">
      <c r="A1224" s="33"/>
      <c r="B1224" s="34">
        <f t="shared" si="18"/>
        <v>1208</v>
      </c>
      <c r="C1224" s="35" t="s">
        <v>1257</v>
      </c>
      <c r="D1224" s="36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37" t="s">
        <v>50</v>
      </c>
      <c r="F1224" s="38">
        <v>0</v>
      </c>
      <c r="G1224" s="39">
        <f>VLOOKUP(C1224,'[8]Resumen Peso'!$B$1:$D$65536,3,0)*$C$14</f>
        <v>8426.8228874896049</v>
      </c>
      <c r="H1224" s="46"/>
      <c r="I1224" s="41"/>
      <c r="J1224" s="42">
        <f>+VLOOKUP(C1224,'[8]Resumen Peso'!$B$1:$D$65536,3,0)</f>
        <v>7030.8464505733491</v>
      </c>
      <c r="N1224" s="9"/>
      <c r="O1224" s="9"/>
      <c r="P1224" s="9"/>
      <c r="Q1224" s="9"/>
      <c r="R1224" s="9"/>
    </row>
    <row r="1225" spans="1:18" x14ac:dyDescent="0.2">
      <c r="A1225" s="33"/>
      <c r="B1225" s="34">
        <f t="shared" si="18"/>
        <v>1209</v>
      </c>
      <c r="C1225" s="35" t="s">
        <v>1258</v>
      </c>
      <c r="D1225" s="36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37" t="s">
        <v>50</v>
      </c>
      <c r="F1225" s="38">
        <v>0</v>
      </c>
      <c r="G1225" s="39">
        <f>VLOOKUP(C1225,'[8]Resumen Peso'!$B$1:$D$65536,3,0)*$C$14</f>
        <v>9261.9134439074915</v>
      </c>
      <c r="H1225" s="46"/>
      <c r="I1225" s="41"/>
      <c r="J1225" s="42">
        <f>+VLOOKUP(C1225,'[8]Resumen Peso'!$B$1:$D$65536,3,0)</f>
        <v>7727.5969997292659</v>
      </c>
      <c r="N1225" s="9"/>
      <c r="O1225" s="9"/>
      <c r="P1225" s="9"/>
      <c r="Q1225" s="9"/>
      <c r="R1225" s="9"/>
    </row>
    <row r="1226" spans="1:18" x14ac:dyDescent="0.2">
      <c r="A1226" s="33"/>
      <c r="B1226" s="34">
        <f t="shared" si="18"/>
        <v>1210</v>
      </c>
      <c r="C1226" s="35" t="s">
        <v>1259</v>
      </c>
      <c r="D1226" s="36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37" t="s">
        <v>50</v>
      </c>
      <c r="F1226" s="38">
        <v>0</v>
      </c>
      <c r="G1226" s="39">
        <f>VLOOKUP(C1226,'[8]Resumen Peso'!$B$1:$D$65536,3,0)*$C$14</f>
        <v>10383.348960388743</v>
      </c>
      <c r="H1226" s="46"/>
      <c r="I1226" s="41"/>
      <c r="J1226" s="42">
        <f>+VLOOKUP(C1226,'[8]Resumen Peso'!$B$1:$D$65536,3,0)</f>
        <v>8663.2569780948452</v>
      </c>
      <c r="N1226" s="9"/>
      <c r="O1226" s="9"/>
      <c r="P1226" s="9"/>
      <c r="Q1226" s="9"/>
      <c r="R1226" s="9"/>
    </row>
    <row r="1227" spans="1:18" x14ac:dyDescent="0.2">
      <c r="A1227" s="33"/>
      <c r="B1227" s="34">
        <f t="shared" si="18"/>
        <v>1211</v>
      </c>
      <c r="C1227" s="35" t="s">
        <v>1260</v>
      </c>
      <c r="D1227" s="36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37" t="s">
        <v>50</v>
      </c>
      <c r="F1227" s="38">
        <v>0</v>
      </c>
      <c r="G1227" s="39">
        <f>VLOOKUP(C1227,'[8]Resumen Peso'!$B$1:$D$65536,3,0)*$C$14</f>
        <v>11524.249678566863</v>
      </c>
      <c r="H1227" s="46"/>
      <c r="I1227" s="41"/>
      <c r="J1227" s="42">
        <f>+VLOOKUP(C1227,'[8]Resumen Peso'!$B$1:$D$65536,3,0)</f>
        <v>9615.15757835166</v>
      </c>
      <c r="N1227" s="9"/>
      <c r="O1227" s="9"/>
      <c r="P1227" s="9"/>
      <c r="Q1227" s="9"/>
      <c r="R1227" s="9"/>
    </row>
    <row r="1228" spans="1:18" x14ac:dyDescent="0.2">
      <c r="A1228" s="33"/>
      <c r="B1228" s="34">
        <f t="shared" si="18"/>
        <v>1212</v>
      </c>
      <c r="C1228" s="35" t="s">
        <v>1261</v>
      </c>
      <c r="D1228" s="36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37" t="s">
        <v>50</v>
      </c>
      <c r="F1228" s="38">
        <v>0</v>
      </c>
      <c r="G1228" s="39">
        <f>VLOOKUP(C1228,'[8]Resumen Peso'!$B$1:$D$65536,3,0)*$C$14</f>
        <v>12665.150396744983</v>
      </c>
      <c r="H1228" s="46"/>
      <c r="I1228" s="41"/>
      <c r="J1228" s="42">
        <f>+VLOOKUP(C1228,'[8]Resumen Peso'!$B$1:$D$65536,3,0)</f>
        <v>10567.058178608475</v>
      </c>
      <c r="N1228" s="9"/>
      <c r="O1228" s="9"/>
      <c r="P1228" s="9"/>
      <c r="Q1228" s="9"/>
      <c r="R1228" s="9"/>
    </row>
    <row r="1229" spans="1:18" x14ac:dyDescent="0.2">
      <c r="A1229" s="33"/>
      <c r="B1229" s="34">
        <f t="shared" si="18"/>
        <v>1213</v>
      </c>
      <c r="C1229" s="35" t="s">
        <v>1262</v>
      </c>
      <c r="D1229" s="36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37" t="s">
        <v>50</v>
      </c>
      <c r="F1229" s="38">
        <v>0</v>
      </c>
      <c r="G1229" s="39">
        <f>VLOOKUP(C1229,'[8]Resumen Peso'!$B$1:$D$65536,3,0)*$C$14</f>
        <v>14012.242990172022</v>
      </c>
      <c r="H1229" s="46"/>
      <c r="I1229" s="41"/>
      <c r="J1229" s="42">
        <f>+VLOOKUP(C1229,'[8]Resumen Peso'!$B$1:$D$65536,3,0)</f>
        <v>11690.993178257158</v>
      </c>
      <c r="N1229" s="9"/>
      <c r="O1229" s="9"/>
      <c r="P1229" s="9"/>
      <c r="Q1229" s="9"/>
      <c r="R1229" s="9"/>
    </row>
    <row r="1230" spans="1:18" x14ac:dyDescent="0.2">
      <c r="A1230" s="33"/>
      <c r="B1230" s="34">
        <f t="shared" si="18"/>
        <v>1214</v>
      </c>
      <c r="C1230" s="35" t="s">
        <v>1263</v>
      </c>
      <c r="D1230" s="36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37" t="s">
        <v>50</v>
      </c>
      <c r="F1230" s="38">
        <v>0</v>
      </c>
      <c r="G1230" s="39">
        <f>VLOOKUP(C1230,'[8]Resumen Peso'!$B$1:$D$65536,3,0)*$C$14</f>
        <v>15603.834064779534</v>
      </c>
      <c r="H1230" s="46"/>
      <c r="I1230" s="41"/>
      <c r="J1230" s="42">
        <f>+VLOOKUP(C1230,'[8]Resumen Peso'!$B$1:$D$65536,3,0)</f>
        <v>13018.923361088149</v>
      </c>
      <c r="N1230" s="9"/>
      <c r="O1230" s="9"/>
      <c r="P1230" s="9"/>
      <c r="Q1230" s="9"/>
      <c r="R1230" s="9"/>
    </row>
    <row r="1231" spans="1:18" x14ac:dyDescent="0.2">
      <c r="A1231" s="33"/>
      <c r="B1231" s="34">
        <f t="shared" si="18"/>
        <v>1215</v>
      </c>
      <c r="C1231" s="35" t="s">
        <v>1264</v>
      </c>
      <c r="D1231" s="36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37" t="s">
        <v>50</v>
      </c>
      <c r="F1231" s="38">
        <v>0</v>
      </c>
      <c r="G1231" s="39">
        <f>VLOOKUP(C1231,'[8]Resumen Peso'!$B$1:$D$65536,3,0)*$C$14</f>
        <v>17476.29415255308</v>
      </c>
      <c r="H1231" s="46"/>
      <c r="I1231" s="41"/>
      <c r="J1231" s="42">
        <f>+VLOOKUP(C1231,'[8]Resumen Peso'!$B$1:$D$65536,3,0)</f>
        <v>14581.194164418728</v>
      </c>
      <c r="N1231" s="9"/>
      <c r="O1231" s="9"/>
      <c r="P1231" s="9"/>
      <c r="Q1231" s="9"/>
      <c r="R1231" s="9"/>
    </row>
    <row r="1232" spans="1:18" x14ac:dyDescent="0.2">
      <c r="A1232" s="33"/>
      <c r="B1232" s="34">
        <f t="shared" si="18"/>
        <v>1216</v>
      </c>
      <c r="C1232" s="35" t="s">
        <v>1265</v>
      </c>
      <c r="D1232" s="36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37" t="s">
        <v>50</v>
      </c>
      <c r="F1232" s="38">
        <v>0</v>
      </c>
      <c r="G1232" s="39">
        <f>VLOOKUP(C1232,'[8]Resumen Peso'!$B$1:$D$65536,3,0)*$C$14</f>
        <v>18041.667872222235</v>
      </c>
      <c r="H1232" s="46"/>
      <c r="I1232" s="41"/>
      <c r="J1232" s="42">
        <f>+VLOOKUP(C1232,'[8]Resumen Peso'!$B$1:$D$65536,3,0)</f>
        <v>15052.908814561035</v>
      </c>
      <c r="N1232" s="9"/>
      <c r="O1232" s="9"/>
      <c r="P1232" s="9"/>
      <c r="Q1232" s="9"/>
      <c r="R1232" s="9"/>
    </row>
    <row r="1233" spans="1:18" x14ac:dyDescent="0.2">
      <c r="A1233" s="33"/>
      <c r="B1233" s="34">
        <f t="shared" si="18"/>
        <v>1217</v>
      </c>
      <c r="C1233" s="35" t="s">
        <v>1266</v>
      </c>
      <c r="D1233" s="36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37" t="s">
        <v>50</v>
      </c>
      <c r="F1233" s="38">
        <v>0</v>
      </c>
      <c r="G1233" s="39">
        <f>VLOOKUP(C1233,'[8]Resumen Peso'!$B$1:$D$65536,3,0)*$C$14</f>
        <v>20113.34210950082</v>
      </c>
      <c r="H1233" s="46"/>
      <c r="I1233" s="41"/>
      <c r="J1233" s="42">
        <f>+VLOOKUP(C1233,'[8]Resumen Peso'!$B$1:$D$65536,3,0)</f>
        <v>16781.392212442624</v>
      </c>
      <c r="N1233" s="9"/>
      <c r="O1233" s="9"/>
      <c r="P1233" s="9"/>
      <c r="Q1233" s="9"/>
      <c r="R1233" s="9"/>
    </row>
    <row r="1234" spans="1:18" x14ac:dyDescent="0.2">
      <c r="A1234" s="33"/>
      <c r="B1234" s="34">
        <f t="shared" ref="B1234:B1297" si="19">1+B1233</f>
        <v>1218</v>
      </c>
      <c r="C1234" s="35" t="s">
        <v>1267</v>
      </c>
      <c r="D1234" s="36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37" t="s">
        <v>50</v>
      </c>
      <c r="F1234" s="38">
        <v>0</v>
      </c>
      <c r="G1234" s="39">
        <f>VLOOKUP(C1234,'[8]Resumen Peso'!$B$1:$D$65536,3,0)*$C$14</f>
        <v>22185.016346779405</v>
      </c>
      <c r="H1234" s="46"/>
      <c r="I1234" s="41"/>
      <c r="J1234" s="42">
        <f>+VLOOKUP(C1234,'[8]Resumen Peso'!$B$1:$D$65536,3,0)</f>
        <v>18509.875610324216</v>
      </c>
      <c r="N1234" s="9"/>
      <c r="O1234" s="9"/>
      <c r="P1234" s="9"/>
      <c r="Q1234" s="9"/>
      <c r="R1234" s="9"/>
    </row>
    <row r="1235" spans="1:18" x14ac:dyDescent="0.2">
      <c r="A1235" s="33"/>
      <c r="B1235" s="34">
        <f t="shared" si="19"/>
        <v>1219</v>
      </c>
      <c r="C1235" s="35" t="s">
        <v>1268</v>
      </c>
      <c r="D1235" s="36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37" t="s">
        <v>50</v>
      </c>
      <c r="F1235" s="38">
        <v>0</v>
      </c>
      <c r="G1235" s="39">
        <f>VLOOKUP(C1235,'[8]Resumen Peso'!$B$1:$D$65536,3,0)*$C$14</f>
        <v>5564.069769994474</v>
      </c>
      <c r="H1235" s="46"/>
      <c r="I1235" s="41"/>
      <c r="J1235" s="42">
        <f>+VLOOKUP(C1235,'[8]Resumen Peso'!$B$1:$D$65536,3,0)</f>
        <v>4642.3332631311787</v>
      </c>
      <c r="N1235" s="9"/>
      <c r="O1235" s="9"/>
      <c r="P1235" s="9"/>
      <c r="Q1235" s="9"/>
      <c r="R1235" s="9"/>
    </row>
    <row r="1236" spans="1:18" x14ac:dyDescent="0.2">
      <c r="A1236" s="33"/>
      <c r="B1236" s="34">
        <f t="shared" si="19"/>
        <v>1220</v>
      </c>
      <c r="C1236" s="35" t="s">
        <v>1269</v>
      </c>
      <c r="D1236" s="36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37" t="s">
        <v>50</v>
      </c>
      <c r="F1236" s="38">
        <v>0</v>
      </c>
      <c r="G1236" s="39">
        <f>VLOOKUP(C1236,'[8]Resumen Peso'!$B$1:$D$65536,3,0)*$C$14</f>
        <v>6366.097844948632</v>
      </c>
      <c r="H1236" s="46"/>
      <c r="I1236" s="41"/>
      <c r="J1236" s="42">
        <f>+VLOOKUP(C1236,'[8]Resumen Peso'!$B$1:$D$65536,3,0)</f>
        <v>5311.4984181771142</v>
      </c>
      <c r="N1236" s="9"/>
      <c r="O1236" s="9"/>
      <c r="P1236" s="9"/>
      <c r="Q1236" s="9"/>
      <c r="R1236" s="9"/>
    </row>
    <row r="1237" spans="1:18" x14ac:dyDescent="0.2">
      <c r="A1237" s="33"/>
      <c r="B1237" s="34">
        <f t="shared" si="19"/>
        <v>1221</v>
      </c>
      <c r="C1237" s="35" t="s">
        <v>1270</v>
      </c>
      <c r="D1237" s="36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37" t="s">
        <v>50</v>
      </c>
      <c r="F1237" s="38">
        <v>0</v>
      </c>
      <c r="G1237" s="39">
        <f>VLOOKUP(C1237,'[8]Resumen Peso'!$B$1:$D$65536,3,0)*$C$14</f>
        <v>7160.9649549478427</v>
      </c>
      <c r="H1237" s="46"/>
      <c r="I1237" s="41"/>
      <c r="J1237" s="42">
        <f>+VLOOKUP(C1237,'[8]Resumen Peso'!$B$1:$D$65536,3,0)</f>
        <v>5974.6888843387114</v>
      </c>
      <c r="N1237" s="9"/>
      <c r="O1237" s="9"/>
      <c r="P1237" s="9"/>
      <c r="Q1237" s="9"/>
      <c r="R1237" s="9"/>
    </row>
    <row r="1238" spans="1:18" x14ac:dyDescent="0.2">
      <c r="A1238" s="33"/>
      <c r="B1238" s="34">
        <f t="shared" si="19"/>
        <v>1222</v>
      </c>
      <c r="C1238" s="35" t="s">
        <v>1271</v>
      </c>
      <c r="D1238" s="36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37" t="s">
        <v>50</v>
      </c>
      <c r="F1238" s="38">
        <v>0</v>
      </c>
      <c r="G1238" s="39">
        <f>VLOOKUP(C1238,'[8]Resumen Peso'!$B$1:$D$65536,3,0)*$C$14</f>
        <v>7948.6710999921061</v>
      </c>
      <c r="H1238" s="46"/>
      <c r="I1238" s="41"/>
      <c r="J1238" s="42">
        <f>+VLOOKUP(C1238,'[8]Resumen Peso'!$B$1:$D$65536,3,0)</f>
        <v>6631.9046616159703</v>
      </c>
      <c r="N1238" s="9"/>
      <c r="O1238" s="9"/>
      <c r="P1238" s="9"/>
      <c r="Q1238" s="9"/>
      <c r="R1238" s="9"/>
    </row>
    <row r="1239" spans="1:18" x14ac:dyDescent="0.2">
      <c r="A1239" s="33"/>
      <c r="B1239" s="34">
        <f t="shared" si="19"/>
        <v>1223</v>
      </c>
      <c r="C1239" s="35" t="s">
        <v>1272</v>
      </c>
      <c r="D1239" s="36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37" t="s">
        <v>50</v>
      </c>
      <c r="F1239" s="38">
        <v>0</v>
      </c>
      <c r="G1239" s="39">
        <f>VLOOKUP(C1239,'[8]Resumen Peso'!$B$1:$D$65536,3,0)*$C$14</f>
        <v>8736.3772450363667</v>
      </c>
      <c r="H1239" s="46"/>
      <c r="I1239" s="41"/>
      <c r="J1239" s="42">
        <f>+VLOOKUP(C1239,'[8]Resumen Peso'!$B$1:$D$65536,3,0)</f>
        <v>7289.1204388932274</v>
      </c>
      <c r="N1239" s="9"/>
      <c r="O1239" s="9"/>
      <c r="P1239" s="9"/>
      <c r="Q1239" s="9"/>
      <c r="R1239" s="9"/>
    </row>
    <row r="1240" spans="1:18" x14ac:dyDescent="0.2">
      <c r="A1240" s="33"/>
      <c r="B1240" s="34">
        <f t="shared" si="19"/>
        <v>1224</v>
      </c>
      <c r="C1240" s="35" t="s">
        <v>1273</v>
      </c>
      <c r="D1240" s="36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37" t="s">
        <v>50</v>
      </c>
      <c r="F1240" s="38">
        <v>0</v>
      </c>
      <c r="G1240" s="39">
        <f>VLOOKUP(C1240,'[8]Resumen Peso'!$B$1:$D$65536,3,0)*$C$14</f>
        <v>9794.1806662513536</v>
      </c>
      <c r="H1240" s="46"/>
      <c r="I1240" s="41"/>
      <c r="J1240" s="42">
        <f>+VLOOKUP(C1240,'[8]Resumen Peso'!$B$1:$D$65536,3,0)</f>
        <v>8171.6895315099737</v>
      </c>
      <c r="N1240" s="9"/>
      <c r="O1240" s="9"/>
      <c r="P1240" s="9"/>
      <c r="Q1240" s="9"/>
      <c r="R1240" s="9"/>
    </row>
    <row r="1241" spans="1:18" x14ac:dyDescent="0.2">
      <c r="A1241" s="33"/>
      <c r="B1241" s="34">
        <f t="shared" si="19"/>
        <v>1225</v>
      </c>
      <c r="C1241" s="35" t="s">
        <v>1274</v>
      </c>
      <c r="D1241" s="36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37" t="s">
        <v>50</v>
      </c>
      <c r="F1241" s="38">
        <v>0</v>
      </c>
      <c r="G1241" s="39">
        <f>VLOOKUP(C1241,'[8]Resumen Peso'!$B$1:$D$65536,3,0)*$C$14</f>
        <v>10870.344801610825</v>
      </c>
      <c r="H1241" s="46"/>
      <c r="I1241" s="41"/>
      <c r="J1241" s="42">
        <f>+VLOOKUP(C1241,'[8]Resumen Peso'!$B$1:$D$65536,3,0)</f>
        <v>9069.5777264261633</v>
      </c>
      <c r="N1241" s="9"/>
      <c r="O1241" s="9"/>
      <c r="P1241" s="9"/>
      <c r="Q1241" s="9"/>
      <c r="R1241" s="9"/>
    </row>
    <row r="1242" spans="1:18" x14ac:dyDescent="0.2">
      <c r="A1242" s="33"/>
      <c r="B1242" s="34">
        <f t="shared" si="19"/>
        <v>1226</v>
      </c>
      <c r="C1242" s="35" t="s">
        <v>1275</v>
      </c>
      <c r="D1242" s="36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37" t="s">
        <v>50</v>
      </c>
      <c r="F1242" s="38">
        <v>0</v>
      </c>
      <c r="G1242" s="39">
        <f>VLOOKUP(C1242,'[8]Resumen Peso'!$B$1:$D$65536,3,0)*$C$14</f>
        <v>11946.508936970295</v>
      </c>
      <c r="H1242" s="46"/>
      <c r="I1242" s="41"/>
      <c r="J1242" s="42">
        <f>+VLOOKUP(C1242,'[8]Resumen Peso'!$B$1:$D$65536,3,0)</f>
        <v>9967.4659213423529</v>
      </c>
      <c r="N1242" s="9"/>
      <c r="O1242" s="9"/>
      <c r="P1242" s="9"/>
      <c r="Q1242" s="9"/>
      <c r="R1242" s="9"/>
    </row>
    <row r="1243" spans="1:18" x14ac:dyDescent="0.2">
      <c r="A1243" s="33"/>
      <c r="B1243" s="34">
        <f t="shared" si="19"/>
        <v>1227</v>
      </c>
      <c r="C1243" s="35" t="s">
        <v>1276</v>
      </c>
      <c r="D1243" s="36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37" t="s">
        <v>50</v>
      </c>
      <c r="F1243" s="38">
        <v>0</v>
      </c>
      <c r="G1243" s="39">
        <f>VLOOKUP(C1243,'[8]Resumen Peso'!$B$1:$D$65536,3,0)*$C$14</f>
        <v>13217.165281520189</v>
      </c>
      <c r="H1243" s="46"/>
      <c r="I1243" s="41"/>
      <c r="J1243" s="42">
        <f>+VLOOKUP(C1243,'[8]Resumen Peso'!$B$1:$D$65536,3,0)</f>
        <v>11027.627000939761</v>
      </c>
      <c r="N1243" s="9"/>
      <c r="O1243" s="9"/>
      <c r="P1243" s="9"/>
      <c r="Q1243" s="9"/>
      <c r="R1243" s="9"/>
    </row>
    <row r="1244" spans="1:18" x14ac:dyDescent="0.2">
      <c r="A1244" s="33"/>
      <c r="B1244" s="34">
        <f t="shared" si="19"/>
        <v>1228</v>
      </c>
      <c r="C1244" s="35" t="s">
        <v>1277</v>
      </c>
      <c r="D1244" s="36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37" t="s">
        <v>50</v>
      </c>
      <c r="F1244" s="38">
        <v>0</v>
      </c>
      <c r="G1244" s="39">
        <f>VLOOKUP(C1244,'[8]Resumen Peso'!$B$1:$D$65536,3,0)*$C$14</f>
        <v>14718.446861381057</v>
      </c>
      <c r="H1244" s="46"/>
      <c r="I1244" s="41"/>
      <c r="J1244" s="42">
        <f>+VLOOKUP(C1244,'[8]Resumen Peso'!$B$1:$D$65536,3,0)</f>
        <v>12280.208241581026</v>
      </c>
      <c r="N1244" s="9"/>
      <c r="O1244" s="9"/>
      <c r="P1244" s="9"/>
      <c r="Q1244" s="9"/>
      <c r="R1244" s="9"/>
    </row>
    <row r="1245" spans="1:18" x14ac:dyDescent="0.2">
      <c r="A1245" s="33"/>
      <c r="B1245" s="34">
        <f t="shared" si="19"/>
        <v>1229</v>
      </c>
      <c r="C1245" s="35" t="s">
        <v>1278</v>
      </c>
      <c r="D1245" s="36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37" t="s">
        <v>50</v>
      </c>
      <c r="F1245" s="38">
        <v>0</v>
      </c>
      <c r="G1245" s="39">
        <f>VLOOKUP(C1245,'[8]Resumen Peso'!$B$1:$D$65536,3,0)*$C$14</f>
        <v>16484.660484746786</v>
      </c>
      <c r="H1245" s="46"/>
      <c r="I1245" s="41"/>
      <c r="J1245" s="42">
        <f>+VLOOKUP(C1245,'[8]Resumen Peso'!$B$1:$D$65536,3,0)</f>
        <v>13753.83323057075</v>
      </c>
      <c r="N1245" s="9"/>
      <c r="O1245" s="9"/>
      <c r="P1245" s="9"/>
      <c r="Q1245" s="9"/>
      <c r="R1245" s="9"/>
    </row>
    <row r="1246" spans="1:18" x14ac:dyDescent="0.2">
      <c r="A1246" s="33"/>
      <c r="B1246" s="34">
        <f t="shared" si="19"/>
        <v>1230</v>
      </c>
      <c r="C1246" s="35" t="s">
        <v>1279</v>
      </c>
      <c r="D1246" s="36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37" t="s">
        <v>50</v>
      </c>
      <c r="F1246" s="38">
        <v>0</v>
      </c>
      <c r="G1246" s="39">
        <f>VLOOKUP(C1246,'[8]Resumen Peso'!$B$1:$D$65536,3,0)*$C$14</f>
        <v>17017.953969875205</v>
      </c>
      <c r="H1246" s="46"/>
      <c r="I1246" s="41"/>
      <c r="J1246" s="42">
        <f>+VLOOKUP(C1246,'[8]Resumen Peso'!$B$1:$D$65536,3,0)</f>
        <v>14198.782015787954</v>
      </c>
      <c r="N1246" s="9"/>
      <c r="O1246" s="9"/>
      <c r="P1246" s="9"/>
      <c r="Q1246" s="9"/>
      <c r="R1246" s="9"/>
    </row>
    <row r="1247" spans="1:18" x14ac:dyDescent="0.2">
      <c r="A1247" s="33"/>
      <c r="B1247" s="34">
        <f t="shared" si="19"/>
        <v>1231</v>
      </c>
      <c r="C1247" s="35" t="s">
        <v>1280</v>
      </c>
      <c r="D1247" s="36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37" t="s">
        <v>50</v>
      </c>
      <c r="F1247" s="38">
        <v>0</v>
      </c>
      <c r="G1247" s="39">
        <f>VLOOKUP(C1247,'[8]Resumen Peso'!$B$1:$D$65536,3,0)*$C$14</f>
        <v>18972.078004320181</v>
      </c>
      <c r="H1247" s="46"/>
      <c r="I1247" s="41"/>
      <c r="J1247" s="42">
        <f>+VLOOKUP(C1247,'[8]Resumen Peso'!$B$1:$D$65536,3,0)</f>
        <v>15829.188423397942</v>
      </c>
      <c r="N1247" s="9"/>
      <c r="O1247" s="9"/>
      <c r="P1247" s="9"/>
      <c r="Q1247" s="9"/>
      <c r="R1247" s="9"/>
    </row>
    <row r="1248" spans="1:18" x14ac:dyDescent="0.2">
      <c r="A1248" s="33"/>
      <c r="B1248" s="34">
        <f t="shared" si="19"/>
        <v>1232</v>
      </c>
      <c r="C1248" s="35" t="s">
        <v>1281</v>
      </c>
      <c r="D1248" s="36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37" t="s">
        <v>50</v>
      </c>
      <c r="F1248" s="38">
        <v>0</v>
      </c>
      <c r="G1248" s="39">
        <f>VLOOKUP(C1248,'[8]Resumen Peso'!$B$1:$D$65536,3,0)*$C$14</f>
        <v>20926.202038765161</v>
      </c>
      <c r="H1248" s="46"/>
      <c r="I1248" s="41"/>
      <c r="J1248" s="42">
        <f>+VLOOKUP(C1248,'[8]Resumen Peso'!$B$1:$D$65536,3,0)</f>
        <v>17459.594831007929</v>
      </c>
      <c r="N1248" s="9"/>
      <c r="O1248" s="9"/>
      <c r="P1248" s="9"/>
      <c r="Q1248" s="9"/>
      <c r="R1248" s="9"/>
    </row>
    <row r="1249" spans="1:18" x14ac:dyDescent="0.2">
      <c r="A1249" s="33"/>
      <c r="B1249" s="34">
        <f t="shared" si="19"/>
        <v>1233</v>
      </c>
      <c r="C1249" s="35" t="s">
        <v>1282</v>
      </c>
      <c r="D1249" s="36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37" t="s">
        <v>50</v>
      </c>
      <c r="F1249" s="38">
        <v>0</v>
      </c>
      <c r="G1249" s="39">
        <f>VLOOKUP(C1249,'[8]Resumen Peso'!$B$1:$D$65536,3,0)*$C$14</f>
        <v>9781.3902581516577</v>
      </c>
      <c r="H1249" s="46"/>
      <c r="I1249" s="41"/>
      <c r="J1249" s="42">
        <f>+VLOOKUP(C1249,'[8]Resumen Peso'!$B$1:$D$65536,3,0)</f>
        <v>8161.0179656553455</v>
      </c>
      <c r="N1249" s="9"/>
      <c r="O1249" s="9"/>
      <c r="P1249" s="9"/>
      <c r="Q1249" s="9"/>
      <c r="R1249" s="9"/>
    </row>
    <row r="1250" spans="1:18" x14ac:dyDescent="0.2">
      <c r="A1250" s="33"/>
      <c r="B1250" s="34">
        <f t="shared" si="19"/>
        <v>1234</v>
      </c>
      <c r="C1250" s="35" t="s">
        <v>1283</v>
      </c>
      <c r="D1250" s="36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37" t="s">
        <v>50</v>
      </c>
      <c r="F1250" s="38">
        <v>0</v>
      </c>
      <c r="G1250" s="39">
        <f>VLOOKUP(C1250,'[8]Resumen Peso'!$B$1:$D$65536,3,0)*$C$14</f>
        <v>11191.320385452796</v>
      </c>
      <c r="H1250" s="46"/>
      <c r="I1250" s="41"/>
      <c r="J1250" s="42">
        <f>+VLOOKUP(C1250,'[8]Resumen Peso'!$B$1:$D$65536,3,0)</f>
        <v>9337.3809156597199</v>
      </c>
      <c r="N1250" s="9"/>
      <c r="O1250" s="9"/>
      <c r="P1250" s="9"/>
      <c r="Q1250" s="9"/>
      <c r="R1250" s="9"/>
    </row>
    <row r="1251" spans="1:18" x14ac:dyDescent="0.2">
      <c r="A1251" s="33"/>
      <c r="B1251" s="34">
        <f t="shared" si="19"/>
        <v>1235</v>
      </c>
      <c r="C1251" s="35" t="s">
        <v>1284</v>
      </c>
      <c r="D1251" s="36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37" t="s">
        <v>50</v>
      </c>
      <c r="F1251" s="38">
        <v>0</v>
      </c>
      <c r="G1251" s="39">
        <f>VLOOKUP(C1251,'[8]Resumen Peso'!$B$1:$D$65536,3,0)*$C$14</f>
        <v>12588.661850903032</v>
      </c>
      <c r="H1251" s="46"/>
      <c r="I1251" s="41"/>
      <c r="J1251" s="42">
        <f>+VLOOKUP(C1251,'[8]Resumen Peso'!$B$1:$D$65536,3,0)</f>
        <v>10503.240625039054</v>
      </c>
      <c r="N1251" s="9"/>
      <c r="O1251" s="9"/>
      <c r="P1251" s="9"/>
      <c r="Q1251" s="9"/>
      <c r="R1251" s="9"/>
    </row>
    <row r="1252" spans="1:18" x14ac:dyDescent="0.2">
      <c r="A1252" s="33"/>
      <c r="B1252" s="34">
        <f t="shared" si="19"/>
        <v>1236</v>
      </c>
      <c r="C1252" s="35" t="s">
        <v>1285</v>
      </c>
      <c r="D1252" s="36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37" t="s">
        <v>50</v>
      </c>
      <c r="F1252" s="38">
        <v>0</v>
      </c>
      <c r="G1252" s="39">
        <f>VLOOKUP(C1252,'[8]Resumen Peso'!$B$1:$D$65536,3,0)*$C$14</f>
        <v>13973.414654502367</v>
      </c>
      <c r="H1252" s="46"/>
      <c r="I1252" s="41"/>
      <c r="J1252" s="42">
        <f>+VLOOKUP(C1252,'[8]Resumen Peso'!$B$1:$D$65536,3,0)</f>
        <v>11658.597093793351</v>
      </c>
      <c r="N1252" s="9"/>
      <c r="O1252" s="9"/>
      <c r="P1252" s="9"/>
      <c r="Q1252" s="9"/>
      <c r="R1252" s="9"/>
    </row>
    <row r="1253" spans="1:18" x14ac:dyDescent="0.2">
      <c r="A1253" s="33"/>
      <c r="B1253" s="34">
        <f t="shared" si="19"/>
        <v>1237</v>
      </c>
      <c r="C1253" s="35" t="s">
        <v>1286</v>
      </c>
      <c r="D1253" s="36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37" t="s">
        <v>50</v>
      </c>
      <c r="F1253" s="38">
        <v>0</v>
      </c>
      <c r="G1253" s="39">
        <f>VLOOKUP(C1253,'[8]Resumen Peso'!$B$1:$D$65536,3,0)*$C$14</f>
        <v>15358.1674581017</v>
      </c>
      <c r="H1253" s="46"/>
      <c r="I1253" s="41"/>
      <c r="J1253" s="42">
        <f>+VLOOKUP(C1253,'[8]Resumen Peso'!$B$1:$D$65536,3,0)</f>
        <v>12813.953562547646</v>
      </c>
      <c r="N1253" s="9"/>
      <c r="O1253" s="9"/>
      <c r="P1253" s="9"/>
      <c r="Q1253" s="9"/>
      <c r="R1253" s="9"/>
    </row>
    <row r="1254" spans="1:18" x14ac:dyDescent="0.2">
      <c r="A1254" s="33"/>
      <c r="B1254" s="34">
        <f t="shared" si="19"/>
        <v>1238</v>
      </c>
      <c r="C1254" s="35" t="s">
        <v>1287</v>
      </c>
      <c r="D1254" s="36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37" t="s">
        <v>50</v>
      </c>
      <c r="F1254" s="38">
        <v>0</v>
      </c>
      <c r="G1254" s="39">
        <f>VLOOKUP(C1254,'[8]Resumen Peso'!$B$1:$D$65536,3,0)*$C$14</f>
        <v>17217.739409393394</v>
      </c>
      <c r="H1254" s="46"/>
      <c r="I1254" s="41"/>
      <c r="J1254" s="42">
        <f>+VLOOKUP(C1254,'[8]Resumen Peso'!$B$1:$D$65536,3,0)</f>
        <v>14365.471261197166</v>
      </c>
      <c r="N1254" s="9"/>
      <c r="O1254" s="9"/>
      <c r="P1254" s="9"/>
      <c r="Q1254" s="9"/>
      <c r="R1254" s="9"/>
    </row>
    <row r="1255" spans="1:18" x14ac:dyDescent="0.2">
      <c r="A1255" s="33"/>
      <c r="B1255" s="34">
        <f t="shared" si="19"/>
        <v>1239</v>
      </c>
      <c r="C1255" s="35" t="s">
        <v>1288</v>
      </c>
      <c r="D1255" s="36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37" t="s">
        <v>50</v>
      </c>
      <c r="F1255" s="38">
        <v>0</v>
      </c>
      <c r="G1255" s="39">
        <f>VLOOKUP(C1255,'[8]Resumen Peso'!$B$1:$D$65536,3,0)*$C$14</f>
        <v>19109.588689670803</v>
      </c>
      <c r="H1255" s="46"/>
      <c r="I1255" s="41"/>
      <c r="J1255" s="42">
        <f>+VLOOKUP(C1255,'[8]Resumen Peso'!$B$1:$D$65536,3,0)</f>
        <v>15943.919268809284</v>
      </c>
      <c r="N1255" s="9"/>
      <c r="O1255" s="9"/>
      <c r="P1255" s="9"/>
      <c r="Q1255" s="9"/>
      <c r="R1255" s="9"/>
    </row>
    <row r="1256" spans="1:18" x14ac:dyDescent="0.2">
      <c r="A1256" s="33"/>
      <c r="B1256" s="34">
        <f t="shared" si="19"/>
        <v>1240</v>
      </c>
      <c r="C1256" s="35" t="s">
        <v>1289</v>
      </c>
      <c r="D1256" s="36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37" t="s">
        <v>50</v>
      </c>
      <c r="F1256" s="38">
        <v>0</v>
      </c>
      <c r="G1256" s="39">
        <f>VLOOKUP(C1256,'[8]Resumen Peso'!$B$1:$D$65536,3,0)*$C$14</f>
        <v>21001.437969948212</v>
      </c>
      <c r="H1256" s="46"/>
      <c r="I1256" s="41"/>
      <c r="J1256" s="42">
        <f>+VLOOKUP(C1256,'[8]Resumen Peso'!$B$1:$D$65536,3,0)</f>
        <v>17522.367276421402</v>
      </c>
      <c r="N1256" s="9"/>
      <c r="O1256" s="9"/>
      <c r="P1256" s="9"/>
      <c r="Q1256" s="9"/>
      <c r="R1256" s="9"/>
    </row>
    <row r="1257" spans="1:18" x14ac:dyDescent="0.2">
      <c r="A1257" s="33"/>
      <c r="B1257" s="34">
        <f t="shared" si="19"/>
        <v>1241</v>
      </c>
      <c r="C1257" s="35" t="s">
        <v>1290</v>
      </c>
      <c r="D1257" s="36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37" t="s">
        <v>50</v>
      </c>
      <c r="F1257" s="38">
        <v>0</v>
      </c>
      <c r="G1257" s="39">
        <f>VLOOKUP(C1257,'[8]Resumen Peso'!$B$1:$D$65536,3,0)*$C$14</f>
        <v>23235.196011061216</v>
      </c>
      <c r="H1257" s="46"/>
      <c r="I1257" s="41"/>
      <c r="J1257" s="42">
        <f>+VLOOKUP(C1257,'[8]Resumen Peso'!$B$1:$D$65536,3,0)</f>
        <v>19386.083887591059</v>
      </c>
      <c r="N1257" s="9"/>
      <c r="O1257" s="9"/>
      <c r="P1257" s="9"/>
      <c r="Q1257" s="9"/>
      <c r="R1257" s="9"/>
    </row>
    <row r="1258" spans="1:18" x14ac:dyDescent="0.2">
      <c r="A1258" s="33"/>
      <c r="B1258" s="34">
        <f t="shared" si="19"/>
        <v>1242</v>
      </c>
      <c r="C1258" s="35" t="s">
        <v>1291</v>
      </c>
      <c r="D1258" s="36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37" t="s">
        <v>50</v>
      </c>
      <c r="F1258" s="38">
        <v>0</v>
      </c>
      <c r="G1258" s="39">
        <f>VLOOKUP(C1258,'[8]Resumen Peso'!$B$1:$D$65536,3,0)*$C$14</f>
        <v>25874.383085814268</v>
      </c>
      <c r="H1258" s="46"/>
      <c r="I1258" s="41"/>
      <c r="J1258" s="42">
        <f>+VLOOKUP(C1258,'[8]Resumen Peso'!$B$1:$D$65536,3,0)</f>
        <v>21588.066689967771</v>
      </c>
      <c r="N1258" s="9"/>
      <c r="O1258" s="9"/>
      <c r="P1258" s="9"/>
      <c r="Q1258" s="9"/>
      <c r="R1258" s="9"/>
    </row>
    <row r="1259" spans="1:18" x14ac:dyDescent="0.2">
      <c r="A1259" s="33"/>
      <c r="B1259" s="34">
        <f t="shared" si="19"/>
        <v>1243</v>
      </c>
      <c r="C1259" s="35" t="s">
        <v>1292</v>
      </c>
      <c r="D1259" s="36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37" t="s">
        <v>50</v>
      </c>
      <c r="F1259" s="38">
        <v>0</v>
      </c>
      <c r="G1259" s="39">
        <f>VLOOKUP(C1259,'[8]Resumen Peso'!$B$1:$D$65536,3,0)*$C$14</f>
        <v>28979.309056111986</v>
      </c>
      <c r="H1259" s="46"/>
      <c r="I1259" s="41"/>
      <c r="J1259" s="42">
        <f>+VLOOKUP(C1259,'[8]Resumen Peso'!$B$1:$D$65536,3,0)</f>
        <v>24178.634692763906</v>
      </c>
      <c r="N1259" s="9"/>
      <c r="O1259" s="9"/>
      <c r="P1259" s="9"/>
      <c r="Q1259" s="9"/>
      <c r="R1259" s="9"/>
    </row>
    <row r="1260" spans="1:18" x14ac:dyDescent="0.2">
      <c r="A1260" s="33"/>
      <c r="B1260" s="34">
        <f t="shared" si="19"/>
        <v>1244</v>
      </c>
      <c r="C1260" s="35" t="s">
        <v>1293</v>
      </c>
      <c r="D1260" s="36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37" t="s">
        <v>50</v>
      </c>
      <c r="F1260" s="38">
        <v>0</v>
      </c>
      <c r="G1260" s="39">
        <f>VLOOKUP(C1260,'[8]Resumen Peso'!$B$1:$D$65536,3,0)*$C$14</f>
        <v>29916.815578460293</v>
      </c>
      <c r="H1260" s="46"/>
      <c r="I1260" s="41"/>
      <c r="J1260" s="42">
        <f>+VLOOKUP(C1260,'[8]Resumen Peso'!$B$1:$D$65536,3,0)</f>
        <v>24960.835113141507</v>
      </c>
      <c r="N1260" s="9"/>
      <c r="O1260" s="9"/>
      <c r="P1260" s="9"/>
      <c r="Q1260" s="9"/>
      <c r="R1260" s="9"/>
    </row>
    <row r="1261" spans="1:18" x14ac:dyDescent="0.2">
      <c r="A1261" s="33"/>
      <c r="B1261" s="34">
        <f t="shared" si="19"/>
        <v>1245</v>
      </c>
      <c r="C1261" s="35" t="s">
        <v>1294</v>
      </c>
      <c r="D1261" s="36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37" t="s">
        <v>50</v>
      </c>
      <c r="F1261" s="38">
        <v>0</v>
      </c>
      <c r="G1261" s="39">
        <f>VLOOKUP(C1261,'[8]Resumen Peso'!$B$1:$D$65536,3,0)*$C$14</f>
        <v>33352.079797614591</v>
      </c>
      <c r="H1261" s="46"/>
      <c r="I1261" s="41"/>
      <c r="J1261" s="42">
        <f>+VLOOKUP(C1261,'[8]Resumen Peso'!$B$1:$D$65536,3,0)</f>
        <v>27827.017963368457</v>
      </c>
      <c r="N1261" s="9"/>
      <c r="O1261" s="9"/>
      <c r="P1261" s="9"/>
      <c r="Q1261" s="9"/>
      <c r="R1261" s="9"/>
    </row>
    <row r="1262" spans="1:18" x14ac:dyDescent="0.2">
      <c r="A1262" s="33"/>
      <c r="B1262" s="34">
        <f t="shared" si="19"/>
        <v>1246</v>
      </c>
      <c r="C1262" s="35" t="s">
        <v>1295</v>
      </c>
      <c r="D1262" s="36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37" t="s">
        <v>50</v>
      </c>
      <c r="F1262" s="38">
        <v>0</v>
      </c>
      <c r="G1262" s="39">
        <f>VLOOKUP(C1262,'[8]Resumen Peso'!$B$1:$D$65536,3,0)*$C$14</f>
        <v>36787.34401676889</v>
      </c>
      <c r="H1262" s="46"/>
      <c r="I1262" s="41"/>
      <c r="J1262" s="42">
        <f>+VLOOKUP(C1262,'[8]Resumen Peso'!$B$1:$D$65536,3,0)</f>
        <v>30693.200813595406</v>
      </c>
      <c r="N1262" s="9"/>
      <c r="O1262" s="9"/>
      <c r="P1262" s="9"/>
      <c r="Q1262" s="9"/>
      <c r="R1262" s="9"/>
    </row>
    <row r="1263" spans="1:18" x14ac:dyDescent="0.2">
      <c r="A1263" s="33"/>
      <c r="B1263" s="34">
        <f t="shared" si="19"/>
        <v>1247</v>
      </c>
      <c r="C1263" s="35" t="s">
        <v>1296</v>
      </c>
      <c r="D1263" s="36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37" t="s">
        <v>50</v>
      </c>
      <c r="F1263" s="38">
        <v>0</v>
      </c>
      <c r="G1263" s="39">
        <f>VLOOKUP(C1263,'[8]Resumen Peso'!$B$1:$D$65536,3,0)*$C$14</f>
        <v>9125.2527680658932</v>
      </c>
      <c r="H1263" s="46"/>
      <c r="I1263" s="41"/>
      <c r="J1263" s="42">
        <f>+VLOOKUP(C1263,'[8]Resumen Peso'!$B$1:$D$65536,3,0)</f>
        <v>7613.5753523655467</v>
      </c>
      <c r="N1263" s="9"/>
      <c r="O1263" s="9"/>
      <c r="P1263" s="9"/>
      <c r="Q1263" s="9"/>
      <c r="R1263" s="9"/>
    </row>
    <row r="1264" spans="1:18" x14ac:dyDescent="0.2">
      <c r="A1264" s="33"/>
      <c r="B1264" s="34">
        <f t="shared" si="19"/>
        <v>1248</v>
      </c>
      <c r="C1264" s="35" t="s">
        <v>1297</v>
      </c>
      <c r="D1264" s="36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37" t="s">
        <v>50</v>
      </c>
      <c r="F1264" s="38">
        <v>0</v>
      </c>
      <c r="G1264" s="39">
        <f>VLOOKUP(C1264,'[8]Resumen Peso'!$B$1:$D$65536,3,0)*$C$14</f>
        <v>10440.604518417733</v>
      </c>
      <c r="H1264" s="46"/>
      <c r="I1264" s="41"/>
      <c r="J1264" s="42">
        <f>+VLOOKUP(C1264,'[8]Resumen Peso'!$B$1:$D$65536,3,0)</f>
        <v>8711.0276554092288</v>
      </c>
      <c r="N1264" s="9"/>
      <c r="O1264" s="9"/>
      <c r="P1264" s="9"/>
      <c r="Q1264" s="9"/>
      <c r="R1264" s="9"/>
    </row>
    <row r="1265" spans="1:18" x14ac:dyDescent="0.2">
      <c r="A1265" s="33"/>
      <c r="B1265" s="34">
        <f t="shared" si="19"/>
        <v>1249</v>
      </c>
      <c r="C1265" s="35" t="s">
        <v>1298</v>
      </c>
      <c r="D1265" s="36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37" t="s">
        <v>50</v>
      </c>
      <c r="F1265" s="38">
        <v>0</v>
      </c>
      <c r="G1265" s="39">
        <f>VLOOKUP(C1265,'[8]Resumen Peso'!$B$1:$D$65536,3,0)*$C$14</f>
        <v>11744.212056712862</v>
      </c>
      <c r="H1265" s="46"/>
      <c r="I1265" s="41"/>
      <c r="J1265" s="42">
        <f>+VLOOKUP(C1265,'[8]Resumen Peso'!$B$1:$D$65536,3,0)</f>
        <v>9798.6812771757359</v>
      </c>
      <c r="N1265" s="9"/>
      <c r="O1265" s="9"/>
      <c r="P1265" s="9"/>
      <c r="Q1265" s="9"/>
      <c r="R1265" s="9"/>
    </row>
    <row r="1266" spans="1:18" x14ac:dyDescent="0.2">
      <c r="A1266" s="33"/>
      <c r="B1266" s="34">
        <f t="shared" si="19"/>
        <v>1250</v>
      </c>
      <c r="C1266" s="35" t="s">
        <v>1299</v>
      </c>
      <c r="D1266" s="36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37" t="s">
        <v>50</v>
      </c>
      <c r="F1266" s="38">
        <v>0</v>
      </c>
      <c r="G1266" s="39">
        <f>VLOOKUP(C1266,'[8]Resumen Peso'!$B$1:$D$65536,3,0)*$C$14</f>
        <v>13036.075382951276</v>
      </c>
      <c r="H1266" s="46"/>
      <c r="I1266" s="41"/>
      <c r="J1266" s="42">
        <f>+VLOOKUP(C1266,'[8]Resumen Peso'!$B$1:$D$65536,3,0)</f>
        <v>10876.536217665067</v>
      </c>
      <c r="N1266" s="9"/>
      <c r="O1266" s="9"/>
      <c r="P1266" s="9"/>
      <c r="Q1266" s="9"/>
      <c r="R1266" s="9"/>
    </row>
    <row r="1267" spans="1:18" x14ac:dyDescent="0.2">
      <c r="A1267" s="33"/>
      <c r="B1267" s="34">
        <f t="shared" si="19"/>
        <v>1251</v>
      </c>
      <c r="C1267" s="35" t="s">
        <v>1300</v>
      </c>
      <c r="D1267" s="36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37" t="s">
        <v>50</v>
      </c>
      <c r="F1267" s="38">
        <v>0</v>
      </c>
      <c r="G1267" s="39">
        <f>VLOOKUP(C1267,'[8]Resumen Peso'!$B$1:$D$65536,3,0)*$C$14</f>
        <v>14327.938709189692</v>
      </c>
      <c r="H1267" s="46"/>
      <c r="I1267" s="41"/>
      <c r="J1267" s="42">
        <f>+VLOOKUP(C1267,'[8]Resumen Peso'!$B$1:$D$65536,3,0)</f>
        <v>11954.391158154398</v>
      </c>
      <c r="N1267" s="9"/>
      <c r="O1267" s="9"/>
      <c r="P1267" s="9"/>
      <c r="Q1267" s="9"/>
      <c r="R1267" s="9"/>
    </row>
    <row r="1268" spans="1:18" x14ac:dyDescent="0.2">
      <c r="A1268" s="33"/>
      <c r="B1268" s="34">
        <f t="shared" si="19"/>
        <v>1252</v>
      </c>
      <c r="C1268" s="35" t="s">
        <v>1301</v>
      </c>
      <c r="D1268" s="36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37" t="s">
        <v>50</v>
      </c>
      <c r="F1268" s="38">
        <v>0</v>
      </c>
      <c r="G1268" s="39">
        <f>VLOOKUP(C1268,'[8]Resumen Peso'!$B$1:$D$65536,3,0)*$C$14</f>
        <v>16062.770225783201</v>
      </c>
      <c r="H1268" s="46"/>
      <c r="I1268" s="41"/>
      <c r="J1268" s="42">
        <f>+VLOOKUP(C1268,'[8]Resumen Peso'!$B$1:$D$65536,3,0)</f>
        <v>13401.832759056242</v>
      </c>
      <c r="N1268" s="9"/>
      <c r="O1268" s="9"/>
      <c r="P1268" s="9"/>
      <c r="Q1268" s="9"/>
      <c r="R1268" s="9"/>
    </row>
    <row r="1269" spans="1:18" x14ac:dyDescent="0.2">
      <c r="A1269" s="33"/>
      <c r="B1269" s="34">
        <f t="shared" si="19"/>
        <v>1253</v>
      </c>
      <c r="C1269" s="35" t="s">
        <v>1302</v>
      </c>
      <c r="D1269" s="36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37" t="s">
        <v>50</v>
      </c>
      <c r="F1269" s="38">
        <v>0</v>
      </c>
      <c r="G1269" s="39">
        <f>VLOOKUP(C1269,'[8]Resumen Peso'!$B$1:$D$65536,3,0)*$C$14</f>
        <v>17827.713902090123</v>
      </c>
      <c r="H1269" s="46"/>
      <c r="I1269" s="41"/>
      <c r="J1269" s="42">
        <f>+VLOOKUP(C1269,'[8]Resumen Peso'!$B$1:$D$65536,3,0)</f>
        <v>14874.398178752766</v>
      </c>
      <c r="N1269" s="9"/>
      <c r="O1269" s="9"/>
      <c r="P1269" s="9"/>
      <c r="Q1269" s="9"/>
      <c r="R1269" s="9"/>
    </row>
    <row r="1270" spans="1:18" x14ac:dyDescent="0.2">
      <c r="A1270" s="33"/>
      <c r="B1270" s="34">
        <f t="shared" si="19"/>
        <v>1254</v>
      </c>
      <c r="C1270" s="35" t="s">
        <v>1303</v>
      </c>
      <c r="D1270" s="36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37" t="s">
        <v>50</v>
      </c>
      <c r="F1270" s="38">
        <v>0</v>
      </c>
      <c r="G1270" s="39">
        <f>VLOOKUP(C1270,'[8]Resumen Peso'!$B$1:$D$65536,3,0)*$C$14</f>
        <v>19592.657578397047</v>
      </c>
      <c r="H1270" s="46"/>
      <c r="I1270" s="41"/>
      <c r="J1270" s="42">
        <f>+VLOOKUP(C1270,'[8]Resumen Peso'!$B$1:$D$65536,3,0)</f>
        <v>16346.963598449291</v>
      </c>
      <c r="N1270" s="9"/>
      <c r="O1270" s="9"/>
      <c r="P1270" s="9"/>
      <c r="Q1270" s="9"/>
      <c r="R1270" s="9"/>
    </row>
    <row r="1271" spans="1:18" x14ac:dyDescent="0.2">
      <c r="A1271" s="33"/>
      <c r="B1271" s="34">
        <f t="shared" si="19"/>
        <v>1255</v>
      </c>
      <c r="C1271" s="35" t="s">
        <v>1304</v>
      </c>
      <c r="D1271" s="36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37" t="s">
        <v>50</v>
      </c>
      <c r="F1271" s="38">
        <v>0</v>
      </c>
      <c r="G1271" s="39">
        <f>VLOOKUP(C1271,'[8]Resumen Peso'!$B$1:$D$65536,3,0)*$C$14</f>
        <v>21676.574711840167</v>
      </c>
      <c r="H1271" s="46"/>
      <c r="I1271" s="41"/>
      <c r="J1271" s="42">
        <f>+VLOOKUP(C1271,'[8]Resumen Peso'!$B$1:$D$65536,3,0)</f>
        <v>18085.661750360061</v>
      </c>
      <c r="N1271" s="9"/>
      <c r="O1271" s="9"/>
      <c r="P1271" s="9"/>
      <c r="Q1271" s="9"/>
      <c r="R1271" s="9"/>
    </row>
    <row r="1272" spans="1:18" x14ac:dyDescent="0.2">
      <c r="A1272" s="33"/>
      <c r="B1272" s="34">
        <f t="shared" si="19"/>
        <v>1256</v>
      </c>
      <c r="C1272" s="35" t="s">
        <v>1305</v>
      </c>
      <c r="D1272" s="36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37" t="s">
        <v>50</v>
      </c>
      <c r="F1272" s="38">
        <v>0</v>
      </c>
      <c r="G1272" s="39">
        <f>VLOOKUP(C1272,'[8]Resumen Peso'!$B$1:$D$65536,3,0)*$C$14</f>
        <v>24138.724623430029</v>
      </c>
      <c r="H1272" s="46"/>
      <c r="I1272" s="41"/>
      <c r="J1272" s="42">
        <f>+VLOOKUP(C1272,'[8]Resumen Peso'!$B$1:$D$65536,3,0)</f>
        <v>20139.935134031246</v>
      </c>
      <c r="N1272" s="9"/>
      <c r="O1272" s="9"/>
      <c r="P1272" s="9"/>
      <c r="Q1272" s="9"/>
      <c r="R1272" s="9"/>
    </row>
    <row r="1273" spans="1:18" x14ac:dyDescent="0.2">
      <c r="A1273" s="33"/>
      <c r="B1273" s="34">
        <f t="shared" si="19"/>
        <v>1257</v>
      </c>
      <c r="C1273" s="35" t="s">
        <v>1306</v>
      </c>
      <c r="D1273" s="36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37" t="s">
        <v>50</v>
      </c>
      <c r="F1273" s="38">
        <v>0</v>
      </c>
      <c r="G1273" s="39">
        <f>VLOOKUP(C1273,'[8]Resumen Peso'!$B$1:$D$65536,3,0)*$C$14</f>
        <v>27035.371578241633</v>
      </c>
      <c r="H1273" s="46"/>
      <c r="I1273" s="41"/>
      <c r="J1273" s="42">
        <f>+VLOOKUP(C1273,'[8]Resumen Peso'!$B$1:$D$65536,3,0)</f>
        <v>22556.727350114998</v>
      </c>
      <c r="N1273" s="9"/>
      <c r="O1273" s="9"/>
      <c r="P1273" s="9"/>
      <c r="Q1273" s="9"/>
      <c r="R1273" s="9"/>
    </row>
    <row r="1274" spans="1:18" x14ac:dyDescent="0.2">
      <c r="A1274" s="33"/>
      <c r="B1274" s="34">
        <f t="shared" si="19"/>
        <v>1258</v>
      </c>
      <c r="C1274" s="35" t="s">
        <v>1307</v>
      </c>
      <c r="D1274" s="36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37" t="s">
        <v>50</v>
      </c>
      <c r="F1274" s="38">
        <v>0</v>
      </c>
      <c r="G1274" s="39">
        <f>VLOOKUP(C1274,'[8]Resumen Peso'!$B$1:$D$65536,3,0)*$C$14</f>
        <v>27909.989987522371</v>
      </c>
      <c r="H1274" s="46"/>
      <c r="I1274" s="41"/>
      <c r="J1274" s="42">
        <f>+VLOOKUP(C1274,'[8]Resumen Peso'!$B$1:$D$65536,3,0)</f>
        <v>23286.457619826349</v>
      </c>
      <c r="N1274" s="9"/>
      <c r="O1274" s="9"/>
      <c r="P1274" s="9"/>
      <c r="Q1274" s="9"/>
      <c r="R1274" s="9"/>
    </row>
    <row r="1275" spans="1:18" x14ac:dyDescent="0.2">
      <c r="A1275" s="33"/>
      <c r="B1275" s="34">
        <f t="shared" si="19"/>
        <v>1259</v>
      </c>
      <c r="C1275" s="35" t="s">
        <v>1308</v>
      </c>
      <c r="D1275" s="36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37" t="s">
        <v>50</v>
      </c>
      <c r="F1275" s="38">
        <v>0</v>
      </c>
      <c r="G1275" s="39">
        <f>VLOOKUP(C1275,'[8]Resumen Peso'!$B$1:$D$65536,3,0)*$C$14</f>
        <v>31114.816039601305</v>
      </c>
      <c r="H1275" s="46"/>
      <c r="I1275" s="41"/>
      <c r="J1275" s="42">
        <f>+VLOOKUP(C1275,'[8]Resumen Peso'!$B$1:$D$65536,3,0)</f>
        <v>25960.376387766275</v>
      </c>
      <c r="N1275" s="9"/>
      <c r="O1275" s="9"/>
      <c r="P1275" s="9"/>
      <c r="Q1275" s="9"/>
      <c r="R1275" s="9"/>
    </row>
    <row r="1276" spans="1:18" x14ac:dyDescent="0.2">
      <c r="A1276" s="33"/>
      <c r="B1276" s="34">
        <f t="shared" si="19"/>
        <v>1260</v>
      </c>
      <c r="C1276" s="35" t="s">
        <v>1309</v>
      </c>
      <c r="D1276" s="36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37" t="s">
        <v>50</v>
      </c>
      <c r="F1276" s="38">
        <v>0</v>
      </c>
      <c r="G1276" s="39">
        <f>VLOOKUP(C1276,'[8]Resumen Peso'!$B$1:$D$65536,3,0)*$C$14</f>
        <v>34319.642091680238</v>
      </c>
      <c r="H1276" s="46"/>
      <c r="I1276" s="41"/>
      <c r="J1276" s="42">
        <f>+VLOOKUP(C1276,'[8]Resumen Peso'!$B$1:$D$65536,3,0)</f>
        <v>28634.295155706201</v>
      </c>
      <c r="N1276" s="9"/>
      <c r="O1276" s="9"/>
      <c r="P1276" s="9"/>
      <c r="Q1276" s="9"/>
      <c r="R1276" s="9"/>
    </row>
    <row r="1277" spans="1:18" x14ac:dyDescent="0.2">
      <c r="A1277" s="33"/>
      <c r="B1277" s="34">
        <f t="shared" si="19"/>
        <v>1261</v>
      </c>
      <c r="C1277" s="35" t="s">
        <v>1310</v>
      </c>
      <c r="D1277" s="36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37" t="s">
        <v>50</v>
      </c>
      <c r="F1277" s="38">
        <v>0</v>
      </c>
      <c r="G1277" s="39">
        <f>VLOOKUP(C1277,'[8]Resumen Peso'!$B$1:$D$65536,3,0)*$C$14</f>
        <v>8095.9613377863543</v>
      </c>
      <c r="H1277" s="46"/>
      <c r="I1277" s="41"/>
      <c r="J1277" s="42">
        <f>+VLOOKUP(C1277,'[8]Resumen Peso'!$B$1:$D$65536,3,0)</f>
        <v>6754.7949916283887</v>
      </c>
      <c r="N1277" s="9"/>
      <c r="O1277" s="9"/>
      <c r="P1277" s="9"/>
      <c r="Q1277" s="9"/>
      <c r="R1277" s="9"/>
    </row>
    <row r="1278" spans="1:18" x14ac:dyDescent="0.2">
      <c r="A1278" s="33"/>
      <c r="B1278" s="34">
        <f t="shared" si="19"/>
        <v>1262</v>
      </c>
      <c r="C1278" s="35" t="s">
        <v>1311</v>
      </c>
      <c r="D1278" s="36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37" t="s">
        <v>50</v>
      </c>
      <c r="F1278" s="38">
        <v>0</v>
      </c>
      <c r="G1278" s="39">
        <f>VLOOKUP(C1278,'[8]Resumen Peso'!$B$1:$D$65536,3,0)*$C$14</f>
        <v>9262.946755845649</v>
      </c>
      <c r="H1278" s="46"/>
      <c r="I1278" s="41"/>
      <c r="J1278" s="42">
        <f>+VLOOKUP(C1278,'[8]Resumen Peso'!$B$1:$D$65536,3,0)</f>
        <v>7728.4591345658137</v>
      </c>
      <c r="N1278" s="9"/>
      <c r="O1278" s="9"/>
      <c r="P1278" s="9"/>
      <c r="Q1278" s="9"/>
      <c r="R1278" s="9"/>
    </row>
    <row r="1279" spans="1:18" x14ac:dyDescent="0.2">
      <c r="A1279" s="33"/>
      <c r="B1279" s="34">
        <f t="shared" si="19"/>
        <v>1263</v>
      </c>
      <c r="C1279" s="35" t="s">
        <v>1312</v>
      </c>
      <c r="D1279" s="36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37" t="s">
        <v>50</v>
      </c>
      <c r="F1279" s="38">
        <v>0</v>
      </c>
      <c r="G1279" s="39">
        <f>VLOOKUP(C1279,'[8]Resumen Peso'!$B$1:$D$65536,3,0)*$C$14</f>
        <v>10419.5126612437</v>
      </c>
      <c r="H1279" s="46"/>
      <c r="I1279" s="41"/>
      <c r="J1279" s="42">
        <f>+VLOOKUP(C1279,'[8]Resumen Peso'!$B$1:$D$65536,3,0)</f>
        <v>8693.4298476555832</v>
      </c>
      <c r="N1279" s="9"/>
      <c r="O1279" s="9"/>
      <c r="P1279" s="9"/>
      <c r="Q1279" s="9"/>
      <c r="R1279" s="9"/>
    </row>
    <row r="1280" spans="1:18" x14ac:dyDescent="0.2">
      <c r="A1280" s="33"/>
      <c r="B1280" s="34">
        <f t="shared" si="19"/>
        <v>1264</v>
      </c>
      <c r="C1280" s="35" t="s">
        <v>1313</v>
      </c>
      <c r="D1280" s="36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37" t="s">
        <v>50</v>
      </c>
      <c r="F1280" s="38">
        <v>0</v>
      </c>
      <c r="G1280" s="39">
        <f>VLOOKUP(C1280,'[8]Resumen Peso'!$B$1:$D$65536,3,0)*$C$14</f>
        <v>11565.659053980506</v>
      </c>
      <c r="H1280" s="46"/>
      <c r="I1280" s="41"/>
      <c r="J1280" s="42">
        <f>+VLOOKUP(C1280,'[8]Resumen Peso'!$B$1:$D$65536,3,0)</f>
        <v>9649.7071308976974</v>
      </c>
      <c r="N1280" s="9"/>
      <c r="O1280" s="9"/>
      <c r="P1280" s="9"/>
      <c r="Q1280" s="9"/>
      <c r="R1280" s="9"/>
    </row>
    <row r="1281" spans="1:18" x14ac:dyDescent="0.2">
      <c r="A1281" s="33"/>
      <c r="B1281" s="34">
        <f t="shared" si="19"/>
        <v>1265</v>
      </c>
      <c r="C1281" s="35" t="s">
        <v>1314</v>
      </c>
      <c r="D1281" s="36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37" t="s">
        <v>50</v>
      </c>
      <c r="F1281" s="38">
        <v>0</v>
      </c>
      <c r="G1281" s="39">
        <f>VLOOKUP(C1281,'[8]Resumen Peso'!$B$1:$D$65536,3,0)*$C$14</f>
        <v>12711.805446717313</v>
      </c>
      <c r="H1281" s="46"/>
      <c r="I1281" s="41"/>
      <c r="J1281" s="42">
        <f>+VLOOKUP(C1281,'[8]Resumen Peso'!$B$1:$D$65536,3,0)</f>
        <v>10605.984414139812</v>
      </c>
      <c r="N1281" s="9"/>
      <c r="O1281" s="9"/>
      <c r="P1281" s="9"/>
      <c r="Q1281" s="9"/>
      <c r="R1281" s="9"/>
    </row>
    <row r="1282" spans="1:18" x14ac:dyDescent="0.2">
      <c r="A1282" s="33"/>
      <c r="B1282" s="34">
        <f t="shared" si="19"/>
        <v>1266</v>
      </c>
      <c r="C1282" s="35" t="s">
        <v>1315</v>
      </c>
      <c r="D1282" s="36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37" t="s">
        <v>50</v>
      </c>
      <c r="F1282" s="38">
        <v>0</v>
      </c>
      <c r="G1282" s="39">
        <f>VLOOKUP(C1282,'[8]Resumen Peso'!$B$1:$D$65536,3,0)*$C$14</f>
        <v>14250.955018010911</v>
      </c>
      <c r="H1282" s="46"/>
      <c r="I1282" s="41"/>
      <c r="J1282" s="42">
        <f>+VLOOKUP(C1282,'[8]Resumen Peso'!$B$1:$D$65536,3,0)</f>
        <v>11890.1604843758</v>
      </c>
      <c r="N1282" s="9"/>
      <c r="O1282" s="9"/>
      <c r="P1282" s="9"/>
      <c r="Q1282" s="9"/>
      <c r="R1282" s="9"/>
    </row>
    <row r="1283" spans="1:18" x14ac:dyDescent="0.2">
      <c r="A1283" s="33"/>
      <c r="B1283" s="34">
        <f t="shared" si="19"/>
        <v>1267</v>
      </c>
      <c r="C1283" s="35" t="s">
        <v>1316</v>
      </c>
      <c r="D1283" s="36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37" t="s">
        <v>50</v>
      </c>
      <c r="F1283" s="38">
        <v>0</v>
      </c>
      <c r="G1283" s="39">
        <f>VLOOKUP(C1283,'[8]Resumen Peso'!$B$1:$D$65536,3,0)*$C$14</f>
        <v>15816.820219767935</v>
      </c>
      <c r="H1283" s="46"/>
      <c r="I1283" s="41"/>
      <c r="J1283" s="42">
        <f>+VLOOKUP(C1283,'[8]Resumen Peso'!$B$1:$D$65536,3,0)</f>
        <v>13196.626508741176</v>
      </c>
      <c r="N1283" s="9"/>
      <c r="O1283" s="9"/>
      <c r="P1283" s="9"/>
      <c r="Q1283" s="9"/>
      <c r="R1283" s="9"/>
    </row>
    <row r="1284" spans="1:18" x14ac:dyDescent="0.2">
      <c r="A1284" s="33"/>
      <c r="B1284" s="34">
        <f t="shared" si="19"/>
        <v>1268</v>
      </c>
      <c r="C1284" s="35" t="s">
        <v>1317</v>
      </c>
      <c r="D1284" s="36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37" t="s">
        <v>50</v>
      </c>
      <c r="F1284" s="38">
        <v>0</v>
      </c>
      <c r="G1284" s="39">
        <f>VLOOKUP(C1284,'[8]Resumen Peso'!$B$1:$D$65536,3,0)*$C$14</f>
        <v>17382.685421524962</v>
      </c>
      <c r="H1284" s="46"/>
      <c r="I1284" s="41"/>
      <c r="J1284" s="42">
        <f>+VLOOKUP(C1284,'[8]Resumen Peso'!$B$1:$D$65536,3,0)</f>
        <v>14503.092533106552</v>
      </c>
      <c r="N1284" s="9"/>
      <c r="O1284" s="9"/>
      <c r="P1284" s="9"/>
      <c r="Q1284" s="9"/>
      <c r="R1284" s="9"/>
    </row>
    <row r="1285" spans="1:18" x14ac:dyDescent="0.2">
      <c r="A1285" s="33"/>
      <c r="B1285" s="34">
        <f t="shared" si="19"/>
        <v>1269</v>
      </c>
      <c r="C1285" s="35" t="s">
        <v>1318</v>
      </c>
      <c r="D1285" s="36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37" t="s">
        <v>50</v>
      </c>
      <c r="F1285" s="38">
        <v>0</v>
      </c>
      <c r="G1285" s="39">
        <f>VLOOKUP(C1285,'[8]Resumen Peso'!$B$1:$D$65536,3,0)*$C$14</f>
        <v>19231.545170654077</v>
      </c>
      <c r="H1285" s="46"/>
      <c r="I1285" s="41"/>
      <c r="J1285" s="42">
        <f>+VLOOKUP(C1285,'[8]Resumen Peso'!$B$1:$D$65536,3,0)</f>
        <v>16045.672598966326</v>
      </c>
      <c r="N1285" s="9"/>
      <c r="O1285" s="9"/>
      <c r="P1285" s="9"/>
      <c r="Q1285" s="9"/>
      <c r="R1285" s="9"/>
    </row>
    <row r="1286" spans="1:18" x14ac:dyDescent="0.2">
      <c r="A1286" s="33"/>
      <c r="B1286" s="34">
        <f t="shared" si="19"/>
        <v>1270</v>
      </c>
      <c r="C1286" s="35" t="s">
        <v>1319</v>
      </c>
      <c r="D1286" s="36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37" t="s">
        <v>50</v>
      </c>
      <c r="F1286" s="38">
        <v>0</v>
      </c>
      <c r="G1286" s="39">
        <f>VLOOKUP(C1286,'[8]Resumen Peso'!$B$1:$D$65536,3,0)*$C$14</f>
        <v>21415.974577565787</v>
      </c>
      <c r="H1286" s="46"/>
      <c r="I1286" s="41"/>
      <c r="J1286" s="42">
        <f>+VLOOKUP(C1286,'[8]Resumen Peso'!$B$1:$D$65536,3,0)</f>
        <v>17868.232292835553</v>
      </c>
      <c r="N1286" s="9"/>
      <c r="O1286" s="9"/>
      <c r="P1286" s="9"/>
      <c r="Q1286" s="9"/>
      <c r="R1286" s="9"/>
    </row>
    <row r="1287" spans="1:18" x14ac:dyDescent="0.2">
      <c r="A1287" s="33"/>
      <c r="B1287" s="34">
        <f t="shared" si="19"/>
        <v>1271</v>
      </c>
      <c r="C1287" s="35" t="s">
        <v>1320</v>
      </c>
      <c r="D1287" s="36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37" t="s">
        <v>50</v>
      </c>
      <c r="F1287" s="38">
        <v>0</v>
      </c>
      <c r="G1287" s="39">
        <f>VLOOKUP(C1287,'[8]Resumen Peso'!$B$1:$D$65536,3,0)*$C$14</f>
        <v>23985.891526873686</v>
      </c>
      <c r="H1287" s="46"/>
      <c r="I1287" s="41"/>
      <c r="J1287" s="42">
        <f>+VLOOKUP(C1287,'[8]Resumen Peso'!$B$1:$D$65536,3,0)</f>
        <v>20012.420167975823</v>
      </c>
      <c r="N1287" s="9"/>
      <c r="O1287" s="9"/>
      <c r="P1287" s="9"/>
      <c r="Q1287" s="9"/>
      <c r="R1287" s="9"/>
    </row>
    <row r="1288" spans="1:18" x14ac:dyDescent="0.2">
      <c r="A1288" s="33"/>
      <c r="B1288" s="34">
        <f t="shared" si="19"/>
        <v>1272</v>
      </c>
      <c r="C1288" s="35" t="s">
        <v>1321</v>
      </c>
      <c r="D1288" s="36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37" t="s">
        <v>50</v>
      </c>
      <c r="F1288" s="38">
        <v>0</v>
      </c>
      <c r="G1288" s="39">
        <f>VLOOKUP(C1288,'[8]Resumen Peso'!$B$1:$D$65536,3,0)*$C$14</f>
        <v>24761.856533742623</v>
      </c>
      <c r="H1288" s="46"/>
      <c r="I1288" s="41"/>
      <c r="J1288" s="42">
        <f>+VLOOKUP(C1288,'[8]Resumen Peso'!$B$1:$D$65536,3,0)</f>
        <v>20659.839828642132</v>
      </c>
      <c r="N1288" s="9"/>
      <c r="O1288" s="9"/>
      <c r="P1288" s="9"/>
      <c r="Q1288" s="9"/>
      <c r="R1288" s="9"/>
    </row>
    <row r="1289" spans="1:18" x14ac:dyDescent="0.2">
      <c r="A1289" s="33"/>
      <c r="B1289" s="34">
        <f t="shared" si="19"/>
        <v>1273</v>
      </c>
      <c r="C1289" s="35" t="s">
        <v>1322</v>
      </c>
      <c r="D1289" s="36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37" t="s">
        <v>50</v>
      </c>
      <c r="F1289" s="38">
        <v>0</v>
      </c>
      <c r="G1289" s="39">
        <f>VLOOKUP(C1289,'[8]Resumen Peso'!$B$1:$D$65536,3,0)*$C$14</f>
        <v>27605.191230482298</v>
      </c>
      <c r="H1289" s="46"/>
      <c r="I1289" s="41"/>
      <c r="J1289" s="42">
        <f>+VLOOKUP(C1289,'[8]Resumen Peso'!$B$1:$D$65536,3,0)</f>
        <v>23032.151425465028</v>
      </c>
      <c r="N1289" s="9"/>
      <c r="O1289" s="9"/>
      <c r="P1289" s="9"/>
      <c r="Q1289" s="9"/>
      <c r="R1289" s="9"/>
    </row>
    <row r="1290" spans="1:18" x14ac:dyDescent="0.2">
      <c r="A1290" s="33"/>
      <c r="B1290" s="34">
        <f t="shared" si="19"/>
        <v>1274</v>
      </c>
      <c r="C1290" s="35" t="s">
        <v>1323</v>
      </c>
      <c r="D1290" s="36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37" t="s">
        <v>50</v>
      </c>
      <c r="F1290" s="38">
        <v>0</v>
      </c>
      <c r="G1290" s="39">
        <f>VLOOKUP(C1290,'[8]Resumen Peso'!$B$1:$D$65536,3,0)*$C$14</f>
        <v>30448.525927221974</v>
      </c>
      <c r="H1290" s="46"/>
      <c r="I1290" s="41"/>
      <c r="J1290" s="42">
        <f>+VLOOKUP(C1290,'[8]Resumen Peso'!$B$1:$D$65536,3,0)</f>
        <v>25404.463022287924</v>
      </c>
      <c r="N1290" s="9"/>
      <c r="O1290" s="9"/>
      <c r="P1290" s="9"/>
      <c r="Q1290" s="9"/>
      <c r="R1290" s="9"/>
    </row>
    <row r="1291" spans="1:18" x14ac:dyDescent="0.2">
      <c r="A1291" s="33"/>
      <c r="B1291" s="34">
        <f t="shared" si="19"/>
        <v>1275</v>
      </c>
      <c r="C1291" s="35" t="s">
        <v>1324</v>
      </c>
      <c r="D1291" s="36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37" t="s">
        <v>50</v>
      </c>
      <c r="F1291" s="38">
        <v>0</v>
      </c>
      <c r="G1291" s="39">
        <f>VLOOKUP(C1291,'[8]Resumen Peso'!$B$1:$D$65536,3,0)*$C$14</f>
        <v>7448.8215538713966</v>
      </c>
      <c r="H1291" s="46"/>
      <c r="I1291" s="41"/>
      <c r="J1291" s="42">
        <f>+VLOOKUP(C1291,'[8]Resumen Peso'!$B$1:$D$65536,3,0)</f>
        <v>6214.8595362958586</v>
      </c>
      <c r="N1291" s="9"/>
      <c r="O1291" s="9"/>
      <c r="P1291" s="9"/>
      <c r="Q1291" s="9"/>
      <c r="R1291" s="9"/>
    </row>
    <row r="1292" spans="1:18" x14ac:dyDescent="0.2">
      <c r="A1292" s="33"/>
      <c r="B1292" s="34">
        <f t="shared" si="19"/>
        <v>1276</v>
      </c>
      <c r="C1292" s="35" t="s">
        <v>1325</v>
      </c>
      <c r="D1292" s="36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37" t="s">
        <v>50</v>
      </c>
      <c r="F1292" s="38">
        <v>0</v>
      </c>
      <c r="G1292" s="39">
        <f>VLOOKUP(C1292,'[8]Resumen Peso'!$B$1:$D$65536,3,0)*$C$14</f>
        <v>8522.525561636643</v>
      </c>
      <c r="H1292" s="46"/>
      <c r="I1292" s="41"/>
      <c r="J1292" s="42">
        <f>+VLOOKUP(C1292,'[8]Resumen Peso'!$B$1:$D$65536,3,0)</f>
        <v>7110.6951451312971</v>
      </c>
      <c r="N1292" s="9"/>
      <c r="O1292" s="9"/>
      <c r="P1292" s="9"/>
      <c r="Q1292" s="9"/>
      <c r="R1292" s="9"/>
    </row>
    <row r="1293" spans="1:18" x14ac:dyDescent="0.2">
      <c r="A1293" s="33"/>
      <c r="B1293" s="34">
        <f t="shared" si="19"/>
        <v>1277</v>
      </c>
      <c r="C1293" s="35" t="s">
        <v>1326</v>
      </c>
      <c r="D1293" s="36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37" t="s">
        <v>50</v>
      </c>
      <c r="F1293" s="38">
        <v>0</v>
      </c>
      <c r="G1293" s="39">
        <f>VLOOKUP(C1293,'[8]Resumen Peso'!$B$1:$D$65536,3,0)*$C$14</f>
        <v>9586.6429264754133</v>
      </c>
      <c r="H1293" s="46"/>
      <c r="I1293" s="41"/>
      <c r="J1293" s="42">
        <f>+VLOOKUP(C1293,'[8]Resumen Peso'!$B$1:$D$65536,3,0)</f>
        <v>7998.5322217449911</v>
      </c>
      <c r="N1293" s="9"/>
      <c r="O1293" s="9"/>
      <c r="P1293" s="9"/>
      <c r="Q1293" s="9"/>
      <c r="R1293" s="9"/>
    </row>
    <row r="1294" spans="1:18" x14ac:dyDescent="0.2">
      <c r="A1294" s="33"/>
      <c r="B1294" s="34">
        <f t="shared" si="19"/>
        <v>1278</v>
      </c>
      <c r="C1294" s="35" t="s">
        <v>1327</v>
      </c>
      <c r="D1294" s="36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37" t="s">
        <v>50</v>
      </c>
      <c r="F1294" s="38">
        <v>0</v>
      </c>
      <c r="G1294" s="39">
        <f>VLOOKUP(C1294,'[8]Resumen Peso'!$B$1:$D$65536,3,0)*$C$14</f>
        <v>10641.17364838771</v>
      </c>
      <c r="H1294" s="46"/>
      <c r="I1294" s="41"/>
      <c r="J1294" s="42">
        <f>+VLOOKUP(C1294,'[8]Resumen Peso'!$B$1:$D$65536,3,0)</f>
        <v>8878.3707661369408</v>
      </c>
      <c r="N1294" s="9"/>
      <c r="O1294" s="9"/>
      <c r="P1294" s="9"/>
      <c r="Q1294" s="9"/>
      <c r="R1294" s="9"/>
    </row>
    <row r="1295" spans="1:18" x14ac:dyDescent="0.2">
      <c r="A1295" s="33"/>
      <c r="B1295" s="34">
        <f t="shared" si="19"/>
        <v>1279</v>
      </c>
      <c r="C1295" s="35" t="s">
        <v>1328</v>
      </c>
      <c r="D1295" s="36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37" t="s">
        <v>50</v>
      </c>
      <c r="F1295" s="38">
        <v>0</v>
      </c>
      <c r="G1295" s="39">
        <f>VLOOKUP(C1295,'[8]Resumen Peso'!$B$1:$D$65536,3,0)*$C$14</f>
        <v>11695.704370300005</v>
      </c>
      <c r="H1295" s="46"/>
      <c r="I1295" s="41"/>
      <c r="J1295" s="42">
        <f>+VLOOKUP(C1295,'[8]Resumen Peso'!$B$1:$D$65536,3,0)</f>
        <v>9758.2093105288895</v>
      </c>
      <c r="N1295" s="9"/>
      <c r="O1295" s="9"/>
      <c r="P1295" s="9"/>
      <c r="Q1295" s="9"/>
      <c r="R1295" s="9"/>
    </row>
    <row r="1296" spans="1:18" x14ac:dyDescent="0.2">
      <c r="A1296" s="33"/>
      <c r="B1296" s="34">
        <f t="shared" si="19"/>
        <v>1280</v>
      </c>
      <c r="C1296" s="35" t="s">
        <v>1329</v>
      </c>
      <c r="D1296" s="36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37" t="s">
        <v>50</v>
      </c>
      <c r="F1296" s="38">
        <v>0</v>
      </c>
      <c r="G1296" s="39">
        <f>VLOOKUP(C1296,'[8]Resumen Peso'!$B$1:$D$65536,3,0)*$C$14</f>
        <v>13111.824090113099</v>
      </c>
      <c r="H1296" s="46"/>
      <c r="I1296" s="41"/>
      <c r="J1296" s="42">
        <f>+VLOOKUP(C1296,'[8]Resumen Peso'!$B$1:$D$65536,3,0)</f>
        <v>10939.736493260616</v>
      </c>
      <c r="N1296" s="9"/>
      <c r="O1296" s="9"/>
      <c r="P1296" s="9"/>
      <c r="Q1296" s="9"/>
      <c r="R1296" s="9"/>
    </row>
    <row r="1297" spans="1:18" x14ac:dyDescent="0.2">
      <c r="A1297" s="33"/>
      <c r="B1297" s="34">
        <f t="shared" si="19"/>
        <v>1281</v>
      </c>
      <c r="C1297" s="35" t="s">
        <v>1330</v>
      </c>
      <c r="D1297" s="36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37" t="s">
        <v>50</v>
      </c>
      <c r="F1297" s="38">
        <v>0</v>
      </c>
      <c r="G1297" s="39">
        <f>VLOOKUP(C1297,'[8]Resumen Peso'!$B$1:$D$65536,3,0)*$C$14</f>
        <v>14552.523962389678</v>
      </c>
      <c r="H1297" s="46"/>
      <c r="I1297" s="41"/>
      <c r="J1297" s="42">
        <f>+VLOOKUP(C1297,'[8]Resumen Peso'!$B$1:$D$65536,3,0)</f>
        <v>12141.771912608896</v>
      </c>
      <c r="N1297" s="9"/>
      <c r="O1297" s="9"/>
      <c r="P1297" s="9"/>
      <c r="Q1297" s="9"/>
      <c r="R1297" s="9"/>
    </row>
    <row r="1298" spans="1:18" x14ac:dyDescent="0.2">
      <c r="A1298" s="33"/>
      <c r="B1298" s="34">
        <f t="shared" ref="B1298:B1361" si="20">1+B1297</f>
        <v>1282</v>
      </c>
      <c r="C1298" s="35" t="s">
        <v>1331</v>
      </c>
      <c r="D1298" s="36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37" t="s">
        <v>50</v>
      </c>
      <c r="F1298" s="38">
        <v>0</v>
      </c>
      <c r="G1298" s="39">
        <f>VLOOKUP(C1298,'[8]Resumen Peso'!$B$1:$D$65536,3,0)*$C$14</f>
        <v>15993.223834666254</v>
      </c>
      <c r="H1298" s="46"/>
      <c r="I1298" s="41"/>
      <c r="J1298" s="42">
        <f>+VLOOKUP(C1298,'[8]Resumen Peso'!$B$1:$D$65536,3,0)</f>
        <v>13343.807331957176</v>
      </c>
      <c r="N1298" s="9"/>
      <c r="O1298" s="9"/>
      <c r="P1298" s="9"/>
      <c r="Q1298" s="9"/>
      <c r="R1298" s="9"/>
    </row>
    <row r="1299" spans="1:18" x14ac:dyDescent="0.2">
      <c r="A1299" s="33"/>
      <c r="B1299" s="34">
        <f t="shared" si="20"/>
        <v>1283</v>
      </c>
      <c r="C1299" s="35" t="s">
        <v>1332</v>
      </c>
      <c r="D1299" s="36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37" t="s">
        <v>50</v>
      </c>
      <c r="F1299" s="38">
        <v>0</v>
      </c>
      <c r="G1299" s="39">
        <f>VLOOKUP(C1299,'[8]Resumen Peso'!$B$1:$D$65536,3,0)*$C$14</f>
        <v>17694.297465677908</v>
      </c>
      <c r="H1299" s="46"/>
      <c r="I1299" s="41"/>
      <c r="J1299" s="42">
        <f>+VLOOKUP(C1299,'[8]Resumen Peso'!$B$1:$D$65536,3,0)</f>
        <v>14763.083334365856</v>
      </c>
      <c r="N1299" s="9"/>
      <c r="O1299" s="9"/>
      <c r="P1299" s="9"/>
      <c r="Q1299" s="9"/>
      <c r="R1299" s="9"/>
    </row>
    <row r="1300" spans="1:18" x14ac:dyDescent="0.2">
      <c r="A1300" s="33"/>
      <c r="B1300" s="34">
        <f t="shared" si="20"/>
        <v>1284</v>
      </c>
      <c r="C1300" s="35" t="s">
        <v>1333</v>
      </c>
      <c r="D1300" s="36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37" t="s">
        <v>50</v>
      </c>
      <c r="F1300" s="38">
        <v>0</v>
      </c>
      <c r="G1300" s="39">
        <f>VLOOKUP(C1300,'[8]Resumen Peso'!$B$1:$D$65536,3,0)*$C$14</f>
        <v>19704.117445075623</v>
      </c>
      <c r="H1300" s="46"/>
      <c r="I1300" s="41"/>
      <c r="J1300" s="42">
        <f>+VLOOKUP(C1300,'[8]Resumen Peso'!$B$1:$D$65536,3,0)</f>
        <v>16439.959169672446</v>
      </c>
      <c r="N1300" s="9"/>
      <c r="O1300" s="9"/>
      <c r="P1300" s="9"/>
      <c r="Q1300" s="9"/>
      <c r="R1300" s="9"/>
    </row>
    <row r="1301" spans="1:18" x14ac:dyDescent="0.2">
      <c r="A1301" s="33"/>
      <c r="B1301" s="34">
        <f t="shared" si="20"/>
        <v>1285</v>
      </c>
      <c r="C1301" s="35" t="s">
        <v>1334</v>
      </c>
      <c r="D1301" s="36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37" t="s">
        <v>50</v>
      </c>
      <c r="F1301" s="38">
        <v>0</v>
      </c>
      <c r="G1301" s="39">
        <f>VLOOKUP(C1301,'[8]Resumen Peso'!$B$1:$D$65536,3,0)*$C$14</f>
        <v>22068.6115384847</v>
      </c>
      <c r="H1301" s="46"/>
      <c r="I1301" s="41"/>
      <c r="J1301" s="42">
        <f>+VLOOKUP(C1301,'[8]Resumen Peso'!$B$1:$D$65536,3,0)</f>
        <v>18412.75427003314</v>
      </c>
      <c r="N1301" s="9"/>
      <c r="O1301" s="9"/>
      <c r="P1301" s="9"/>
      <c r="Q1301" s="9"/>
      <c r="R1301" s="9"/>
    </row>
    <row r="1302" spans="1:18" x14ac:dyDescent="0.2">
      <c r="A1302" s="33"/>
      <c r="B1302" s="34">
        <f t="shared" si="20"/>
        <v>1286</v>
      </c>
      <c r="C1302" s="35" t="s">
        <v>1335</v>
      </c>
      <c r="D1302" s="36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37" t="s">
        <v>50</v>
      </c>
      <c r="F1302" s="38">
        <v>0</v>
      </c>
      <c r="G1302" s="39">
        <f>VLOOKUP(C1302,'[8]Resumen Peso'!$B$1:$D$65536,3,0)*$C$14</f>
        <v>22782.550825872124</v>
      </c>
      <c r="H1302" s="46"/>
      <c r="I1302" s="41"/>
      <c r="J1302" s="42">
        <f>+VLOOKUP(C1302,'[8]Resumen Peso'!$B$1:$D$65536,3,0)</f>
        <v>19008.423310627881</v>
      </c>
      <c r="N1302" s="9"/>
      <c r="O1302" s="9"/>
      <c r="P1302" s="9"/>
      <c r="Q1302" s="9"/>
      <c r="R1302" s="9"/>
    </row>
    <row r="1303" spans="1:18" x14ac:dyDescent="0.2">
      <c r="A1303" s="33"/>
      <c r="B1303" s="34">
        <f t="shared" si="20"/>
        <v>1287</v>
      </c>
      <c r="C1303" s="35" t="s">
        <v>1336</v>
      </c>
      <c r="D1303" s="36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37" t="s">
        <v>50</v>
      </c>
      <c r="F1303" s="38">
        <v>0</v>
      </c>
      <c r="G1303" s="39">
        <f>VLOOKUP(C1303,'[8]Resumen Peso'!$B$1:$D$65536,3,0)*$C$14</f>
        <v>25398.607386702475</v>
      </c>
      <c r="H1303" s="46"/>
      <c r="I1303" s="41"/>
      <c r="J1303" s="42">
        <f>+VLOOKUP(C1303,'[8]Resumen Peso'!$B$1:$D$65536,3,0)</f>
        <v>21191.107369707781</v>
      </c>
      <c r="N1303" s="9"/>
      <c r="O1303" s="9"/>
      <c r="P1303" s="9"/>
      <c r="Q1303" s="9"/>
      <c r="R1303" s="9"/>
    </row>
    <row r="1304" spans="1:18" x14ac:dyDescent="0.2">
      <c r="A1304" s="33"/>
      <c r="B1304" s="34">
        <f t="shared" si="20"/>
        <v>1288</v>
      </c>
      <c r="C1304" s="35" t="s">
        <v>1337</v>
      </c>
      <c r="D1304" s="36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37" t="s">
        <v>50</v>
      </c>
      <c r="F1304" s="38">
        <v>0</v>
      </c>
      <c r="G1304" s="39">
        <f>VLOOKUP(C1304,'[8]Resumen Peso'!$B$1:$D$65536,3,0)*$C$14</f>
        <v>28014.66394753283</v>
      </c>
      <c r="H1304" s="46"/>
      <c r="I1304" s="41"/>
      <c r="J1304" s="42">
        <f>+VLOOKUP(C1304,'[8]Resumen Peso'!$B$1:$D$65536,3,0)</f>
        <v>23373.791428787681</v>
      </c>
      <c r="N1304" s="9"/>
      <c r="O1304" s="9"/>
      <c r="P1304" s="9"/>
      <c r="Q1304" s="9"/>
      <c r="R1304" s="9"/>
    </row>
    <row r="1305" spans="1:18" x14ac:dyDescent="0.2">
      <c r="A1305" s="33"/>
      <c r="B1305" s="34">
        <f t="shared" si="20"/>
        <v>1289</v>
      </c>
      <c r="C1305" s="35" t="s">
        <v>1338</v>
      </c>
      <c r="D1305" s="36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37" t="s">
        <v>50</v>
      </c>
      <c r="F1305" s="38">
        <v>0</v>
      </c>
      <c r="G1305" s="39">
        <f>VLOOKUP(C1305,'[8]Resumen Peso'!$B$1:$D$65536,3,0)*$C$14</f>
        <v>6277.1606601371677</v>
      </c>
      <c r="H1305" s="46"/>
      <c r="I1305" s="41"/>
      <c r="J1305" s="42">
        <f>+VLOOKUP(C1305,'[8]Resumen Peso'!$B$1:$D$65536,3,0)</f>
        <v>5237.2944508569999</v>
      </c>
      <c r="N1305" s="9"/>
      <c r="O1305" s="9"/>
      <c r="P1305" s="9"/>
      <c r="Q1305" s="9"/>
      <c r="R1305" s="9"/>
    </row>
    <row r="1306" spans="1:18" x14ac:dyDescent="0.2">
      <c r="A1306" s="33"/>
      <c r="B1306" s="34">
        <f t="shared" si="20"/>
        <v>1290</v>
      </c>
      <c r="C1306" s="35" t="s">
        <v>1339</v>
      </c>
      <c r="D1306" s="36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37" t="s">
        <v>50</v>
      </c>
      <c r="F1306" s="38">
        <v>0</v>
      </c>
      <c r="G1306" s="39">
        <f>VLOOKUP(C1306,'[8]Resumen Peso'!$B$1:$D$65536,3,0)*$C$14</f>
        <v>7181.9766111479303</v>
      </c>
      <c r="H1306" s="46"/>
      <c r="I1306" s="41"/>
      <c r="J1306" s="42">
        <f>+VLOOKUP(C1306,'[8]Resumen Peso'!$B$1:$D$65536,3,0)</f>
        <v>5992.2197771066576</v>
      </c>
      <c r="N1306" s="9"/>
      <c r="O1306" s="9"/>
      <c r="P1306" s="9"/>
      <c r="Q1306" s="9"/>
      <c r="R1306" s="9"/>
    </row>
    <row r="1307" spans="1:18" x14ac:dyDescent="0.2">
      <c r="A1307" s="33"/>
      <c r="B1307" s="34">
        <f t="shared" si="20"/>
        <v>1291</v>
      </c>
      <c r="C1307" s="35" t="s">
        <v>1340</v>
      </c>
      <c r="D1307" s="36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37" t="s">
        <v>50</v>
      </c>
      <c r="F1307" s="38">
        <v>0</v>
      </c>
      <c r="G1307" s="39">
        <f>VLOOKUP(C1307,'[8]Resumen Peso'!$B$1:$D$65536,3,0)*$C$14</f>
        <v>8078.7138483103827</v>
      </c>
      <c r="H1307" s="46"/>
      <c r="I1307" s="41"/>
      <c r="J1307" s="42">
        <f>+VLOOKUP(C1307,'[8]Resumen Peso'!$B$1:$D$65536,3,0)</f>
        <v>6740.4046986576577</v>
      </c>
      <c r="N1307" s="9"/>
      <c r="O1307" s="9"/>
      <c r="P1307" s="9"/>
      <c r="Q1307" s="9"/>
      <c r="R1307" s="9"/>
    </row>
    <row r="1308" spans="1:18" x14ac:dyDescent="0.2">
      <c r="A1308" s="33"/>
      <c r="B1308" s="34">
        <f t="shared" si="20"/>
        <v>1292</v>
      </c>
      <c r="C1308" s="35" t="s">
        <v>1341</v>
      </c>
      <c r="D1308" s="36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37" t="s">
        <v>50</v>
      </c>
      <c r="F1308" s="38">
        <v>0</v>
      </c>
      <c r="G1308" s="39">
        <f>VLOOKUP(C1308,'[8]Resumen Peso'!$B$1:$D$65536,3,0)*$C$14</f>
        <v>8967.3723716245258</v>
      </c>
      <c r="H1308" s="46"/>
      <c r="I1308" s="41"/>
      <c r="J1308" s="42">
        <f>+VLOOKUP(C1308,'[8]Resumen Peso'!$B$1:$D$65536,3,0)</f>
        <v>7481.8492155100012</v>
      </c>
      <c r="N1308" s="9"/>
      <c r="O1308" s="9"/>
      <c r="P1308" s="9"/>
      <c r="Q1308" s="9"/>
      <c r="R1308" s="9"/>
    </row>
    <row r="1309" spans="1:18" x14ac:dyDescent="0.2">
      <c r="A1309" s="33"/>
      <c r="B1309" s="34">
        <f t="shared" si="20"/>
        <v>1293</v>
      </c>
      <c r="C1309" s="35" t="s">
        <v>1342</v>
      </c>
      <c r="D1309" s="36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37" t="s">
        <v>50</v>
      </c>
      <c r="F1309" s="38">
        <v>0</v>
      </c>
      <c r="G1309" s="39">
        <f>VLOOKUP(C1309,'[8]Resumen Peso'!$B$1:$D$65536,3,0)*$C$14</f>
        <v>9856.0308949386672</v>
      </c>
      <c r="H1309" s="46"/>
      <c r="I1309" s="41"/>
      <c r="J1309" s="42">
        <f>+VLOOKUP(C1309,'[8]Resumen Peso'!$B$1:$D$65536,3,0)</f>
        <v>8223.2937323623428</v>
      </c>
      <c r="N1309" s="9"/>
      <c r="O1309" s="9"/>
      <c r="P1309" s="9"/>
      <c r="Q1309" s="9"/>
      <c r="R1309" s="9"/>
    </row>
    <row r="1310" spans="1:18" x14ac:dyDescent="0.2">
      <c r="A1310" s="33"/>
      <c r="B1310" s="34">
        <f t="shared" si="20"/>
        <v>1294</v>
      </c>
      <c r="C1310" s="35" t="s">
        <v>1343</v>
      </c>
      <c r="D1310" s="36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37" t="s">
        <v>50</v>
      </c>
      <c r="F1310" s="38">
        <v>0</v>
      </c>
      <c r="G1310" s="39">
        <f>VLOOKUP(C1310,'[8]Resumen Peso'!$B$1:$D$65536,3,0)*$C$14</f>
        <v>11049.402347183381</v>
      </c>
      <c r="H1310" s="46"/>
      <c r="I1310" s="41"/>
      <c r="J1310" s="42">
        <f>+VLOOKUP(C1310,'[8]Resumen Peso'!$B$1:$D$65536,3,0)</f>
        <v>9218.9728336386543</v>
      </c>
      <c r="N1310" s="9"/>
      <c r="O1310" s="9"/>
      <c r="P1310" s="9"/>
      <c r="Q1310" s="9"/>
      <c r="R1310" s="9"/>
    </row>
    <row r="1311" spans="1:18" x14ac:dyDescent="0.2">
      <c r="A1311" s="33"/>
      <c r="B1311" s="34">
        <f t="shared" si="20"/>
        <v>1295</v>
      </c>
      <c r="C1311" s="35" t="s">
        <v>1344</v>
      </c>
      <c r="D1311" s="36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37" t="s">
        <v>50</v>
      </c>
      <c r="F1311" s="38">
        <v>0</v>
      </c>
      <c r="G1311" s="39">
        <f>VLOOKUP(C1311,'[8]Resumen Peso'!$B$1:$D$65536,3,0)*$C$14</f>
        <v>12263.487621735161</v>
      </c>
      <c r="H1311" s="46"/>
      <c r="I1311" s="41"/>
      <c r="J1311" s="42">
        <f>+VLOOKUP(C1311,'[8]Resumen Peso'!$B$1:$D$65536,3,0)</f>
        <v>10231.934332562325</v>
      </c>
      <c r="N1311" s="9"/>
      <c r="O1311" s="9"/>
      <c r="P1311" s="9"/>
      <c r="Q1311" s="9"/>
      <c r="R1311" s="9"/>
    </row>
    <row r="1312" spans="1:18" x14ac:dyDescent="0.2">
      <c r="A1312" s="33"/>
      <c r="B1312" s="34">
        <f t="shared" si="20"/>
        <v>1296</v>
      </c>
      <c r="C1312" s="35" t="s">
        <v>1345</v>
      </c>
      <c r="D1312" s="36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37" t="s">
        <v>50</v>
      </c>
      <c r="F1312" s="38">
        <v>0</v>
      </c>
      <c r="G1312" s="39">
        <f>VLOOKUP(C1312,'[8]Resumen Peso'!$B$1:$D$65536,3,0)*$C$14</f>
        <v>13477.572896286943</v>
      </c>
      <c r="H1312" s="46"/>
      <c r="I1312" s="41"/>
      <c r="J1312" s="42">
        <f>+VLOOKUP(C1312,'[8]Resumen Peso'!$B$1:$D$65536,3,0)</f>
        <v>11244.895831485996</v>
      </c>
      <c r="N1312" s="9"/>
      <c r="O1312" s="9"/>
      <c r="P1312" s="9"/>
      <c r="Q1312" s="9"/>
      <c r="R1312" s="9"/>
    </row>
    <row r="1313" spans="1:18" x14ac:dyDescent="0.2">
      <c r="A1313" s="33"/>
      <c r="B1313" s="34">
        <f t="shared" si="20"/>
        <v>1297</v>
      </c>
      <c r="C1313" s="35" t="s">
        <v>1346</v>
      </c>
      <c r="D1313" s="36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37" t="s">
        <v>50</v>
      </c>
      <c r="F1313" s="38">
        <v>0</v>
      </c>
      <c r="G1313" s="39">
        <f>VLOOKUP(C1313,'[8]Resumen Peso'!$B$1:$D$65536,3,0)*$C$14</f>
        <v>14911.076491366812</v>
      </c>
      <c r="H1313" s="46"/>
      <c r="I1313" s="41"/>
      <c r="J1313" s="42">
        <f>+VLOOKUP(C1313,'[8]Resumen Peso'!$B$1:$D$65536,3,0)</f>
        <v>12440.927099487872</v>
      </c>
      <c r="N1313" s="9"/>
      <c r="O1313" s="9"/>
      <c r="P1313" s="9"/>
      <c r="Q1313" s="9"/>
      <c r="R1313" s="9"/>
    </row>
    <row r="1314" spans="1:18" x14ac:dyDescent="0.2">
      <c r="A1314" s="33"/>
      <c r="B1314" s="34">
        <f t="shared" si="20"/>
        <v>1298</v>
      </c>
      <c r="C1314" s="35" t="s">
        <v>1347</v>
      </c>
      <c r="D1314" s="36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37" t="s">
        <v>50</v>
      </c>
      <c r="F1314" s="38">
        <v>0</v>
      </c>
      <c r="G1314" s="39">
        <f>VLOOKUP(C1314,'[8]Resumen Peso'!$B$1:$D$65536,3,0)*$C$14</f>
        <v>16604.762239829412</v>
      </c>
      <c r="H1314" s="46"/>
      <c r="I1314" s="41"/>
      <c r="J1314" s="42">
        <f>+VLOOKUP(C1314,'[8]Resumen Peso'!$B$1:$D$65536,3,0)</f>
        <v>13854.039086289389</v>
      </c>
      <c r="N1314" s="9"/>
      <c r="O1314" s="9"/>
      <c r="P1314" s="9"/>
      <c r="Q1314" s="9"/>
      <c r="R1314" s="9"/>
    </row>
    <row r="1315" spans="1:18" x14ac:dyDescent="0.2">
      <c r="A1315" s="33"/>
      <c r="B1315" s="34">
        <f t="shared" si="20"/>
        <v>1299</v>
      </c>
      <c r="C1315" s="35" t="s">
        <v>1348</v>
      </c>
      <c r="D1315" s="36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37" t="s">
        <v>50</v>
      </c>
      <c r="F1315" s="38">
        <v>0</v>
      </c>
      <c r="G1315" s="39">
        <f>VLOOKUP(C1315,'[8]Resumen Peso'!$B$1:$D$65536,3,0)*$C$14</f>
        <v>18597.333708608941</v>
      </c>
      <c r="H1315" s="46"/>
      <c r="I1315" s="41"/>
      <c r="J1315" s="42">
        <f>+VLOOKUP(C1315,'[8]Resumen Peso'!$B$1:$D$65536,3,0)</f>
        <v>15516.523776644117</v>
      </c>
      <c r="N1315" s="9"/>
      <c r="O1315" s="9"/>
      <c r="P1315" s="9"/>
      <c r="Q1315" s="9"/>
      <c r="R1315" s="9"/>
    </row>
    <row r="1316" spans="1:18" x14ac:dyDescent="0.2">
      <c r="A1316" s="33"/>
      <c r="B1316" s="34">
        <f t="shared" si="20"/>
        <v>1300</v>
      </c>
      <c r="C1316" s="35" t="s">
        <v>1349</v>
      </c>
      <c r="D1316" s="36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37" t="s">
        <v>50</v>
      </c>
      <c r="F1316" s="38">
        <v>0</v>
      </c>
      <c r="G1316" s="39">
        <f>VLOOKUP(C1316,'[8]Resumen Peso'!$B$1:$D$65536,3,0)*$C$14</f>
        <v>19198.97405884468</v>
      </c>
      <c r="H1316" s="46"/>
      <c r="I1316" s="41"/>
      <c r="J1316" s="42">
        <f>+VLOOKUP(C1316,'[8]Resumen Peso'!$B$1:$D$65536,3,0)</f>
        <v>16018.497174857639</v>
      </c>
      <c r="N1316" s="9"/>
      <c r="O1316" s="9"/>
      <c r="P1316" s="9"/>
      <c r="Q1316" s="9"/>
      <c r="R1316" s="9"/>
    </row>
    <row r="1317" spans="1:18" x14ac:dyDescent="0.2">
      <c r="A1317" s="33"/>
      <c r="B1317" s="34">
        <f t="shared" si="20"/>
        <v>1301</v>
      </c>
      <c r="C1317" s="35" t="s">
        <v>1350</v>
      </c>
      <c r="D1317" s="36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37" t="s">
        <v>50</v>
      </c>
      <c r="F1317" s="38">
        <v>0</v>
      </c>
      <c r="G1317" s="39">
        <f>VLOOKUP(C1317,'[8]Resumen Peso'!$B$1:$D$65536,3,0)*$C$14</f>
        <v>21403.53852714011</v>
      </c>
      <c r="H1317" s="46"/>
      <c r="I1317" s="41"/>
      <c r="J1317" s="42">
        <f>+VLOOKUP(C1317,'[8]Resumen Peso'!$B$1:$D$65536,3,0)</f>
        <v>17857.856382227023</v>
      </c>
      <c r="N1317" s="9"/>
      <c r="O1317" s="9"/>
      <c r="P1317" s="9"/>
      <c r="Q1317" s="9"/>
      <c r="R1317" s="9"/>
    </row>
    <row r="1318" spans="1:18" x14ac:dyDescent="0.2">
      <c r="A1318" s="33"/>
      <c r="B1318" s="34">
        <f t="shared" si="20"/>
        <v>1302</v>
      </c>
      <c r="C1318" s="35" t="s">
        <v>1351</v>
      </c>
      <c r="D1318" s="36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37" t="s">
        <v>50</v>
      </c>
      <c r="F1318" s="38">
        <v>0</v>
      </c>
      <c r="G1318" s="39">
        <f>VLOOKUP(C1318,'[8]Resumen Peso'!$B$1:$D$65536,3,0)*$C$14</f>
        <v>23608.102995435544</v>
      </c>
      <c r="H1318" s="46"/>
      <c r="I1318" s="41"/>
      <c r="J1318" s="42">
        <f>+VLOOKUP(C1318,'[8]Resumen Peso'!$B$1:$D$65536,3,0)</f>
        <v>19697.215589596406</v>
      </c>
      <c r="N1318" s="9"/>
      <c r="O1318" s="9"/>
      <c r="P1318" s="9"/>
      <c r="Q1318" s="9"/>
      <c r="R1318" s="9"/>
    </row>
    <row r="1319" spans="1:18" x14ac:dyDescent="0.2">
      <c r="A1319" s="33"/>
      <c r="B1319" s="34">
        <f t="shared" si="20"/>
        <v>1303</v>
      </c>
      <c r="C1319" s="35" t="s">
        <v>1352</v>
      </c>
      <c r="D1319" s="36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37" t="s">
        <v>50</v>
      </c>
      <c r="F1319" s="38">
        <v>0</v>
      </c>
      <c r="G1319" s="39">
        <f>VLOOKUP(C1319,'[8]Resumen Peso'!$B$1:$D$65536,3,0)*$C$14</f>
        <v>6046.8922590302018</v>
      </c>
      <c r="H1319" s="46"/>
      <c r="I1319" s="41"/>
      <c r="J1319" s="42">
        <f>+VLOOKUP(C1319,'[8]Resumen Peso'!$B$1:$D$65536,3,0)</f>
        <v>5045.1720113305164</v>
      </c>
      <c r="N1319" s="9"/>
      <c r="O1319" s="9"/>
      <c r="P1319" s="9"/>
      <c r="Q1319" s="9"/>
      <c r="R1319" s="9"/>
    </row>
    <row r="1320" spans="1:18" x14ac:dyDescent="0.2">
      <c r="A1320" s="33"/>
      <c r="B1320" s="34">
        <f t="shared" si="20"/>
        <v>1304</v>
      </c>
      <c r="C1320" s="35" t="s">
        <v>1353</v>
      </c>
      <c r="D1320" s="36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37" t="s">
        <v>50</v>
      </c>
      <c r="F1320" s="38">
        <v>0</v>
      </c>
      <c r="G1320" s="39">
        <f>VLOOKUP(C1320,'[8]Resumen Peso'!$B$1:$D$65536,3,0)*$C$14</f>
        <v>6918.5163684399613</v>
      </c>
      <c r="H1320" s="46"/>
      <c r="I1320" s="41"/>
      <c r="J1320" s="42">
        <f>+VLOOKUP(C1320,'[8]Resumen Peso'!$B$1:$D$65536,3,0)</f>
        <v>5772.4040129637442</v>
      </c>
      <c r="N1320" s="9"/>
      <c r="O1320" s="9"/>
      <c r="P1320" s="9"/>
      <c r="Q1320" s="9"/>
      <c r="R1320" s="9"/>
    </row>
    <row r="1321" spans="1:18" x14ac:dyDescent="0.2">
      <c r="A1321" s="33"/>
      <c r="B1321" s="34">
        <f t="shared" si="20"/>
        <v>1305</v>
      </c>
      <c r="C1321" s="35" t="s">
        <v>1354</v>
      </c>
      <c r="D1321" s="36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37" t="s">
        <v>50</v>
      </c>
      <c r="F1321" s="38">
        <v>0</v>
      </c>
      <c r="G1321" s="39">
        <f>VLOOKUP(C1321,'[8]Resumen Peso'!$B$1:$D$65536,3,0)*$C$14</f>
        <v>7782.35811972999</v>
      </c>
      <c r="H1321" s="46"/>
      <c r="I1321" s="41"/>
      <c r="J1321" s="42">
        <f>+VLOOKUP(C1321,'[8]Resumen Peso'!$B$1:$D$65536,3,0)</f>
        <v>6493.1428717252466</v>
      </c>
      <c r="N1321" s="9"/>
      <c r="O1321" s="9"/>
      <c r="P1321" s="9"/>
      <c r="Q1321" s="9"/>
      <c r="R1321" s="9"/>
    </row>
    <row r="1322" spans="1:18" x14ac:dyDescent="0.2">
      <c r="A1322" s="33"/>
      <c r="B1322" s="34">
        <f t="shared" si="20"/>
        <v>1306</v>
      </c>
      <c r="C1322" s="35" t="s">
        <v>1355</v>
      </c>
      <c r="D1322" s="36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37" t="s">
        <v>50</v>
      </c>
      <c r="F1322" s="38">
        <v>0</v>
      </c>
      <c r="G1322" s="39">
        <f>VLOOKUP(C1322,'[8]Resumen Peso'!$B$1:$D$65536,3,0)*$C$14</f>
        <v>8638.4175129002888</v>
      </c>
      <c r="H1322" s="46"/>
      <c r="I1322" s="41"/>
      <c r="J1322" s="42">
        <f>+VLOOKUP(C1322,'[8]Resumen Peso'!$B$1:$D$65536,3,0)</f>
        <v>7207.3885876150243</v>
      </c>
      <c r="N1322" s="9"/>
      <c r="O1322" s="9"/>
      <c r="P1322" s="9"/>
      <c r="Q1322" s="9"/>
      <c r="R1322" s="9"/>
    </row>
    <row r="1323" spans="1:18" x14ac:dyDescent="0.2">
      <c r="A1323" s="33"/>
      <c r="B1323" s="34">
        <f t="shared" si="20"/>
        <v>1307</v>
      </c>
      <c r="C1323" s="35" t="s">
        <v>1356</v>
      </c>
      <c r="D1323" s="36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37" t="s">
        <v>50</v>
      </c>
      <c r="F1323" s="38">
        <v>0</v>
      </c>
      <c r="G1323" s="39">
        <f>VLOOKUP(C1323,'[8]Resumen Peso'!$B$1:$D$65536,3,0)*$C$14</f>
        <v>9494.4769060705876</v>
      </c>
      <c r="H1323" s="46"/>
      <c r="I1323" s="41"/>
      <c r="J1323" s="42">
        <f>+VLOOKUP(C1323,'[8]Resumen Peso'!$B$1:$D$65536,3,0)</f>
        <v>7921.6343035048003</v>
      </c>
      <c r="N1323" s="9"/>
      <c r="O1323" s="9"/>
      <c r="P1323" s="9"/>
      <c r="Q1323" s="9"/>
      <c r="R1323" s="9"/>
    </row>
    <row r="1324" spans="1:18" x14ac:dyDescent="0.2">
      <c r="A1324" s="33"/>
      <c r="B1324" s="34">
        <f t="shared" si="20"/>
        <v>1308</v>
      </c>
      <c r="C1324" s="35" t="s">
        <v>1357</v>
      </c>
      <c r="D1324" s="36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37" t="s">
        <v>50</v>
      </c>
      <c r="F1324" s="38">
        <v>0</v>
      </c>
      <c r="G1324" s="39">
        <f>VLOOKUP(C1324,'[8]Resumen Peso'!$B$1:$D$65536,3,0)*$C$14</f>
        <v>10644.071282800864</v>
      </c>
      <c r="H1324" s="46"/>
      <c r="I1324" s="41"/>
      <c r="J1324" s="42">
        <f>+VLOOKUP(C1324,'[8]Resumen Peso'!$B$1:$D$65536,3,0)</f>
        <v>8880.788382230312</v>
      </c>
      <c r="N1324" s="9"/>
      <c r="O1324" s="9"/>
      <c r="P1324" s="9"/>
      <c r="Q1324" s="9"/>
      <c r="R1324" s="9"/>
    </row>
    <row r="1325" spans="1:18" x14ac:dyDescent="0.2">
      <c r="A1325" s="33"/>
      <c r="B1325" s="34">
        <f t="shared" si="20"/>
        <v>1309</v>
      </c>
      <c r="C1325" s="35" t="s">
        <v>1358</v>
      </c>
      <c r="D1325" s="36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37" t="s">
        <v>50</v>
      </c>
      <c r="F1325" s="38">
        <v>0</v>
      </c>
      <c r="G1325" s="39">
        <f>VLOOKUP(C1325,'[8]Resumen Peso'!$B$1:$D$65536,3,0)*$C$14</f>
        <v>11813.619625750125</v>
      </c>
      <c r="H1325" s="46"/>
      <c r="I1325" s="41"/>
      <c r="J1325" s="42">
        <f>+VLOOKUP(C1325,'[8]Resumen Peso'!$B$1:$D$65536,3,0)</f>
        <v>9856.5908792789251</v>
      </c>
      <c r="N1325" s="9"/>
      <c r="O1325" s="9"/>
      <c r="P1325" s="9"/>
      <c r="Q1325" s="9"/>
      <c r="R1325" s="9"/>
    </row>
    <row r="1326" spans="1:18" x14ac:dyDescent="0.2">
      <c r="A1326" s="33"/>
      <c r="B1326" s="34">
        <f t="shared" si="20"/>
        <v>1310</v>
      </c>
      <c r="C1326" s="35" t="s">
        <v>1359</v>
      </c>
      <c r="D1326" s="36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37" t="s">
        <v>50</v>
      </c>
      <c r="F1326" s="38">
        <v>0</v>
      </c>
      <c r="G1326" s="39">
        <f>VLOOKUP(C1326,'[8]Resumen Peso'!$B$1:$D$65536,3,0)*$C$14</f>
        <v>12983.167968699387</v>
      </c>
      <c r="H1326" s="46"/>
      <c r="I1326" s="41"/>
      <c r="J1326" s="42">
        <f>+VLOOKUP(C1326,'[8]Resumen Peso'!$B$1:$D$65536,3,0)</f>
        <v>10832.393376327538</v>
      </c>
      <c r="N1326" s="9"/>
      <c r="O1326" s="9"/>
      <c r="P1326" s="9"/>
      <c r="Q1326" s="9"/>
      <c r="R1326" s="9"/>
    </row>
    <row r="1327" spans="1:18" x14ac:dyDescent="0.2">
      <c r="A1327" s="33"/>
      <c r="B1327" s="34">
        <f t="shared" si="20"/>
        <v>1311</v>
      </c>
      <c r="C1327" s="35" t="s">
        <v>1360</v>
      </c>
      <c r="D1327" s="36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37" t="s">
        <v>50</v>
      </c>
      <c r="F1327" s="38">
        <v>0</v>
      </c>
      <c r="G1327" s="39">
        <f>VLOOKUP(C1327,'[8]Resumen Peso'!$B$1:$D$65536,3,0)*$C$14</f>
        <v>14364.085593992573</v>
      </c>
      <c r="H1327" s="46"/>
      <c r="I1327" s="41"/>
      <c r="J1327" s="42">
        <f>+VLOOKUP(C1327,'[8]Resumen Peso'!$B$1:$D$65536,3,0)</f>
        <v>11984.549997388212</v>
      </c>
      <c r="N1327" s="9"/>
      <c r="O1327" s="9"/>
      <c r="P1327" s="9"/>
      <c r="Q1327" s="9"/>
      <c r="R1327" s="9"/>
    </row>
    <row r="1328" spans="1:18" x14ac:dyDescent="0.2">
      <c r="A1328" s="33"/>
      <c r="B1328" s="34">
        <f t="shared" si="20"/>
        <v>1312</v>
      </c>
      <c r="C1328" s="35" t="s">
        <v>1361</v>
      </c>
      <c r="D1328" s="36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37" t="s">
        <v>50</v>
      </c>
      <c r="F1328" s="38">
        <v>0</v>
      </c>
      <c r="G1328" s="39">
        <f>VLOOKUP(C1328,'[8]Resumen Peso'!$B$1:$D$65536,3,0)*$C$14</f>
        <v>15995.640973265672</v>
      </c>
      <c r="H1328" s="46"/>
      <c r="I1328" s="41"/>
      <c r="J1328" s="42">
        <f>+VLOOKUP(C1328,'[8]Resumen Peso'!$B$1:$D$65536,3,0)</f>
        <v>13345.824050543666</v>
      </c>
      <c r="N1328" s="9"/>
      <c r="O1328" s="9"/>
      <c r="P1328" s="9"/>
      <c r="Q1328" s="9"/>
      <c r="R1328" s="9"/>
    </row>
    <row r="1329" spans="1:18" x14ac:dyDescent="0.2">
      <c r="A1329" s="33"/>
      <c r="B1329" s="34">
        <f t="shared" si="20"/>
        <v>1313</v>
      </c>
      <c r="C1329" s="35" t="s">
        <v>1362</v>
      </c>
      <c r="D1329" s="36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37" t="s">
        <v>50</v>
      </c>
      <c r="F1329" s="38">
        <v>0</v>
      </c>
      <c r="G1329" s="39">
        <f>VLOOKUP(C1329,'[8]Resumen Peso'!$B$1:$D$65536,3,0)*$C$14</f>
        <v>17915.117890057554</v>
      </c>
      <c r="H1329" s="46"/>
      <c r="I1329" s="41"/>
      <c r="J1329" s="42">
        <f>+VLOOKUP(C1329,'[8]Resumen Peso'!$B$1:$D$65536,3,0)</f>
        <v>14947.322936608907</v>
      </c>
      <c r="N1329" s="9"/>
      <c r="O1329" s="9"/>
      <c r="P1329" s="9"/>
      <c r="Q1329" s="9"/>
      <c r="R1329" s="9"/>
    </row>
    <row r="1330" spans="1:18" x14ac:dyDescent="0.2">
      <c r="A1330" s="33"/>
      <c r="B1330" s="34">
        <f t="shared" si="20"/>
        <v>1314</v>
      </c>
      <c r="C1330" s="35" t="s">
        <v>1363</v>
      </c>
      <c r="D1330" s="36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37" t="s">
        <v>50</v>
      </c>
      <c r="F1330" s="38">
        <v>0</v>
      </c>
      <c r="G1330" s="39">
        <f>VLOOKUP(C1330,'[8]Resumen Peso'!$B$1:$D$65536,3,0)*$C$14</f>
        <v>18494.68794944189</v>
      </c>
      <c r="H1330" s="46"/>
      <c r="I1330" s="41"/>
      <c r="J1330" s="42">
        <f>+VLOOKUP(C1330,'[8]Resumen Peso'!$B$1:$D$65536,3,0)</f>
        <v>15430.882179432256</v>
      </c>
      <c r="N1330" s="9"/>
      <c r="O1330" s="9"/>
      <c r="P1330" s="9"/>
      <c r="Q1330" s="9"/>
      <c r="R1330" s="9"/>
    </row>
    <row r="1331" spans="1:18" x14ac:dyDescent="0.2">
      <c r="A1331" s="33"/>
      <c r="B1331" s="34">
        <f t="shared" si="20"/>
        <v>1315</v>
      </c>
      <c r="C1331" s="35" t="s">
        <v>1364</v>
      </c>
      <c r="D1331" s="36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37" t="s">
        <v>50</v>
      </c>
      <c r="F1331" s="38">
        <v>0</v>
      </c>
      <c r="G1331" s="39">
        <f>VLOOKUP(C1331,'[8]Resumen Peso'!$B$1:$D$65536,3,0)*$C$14</f>
        <v>20618.381214539451</v>
      </c>
      <c r="H1331" s="46"/>
      <c r="I1331" s="41"/>
      <c r="J1331" s="42">
        <f>+VLOOKUP(C1331,'[8]Resumen Peso'!$B$1:$D$65536,3,0)</f>
        <v>17202.767201150786</v>
      </c>
      <c r="N1331" s="9"/>
      <c r="O1331" s="9"/>
      <c r="P1331" s="9"/>
      <c r="Q1331" s="9"/>
      <c r="R1331" s="9"/>
    </row>
    <row r="1332" spans="1:18" x14ac:dyDescent="0.2">
      <c r="A1332" s="33"/>
      <c r="B1332" s="34">
        <f t="shared" si="20"/>
        <v>1316</v>
      </c>
      <c r="C1332" s="35" t="s">
        <v>1365</v>
      </c>
      <c r="D1332" s="36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37" t="s">
        <v>50</v>
      </c>
      <c r="F1332" s="38">
        <v>0</v>
      </c>
      <c r="G1332" s="39">
        <f>VLOOKUP(C1332,'[8]Resumen Peso'!$B$1:$D$65536,3,0)*$C$14</f>
        <v>22742.074479637016</v>
      </c>
      <c r="H1332" s="46"/>
      <c r="I1332" s="41"/>
      <c r="J1332" s="42">
        <f>+VLOOKUP(C1332,'[8]Resumen Peso'!$B$1:$D$65536,3,0)</f>
        <v>18974.652222869317</v>
      </c>
      <c r="N1332" s="9"/>
      <c r="O1332" s="9"/>
      <c r="P1332" s="9"/>
      <c r="Q1332" s="9"/>
      <c r="R1332" s="9"/>
    </row>
    <row r="1333" spans="1:18" x14ac:dyDescent="0.2">
      <c r="A1333" s="33"/>
      <c r="B1333" s="34">
        <f t="shared" si="20"/>
        <v>1317</v>
      </c>
      <c r="C1333" s="35" t="s">
        <v>1366</v>
      </c>
      <c r="D1333" s="36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37" t="s">
        <v>50</v>
      </c>
      <c r="F1333" s="38">
        <v>0</v>
      </c>
      <c r="G1333" s="39">
        <f>VLOOKUP(C1333,'[8]Resumen Peso'!$B$1:$D$65536,3,0)*$C$14</f>
        <v>6521.6439343880475</v>
      </c>
      <c r="H1333" s="46"/>
      <c r="I1333" s="41"/>
      <c r="J1333" s="42">
        <f>+VLOOKUP(C1333,'[8]Resumen Peso'!$B$1:$D$65536,3,0)</f>
        <v>5441.2769462697433</v>
      </c>
      <c r="N1333" s="9"/>
      <c r="O1333" s="9"/>
      <c r="P1333" s="9"/>
      <c r="Q1333" s="9"/>
      <c r="R1333" s="9"/>
    </row>
    <row r="1334" spans="1:18" x14ac:dyDescent="0.2">
      <c r="A1334" s="33"/>
      <c r="B1334" s="34">
        <f t="shared" si="20"/>
        <v>1318</v>
      </c>
      <c r="C1334" s="35" t="s">
        <v>1367</v>
      </c>
      <c r="D1334" s="36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37" t="s">
        <v>50</v>
      </c>
      <c r="F1334" s="38">
        <v>0</v>
      </c>
      <c r="G1334" s="39">
        <f>VLOOKUP(C1334,'[8]Resumen Peso'!$B$1:$D$65536,3,0)*$C$14</f>
        <v>7461.7007177232617</v>
      </c>
      <c r="H1334" s="46"/>
      <c r="I1334" s="41"/>
      <c r="J1334" s="42">
        <f>+VLOOKUP(C1334,'[8]Resumen Peso'!$B$1:$D$65536,3,0)</f>
        <v>6225.605154741058</v>
      </c>
      <c r="N1334" s="9"/>
      <c r="O1334" s="9"/>
      <c r="P1334" s="9"/>
      <c r="Q1334" s="9"/>
      <c r="R1334" s="9"/>
    </row>
    <row r="1335" spans="1:18" x14ac:dyDescent="0.2">
      <c r="A1335" s="33"/>
      <c r="B1335" s="34">
        <f t="shared" si="20"/>
        <v>1319</v>
      </c>
      <c r="C1335" s="35" t="s">
        <v>1368</v>
      </c>
      <c r="D1335" s="36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37" t="s">
        <v>50</v>
      </c>
      <c r="F1335" s="38">
        <v>0</v>
      </c>
      <c r="G1335" s="39">
        <f>VLOOKUP(C1335,'[8]Resumen Peso'!$B$1:$D$65536,3,0)*$C$14</f>
        <v>8393.3641369215547</v>
      </c>
      <c r="H1335" s="46"/>
      <c r="I1335" s="41"/>
      <c r="J1335" s="42">
        <f>+VLOOKUP(C1335,'[8]Resumen Peso'!$B$1:$D$65536,3,0)</f>
        <v>7002.9304327795926</v>
      </c>
      <c r="N1335" s="9"/>
      <c r="O1335" s="9"/>
      <c r="P1335" s="9"/>
      <c r="Q1335" s="9"/>
      <c r="R1335" s="9"/>
    </row>
    <row r="1336" spans="1:18" x14ac:dyDescent="0.2">
      <c r="A1336" s="33"/>
      <c r="B1336" s="34">
        <f t="shared" si="20"/>
        <v>1320</v>
      </c>
      <c r="C1336" s="35" t="s">
        <v>1369</v>
      </c>
      <c r="D1336" s="36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37" t="s">
        <v>50</v>
      </c>
      <c r="F1336" s="38">
        <v>0</v>
      </c>
      <c r="G1336" s="39">
        <f>VLOOKUP(C1336,'[8]Resumen Peso'!$B$1:$D$65536,3,0)*$C$14</f>
        <v>9316.6341919829247</v>
      </c>
      <c r="H1336" s="46"/>
      <c r="I1336" s="41"/>
      <c r="J1336" s="42">
        <f>+VLOOKUP(C1336,'[8]Resumen Peso'!$B$1:$D$65536,3,0)</f>
        <v>7773.2527803853482</v>
      </c>
      <c r="N1336" s="9"/>
      <c r="O1336" s="9"/>
      <c r="P1336" s="9"/>
      <c r="Q1336" s="9"/>
      <c r="R1336" s="9"/>
    </row>
    <row r="1337" spans="1:18" x14ac:dyDescent="0.2">
      <c r="A1337" s="33"/>
      <c r="B1337" s="34">
        <f t="shared" si="20"/>
        <v>1321</v>
      </c>
      <c r="C1337" s="35" t="s">
        <v>1370</v>
      </c>
      <c r="D1337" s="36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37" t="s">
        <v>50</v>
      </c>
      <c r="F1337" s="38">
        <v>0</v>
      </c>
      <c r="G1337" s="39">
        <f>VLOOKUP(C1337,'[8]Resumen Peso'!$B$1:$D$65536,3,0)*$C$14</f>
        <v>10239.904247044295</v>
      </c>
      <c r="H1337" s="46"/>
      <c r="I1337" s="41"/>
      <c r="J1337" s="42">
        <f>+VLOOKUP(C1337,'[8]Resumen Peso'!$B$1:$D$65536,3,0)</f>
        <v>8543.5751279911019</v>
      </c>
      <c r="N1337" s="9"/>
      <c r="O1337" s="9"/>
      <c r="P1337" s="9"/>
      <c r="Q1337" s="9"/>
      <c r="R1337" s="9"/>
    </row>
    <row r="1338" spans="1:18" x14ac:dyDescent="0.2">
      <c r="A1338" s="33"/>
      <c r="B1338" s="34">
        <f t="shared" si="20"/>
        <v>1322</v>
      </c>
      <c r="C1338" s="35" t="s">
        <v>1371</v>
      </c>
      <c r="D1338" s="36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37" t="s">
        <v>50</v>
      </c>
      <c r="F1338" s="38">
        <v>0</v>
      </c>
      <c r="G1338" s="39">
        <f>VLOOKUP(C1338,'[8]Resumen Peso'!$B$1:$D$65536,3,0)*$C$14</f>
        <v>11479.755210622076</v>
      </c>
      <c r="H1338" s="46"/>
      <c r="I1338" s="41"/>
      <c r="J1338" s="42">
        <f>+VLOOKUP(C1338,'[8]Resumen Peso'!$B$1:$D$65536,3,0)</f>
        <v>9578.03400566044</v>
      </c>
      <c r="N1338" s="9"/>
      <c r="O1338" s="9"/>
      <c r="P1338" s="9"/>
      <c r="Q1338" s="9"/>
      <c r="R1338" s="9"/>
    </row>
    <row r="1339" spans="1:18" x14ac:dyDescent="0.2">
      <c r="A1339" s="33"/>
      <c r="B1339" s="34">
        <f t="shared" si="20"/>
        <v>1323</v>
      </c>
      <c r="C1339" s="35" t="s">
        <v>1372</v>
      </c>
      <c r="D1339" s="36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37" t="s">
        <v>50</v>
      </c>
      <c r="F1339" s="38">
        <v>0</v>
      </c>
      <c r="G1339" s="39">
        <f>VLOOKUP(C1339,'[8]Resumen Peso'!$B$1:$D$65536,3,0)*$C$14</f>
        <v>12741.12675984692</v>
      </c>
      <c r="H1339" s="46"/>
      <c r="I1339" s="41"/>
      <c r="J1339" s="42">
        <f>+VLOOKUP(C1339,'[8]Resumen Peso'!$B$1:$D$65536,3,0)</f>
        <v>10630.448396959422</v>
      </c>
      <c r="N1339" s="9"/>
      <c r="O1339" s="9"/>
      <c r="P1339" s="9"/>
      <c r="Q1339" s="9"/>
      <c r="R1339" s="9"/>
    </row>
    <row r="1340" spans="1:18" x14ac:dyDescent="0.2">
      <c r="A1340" s="33"/>
      <c r="B1340" s="34">
        <f t="shared" si="20"/>
        <v>1324</v>
      </c>
      <c r="C1340" s="35" t="s">
        <v>1373</v>
      </c>
      <c r="D1340" s="36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37" t="s">
        <v>50</v>
      </c>
      <c r="F1340" s="38">
        <v>0</v>
      </c>
      <c r="G1340" s="39">
        <f>VLOOKUP(C1340,'[8]Resumen Peso'!$B$1:$D$65536,3,0)*$C$14</f>
        <v>14002.498309071763</v>
      </c>
      <c r="H1340" s="46"/>
      <c r="I1340" s="41"/>
      <c r="J1340" s="42">
        <f>+VLOOKUP(C1340,'[8]Resumen Peso'!$B$1:$D$65536,3,0)</f>
        <v>11682.862788258404</v>
      </c>
      <c r="N1340" s="9"/>
      <c r="O1340" s="9"/>
      <c r="P1340" s="9"/>
      <c r="Q1340" s="9"/>
      <c r="R1340" s="9"/>
    </row>
    <row r="1341" spans="1:18" x14ac:dyDescent="0.2">
      <c r="A1341" s="33"/>
      <c r="B1341" s="34">
        <f t="shared" si="20"/>
        <v>1325</v>
      </c>
      <c r="C1341" s="35" t="s">
        <v>1374</v>
      </c>
      <c r="D1341" s="36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37" t="s">
        <v>50</v>
      </c>
      <c r="F1341" s="38">
        <v>0</v>
      </c>
      <c r="G1341" s="39">
        <f>VLOOKUP(C1341,'[8]Resumen Peso'!$B$1:$D$65536,3,0)*$C$14</f>
        <v>15491.834098283793</v>
      </c>
      <c r="H1341" s="46"/>
      <c r="I1341" s="41"/>
      <c r="J1341" s="42">
        <f>+VLOOKUP(C1341,'[8]Resumen Peso'!$B$1:$D$65536,3,0)</f>
        <v>12925.477162275787</v>
      </c>
      <c r="N1341" s="9"/>
      <c r="O1341" s="9"/>
      <c r="P1341" s="9"/>
      <c r="Q1341" s="9"/>
      <c r="R1341" s="9"/>
    </row>
    <row r="1342" spans="1:18" x14ac:dyDescent="0.2">
      <c r="A1342" s="33"/>
      <c r="B1342" s="34">
        <f t="shared" si="20"/>
        <v>1326</v>
      </c>
      <c r="C1342" s="35" t="s">
        <v>1375</v>
      </c>
      <c r="D1342" s="36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37" t="s">
        <v>50</v>
      </c>
      <c r="F1342" s="38">
        <v>0</v>
      </c>
      <c r="G1342" s="39">
        <f>VLOOKUP(C1342,'[8]Resumen Peso'!$B$1:$D$65536,3,0)*$C$14</f>
        <v>17251.48563283273</v>
      </c>
      <c r="H1342" s="46"/>
      <c r="I1342" s="41"/>
      <c r="J1342" s="42">
        <f>+VLOOKUP(C1342,'[8]Resumen Peso'!$B$1:$D$65536,3,0)</f>
        <v>14393.627129483059</v>
      </c>
      <c r="N1342" s="9"/>
      <c r="O1342" s="9"/>
      <c r="P1342" s="9"/>
      <c r="Q1342" s="9"/>
      <c r="R1342" s="9"/>
    </row>
    <row r="1343" spans="1:18" x14ac:dyDescent="0.2">
      <c r="A1343" s="33"/>
      <c r="B1343" s="34">
        <f t="shared" si="20"/>
        <v>1327</v>
      </c>
      <c r="C1343" s="35" t="s">
        <v>1376</v>
      </c>
      <c r="D1343" s="36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37" t="s">
        <v>50</v>
      </c>
      <c r="F1343" s="38">
        <v>0</v>
      </c>
      <c r="G1343" s="39">
        <f>VLOOKUP(C1343,'[8]Resumen Peso'!$B$1:$D$65536,3,0)*$C$14</f>
        <v>19321.663908772662</v>
      </c>
      <c r="H1343" s="46"/>
      <c r="I1343" s="41"/>
      <c r="J1343" s="42">
        <f>+VLOOKUP(C1343,'[8]Resumen Peso'!$B$1:$D$65536,3,0)</f>
        <v>16120.862385021028</v>
      </c>
      <c r="N1343" s="9"/>
      <c r="O1343" s="9"/>
      <c r="P1343" s="9"/>
      <c r="Q1343" s="9"/>
      <c r="R1343" s="9"/>
    </row>
    <row r="1344" spans="1:18" x14ac:dyDescent="0.2">
      <c r="A1344" s="33"/>
      <c r="B1344" s="34">
        <f t="shared" si="20"/>
        <v>1328</v>
      </c>
      <c r="C1344" s="35" t="s">
        <v>1377</v>
      </c>
      <c r="D1344" s="36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37" t="s">
        <v>50</v>
      </c>
      <c r="F1344" s="38">
        <v>0</v>
      </c>
      <c r="G1344" s="39">
        <f>VLOOKUP(C1344,'[8]Resumen Peso'!$B$1:$D$65536,3,0)*$C$14</f>
        <v>19946.736987707085</v>
      </c>
      <c r="H1344" s="46"/>
      <c r="I1344" s="41"/>
      <c r="J1344" s="42">
        <f>+VLOOKUP(C1344,'[8]Resumen Peso'!$B$1:$D$65536,3,0)</f>
        <v>16642.386676803584</v>
      </c>
      <c r="N1344" s="9"/>
      <c r="O1344" s="9"/>
      <c r="P1344" s="9"/>
      <c r="Q1344" s="9"/>
      <c r="R1344" s="9"/>
    </row>
    <row r="1345" spans="1:18" x14ac:dyDescent="0.2">
      <c r="A1345" s="33"/>
      <c r="B1345" s="34">
        <f t="shared" si="20"/>
        <v>1329</v>
      </c>
      <c r="C1345" s="35" t="s">
        <v>1378</v>
      </c>
      <c r="D1345" s="36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37" t="s">
        <v>50</v>
      </c>
      <c r="F1345" s="38">
        <v>0</v>
      </c>
      <c r="G1345" s="39">
        <f>VLOOKUP(C1345,'[8]Resumen Peso'!$B$1:$D$65536,3,0)*$C$14</f>
        <v>22237.164980721391</v>
      </c>
      <c r="H1345" s="46"/>
      <c r="I1345" s="41"/>
      <c r="J1345" s="42">
        <f>+VLOOKUP(C1345,'[8]Resumen Peso'!$B$1:$D$65536,3,0)</f>
        <v>18553.385369903663</v>
      </c>
      <c r="N1345" s="9"/>
      <c r="O1345" s="9"/>
      <c r="P1345" s="9"/>
      <c r="Q1345" s="9"/>
      <c r="R1345" s="9"/>
    </row>
    <row r="1346" spans="1:18" x14ac:dyDescent="0.2">
      <c r="A1346" s="33"/>
      <c r="B1346" s="34">
        <f t="shared" si="20"/>
        <v>1330</v>
      </c>
      <c r="C1346" s="35" t="s">
        <v>1379</v>
      </c>
      <c r="D1346" s="36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37" t="s">
        <v>50</v>
      </c>
      <c r="F1346" s="38">
        <v>0</v>
      </c>
      <c r="G1346" s="39">
        <f>VLOOKUP(C1346,'[8]Resumen Peso'!$B$1:$D$65536,3,0)*$C$14</f>
        <v>24527.592973735693</v>
      </c>
      <c r="H1346" s="46"/>
      <c r="I1346" s="41"/>
      <c r="J1346" s="42">
        <f>+VLOOKUP(C1346,'[8]Resumen Peso'!$B$1:$D$65536,3,0)</f>
        <v>20464.384063003741</v>
      </c>
      <c r="N1346" s="9"/>
      <c r="O1346" s="9"/>
      <c r="P1346" s="9"/>
      <c r="Q1346" s="9"/>
      <c r="R1346" s="9"/>
    </row>
    <row r="1347" spans="1:18" x14ac:dyDescent="0.2">
      <c r="A1347" s="33"/>
      <c r="B1347" s="34">
        <f t="shared" si="20"/>
        <v>1331</v>
      </c>
      <c r="C1347" s="35" t="s">
        <v>1380</v>
      </c>
      <c r="D1347" s="36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37" t="s">
        <v>50</v>
      </c>
      <c r="F1347" s="38">
        <v>0</v>
      </c>
      <c r="G1347" s="39">
        <f>VLOOKUP(C1347,'[8]Resumen Peso'!$B$1:$D$65536,3,0)*$C$14</f>
        <v>4732.9903186810225</v>
      </c>
      <c r="H1347" s="46"/>
      <c r="I1347" s="41"/>
      <c r="J1347" s="42">
        <f>+VLOOKUP(C1347,'[8]Resumen Peso'!$B$1:$D$65536,3,0)</f>
        <v>3948.9293446643051</v>
      </c>
      <c r="N1347" s="9"/>
      <c r="O1347" s="9"/>
      <c r="P1347" s="9"/>
      <c r="Q1347" s="9"/>
      <c r="R1347" s="9"/>
    </row>
    <row r="1348" spans="1:18" x14ac:dyDescent="0.2">
      <c r="A1348" s="33"/>
      <c r="B1348" s="34">
        <f t="shared" si="20"/>
        <v>1332</v>
      </c>
      <c r="C1348" s="35" t="s">
        <v>1381</v>
      </c>
      <c r="D1348" s="36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37" t="s">
        <v>50</v>
      </c>
      <c r="F1348" s="38">
        <v>0</v>
      </c>
      <c r="G1348" s="39">
        <f>VLOOKUP(C1348,'[8]Resumen Peso'!$B$1:$D$65536,3,0)*$C$14</f>
        <v>5415.2231574098178</v>
      </c>
      <c r="H1348" s="46"/>
      <c r="I1348" s="41"/>
      <c r="J1348" s="42">
        <f>+VLOOKUP(C1348,'[8]Resumen Peso'!$B$1:$D$65536,3,0)</f>
        <v>4518.1443853366372</v>
      </c>
      <c r="N1348" s="9"/>
      <c r="O1348" s="9"/>
      <c r="P1348" s="9"/>
      <c r="Q1348" s="9"/>
      <c r="R1348" s="9"/>
    </row>
    <row r="1349" spans="1:18" x14ac:dyDescent="0.2">
      <c r="A1349" s="33"/>
      <c r="B1349" s="34">
        <f t="shared" si="20"/>
        <v>1333</v>
      </c>
      <c r="C1349" s="35" t="s">
        <v>1382</v>
      </c>
      <c r="D1349" s="36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37" t="s">
        <v>50</v>
      </c>
      <c r="F1349" s="38">
        <v>0</v>
      </c>
      <c r="G1349" s="39">
        <f>VLOOKUP(C1349,'[8]Resumen Peso'!$B$1:$D$65536,3,0)*$C$14</f>
        <v>6091.3646315071064</v>
      </c>
      <c r="H1349" s="46"/>
      <c r="I1349" s="41"/>
      <c r="J1349" s="42">
        <f>+VLOOKUP(C1349,'[8]Resumen Peso'!$B$1:$D$65536,3,0)</f>
        <v>5082.2771488601093</v>
      </c>
      <c r="N1349" s="9"/>
      <c r="O1349" s="9"/>
      <c r="P1349" s="9"/>
      <c r="Q1349" s="9"/>
      <c r="R1349" s="9"/>
    </row>
    <row r="1350" spans="1:18" x14ac:dyDescent="0.2">
      <c r="A1350" s="33"/>
      <c r="B1350" s="34">
        <f t="shared" si="20"/>
        <v>1334</v>
      </c>
      <c r="C1350" s="35" t="s">
        <v>1383</v>
      </c>
      <c r="D1350" s="36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37" t="s">
        <v>50</v>
      </c>
      <c r="F1350" s="38">
        <v>0</v>
      </c>
      <c r="G1350" s="39">
        <f>VLOOKUP(C1350,'[8]Resumen Peso'!$B$1:$D$65536,3,0)*$C$14</f>
        <v>6761.4147409728894</v>
      </c>
      <c r="H1350" s="46"/>
      <c r="I1350" s="41"/>
      <c r="J1350" s="42">
        <f>+VLOOKUP(C1350,'[8]Resumen Peso'!$B$1:$D$65536,3,0)</f>
        <v>5641.327635234722</v>
      </c>
      <c r="N1350" s="9"/>
      <c r="O1350" s="9"/>
      <c r="P1350" s="9"/>
      <c r="Q1350" s="9"/>
      <c r="R1350" s="9"/>
    </row>
    <row r="1351" spans="1:18" x14ac:dyDescent="0.2">
      <c r="A1351" s="33"/>
      <c r="B1351" s="34">
        <f t="shared" si="20"/>
        <v>1335</v>
      </c>
      <c r="C1351" s="35" t="s">
        <v>1384</v>
      </c>
      <c r="D1351" s="36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37" t="s">
        <v>50</v>
      </c>
      <c r="F1351" s="38">
        <v>0</v>
      </c>
      <c r="G1351" s="39">
        <f>VLOOKUP(C1351,'[8]Resumen Peso'!$B$1:$D$65536,3,0)*$C$14</f>
        <v>7431.4648504386696</v>
      </c>
      <c r="H1351" s="46"/>
      <c r="I1351" s="41"/>
      <c r="J1351" s="42">
        <f>+VLOOKUP(C1351,'[8]Resumen Peso'!$B$1:$D$65536,3,0)</f>
        <v>6200.378121609333</v>
      </c>
      <c r="N1351" s="9"/>
      <c r="O1351" s="9"/>
      <c r="P1351" s="9"/>
      <c r="Q1351" s="9"/>
      <c r="R1351" s="9"/>
    </row>
    <row r="1352" spans="1:18" x14ac:dyDescent="0.2">
      <c r="A1352" s="33"/>
      <c r="B1352" s="34">
        <f t="shared" si="20"/>
        <v>1336</v>
      </c>
      <c r="C1352" s="35" t="s">
        <v>1385</v>
      </c>
      <c r="D1352" s="36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37" t="s">
        <v>50</v>
      </c>
      <c r="F1352" s="38">
        <v>0</v>
      </c>
      <c r="G1352" s="39">
        <f>VLOOKUP(C1352,'[8]Resumen Peso'!$B$1:$D$65536,3,0)*$C$14</f>
        <v>8331.2690510756383</v>
      </c>
      <c r="H1352" s="46"/>
      <c r="I1352" s="41"/>
      <c r="J1352" s="42">
        <f>+VLOOKUP(C1352,'[8]Resumen Peso'!$B$1:$D$65536,3,0)</f>
        <v>6951.1219374846514</v>
      </c>
      <c r="N1352" s="9"/>
      <c r="O1352" s="9"/>
      <c r="P1352" s="9"/>
      <c r="Q1352" s="9"/>
      <c r="R1352" s="9"/>
    </row>
    <row r="1353" spans="1:18" x14ac:dyDescent="0.2">
      <c r="A1353" s="33"/>
      <c r="B1353" s="34">
        <f t="shared" si="20"/>
        <v>1337</v>
      </c>
      <c r="C1353" s="35" t="s">
        <v>1386</v>
      </c>
      <c r="D1353" s="36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37" t="s">
        <v>50</v>
      </c>
      <c r="F1353" s="38">
        <v>0</v>
      </c>
      <c r="G1353" s="39">
        <f>VLOOKUP(C1353,'[8]Resumen Peso'!$B$1:$D$65536,3,0)*$C$14</f>
        <v>9246.6915106277884</v>
      </c>
      <c r="H1353" s="46"/>
      <c r="I1353" s="41"/>
      <c r="J1353" s="42">
        <f>+VLOOKUP(C1353,'[8]Resumen Peso'!$B$1:$D$65536,3,0)</f>
        <v>7714.8967119696463</v>
      </c>
      <c r="N1353" s="9"/>
      <c r="O1353" s="9"/>
      <c r="P1353" s="9"/>
      <c r="Q1353" s="9"/>
      <c r="R1353" s="9"/>
    </row>
    <row r="1354" spans="1:18" x14ac:dyDescent="0.2">
      <c r="A1354" s="33"/>
      <c r="B1354" s="34">
        <f t="shared" si="20"/>
        <v>1338</v>
      </c>
      <c r="C1354" s="35" t="s">
        <v>1387</v>
      </c>
      <c r="D1354" s="36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37" t="s">
        <v>50</v>
      </c>
      <c r="F1354" s="38">
        <v>0</v>
      </c>
      <c r="G1354" s="39">
        <f>VLOOKUP(C1354,'[8]Resumen Peso'!$B$1:$D$65536,3,0)*$C$14</f>
        <v>10162.11397017994</v>
      </c>
      <c r="H1354" s="46"/>
      <c r="I1354" s="41"/>
      <c r="J1354" s="42">
        <f>+VLOOKUP(C1354,'[8]Resumen Peso'!$B$1:$D$65536,3,0)</f>
        <v>8478.6714864546411</v>
      </c>
      <c r="N1354" s="9"/>
      <c r="O1354" s="9"/>
      <c r="P1354" s="9"/>
      <c r="Q1354" s="9"/>
      <c r="R1354" s="9"/>
    </row>
    <row r="1355" spans="1:18" x14ac:dyDescent="0.2">
      <c r="A1355" s="33"/>
      <c r="B1355" s="34">
        <f t="shared" si="20"/>
        <v>1339</v>
      </c>
      <c r="C1355" s="35" t="s">
        <v>1388</v>
      </c>
      <c r="D1355" s="36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37" t="s">
        <v>50</v>
      </c>
      <c r="F1355" s="38">
        <v>0</v>
      </c>
      <c r="G1355" s="39">
        <f>VLOOKUP(C1355,'[8]Resumen Peso'!$B$1:$D$65536,3,0)*$C$14</f>
        <v>11242.978234240245</v>
      </c>
      <c r="H1355" s="46"/>
      <c r="I1355" s="41"/>
      <c r="J1355" s="42">
        <f>+VLOOKUP(C1355,'[8]Resumen Peso'!$B$1:$D$65536,3,0)</f>
        <v>9380.4811929101979</v>
      </c>
      <c r="N1355" s="9"/>
      <c r="O1355" s="9"/>
      <c r="P1355" s="9"/>
      <c r="Q1355" s="9"/>
      <c r="R1355" s="9"/>
    </row>
    <row r="1356" spans="1:18" x14ac:dyDescent="0.2">
      <c r="A1356" s="33"/>
      <c r="B1356" s="34">
        <f t="shared" si="20"/>
        <v>1340</v>
      </c>
      <c r="C1356" s="35" t="s">
        <v>1389</v>
      </c>
      <c r="D1356" s="36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37" t="s">
        <v>50</v>
      </c>
      <c r="F1356" s="38">
        <v>0</v>
      </c>
      <c r="G1356" s="39">
        <f>VLOOKUP(C1356,'[8]Resumen Peso'!$B$1:$D$65536,3,0)*$C$14</f>
        <v>12520.020305390026</v>
      </c>
      <c r="H1356" s="46"/>
      <c r="I1356" s="41"/>
      <c r="J1356" s="42">
        <f>+VLOOKUP(C1356,'[8]Resumen Peso'!$B$1:$D$65536,3,0)</f>
        <v>10445.970148006902</v>
      </c>
      <c r="N1356" s="9"/>
      <c r="O1356" s="9"/>
      <c r="P1356" s="9"/>
      <c r="Q1356" s="9"/>
      <c r="R1356" s="9"/>
    </row>
    <row r="1357" spans="1:18" x14ac:dyDescent="0.2">
      <c r="A1357" s="33"/>
      <c r="B1357" s="34">
        <f t="shared" si="20"/>
        <v>1341</v>
      </c>
      <c r="C1357" s="35" t="s">
        <v>1390</v>
      </c>
      <c r="D1357" s="36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37" t="s">
        <v>50</v>
      </c>
      <c r="F1357" s="38">
        <v>0</v>
      </c>
      <c r="G1357" s="39">
        <f>VLOOKUP(C1357,'[8]Resumen Peso'!$B$1:$D$65536,3,0)*$C$14</f>
        <v>14022.422742036832</v>
      </c>
      <c r="H1357" s="46"/>
      <c r="I1357" s="41"/>
      <c r="J1357" s="42">
        <f>+VLOOKUP(C1357,'[8]Resumen Peso'!$B$1:$D$65536,3,0)</f>
        <v>11699.486565767731</v>
      </c>
      <c r="N1357" s="9"/>
      <c r="O1357" s="9"/>
      <c r="P1357" s="9"/>
      <c r="Q1357" s="9"/>
      <c r="R1357" s="9"/>
    </row>
    <row r="1358" spans="1:18" x14ac:dyDescent="0.2">
      <c r="A1358" s="33"/>
      <c r="B1358" s="34">
        <f t="shared" si="20"/>
        <v>1342</v>
      </c>
      <c r="C1358" s="35" t="s">
        <v>1391</v>
      </c>
      <c r="D1358" s="36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37" t="s">
        <v>50</v>
      </c>
      <c r="F1358" s="38">
        <v>0</v>
      </c>
      <c r="G1358" s="39">
        <f>VLOOKUP(C1358,'[8]Resumen Peso'!$B$1:$D$65536,3,0)*$C$14</f>
        <v>14476.060637762024</v>
      </c>
      <c r="H1358" s="46"/>
      <c r="I1358" s="41"/>
      <c r="J1358" s="42">
        <f>+VLOOKUP(C1358,'[8]Resumen Peso'!$B$1:$D$65536,3,0)</f>
        <v>12077.975402140462</v>
      </c>
      <c r="N1358" s="9"/>
      <c r="O1358" s="9"/>
      <c r="P1358" s="9"/>
      <c r="Q1358" s="9"/>
      <c r="R1358" s="9"/>
    </row>
    <row r="1359" spans="1:18" x14ac:dyDescent="0.2">
      <c r="A1359" s="33"/>
      <c r="B1359" s="34">
        <f t="shared" si="20"/>
        <v>1343</v>
      </c>
      <c r="C1359" s="35" t="s">
        <v>1392</v>
      </c>
      <c r="D1359" s="36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37" t="s">
        <v>50</v>
      </c>
      <c r="F1359" s="38">
        <v>0</v>
      </c>
      <c r="G1359" s="39">
        <f>VLOOKUP(C1359,'[8]Resumen Peso'!$B$1:$D$65536,3,0)*$C$14</f>
        <v>16138.306173647743</v>
      </c>
      <c r="H1359" s="46"/>
      <c r="I1359" s="41"/>
      <c r="J1359" s="42">
        <f>+VLOOKUP(C1359,'[8]Resumen Peso'!$B$1:$D$65536,3,0)</f>
        <v>13464.855520780895</v>
      </c>
      <c r="N1359" s="9"/>
      <c r="O1359" s="9"/>
      <c r="P1359" s="9"/>
      <c r="Q1359" s="9"/>
      <c r="R1359" s="9"/>
    </row>
    <row r="1360" spans="1:18" x14ac:dyDescent="0.2">
      <c r="A1360" s="33"/>
      <c r="B1360" s="34">
        <f t="shared" si="20"/>
        <v>1344</v>
      </c>
      <c r="C1360" s="35" t="s">
        <v>1393</v>
      </c>
      <c r="D1360" s="36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37" t="s">
        <v>50</v>
      </c>
      <c r="F1360" s="38">
        <v>0</v>
      </c>
      <c r="G1360" s="39">
        <f>VLOOKUP(C1360,'[8]Resumen Peso'!$B$1:$D$65536,3,0)*$C$14</f>
        <v>17800.551709533462</v>
      </c>
      <c r="H1360" s="46"/>
      <c r="I1360" s="41"/>
      <c r="J1360" s="42">
        <f>+VLOOKUP(C1360,'[8]Resumen Peso'!$B$1:$D$65536,3,0)</f>
        <v>14851.735639421328</v>
      </c>
      <c r="N1360" s="9"/>
      <c r="O1360" s="9"/>
      <c r="P1360" s="9"/>
      <c r="Q1360" s="9"/>
      <c r="R1360" s="9"/>
    </row>
    <row r="1361" spans="1:18" x14ac:dyDescent="0.2">
      <c r="A1361" s="33"/>
      <c r="B1361" s="34">
        <f t="shared" si="20"/>
        <v>1345</v>
      </c>
      <c r="C1361" s="35" t="s">
        <v>1394</v>
      </c>
      <c r="D1361" s="36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37" t="s">
        <v>50</v>
      </c>
      <c r="F1361" s="38">
        <v>0</v>
      </c>
      <c r="G1361" s="39">
        <f>VLOOKUP(C1361,'[8]Resumen Peso'!$B$1:$D$65536,3,0)*$C$14</f>
        <v>4762.7066932994776</v>
      </c>
      <c r="H1361" s="46"/>
      <c r="I1361" s="41"/>
      <c r="J1361" s="42">
        <f>+VLOOKUP(C1361,'[8]Resumen Peso'!$B$1:$D$65536,3,0)</f>
        <v>3973.7229436042153</v>
      </c>
      <c r="N1361" s="9"/>
      <c r="O1361" s="9"/>
      <c r="P1361" s="9"/>
      <c r="Q1361" s="9"/>
      <c r="R1361" s="9"/>
    </row>
    <row r="1362" spans="1:18" x14ac:dyDescent="0.2">
      <c r="A1362" s="33"/>
      <c r="B1362" s="34">
        <f t="shared" ref="B1362:B1425" si="21">1+B1361</f>
        <v>1346</v>
      </c>
      <c r="C1362" s="35" t="s">
        <v>1395</v>
      </c>
      <c r="D1362" s="36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37" t="s">
        <v>50</v>
      </c>
      <c r="F1362" s="38">
        <v>0</v>
      </c>
      <c r="G1362" s="39">
        <f>VLOOKUP(C1362,'[8]Resumen Peso'!$B$1:$D$65536,3,0)*$C$14</f>
        <v>5449.2229734147168</v>
      </c>
      <c r="H1362" s="46"/>
      <c r="I1362" s="41"/>
      <c r="J1362" s="42">
        <f>+VLOOKUP(C1362,'[8]Resumen Peso'!$B$1:$D$65536,3,0)</f>
        <v>4546.5118363759939</v>
      </c>
      <c r="N1362" s="9"/>
      <c r="O1362" s="9"/>
      <c r="P1362" s="9"/>
      <c r="Q1362" s="9"/>
      <c r="R1362" s="9"/>
    </row>
    <row r="1363" spans="1:18" x14ac:dyDescent="0.2">
      <c r="A1363" s="33"/>
      <c r="B1363" s="34">
        <f t="shared" si="21"/>
        <v>1347</v>
      </c>
      <c r="C1363" s="35" t="s">
        <v>1396</v>
      </c>
      <c r="D1363" s="36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37" t="s">
        <v>50</v>
      </c>
      <c r="F1363" s="38">
        <v>0</v>
      </c>
      <c r="G1363" s="39">
        <f>VLOOKUP(C1363,'[8]Resumen Peso'!$B$1:$D$65536,3,0)*$C$14</f>
        <v>6129.6096438860704</v>
      </c>
      <c r="H1363" s="46"/>
      <c r="I1363" s="41"/>
      <c r="J1363" s="42">
        <f>+VLOOKUP(C1363,'[8]Resumen Peso'!$B$1:$D$65536,3,0)</f>
        <v>5114.1865426051672</v>
      </c>
      <c r="N1363" s="9"/>
      <c r="O1363" s="9"/>
      <c r="P1363" s="9"/>
      <c r="Q1363" s="9"/>
      <c r="R1363" s="9"/>
    </row>
    <row r="1364" spans="1:18" x14ac:dyDescent="0.2">
      <c r="A1364" s="33"/>
      <c r="B1364" s="34">
        <f t="shared" si="21"/>
        <v>1348</v>
      </c>
      <c r="C1364" s="35" t="s">
        <v>1397</v>
      </c>
      <c r="D1364" s="36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37" t="s">
        <v>50</v>
      </c>
      <c r="F1364" s="38">
        <v>0</v>
      </c>
      <c r="G1364" s="39">
        <f>VLOOKUP(C1364,'[8]Resumen Peso'!$B$1:$D$65536,3,0)*$C$14</f>
        <v>6803.8667047135395</v>
      </c>
      <c r="H1364" s="46"/>
      <c r="I1364" s="41"/>
      <c r="J1364" s="42">
        <f>+VLOOKUP(C1364,'[8]Resumen Peso'!$B$1:$D$65536,3,0)</f>
        <v>5676.7470622917363</v>
      </c>
      <c r="N1364" s="9"/>
      <c r="O1364" s="9"/>
      <c r="P1364" s="9"/>
      <c r="Q1364" s="9"/>
      <c r="R1364" s="9"/>
    </row>
    <row r="1365" spans="1:18" x14ac:dyDescent="0.2">
      <c r="A1365" s="33"/>
      <c r="B1365" s="34">
        <f t="shared" si="21"/>
        <v>1349</v>
      </c>
      <c r="C1365" s="35" t="s">
        <v>1398</v>
      </c>
      <c r="D1365" s="36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37" t="s">
        <v>50</v>
      </c>
      <c r="F1365" s="38">
        <v>0</v>
      </c>
      <c r="G1365" s="39">
        <f>VLOOKUP(C1365,'[8]Resumen Peso'!$B$1:$D$65536,3,0)*$C$14</f>
        <v>7478.1237655410059</v>
      </c>
      <c r="H1365" s="46"/>
      <c r="I1365" s="41"/>
      <c r="J1365" s="42">
        <f>+VLOOKUP(C1365,'[8]Resumen Peso'!$B$1:$D$65536,3,0)</f>
        <v>6239.3075819783035</v>
      </c>
      <c r="N1365" s="9"/>
      <c r="O1365" s="9"/>
      <c r="P1365" s="9"/>
      <c r="Q1365" s="9"/>
      <c r="R1365" s="9"/>
    </row>
    <row r="1366" spans="1:18" x14ac:dyDescent="0.2">
      <c r="A1366" s="33"/>
      <c r="B1366" s="34">
        <f t="shared" si="21"/>
        <v>1350</v>
      </c>
      <c r="C1366" s="35" t="s">
        <v>1399</v>
      </c>
      <c r="D1366" s="36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37" t="s">
        <v>50</v>
      </c>
      <c r="F1366" s="38">
        <v>0</v>
      </c>
      <c r="G1366" s="39">
        <f>VLOOKUP(C1366,'[8]Resumen Peso'!$B$1:$D$65536,3,0)*$C$14</f>
        <v>8383.5774429165685</v>
      </c>
      <c r="H1366" s="46"/>
      <c r="I1366" s="41"/>
      <c r="J1366" s="42">
        <f>+VLOOKUP(C1366,'[8]Resumen Peso'!$B$1:$D$65536,3,0)</f>
        <v>6994.7649896788544</v>
      </c>
      <c r="N1366" s="9"/>
      <c r="O1366" s="9"/>
      <c r="P1366" s="9"/>
      <c r="Q1366" s="9"/>
      <c r="R1366" s="9"/>
    </row>
    <row r="1367" spans="1:18" x14ac:dyDescent="0.2">
      <c r="A1367" s="33"/>
      <c r="B1367" s="34">
        <f t="shared" si="21"/>
        <v>1351</v>
      </c>
      <c r="C1367" s="35" t="s">
        <v>1400</v>
      </c>
      <c r="D1367" s="36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37" t="s">
        <v>50</v>
      </c>
      <c r="F1367" s="38">
        <v>0</v>
      </c>
      <c r="G1367" s="39">
        <f>VLOOKUP(C1367,'[8]Resumen Peso'!$B$1:$D$65536,3,0)*$C$14</f>
        <v>9304.7474394190558</v>
      </c>
      <c r="H1367" s="46"/>
      <c r="I1367" s="41"/>
      <c r="J1367" s="42">
        <f>+VLOOKUP(C1367,'[8]Resumen Peso'!$B$1:$D$65536,3,0)</f>
        <v>7763.3351716746438</v>
      </c>
      <c r="N1367" s="9"/>
      <c r="O1367" s="9"/>
      <c r="P1367" s="9"/>
      <c r="Q1367" s="9"/>
      <c r="R1367" s="9"/>
    </row>
    <row r="1368" spans="1:18" x14ac:dyDescent="0.2">
      <c r="A1368" s="33"/>
      <c r="B1368" s="34">
        <f t="shared" si="21"/>
        <v>1352</v>
      </c>
      <c r="C1368" s="35" t="s">
        <v>1401</v>
      </c>
      <c r="D1368" s="36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37" t="s">
        <v>50</v>
      </c>
      <c r="F1368" s="38">
        <v>0</v>
      </c>
      <c r="G1368" s="39">
        <f>VLOOKUP(C1368,'[8]Resumen Peso'!$B$1:$D$65536,3,0)*$C$14</f>
        <v>10225.917435921543</v>
      </c>
      <c r="H1368" s="46"/>
      <c r="I1368" s="41"/>
      <c r="J1368" s="42">
        <f>+VLOOKUP(C1368,'[8]Resumen Peso'!$B$1:$D$65536,3,0)</f>
        <v>8531.9053536704341</v>
      </c>
      <c r="N1368" s="9"/>
      <c r="O1368" s="9"/>
      <c r="P1368" s="9"/>
      <c r="Q1368" s="9"/>
      <c r="R1368" s="9"/>
    </row>
    <row r="1369" spans="1:18" x14ac:dyDescent="0.2">
      <c r="A1369" s="33"/>
      <c r="B1369" s="34">
        <f t="shared" si="21"/>
        <v>1353</v>
      </c>
      <c r="C1369" s="35" t="s">
        <v>1402</v>
      </c>
      <c r="D1369" s="36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37" t="s">
        <v>50</v>
      </c>
      <c r="F1369" s="38">
        <v>0</v>
      </c>
      <c r="G1369" s="39">
        <f>VLOOKUP(C1369,'[8]Resumen Peso'!$B$1:$D$65536,3,0)*$C$14</f>
        <v>11313.567973610114</v>
      </c>
      <c r="H1369" s="46"/>
      <c r="I1369" s="41"/>
      <c r="J1369" s="42">
        <f>+VLOOKUP(C1369,'[8]Resumen Peso'!$B$1:$D$65536,3,0)</f>
        <v>9439.3771285578259</v>
      </c>
      <c r="N1369" s="9"/>
      <c r="O1369" s="9"/>
      <c r="P1369" s="9"/>
      <c r="Q1369" s="9"/>
      <c r="R1369" s="9"/>
    </row>
    <row r="1370" spans="1:18" x14ac:dyDescent="0.2">
      <c r="A1370" s="33"/>
      <c r="B1370" s="34">
        <f t="shared" si="21"/>
        <v>1354</v>
      </c>
      <c r="C1370" s="35" t="s">
        <v>1403</v>
      </c>
      <c r="D1370" s="36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37" t="s">
        <v>50</v>
      </c>
      <c r="F1370" s="38">
        <v>0</v>
      </c>
      <c r="G1370" s="39">
        <f>VLOOKUP(C1370,'[8]Resumen Peso'!$B$1:$D$65536,3,0)*$C$14</f>
        <v>12598.628032973402</v>
      </c>
      <c r="H1370" s="46"/>
      <c r="I1370" s="41"/>
      <c r="J1370" s="42">
        <f>+VLOOKUP(C1370,'[8]Resumen Peso'!$B$1:$D$65536,3,0)</f>
        <v>10511.555822447468</v>
      </c>
      <c r="N1370" s="9"/>
      <c r="O1370" s="9"/>
      <c r="P1370" s="9"/>
      <c r="Q1370" s="9"/>
      <c r="R1370" s="9"/>
    </row>
    <row r="1371" spans="1:18" x14ac:dyDescent="0.2">
      <c r="A1371" s="33"/>
      <c r="B1371" s="34">
        <f t="shared" si="21"/>
        <v>1355</v>
      </c>
      <c r="C1371" s="35" t="s">
        <v>1404</v>
      </c>
      <c r="D1371" s="36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37" t="s">
        <v>50</v>
      </c>
      <c r="F1371" s="38">
        <v>0</v>
      </c>
      <c r="G1371" s="39">
        <f>VLOOKUP(C1371,'[8]Resumen Peso'!$B$1:$D$65536,3,0)*$C$14</f>
        <v>14110.46339693021</v>
      </c>
      <c r="H1371" s="46"/>
      <c r="I1371" s="41"/>
      <c r="J1371" s="42">
        <f>+VLOOKUP(C1371,'[8]Resumen Peso'!$B$1:$D$65536,3,0)</f>
        <v>11772.942521141165</v>
      </c>
      <c r="N1371" s="9"/>
      <c r="O1371" s="9"/>
      <c r="P1371" s="9"/>
      <c r="Q1371" s="9"/>
      <c r="R1371" s="9"/>
    </row>
    <row r="1372" spans="1:18" x14ac:dyDescent="0.2">
      <c r="A1372" s="33"/>
      <c r="B1372" s="34">
        <f t="shared" si="21"/>
        <v>1356</v>
      </c>
      <c r="C1372" s="35" t="s">
        <v>1405</v>
      </c>
      <c r="D1372" s="36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37" t="s">
        <v>50</v>
      </c>
      <c r="F1372" s="38">
        <v>0</v>
      </c>
      <c r="G1372" s="39">
        <f>VLOOKUP(C1372,'[8]Resumen Peso'!$B$1:$D$65536,3,0)*$C$14</f>
        <v>14566.949486448933</v>
      </c>
      <c r="H1372" s="46"/>
      <c r="I1372" s="41"/>
      <c r="J1372" s="42">
        <f>+VLOOKUP(C1372,'[8]Resumen Peso'!$B$1:$D$65536,3,0)</f>
        <v>12153.807723255903</v>
      </c>
      <c r="N1372" s="9"/>
      <c r="O1372" s="9"/>
      <c r="P1372" s="9"/>
      <c r="Q1372" s="9"/>
      <c r="R1372" s="9"/>
    </row>
    <row r="1373" spans="1:18" x14ac:dyDescent="0.2">
      <c r="A1373" s="33"/>
      <c r="B1373" s="34">
        <f t="shared" si="21"/>
        <v>1357</v>
      </c>
      <c r="C1373" s="35" t="s">
        <v>1406</v>
      </c>
      <c r="D1373" s="36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37" t="s">
        <v>50</v>
      </c>
      <c r="F1373" s="38">
        <v>0</v>
      </c>
      <c r="G1373" s="39">
        <f>VLOOKUP(C1373,'[8]Resumen Peso'!$B$1:$D$65536,3,0)*$C$14</f>
        <v>16239.631534502712</v>
      </c>
      <c r="H1373" s="46"/>
      <c r="I1373" s="41"/>
      <c r="J1373" s="42">
        <f>+VLOOKUP(C1373,'[8]Resumen Peso'!$B$1:$D$65536,3,0)</f>
        <v>13549.395455134785</v>
      </c>
      <c r="N1373" s="9"/>
      <c r="O1373" s="9"/>
      <c r="P1373" s="9"/>
      <c r="Q1373" s="9"/>
      <c r="R1373" s="9"/>
    </row>
    <row r="1374" spans="1:18" x14ac:dyDescent="0.2">
      <c r="A1374" s="33"/>
      <c r="B1374" s="34">
        <f t="shared" si="21"/>
        <v>1358</v>
      </c>
      <c r="C1374" s="35" t="s">
        <v>1407</v>
      </c>
      <c r="D1374" s="36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37" t="s">
        <v>50</v>
      </c>
      <c r="F1374" s="38">
        <v>0</v>
      </c>
      <c r="G1374" s="39">
        <f>VLOOKUP(C1374,'[8]Resumen Peso'!$B$1:$D$65536,3,0)*$C$14</f>
        <v>17912.313582556493</v>
      </c>
      <c r="H1374" s="46"/>
      <c r="I1374" s="41"/>
      <c r="J1374" s="42">
        <f>+VLOOKUP(C1374,'[8]Resumen Peso'!$B$1:$D$65536,3,0)</f>
        <v>14944.983187013668</v>
      </c>
      <c r="N1374" s="9"/>
      <c r="O1374" s="9"/>
      <c r="P1374" s="9"/>
      <c r="Q1374" s="9"/>
      <c r="R1374" s="9"/>
    </row>
    <row r="1375" spans="1:18" x14ac:dyDescent="0.2">
      <c r="A1375" s="33"/>
      <c r="B1375" s="34">
        <f t="shared" si="21"/>
        <v>1359</v>
      </c>
      <c r="C1375" s="35" t="s">
        <v>1408</v>
      </c>
      <c r="D1375" s="36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37" t="s">
        <v>50</v>
      </c>
      <c r="F1375" s="38">
        <v>0</v>
      </c>
      <c r="G1375" s="39">
        <f>VLOOKUP(C1375,'[8]Resumen Peso'!$B$1:$D$65536,3,0)*$C$14</f>
        <v>4972.0948036035297</v>
      </c>
      <c r="H1375" s="46"/>
      <c r="I1375" s="41"/>
      <c r="J1375" s="42">
        <f>+VLOOKUP(C1375,'[8]Resumen Peso'!$B$1:$D$65536,3,0)</f>
        <v>4148.4240939403744</v>
      </c>
      <c r="N1375" s="9"/>
      <c r="O1375" s="9"/>
      <c r="P1375" s="9"/>
      <c r="Q1375" s="9"/>
      <c r="R1375" s="9"/>
    </row>
    <row r="1376" spans="1:18" x14ac:dyDescent="0.2">
      <c r="A1376" s="33"/>
      <c r="B1376" s="34">
        <f t="shared" si="21"/>
        <v>1360</v>
      </c>
      <c r="C1376" s="35" t="s">
        <v>1409</v>
      </c>
      <c r="D1376" s="36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37" t="s">
        <v>50</v>
      </c>
      <c r="F1376" s="38">
        <v>0</v>
      </c>
      <c r="G1376" s="39">
        <f>VLOOKUP(C1376,'[8]Resumen Peso'!$B$1:$D$65536,3,0)*$C$14</f>
        <v>5688.7931536725082</v>
      </c>
      <c r="H1376" s="46"/>
      <c r="I1376" s="41"/>
      <c r="J1376" s="42">
        <f>+VLOOKUP(C1376,'[8]Resumen Peso'!$B$1:$D$65536,3,0)</f>
        <v>4746.3951345083569</v>
      </c>
      <c r="N1376" s="9"/>
      <c r="O1376" s="9"/>
      <c r="P1376" s="9"/>
      <c r="Q1376" s="9"/>
      <c r="R1376" s="9"/>
    </row>
    <row r="1377" spans="1:18" x14ac:dyDescent="0.2">
      <c r="A1377" s="33"/>
      <c r="B1377" s="34">
        <f t="shared" si="21"/>
        <v>1361</v>
      </c>
      <c r="C1377" s="35" t="s">
        <v>1410</v>
      </c>
      <c r="D1377" s="36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37" t="s">
        <v>50</v>
      </c>
      <c r="F1377" s="38">
        <v>0</v>
      </c>
      <c r="G1377" s="39">
        <f>VLOOKUP(C1377,'[8]Resumen Peso'!$B$1:$D$65536,3,0)*$C$14</f>
        <v>6399.0924113301544</v>
      </c>
      <c r="H1377" s="46"/>
      <c r="I1377" s="41"/>
      <c r="J1377" s="42">
        <f>+VLOOKUP(C1377,'[8]Resumen Peso'!$B$1:$D$65536,3,0)</f>
        <v>5339.0271479284102</v>
      </c>
      <c r="N1377" s="9"/>
      <c r="O1377" s="9"/>
      <c r="P1377" s="9"/>
      <c r="Q1377" s="9"/>
      <c r="R1377" s="9"/>
    </row>
    <row r="1378" spans="1:18" x14ac:dyDescent="0.2">
      <c r="A1378" s="33"/>
      <c r="B1378" s="34">
        <f t="shared" si="21"/>
        <v>1362</v>
      </c>
      <c r="C1378" s="35" t="s">
        <v>1411</v>
      </c>
      <c r="D1378" s="36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37" t="s">
        <v>50</v>
      </c>
      <c r="F1378" s="38">
        <v>0</v>
      </c>
      <c r="G1378" s="39">
        <f>VLOOKUP(C1378,'[8]Resumen Peso'!$B$1:$D$65536,3,0)*$C$14</f>
        <v>7102.9925765764719</v>
      </c>
      <c r="H1378" s="46"/>
      <c r="I1378" s="41"/>
      <c r="J1378" s="42">
        <f>+VLOOKUP(C1378,'[8]Resumen Peso'!$B$1:$D$65536,3,0)</f>
        <v>5926.3201342005359</v>
      </c>
      <c r="N1378" s="9"/>
      <c r="O1378" s="9"/>
      <c r="P1378" s="9"/>
      <c r="Q1378" s="9"/>
      <c r="R1378" s="9"/>
    </row>
    <row r="1379" spans="1:18" x14ac:dyDescent="0.2">
      <c r="A1379" s="33"/>
      <c r="B1379" s="34">
        <f t="shared" si="21"/>
        <v>1363</v>
      </c>
      <c r="C1379" s="35" t="s">
        <v>1412</v>
      </c>
      <c r="D1379" s="36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37" t="s">
        <v>50</v>
      </c>
      <c r="F1379" s="38">
        <v>0</v>
      </c>
      <c r="G1379" s="39">
        <f>VLOOKUP(C1379,'[8]Resumen Peso'!$B$1:$D$65536,3,0)*$C$14</f>
        <v>7806.8927418227877</v>
      </c>
      <c r="H1379" s="46"/>
      <c r="I1379" s="41"/>
      <c r="J1379" s="42">
        <f>+VLOOKUP(C1379,'[8]Resumen Peso'!$B$1:$D$65536,3,0)</f>
        <v>6513.6131204726598</v>
      </c>
      <c r="N1379" s="9"/>
      <c r="O1379" s="9"/>
      <c r="P1379" s="9"/>
      <c r="Q1379" s="9"/>
      <c r="R1379" s="9"/>
    </row>
    <row r="1380" spans="1:18" x14ac:dyDescent="0.2">
      <c r="A1380" s="33"/>
      <c r="B1380" s="34">
        <f t="shared" si="21"/>
        <v>1364</v>
      </c>
      <c r="C1380" s="35" t="s">
        <v>1413</v>
      </c>
      <c r="D1380" s="36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37" t="s">
        <v>50</v>
      </c>
      <c r="F1380" s="38">
        <v>0</v>
      </c>
      <c r="G1380" s="39">
        <f>VLOOKUP(C1380,'[8]Resumen Peso'!$B$1:$D$65536,3,0)*$C$14</f>
        <v>8752.1538746396564</v>
      </c>
      <c r="H1380" s="46"/>
      <c r="I1380" s="41"/>
      <c r="J1380" s="42">
        <f>+VLOOKUP(C1380,'[8]Resumen Peso'!$B$1:$D$65536,3,0)</f>
        <v>7302.2835327103494</v>
      </c>
      <c r="N1380" s="9"/>
      <c r="O1380" s="9"/>
      <c r="P1380" s="9"/>
      <c r="Q1380" s="9"/>
      <c r="R1380" s="9"/>
    </row>
    <row r="1381" spans="1:18" x14ac:dyDescent="0.2">
      <c r="A1381" s="33"/>
      <c r="B1381" s="34">
        <f t="shared" si="21"/>
        <v>1365</v>
      </c>
      <c r="C1381" s="35" t="s">
        <v>1414</v>
      </c>
      <c r="D1381" s="36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37" t="s">
        <v>50</v>
      </c>
      <c r="F1381" s="38">
        <v>0</v>
      </c>
      <c r="G1381" s="39">
        <f>VLOOKUP(C1381,'[8]Resumen Peso'!$B$1:$D$65536,3,0)*$C$14</f>
        <v>9713.8222803991757</v>
      </c>
      <c r="H1381" s="46"/>
      <c r="I1381" s="41"/>
      <c r="J1381" s="42">
        <f>+VLOOKUP(C1381,'[8]Resumen Peso'!$B$1:$D$65536,3,0)</f>
        <v>8104.6432105553267</v>
      </c>
      <c r="N1381" s="9"/>
      <c r="O1381" s="9"/>
      <c r="P1381" s="9"/>
      <c r="Q1381" s="9"/>
      <c r="R1381" s="9"/>
    </row>
    <row r="1382" spans="1:18" x14ac:dyDescent="0.2">
      <c r="A1382" s="33"/>
      <c r="B1382" s="34">
        <f t="shared" si="21"/>
        <v>1366</v>
      </c>
      <c r="C1382" s="35" t="s">
        <v>1415</v>
      </c>
      <c r="D1382" s="36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37" t="s">
        <v>50</v>
      </c>
      <c r="F1382" s="38">
        <v>0</v>
      </c>
      <c r="G1382" s="39">
        <f>VLOOKUP(C1382,'[8]Resumen Peso'!$B$1:$D$65536,3,0)*$C$14</f>
        <v>10675.490686158693</v>
      </c>
      <c r="H1382" s="46"/>
      <c r="I1382" s="41"/>
      <c r="J1382" s="42">
        <f>+VLOOKUP(C1382,'[8]Resumen Peso'!$B$1:$D$65536,3,0)</f>
        <v>8907.0028884003041</v>
      </c>
      <c r="N1382" s="9"/>
      <c r="O1382" s="9"/>
      <c r="P1382" s="9"/>
      <c r="Q1382" s="9"/>
      <c r="R1382" s="9"/>
    </row>
    <row r="1383" spans="1:18" x14ac:dyDescent="0.2">
      <c r="A1383" s="33"/>
      <c r="B1383" s="34">
        <f t="shared" si="21"/>
        <v>1367</v>
      </c>
      <c r="C1383" s="35" t="s">
        <v>1416</v>
      </c>
      <c r="D1383" s="36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37" t="s">
        <v>50</v>
      </c>
      <c r="F1383" s="38">
        <v>0</v>
      </c>
      <c r="G1383" s="39">
        <f>VLOOKUP(C1383,'[8]Resumen Peso'!$B$1:$D$65536,3,0)*$C$14</f>
        <v>11810.958800159115</v>
      </c>
      <c r="H1383" s="46"/>
      <c r="I1383" s="41"/>
      <c r="J1383" s="42">
        <f>+VLOOKUP(C1383,'[8]Resumen Peso'!$B$1:$D$65536,3,0)</f>
        <v>9854.3708425685381</v>
      </c>
      <c r="N1383" s="9"/>
      <c r="O1383" s="9"/>
      <c r="P1383" s="9"/>
      <c r="Q1383" s="9"/>
      <c r="R1383" s="9"/>
    </row>
    <row r="1384" spans="1:18" x14ac:dyDescent="0.2">
      <c r="A1384" s="33"/>
      <c r="B1384" s="34">
        <f t="shared" si="21"/>
        <v>1368</v>
      </c>
      <c r="C1384" s="35" t="s">
        <v>1417</v>
      </c>
      <c r="D1384" s="36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37" t="s">
        <v>50</v>
      </c>
      <c r="F1384" s="38">
        <v>0</v>
      </c>
      <c r="G1384" s="39">
        <f>VLOOKUP(C1384,'[8]Resumen Peso'!$B$1:$D$65536,3,0)*$C$14</f>
        <v>13152.515367660484</v>
      </c>
      <c r="H1384" s="46"/>
      <c r="I1384" s="41"/>
      <c r="J1384" s="42">
        <f>+VLOOKUP(C1384,'[8]Resumen Peso'!$B$1:$D$65536,3,0)</f>
        <v>10973.686907091913</v>
      </c>
      <c r="N1384" s="9"/>
      <c r="O1384" s="9"/>
      <c r="P1384" s="9"/>
      <c r="Q1384" s="9"/>
      <c r="R1384" s="9"/>
    </row>
    <row r="1385" spans="1:18" x14ac:dyDescent="0.2">
      <c r="A1385" s="33"/>
      <c r="B1385" s="34">
        <f t="shared" si="21"/>
        <v>1369</v>
      </c>
      <c r="C1385" s="35" t="s">
        <v>1418</v>
      </c>
      <c r="D1385" s="36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37" t="s">
        <v>50</v>
      </c>
      <c r="F1385" s="38">
        <v>0</v>
      </c>
      <c r="G1385" s="39">
        <f>VLOOKUP(C1385,'[8]Resumen Peso'!$B$1:$D$65536,3,0)*$C$14</f>
        <v>14730.817211779742</v>
      </c>
      <c r="H1385" s="46"/>
      <c r="I1385" s="41"/>
      <c r="J1385" s="42">
        <f>+VLOOKUP(C1385,'[8]Resumen Peso'!$B$1:$D$65536,3,0)</f>
        <v>12290.529335942943</v>
      </c>
      <c r="N1385" s="9"/>
      <c r="O1385" s="9"/>
      <c r="P1385" s="9"/>
      <c r="Q1385" s="9"/>
      <c r="R1385" s="9"/>
    </row>
    <row r="1386" spans="1:18" x14ac:dyDescent="0.2">
      <c r="A1386" s="33"/>
      <c r="B1386" s="34">
        <f t="shared" si="21"/>
        <v>1370</v>
      </c>
      <c r="C1386" s="35" t="s">
        <v>1419</v>
      </c>
      <c r="D1386" s="36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37" t="s">
        <v>50</v>
      </c>
      <c r="F1386" s="38">
        <v>0</v>
      </c>
      <c r="G1386" s="39">
        <f>VLOOKUP(C1386,'[8]Resumen Peso'!$B$1:$D$65536,3,0)*$C$14</f>
        <v>15207.372301096182</v>
      </c>
      <c r="H1386" s="46"/>
      <c r="I1386" s="41"/>
      <c r="J1386" s="42">
        <f>+VLOOKUP(C1386,'[8]Resumen Peso'!$B$1:$D$65536,3,0)</f>
        <v>12688.138933647602</v>
      </c>
      <c r="N1386" s="9"/>
      <c r="O1386" s="9"/>
      <c r="P1386" s="9"/>
      <c r="Q1386" s="9"/>
      <c r="R1386" s="9"/>
    </row>
    <row r="1387" spans="1:18" x14ac:dyDescent="0.2">
      <c r="A1387" s="33"/>
      <c r="B1387" s="34">
        <f t="shared" si="21"/>
        <v>1371</v>
      </c>
      <c r="C1387" s="35" t="s">
        <v>1420</v>
      </c>
      <c r="D1387" s="36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37" t="s">
        <v>50</v>
      </c>
      <c r="F1387" s="38">
        <v>0</v>
      </c>
      <c r="G1387" s="39">
        <f>VLOOKUP(C1387,'[8]Resumen Peso'!$B$1:$D$65536,3,0)*$C$14</f>
        <v>16953.592308914362</v>
      </c>
      <c r="H1387" s="46"/>
      <c r="I1387" s="41"/>
      <c r="J1387" s="42">
        <f>+VLOOKUP(C1387,'[8]Resumen Peso'!$B$1:$D$65536,3,0)</f>
        <v>14145.082423241474</v>
      </c>
      <c r="N1387" s="9"/>
      <c r="O1387" s="9"/>
      <c r="P1387" s="9"/>
      <c r="Q1387" s="9"/>
      <c r="R1387" s="9"/>
    </row>
    <row r="1388" spans="1:18" x14ac:dyDescent="0.2">
      <c r="A1388" s="33"/>
      <c r="B1388" s="34">
        <f t="shared" si="21"/>
        <v>1372</v>
      </c>
      <c r="C1388" s="35" t="s">
        <v>1421</v>
      </c>
      <c r="D1388" s="36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37" t="s">
        <v>50</v>
      </c>
      <c r="F1388" s="38">
        <v>0</v>
      </c>
      <c r="G1388" s="39">
        <f>VLOOKUP(C1388,'[8]Resumen Peso'!$B$1:$D$65536,3,0)*$C$14</f>
        <v>18699.812316732539</v>
      </c>
      <c r="H1388" s="46"/>
      <c r="I1388" s="41"/>
      <c r="J1388" s="42">
        <f>+VLOOKUP(C1388,'[8]Resumen Peso'!$B$1:$D$65536,3,0)</f>
        <v>15602.025912835346</v>
      </c>
      <c r="N1388" s="9"/>
      <c r="O1388" s="9"/>
      <c r="P1388" s="9"/>
      <c r="Q1388" s="9"/>
      <c r="R1388" s="9"/>
    </row>
    <row r="1389" spans="1:18" x14ac:dyDescent="0.2">
      <c r="A1389" s="33"/>
      <c r="B1389" s="34">
        <f t="shared" si="21"/>
        <v>1373</v>
      </c>
      <c r="C1389" s="35" t="s">
        <v>1422</v>
      </c>
      <c r="D1389" s="36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37" t="s">
        <v>50</v>
      </c>
      <c r="F1389" s="38">
        <v>0</v>
      </c>
      <c r="G1389" s="39">
        <f>VLOOKUP(C1389,'[8]Resumen Peso'!$B$1:$D$65536,3,0)*$C$14</f>
        <v>4671.1615848102492</v>
      </c>
      <c r="H1389" s="46"/>
      <c r="I1389" s="41"/>
      <c r="J1389" s="42">
        <f>+VLOOKUP(C1389,'[8]Resumen Peso'!$B$1:$D$65536,3,0)</f>
        <v>3897.3430778253364</v>
      </c>
      <c r="N1389" s="9"/>
      <c r="O1389" s="9"/>
      <c r="P1389" s="9"/>
      <c r="Q1389" s="9"/>
      <c r="R1389" s="9"/>
    </row>
    <row r="1390" spans="1:18" x14ac:dyDescent="0.2">
      <c r="A1390" s="33"/>
      <c r="B1390" s="34">
        <f t="shared" si="21"/>
        <v>1374</v>
      </c>
      <c r="C1390" s="35" t="s">
        <v>1423</v>
      </c>
      <c r="D1390" s="36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37" t="s">
        <v>50</v>
      </c>
      <c r="F1390" s="38">
        <v>0</v>
      </c>
      <c r="G1390" s="39">
        <f>VLOOKUP(C1390,'[8]Resumen Peso'!$B$1:$D$65536,3,0)*$C$14</f>
        <v>5344.4821736117274</v>
      </c>
      <c r="H1390" s="46"/>
      <c r="I1390" s="41"/>
      <c r="J1390" s="42">
        <f>+VLOOKUP(C1390,'[8]Resumen Peso'!$B$1:$D$65536,3,0)</f>
        <v>4459.1222602145745</v>
      </c>
      <c r="N1390" s="9"/>
      <c r="O1390" s="9"/>
      <c r="P1390" s="9"/>
      <c r="Q1390" s="9"/>
      <c r="R1390" s="9"/>
    </row>
    <row r="1391" spans="1:18" x14ac:dyDescent="0.2">
      <c r="A1391" s="33"/>
      <c r="B1391" s="34">
        <f t="shared" si="21"/>
        <v>1375</v>
      </c>
      <c r="C1391" s="35" t="s">
        <v>1424</v>
      </c>
      <c r="D1391" s="36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37" t="s">
        <v>50</v>
      </c>
      <c r="F1391" s="38">
        <v>0</v>
      </c>
      <c r="G1391" s="39">
        <f>VLOOKUP(C1391,'[8]Resumen Peso'!$B$1:$D$65536,3,0)*$C$14</f>
        <v>6011.7909714417619</v>
      </c>
      <c r="H1391" s="46"/>
      <c r="I1391" s="41"/>
      <c r="J1391" s="42">
        <f>+VLOOKUP(C1391,'[8]Resumen Peso'!$B$1:$D$65536,3,0)</f>
        <v>5015.8855570467649</v>
      </c>
      <c r="N1391" s="9"/>
      <c r="O1391" s="9"/>
      <c r="P1391" s="9"/>
      <c r="Q1391" s="9"/>
      <c r="R1391" s="9"/>
    </row>
    <row r="1392" spans="1:18" x14ac:dyDescent="0.2">
      <c r="A1392" s="33"/>
      <c r="B1392" s="34">
        <f t="shared" si="21"/>
        <v>1376</v>
      </c>
      <c r="C1392" s="35" t="s">
        <v>1425</v>
      </c>
      <c r="D1392" s="36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37" t="s">
        <v>50</v>
      </c>
      <c r="F1392" s="38">
        <v>0</v>
      </c>
      <c r="G1392" s="39">
        <f>VLOOKUP(C1392,'[8]Resumen Peso'!$B$1:$D$65536,3,0)*$C$14</f>
        <v>6673.0879783003566</v>
      </c>
      <c r="H1392" s="46"/>
      <c r="I1392" s="41"/>
      <c r="J1392" s="42">
        <f>+VLOOKUP(C1392,'[8]Resumen Peso'!$B$1:$D$65536,3,0)</f>
        <v>5567.6329683219092</v>
      </c>
      <c r="N1392" s="9"/>
      <c r="O1392" s="9"/>
      <c r="P1392" s="9"/>
      <c r="Q1392" s="9"/>
      <c r="R1392" s="9"/>
    </row>
    <row r="1393" spans="1:18" x14ac:dyDescent="0.2">
      <c r="A1393" s="33"/>
      <c r="B1393" s="34">
        <f t="shared" si="21"/>
        <v>1377</v>
      </c>
      <c r="C1393" s="35" t="s">
        <v>1426</v>
      </c>
      <c r="D1393" s="36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37" t="s">
        <v>50</v>
      </c>
      <c r="F1393" s="38">
        <v>0</v>
      </c>
      <c r="G1393" s="39">
        <f>VLOOKUP(C1393,'[8]Resumen Peso'!$B$1:$D$65536,3,0)*$C$14</f>
        <v>7334.3849851589503</v>
      </c>
      <c r="H1393" s="46"/>
      <c r="I1393" s="41"/>
      <c r="J1393" s="42">
        <f>+VLOOKUP(C1393,'[8]Resumen Peso'!$B$1:$D$65536,3,0)</f>
        <v>6119.3803795970534</v>
      </c>
      <c r="N1393" s="9"/>
      <c r="O1393" s="9"/>
      <c r="P1393" s="9"/>
      <c r="Q1393" s="9"/>
      <c r="R1393" s="9"/>
    </row>
    <row r="1394" spans="1:18" x14ac:dyDescent="0.2">
      <c r="A1394" s="33"/>
      <c r="B1394" s="34">
        <f t="shared" si="21"/>
        <v>1378</v>
      </c>
      <c r="C1394" s="35" t="s">
        <v>1427</v>
      </c>
      <c r="D1394" s="36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37" t="s">
        <v>50</v>
      </c>
      <c r="F1394" s="38">
        <v>0</v>
      </c>
      <c r="G1394" s="39">
        <f>VLOOKUP(C1394,'[8]Resumen Peso'!$B$1:$D$65536,3,0)*$C$14</f>
        <v>8222.4347238783848</v>
      </c>
      <c r="H1394" s="46"/>
      <c r="I1394" s="41"/>
      <c r="J1394" s="42">
        <f>+VLOOKUP(C1394,'[8]Resumen Peso'!$B$1:$D$65536,3,0)</f>
        <v>6860.3169623128879</v>
      </c>
      <c r="N1394" s="9"/>
      <c r="O1394" s="9"/>
      <c r="P1394" s="9"/>
      <c r="Q1394" s="9"/>
      <c r="R1394" s="9"/>
    </row>
    <row r="1395" spans="1:18" x14ac:dyDescent="0.2">
      <c r="A1395" s="33"/>
      <c r="B1395" s="34">
        <f t="shared" si="21"/>
        <v>1379</v>
      </c>
      <c r="C1395" s="35" t="s">
        <v>1428</v>
      </c>
      <c r="D1395" s="36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37" t="s">
        <v>50</v>
      </c>
      <c r="F1395" s="38">
        <v>0</v>
      </c>
      <c r="G1395" s="39">
        <f>VLOOKUP(C1395,'[8]Resumen Peso'!$B$1:$D$65536,3,0)*$C$14</f>
        <v>9125.8986946485948</v>
      </c>
      <c r="H1395" s="46"/>
      <c r="I1395" s="41"/>
      <c r="J1395" s="42">
        <f>+VLOOKUP(C1395,'[8]Resumen Peso'!$B$1:$D$65536,3,0)</f>
        <v>7614.1142755969895</v>
      </c>
      <c r="N1395" s="9"/>
      <c r="O1395" s="9"/>
      <c r="P1395" s="9"/>
      <c r="Q1395" s="9"/>
      <c r="R1395" s="9"/>
    </row>
    <row r="1396" spans="1:18" x14ac:dyDescent="0.2">
      <c r="A1396" s="33"/>
      <c r="B1396" s="34">
        <f t="shared" si="21"/>
        <v>1380</v>
      </c>
      <c r="C1396" s="35" t="s">
        <v>1429</v>
      </c>
      <c r="D1396" s="36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37" t="s">
        <v>50</v>
      </c>
      <c r="F1396" s="38">
        <v>0</v>
      </c>
      <c r="G1396" s="39">
        <f>VLOOKUP(C1396,'[8]Resumen Peso'!$B$1:$D$65536,3,0)*$C$14</f>
        <v>10029.362665418807</v>
      </c>
      <c r="H1396" s="46"/>
      <c r="I1396" s="41"/>
      <c r="J1396" s="42">
        <f>+VLOOKUP(C1396,'[8]Resumen Peso'!$B$1:$D$65536,3,0)</f>
        <v>8367.911588881092</v>
      </c>
      <c r="N1396" s="9"/>
      <c r="O1396" s="9"/>
      <c r="P1396" s="9"/>
      <c r="Q1396" s="9"/>
      <c r="R1396" s="9"/>
    </row>
    <row r="1397" spans="1:18" x14ac:dyDescent="0.2">
      <c r="A1397" s="33"/>
      <c r="B1397" s="34">
        <f t="shared" si="21"/>
        <v>1381</v>
      </c>
      <c r="C1397" s="35" t="s">
        <v>1430</v>
      </c>
      <c r="D1397" s="36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37" t="s">
        <v>50</v>
      </c>
      <c r="F1397" s="38">
        <v>0</v>
      </c>
      <c r="G1397" s="39">
        <f>VLOOKUP(C1397,'[8]Resumen Peso'!$B$1:$D$65536,3,0)*$C$14</f>
        <v>11096.107215633672</v>
      </c>
      <c r="H1397" s="46"/>
      <c r="I1397" s="41"/>
      <c r="J1397" s="42">
        <f>+VLOOKUP(C1397,'[8]Resumen Peso'!$B$1:$D$65536,3,0)</f>
        <v>9257.9406347841759</v>
      </c>
      <c r="N1397" s="9"/>
      <c r="O1397" s="9"/>
      <c r="P1397" s="9"/>
      <c r="Q1397" s="9"/>
      <c r="R1397" s="9"/>
    </row>
    <row r="1398" spans="1:18" x14ac:dyDescent="0.2">
      <c r="A1398" s="33"/>
      <c r="B1398" s="34">
        <f t="shared" si="21"/>
        <v>1382</v>
      </c>
      <c r="C1398" s="35" t="s">
        <v>1431</v>
      </c>
      <c r="D1398" s="36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37" t="s">
        <v>50</v>
      </c>
      <c r="F1398" s="38">
        <v>0</v>
      </c>
      <c r="G1398" s="39">
        <f>VLOOKUP(C1398,'[8]Resumen Peso'!$B$1:$D$65536,3,0)*$C$14</f>
        <v>12356.466832554199</v>
      </c>
      <c r="H1398" s="46"/>
      <c r="I1398" s="41"/>
      <c r="J1398" s="42">
        <f>+VLOOKUP(C1398,'[8]Resumen Peso'!$B$1:$D$65536,3,0)</f>
        <v>10309.510729158324</v>
      </c>
      <c r="N1398" s="9"/>
      <c r="O1398" s="9"/>
      <c r="P1398" s="9"/>
      <c r="Q1398" s="9"/>
      <c r="R1398" s="9"/>
    </row>
    <row r="1399" spans="1:18" x14ac:dyDescent="0.2">
      <c r="A1399" s="33"/>
      <c r="B1399" s="34">
        <f t="shared" si="21"/>
        <v>1383</v>
      </c>
      <c r="C1399" s="35" t="s">
        <v>1432</v>
      </c>
      <c r="D1399" s="36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37" t="s">
        <v>50</v>
      </c>
      <c r="F1399" s="38">
        <v>0</v>
      </c>
      <c r="G1399" s="39">
        <f>VLOOKUP(C1399,'[8]Resumen Peso'!$B$1:$D$65536,3,0)*$C$14</f>
        <v>13839.242852460704</v>
      </c>
      <c r="H1399" s="46"/>
      <c r="I1399" s="41"/>
      <c r="J1399" s="42">
        <f>+VLOOKUP(C1399,'[8]Resumen Peso'!$B$1:$D$65536,3,0)</f>
        <v>11546.652016657325</v>
      </c>
      <c r="N1399" s="9"/>
      <c r="O1399" s="9"/>
      <c r="P1399" s="9"/>
      <c r="Q1399" s="9"/>
      <c r="R1399" s="9"/>
    </row>
    <row r="1400" spans="1:18" x14ac:dyDescent="0.2">
      <c r="A1400" s="33"/>
      <c r="B1400" s="34">
        <f t="shared" si="21"/>
        <v>1384</v>
      </c>
      <c r="C1400" s="35" t="s">
        <v>1433</v>
      </c>
      <c r="D1400" s="36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37" t="s">
        <v>50</v>
      </c>
      <c r="F1400" s="38">
        <v>0</v>
      </c>
      <c r="G1400" s="39">
        <f>VLOOKUP(C1400,'[8]Resumen Peso'!$B$1:$D$65536,3,0)*$C$14</f>
        <v>14286.954715204638</v>
      </c>
      <c r="H1400" s="46"/>
      <c r="I1400" s="41"/>
      <c r="J1400" s="42">
        <f>+VLOOKUP(C1400,'[8]Resumen Peso'!$B$1:$D$65536,3,0)</f>
        <v>11920.196518906916</v>
      </c>
      <c r="N1400" s="9"/>
      <c r="O1400" s="9"/>
      <c r="P1400" s="9"/>
      <c r="Q1400" s="9"/>
      <c r="R1400" s="9"/>
    </row>
    <row r="1401" spans="1:18" x14ac:dyDescent="0.2">
      <c r="A1401" s="33"/>
      <c r="B1401" s="34">
        <f t="shared" si="21"/>
        <v>1385</v>
      </c>
      <c r="C1401" s="35" t="s">
        <v>1434</v>
      </c>
      <c r="D1401" s="36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37" t="s">
        <v>50</v>
      </c>
      <c r="F1401" s="38">
        <v>0</v>
      </c>
      <c r="G1401" s="39">
        <f>VLOOKUP(C1401,'[8]Resumen Peso'!$B$1:$D$65536,3,0)*$C$14</f>
        <v>15927.485747162362</v>
      </c>
      <c r="H1401" s="46"/>
      <c r="I1401" s="41"/>
      <c r="J1401" s="42">
        <f>+VLOOKUP(C1401,'[8]Resumen Peso'!$B$1:$D$65536,3,0)</f>
        <v>13288.95932988508</v>
      </c>
      <c r="N1401" s="9"/>
      <c r="O1401" s="9"/>
      <c r="P1401" s="9"/>
      <c r="Q1401" s="9"/>
      <c r="R1401" s="9"/>
    </row>
    <row r="1402" spans="1:18" x14ac:dyDescent="0.2">
      <c r="A1402" s="33"/>
      <c r="B1402" s="34">
        <f t="shared" si="21"/>
        <v>1386</v>
      </c>
      <c r="C1402" s="35" t="s">
        <v>1435</v>
      </c>
      <c r="D1402" s="36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37" t="s">
        <v>50</v>
      </c>
      <c r="F1402" s="38">
        <v>0</v>
      </c>
      <c r="G1402" s="39">
        <f>VLOOKUP(C1402,'[8]Resumen Peso'!$B$1:$D$65536,3,0)*$C$14</f>
        <v>17568.016779120087</v>
      </c>
      <c r="H1402" s="46"/>
      <c r="I1402" s="41"/>
      <c r="J1402" s="42">
        <f>+VLOOKUP(C1402,'[8]Resumen Peso'!$B$1:$D$65536,3,0)</f>
        <v>14657.722140863243</v>
      </c>
      <c r="N1402" s="9"/>
      <c r="O1402" s="9"/>
      <c r="P1402" s="9"/>
      <c r="Q1402" s="9"/>
      <c r="R1402" s="9"/>
    </row>
    <row r="1403" spans="1:18" x14ac:dyDescent="0.2">
      <c r="A1403" s="33"/>
      <c r="B1403" s="34">
        <f t="shared" si="21"/>
        <v>1387</v>
      </c>
      <c r="C1403" s="35" t="s">
        <v>1436</v>
      </c>
      <c r="D1403" s="36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37" t="s">
        <v>50</v>
      </c>
      <c r="F1403" s="38">
        <v>0</v>
      </c>
      <c r="G1403" s="39">
        <f>VLOOKUP(C1403,'[8]Resumen Peso'!$B$1:$D$65536,3,0)*$C$14</f>
        <v>4373.5904389499419</v>
      </c>
      <c r="H1403" s="46"/>
      <c r="I1403" s="41"/>
      <c r="J1403" s="42">
        <f>+VLOOKUP(C1403,'[8]Resumen Peso'!$B$1:$D$65536,3,0)</f>
        <v>3649.067178046902</v>
      </c>
      <c r="N1403" s="9"/>
      <c r="O1403" s="9"/>
      <c r="P1403" s="9"/>
      <c r="Q1403" s="9"/>
      <c r="R1403" s="9"/>
    </row>
    <row r="1404" spans="1:18" x14ac:dyDescent="0.2">
      <c r="A1404" s="33"/>
      <c r="B1404" s="34">
        <f t="shared" si="21"/>
        <v>1388</v>
      </c>
      <c r="C1404" s="35" t="s">
        <v>1437</v>
      </c>
      <c r="D1404" s="36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37" t="s">
        <v>50</v>
      </c>
      <c r="F1404" s="38">
        <v>0</v>
      </c>
      <c r="G1404" s="39">
        <f>VLOOKUP(C1404,'[8]Resumen Peso'!$B$1:$D$65536,3,0)*$C$14</f>
        <v>5004.017889609393</v>
      </c>
      <c r="H1404" s="46"/>
      <c r="I1404" s="41"/>
      <c r="J1404" s="42">
        <f>+VLOOKUP(C1404,'[8]Resumen Peso'!$B$1:$D$65536,3,0)</f>
        <v>4175.0588433509602</v>
      </c>
      <c r="N1404" s="9"/>
      <c r="O1404" s="9"/>
      <c r="P1404" s="9"/>
      <c r="Q1404" s="9"/>
      <c r="R1404" s="9"/>
    </row>
    <row r="1405" spans="1:18" x14ac:dyDescent="0.2">
      <c r="A1405" s="33"/>
      <c r="B1405" s="34">
        <f t="shared" si="21"/>
        <v>1389</v>
      </c>
      <c r="C1405" s="35" t="s">
        <v>1438</v>
      </c>
      <c r="D1405" s="36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37" t="s">
        <v>50</v>
      </c>
      <c r="F1405" s="38">
        <v>0</v>
      </c>
      <c r="G1405" s="39">
        <f>VLOOKUP(C1405,'[8]Resumen Peso'!$B$1:$D$65536,3,0)*$C$14</f>
        <v>5628.8165237450994</v>
      </c>
      <c r="H1405" s="46"/>
      <c r="I1405" s="41"/>
      <c r="J1405" s="42">
        <f>+VLOOKUP(C1405,'[8]Resumen Peso'!$B$1:$D$65536,3,0)</f>
        <v>4696.3541545005173</v>
      </c>
      <c r="N1405" s="9"/>
      <c r="O1405" s="9"/>
      <c r="P1405" s="9"/>
      <c r="Q1405" s="9"/>
      <c r="R1405" s="9"/>
    </row>
    <row r="1406" spans="1:18" x14ac:dyDescent="0.2">
      <c r="A1406" s="33"/>
      <c r="B1406" s="34">
        <f t="shared" si="21"/>
        <v>1390</v>
      </c>
      <c r="C1406" s="35" t="s">
        <v>1439</v>
      </c>
      <c r="D1406" s="36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37" t="s">
        <v>50</v>
      </c>
      <c r="F1406" s="38">
        <v>0</v>
      </c>
      <c r="G1406" s="39">
        <f>VLOOKUP(C1406,'[8]Resumen Peso'!$B$1:$D$65536,3,0)*$C$14</f>
        <v>6247.9863413570602</v>
      </c>
      <c r="H1406" s="46"/>
      <c r="I1406" s="41"/>
      <c r="J1406" s="42">
        <f>+VLOOKUP(C1406,'[8]Resumen Peso'!$B$1:$D$65536,3,0)</f>
        <v>5212.9531114955744</v>
      </c>
      <c r="N1406" s="9"/>
      <c r="O1406" s="9"/>
      <c r="P1406" s="9"/>
      <c r="Q1406" s="9"/>
      <c r="R1406" s="9"/>
    </row>
    <row r="1407" spans="1:18" x14ac:dyDescent="0.2">
      <c r="A1407" s="33"/>
      <c r="B1407" s="34">
        <f t="shared" si="21"/>
        <v>1391</v>
      </c>
      <c r="C1407" s="35" t="s">
        <v>1440</v>
      </c>
      <c r="D1407" s="36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37" t="s">
        <v>50</v>
      </c>
      <c r="F1407" s="38">
        <v>0</v>
      </c>
      <c r="G1407" s="39">
        <f>VLOOKUP(C1407,'[8]Resumen Peso'!$B$1:$D$65536,3,0)*$C$14</f>
        <v>6867.1561589690209</v>
      </c>
      <c r="H1407" s="46"/>
      <c r="I1407" s="41"/>
      <c r="J1407" s="42">
        <f>+VLOOKUP(C1407,'[8]Resumen Peso'!$B$1:$D$65536,3,0)</f>
        <v>5729.5520684906314</v>
      </c>
      <c r="N1407" s="9"/>
      <c r="O1407" s="9"/>
      <c r="P1407" s="9"/>
      <c r="Q1407" s="9"/>
      <c r="R1407" s="9"/>
    </row>
    <row r="1408" spans="1:18" x14ac:dyDescent="0.2">
      <c r="A1408" s="33"/>
      <c r="B1408" s="34">
        <f t="shared" si="21"/>
        <v>1392</v>
      </c>
      <c r="C1408" s="35" t="s">
        <v>1441</v>
      </c>
      <c r="D1408" s="36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37" t="s">
        <v>50</v>
      </c>
      <c r="F1408" s="38">
        <v>0</v>
      </c>
      <c r="G1408" s="39">
        <f>VLOOKUP(C1408,'[8]Resumen Peso'!$B$1:$D$65536,3,0)*$C$14</f>
        <v>7698.6336782236003</v>
      </c>
      <c r="H1408" s="46"/>
      <c r="I1408" s="41"/>
      <c r="J1408" s="42">
        <f>+VLOOKUP(C1408,'[8]Resumen Peso'!$B$1:$D$65536,3,0)</f>
        <v>6423.2881114851389</v>
      </c>
      <c r="N1408" s="9"/>
      <c r="O1408" s="9"/>
      <c r="P1408" s="9"/>
      <c r="Q1408" s="9"/>
      <c r="R1408" s="9"/>
    </row>
    <row r="1409" spans="1:18" x14ac:dyDescent="0.2">
      <c r="A1409" s="33"/>
      <c r="B1409" s="34">
        <f t="shared" si="21"/>
        <v>1393</v>
      </c>
      <c r="C1409" s="35" t="s">
        <v>1442</v>
      </c>
      <c r="D1409" s="36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37" t="s">
        <v>50</v>
      </c>
      <c r="F1409" s="38">
        <v>0</v>
      </c>
      <c r="G1409" s="39">
        <f>VLOOKUP(C1409,'[8]Resumen Peso'!$B$1:$D$65536,3,0)*$C$14</f>
        <v>8544.5434830450613</v>
      </c>
      <c r="H1409" s="46"/>
      <c r="I1409" s="41"/>
      <c r="J1409" s="42">
        <f>+VLOOKUP(C1409,'[8]Resumen Peso'!$B$1:$D$65536,3,0)</f>
        <v>7129.0656065317853</v>
      </c>
      <c r="N1409" s="9"/>
      <c r="O1409" s="9"/>
      <c r="P1409" s="9"/>
      <c r="Q1409" s="9"/>
      <c r="R1409" s="9"/>
    </row>
    <row r="1410" spans="1:18" x14ac:dyDescent="0.2">
      <c r="A1410" s="33"/>
      <c r="B1410" s="34">
        <f t="shared" si="21"/>
        <v>1394</v>
      </c>
      <c r="C1410" s="35" t="s">
        <v>1443</v>
      </c>
      <c r="D1410" s="36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37" t="s">
        <v>50</v>
      </c>
      <c r="F1410" s="38">
        <v>0</v>
      </c>
      <c r="G1410" s="39">
        <f>VLOOKUP(C1410,'[8]Resumen Peso'!$B$1:$D$65536,3,0)*$C$14</f>
        <v>9390.4532878665214</v>
      </c>
      <c r="H1410" s="46"/>
      <c r="I1410" s="41"/>
      <c r="J1410" s="42">
        <f>+VLOOKUP(C1410,'[8]Resumen Peso'!$B$1:$D$65536,3,0)</f>
        <v>7834.8431015784317</v>
      </c>
      <c r="N1410" s="9"/>
      <c r="O1410" s="9"/>
      <c r="P1410" s="9"/>
      <c r="Q1410" s="9"/>
      <c r="R1410" s="9"/>
    </row>
    <row r="1411" spans="1:18" x14ac:dyDescent="0.2">
      <c r="A1411" s="33"/>
      <c r="B1411" s="34">
        <f t="shared" si="21"/>
        <v>1395</v>
      </c>
      <c r="C1411" s="35" t="s">
        <v>1444</v>
      </c>
      <c r="D1411" s="36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37" t="s">
        <v>50</v>
      </c>
      <c r="F1411" s="38">
        <v>0</v>
      </c>
      <c r="G1411" s="39">
        <f>VLOOKUP(C1411,'[8]Resumen Peso'!$B$1:$D$65536,3,0)*$C$14</f>
        <v>10389.242064686625</v>
      </c>
      <c r="H1411" s="46"/>
      <c r="I1411" s="41"/>
      <c r="J1411" s="42">
        <f>+VLOOKUP(C1411,'[8]Resumen Peso'!$B$1:$D$65536,3,0)</f>
        <v>8668.1738384571454</v>
      </c>
      <c r="N1411" s="9"/>
      <c r="O1411" s="9"/>
      <c r="P1411" s="9"/>
      <c r="Q1411" s="9"/>
      <c r="R1411" s="9"/>
    </row>
    <row r="1412" spans="1:18" x14ac:dyDescent="0.2">
      <c r="A1412" s="33"/>
      <c r="B1412" s="34">
        <f t="shared" si="21"/>
        <v>1396</v>
      </c>
      <c r="C1412" s="35" t="s">
        <v>1445</v>
      </c>
      <c r="D1412" s="36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37" t="s">
        <v>50</v>
      </c>
      <c r="F1412" s="38">
        <v>0</v>
      </c>
      <c r="G1412" s="39">
        <f>VLOOKUP(C1412,'[8]Resumen Peso'!$B$1:$D$65536,3,0)*$C$14</f>
        <v>11569.311876043012</v>
      </c>
      <c r="H1412" s="46"/>
      <c r="I1412" s="41"/>
      <c r="J1412" s="42">
        <f>+VLOOKUP(C1412,'[8]Resumen Peso'!$B$1:$D$65536,3,0)</f>
        <v>9652.7548312440376</v>
      </c>
      <c r="N1412" s="9"/>
      <c r="O1412" s="9"/>
      <c r="P1412" s="9"/>
      <c r="Q1412" s="9"/>
      <c r="R1412" s="9"/>
    </row>
    <row r="1413" spans="1:18" x14ac:dyDescent="0.2">
      <c r="A1413" s="33"/>
      <c r="B1413" s="34">
        <f t="shared" si="21"/>
        <v>1397</v>
      </c>
      <c r="C1413" s="35" t="s">
        <v>1446</v>
      </c>
      <c r="D1413" s="36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37" t="s">
        <v>50</v>
      </c>
      <c r="F1413" s="38">
        <v>0</v>
      </c>
      <c r="G1413" s="39">
        <f>VLOOKUP(C1413,'[8]Resumen Peso'!$B$1:$D$65536,3,0)*$C$14</f>
        <v>12957.629301168174</v>
      </c>
      <c r="H1413" s="46"/>
      <c r="I1413" s="41"/>
      <c r="J1413" s="42">
        <f>+VLOOKUP(C1413,'[8]Resumen Peso'!$B$1:$D$65536,3,0)</f>
        <v>10811.085410993323</v>
      </c>
      <c r="N1413" s="9"/>
      <c r="O1413" s="9"/>
      <c r="P1413" s="9"/>
      <c r="Q1413" s="9"/>
      <c r="R1413" s="9"/>
    </row>
    <row r="1414" spans="1:18" x14ac:dyDescent="0.2">
      <c r="A1414" s="33"/>
      <c r="B1414" s="34">
        <f t="shared" si="21"/>
        <v>1398</v>
      </c>
      <c r="C1414" s="35" t="s">
        <v>1447</v>
      </c>
      <c r="D1414" s="36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37" t="s">
        <v>50</v>
      </c>
      <c r="F1414" s="38">
        <v>0</v>
      </c>
      <c r="G1414" s="39">
        <f>VLOOKUP(C1414,'[8]Resumen Peso'!$B$1:$D$65536,3,0)*$C$14</f>
        <v>13376.82017837284</v>
      </c>
      <c r="H1414" s="46"/>
      <c r="I1414" s="41"/>
      <c r="J1414" s="42">
        <f>+VLOOKUP(C1414,'[8]Resumen Peso'!$B$1:$D$65536,3,0)</f>
        <v>11160.833676793787</v>
      </c>
      <c r="N1414" s="9"/>
      <c r="O1414" s="9"/>
      <c r="P1414" s="9"/>
      <c r="Q1414" s="9"/>
      <c r="R1414" s="9"/>
    </row>
    <row r="1415" spans="1:18" x14ac:dyDescent="0.2">
      <c r="A1415" s="33"/>
      <c r="B1415" s="34">
        <f t="shared" si="21"/>
        <v>1399</v>
      </c>
      <c r="C1415" s="35" t="s">
        <v>1448</v>
      </c>
      <c r="D1415" s="36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37" t="s">
        <v>50</v>
      </c>
      <c r="F1415" s="38">
        <v>0</v>
      </c>
      <c r="G1415" s="39">
        <f>VLOOKUP(C1415,'[8]Resumen Peso'!$B$1:$D$65536,3,0)*$C$14</f>
        <v>14912.843008219443</v>
      </c>
      <c r="H1415" s="46"/>
      <c r="I1415" s="41"/>
      <c r="J1415" s="42">
        <f>+VLOOKUP(C1415,'[8]Resumen Peso'!$B$1:$D$65536,3,0)</f>
        <v>12442.400977473564</v>
      </c>
      <c r="N1415" s="9"/>
      <c r="O1415" s="9"/>
      <c r="P1415" s="9"/>
      <c r="Q1415" s="9"/>
      <c r="R1415" s="9"/>
    </row>
    <row r="1416" spans="1:18" x14ac:dyDescent="0.2">
      <c r="A1416" s="33"/>
      <c r="B1416" s="34">
        <f t="shared" si="21"/>
        <v>1400</v>
      </c>
      <c r="C1416" s="35" t="s">
        <v>1449</v>
      </c>
      <c r="D1416" s="36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37" t="s">
        <v>50</v>
      </c>
      <c r="F1416" s="38">
        <v>0</v>
      </c>
      <c r="G1416" s="39">
        <f>VLOOKUP(C1416,'[8]Resumen Peso'!$B$1:$D$65536,3,0)*$C$14</f>
        <v>16448.865838066045</v>
      </c>
      <c r="H1416" s="46"/>
      <c r="I1416" s="41"/>
      <c r="J1416" s="42">
        <f>+VLOOKUP(C1416,'[8]Resumen Peso'!$B$1:$D$65536,3,0)</f>
        <v>13723.968278153341</v>
      </c>
      <c r="N1416" s="9"/>
      <c r="O1416" s="9"/>
      <c r="P1416" s="9"/>
      <c r="Q1416" s="9"/>
      <c r="R1416" s="9"/>
    </row>
    <row r="1417" spans="1:18" x14ac:dyDescent="0.2">
      <c r="A1417" s="33"/>
      <c r="B1417" s="34">
        <f t="shared" si="21"/>
        <v>1401</v>
      </c>
      <c r="C1417" s="35" t="s">
        <v>1450</v>
      </c>
      <c r="D1417" s="36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37" t="s">
        <v>50</v>
      </c>
      <c r="F1417" s="38">
        <v>0</v>
      </c>
      <c r="G1417" s="39">
        <f>VLOOKUP(C1417,'[8]Resumen Peso'!$B$1:$D$65536,3,0)*$C$14</f>
        <v>8355.9807813442803</v>
      </c>
      <c r="H1417" s="46"/>
      <c r="I1417" s="41"/>
      <c r="J1417" s="42">
        <f>+VLOOKUP(C1417,'[8]Resumen Peso'!$B$1:$D$65536,3,0)</f>
        <v>6971.7399548995836</v>
      </c>
      <c r="N1417" s="9"/>
      <c r="O1417" s="9"/>
      <c r="P1417" s="9"/>
      <c r="Q1417" s="9"/>
      <c r="R1417" s="9"/>
    </row>
    <row r="1418" spans="1:18" x14ac:dyDescent="0.2">
      <c r="A1418" s="33"/>
      <c r="B1418" s="34">
        <f t="shared" si="21"/>
        <v>1402</v>
      </c>
      <c r="C1418" s="35" t="s">
        <v>1451</v>
      </c>
      <c r="D1418" s="36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37" t="s">
        <v>50</v>
      </c>
      <c r="F1418" s="38">
        <v>0</v>
      </c>
      <c r="G1418" s="39">
        <f>VLOOKUP(C1418,'[8]Resumen Peso'!$B$1:$D$65536,3,0)*$C$14</f>
        <v>9560.4464795560671</v>
      </c>
      <c r="H1418" s="46"/>
      <c r="I1418" s="41"/>
      <c r="J1418" s="42">
        <f>+VLOOKUP(C1418,'[8]Resumen Peso'!$B$1:$D$65536,3,0)</f>
        <v>7976.675443894118</v>
      </c>
      <c r="N1418" s="9"/>
      <c r="O1418" s="9"/>
      <c r="P1418" s="9"/>
      <c r="Q1418" s="9"/>
      <c r="R1418" s="9"/>
    </row>
    <row r="1419" spans="1:18" x14ac:dyDescent="0.2">
      <c r="A1419" s="33"/>
      <c r="B1419" s="34">
        <f t="shared" si="21"/>
        <v>1403</v>
      </c>
      <c r="C1419" s="35" t="s">
        <v>1452</v>
      </c>
      <c r="D1419" s="36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37" t="s">
        <v>50</v>
      </c>
      <c r="F1419" s="38">
        <v>0</v>
      </c>
      <c r="G1419" s="39">
        <f>VLOOKUP(C1419,'[8]Resumen Peso'!$B$1:$D$65536,3,0)*$C$14</f>
        <v>10754.158019748109</v>
      </c>
      <c r="H1419" s="46"/>
      <c r="I1419" s="41"/>
      <c r="J1419" s="42">
        <f>+VLOOKUP(C1419,'[8]Resumen Peso'!$B$1:$D$65536,3,0)</f>
        <v>8972.6382945940586</v>
      </c>
      <c r="N1419" s="9"/>
      <c r="O1419" s="9"/>
      <c r="P1419" s="9"/>
      <c r="Q1419" s="9"/>
      <c r="R1419" s="9"/>
    </row>
    <row r="1420" spans="1:18" x14ac:dyDescent="0.2">
      <c r="A1420" s="33"/>
      <c r="B1420" s="34">
        <f t="shared" si="21"/>
        <v>1404</v>
      </c>
      <c r="C1420" s="35" t="s">
        <v>1453</v>
      </c>
      <c r="D1420" s="36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37" t="s">
        <v>50</v>
      </c>
      <c r="F1420" s="38">
        <v>0</v>
      </c>
      <c r="G1420" s="39">
        <f>VLOOKUP(C1420,'[8]Resumen Peso'!$B$1:$D$65536,3,0)*$C$14</f>
        <v>11937.115401920402</v>
      </c>
      <c r="H1420" s="46"/>
      <c r="I1420" s="41"/>
      <c r="J1420" s="42">
        <f>+VLOOKUP(C1420,'[8]Resumen Peso'!$B$1:$D$65536,3,0)</f>
        <v>9959.6285069994065</v>
      </c>
      <c r="N1420" s="9"/>
      <c r="O1420" s="9"/>
      <c r="P1420" s="9"/>
      <c r="Q1420" s="9"/>
      <c r="R1420" s="9"/>
    </row>
    <row r="1421" spans="1:18" x14ac:dyDescent="0.2">
      <c r="A1421" s="33"/>
      <c r="B1421" s="34">
        <f t="shared" si="21"/>
        <v>1405</v>
      </c>
      <c r="C1421" s="35" t="s">
        <v>1454</v>
      </c>
      <c r="D1421" s="36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37" t="s">
        <v>50</v>
      </c>
      <c r="F1421" s="38">
        <v>0</v>
      </c>
      <c r="G1421" s="39">
        <f>VLOOKUP(C1421,'[8]Resumen Peso'!$B$1:$D$65536,3,0)*$C$14</f>
        <v>13120.07278409269</v>
      </c>
      <c r="H1421" s="46"/>
      <c r="I1421" s="41"/>
      <c r="J1421" s="42">
        <f>+VLOOKUP(C1421,'[8]Resumen Peso'!$B$1:$D$65536,3,0)</f>
        <v>10946.618719404751</v>
      </c>
      <c r="N1421" s="9"/>
      <c r="O1421" s="9"/>
      <c r="P1421" s="9"/>
      <c r="Q1421" s="9"/>
      <c r="R1421" s="9"/>
    </row>
    <row r="1422" spans="1:18" x14ac:dyDescent="0.2">
      <c r="A1422" s="33"/>
      <c r="B1422" s="34">
        <f t="shared" si="21"/>
        <v>1406</v>
      </c>
      <c r="C1422" s="35" t="s">
        <v>1455</v>
      </c>
      <c r="D1422" s="36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37" t="s">
        <v>50</v>
      </c>
      <c r="F1422" s="38">
        <v>0</v>
      </c>
      <c r="G1422" s="39">
        <f>VLOOKUP(C1422,'[8]Resumen Peso'!$B$1:$D$65536,3,0)*$C$14</f>
        <v>14708.655498453843</v>
      </c>
      <c r="H1422" s="46"/>
      <c r="I1422" s="41"/>
      <c r="J1422" s="42">
        <f>+VLOOKUP(C1422,'[8]Resumen Peso'!$B$1:$D$65536,3,0)</f>
        <v>12272.038903005598</v>
      </c>
      <c r="N1422" s="9"/>
      <c r="O1422" s="9"/>
      <c r="P1422" s="9"/>
      <c r="Q1422" s="9"/>
      <c r="R1422" s="9"/>
    </row>
    <row r="1423" spans="1:18" x14ac:dyDescent="0.2">
      <c r="A1423" s="33"/>
      <c r="B1423" s="34">
        <f t="shared" si="21"/>
        <v>1407</v>
      </c>
      <c r="C1423" s="35" t="s">
        <v>1456</v>
      </c>
      <c r="D1423" s="36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37" t="s">
        <v>50</v>
      </c>
      <c r="F1423" s="38">
        <v>0</v>
      </c>
      <c r="G1423" s="39">
        <f>VLOOKUP(C1423,'[8]Resumen Peso'!$B$1:$D$65536,3,0)*$C$14</f>
        <v>16324.811873977627</v>
      </c>
      <c r="H1423" s="46"/>
      <c r="I1423" s="41"/>
      <c r="J1423" s="42">
        <f>+VLOOKUP(C1423,'[8]Resumen Peso'!$B$1:$D$65536,3,0)</f>
        <v>13620.464931193781</v>
      </c>
      <c r="N1423" s="9"/>
      <c r="O1423" s="9"/>
      <c r="P1423" s="9"/>
      <c r="Q1423" s="9"/>
      <c r="R1423" s="9"/>
    </row>
    <row r="1424" spans="1:18" x14ac:dyDescent="0.2">
      <c r="A1424" s="33"/>
      <c r="B1424" s="34">
        <f t="shared" si="21"/>
        <v>1408</v>
      </c>
      <c r="C1424" s="35" t="s">
        <v>1457</v>
      </c>
      <c r="D1424" s="36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37" t="s">
        <v>50</v>
      </c>
      <c r="F1424" s="38">
        <v>0</v>
      </c>
      <c r="G1424" s="39">
        <f>VLOOKUP(C1424,'[8]Resumen Peso'!$B$1:$D$65536,3,0)*$C$14</f>
        <v>17940.968249501413</v>
      </c>
      <c r="H1424" s="46"/>
      <c r="I1424" s="41"/>
      <c r="J1424" s="42">
        <f>+VLOOKUP(C1424,'[8]Resumen Peso'!$B$1:$D$65536,3,0)</f>
        <v>14968.890959381964</v>
      </c>
      <c r="N1424" s="9"/>
      <c r="O1424" s="9"/>
      <c r="P1424" s="9"/>
      <c r="Q1424" s="9"/>
      <c r="R1424" s="9"/>
    </row>
    <row r="1425" spans="1:18" x14ac:dyDescent="0.2">
      <c r="A1425" s="33"/>
      <c r="B1425" s="34">
        <f t="shared" si="21"/>
        <v>1409</v>
      </c>
      <c r="C1425" s="35" t="s">
        <v>1458</v>
      </c>
      <c r="D1425" s="36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37" t="s">
        <v>50</v>
      </c>
      <c r="F1425" s="38">
        <v>0</v>
      </c>
      <c r="G1425" s="39">
        <f>VLOOKUP(C1425,'[8]Resumen Peso'!$B$1:$D$65536,3,0)*$C$14</f>
        <v>19849.208159074406</v>
      </c>
      <c r="H1425" s="46"/>
      <c r="I1425" s="41"/>
      <c r="J1425" s="42">
        <f>+VLOOKUP(C1425,'[8]Resumen Peso'!$B$1:$D$65536,3,0)</f>
        <v>16561.014346119067</v>
      </c>
      <c r="N1425" s="9"/>
      <c r="O1425" s="9"/>
      <c r="P1425" s="9"/>
      <c r="Q1425" s="9"/>
      <c r="R1425" s="9"/>
    </row>
    <row r="1426" spans="1:18" x14ac:dyDescent="0.2">
      <c r="A1426" s="33"/>
      <c r="B1426" s="34">
        <f t="shared" ref="B1426:B1489" si="22">1+B1425</f>
        <v>1410</v>
      </c>
      <c r="C1426" s="35" t="s">
        <v>1459</v>
      </c>
      <c r="D1426" s="36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37" t="s">
        <v>50</v>
      </c>
      <c r="F1426" s="38">
        <v>0</v>
      </c>
      <c r="G1426" s="39">
        <f>VLOOKUP(C1426,'[8]Resumen Peso'!$B$1:$D$65536,3,0)*$C$14</f>
        <v>22103.795277365709</v>
      </c>
      <c r="H1426" s="46"/>
      <c r="I1426" s="41"/>
      <c r="J1426" s="42">
        <f>+VLOOKUP(C1426,'[8]Resumen Peso'!$B$1:$D$65536,3,0)</f>
        <v>18442.109516836379</v>
      </c>
      <c r="N1426" s="9"/>
      <c r="O1426" s="9"/>
      <c r="P1426" s="9"/>
      <c r="Q1426" s="9"/>
      <c r="R1426" s="9"/>
    </row>
    <row r="1427" spans="1:18" x14ac:dyDescent="0.2">
      <c r="A1427" s="33"/>
      <c r="B1427" s="34">
        <f t="shared" si="22"/>
        <v>1411</v>
      </c>
      <c r="C1427" s="35" t="s">
        <v>1460</v>
      </c>
      <c r="D1427" s="36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37" t="s">
        <v>50</v>
      </c>
      <c r="F1427" s="38">
        <v>0</v>
      </c>
      <c r="G1427" s="39">
        <f>VLOOKUP(C1427,'[8]Resumen Peso'!$B$1:$D$65536,3,0)*$C$14</f>
        <v>24756.250710649594</v>
      </c>
      <c r="H1427" s="46"/>
      <c r="I1427" s="41"/>
      <c r="J1427" s="42">
        <f>+VLOOKUP(C1427,'[8]Resumen Peso'!$B$1:$D$65536,3,0)</f>
        <v>20655.162658856745</v>
      </c>
      <c r="N1427" s="9"/>
      <c r="O1427" s="9"/>
      <c r="P1427" s="9"/>
      <c r="Q1427" s="9"/>
      <c r="R1427" s="9"/>
    </row>
    <row r="1428" spans="1:18" x14ac:dyDescent="0.2">
      <c r="A1428" s="33"/>
      <c r="B1428" s="34">
        <f t="shared" si="22"/>
        <v>1412</v>
      </c>
      <c r="C1428" s="35" t="s">
        <v>1461</v>
      </c>
      <c r="D1428" s="36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37" t="s">
        <v>50</v>
      </c>
      <c r="F1428" s="38">
        <v>0</v>
      </c>
      <c r="G1428" s="39">
        <f>VLOOKUP(C1428,'[8]Resumen Peso'!$B$1:$D$65536,3,0)*$C$14</f>
        <v>25557.137524934387</v>
      </c>
      <c r="H1428" s="46"/>
      <c r="I1428" s="41"/>
      <c r="J1428" s="42">
        <f>+VLOOKUP(C1428,'[8]Resumen Peso'!$B$1:$D$65536,3,0)</f>
        <v>21323.375612980279</v>
      </c>
      <c r="N1428" s="9"/>
      <c r="O1428" s="9"/>
      <c r="P1428" s="9"/>
      <c r="Q1428" s="9"/>
      <c r="R1428" s="9"/>
    </row>
    <row r="1429" spans="1:18" x14ac:dyDescent="0.2">
      <c r="A1429" s="33"/>
      <c r="B1429" s="34">
        <f t="shared" si="22"/>
        <v>1413</v>
      </c>
      <c r="C1429" s="35" t="s">
        <v>1462</v>
      </c>
      <c r="D1429" s="36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37" t="s">
        <v>50</v>
      </c>
      <c r="F1429" s="38">
        <v>0</v>
      </c>
      <c r="G1429" s="39">
        <f>VLOOKUP(C1429,'[8]Resumen Peso'!$B$1:$D$65536,3,0)*$C$14</f>
        <v>28491.792112524396</v>
      </c>
      <c r="H1429" s="46"/>
      <c r="I1429" s="41"/>
      <c r="J1429" s="42">
        <f>+VLOOKUP(C1429,'[8]Resumen Peso'!$B$1:$D$65536,3,0)</f>
        <v>23771.879167202093</v>
      </c>
      <c r="N1429" s="9"/>
      <c r="O1429" s="9"/>
      <c r="P1429" s="9"/>
      <c r="Q1429" s="9"/>
      <c r="R1429" s="9"/>
    </row>
    <row r="1430" spans="1:18" x14ac:dyDescent="0.2">
      <c r="A1430" s="33"/>
      <c r="B1430" s="34">
        <f t="shared" si="22"/>
        <v>1414</v>
      </c>
      <c r="C1430" s="35" t="s">
        <v>1463</v>
      </c>
      <c r="D1430" s="36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37" t="s">
        <v>50</v>
      </c>
      <c r="F1430" s="38">
        <v>0</v>
      </c>
      <c r="G1430" s="39">
        <f>VLOOKUP(C1430,'[8]Resumen Peso'!$B$1:$D$65536,3,0)*$C$14</f>
        <v>31426.446700114408</v>
      </c>
      <c r="H1430" s="46"/>
      <c r="I1430" s="41"/>
      <c r="J1430" s="42">
        <f>+VLOOKUP(C1430,'[8]Resumen Peso'!$B$1:$D$65536,3,0)</f>
        <v>26220.382721423906</v>
      </c>
      <c r="N1430" s="9"/>
      <c r="O1430" s="9"/>
      <c r="P1430" s="9"/>
      <c r="Q1430" s="9"/>
      <c r="R1430" s="9"/>
    </row>
    <row r="1431" spans="1:18" x14ac:dyDescent="0.2">
      <c r="A1431" s="33"/>
      <c r="B1431" s="34">
        <f t="shared" si="22"/>
        <v>1415</v>
      </c>
      <c r="C1431" s="35" t="s">
        <v>1464</v>
      </c>
      <c r="D1431" s="36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37" t="s">
        <v>50</v>
      </c>
      <c r="F1431" s="38">
        <v>0</v>
      </c>
      <c r="G1431" s="39">
        <f>VLOOKUP(C1431,'[8]Resumen Peso'!$B$1:$D$65536,3,0)*$C$14</f>
        <v>5008.6914839535384</v>
      </c>
      <c r="H1431" s="46"/>
      <c r="I1431" s="41"/>
      <c r="J1431" s="42">
        <f>+VLOOKUP(C1431,'[8]Resumen Peso'!$B$1:$D$65536,3,0)</f>
        <v>4178.9582161803964</v>
      </c>
      <c r="N1431" s="9"/>
      <c r="O1431" s="9"/>
      <c r="P1431" s="9"/>
      <c r="Q1431" s="9"/>
      <c r="R1431" s="9"/>
    </row>
    <row r="1432" spans="1:18" x14ac:dyDescent="0.2">
      <c r="A1432" s="33"/>
      <c r="B1432" s="34">
        <f t="shared" si="22"/>
        <v>1416</v>
      </c>
      <c r="C1432" s="35" t="s">
        <v>1465</v>
      </c>
      <c r="D1432" s="36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37" t="s">
        <v>50</v>
      </c>
      <c r="F1432" s="38">
        <v>0</v>
      </c>
      <c r="G1432" s="39">
        <f>VLOOKUP(C1432,'[8]Resumen Peso'!$B$1:$D$65536,3,0)*$C$14</f>
        <v>5730.6650311900839</v>
      </c>
      <c r="H1432" s="46"/>
      <c r="I1432" s="41"/>
      <c r="J1432" s="42">
        <f>+VLOOKUP(C1432,'[8]Resumen Peso'!$B$1:$D$65536,3,0)</f>
        <v>4781.3305716658588</v>
      </c>
      <c r="N1432" s="9"/>
      <c r="O1432" s="9"/>
      <c r="P1432" s="9"/>
      <c r="Q1432" s="9"/>
      <c r="R1432" s="9"/>
    </row>
    <row r="1433" spans="1:18" x14ac:dyDescent="0.2">
      <c r="A1433" s="33"/>
      <c r="B1433" s="34">
        <f t="shared" si="22"/>
        <v>1417</v>
      </c>
      <c r="C1433" s="35" t="s">
        <v>1466</v>
      </c>
      <c r="D1433" s="36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37" t="s">
        <v>50</v>
      </c>
      <c r="F1433" s="38">
        <v>0</v>
      </c>
      <c r="G1433" s="39">
        <f>VLOOKUP(C1433,'[8]Resumen Peso'!$B$1:$D$65536,3,0)*$C$14</f>
        <v>6446.1923860405886</v>
      </c>
      <c r="H1433" s="46"/>
      <c r="I1433" s="41"/>
      <c r="J1433" s="42">
        <f>+VLOOKUP(C1433,'[8]Resumen Peso'!$B$1:$D$65536,3,0)</f>
        <v>5378.3246025487724</v>
      </c>
      <c r="N1433" s="9"/>
      <c r="O1433" s="9"/>
      <c r="P1433" s="9"/>
      <c r="Q1433" s="9"/>
      <c r="R1433" s="9"/>
    </row>
    <row r="1434" spans="1:18" x14ac:dyDescent="0.2">
      <c r="A1434" s="33"/>
      <c r="B1434" s="34">
        <f t="shared" si="22"/>
        <v>1418</v>
      </c>
      <c r="C1434" s="35" t="s">
        <v>1467</v>
      </c>
      <c r="D1434" s="36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37" t="s">
        <v>50</v>
      </c>
      <c r="F1434" s="38">
        <v>0</v>
      </c>
      <c r="G1434" s="39">
        <f>VLOOKUP(C1434,'[8]Resumen Peso'!$B$1:$D$65536,3,0)*$C$14</f>
        <v>7155.2735485050553</v>
      </c>
      <c r="H1434" s="46"/>
      <c r="I1434" s="41"/>
      <c r="J1434" s="42">
        <f>+VLOOKUP(C1434,'[8]Resumen Peso'!$B$1:$D$65536,3,0)</f>
        <v>5969.9403088291383</v>
      </c>
      <c r="N1434" s="9"/>
      <c r="O1434" s="9"/>
      <c r="P1434" s="9"/>
      <c r="Q1434" s="9"/>
      <c r="R1434" s="9"/>
    </row>
    <row r="1435" spans="1:18" x14ac:dyDescent="0.2">
      <c r="A1435" s="33"/>
      <c r="B1435" s="34">
        <f t="shared" si="22"/>
        <v>1419</v>
      </c>
      <c r="C1435" s="35" t="s">
        <v>1468</v>
      </c>
      <c r="D1435" s="36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37" t="s">
        <v>50</v>
      </c>
      <c r="F1435" s="38">
        <v>0</v>
      </c>
      <c r="G1435" s="39">
        <f>VLOOKUP(C1435,'[8]Resumen Peso'!$B$1:$D$65536,3,0)*$C$14</f>
        <v>7864.3547109695191</v>
      </c>
      <c r="H1435" s="46"/>
      <c r="I1435" s="41"/>
      <c r="J1435" s="42">
        <f>+VLOOKUP(C1435,'[8]Resumen Peso'!$B$1:$D$65536,3,0)</f>
        <v>6561.5560151095024</v>
      </c>
      <c r="N1435" s="9"/>
      <c r="O1435" s="9"/>
      <c r="P1435" s="9"/>
      <c r="Q1435" s="9"/>
      <c r="R1435" s="9"/>
    </row>
    <row r="1436" spans="1:18" x14ac:dyDescent="0.2">
      <c r="A1436" s="33"/>
      <c r="B1436" s="34">
        <f t="shared" si="22"/>
        <v>1420</v>
      </c>
      <c r="C1436" s="35" t="s">
        <v>1469</v>
      </c>
      <c r="D1436" s="36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37" t="s">
        <v>50</v>
      </c>
      <c r="F1436" s="38">
        <v>0</v>
      </c>
      <c r="G1436" s="39">
        <f>VLOOKUP(C1436,'[8]Resumen Peso'!$B$1:$D$65536,3,0)*$C$14</f>
        <v>8816.5733578506624</v>
      </c>
      <c r="H1436" s="46"/>
      <c r="I1436" s="41"/>
      <c r="J1436" s="42">
        <f>+VLOOKUP(C1436,'[8]Resumen Peso'!$B$1:$D$65536,3,0)</f>
        <v>7356.0313687488024</v>
      </c>
      <c r="N1436" s="9"/>
      <c r="O1436" s="9"/>
      <c r="P1436" s="9"/>
      <c r="Q1436" s="9"/>
      <c r="R1436" s="9"/>
    </row>
    <row r="1437" spans="1:18" x14ac:dyDescent="0.2">
      <c r="A1437" s="33"/>
      <c r="B1437" s="34">
        <f t="shared" si="22"/>
        <v>1421</v>
      </c>
      <c r="C1437" s="35" t="s">
        <v>1470</v>
      </c>
      <c r="D1437" s="36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37" t="s">
        <v>50</v>
      </c>
      <c r="F1437" s="38">
        <v>0</v>
      </c>
      <c r="G1437" s="39">
        <f>VLOOKUP(C1437,'[8]Resumen Peso'!$B$1:$D$65536,3,0)*$C$14</f>
        <v>9785.3200420096146</v>
      </c>
      <c r="H1437" s="46"/>
      <c r="I1437" s="41"/>
      <c r="J1437" s="42">
        <f>+VLOOKUP(C1437,'[8]Resumen Peso'!$B$1:$D$65536,3,0)</f>
        <v>8164.296746669037</v>
      </c>
      <c r="N1437" s="9"/>
      <c r="O1437" s="9"/>
      <c r="P1437" s="9"/>
      <c r="Q1437" s="9"/>
      <c r="R1437" s="9"/>
    </row>
    <row r="1438" spans="1:18" x14ac:dyDescent="0.2">
      <c r="A1438" s="33"/>
      <c r="B1438" s="34">
        <f t="shared" si="22"/>
        <v>1422</v>
      </c>
      <c r="C1438" s="35" t="s">
        <v>1471</v>
      </c>
      <c r="D1438" s="36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37" t="s">
        <v>50</v>
      </c>
      <c r="F1438" s="38">
        <v>0</v>
      </c>
      <c r="G1438" s="39">
        <f>VLOOKUP(C1438,'[8]Resumen Peso'!$B$1:$D$65536,3,0)*$C$14</f>
        <v>10754.066726168565</v>
      </c>
      <c r="H1438" s="46"/>
      <c r="I1438" s="41"/>
      <c r="J1438" s="42">
        <f>+VLOOKUP(C1438,'[8]Resumen Peso'!$B$1:$D$65536,3,0)</f>
        <v>8972.5621245892708</v>
      </c>
      <c r="N1438" s="9"/>
      <c r="O1438" s="9"/>
      <c r="P1438" s="9"/>
      <c r="Q1438" s="9"/>
      <c r="R1438" s="9"/>
    </row>
    <row r="1439" spans="1:18" x14ac:dyDescent="0.2">
      <c r="A1439" s="33"/>
      <c r="B1439" s="34">
        <f t="shared" si="22"/>
        <v>1423</v>
      </c>
      <c r="C1439" s="35" t="s">
        <v>1472</v>
      </c>
      <c r="D1439" s="36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37" t="s">
        <v>50</v>
      </c>
      <c r="F1439" s="38">
        <v>0</v>
      </c>
      <c r="G1439" s="39">
        <f>VLOOKUP(C1439,'[8]Resumen Peso'!$B$1:$D$65536,3,0)*$C$14</f>
        <v>11897.892356519156</v>
      </c>
      <c r="H1439" s="46"/>
      <c r="I1439" s="41"/>
      <c r="J1439" s="42">
        <f>+VLOOKUP(C1439,'[8]Resumen Peso'!$B$1:$D$65536,3,0)</f>
        <v>9926.9030999009101</v>
      </c>
      <c r="N1439" s="9"/>
      <c r="O1439" s="9"/>
      <c r="P1439" s="9"/>
      <c r="Q1439" s="9"/>
      <c r="R1439" s="9"/>
    </row>
    <row r="1440" spans="1:18" x14ac:dyDescent="0.2">
      <c r="A1440" s="33"/>
      <c r="B1440" s="34">
        <f t="shared" si="22"/>
        <v>1424</v>
      </c>
      <c r="C1440" s="35" t="s">
        <v>1473</v>
      </c>
      <c r="D1440" s="36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37" t="s">
        <v>50</v>
      </c>
      <c r="F1440" s="38">
        <v>0</v>
      </c>
      <c r="G1440" s="39">
        <f>VLOOKUP(C1440,'[8]Resumen Peso'!$B$1:$D$65536,3,0)*$C$14</f>
        <v>13249.32333688102</v>
      </c>
      <c r="H1440" s="46"/>
      <c r="I1440" s="41"/>
      <c r="J1440" s="42">
        <f>+VLOOKUP(C1440,'[8]Resumen Peso'!$B$1:$D$65536,3,0)</f>
        <v>11054.457794989878</v>
      </c>
      <c r="N1440" s="9"/>
      <c r="O1440" s="9"/>
      <c r="P1440" s="9"/>
      <c r="Q1440" s="9"/>
      <c r="R1440" s="9"/>
    </row>
    <row r="1441" spans="1:18" x14ac:dyDescent="0.2">
      <c r="A1441" s="33"/>
      <c r="B1441" s="34">
        <f t="shared" si="22"/>
        <v>1425</v>
      </c>
      <c r="C1441" s="35" t="s">
        <v>1474</v>
      </c>
      <c r="D1441" s="36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37" t="s">
        <v>50</v>
      </c>
      <c r="F1441" s="38">
        <v>0</v>
      </c>
      <c r="G1441" s="39">
        <f>VLOOKUP(C1441,'[8]Resumen Peso'!$B$1:$D$65536,3,0)*$C$14</f>
        <v>14839.242137306743</v>
      </c>
      <c r="H1441" s="46"/>
      <c r="I1441" s="41"/>
      <c r="J1441" s="42">
        <f>+VLOOKUP(C1441,'[8]Resumen Peso'!$B$1:$D$65536,3,0)</f>
        <v>12380.992730388663</v>
      </c>
      <c r="N1441" s="9"/>
      <c r="O1441" s="9"/>
      <c r="P1441" s="9"/>
      <c r="Q1441" s="9"/>
      <c r="R1441" s="9"/>
    </row>
    <row r="1442" spans="1:18" x14ac:dyDescent="0.2">
      <c r="A1442" s="33"/>
      <c r="B1442" s="34">
        <f t="shared" si="22"/>
        <v>1426</v>
      </c>
      <c r="C1442" s="35" t="s">
        <v>1475</v>
      </c>
      <c r="D1442" s="36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37" t="s">
        <v>50</v>
      </c>
      <c r="F1442" s="38">
        <v>0</v>
      </c>
      <c r="G1442" s="39">
        <f>VLOOKUP(C1442,'[8]Resumen Peso'!$B$1:$D$65536,3,0)*$C$14</f>
        <v>15319.304869771953</v>
      </c>
      <c r="H1442" s="46"/>
      <c r="I1442" s="41"/>
      <c r="J1442" s="42">
        <f>+VLOOKUP(C1442,'[8]Resumen Peso'!$B$1:$D$65536,3,0)</f>
        <v>12781.528899674531</v>
      </c>
      <c r="N1442" s="9"/>
      <c r="O1442" s="9"/>
      <c r="P1442" s="9"/>
      <c r="Q1442" s="9"/>
      <c r="R1442" s="9"/>
    </row>
    <row r="1443" spans="1:18" x14ac:dyDescent="0.2">
      <c r="A1443" s="33"/>
      <c r="B1443" s="34">
        <f t="shared" si="22"/>
        <v>1427</v>
      </c>
      <c r="C1443" s="35" t="s">
        <v>1476</v>
      </c>
      <c r="D1443" s="36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37" t="s">
        <v>50</v>
      </c>
      <c r="F1443" s="38">
        <v>0</v>
      </c>
      <c r="G1443" s="39">
        <f>VLOOKUP(C1443,'[8]Resumen Peso'!$B$1:$D$65536,3,0)*$C$14</f>
        <v>17078.377781239633</v>
      </c>
      <c r="H1443" s="46"/>
      <c r="I1443" s="41"/>
      <c r="J1443" s="42">
        <f>+VLOOKUP(C1443,'[8]Resumen Peso'!$B$1:$D$65536,3,0)</f>
        <v>14249.196097741951</v>
      </c>
      <c r="N1443" s="9"/>
      <c r="O1443" s="9"/>
      <c r="P1443" s="9"/>
      <c r="Q1443" s="9"/>
      <c r="R1443" s="9"/>
    </row>
    <row r="1444" spans="1:18" x14ac:dyDescent="0.2">
      <c r="A1444" s="33"/>
      <c r="B1444" s="34">
        <f t="shared" si="22"/>
        <v>1428</v>
      </c>
      <c r="C1444" s="35" t="s">
        <v>1477</v>
      </c>
      <c r="D1444" s="36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37" t="s">
        <v>50</v>
      </c>
      <c r="F1444" s="38">
        <v>0</v>
      </c>
      <c r="G1444" s="39">
        <f>VLOOKUP(C1444,'[8]Resumen Peso'!$B$1:$D$65536,3,0)*$C$14</f>
        <v>18837.450692707316</v>
      </c>
      <c r="H1444" s="46"/>
      <c r="I1444" s="41"/>
      <c r="J1444" s="42">
        <f>+VLOOKUP(C1444,'[8]Resumen Peso'!$B$1:$D$65536,3,0)</f>
        <v>15716.863295809371</v>
      </c>
      <c r="N1444" s="9"/>
      <c r="O1444" s="9"/>
      <c r="P1444" s="9"/>
      <c r="Q1444" s="9"/>
      <c r="R1444" s="9"/>
    </row>
    <row r="1445" spans="1:18" x14ac:dyDescent="0.2">
      <c r="A1445" s="33"/>
      <c r="B1445" s="34">
        <f t="shared" si="22"/>
        <v>1429</v>
      </c>
      <c r="C1445" s="35" t="s">
        <v>1478</v>
      </c>
      <c r="D1445" s="36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37" t="s">
        <v>50</v>
      </c>
      <c r="F1445" s="38">
        <v>0</v>
      </c>
      <c r="G1445" s="39">
        <f>VLOOKUP(C1445,'[8]Resumen Peso'!$B$1:$D$65536,3,0)*$C$14</f>
        <v>5058.0756445089919</v>
      </c>
      <c r="H1445" s="46"/>
      <c r="I1445" s="41"/>
      <c r="J1445" s="42">
        <f>+VLOOKUP(C1445,'[8]Resumen Peso'!$B$1:$D$65536,3,0)</f>
        <v>4220.1614614119208</v>
      </c>
      <c r="N1445" s="9"/>
      <c r="O1445" s="9"/>
      <c r="P1445" s="9"/>
      <c r="Q1445" s="9"/>
      <c r="R1445" s="9"/>
    </row>
    <row r="1446" spans="1:18" x14ac:dyDescent="0.2">
      <c r="A1446" s="33"/>
      <c r="B1446" s="34">
        <f t="shared" si="22"/>
        <v>1430</v>
      </c>
      <c r="C1446" s="35" t="s">
        <v>1479</v>
      </c>
      <c r="D1446" s="36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37" t="s">
        <v>50</v>
      </c>
      <c r="F1446" s="38">
        <v>0</v>
      </c>
      <c r="G1446" s="39">
        <f>VLOOKUP(C1446,'[8]Resumen Peso'!$B$1:$D$65536,3,0)*$C$14</f>
        <v>5787.1676293030814</v>
      </c>
      <c r="H1446" s="46"/>
      <c r="I1446" s="41"/>
      <c r="J1446" s="42">
        <f>+VLOOKUP(C1446,'[8]Resumen Peso'!$B$1:$D$65536,3,0)</f>
        <v>4828.473023417243</v>
      </c>
      <c r="N1446" s="9"/>
      <c r="O1446" s="9"/>
      <c r="P1446" s="9"/>
      <c r="Q1446" s="9"/>
      <c r="R1446" s="9"/>
    </row>
    <row r="1447" spans="1:18" x14ac:dyDescent="0.2">
      <c r="A1447" s="33"/>
      <c r="B1447" s="34">
        <f t="shared" si="22"/>
        <v>1431</v>
      </c>
      <c r="C1447" s="35" t="s">
        <v>1480</v>
      </c>
      <c r="D1447" s="36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37" t="s">
        <v>50</v>
      </c>
      <c r="F1447" s="38">
        <v>0</v>
      </c>
      <c r="G1447" s="39">
        <f>VLOOKUP(C1447,'[8]Resumen Peso'!$B$1:$D$65536,3,0)*$C$14</f>
        <v>6509.7498642329365</v>
      </c>
      <c r="H1447" s="46"/>
      <c r="I1447" s="41"/>
      <c r="J1447" s="42">
        <f>+VLOOKUP(C1447,'[8]Resumen Peso'!$B$1:$D$65536,3,0)</f>
        <v>5431.353232190374</v>
      </c>
      <c r="N1447" s="9"/>
      <c r="O1447" s="9"/>
      <c r="P1447" s="9"/>
      <c r="Q1447" s="9"/>
      <c r="R1447" s="9"/>
    </row>
    <row r="1448" spans="1:18" x14ac:dyDescent="0.2">
      <c r="A1448" s="33"/>
      <c r="B1448" s="34">
        <f t="shared" si="22"/>
        <v>1432</v>
      </c>
      <c r="C1448" s="35" t="s">
        <v>1481</v>
      </c>
      <c r="D1448" s="36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37" t="s">
        <v>50</v>
      </c>
      <c r="F1448" s="38">
        <v>0</v>
      </c>
      <c r="G1448" s="39">
        <f>VLOOKUP(C1448,'[8]Resumen Peso'!$B$1:$D$65536,3,0)*$C$14</f>
        <v>7225.8223492985599</v>
      </c>
      <c r="H1448" s="46"/>
      <c r="I1448" s="41"/>
      <c r="J1448" s="42">
        <f>+VLOOKUP(C1448,'[8]Resumen Peso'!$B$1:$D$65536,3,0)</f>
        <v>6028.8020877313156</v>
      </c>
      <c r="N1448" s="9"/>
      <c r="O1448" s="9"/>
      <c r="P1448" s="9"/>
      <c r="Q1448" s="9"/>
      <c r="R1448" s="9"/>
    </row>
    <row r="1449" spans="1:18" x14ac:dyDescent="0.2">
      <c r="A1449" s="33"/>
      <c r="B1449" s="34">
        <f t="shared" si="22"/>
        <v>1433</v>
      </c>
      <c r="C1449" s="35" t="s">
        <v>1482</v>
      </c>
      <c r="D1449" s="36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37" t="s">
        <v>50</v>
      </c>
      <c r="F1449" s="38">
        <v>0</v>
      </c>
      <c r="G1449" s="39">
        <f>VLOOKUP(C1449,'[8]Resumen Peso'!$B$1:$D$65536,3,0)*$C$14</f>
        <v>7941.8948343641823</v>
      </c>
      <c r="H1449" s="46"/>
      <c r="I1449" s="41"/>
      <c r="J1449" s="42">
        <f>+VLOOKUP(C1449,'[8]Resumen Peso'!$B$1:$D$65536,3,0)</f>
        <v>6626.2509432722563</v>
      </c>
      <c r="N1449" s="9"/>
      <c r="O1449" s="9"/>
      <c r="P1449" s="9"/>
      <c r="Q1449" s="9"/>
      <c r="R1449" s="9"/>
    </row>
    <row r="1450" spans="1:18" x14ac:dyDescent="0.2">
      <c r="A1450" s="33"/>
      <c r="B1450" s="34">
        <f t="shared" si="22"/>
        <v>1434</v>
      </c>
      <c r="C1450" s="35" t="s">
        <v>1483</v>
      </c>
      <c r="D1450" s="36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37" t="s">
        <v>50</v>
      </c>
      <c r="F1450" s="38">
        <v>0</v>
      </c>
      <c r="G1450" s="39">
        <f>VLOOKUP(C1450,'[8]Resumen Peso'!$B$1:$D$65536,3,0)*$C$14</f>
        <v>8903.5020648089412</v>
      </c>
      <c r="H1450" s="46"/>
      <c r="I1450" s="41"/>
      <c r="J1450" s="42">
        <f>+VLOOKUP(C1450,'[8]Resumen Peso'!$B$1:$D$65536,3,0)</f>
        <v>7428.559580024953</v>
      </c>
      <c r="N1450" s="9"/>
      <c r="O1450" s="9"/>
      <c r="P1450" s="9"/>
      <c r="Q1450" s="9"/>
      <c r="R1450" s="9"/>
    </row>
    <row r="1451" spans="1:18" x14ac:dyDescent="0.2">
      <c r="A1451" s="33"/>
      <c r="B1451" s="34">
        <f t="shared" si="22"/>
        <v>1435</v>
      </c>
      <c r="C1451" s="35" t="s">
        <v>1484</v>
      </c>
      <c r="D1451" s="36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37" t="s">
        <v>50</v>
      </c>
      <c r="F1451" s="38">
        <v>0</v>
      </c>
      <c r="G1451" s="39">
        <f>VLOOKUP(C1451,'[8]Resumen Peso'!$B$1:$D$65536,3,0)*$C$14</f>
        <v>9881.8002939055968</v>
      </c>
      <c r="H1451" s="46"/>
      <c r="I1451" s="41"/>
      <c r="J1451" s="42">
        <f>+VLOOKUP(C1451,'[8]Resumen Peso'!$B$1:$D$65536,3,0)</f>
        <v>8244.7942064649869</v>
      </c>
      <c r="N1451" s="9"/>
      <c r="O1451" s="9"/>
      <c r="P1451" s="9"/>
      <c r="Q1451" s="9"/>
      <c r="R1451" s="9"/>
    </row>
    <row r="1452" spans="1:18" x14ac:dyDescent="0.2">
      <c r="A1452" s="33"/>
      <c r="B1452" s="34">
        <f t="shared" si="22"/>
        <v>1436</v>
      </c>
      <c r="C1452" s="35" t="s">
        <v>1485</v>
      </c>
      <c r="D1452" s="36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37" t="s">
        <v>50</v>
      </c>
      <c r="F1452" s="38">
        <v>0</v>
      </c>
      <c r="G1452" s="39">
        <f>VLOOKUP(C1452,'[8]Resumen Peso'!$B$1:$D$65536,3,0)*$C$14</f>
        <v>10860.098523002249</v>
      </c>
      <c r="H1452" s="46"/>
      <c r="I1452" s="41"/>
      <c r="J1452" s="42">
        <f>+VLOOKUP(C1452,'[8]Resumen Peso'!$B$1:$D$65536,3,0)</f>
        <v>9061.02883290502</v>
      </c>
      <c r="N1452" s="9"/>
      <c r="O1452" s="9"/>
      <c r="P1452" s="9"/>
      <c r="Q1452" s="9"/>
      <c r="R1452" s="9"/>
    </row>
    <row r="1453" spans="1:18" x14ac:dyDescent="0.2">
      <c r="A1453" s="33"/>
      <c r="B1453" s="34">
        <f t="shared" si="22"/>
        <v>1437</v>
      </c>
      <c r="C1453" s="35" t="s">
        <v>1486</v>
      </c>
      <c r="D1453" s="36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37" t="s">
        <v>50</v>
      </c>
      <c r="F1453" s="38">
        <v>0</v>
      </c>
      <c r="G1453" s="39">
        <f>VLOOKUP(C1453,'[8]Resumen Peso'!$B$1:$D$65536,3,0)*$C$14</f>
        <v>12015.201922957463</v>
      </c>
      <c r="H1453" s="46"/>
      <c r="I1453" s="41"/>
      <c r="J1453" s="42">
        <f>+VLOOKUP(C1453,'[8]Resumen Peso'!$B$1:$D$65536,3,0)</f>
        <v>10024.779317287126</v>
      </c>
      <c r="N1453" s="9"/>
      <c r="O1453" s="9"/>
      <c r="P1453" s="9"/>
      <c r="Q1453" s="9"/>
      <c r="R1453" s="9"/>
    </row>
    <row r="1454" spans="1:18" x14ac:dyDescent="0.2">
      <c r="A1454" s="33"/>
      <c r="B1454" s="34">
        <f t="shared" si="22"/>
        <v>1438</v>
      </c>
      <c r="C1454" s="35" t="s">
        <v>1487</v>
      </c>
      <c r="D1454" s="36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37" t="s">
        <v>50</v>
      </c>
      <c r="F1454" s="38">
        <v>0</v>
      </c>
      <c r="G1454" s="39">
        <f>VLOOKUP(C1454,'[8]Resumen Peso'!$B$1:$D$65536,3,0)*$C$14</f>
        <v>13379.957597948178</v>
      </c>
      <c r="H1454" s="46"/>
      <c r="I1454" s="41"/>
      <c r="J1454" s="42">
        <f>+VLOOKUP(C1454,'[8]Resumen Peso'!$B$1:$D$65536,3,0)</f>
        <v>11163.451355553592</v>
      </c>
      <c r="N1454" s="9"/>
      <c r="O1454" s="9"/>
      <c r="P1454" s="9"/>
      <c r="Q1454" s="9"/>
      <c r="R1454" s="9"/>
    </row>
    <row r="1455" spans="1:18" x14ac:dyDescent="0.2">
      <c r="A1455" s="33"/>
      <c r="B1455" s="34">
        <f t="shared" si="22"/>
        <v>1439</v>
      </c>
      <c r="C1455" s="35" t="s">
        <v>1488</v>
      </c>
      <c r="D1455" s="36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37" t="s">
        <v>50</v>
      </c>
      <c r="F1455" s="38">
        <v>0</v>
      </c>
      <c r="G1455" s="39">
        <f>VLOOKUP(C1455,'[8]Resumen Peso'!$B$1:$D$65536,3,0)*$C$14</f>
        <v>14985.55250970196</v>
      </c>
      <c r="H1455" s="46"/>
      <c r="I1455" s="41"/>
      <c r="J1455" s="42">
        <f>+VLOOKUP(C1455,'[8]Resumen Peso'!$B$1:$D$65536,3,0)</f>
        <v>12503.065518220024</v>
      </c>
      <c r="N1455" s="9"/>
      <c r="O1455" s="9"/>
      <c r="P1455" s="9"/>
      <c r="Q1455" s="9"/>
      <c r="R1455" s="9"/>
    </row>
    <row r="1456" spans="1:18" x14ac:dyDescent="0.2">
      <c r="A1456" s="33"/>
      <c r="B1456" s="34">
        <f t="shared" si="22"/>
        <v>1440</v>
      </c>
      <c r="C1456" s="35" t="s">
        <v>1489</v>
      </c>
      <c r="D1456" s="36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37" t="s">
        <v>50</v>
      </c>
      <c r="F1456" s="38">
        <v>0</v>
      </c>
      <c r="G1456" s="39">
        <f>VLOOKUP(C1456,'[8]Resumen Peso'!$B$1:$D$65536,3,0)*$C$14</f>
        <v>15470.348513348416</v>
      </c>
      <c r="H1456" s="46"/>
      <c r="I1456" s="41"/>
      <c r="J1456" s="42">
        <f>+VLOOKUP(C1456,'[8]Resumen Peso'!$B$1:$D$65536,3,0)</f>
        <v>12907.550851185797</v>
      </c>
      <c r="N1456" s="9"/>
      <c r="O1456" s="9"/>
      <c r="P1456" s="9"/>
      <c r="Q1456" s="9"/>
      <c r="R1456" s="9"/>
    </row>
    <row r="1457" spans="1:18" x14ac:dyDescent="0.2">
      <c r="A1457" s="33"/>
      <c r="B1457" s="34">
        <f t="shared" si="22"/>
        <v>1441</v>
      </c>
      <c r="C1457" s="35" t="s">
        <v>1490</v>
      </c>
      <c r="D1457" s="36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37" t="s">
        <v>50</v>
      </c>
      <c r="F1457" s="38">
        <v>0</v>
      </c>
      <c r="G1457" s="39">
        <f>VLOOKUP(C1457,'[8]Resumen Peso'!$B$1:$D$65536,3,0)*$C$14</f>
        <v>17246.7653437552</v>
      </c>
      <c r="H1457" s="46"/>
      <c r="I1457" s="41"/>
      <c r="J1457" s="42">
        <f>+VLOOKUP(C1457,'[8]Resumen Peso'!$B$1:$D$65536,3,0)</f>
        <v>14389.68879730858</v>
      </c>
      <c r="N1457" s="9"/>
      <c r="O1457" s="9"/>
      <c r="P1457" s="9"/>
      <c r="Q1457" s="9"/>
      <c r="R1457" s="9"/>
    </row>
    <row r="1458" spans="1:18" x14ac:dyDescent="0.2">
      <c r="A1458" s="33"/>
      <c r="B1458" s="34">
        <f t="shared" si="22"/>
        <v>1442</v>
      </c>
      <c r="C1458" s="35" t="s">
        <v>1491</v>
      </c>
      <c r="D1458" s="36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37" t="s">
        <v>50</v>
      </c>
      <c r="F1458" s="38">
        <v>0</v>
      </c>
      <c r="G1458" s="39">
        <f>VLOOKUP(C1458,'[8]Resumen Peso'!$B$1:$D$65536,3,0)*$C$14</f>
        <v>19023.182174161982</v>
      </c>
      <c r="H1458" s="46"/>
      <c r="I1458" s="41"/>
      <c r="J1458" s="42">
        <f>+VLOOKUP(C1458,'[8]Resumen Peso'!$B$1:$D$65536,3,0)</f>
        <v>15871.826743431362</v>
      </c>
      <c r="N1458" s="9"/>
      <c r="O1458" s="9"/>
      <c r="P1458" s="9"/>
      <c r="Q1458" s="9"/>
      <c r="R1458" s="9"/>
    </row>
    <row r="1459" spans="1:18" x14ac:dyDescent="0.2">
      <c r="A1459" s="33"/>
      <c r="B1459" s="34">
        <f t="shared" si="22"/>
        <v>1443</v>
      </c>
      <c r="C1459" s="35" t="s">
        <v>1492</v>
      </c>
      <c r="D1459" s="36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37" t="s">
        <v>50</v>
      </c>
      <c r="F1459" s="38">
        <v>0</v>
      </c>
      <c r="G1459" s="39">
        <f>VLOOKUP(C1459,'[8]Resumen Peso'!$B$1:$D$65536,3,0)*$C$14</f>
        <v>4735.5425671344819</v>
      </c>
      <c r="H1459" s="46"/>
      <c r="I1459" s="41"/>
      <c r="J1459" s="42">
        <f>+VLOOKUP(C1459,'[8]Resumen Peso'!$B$1:$D$65536,3,0)</f>
        <v>3951.0587909834662</v>
      </c>
      <c r="N1459" s="9"/>
      <c r="O1459" s="9"/>
      <c r="P1459" s="9"/>
      <c r="Q1459" s="9"/>
      <c r="R1459" s="9"/>
    </row>
    <row r="1460" spans="1:18" x14ac:dyDescent="0.2">
      <c r="A1460" s="33"/>
      <c r="B1460" s="34">
        <f t="shared" si="22"/>
        <v>1444</v>
      </c>
      <c r="C1460" s="35" t="s">
        <v>1493</v>
      </c>
      <c r="D1460" s="36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37" t="s">
        <v>50</v>
      </c>
      <c r="F1460" s="38">
        <v>0</v>
      </c>
      <c r="G1460" s="39">
        <f>VLOOKUP(C1460,'[8]Resumen Peso'!$B$1:$D$65536,3,0)*$C$14</f>
        <v>5418.1432975322459</v>
      </c>
      <c r="H1460" s="46"/>
      <c r="I1460" s="41"/>
      <c r="J1460" s="42">
        <f>+VLOOKUP(C1460,'[8]Resumen Peso'!$B$1:$D$65536,3,0)</f>
        <v>4520.5807788729753</v>
      </c>
      <c r="N1460" s="9"/>
      <c r="O1460" s="9"/>
      <c r="P1460" s="9"/>
      <c r="Q1460" s="9"/>
      <c r="R1460" s="9"/>
    </row>
    <row r="1461" spans="1:18" x14ac:dyDescent="0.2">
      <c r="A1461" s="33"/>
      <c r="B1461" s="34">
        <f t="shared" si="22"/>
        <v>1445</v>
      </c>
      <c r="C1461" s="35" t="s">
        <v>1494</v>
      </c>
      <c r="D1461" s="36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37" t="s">
        <v>50</v>
      </c>
      <c r="F1461" s="38">
        <v>0</v>
      </c>
      <c r="G1461" s="39">
        <f>VLOOKUP(C1461,'[8]Resumen Peso'!$B$1:$D$65536,3,0)*$C$14</f>
        <v>6094.6493785514567</v>
      </c>
      <c r="H1461" s="46"/>
      <c r="I1461" s="41"/>
      <c r="J1461" s="42">
        <f>+VLOOKUP(C1461,'[8]Resumen Peso'!$B$1:$D$65536,3,0)</f>
        <v>5085.0177490134702</v>
      </c>
      <c r="N1461" s="9"/>
      <c r="O1461" s="9"/>
      <c r="P1461" s="9"/>
      <c r="Q1461" s="9"/>
      <c r="R1461" s="9"/>
    </row>
    <row r="1462" spans="1:18" x14ac:dyDescent="0.2">
      <c r="A1462" s="33"/>
      <c r="B1462" s="34">
        <f t="shared" si="22"/>
        <v>1446</v>
      </c>
      <c r="C1462" s="35" t="s">
        <v>1495</v>
      </c>
      <c r="D1462" s="36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37" t="s">
        <v>50</v>
      </c>
      <c r="F1462" s="38">
        <v>0</v>
      </c>
      <c r="G1462" s="39">
        <f>VLOOKUP(C1462,'[8]Resumen Peso'!$B$1:$D$65536,3,0)*$C$14</f>
        <v>6765.0608101921171</v>
      </c>
      <c r="H1462" s="46"/>
      <c r="I1462" s="41"/>
      <c r="J1462" s="42">
        <f>+VLOOKUP(C1462,'[8]Resumen Peso'!$B$1:$D$65536,3,0)</f>
        <v>5644.3697014049521</v>
      </c>
      <c r="N1462" s="9"/>
      <c r="O1462" s="9"/>
      <c r="P1462" s="9"/>
      <c r="Q1462" s="9"/>
      <c r="R1462" s="9"/>
    </row>
    <row r="1463" spans="1:18" x14ac:dyDescent="0.2">
      <c r="A1463" s="33"/>
      <c r="B1463" s="34">
        <f t="shared" si="22"/>
        <v>1447</v>
      </c>
      <c r="C1463" s="35" t="s">
        <v>1496</v>
      </c>
      <c r="D1463" s="36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37" t="s">
        <v>50</v>
      </c>
      <c r="F1463" s="38">
        <v>0</v>
      </c>
      <c r="G1463" s="39">
        <f>VLOOKUP(C1463,'[8]Resumen Peso'!$B$1:$D$65536,3,0)*$C$14</f>
        <v>7435.4722418327765</v>
      </c>
      <c r="H1463" s="46"/>
      <c r="I1463" s="41"/>
      <c r="J1463" s="42">
        <f>+VLOOKUP(C1463,'[8]Resumen Peso'!$B$1:$D$65536,3,0)</f>
        <v>6203.7216537964332</v>
      </c>
      <c r="N1463" s="9"/>
      <c r="O1463" s="9"/>
      <c r="P1463" s="9"/>
      <c r="Q1463" s="9"/>
      <c r="R1463" s="9"/>
    </row>
    <row r="1464" spans="1:18" x14ac:dyDescent="0.2">
      <c r="A1464" s="33"/>
      <c r="B1464" s="34">
        <f t="shared" si="22"/>
        <v>1448</v>
      </c>
      <c r="C1464" s="35" t="s">
        <v>1497</v>
      </c>
      <c r="D1464" s="36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37" t="s">
        <v>50</v>
      </c>
      <c r="F1464" s="38">
        <v>0</v>
      </c>
      <c r="G1464" s="39">
        <f>VLOOKUP(C1464,'[8]Resumen Peso'!$B$1:$D$65536,3,0)*$C$14</f>
        <v>8335.7616587336415</v>
      </c>
      <c r="H1464" s="46"/>
      <c r="I1464" s="41"/>
      <c r="J1464" s="42">
        <f>+VLOOKUP(C1464,'[8]Resumen Peso'!$B$1:$D$65536,3,0)</f>
        <v>6954.8703056452059</v>
      </c>
      <c r="N1464" s="9"/>
      <c r="O1464" s="9"/>
      <c r="P1464" s="9"/>
      <c r="Q1464" s="9"/>
      <c r="R1464" s="9"/>
    </row>
    <row r="1465" spans="1:18" x14ac:dyDescent="0.2">
      <c r="A1465" s="33"/>
      <c r="B1465" s="34">
        <f t="shared" si="22"/>
        <v>1449</v>
      </c>
      <c r="C1465" s="35" t="s">
        <v>1498</v>
      </c>
      <c r="D1465" s="36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37" t="s">
        <v>50</v>
      </c>
      <c r="F1465" s="38">
        <v>0</v>
      </c>
      <c r="G1465" s="39">
        <f>VLOOKUP(C1465,'[8]Resumen Peso'!$B$1:$D$65536,3,0)*$C$14</f>
        <v>9251.677756641111</v>
      </c>
      <c r="H1465" s="46"/>
      <c r="I1465" s="41"/>
      <c r="J1465" s="42">
        <f>+VLOOKUP(C1465,'[8]Resumen Peso'!$B$1:$D$65536,3,0)</f>
        <v>7719.056943002448</v>
      </c>
      <c r="N1465" s="9"/>
      <c r="O1465" s="9"/>
      <c r="P1465" s="9"/>
      <c r="Q1465" s="9"/>
      <c r="R1465" s="9"/>
    </row>
    <row r="1466" spans="1:18" x14ac:dyDescent="0.2">
      <c r="A1466" s="33"/>
      <c r="B1466" s="34">
        <f t="shared" si="22"/>
        <v>1450</v>
      </c>
      <c r="C1466" s="35" t="s">
        <v>1499</v>
      </c>
      <c r="D1466" s="36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37" t="s">
        <v>50</v>
      </c>
      <c r="F1466" s="38">
        <v>0</v>
      </c>
      <c r="G1466" s="39">
        <f>VLOOKUP(C1466,'[8]Resumen Peso'!$B$1:$D$65536,3,0)*$C$14</f>
        <v>10167.593854548582</v>
      </c>
      <c r="H1466" s="46"/>
      <c r="I1466" s="41"/>
      <c r="J1466" s="42">
        <f>+VLOOKUP(C1466,'[8]Resumen Peso'!$B$1:$D$65536,3,0)</f>
        <v>8483.2435803596909</v>
      </c>
      <c r="N1466" s="9"/>
      <c r="O1466" s="9"/>
      <c r="P1466" s="9"/>
      <c r="Q1466" s="9"/>
      <c r="R1466" s="9"/>
    </row>
    <row r="1467" spans="1:18" x14ac:dyDescent="0.2">
      <c r="A1467" s="33"/>
      <c r="B1467" s="34">
        <f t="shared" si="22"/>
        <v>1451</v>
      </c>
      <c r="C1467" s="35" t="s">
        <v>1500</v>
      </c>
      <c r="D1467" s="36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37" t="s">
        <v>50</v>
      </c>
      <c r="F1467" s="38">
        <v>0</v>
      </c>
      <c r="G1467" s="39">
        <f>VLOOKUP(C1467,'[8]Resumen Peso'!$B$1:$D$65536,3,0)*$C$14</f>
        <v>11249.040970877875</v>
      </c>
      <c r="H1467" s="46"/>
      <c r="I1467" s="41"/>
      <c r="J1467" s="42">
        <f>+VLOOKUP(C1467,'[8]Resumen Peso'!$B$1:$D$65536,3,0)</f>
        <v>9385.5395845411331</v>
      </c>
      <c r="N1467" s="9"/>
      <c r="O1467" s="9"/>
      <c r="P1467" s="9"/>
      <c r="Q1467" s="9"/>
      <c r="R1467" s="9"/>
    </row>
    <row r="1468" spans="1:18" x14ac:dyDescent="0.2">
      <c r="A1468" s="33"/>
      <c r="B1468" s="34">
        <f t="shared" si="22"/>
        <v>1452</v>
      </c>
      <c r="C1468" s="35" t="s">
        <v>1501</v>
      </c>
      <c r="D1468" s="36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37" t="s">
        <v>50</v>
      </c>
      <c r="F1468" s="38">
        <v>0</v>
      </c>
      <c r="G1468" s="39">
        <f>VLOOKUP(C1468,'[8]Resumen Peso'!$B$1:$D$65536,3,0)*$C$14</f>
        <v>12526.771682492066</v>
      </c>
      <c r="H1468" s="46"/>
      <c r="I1468" s="41"/>
      <c r="J1468" s="42">
        <f>+VLOOKUP(C1468,'[8]Resumen Peso'!$B$1:$D$65536,3,0)</f>
        <v>10451.603100825316</v>
      </c>
      <c r="N1468" s="9"/>
      <c r="O1468" s="9"/>
      <c r="P1468" s="9"/>
      <c r="Q1468" s="9"/>
      <c r="R1468" s="9"/>
    </row>
    <row r="1469" spans="1:18" x14ac:dyDescent="0.2">
      <c r="A1469" s="33"/>
      <c r="B1469" s="34">
        <f t="shared" si="22"/>
        <v>1453</v>
      </c>
      <c r="C1469" s="35" t="s">
        <v>1502</v>
      </c>
      <c r="D1469" s="36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37" t="s">
        <v>50</v>
      </c>
      <c r="F1469" s="38">
        <v>0</v>
      </c>
      <c r="G1469" s="39">
        <f>VLOOKUP(C1469,'[8]Resumen Peso'!$B$1:$D$65536,3,0)*$C$14</f>
        <v>14029.984284391117</v>
      </c>
      <c r="H1469" s="46"/>
      <c r="I1469" s="41"/>
      <c r="J1469" s="42">
        <f>+VLOOKUP(C1469,'[8]Resumen Peso'!$B$1:$D$65536,3,0)</f>
        <v>11705.795472924356</v>
      </c>
      <c r="N1469" s="9"/>
      <c r="O1469" s="9"/>
      <c r="P1469" s="9"/>
      <c r="Q1469" s="9"/>
      <c r="R1469" s="9"/>
    </row>
    <row r="1470" spans="1:18" x14ac:dyDescent="0.2">
      <c r="A1470" s="33"/>
      <c r="B1470" s="34">
        <f t="shared" si="22"/>
        <v>1454</v>
      </c>
      <c r="C1470" s="35" t="s">
        <v>1503</v>
      </c>
      <c r="D1470" s="36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37" t="s">
        <v>50</v>
      </c>
      <c r="F1470" s="38">
        <v>0</v>
      </c>
      <c r="G1470" s="39">
        <f>VLOOKUP(C1470,'[8]Resumen Peso'!$B$1:$D$65536,3,0)*$C$14</f>
        <v>14483.86680276285</v>
      </c>
      <c r="H1470" s="46"/>
      <c r="I1470" s="41"/>
      <c r="J1470" s="42">
        <f>+VLOOKUP(C1470,'[8]Resumen Peso'!$B$1:$D$65536,3,0)</f>
        <v>12084.488408076557</v>
      </c>
      <c r="N1470" s="9"/>
      <c r="O1470" s="9"/>
      <c r="P1470" s="9"/>
      <c r="Q1470" s="9"/>
      <c r="R1470" s="9"/>
    </row>
    <row r="1471" spans="1:18" x14ac:dyDescent="0.2">
      <c r="A1471" s="33"/>
      <c r="B1471" s="34">
        <f t="shared" si="22"/>
        <v>1455</v>
      </c>
      <c r="C1471" s="35" t="s">
        <v>1504</v>
      </c>
      <c r="D1471" s="36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37" t="s">
        <v>50</v>
      </c>
      <c r="F1471" s="38">
        <v>0</v>
      </c>
      <c r="G1471" s="39">
        <f>VLOOKUP(C1471,'[8]Resumen Peso'!$B$1:$D$65536,3,0)*$C$14</f>
        <v>16147.008698732272</v>
      </c>
      <c r="H1471" s="46"/>
      <c r="I1471" s="41"/>
      <c r="J1471" s="42">
        <f>+VLOOKUP(C1471,'[8]Resumen Peso'!$B$1:$D$65536,3,0)</f>
        <v>13472.116396963831</v>
      </c>
      <c r="N1471" s="9"/>
      <c r="O1471" s="9"/>
      <c r="P1471" s="9"/>
      <c r="Q1471" s="9"/>
      <c r="R1471" s="9"/>
    </row>
    <row r="1472" spans="1:18" x14ac:dyDescent="0.2">
      <c r="A1472" s="33"/>
      <c r="B1472" s="34">
        <f t="shared" si="22"/>
        <v>1456</v>
      </c>
      <c r="C1472" s="35" t="s">
        <v>1505</v>
      </c>
      <c r="D1472" s="36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37" t="s">
        <v>50</v>
      </c>
      <c r="F1472" s="38">
        <v>0</v>
      </c>
      <c r="G1472" s="39">
        <f>VLOOKUP(C1472,'[8]Resumen Peso'!$B$1:$D$65536,3,0)*$C$14</f>
        <v>17810.150594701696</v>
      </c>
      <c r="H1472" s="46"/>
      <c r="I1472" s="41"/>
      <c r="J1472" s="42">
        <f>+VLOOKUP(C1472,'[8]Resumen Peso'!$B$1:$D$65536,3,0)</f>
        <v>14859.744385851105</v>
      </c>
      <c r="N1472" s="9"/>
      <c r="O1472" s="9"/>
      <c r="P1472" s="9"/>
      <c r="Q1472" s="9"/>
      <c r="R1472" s="9"/>
    </row>
    <row r="1473" spans="1:18" x14ac:dyDescent="0.2">
      <c r="A1473" s="33"/>
      <c r="B1473" s="34">
        <f t="shared" si="22"/>
        <v>1457</v>
      </c>
      <c r="C1473" s="35" t="s">
        <v>1506</v>
      </c>
      <c r="D1473" s="36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37" t="s">
        <v>50</v>
      </c>
      <c r="F1473" s="38">
        <v>0</v>
      </c>
      <c r="G1473" s="39">
        <f>VLOOKUP(C1473,'[8]Resumen Peso'!$B$1:$D$65536,3,0)*$C$14</f>
        <v>6336.1701918483031</v>
      </c>
      <c r="H1473" s="46"/>
      <c r="I1473" s="41"/>
      <c r="J1473" s="42">
        <f>+VLOOKUP(C1473,'[8]Resumen Peso'!$B$1:$D$65536,3,0)</f>
        <v>5286.5285408717755</v>
      </c>
      <c r="N1473" s="9"/>
      <c r="O1473" s="9"/>
      <c r="P1473" s="9"/>
      <c r="Q1473" s="9"/>
      <c r="R1473" s="9"/>
    </row>
    <row r="1474" spans="1:18" x14ac:dyDescent="0.2">
      <c r="A1474" s="33"/>
      <c r="B1474" s="34">
        <f t="shared" si="22"/>
        <v>1458</v>
      </c>
      <c r="C1474" s="35" t="s">
        <v>1507</v>
      </c>
      <c r="D1474" s="36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37" t="s">
        <v>50</v>
      </c>
      <c r="F1474" s="38">
        <v>0</v>
      </c>
      <c r="G1474" s="39">
        <f>VLOOKUP(C1474,'[8]Resumen Peso'!$B$1:$D$65536,3,0)*$C$14</f>
        <v>7249.492021303915</v>
      </c>
      <c r="H1474" s="46"/>
      <c r="I1474" s="41"/>
      <c r="J1474" s="42">
        <f>+VLOOKUP(C1474,'[8]Resumen Peso'!$B$1:$D$65536,3,0)</f>
        <v>6048.5506728893288</v>
      </c>
      <c r="N1474" s="9"/>
      <c r="O1474" s="9"/>
      <c r="P1474" s="9"/>
      <c r="Q1474" s="9"/>
      <c r="R1474" s="9"/>
    </row>
    <row r="1475" spans="1:18" x14ac:dyDescent="0.2">
      <c r="A1475" s="33"/>
      <c r="B1475" s="34">
        <f t="shared" si="22"/>
        <v>1459</v>
      </c>
      <c r="C1475" s="35" t="s">
        <v>1508</v>
      </c>
      <c r="D1475" s="36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37" t="s">
        <v>50</v>
      </c>
      <c r="F1475" s="38">
        <v>0</v>
      </c>
      <c r="G1475" s="39">
        <f>VLOOKUP(C1475,'[8]Resumen Peso'!$B$1:$D$65536,3,0)*$C$14</f>
        <v>8154.6591915679574</v>
      </c>
      <c r="H1475" s="46"/>
      <c r="I1475" s="41"/>
      <c r="J1475" s="42">
        <f>+VLOOKUP(C1475,'[8]Resumen Peso'!$B$1:$D$65536,3,0)</f>
        <v>6803.7690358710106</v>
      </c>
      <c r="N1475" s="9"/>
      <c r="O1475" s="9"/>
      <c r="P1475" s="9"/>
      <c r="Q1475" s="9"/>
      <c r="R1475" s="9"/>
    </row>
    <row r="1476" spans="1:18" x14ac:dyDescent="0.2">
      <c r="A1476" s="33"/>
      <c r="B1476" s="34">
        <f t="shared" si="22"/>
        <v>1460</v>
      </c>
      <c r="C1476" s="35" t="s">
        <v>1509</v>
      </c>
      <c r="D1476" s="36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37" t="s">
        <v>50</v>
      </c>
      <c r="F1476" s="38">
        <v>0</v>
      </c>
      <c r="G1476" s="39">
        <f>VLOOKUP(C1476,'[8]Resumen Peso'!$B$1:$D$65536,3,0)*$C$14</f>
        <v>9051.6717026404331</v>
      </c>
      <c r="H1476" s="46"/>
      <c r="I1476" s="41"/>
      <c r="J1476" s="42">
        <f>+VLOOKUP(C1476,'[8]Resumen Peso'!$B$1:$D$65536,3,0)</f>
        <v>7552.1836298168228</v>
      </c>
      <c r="N1476" s="9"/>
      <c r="O1476" s="9"/>
      <c r="P1476" s="9"/>
      <c r="Q1476" s="9"/>
      <c r="R1476" s="9"/>
    </row>
    <row r="1477" spans="1:18" x14ac:dyDescent="0.2">
      <c r="A1477" s="33"/>
      <c r="B1477" s="34">
        <f t="shared" si="22"/>
        <v>1461</v>
      </c>
      <c r="C1477" s="35" t="s">
        <v>1510</v>
      </c>
      <c r="D1477" s="36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37" t="s">
        <v>50</v>
      </c>
      <c r="F1477" s="38">
        <v>0</v>
      </c>
      <c r="G1477" s="39">
        <f>VLOOKUP(C1477,'[8]Resumen Peso'!$B$1:$D$65536,3,0)*$C$14</f>
        <v>9948.6842137129079</v>
      </c>
      <c r="H1477" s="46"/>
      <c r="I1477" s="41"/>
      <c r="J1477" s="42">
        <f>+VLOOKUP(C1477,'[8]Resumen Peso'!$B$1:$D$65536,3,0)</f>
        <v>8300.5982237626322</v>
      </c>
      <c r="N1477" s="9"/>
      <c r="O1477" s="9"/>
      <c r="P1477" s="9"/>
      <c r="Q1477" s="9"/>
      <c r="R1477" s="9"/>
    </row>
    <row r="1478" spans="1:18" x14ac:dyDescent="0.2">
      <c r="A1478" s="33"/>
      <c r="B1478" s="34">
        <f t="shared" si="22"/>
        <v>1462</v>
      </c>
      <c r="C1478" s="35" t="s">
        <v>1511</v>
      </c>
      <c r="D1478" s="36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37" t="s">
        <v>50</v>
      </c>
      <c r="F1478" s="38">
        <v>0</v>
      </c>
      <c r="G1478" s="39">
        <f>VLOOKUP(C1478,'[8]Resumen Peso'!$B$1:$D$65536,3,0)*$C$14</f>
        <v>11153.274160172943</v>
      </c>
      <c r="H1478" s="46"/>
      <c r="I1478" s="41"/>
      <c r="J1478" s="42">
        <f>+VLOOKUP(C1478,'[8]Resumen Peso'!$B$1:$D$65536,3,0)</f>
        <v>9305.6373782034261</v>
      </c>
      <c r="N1478" s="9"/>
      <c r="O1478" s="9"/>
      <c r="P1478" s="9"/>
      <c r="Q1478" s="9"/>
      <c r="R1478" s="9"/>
    </row>
    <row r="1479" spans="1:18" x14ac:dyDescent="0.2">
      <c r="A1479" s="33"/>
      <c r="B1479" s="34">
        <f t="shared" si="22"/>
        <v>1463</v>
      </c>
      <c r="C1479" s="35" t="s">
        <v>1512</v>
      </c>
      <c r="D1479" s="36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37" t="s">
        <v>50</v>
      </c>
      <c r="F1479" s="38">
        <v>0</v>
      </c>
      <c r="G1479" s="39">
        <f>VLOOKUP(C1479,'[8]Resumen Peso'!$B$1:$D$65536,3,0)*$C$14</f>
        <v>12378.772652800159</v>
      </c>
      <c r="H1479" s="46"/>
      <c r="I1479" s="41"/>
      <c r="J1479" s="42">
        <f>+VLOOKUP(C1479,'[8]Resumen Peso'!$B$1:$D$65536,3,0)</f>
        <v>10328.121396452194</v>
      </c>
      <c r="N1479" s="9"/>
      <c r="O1479" s="9"/>
      <c r="P1479" s="9"/>
      <c r="Q1479" s="9"/>
      <c r="R1479" s="9"/>
    </row>
    <row r="1480" spans="1:18" x14ac:dyDescent="0.2">
      <c r="A1480" s="33"/>
      <c r="B1480" s="34">
        <f t="shared" si="22"/>
        <v>1464</v>
      </c>
      <c r="C1480" s="35" t="s">
        <v>1513</v>
      </c>
      <c r="D1480" s="36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37" t="s">
        <v>50</v>
      </c>
      <c r="F1480" s="38">
        <v>0</v>
      </c>
      <c r="G1480" s="39">
        <f>VLOOKUP(C1480,'[8]Resumen Peso'!$B$1:$D$65536,3,0)*$C$14</f>
        <v>13604.271145427376</v>
      </c>
      <c r="H1480" s="46"/>
      <c r="I1480" s="41"/>
      <c r="J1480" s="42">
        <f>+VLOOKUP(C1480,'[8]Resumen Peso'!$B$1:$D$65536,3,0)</f>
        <v>11350.605414700962</v>
      </c>
      <c r="N1480" s="9"/>
      <c r="O1480" s="9"/>
      <c r="P1480" s="9"/>
      <c r="Q1480" s="9"/>
      <c r="R1480" s="9"/>
    </row>
    <row r="1481" spans="1:18" x14ac:dyDescent="0.2">
      <c r="A1481" s="33"/>
      <c r="B1481" s="34">
        <f t="shared" si="22"/>
        <v>1465</v>
      </c>
      <c r="C1481" s="35" t="s">
        <v>1514</v>
      </c>
      <c r="D1481" s="36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37" t="s">
        <v>50</v>
      </c>
      <c r="F1481" s="38">
        <v>0</v>
      </c>
      <c r="G1481" s="39">
        <f>VLOOKUP(C1481,'[8]Resumen Peso'!$B$1:$D$65536,3,0)*$C$14</f>
        <v>15051.250638358491</v>
      </c>
      <c r="H1481" s="46"/>
      <c r="I1481" s="41"/>
      <c r="J1481" s="42">
        <f>+VLOOKUP(C1481,'[8]Resumen Peso'!$B$1:$D$65536,3,0)</f>
        <v>12557.880180975051</v>
      </c>
      <c r="N1481" s="9"/>
      <c r="O1481" s="9"/>
      <c r="P1481" s="9"/>
      <c r="Q1481" s="9"/>
      <c r="R1481" s="9"/>
    </row>
    <row r="1482" spans="1:18" x14ac:dyDescent="0.2">
      <c r="A1482" s="33"/>
      <c r="B1482" s="34">
        <f t="shared" si="22"/>
        <v>1466</v>
      </c>
      <c r="C1482" s="35" t="s">
        <v>1515</v>
      </c>
      <c r="D1482" s="36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37" t="s">
        <v>50</v>
      </c>
      <c r="F1482" s="38">
        <v>0</v>
      </c>
      <c r="G1482" s="39">
        <f>VLOOKUP(C1482,'[8]Resumen Peso'!$B$1:$D$65536,3,0)*$C$14</f>
        <v>16760.858171891417</v>
      </c>
      <c r="H1482" s="46"/>
      <c r="I1482" s="41"/>
      <c r="J1482" s="42">
        <f>+VLOOKUP(C1482,'[8]Resumen Peso'!$B$1:$D$65536,3,0)</f>
        <v>13984.276370796271</v>
      </c>
      <c r="N1482" s="9"/>
      <c r="O1482" s="9"/>
      <c r="P1482" s="9"/>
      <c r="Q1482" s="9"/>
      <c r="R1482" s="9"/>
    </row>
    <row r="1483" spans="1:18" x14ac:dyDescent="0.2">
      <c r="A1483" s="33"/>
      <c r="B1483" s="34">
        <f t="shared" si="22"/>
        <v>1467</v>
      </c>
      <c r="C1483" s="35" t="s">
        <v>1516</v>
      </c>
      <c r="D1483" s="36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37" t="s">
        <v>50</v>
      </c>
      <c r="F1483" s="38">
        <v>0</v>
      </c>
      <c r="G1483" s="39">
        <f>VLOOKUP(C1483,'[8]Resumen Peso'!$B$1:$D$65536,3,0)*$C$14</f>
        <v>18772.161152518391</v>
      </c>
      <c r="H1483" s="46"/>
      <c r="I1483" s="41"/>
      <c r="J1483" s="42">
        <f>+VLOOKUP(C1483,'[8]Resumen Peso'!$B$1:$D$65536,3,0)</f>
        <v>15662.389535291826</v>
      </c>
      <c r="N1483" s="9"/>
      <c r="O1483" s="9"/>
      <c r="P1483" s="9"/>
      <c r="Q1483" s="9"/>
      <c r="R1483" s="9"/>
    </row>
    <row r="1484" spans="1:18" x14ac:dyDescent="0.2">
      <c r="A1484" s="33"/>
      <c r="B1484" s="34">
        <f t="shared" si="22"/>
        <v>1468</v>
      </c>
      <c r="C1484" s="35" t="s">
        <v>1517</v>
      </c>
      <c r="D1484" s="36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37" t="s">
        <v>50</v>
      </c>
      <c r="F1484" s="38">
        <v>0</v>
      </c>
      <c r="G1484" s="39">
        <f>VLOOKUP(C1484,'[8]Resumen Peso'!$B$1:$D$65536,3,0)*$C$14</f>
        <v>19379.457326660526</v>
      </c>
      <c r="H1484" s="46"/>
      <c r="I1484" s="41"/>
      <c r="J1484" s="42">
        <f>+VLOOKUP(C1484,'[8]Resumen Peso'!$B$1:$D$65536,3,0)</f>
        <v>16169.081821034884</v>
      </c>
      <c r="N1484" s="9"/>
      <c r="O1484" s="9"/>
      <c r="P1484" s="9"/>
      <c r="Q1484" s="9"/>
      <c r="R1484" s="9"/>
    </row>
    <row r="1485" spans="1:18" x14ac:dyDescent="0.2">
      <c r="A1485" s="33"/>
      <c r="B1485" s="34">
        <f t="shared" si="22"/>
        <v>1469</v>
      </c>
      <c r="C1485" s="35" t="s">
        <v>1518</v>
      </c>
      <c r="D1485" s="36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37" t="s">
        <v>50</v>
      </c>
      <c r="F1485" s="38">
        <v>0</v>
      </c>
      <c r="G1485" s="39">
        <f>VLOOKUP(C1485,'[8]Resumen Peso'!$B$1:$D$65536,3,0)*$C$14</f>
        <v>21604.746183568037</v>
      </c>
      <c r="H1485" s="46"/>
      <c r="I1485" s="41"/>
      <c r="J1485" s="42">
        <f>+VLOOKUP(C1485,'[8]Resumen Peso'!$B$1:$D$65536,3,0)</f>
        <v>18025.732241956393</v>
      </c>
      <c r="N1485" s="9"/>
      <c r="O1485" s="9"/>
      <c r="P1485" s="9"/>
      <c r="Q1485" s="9"/>
      <c r="R1485" s="9"/>
    </row>
    <row r="1486" spans="1:18" x14ac:dyDescent="0.2">
      <c r="A1486" s="33"/>
      <c r="B1486" s="34">
        <f t="shared" si="22"/>
        <v>1470</v>
      </c>
      <c r="C1486" s="35" t="s">
        <v>1519</v>
      </c>
      <c r="D1486" s="36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37" t="s">
        <v>50</v>
      </c>
      <c r="F1486" s="38">
        <v>0</v>
      </c>
      <c r="G1486" s="39">
        <f>VLOOKUP(C1486,'[8]Resumen Peso'!$B$1:$D$65536,3,0)*$C$14</f>
        <v>23830.035040475545</v>
      </c>
      <c r="H1486" s="46"/>
      <c r="I1486" s="41"/>
      <c r="J1486" s="42">
        <f>+VLOOKUP(C1486,'[8]Resumen Peso'!$B$1:$D$65536,3,0)</f>
        <v>19882.382662877902</v>
      </c>
      <c r="N1486" s="9"/>
      <c r="O1486" s="9"/>
      <c r="P1486" s="9"/>
      <c r="Q1486" s="9"/>
      <c r="R1486" s="9"/>
    </row>
    <row r="1487" spans="1:18" x14ac:dyDescent="0.2">
      <c r="A1487" s="33"/>
      <c r="B1487" s="34">
        <f t="shared" si="22"/>
        <v>1471</v>
      </c>
      <c r="C1487" s="35" t="s">
        <v>1520</v>
      </c>
      <c r="D1487" s="36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37" t="s">
        <v>50</v>
      </c>
      <c r="F1487" s="38">
        <v>0</v>
      </c>
      <c r="G1487" s="39">
        <f>VLOOKUP(C1487,'[8]Resumen Peso'!$B$1:$D$65536,3,0)*$C$14</f>
        <v>5857.6296745412592</v>
      </c>
      <c r="H1487" s="46"/>
      <c r="I1487" s="41"/>
      <c r="J1487" s="42">
        <f>+VLOOKUP(C1487,'[8]Resumen Peso'!$B$1:$D$65536,3,0)</f>
        <v>4887.2624185757031</v>
      </c>
      <c r="N1487" s="9"/>
      <c r="O1487" s="9"/>
      <c r="P1487" s="9"/>
      <c r="Q1487" s="9"/>
      <c r="R1487" s="9"/>
    </row>
    <row r="1488" spans="1:18" x14ac:dyDescent="0.2">
      <c r="A1488" s="33"/>
      <c r="B1488" s="34">
        <f t="shared" si="22"/>
        <v>1472</v>
      </c>
      <c r="C1488" s="35" t="s">
        <v>1521</v>
      </c>
      <c r="D1488" s="36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37" t="s">
        <v>50</v>
      </c>
      <c r="F1488" s="38">
        <v>0</v>
      </c>
      <c r="G1488" s="39">
        <f>VLOOKUP(C1488,'[8]Resumen Peso'!$B$1:$D$65536,3,0)*$C$14</f>
        <v>6701.9726906913502</v>
      </c>
      <c r="H1488" s="46"/>
      <c r="I1488" s="41"/>
      <c r="J1488" s="42">
        <f>+VLOOKUP(C1488,'[8]Resumen Peso'!$B$1:$D$65536,3,0)</f>
        <v>5591.7326771091375</v>
      </c>
      <c r="N1488" s="9"/>
      <c r="O1488" s="9"/>
      <c r="P1488" s="9"/>
      <c r="Q1488" s="9"/>
      <c r="R1488" s="9"/>
    </row>
    <row r="1489" spans="1:18" x14ac:dyDescent="0.2">
      <c r="A1489" s="33"/>
      <c r="B1489" s="34">
        <f t="shared" si="22"/>
        <v>1473</v>
      </c>
      <c r="C1489" s="35" t="s">
        <v>1522</v>
      </c>
      <c r="D1489" s="36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37" t="s">
        <v>50</v>
      </c>
      <c r="F1489" s="38">
        <v>0</v>
      </c>
      <c r="G1489" s="39">
        <f>VLOOKUP(C1489,'[8]Resumen Peso'!$B$1:$D$65536,3,0)*$C$14</f>
        <v>7538.7769299115298</v>
      </c>
      <c r="H1489" s="46"/>
      <c r="I1489" s="41"/>
      <c r="J1489" s="42">
        <f>+VLOOKUP(C1489,'[8]Resumen Peso'!$B$1:$D$65536,3,0)</f>
        <v>6289.9130226199522</v>
      </c>
      <c r="N1489" s="9"/>
      <c r="O1489" s="9"/>
      <c r="P1489" s="9"/>
      <c r="Q1489" s="9"/>
      <c r="R1489" s="9"/>
    </row>
    <row r="1490" spans="1:18" x14ac:dyDescent="0.2">
      <c r="A1490" s="33"/>
      <c r="B1490" s="34">
        <f t="shared" ref="B1490:B1553" si="23">1+B1489</f>
        <v>1474</v>
      </c>
      <c r="C1490" s="35" t="s">
        <v>1523</v>
      </c>
      <c r="D1490" s="36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37" t="s">
        <v>50</v>
      </c>
      <c r="F1490" s="38">
        <v>0</v>
      </c>
      <c r="G1490" s="39">
        <f>VLOOKUP(C1490,'[8]Resumen Peso'!$B$1:$D$65536,3,0)*$C$14</f>
        <v>8368.0423922017981</v>
      </c>
      <c r="H1490" s="46"/>
      <c r="I1490" s="41"/>
      <c r="J1490" s="42">
        <f>+VLOOKUP(C1490,'[8]Resumen Peso'!$B$1:$D$65536,3,0)</f>
        <v>6981.8034551081473</v>
      </c>
      <c r="N1490" s="9"/>
      <c r="O1490" s="9"/>
      <c r="P1490" s="9"/>
      <c r="Q1490" s="9"/>
      <c r="R1490" s="9"/>
    </row>
    <row r="1491" spans="1:18" x14ac:dyDescent="0.2">
      <c r="A1491" s="33"/>
      <c r="B1491" s="34">
        <f t="shared" si="23"/>
        <v>1475</v>
      </c>
      <c r="C1491" s="35" t="s">
        <v>1524</v>
      </c>
      <c r="D1491" s="36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37" t="s">
        <v>50</v>
      </c>
      <c r="F1491" s="38">
        <v>0</v>
      </c>
      <c r="G1491" s="39">
        <f>VLOOKUP(C1491,'[8]Resumen Peso'!$B$1:$D$65536,3,0)*$C$14</f>
        <v>9197.3078544920663</v>
      </c>
      <c r="H1491" s="46"/>
      <c r="I1491" s="41"/>
      <c r="J1491" s="42">
        <f>+VLOOKUP(C1491,'[8]Resumen Peso'!$B$1:$D$65536,3,0)</f>
        <v>7673.6938875963415</v>
      </c>
      <c r="N1491" s="9"/>
      <c r="O1491" s="9"/>
      <c r="P1491" s="9"/>
      <c r="Q1491" s="9"/>
      <c r="R1491" s="9"/>
    </row>
    <row r="1492" spans="1:18" x14ac:dyDescent="0.2">
      <c r="A1492" s="33"/>
      <c r="B1492" s="34">
        <f t="shared" si="23"/>
        <v>1476</v>
      </c>
      <c r="C1492" s="35" t="s">
        <v>1525</v>
      </c>
      <c r="D1492" s="36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37" t="s">
        <v>50</v>
      </c>
      <c r="F1492" s="38">
        <v>0</v>
      </c>
      <c r="G1492" s="39">
        <f>VLOOKUP(C1492,'[8]Resumen Peso'!$B$1:$D$65536,3,0)*$C$14</f>
        <v>10310.920905024739</v>
      </c>
      <c r="H1492" s="46"/>
      <c r="I1492" s="41"/>
      <c r="J1492" s="42">
        <f>+VLOOKUP(C1492,'[8]Resumen Peso'!$B$1:$D$65536,3,0)</f>
        <v>8602.8272594717164</v>
      </c>
      <c r="N1492" s="9"/>
      <c r="O1492" s="9"/>
      <c r="P1492" s="9"/>
      <c r="Q1492" s="9"/>
      <c r="R1492" s="9"/>
    </row>
    <row r="1493" spans="1:18" x14ac:dyDescent="0.2">
      <c r="A1493" s="33"/>
      <c r="B1493" s="34">
        <f t="shared" si="23"/>
        <v>1477</v>
      </c>
      <c r="C1493" s="35" t="s">
        <v>1526</v>
      </c>
      <c r="D1493" s="36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37" t="s">
        <v>50</v>
      </c>
      <c r="F1493" s="38">
        <v>0</v>
      </c>
      <c r="G1493" s="39">
        <f>VLOOKUP(C1493,'[8]Resumen Peso'!$B$1:$D$65536,3,0)*$C$14</f>
        <v>11443.863379605702</v>
      </c>
      <c r="H1493" s="46"/>
      <c r="I1493" s="41"/>
      <c r="J1493" s="42">
        <f>+VLOOKUP(C1493,'[8]Resumen Peso'!$B$1:$D$65536,3,0)</f>
        <v>9548.0879683370877</v>
      </c>
      <c r="N1493" s="9"/>
      <c r="O1493" s="9"/>
      <c r="P1493" s="9"/>
      <c r="Q1493" s="9"/>
      <c r="R1493" s="9"/>
    </row>
    <row r="1494" spans="1:18" x14ac:dyDescent="0.2">
      <c r="A1494" s="33"/>
      <c r="B1494" s="34">
        <f t="shared" si="23"/>
        <v>1478</v>
      </c>
      <c r="C1494" s="35" t="s">
        <v>1527</v>
      </c>
      <c r="D1494" s="36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37" t="s">
        <v>50</v>
      </c>
      <c r="F1494" s="38">
        <v>0</v>
      </c>
      <c r="G1494" s="39">
        <f>VLOOKUP(C1494,'[8]Resumen Peso'!$B$1:$D$65536,3,0)*$C$14</f>
        <v>12576.805854186667</v>
      </c>
      <c r="H1494" s="46"/>
      <c r="I1494" s="41"/>
      <c r="J1494" s="42">
        <f>+VLOOKUP(C1494,'[8]Resumen Peso'!$B$1:$D$65536,3,0)</f>
        <v>10493.348677202459</v>
      </c>
      <c r="N1494" s="9"/>
      <c r="O1494" s="9"/>
      <c r="P1494" s="9"/>
      <c r="Q1494" s="9"/>
      <c r="R1494" s="9"/>
    </row>
    <row r="1495" spans="1:18" x14ac:dyDescent="0.2">
      <c r="A1495" s="33"/>
      <c r="B1495" s="34">
        <f t="shared" si="23"/>
        <v>1479</v>
      </c>
      <c r="C1495" s="35" t="s">
        <v>1528</v>
      </c>
      <c r="D1495" s="36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37" t="s">
        <v>50</v>
      </c>
      <c r="F1495" s="38">
        <v>0</v>
      </c>
      <c r="G1495" s="39">
        <f>VLOOKUP(C1495,'[8]Resumen Peso'!$B$1:$D$65536,3,0)*$C$14</f>
        <v>13914.501932355541</v>
      </c>
      <c r="H1495" s="46"/>
      <c r="I1495" s="41"/>
      <c r="J1495" s="42">
        <f>+VLOOKUP(C1495,'[8]Resumen Peso'!$B$1:$D$65536,3,0)</f>
        <v>11609.443775997321</v>
      </c>
      <c r="N1495" s="9"/>
      <c r="O1495" s="9"/>
      <c r="P1495" s="9"/>
      <c r="Q1495" s="9"/>
      <c r="R1495" s="9"/>
    </row>
    <row r="1496" spans="1:18" x14ac:dyDescent="0.2">
      <c r="A1496" s="33"/>
      <c r="B1496" s="34">
        <f t="shared" si="23"/>
        <v>1480</v>
      </c>
      <c r="C1496" s="35" t="s">
        <v>1529</v>
      </c>
      <c r="D1496" s="36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37" t="s">
        <v>50</v>
      </c>
      <c r="F1496" s="38">
        <v>0</v>
      </c>
      <c r="G1496" s="39">
        <f>VLOOKUP(C1496,'[8]Resumen Peso'!$B$1:$D$65536,3,0)*$C$14</f>
        <v>15494.991015986123</v>
      </c>
      <c r="H1496" s="46"/>
      <c r="I1496" s="41"/>
      <c r="J1496" s="42">
        <f>+VLOOKUP(C1496,'[8]Resumen Peso'!$B$1:$D$65536,3,0)</f>
        <v>12928.111109128418</v>
      </c>
      <c r="N1496" s="9"/>
      <c r="O1496" s="9"/>
      <c r="P1496" s="9"/>
      <c r="Q1496" s="9"/>
      <c r="R1496" s="9"/>
    </row>
    <row r="1497" spans="1:18" x14ac:dyDescent="0.2">
      <c r="A1497" s="33"/>
      <c r="B1497" s="34">
        <f t="shared" si="23"/>
        <v>1481</v>
      </c>
      <c r="C1497" s="35" t="s">
        <v>1530</v>
      </c>
      <c r="D1497" s="36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37" t="s">
        <v>50</v>
      </c>
      <c r="F1497" s="38">
        <v>0</v>
      </c>
      <c r="G1497" s="39">
        <f>VLOOKUP(C1497,'[8]Resumen Peso'!$B$1:$D$65536,3,0)*$C$14</f>
        <v>17354.38993790446</v>
      </c>
      <c r="H1497" s="46"/>
      <c r="I1497" s="41"/>
      <c r="J1497" s="42">
        <f>+VLOOKUP(C1497,'[8]Resumen Peso'!$B$1:$D$65536,3,0)</f>
        <v>14479.484442223829</v>
      </c>
      <c r="N1497" s="9"/>
      <c r="O1497" s="9"/>
      <c r="P1497" s="9"/>
      <c r="Q1497" s="9"/>
      <c r="R1497" s="9"/>
    </row>
    <row r="1498" spans="1:18" x14ac:dyDescent="0.2">
      <c r="A1498" s="33"/>
      <c r="B1498" s="34">
        <f t="shared" si="23"/>
        <v>1482</v>
      </c>
      <c r="C1498" s="35" t="s">
        <v>1531</v>
      </c>
      <c r="D1498" s="36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37" t="s">
        <v>50</v>
      </c>
      <c r="F1498" s="38">
        <v>0</v>
      </c>
      <c r="G1498" s="39">
        <f>VLOOKUP(C1498,'[8]Resumen Peso'!$B$1:$D$65536,3,0)*$C$14</f>
        <v>17915.819947386681</v>
      </c>
      <c r="H1498" s="46"/>
      <c r="I1498" s="41"/>
      <c r="J1498" s="42">
        <f>+VLOOKUP(C1498,'[8]Resumen Peso'!$B$1:$D$65536,3,0)</f>
        <v>14947.908692040877</v>
      </c>
      <c r="N1498" s="9"/>
      <c r="O1498" s="9"/>
      <c r="P1498" s="9"/>
      <c r="Q1498" s="9"/>
      <c r="R1498" s="9"/>
    </row>
    <row r="1499" spans="1:18" x14ac:dyDescent="0.2">
      <c r="A1499" s="33"/>
      <c r="B1499" s="34">
        <f t="shared" si="23"/>
        <v>1483</v>
      </c>
      <c r="C1499" s="35" t="s">
        <v>1532</v>
      </c>
      <c r="D1499" s="36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37" t="s">
        <v>50</v>
      </c>
      <c r="F1499" s="38">
        <v>0</v>
      </c>
      <c r="G1499" s="39">
        <f>VLOOKUP(C1499,'[8]Resumen Peso'!$B$1:$D$65536,3,0)*$C$14</f>
        <v>19973.043419606111</v>
      </c>
      <c r="H1499" s="46"/>
      <c r="I1499" s="41"/>
      <c r="J1499" s="42">
        <f>+VLOOKUP(C1499,'[8]Resumen Peso'!$B$1:$D$65536,3,0)</f>
        <v>16664.335219666529</v>
      </c>
      <c r="N1499" s="9"/>
      <c r="O1499" s="9"/>
      <c r="P1499" s="9"/>
      <c r="Q1499" s="9"/>
      <c r="R1499" s="9"/>
    </row>
    <row r="1500" spans="1:18" x14ac:dyDescent="0.2">
      <c r="A1500" s="33"/>
      <c r="B1500" s="34">
        <f t="shared" si="23"/>
        <v>1484</v>
      </c>
      <c r="C1500" s="35" t="s">
        <v>1533</v>
      </c>
      <c r="D1500" s="36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37" t="s">
        <v>50</v>
      </c>
      <c r="F1500" s="38">
        <v>0</v>
      </c>
      <c r="G1500" s="39">
        <f>VLOOKUP(C1500,'[8]Resumen Peso'!$B$1:$D$65536,3,0)*$C$14</f>
        <v>22030.26689182554</v>
      </c>
      <c r="H1500" s="46"/>
      <c r="I1500" s="41"/>
      <c r="J1500" s="42">
        <f>+VLOOKUP(C1500,'[8]Resumen Peso'!$B$1:$D$65536,3,0)</f>
        <v>18380.761747292181</v>
      </c>
      <c r="N1500" s="9"/>
      <c r="O1500" s="9"/>
      <c r="P1500" s="9"/>
      <c r="Q1500" s="9"/>
      <c r="R1500" s="9"/>
    </row>
    <row r="1501" spans="1:18" x14ac:dyDescent="0.2">
      <c r="A1501" s="33"/>
      <c r="B1501" s="34">
        <f t="shared" si="23"/>
        <v>1485</v>
      </c>
      <c r="C1501" s="35" t="s">
        <v>1534</v>
      </c>
      <c r="D1501" s="36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37" t="s">
        <v>50</v>
      </c>
      <c r="F1501" s="38">
        <v>0</v>
      </c>
      <c r="G1501" s="39">
        <f>VLOOKUP(C1501,'[8]Resumen Peso'!$B$1:$D$65536,3,0)*$C$14</f>
        <v>4356.0911061597635</v>
      </c>
      <c r="H1501" s="46"/>
      <c r="I1501" s="41"/>
      <c r="J1501" s="42">
        <f>+VLOOKUP(C1501,'[8]Resumen Peso'!$B$1:$D$65536,3,0)</f>
        <v>3634.4667617953764</v>
      </c>
      <c r="N1501" s="9"/>
      <c r="O1501" s="9"/>
      <c r="P1501" s="9"/>
      <c r="Q1501" s="9"/>
      <c r="R1501" s="9"/>
    </row>
    <row r="1502" spans="1:18" x14ac:dyDescent="0.2">
      <c r="A1502" s="33"/>
      <c r="B1502" s="34">
        <f t="shared" si="23"/>
        <v>1486</v>
      </c>
      <c r="C1502" s="35" t="s">
        <v>1535</v>
      </c>
      <c r="D1502" s="36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37" t="s">
        <v>50</v>
      </c>
      <c r="F1502" s="38">
        <v>0</v>
      </c>
      <c r="G1502" s="39">
        <f>VLOOKUP(C1502,'[8]Resumen Peso'!$B$1:$D$65536,3,0)*$C$14</f>
        <v>4983.9961304710796</v>
      </c>
      <c r="H1502" s="46"/>
      <c r="I1502" s="41"/>
      <c r="J1502" s="42">
        <f>+VLOOKUP(C1502,'[8]Resumen Peso'!$B$1:$D$65536,3,0)</f>
        <v>4158.3538625947094</v>
      </c>
      <c r="N1502" s="9"/>
      <c r="O1502" s="9"/>
      <c r="P1502" s="9"/>
      <c r="Q1502" s="9"/>
      <c r="R1502" s="9"/>
    </row>
    <row r="1503" spans="1:18" x14ac:dyDescent="0.2">
      <c r="A1503" s="33"/>
      <c r="B1503" s="34">
        <f t="shared" si="23"/>
        <v>1487</v>
      </c>
      <c r="C1503" s="35" t="s">
        <v>1536</v>
      </c>
      <c r="D1503" s="36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37" t="s">
        <v>50</v>
      </c>
      <c r="F1503" s="38">
        <v>0</v>
      </c>
      <c r="G1503" s="39">
        <f>VLOOKUP(C1503,'[8]Resumen Peso'!$B$1:$D$65536,3,0)*$C$14</f>
        <v>5606.2948599224746</v>
      </c>
      <c r="H1503" s="46"/>
      <c r="I1503" s="41"/>
      <c r="J1503" s="42">
        <f>+VLOOKUP(C1503,'[8]Resumen Peso'!$B$1:$D$65536,3,0)</f>
        <v>4677.5633999940492</v>
      </c>
      <c r="N1503" s="9"/>
      <c r="O1503" s="9"/>
      <c r="P1503" s="9"/>
      <c r="Q1503" s="9"/>
      <c r="R1503" s="9"/>
    </row>
    <row r="1504" spans="1:18" x14ac:dyDescent="0.2">
      <c r="A1504" s="33"/>
      <c r="B1504" s="34">
        <f t="shared" si="23"/>
        <v>1488</v>
      </c>
      <c r="C1504" s="35" t="s">
        <v>1537</v>
      </c>
      <c r="D1504" s="36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37" t="s">
        <v>50</v>
      </c>
      <c r="F1504" s="38">
        <v>0</v>
      </c>
      <c r="G1504" s="39">
        <f>VLOOKUP(C1504,'[8]Resumen Peso'!$B$1:$D$65536,3,0)*$C$14</f>
        <v>6222.9872945139477</v>
      </c>
      <c r="H1504" s="46"/>
      <c r="I1504" s="41"/>
      <c r="J1504" s="42">
        <f>+VLOOKUP(C1504,'[8]Resumen Peso'!$B$1:$D$65536,3,0)</f>
        <v>5192.0953739933948</v>
      </c>
      <c r="N1504" s="9"/>
      <c r="O1504" s="9"/>
      <c r="P1504" s="9"/>
      <c r="Q1504" s="9"/>
      <c r="R1504" s="9"/>
    </row>
    <row r="1505" spans="1:18" x14ac:dyDescent="0.2">
      <c r="A1505" s="33"/>
      <c r="B1505" s="34">
        <f t="shared" si="23"/>
        <v>1489</v>
      </c>
      <c r="C1505" s="35" t="s">
        <v>1538</v>
      </c>
      <c r="D1505" s="36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37" t="s">
        <v>50</v>
      </c>
      <c r="F1505" s="38">
        <v>0</v>
      </c>
      <c r="G1505" s="39">
        <f>VLOOKUP(C1505,'[8]Resumen Peso'!$B$1:$D$65536,3,0)*$C$14</f>
        <v>6839.679729105419</v>
      </c>
      <c r="H1505" s="46"/>
      <c r="I1505" s="41"/>
      <c r="J1505" s="42">
        <f>+VLOOKUP(C1505,'[8]Resumen Peso'!$B$1:$D$65536,3,0)</f>
        <v>5706.6273479927395</v>
      </c>
      <c r="N1505" s="9"/>
      <c r="O1505" s="9"/>
      <c r="P1505" s="9"/>
      <c r="Q1505" s="9"/>
      <c r="R1505" s="9"/>
    </row>
    <row r="1506" spans="1:18" x14ac:dyDescent="0.2">
      <c r="A1506" s="33"/>
      <c r="B1506" s="34">
        <f t="shared" si="23"/>
        <v>1490</v>
      </c>
      <c r="C1506" s="35" t="s">
        <v>1539</v>
      </c>
      <c r="D1506" s="36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37" t="s">
        <v>50</v>
      </c>
      <c r="F1506" s="38">
        <v>0</v>
      </c>
      <c r="G1506" s="39">
        <f>VLOOKUP(C1506,'[8]Resumen Peso'!$B$1:$D$65536,3,0)*$C$14</f>
        <v>7667.8303932234476</v>
      </c>
      <c r="H1506" s="46"/>
      <c r="I1506" s="41"/>
      <c r="J1506" s="42">
        <f>+VLOOKUP(C1506,'[8]Resumen Peso'!$B$1:$D$65536,3,0)</f>
        <v>6397.5876583130612</v>
      </c>
      <c r="N1506" s="9"/>
      <c r="O1506" s="9"/>
      <c r="P1506" s="9"/>
      <c r="Q1506" s="9"/>
      <c r="R1506" s="9"/>
    </row>
    <row r="1507" spans="1:18" x14ac:dyDescent="0.2">
      <c r="A1507" s="33"/>
      <c r="B1507" s="34">
        <f t="shared" si="23"/>
        <v>1491</v>
      </c>
      <c r="C1507" s="35" t="s">
        <v>1540</v>
      </c>
      <c r="D1507" s="36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37" t="s">
        <v>50</v>
      </c>
      <c r="F1507" s="38">
        <v>0</v>
      </c>
      <c r="G1507" s="39">
        <f>VLOOKUP(C1507,'[8]Resumen Peso'!$B$1:$D$65536,3,0)*$C$14</f>
        <v>8510.355597362317</v>
      </c>
      <c r="H1507" s="46"/>
      <c r="I1507" s="41"/>
      <c r="J1507" s="42">
        <f>+VLOOKUP(C1507,'[8]Resumen Peso'!$B$1:$D$65536,3,0)</f>
        <v>7100.5412411909665</v>
      </c>
      <c r="N1507" s="9"/>
      <c r="O1507" s="9"/>
      <c r="P1507" s="9"/>
      <c r="Q1507" s="9"/>
      <c r="R1507" s="9"/>
    </row>
    <row r="1508" spans="1:18" x14ac:dyDescent="0.2">
      <c r="A1508" s="33"/>
      <c r="B1508" s="34">
        <f t="shared" si="23"/>
        <v>1492</v>
      </c>
      <c r="C1508" s="35" t="s">
        <v>1541</v>
      </c>
      <c r="D1508" s="36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37" t="s">
        <v>50</v>
      </c>
      <c r="F1508" s="38">
        <v>0</v>
      </c>
      <c r="G1508" s="39">
        <f>VLOOKUP(C1508,'[8]Resumen Peso'!$B$1:$D$65536,3,0)*$C$14</f>
        <v>9352.8808015011855</v>
      </c>
      <c r="H1508" s="46"/>
      <c r="I1508" s="41"/>
      <c r="J1508" s="42">
        <f>+VLOOKUP(C1508,'[8]Resumen Peso'!$B$1:$D$65536,3,0)</f>
        <v>7803.4948240688718</v>
      </c>
      <c r="N1508" s="9"/>
      <c r="O1508" s="9"/>
      <c r="P1508" s="9"/>
      <c r="Q1508" s="9"/>
      <c r="R1508" s="9"/>
    </row>
    <row r="1509" spans="1:18" x14ac:dyDescent="0.2">
      <c r="A1509" s="33"/>
      <c r="B1509" s="34">
        <f t="shared" si="23"/>
        <v>1493</v>
      </c>
      <c r="C1509" s="35" t="s">
        <v>1542</v>
      </c>
      <c r="D1509" s="36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37" t="s">
        <v>50</v>
      </c>
      <c r="F1509" s="38">
        <v>0</v>
      </c>
      <c r="G1509" s="39">
        <f>VLOOKUP(C1509,'[8]Resumen Peso'!$B$1:$D$65536,3,0)*$C$14</f>
        <v>10347.673287988062</v>
      </c>
      <c r="H1509" s="46"/>
      <c r="I1509" s="41"/>
      <c r="J1509" s="42">
        <f>+VLOOKUP(C1509,'[8]Resumen Peso'!$B$1:$D$65536,3,0)</f>
        <v>8633.4912908341666</v>
      </c>
      <c r="N1509" s="9"/>
      <c r="O1509" s="9"/>
      <c r="P1509" s="9"/>
      <c r="Q1509" s="9"/>
      <c r="R1509" s="9"/>
    </row>
    <row r="1510" spans="1:18" x14ac:dyDescent="0.2">
      <c r="A1510" s="33"/>
      <c r="B1510" s="34">
        <f t="shared" si="23"/>
        <v>1494</v>
      </c>
      <c r="C1510" s="35" t="s">
        <v>1543</v>
      </c>
      <c r="D1510" s="36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37" t="s">
        <v>50</v>
      </c>
      <c r="F1510" s="38">
        <v>0</v>
      </c>
      <c r="G1510" s="39">
        <f>VLOOKUP(C1510,'[8]Resumen Peso'!$B$1:$D$65536,3,0)*$C$14</f>
        <v>11523.021478828578</v>
      </c>
      <c r="H1510" s="46"/>
      <c r="I1510" s="41"/>
      <c r="J1510" s="42">
        <f>+VLOOKUP(C1510,'[8]Resumen Peso'!$B$1:$D$65536,3,0)</f>
        <v>9614.132840572569</v>
      </c>
      <c r="N1510" s="9"/>
      <c r="O1510" s="9"/>
      <c r="P1510" s="9"/>
      <c r="Q1510" s="9"/>
      <c r="R1510" s="9"/>
    </row>
    <row r="1511" spans="1:18" x14ac:dyDescent="0.2">
      <c r="A1511" s="33"/>
      <c r="B1511" s="34">
        <f t="shared" si="23"/>
        <v>1495</v>
      </c>
      <c r="C1511" s="35" t="s">
        <v>1544</v>
      </c>
      <c r="D1511" s="36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37" t="s">
        <v>50</v>
      </c>
      <c r="F1511" s="38">
        <v>0</v>
      </c>
      <c r="G1511" s="39">
        <f>VLOOKUP(C1511,'[8]Resumen Peso'!$B$1:$D$65536,3,0)*$C$14</f>
        <v>12905.784056288006</v>
      </c>
      <c r="H1511" s="46"/>
      <c r="I1511" s="41"/>
      <c r="J1511" s="42">
        <f>+VLOOKUP(C1511,'[8]Resumen Peso'!$B$1:$D$65536,3,0)</f>
        <v>10767.828781441278</v>
      </c>
      <c r="N1511" s="9"/>
      <c r="O1511" s="9"/>
      <c r="P1511" s="9"/>
      <c r="Q1511" s="9"/>
      <c r="R1511" s="9"/>
    </row>
    <row r="1512" spans="1:18" x14ac:dyDescent="0.2">
      <c r="A1512" s="33"/>
      <c r="B1512" s="34">
        <f t="shared" si="23"/>
        <v>1496</v>
      </c>
      <c r="C1512" s="35" t="s">
        <v>1545</v>
      </c>
      <c r="D1512" s="36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37" t="s">
        <v>50</v>
      </c>
      <c r="F1512" s="38">
        <v>0</v>
      </c>
      <c r="G1512" s="39">
        <f>VLOOKUP(C1512,'[8]Resumen Peso'!$B$1:$D$65536,3,0)*$C$14</f>
        <v>13323.297693530401</v>
      </c>
      <c r="H1512" s="46"/>
      <c r="I1512" s="41"/>
      <c r="J1512" s="42">
        <f>+VLOOKUP(C1512,'[8]Resumen Peso'!$B$1:$D$65536,3,0)</f>
        <v>11116.177656653743</v>
      </c>
      <c r="N1512" s="9"/>
      <c r="O1512" s="9"/>
      <c r="P1512" s="9"/>
      <c r="Q1512" s="9"/>
      <c r="R1512" s="9"/>
    </row>
    <row r="1513" spans="1:18" x14ac:dyDescent="0.2">
      <c r="A1513" s="33"/>
      <c r="B1513" s="34">
        <f t="shared" si="23"/>
        <v>1497</v>
      </c>
      <c r="C1513" s="35" t="s">
        <v>1546</v>
      </c>
      <c r="D1513" s="36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37" t="s">
        <v>50</v>
      </c>
      <c r="F1513" s="38">
        <v>0</v>
      </c>
      <c r="G1513" s="39">
        <f>VLOOKUP(C1513,'[8]Resumen Peso'!$B$1:$D$65536,3,0)*$C$14</f>
        <v>14853.174686210035</v>
      </c>
      <c r="H1513" s="46"/>
      <c r="I1513" s="41"/>
      <c r="J1513" s="42">
        <f>+VLOOKUP(C1513,'[8]Resumen Peso'!$B$1:$D$65536,3,0)</f>
        <v>12392.617231498041</v>
      </c>
      <c r="N1513" s="9"/>
      <c r="O1513" s="9"/>
      <c r="P1513" s="9"/>
      <c r="Q1513" s="9"/>
      <c r="R1513" s="9"/>
    </row>
    <row r="1514" spans="1:18" x14ac:dyDescent="0.2">
      <c r="A1514" s="33"/>
      <c r="B1514" s="34">
        <f t="shared" si="23"/>
        <v>1498</v>
      </c>
      <c r="C1514" s="35" t="s">
        <v>1547</v>
      </c>
      <c r="D1514" s="36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37" t="s">
        <v>50</v>
      </c>
      <c r="F1514" s="38">
        <v>0</v>
      </c>
      <c r="G1514" s="39">
        <f>VLOOKUP(C1514,'[8]Resumen Peso'!$B$1:$D$65536,3,0)*$C$14</f>
        <v>16383.051678889669</v>
      </c>
      <c r="H1514" s="46"/>
      <c r="I1514" s="41"/>
      <c r="J1514" s="42">
        <f>+VLOOKUP(C1514,'[8]Resumen Peso'!$B$1:$D$65536,3,0)</f>
        <v>13669.05680634234</v>
      </c>
      <c r="N1514" s="9"/>
      <c r="O1514" s="9"/>
      <c r="P1514" s="9"/>
      <c r="Q1514" s="9"/>
      <c r="R1514" s="9"/>
    </row>
    <row r="1515" spans="1:18" x14ac:dyDescent="0.2">
      <c r="A1515" s="33"/>
      <c r="B1515" s="34">
        <f t="shared" si="23"/>
        <v>1499</v>
      </c>
      <c r="C1515" s="35" t="s">
        <v>1548</v>
      </c>
      <c r="D1515" s="36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37" t="s">
        <v>50</v>
      </c>
      <c r="F1515" s="38">
        <v>0</v>
      </c>
      <c r="G1515" s="39">
        <f>VLOOKUP(C1515,'[8]Resumen Peso'!$B$1:$D$65536,3,0)*$C$14</f>
        <v>4033.1720590814848</v>
      </c>
      <c r="H1515" s="46"/>
      <c r="I1515" s="41"/>
      <c r="J1515" s="42">
        <f>+VLOOKUP(C1515,'[8]Resumen Peso'!$B$1:$D$65536,3,0)</f>
        <v>3365.0420608984996</v>
      </c>
      <c r="N1515" s="9"/>
      <c r="O1515" s="9"/>
      <c r="P1515" s="9"/>
      <c r="Q1515" s="9"/>
      <c r="R1515" s="9"/>
    </row>
    <row r="1516" spans="1:18" x14ac:dyDescent="0.2">
      <c r="A1516" s="33"/>
      <c r="B1516" s="34">
        <f t="shared" si="23"/>
        <v>1500</v>
      </c>
      <c r="C1516" s="35" t="s">
        <v>1549</v>
      </c>
      <c r="D1516" s="36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37" t="s">
        <v>50</v>
      </c>
      <c r="F1516" s="38">
        <v>0</v>
      </c>
      <c r="G1516" s="39">
        <f>VLOOKUP(C1516,'[8]Resumen Peso'!$B$1:$D$65536,3,0)*$C$14</f>
        <v>4614.530193723861</v>
      </c>
      <c r="H1516" s="46"/>
      <c r="I1516" s="41"/>
      <c r="J1516" s="42">
        <f>+VLOOKUP(C1516,'[8]Resumen Peso'!$B$1:$D$65536,3,0)</f>
        <v>3850.0931687757607</v>
      </c>
      <c r="N1516" s="9"/>
      <c r="O1516" s="9"/>
      <c r="P1516" s="9"/>
      <c r="Q1516" s="9"/>
      <c r="R1516" s="9"/>
    </row>
    <row r="1517" spans="1:18" x14ac:dyDescent="0.2">
      <c r="A1517" s="33"/>
      <c r="B1517" s="34">
        <f t="shared" si="23"/>
        <v>1501</v>
      </c>
      <c r="C1517" s="35" t="s">
        <v>1550</v>
      </c>
      <c r="D1517" s="36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37" t="s">
        <v>50</v>
      </c>
      <c r="F1517" s="38">
        <v>0</v>
      </c>
      <c r="G1517" s="39">
        <f>VLOOKUP(C1517,'[8]Resumen Peso'!$B$1:$D$65536,3,0)*$C$14</f>
        <v>5190.6976307355017</v>
      </c>
      <c r="H1517" s="46"/>
      <c r="I1517" s="41"/>
      <c r="J1517" s="42">
        <f>+VLOOKUP(C1517,'[8]Resumen Peso'!$B$1:$D$65536,3,0)</f>
        <v>4330.813463189832</v>
      </c>
      <c r="N1517" s="9"/>
      <c r="O1517" s="9"/>
      <c r="P1517" s="9"/>
      <c r="Q1517" s="9"/>
      <c r="R1517" s="9"/>
    </row>
    <row r="1518" spans="1:18" x14ac:dyDescent="0.2">
      <c r="A1518" s="33"/>
      <c r="B1518" s="34">
        <f t="shared" si="23"/>
        <v>1502</v>
      </c>
      <c r="C1518" s="35" t="s">
        <v>1551</v>
      </c>
      <c r="D1518" s="36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37" t="s">
        <v>50</v>
      </c>
      <c r="F1518" s="38">
        <v>0</v>
      </c>
      <c r="G1518" s="39">
        <f>VLOOKUP(C1518,'[8]Resumen Peso'!$B$1:$D$65536,3,0)*$C$14</f>
        <v>5761.6743701164069</v>
      </c>
      <c r="H1518" s="46"/>
      <c r="I1518" s="41"/>
      <c r="J1518" s="42">
        <f>+VLOOKUP(C1518,'[8]Resumen Peso'!$B$1:$D$65536,3,0)</f>
        <v>4807.202944140714</v>
      </c>
      <c r="N1518" s="9"/>
      <c r="O1518" s="9"/>
      <c r="P1518" s="9"/>
      <c r="Q1518" s="9"/>
      <c r="R1518" s="9"/>
    </row>
    <row r="1519" spans="1:18" x14ac:dyDescent="0.2">
      <c r="A1519" s="33"/>
      <c r="B1519" s="34">
        <f t="shared" si="23"/>
        <v>1503</v>
      </c>
      <c r="C1519" s="35" t="s">
        <v>1552</v>
      </c>
      <c r="D1519" s="36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37" t="s">
        <v>50</v>
      </c>
      <c r="F1519" s="38">
        <v>0</v>
      </c>
      <c r="G1519" s="39">
        <f>VLOOKUP(C1519,'[8]Resumen Peso'!$B$1:$D$65536,3,0)*$C$14</f>
        <v>6332.6511094973121</v>
      </c>
      <c r="H1519" s="46"/>
      <c r="I1519" s="41"/>
      <c r="J1519" s="42">
        <f>+VLOOKUP(C1519,'[8]Resumen Peso'!$B$1:$D$65536,3,0)</f>
        <v>5283.592425091595</v>
      </c>
      <c r="N1519" s="9"/>
      <c r="O1519" s="9"/>
      <c r="P1519" s="9"/>
      <c r="Q1519" s="9"/>
      <c r="R1519" s="9"/>
    </row>
    <row r="1520" spans="1:18" x14ac:dyDescent="0.2">
      <c r="A1520" s="33"/>
      <c r="B1520" s="34">
        <f t="shared" si="23"/>
        <v>1504</v>
      </c>
      <c r="C1520" s="35" t="s">
        <v>1553</v>
      </c>
      <c r="D1520" s="36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37" t="s">
        <v>50</v>
      </c>
      <c r="F1520" s="38">
        <v>0</v>
      </c>
      <c r="G1520" s="39">
        <f>VLOOKUP(C1520,'[8]Resumen Peso'!$B$1:$D$65536,3,0)*$C$14</f>
        <v>7099.4105821142984</v>
      </c>
      <c r="H1520" s="46"/>
      <c r="I1520" s="41"/>
      <c r="J1520" s="42">
        <f>+VLOOKUP(C1520,'[8]Resumen Peso'!$B$1:$D$65536,3,0)</f>
        <v>5923.3315282470703</v>
      </c>
      <c r="N1520" s="9"/>
      <c r="O1520" s="9"/>
      <c r="P1520" s="9"/>
      <c r="Q1520" s="9"/>
      <c r="R1520" s="9"/>
    </row>
    <row r="1521" spans="1:18" x14ac:dyDescent="0.2">
      <c r="A1521" s="33"/>
      <c r="B1521" s="34">
        <f t="shared" si="23"/>
        <v>1505</v>
      </c>
      <c r="C1521" s="35" t="s">
        <v>1554</v>
      </c>
      <c r="D1521" s="36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37" t="s">
        <v>50</v>
      </c>
      <c r="F1521" s="38">
        <v>0</v>
      </c>
      <c r="G1521" s="39">
        <f>VLOOKUP(C1521,'[8]Resumen Peso'!$B$1:$D$65536,3,0)*$C$14</f>
        <v>7879.4790034564912</v>
      </c>
      <c r="H1521" s="46"/>
      <c r="I1521" s="41"/>
      <c r="J1521" s="42">
        <f>+VLOOKUP(C1521,'[8]Resumen Peso'!$B$1:$D$65536,3,0)</f>
        <v>6574.1748371221647</v>
      </c>
      <c r="N1521" s="9"/>
      <c r="O1521" s="9"/>
      <c r="P1521" s="9"/>
      <c r="Q1521" s="9"/>
      <c r="R1521" s="9"/>
    </row>
    <row r="1522" spans="1:18" x14ac:dyDescent="0.2">
      <c r="A1522" s="33"/>
      <c r="B1522" s="34">
        <f t="shared" si="23"/>
        <v>1506</v>
      </c>
      <c r="C1522" s="35" t="s">
        <v>1555</v>
      </c>
      <c r="D1522" s="36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37" t="s">
        <v>50</v>
      </c>
      <c r="F1522" s="38">
        <v>0</v>
      </c>
      <c r="G1522" s="39">
        <f>VLOOKUP(C1522,'[8]Resumen Peso'!$B$1:$D$65536,3,0)*$C$14</f>
        <v>8659.547424798684</v>
      </c>
      <c r="H1522" s="46"/>
      <c r="I1522" s="41"/>
      <c r="J1522" s="42">
        <f>+VLOOKUP(C1522,'[8]Resumen Peso'!$B$1:$D$65536,3,0)</f>
        <v>7225.0181459972591</v>
      </c>
      <c r="N1522" s="9"/>
      <c r="O1522" s="9"/>
      <c r="P1522" s="9"/>
      <c r="Q1522" s="9"/>
      <c r="R1522" s="9"/>
    </row>
    <row r="1523" spans="1:18" x14ac:dyDescent="0.2">
      <c r="A1523" s="33"/>
      <c r="B1523" s="34">
        <f t="shared" si="23"/>
        <v>1507</v>
      </c>
      <c r="C1523" s="35" t="s">
        <v>1556</v>
      </c>
      <c r="D1523" s="36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37" t="s">
        <v>50</v>
      </c>
      <c r="F1523" s="38">
        <v>0</v>
      </c>
      <c r="G1523" s="39">
        <f>VLOOKUP(C1523,'[8]Resumen Peso'!$B$1:$D$65536,3,0)*$C$14</f>
        <v>9580.5954844707212</v>
      </c>
      <c r="H1523" s="46"/>
      <c r="I1523" s="41"/>
      <c r="J1523" s="42">
        <f>+VLOOKUP(C1523,'[8]Resumen Peso'!$B$1:$D$65536,3,0)</f>
        <v>7993.4865910581439</v>
      </c>
      <c r="N1523" s="9"/>
      <c r="O1523" s="9"/>
      <c r="P1523" s="9"/>
      <c r="Q1523" s="9"/>
      <c r="R1523" s="9"/>
    </row>
    <row r="1524" spans="1:18" x14ac:dyDescent="0.2">
      <c r="A1524" s="33"/>
      <c r="B1524" s="34">
        <f t="shared" si="23"/>
        <v>1508</v>
      </c>
      <c r="C1524" s="35" t="s">
        <v>1557</v>
      </c>
      <c r="D1524" s="36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37" t="s">
        <v>50</v>
      </c>
      <c r="F1524" s="38">
        <v>0</v>
      </c>
      <c r="G1524" s="39">
        <f>VLOOKUP(C1524,'[8]Resumen Peso'!$B$1:$D$65536,3,0)*$C$14</f>
        <v>10668.81457068009</v>
      </c>
      <c r="H1524" s="46"/>
      <c r="I1524" s="41"/>
      <c r="J1524" s="42">
        <f>+VLOOKUP(C1524,'[8]Resumen Peso'!$B$1:$D$65536,3,0)</f>
        <v>8901.4327294634113</v>
      </c>
      <c r="N1524" s="9"/>
      <c r="O1524" s="9"/>
      <c r="P1524" s="9"/>
      <c r="Q1524" s="9"/>
      <c r="R1524" s="9"/>
    </row>
    <row r="1525" spans="1:18" x14ac:dyDescent="0.2">
      <c r="A1525" s="33"/>
      <c r="B1525" s="34">
        <f t="shared" si="23"/>
        <v>1509</v>
      </c>
      <c r="C1525" s="35" t="s">
        <v>1558</v>
      </c>
      <c r="D1525" s="36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37" t="s">
        <v>50</v>
      </c>
      <c r="F1525" s="38">
        <v>0</v>
      </c>
      <c r="G1525" s="39">
        <f>VLOOKUP(C1525,'[8]Resumen Peso'!$B$1:$D$65536,3,0)*$C$14</f>
        <v>11949.0723191617</v>
      </c>
      <c r="H1525" s="46"/>
      <c r="I1525" s="41"/>
      <c r="J1525" s="42">
        <f>+VLOOKUP(C1525,'[8]Resumen Peso'!$B$1:$D$65536,3,0)</f>
        <v>9969.6046569990212</v>
      </c>
      <c r="N1525" s="9"/>
      <c r="O1525" s="9"/>
      <c r="P1525" s="9"/>
      <c r="Q1525" s="9"/>
      <c r="R1525" s="9"/>
    </row>
    <row r="1526" spans="1:18" x14ac:dyDescent="0.2">
      <c r="A1526" s="33"/>
      <c r="B1526" s="34">
        <f t="shared" si="23"/>
        <v>1510</v>
      </c>
      <c r="C1526" s="35" t="s">
        <v>1559</v>
      </c>
      <c r="D1526" s="36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37" t="s">
        <v>50</v>
      </c>
      <c r="F1526" s="38">
        <v>0</v>
      </c>
      <c r="G1526" s="39">
        <f>VLOOKUP(C1526,'[8]Resumen Peso'!$B$1:$D$65536,3,0)*$C$14</f>
        <v>12335.63547750115</v>
      </c>
      <c r="H1526" s="46"/>
      <c r="I1526" s="41"/>
      <c r="J1526" s="42">
        <f>+VLOOKUP(C1526,'[8]Resumen Peso'!$B$1:$D$65536,3,0)</f>
        <v>10292.130269085666</v>
      </c>
      <c r="N1526" s="9"/>
      <c r="O1526" s="9"/>
      <c r="P1526" s="9"/>
      <c r="Q1526" s="9"/>
      <c r="R1526" s="9"/>
    </row>
    <row r="1527" spans="1:18" x14ac:dyDescent="0.2">
      <c r="A1527" s="33"/>
      <c r="B1527" s="34">
        <f t="shared" si="23"/>
        <v>1511</v>
      </c>
      <c r="C1527" s="35" t="s">
        <v>1560</v>
      </c>
      <c r="D1527" s="36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37" t="s">
        <v>50</v>
      </c>
      <c r="F1527" s="38">
        <v>0</v>
      </c>
      <c r="G1527" s="39">
        <f>VLOOKUP(C1527,'[8]Resumen Peso'!$B$1:$D$65536,3,0)*$C$14</f>
        <v>13752.101981606633</v>
      </c>
      <c r="H1527" s="46"/>
      <c r="I1527" s="41"/>
      <c r="J1527" s="42">
        <f>+VLOOKUP(C1527,'[8]Resumen Peso'!$B$1:$D$65536,3,0)</f>
        <v>11473.946788278336</v>
      </c>
      <c r="N1527" s="9"/>
      <c r="O1527" s="9"/>
      <c r="P1527" s="9"/>
      <c r="Q1527" s="9"/>
      <c r="R1527" s="9"/>
    </row>
    <row r="1528" spans="1:18" x14ac:dyDescent="0.2">
      <c r="A1528" s="33"/>
      <c r="B1528" s="34">
        <f t="shared" si="23"/>
        <v>1512</v>
      </c>
      <c r="C1528" s="35" t="s">
        <v>1561</v>
      </c>
      <c r="D1528" s="36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37" t="s">
        <v>50</v>
      </c>
      <c r="F1528" s="38">
        <v>0</v>
      </c>
      <c r="G1528" s="39">
        <f>VLOOKUP(C1528,'[8]Resumen Peso'!$B$1:$D$65536,3,0)*$C$14</f>
        <v>15168.568485712116</v>
      </c>
      <c r="H1528" s="46"/>
      <c r="I1528" s="41"/>
      <c r="J1528" s="42">
        <f>+VLOOKUP(C1528,'[8]Resumen Peso'!$B$1:$D$65536,3,0)</f>
        <v>12655.763307471005</v>
      </c>
      <c r="N1528" s="9"/>
      <c r="O1528" s="9"/>
      <c r="P1528" s="9"/>
      <c r="Q1528" s="9"/>
      <c r="R1528" s="9"/>
    </row>
    <row r="1529" spans="1:18" x14ac:dyDescent="0.2">
      <c r="A1529" s="33"/>
      <c r="B1529" s="34">
        <f t="shared" si="23"/>
        <v>1513</v>
      </c>
      <c r="C1529" s="35" t="s">
        <v>1562</v>
      </c>
      <c r="D1529" s="36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37" t="s">
        <v>50</v>
      </c>
      <c r="F1529" s="38">
        <v>0</v>
      </c>
      <c r="G1529" s="39">
        <f>VLOOKUP(C1529,'[8]Resumen Peso'!$B$1:$D$65536,3,0)*$C$14</f>
        <v>3837.9150365781634</v>
      </c>
      <c r="H1529" s="46"/>
      <c r="I1529" s="41"/>
      <c r="J1529" s="42">
        <f>+VLOOKUP(C1529,'[8]Resumen Peso'!$B$1:$D$65536,3,0)</f>
        <v>3202.1310608755753</v>
      </c>
      <c r="N1529" s="9"/>
      <c r="O1529" s="9"/>
      <c r="P1529" s="9"/>
      <c r="Q1529" s="9"/>
      <c r="R1529" s="9"/>
    </row>
    <row r="1530" spans="1:18" x14ac:dyDescent="0.2">
      <c r="A1530" s="33"/>
      <c r="B1530" s="34">
        <f t="shared" si="23"/>
        <v>1514</v>
      </c>
      <c r="C1530" s="35" t="s">
        <v>1563</v>
      </c>
      <c r="D1530" s="36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37" t="s">
        <v>50</v>
      </c>
      <c r="F1530" s="38">
        <v>0</v>
      </c>
      <c r="G1530" s="39">
        <f>VLOOKUP(C1530,'[8]Resumen Peso'!$B$1:$D$65536,3,0)*$C$14</f>
        <v>4391.1280148236647</v>
      </c>
      <c r="H1530" s="46"/>
      <c r="I1530" s="41"/>
      <c r="J1530" s="42">
        <f>+VLOOKUP(C1530,'[8]Resumen Peso'!$B$1:$D$65536,3,0)</f>
        <v>3663.6995020828654</v>
      </c>
      <c r="N1530" s="9"/>
      <c r="O1530" s="9"/>
      <c r="P1530" s="9"/>
      <c r="Q1530" s="9"/>
      <c r="R1530" s="9"/>
    </row>
    <row r="1531" spans="1:18" x14ac:dyDescent="0.2">
      <c r="A1531" s="33"/>
      <c r="B1531" s="34">
        <f t="shared" si="23"/>
        <v>1515</v>
      </c>
      <c r="C1531" s="35" t="s">
        <v>1564</v>
      </c>
      <c r="D1531" s="36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37" t="s">
        <v>50</v>
      </c>
      <c r="F1531" s="38">
        <v>0</v>
      </c>
      <c r="G1531" s="39">
        <f>VLOOKUP(C1531,'[8]Resumen Peso'!$B$1:$D$65536,3,0)*$C$14</f>
        <v>4939.4015914776874</v>
      </c>
      <c r="H1531" s="46"/>
      <c r="I1531" s="41"/>
      <c r="J1531" s="42">
        <f>+VLOOKUP(C1531,'[8]Resumen Peso'!$B$1:$D$65536,3,0)</f>
        <v>4121.1467964936619</v>
      </c>
      <c r="N1531" s="9"/>
      <c r="O1531" s="9"/>
      <c r="P1531" s="9"/>
      <c r="Q1531" s="9"/>
      <c r="R1531" s="9"/>
    </row>
    <row r="1532" spans="1:18" x14ac:dyDescent="0.2">
      <c r="A1532" s="33"/>
      <c r="B1532" s="34">
        <f t="shared" si="23"/>
        <v>1516</v>
      </c>
      <c r="C1532" s="35" t="s">
        <v>1565</v>
      </c>
      <c r="D1532" s="36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37" t="s">
        <v>50</v>
      </c>
      <c r="F1532" s="38">
        <v>0</v>
      </c>
      <c r="G1532" s="39">
        <f>VLOOKUP(C1532,'[8]Resumen Peso'!$B$1:$D$65536,3,0)*$C$14</f>
        <v>5482.7357665402342</v>
      </c>
      <c r="H1532" s="46"/>
      <c r="I1532" s="41"/>
      <c r="J1532" s="42">
        <f>+VLOOKUP(C1532,'[8]Resumen Peso'!$B$1:$D$65536,3,0)</f>
        <v>4574.4729441079653</v>
      </c>
      <c r="N1532" s="9"/>
      <c r="O1532" s="9"/>
      <c r="P1532" s="9"/>
      <c r="Q1532" s="9"/>
      <c r="R1532" s="9"/>
    </row>
    <row r="1533" spans="1:18" x14ac:dyDescent="0.2">
      <c r="A1533" s="33"/>
      <c r="B1533" s="34">
        <f t="shared" si="23"/>
        <v>1517</v>
      </c>
      <c r="C1533" s="35" t="s">
        <v>1566</v>
      </c>
      <c r="D1533" s="36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37" t="s">
        <v>50</v>
      </c>
      <c r="F1533" s="38">
        <v>0</v>
      </c>
      <c r="G1533" s="39">
        <f>VLOOKUP(C1533,'[8]Resumen Peso'!$B$1:$D$65536,3,0)*$C$14</f>
        <v>6026.0699416027792</v>
      </c>
      <c r="H1533" s="46"/>
      <c r="I1533" s="41"/>
      <c r="J1533" s="42">
        <f>+VLOOKUP(C1533,'[8]Resumen Peso'!$B$1:$D$65536,3,0)</f>
        <v>5027.7990917222678</v>
      </c>
      <c r="N1533" s="9"/>
      <c r="O1533" s="9"/>
      <c r="P1533" s="9"/>
      <c r="Q1533" s="9"/>
      <c r="R1533" s="9"/>
    </row>
    <row r="1534" spans="1:18" x14ac:dyDescent="0.2">
      <c r="A1534" s="33"/>
      <c r="B1534" s="34">
        <f t="shared" si="23"/>
        <v>1518</v>
      </c>
      <c r="C1534" s="35" t="s">
        <v>1567</v>
      </c>
      <c r="D1534" s="36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37" t="s">
        <v>50</v>
      </c>
      <c r="F1534" s="38">
        <v>0</v>
      </c>
      <c r="G1534" s="39">
        <f>VLOOKUP(C1534,'[8]Resumen Peso'!$B$1:$D$65536,3,0)*$C$14</f>
        <v>6755.7084658926797</v>
      </c>
      <c r="H1534" s="46"/>
      <c r="I1534" s="41"/>
      <c r="J1534" s="42">
        <f>+VLOOKUP(C1534,'[8]Resumen Peso'!$B$1:$D$65536,3,0)</f>
        <v>5636.5666542067183</v>
      </c>
      <c r="N1534" s="9"/>
      <c r="O1534" s="9"/>
      <c r="P1534" s="9"/>
      <c r="Q1534" s="9"/>
      <c r="R1534" s="9"/>
    </row>
    <row r="1535" spans="1:18" x14ac:dyDescent="0.2">
      <c r="A1535" s="33"/>
      <c r="B1535" s="34">
        <f t="shared" si="23"/>
        <v>1519</v>
      </c>
      <c r="C1535" s="35" t="s">
        <v>1568</v>
      </c>
      <c r="D1535" s="36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37" t="s">
        <v>50</v>
      </c>
      <c r="F1535" s="38">
        <v>0</v>
      </c>
      <c r="G1535" s="39">
        <f>VLOOKUP(C1535,'[8]Resumen Peso'!$B$1:$D$65536,3,0)*$C$14</f>
        <v>7498.0116158631299</v>
      </c>
      <c r="H1535" s="46"/>
      <c r="I1535" s="41"/>
      <c r="J1535" s="42">
        <f>+VLOOKUP(C1535,'[8]Resumen Peso'!$B$1:$D$65536,3,0)</f>
        <v>6255.900837077379</v>
      </c>
      <c r="N1535" s="9"/>
      <c r="O1535" s="9"/>
      <c r="P1535" s="9"/>
      <c r="Q1535" s="9"/>
      <c r="R1535" s="9"/>
    </row>
    <row r="1536" spans="1:18" x14ac:dyDescent="0.2">
      <c r="A1536" s="33"/>
      <c r="B1536" s="34">
        <f t="shared" si="23"/>
        <v>1520</v>
      </c>
      <c r="C1536" s="35" t="s">
        <v>1569</v>
      </c>
      <c r="D1536" s="36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37" t="s">
        <v>50</v>
      </c>
      <c r="F1536" s="38">
        <v>0</v>
      </c>
      <c r="G1536" s="39">
        <f>VLOOKUP(C1536,'[8]Resumen Peso'!$B$1:$D$65536,3,0)*$C$14</f>
        <v>8240.3147658335802</v>
      </c>
      <c r="H1536" s="46"/>
      <c r="I1536" s="41"/>
      <c r="J1536" s="42">
        <f>+VLOOKUP(C1536,'[8]Resumen Peso'!$B$1:$D$65536,3,0)</f>
        <v>6875.2350199480397</v>
      </c>
      <c r="N1536" s="9"/>
      <c r="O1536" s="9"/>
      <c r="P1536" s="9"/>
      <c r="Q1536" s="9"/>
      <c r="R1536" s="9"/>
    </row>
    <row r="1537" spans="1:18" x14ac:dyDescent="0.2">
      <c r="A1537" s="33"/>
      <c r="B1537" s="34">
        <f t="shared" si="23"/>
        <v>1521</v>
      </c>
      <c r="C1537" s="35" t="s">
        <v>1570</v>
      </c>
      <c r="D1537" s="36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37" t="s">
        <v>50</v>
      </c>
      <c r="F1537" s="38">
        <v>0</v>
      </c>
      <c r="G1537" s="39">
        <f>VLOOKUP(C1537,'[8]Resumen Peso'!$B$1:$D$65536,3,0)*$C$14</f>
        <v>9116.7723396350539</v>
      </c>
      <c r="H1537" s="46"/>
      <c r="I1537" s="41"/>
      <c r="J1537" s="42">
        <f>+VLOOKUP(C1537,'[8]Resumen Peso'!$B$1:$D$65536,3,0)</f>
        <v>7606.4997805956891</v>
      </c>
      <c r="N1537" s="9"/>
      <c r="O1537" s="9"/>
      <c r="P1537" s="9"/>
      <c r="Q1537" s="9"/>
      <c r="R1537" s="9"/>
    </row>
    <row r="1538" spans="1:18" x14ac:dyDescent="0.2">
      <c r="A1538" s="33"/>
      <c r="B1538" s="34">
        <f t="shared" si="23"/>
        <v>1522</v>
      </c>
      <c r="C1538" s="35" t="s">
        <v>1571</v>
      </c>
      <c r="D1538" s="36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37" t="s">
        <v>50</v>
      </c>
      <c r="F1538" s="38">
        <v>0</v>
      </c>
      <c r="G1538" s="39">
        <f>VLOOKUP(C1538,'[8]Resumen Peso'!$B$1:$D$65536,3,0)*$C$14</f>
        <v>10152.307727878679</v>
      </c>
      <c r="H1538" s="46"/>
      <c r="I1538" s="41"/>
      <c r="J1538" s="42">
        <f>+VLOOKUP(C1538,'[8]Resumen Peso'!$B$1:$D$65536,3,0)</f>
        <v>8470.4897334027719</v>
      </c>
      <c r="N1538" s="9"/>
      <c r="O1538" s="9"/>
      <c r="P1538" s="9"/>
      <c r="Q1538" s="9"/>
      <c r="R1538" s="9"/>
    </row>
    <row r="1539" spans="1:18" x14ac:dyDescent="0.2">
      <c r="A1539" s="33"/>
      <c r="B1539" s="34">
        <f t="shared" si="23"/>
        <v>1523</v>
      </c>
      <c r="C1539" s="35" t="s">
        <v>1572</v>
      </c>
      <c r="D1539" s="36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37" t="s">
        <v>50</v>
      </c>
      <c r="F1539" s="38">
        <v>0</v>
      </c>
      <c r="G1539" s="39">
        <f>VLOOKUP(C1539,'[8]Resumen Peso'!$B$1:$D$65536,3,0)*$C$14</f>
        <v>11370.584655224122</v>
      </c>
      <c r="H1539" s="46"/>
      <c r="I1539" s="41"/>
      <c r="J1539" s="42">
        <f>+VLOOKUP(C1539,'[8]Resumen Peso'!$B$1:$D$65536,3,0)</f>
        <v>9486.9485014111051</v>
      </c>
      <c r="N1539" s="9"/>
      <c r="O1539" s="9"/>
      <c r="P1539" s="9"/>
      <c r="Q1539" s="9"/>
      <c r="R1539" s="9"/>
    </row>
    <row r="1540" spans="1:18" x14ac:dyDescent="0.2">
      <c r="A1540" s="33"/>
      <c r="B1540" s="34">
        <f t="shared" si="23"/>
        <v>1524</v>
      </c>
      <c r="C1540" s="35" t="s">
        <v>1573</v>
      </c>
      <c r="D1540" s="36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37" t="s">
        <v>50</v>
      </c>
      <c r="F1540" s="38">
        <v>0</v>
      </c>
      <c r="G1540" s="39">
        <f>VLOOKUP(C1540,'[8]Resumen Peso'!$B$1:$D$65536,3,0)*$C$14</f>
        <v>11738.433221128349</v>
      </c>
      <c r="H1540" s="46"/>
      <c r="I1540" s="41"/>
      <c r="J1540" s="42">
        <f>+VLOOKUP(C1540,'[8]Resumen Peso'!$B$1:$D$65536,3,0)</f>
        <v>9793.8597559214868</v>
      </c>
      <c r="N1540" s="9"/>
      <c r="O1540" s="9"/>
      <c r="P1540" s="9"/>
      <c r="Q1540" s="9"/>
      <c r="R1540" s="9"/>
    </row>
    <row r="1541" spans="1:18" x14ac:dyDescent="0.2">
      <c r="A1541" s="33"/>
      <c r="B1541" s="34">
        <f t="shared" si="23"/>
        <v>1525</v>
      </c>
      <c r="C1541" s="35" t="s">
        <v>1574</v>
      </c>
      <c r="D1541" s="36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37" t="s">
        <v>50</v>
      </c>
      <c r="F1541" s="38">
        <v>0</v>
      </c>
      <c r="G1541" s="39">
        <f>VLOOKUP(C1541,'[8]Resumen Peso'!$B$1:$D$65536,3,0)*$C$14</f>
        <v>13086.324661235618</v>
      </c>
      <c r="H1541" s="46"/>
      <c r="I1541" s="41"/>
      <c r="J1541" s="42">
        <f>+VLOOKUP(C1541,'[8]Resumen Peso'!$B$1:$D$65536,3,0)</f>
        <v>10918.461266356173</v>
      </c>
      <c r="N1541" s="9"/>
      <c r="O1541" s="9"/>
      <c r="P1541" s="9"/>
      <c r="Q1541" s="9"/>
      <c r="R1541" s="9"/>
    </row>
    <row r="1542" spans="1:18" x14ac:dyDescent="0.2">
      <c r="A1542" s="33"/>
      <c r="B1542" s="34">
        <f t="shared" si="23"/>
        <v>1526</v>
      </c>
      <c r="C1542" s="35" t="s">
        <v>1575</v>
      </c>
      <c r="D1542" s="36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37" t="s">
        <v>50</v>
      </c>
      <c r="F1542" s="38">
        <v>0</v>
      </c>
      <c r="G1542" s="39">
        <f>VLOOKUP(C1542,'[8]Resumen Peso'!$B$1:$D$65536,3,0)*$C$14</f>
        <v>14434.216101342887</v>
      </c>
      <c r="H1542" s="46"/>
      <c r="I1542" s="41"/>
      <c r="J1542" s="42">
        <f>+VLOOKUP(C1542,'[8]Resumen Peso'!$B$1:$D$65536,3,0)</f>
        <v>12043.062776790859</v>
      </c>
      <c r="N1542" s="9"/>
      <c r="O1542" s="9"/>
      <c r="P1542" s="9"/>
      <c r="Q1542" s="9"/>
      <c r="R1542" s="9"/>
    </row>
    <row r="1543" spans="1:18" x14ac:dyDescent="0.2">
      <c r="A1543" s="33"/>
      <c r="B1543" s="34">
        <f t="shared" si="23"/>
        <v>1527</v>
      </c>
      <c r="C1543" s="35" t="s">
        <v>1576</v>
      </c>
      <c r="D1543" s="36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37" t="s">
        <v>50</v>
      </c>
      <c r="F1543" s="38">
        <v>0</v>
      </c>
      <c r="G1543" s="39">
        <f>VLOOKUP(C1543,'[8]Resumen Peso'!$B$1:$D$65536,3,0)*$C$14</f>
        <v>5802.1334548832774</v>
      </c>
      <c r="H1543" s="46"/>
      <c r="I1543" s="41"/>
      <c r="J1543" s="42">
        <f>+VLOOKUP(C1543,'[8]Resumen Peso'!$B$1:$D$65536,3,0)</f>
        <v>4840.9596299432487</v>
      </c>
      <c r="N1543" s="9"/>
      <c r="O1543" s="9"/>
      <c r="P1543" s="9"/>
      <c r="Q1543" s="9"/>
      <c r="R1543" s="9"/>
    </row>
    <row r="1544" spans="1:18" x14ac:dyDescent="0.2">
      <c r="A1544" s="33"/>
      <c r="B1544" s="34">
        <f t="shared" si="23"/>
        <v>1528</v>
      </c>
      <c r="C1544" s="35" t="s">
        <v>1577</v>
      </c>
      <c r="D1544" s="36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37" t="s">
        <v>50</v>
      </c>
      <c r="F1544" s="38">
        <v>0</v>
      </c>
      <c r="G1544" s="39">
        <f>VLOOKUP(C1544,'[8]Resumen Peso'!$B$1:$D$65536,3,0)*$C$14</f>
        <v>6638.4770159475338</v>
      </c>
      <c r="H1544" s="46"/>
      <c r="I1544" s="41"/>
      <c r="J1544" s="42">
        <f>+VLOOKUP(C1544,'[8]Resumen Peso'!$B$1:$D$65536,3,0)</f>
        <v>5538.7556126377713</v>
      </c>
      <c r="N1544" s="9"/>
      <c r="O1544" s="9"/>
      <c r="P1544" s="9"/>
      <c r="Q1544" s="9"/>
      <c r="R1544" s="9"/>
    </row>
    <row r="1545" spans="1:18" x14ac:dyDescent="0.2">
      <c r="A1545" s="33"/>
      <c r="B1545" s="34">
        <f t="shared" si="23"/>
        <v>1529</v>
      </c>
      <c r="C1545" s="35" t="s">
        <v>1578</v>
      </c>
      <c r="D1545" s="36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37" t="s">
        <v>50</v>
      </c>
      <c r="F1545" s="38">
        <v>0</v>
      </c>
      <c r="G1545" s="39">
        <f>VLOOKUP(C1545,'[8]Resumen Peso'!$B$1:$D$65536,3,0)*$C$14</f>
        <v>7467.3532237880008</v>
      </c>
      <c r="H1545" s="46"/>
      <c r="I1545" s="41"/>
      <c r="J1545" s="42">
        <f>+VLOOKUP(C1545,'[8]Resumen Peso'!$B$1:$D$65536,3,0)</f>
        <v>6230.3212740582348</v>
      </c>
      <c r="N1545" s="9"/>
      <c r="O1545" s="9"/>
      <c r="P1545" s="9"/>
      <c r="Q1545" s="9"/>
      <c r="R1545" s="9"/>
    </row>
    <row r="1546" spans="1:18" x14ac:dyDescent="0.2">
      <c r="A1546" s="33"/>
      <c r="B1546" s="34">
        <f t="shared" si="23"/>
        <v>1530</v>
      </c>
      <c r="C1546" s="35" t="s">
        <v>1579</v>
      </c>
      <c r="D1546" s="36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37" t="s">
        <v>50</v>
      </c>
      <c r="F1546" s="38">
        <v>0</v>
      </c>
      <c r="G1546" s="39">
        <f>VLOOKUP(C1546,'[8]Resumen Peso'!$B$1:$D$65536,3,0)*$C$14</f>
        <v>8288.7620784046812</v>
      </c>
      <c r="H1546" s="46"/>
      <c r="I1546" s="41"/>
      <c r="J1546" s="42">
        <f>+VLOOKUP(C1546,'[8]Resumen Peso'!$B$1:$D$65536,3,0)</f>
        <v>6915.6566142046413</v>
      </c>
      <c r="N1546" s="9"/>
      <c r="O1546" s="9"/>
      <c r="P1546" s="9"/>
      <c r="Q1546" s="9"/>
      <c r="R1546" s="9"/>
    </row>
    <row r="1547" spans="1:18" x14ac:dyDescent="0.2">
      <c r="A1547" s="33"/>
      <c r="B1547" s="34">
        <f t="shared" si="23"/>
        <v>1531</v>
      </c>
      <c r="C1547" s="35" t="s">
        <v>1580</v>
      </c>
      <c r="D1547" s="36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37" t="s">
        <v>50</v>
      </c>
      <c r="F1547" s="38">
        <v>0</v>
      </c>
      <c r="G1547" s="39">
        <f>VLOOKUP(C1547,'[8]Resumen Peso'!$B$1:$D$65536,3,0)*$C$14</f>
        <v>9110.1709330213616</v>
      </c>
      <c r="H1547" s="46"/>
      <c r="I1547" s="41"/>
      <c r="J1547" s="42">
        <f>+VLOOKUP(C1547,'[8]Resumen Peso'!$B$1:$D$65536,3,0)</f>
        <v>7600.9919543510459</v>
      </c>
      <c r="N1547" s="9"/>
      <c r="O1547" s="9"/>
      <c r="P1547" s="9"/>
      <c r="Q1547" s="9"/>
      <c r="R1547" s="9"/>
    </row>
    <row r="1548" spans="1:18" x14ac:dyDescent="0.2">
      <c r="A1548" s="33"/>
      <c r="B1548" s="34">
        <f t="shared" si="23"/>
        <v>1532</v>
      </c>
      <c r="C1548" s="35" t="s">
        <v>1581</v>
      </c>
      <c r="D1548" s="36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37" t="s">
        <v>50</v>
      </c>
      <c r="F1548" s="38">
        <v>0</v>
      </c>
      <c r="G1548" s="39">
        <f>VLOOKUP(C1548,'[8]Resumen Peso'!$B$1:$D$65536,3,0)*$C$14</f>
        <v>10213.233416532879</v>
      </c>
      <c r="H1548" s="46"/>
      <c r="I1548" s="41"/>
      <c r="J1548" s="42">
        <f>+VLOOKUP(C1548,'[8]Resumen Peso'!$B$1:$D$65536,3,0)</f>
        <v>8521.322552312382</v>
      </c>
      <c r="N1548" s="9"/>
      <c r="O1548" s="9"/>
      <c r="P1548" s="9"/>
      <c r="Q1548" s="9"/>
      <c r="R1548" s="9"/>
    </row>
    <row r="1549" spans="1:18" x14ac:dyDescent="0.2">
      <c r="A1549" s="33"/>
      <c r="B1549" s="34">
        <f t="shared" si="23"/>
        <v>1533</v>
      </c>
      <c r="C1549" s="35" t="s">
        <v>1582</v>
      </c>
      <c r="D1549" s="36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37" t="s">
        <v>50</v>
      </c>
      <c r="F1549" s="38">
        <v>0</v>
      </c>
      <c r="G1549" s="39">
        <f>VLOOKUP(C1549,'[8]Resumen Peso'!$B$1:$D$65536,3,0)*$C$14</f>
        <v>11335.442193710185</v>
      </c>
      <c r="H1549" s="46"/>
      <c r="I1549" s="41"/>
      <c r="J1549" s="42">
        <f>+VLOOKUP(C1549,'[8]Resumen Peso'!$B$1:$D$65536,3,0)</f>
        <v>9457.6276940204007</v>
      </c>
      <c r="N1549" s="9"/>
      <c r="O1549" s="9"/>
      <c r="P1549" s="9"/>
      <c r="Q1549" s="9"/>
      <c r="R1549" s="9"/>
    </row>
    <row r="1550" spans="1:18" x14ac:dyDescent="0.2">
      <c r="A1550" s="33"/>
      <c r="B1550" s="34">
        <f t="shared" si="23"/>
        <v>1534</v>
      </c>
      <c r="C1550" s="35" t="s">
        <v>1583</v>
      </c>
      <c r="D1550" s="36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37" t="s">
        <v>50</v>
      </c>
      <c r="F1550" s="38">
        <v>0</v>
      </c>
      <c r="G1550" s="39">
        <f>VLOOKUP(C1550,'[8]Resumen Peso'!$B$1:$D$65536,3,0)*$C$14</f>
        <v>12457.650970887493</v>
      </c>
      <c r="H1550" s="46"/>
      <c r="I1550" s="41"/>
      <c r="J1550" s="42">
        <f>+VLOOKUP(C1550,'[8]Resumen Peso'!$B$1:$D$65536,3,0)</f>
        <v>10393.932835728419</v>
      </c>
      <c r="N1550" s="9"/>
      <c r="O1550" s="9"/>
      <c r="P1550" s="9"/>
      <c r="Q1550" s="9"/>
      <c r="R1550" s="9"/>
    </row>
    <row r="1551" spans="1:18" x14ac:dyDescent="0.2">
      <c r="A1551" s="33"/>
      <c r="B1551" s="34">
        <f t="shared" si="23"/>
        <v>1535</v>
      </c>
      <c r="C1551" s="35" t="s">
        <v>1584</v>
      </c>
      <c r="D1551" s="36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37" t="s">
        <v>50</v>
      </c>
      <c r="F1551" s="38">
        <v>0</v>
      </c>
      <c r="G1551" s="39">
        <f>VLOOKUP(C1551,'[8]Resumen Peso'!$B$1:$D$65536,3,0)*$C$14</f>
        <v>13782.673479794666</v>
      </c>
      <c r="H1551" s="46"/>
      <c r="I1551" s="41"/>
      <c r="J1551" s="42">
        <f>+VLOOKUP(C1551,'[8]Resumen Peso'!$B$1:$D$65536,3,0)</f>
        <v>11499.453852137854</v>
      </c>
      <c r="N1551" s="9"/>
      <c r="O1551" s="9"/>
      <c r="P1551" s="9"/>
      <c r="Q1551" s="9"/>
      <c r="R1551" s="9"/>
    </row>
    <row r="1552" spans="1:18" x14ac:dyDescent="0.2">
      <c r="A1552" s="33"/>
      <c r="B1552" s="34">
        <f t="shared" si="23"/>
        <v>1536</v>
      </c>
      <c r="C1552" s="35" t="s">
        <v>1585</v>
      </c>
      <c r="D1552" s="36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37" t="s">
        <v>50</v>
      </c>
      <c r="F1552" s="38">
        <v>0</v>
      </c>
      <c r="G1552" s="39">
        <f>VLOOKUP(C1552,'[8]Resumen Peso'!$B$1:$D$65536,3,0)*$C$14</f>
        <v>15348.188730283593</v>
      </c>
      <c r="H1552" s="46"/>
      <c r="I1552" s="41"/>
      <c r="J1552" s="42">
        <f>+VLOOKUP(C1552,'[8]Resumen Peso'!$B$1:$D$65536,3,0)</f>
        <v>12805.627897703624</v>
      </c>
      <c r="N1552" s="9"/>
      <c r="O1552" s="9"/>
      <c r="P1552" s="9"/>
      <c r="Q1552" s="9"/>
      <c r="R1552" s="9"/>
    </row>
    <row r="1553" spans="1:18" x14ac:dyDescent="0.2">
      <c r="A1553" s="33"/>
      <c r="B1553" s="34">
        <f t="shared" si="23"/>
        <v>1537</v>
      </c>
      <c r="C1553" s="35" t="s">
        <v>1586</v>
      </c>
      <c r="D1553" s="36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37" t="s">
        <v>50</v>
      </c>
      <c r="F1553" s="38">
        <v>0</v>
      </c>
      <c r="G1553" s="39">
        <f>VLOOKUP(C1553,'[8]Resumen Peso'!$B$1:$D$65536,3,0)*$C$14</f>
        <v>17189.971377917627</v>
      </c>
      <c r="H1553" s="46"/>
      <c r="I1553" s="41"/>
      <c r="J1553" s="42">
        <f>+VLOOKUP(C1553,'[8]Resumen Peso'!$B$1:$D$65536,3,0)</f>
        <v>14342.30324542806</v>
      </c>
      <c r="N1553" s="9"/>
      <c r="O1553" s="9"/>
      <c r="P1553" s="9"/>
      <c r="Q1553" s="9"/>
      <c r="R1553" s="9"/>
    </row>
    <row r="1554" spans="1:18" x14ac:dyDescent="0.2">
      <c r="A1554" s="33"/>
      <c r="B1554" s="34">
        <f t="shared" ref="B1554:B1617" si="24">1+B1553</f>
        <v>1538</v>
      </c>
      <c r="C1554" s="35" t="s">
        <v>1587</v>
      </c>
      <c r="D1554" s="36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37" t="s">
        <v>50</v>
      </c>
      <c r="F1554" s="38">
        <v>0</v>
      </c>
      <c r="G1554" s="39">
        <f>VLOOKUP(C1554,'[8]Resumen Peso'!$B$1:$D$65536,3,0)*$C$14</f>
        <v>17746.082300181992</v>
      </c>
      <c r="H1554" s="46"/>
      <c r="I1554" s="41"/>
      <c r="J1554" s="42">
        <f>+VLOOKUP(C1554,'[8]Resumen Peso'!$B$1:$D$65536,3,0)</f>
        <v>14806.289561045554</v>
      </c>
      <c r="N1554" s="9"/>
      <c r="O1554" s="9"/>
      <c r="P1554" s="9"/>
      <c r="Q1554" s="9"/>
      <c r="R1554" s="9"/>
    </row>
    <row r="1555" spans="1:18" x14ac:dyDescent="0.2">
      <c r="A1555" s="33"/>
      <c r="B1555" s="34">
        <f t="shared" si="24"/>
        <v>1539</v>
      </c>
      <c r="C1555" s="35" t="s">
        <v>1588</v>
      </c>
      <c r="D1555" s="36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37" t="s">
        <v>50</v>
      </c>
      <c r="F1555" s="38">
        <v>0</v>
      </c>
      <c r="G1555" s="39">
        <f>VLOOKUP(C1555,'[8]Resumen Peso'!$B$1:$D$65536,3,0)*$C$14</f>
        <v>19783.815273335553</v>
      </c>
      <c r="H1555" s="46"/>
      <c r="I1555" s="41"/>
      <c r="J1555" s="42">
        <f>+VLOOKUP(C1555,'[8]Resumen Peso'!$B$1:$D$65536,3,0)</f>
        <v>16506.454360139971</v>
      </c>
      <c r="N1555" s="9"/>
      <c r="O1555" s="9"/>
      <c r="P1555" s="9"/>
      <c r="Q1555" s="9"/>
      <c r="R1555" s="9"/>
    </row>
    <row r="1556" spans="1:18" x14ac:dyDescent="0.2">
      <c r="A1556" s="33"/>
      <c r="B1556" s="34">
        <f t="shared" si="24"/>
        <v>1540</v>
      </c>
      <c r="C1556" s="35" t="s">
        <v>1589</v>
      </c>
      <c r="D1556" s="36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37" t="s">
        <v>50</v>
      </c>
      <c r="F1556" s="38">
        <v>0</v>
      </c>
      <c r="G1556" s="39">
        <f>VLOOKUP(C1556,'[8]Resumen Peso'!$B$1:$D$65536,3,0)*$C$14</f>
        <v>21821.548246489114</v>
      </c>
      <c r="H1556" s="46"/>
      <c r="I1556" s="41"/>
      <c r="J1556" s="42">
        <f>+VLOOKUP(C1556,'[8]Resumen Peso'!$B$1:$D$65536,3,0)</f>
        <v>18206.619159234389</v>
      </c>
      <c r="N1556" s="9"/>
      <c r="O1556" s="9"/>
      <c r="P1556" s="9"/>
      <c r="Q1556" s="9"/>
      <c r="R1556" s="9"/>
    </row>
    <row r="1557" spans="1:18" x14ac:dyDescent="0.2">
      <c r="A1557" s="33"/>
      <c r="B1557" s="34">
        <f t="shared" si="24"/>
        <v>1541</v>
      </c>
      <c r="C1557" s="35" t="s">
        <v>1590</v>
      </c>
      <c r="D1557" s="36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37" t="s">
        <v>50</v>
      </c>
      <c r="F1557" s="38">
        <v>0</v>
      </c>
      <c r="G1557" s="39">
        <f>VLOOKUP(C1557,'[8]Resumen Peso'!$B$1:$D$65536,3,0)*$C$14</f>
        <v>5326.2738877983975</v>
      </c>
      <c r="H1557" s="46"/>
      <c r="I1557" s="41"/>
      <c r="J1557" s="42">
        <f>+VLOOKUP(C1557,'[8]Resumen Peso'!$B$1:$D$65536,3,0)</f>
        <v>4443.9303351686913</v>
      </c>
      <c r="N1557" s="9"/>
      <c r="O1557" s="9"/>
      <c r="P1557" s="9"/>
      <c r="Q1557" s="9"/>
      <c r="R1557" s="9"/>
    </row>
    <row r="1558" spans="1:18" x14ac:dyDescent="0.2">
      <c r="A1558" s="33"/>
      <c r="B1558" s="34">
        <f t="shared" si="24"/>
        <v>1542</v>
      </c>
      <c r="C1558" s="35" t="s">
        <v>1591</v>
      </c>
      <c r="D1558" s="36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37" t="s">
        <v>50</v>
      </c>
      <c r="F1558" s="38">
        <v>0</v>
      </c>
      <c r="G1558" s="39">
        <f>VLOOKUP(C1558,'[8]Resumen Peso'!$B$1:$D$65536,3,0)*$C$14</f>
        <v>6094.0250788324011</v>
      </c>
      <c r="H1558" s="46"/>
      <c r="I1558" s="41"/>
      <c r="J1558" s="42">
        <f>+VLOOKUP(C1558,'[8]Resumen Peso'!$B$1:$D$65536,3,0)</f>
        <v>5084.496869967782</v>
      </c>
      <c r="N1558" s="9"/>
      <c r="O1558" s="9"/>
      <c r="P1558" s="9"/>
      <c r="Q1558" s="9"/>
      <c r="R1558" s="9"/>
    </row>
    <row r="1559" spans="1:18" x14ac:dyDescent="0.2">
      <c r="A1559" s="33"/>
      <c r="B1559" s="34">
        <f t="shared" si="24"/>
        <v>1543</v>
      </c>
      <c r="C1559" s="35" t="s">
        <v>1592</v>
      </c>
      <c r="D1559" s="36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37" t="s">
        <v>50</v>
      </c>
      <c r="F1559" s="38">
        <v>0</v>
      </c>
      <c r="G1559" s="39">
        <f>VLOOKUP(C1559,'[8]Resumen Peso'!$B$1:$D$65536,3,0)*$C$14</f>
        <v>6854.9213485178861</v>
      </c>
      <c r="H1559" s="46"/>
      <c r="I1559" s="41"/>
      <c r="J1559" s="42">
        <f>+VLOOKUP(C1559,'[8]Resumen Peso'!$B$1:$D$65536,3,0)</f>
        <v>5719.3440607061666</v>
      </c>
      <c r="N1559" s="9"/>
      <c r="O1559" s="9"/>
      <c r="P1559" s="9"/>
      <c r="Q1559" s="9"/>
      <c r="R1559" s="9"/>
    </row>
    <row r="1560" spans="1:18" x14ac:dyDescent="0.2">
      <c r="A1560" s="33"/>
      <c r="B1560" s="34">
        <f t="shared" si="24"/>
        <v>1544</v>
      </c>
      <c r="C1560" s="35" t="s">
        <v>1593</v>
      </c>
      <c r="D1560" s="36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37" t="s">
        <v>50</v>
      </c>
      <c r="F1560" s="38">
        <v>0</v>
      </c>
      <c r="G1560" s="39">
        <f>VLOOKUP(C1560,'[8]Resumen Peso'!$B$1:$D$65536,3,0)*$C$14</f>
        <v>7608.9626968548537</v>
      </c>
      <c r="H1560" s="46"/>
      <c r="I1560" s="41"/>
      <c r="J1560" s="42">
        <f>+VLOOKUP(C1560,'[8]Resumen Peso'!$B$1:$D$65536,3,0)</f>
        <v>6348.4719073838451</v>
      </c>
      <c r="N1560" s="9"/>
      <c r="O1560" s="9"/>
      <c r="P1560" s="9"/>
      <c r="Q1560" s="9"/>
      <c r="R1560" s="9"/>
    </row>
    <row r="1561" spans="1:18" x14ac:dyDescent="0.2">
      <c r="A1561" s="33"/>
      <c r="B1561" s="34">
        <f t="shared" si="24"/>
        <v>1545</v>
      </c>
      <c r="C1561" s="35" t="s">
        <v>1594</v>
      </c>
      <c r="D1561" s="36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37" t="s">
        <v>50</v>
      </c>
      <c r="F1561" s="38">
        <v>0</v>
      </c>
      <c r="G1561" s="39">
        <f>VLOOKUP(C1561,'[8]Resumen Peso'!$B$1:$D$65536,3,0)*$C$14</f>
        <v>8363.0040451918212</v>
      </c>
      <c r="H1561" s="46"/>
      <c r="I1561" s="41"/>
      <c r="J1561" s="42">
        <f>+VLOOKUP(C1561,'[8]Resumen Peso'!$B$1:$D$65536,3,0)</f>
        <v>6977.5997540615235</v>
      </c>
      <c r="N1561" s="9"/>
      <c r="O1561" s="9"/>
      <c r="P1561" s="9"/>
      <c r="Q1561" s="9"/>
      <c r="R1561" s="9"/>
    </row>
    <row r="1562" spans="1:18" x14ac:dyDescent="0.2">
      <c r="A1562" s="33"/>
      <c r="B1562" s="34">
        <f t="shared" si="24"/>
        <v>1546</v>
      </c>
      <c r="C1562" s="35" t="s">
        <v>1595</v>
      </c>
      <c r="D1562" s="36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37" t="s">
        <v>50</v>
      </c>
      <c r="F1562" s="38">
        <v>0</v>
      </c>
      <c r="G1562" s="39">
        <f>VLOOKUP(C1562,'[8]Resumen Peso'!$B$1:$D$65536,3,0)*$C$14</f>
        <v>9375.5993169521862</v>
      </c>
      <c r="H1562" s="46"/>
      <c r="I1562" s="41"/>
      <c r="J1562" s="42">
        <f>+VLOOKUP(C1562,'[8]Resumen Peso'!$B$1:$D$65536,3,0)</f>
        <v>7822.4498200209173</v>
      </c>
      <c r="N1562" s="9"/>
      <c r="O1562" s="9"/>
      <c r="P1562" s="9"/>
      <c r="Q1562" s="9"/>
      <c r="R1562" s="9"/>
    </row>
    <row r="1563" spans="1:18" x14ac:dyDescent="0.2">
      <c r="A1563" s="33"/>
      <c r="B1563" s="34">
        <f t="shared" si="24"/>
        <v>1547</v>
      </c>
      <c r="C1563" s="35" t="s">
        <v>1596</v>
      </c>
      <c r="D1563" s="36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37" t="s">
        <v>50</v>
      </c>
      <c r="F1563" s="38">
        <v>0</v>
      </c>
      <c r="G1563" s="39">
        <f>VLOOKUP(C1563,'[8]Resumen Peso'!$B$1:$D$65536,3,0)*$C$14</f>
        <v>10405.770607050152</v>
      </c>
      <c r="H1563" s="46"/>
      <c r="I1563" s="41"/>
      <c r="J1563" s="42">
        <f>+VLOOKUP(C1563,'[8]Resumen Peso'!$B$1:$D$65536,3,0)</f>
        <v>8681.9642841519617</v>
      </c>
      <c r="N1563" s="9"/>
      <c r="O1563" s="9"/>
      <c r="P1563" s="9"/>
      <c r="Q1563" s="9"/>
      <c r="R1563" s="9"/>
    </row>
    <row r="1564" spans="1:18" x14ac:dyDescent="0.2">
      <c r="A1564" s="33"/>
      <c r="B1564" s="34">
        <f t="shared" si="24"/>
        <v>1548</v>
      </c>
      <c r="C1564" s="35" t="s">
        <v>1597</v>
      </c>
      <c r="D1564" s="36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37" t="s">
        <v>50</v>
      </c>
      <c r="F1564" s="38">
        <v>0</v>
      </c>
      <c r="G1564" s="39">
        <f>VLOOKUP(C1564,'[8]Resumen Peso'!$B$1:$D$65536,3,0)*$C$14</f>
        <v>11435.941897148117</v>
      </c>
      <c r="H1564" s="46"/>
      <c r="I1564" s="41"/>
      <c r="J1564" s="42">
        <f>+VLOOKUP(C1564,'[8]Resumen Peso'!$B$1:$D$65536,3,0)</f>
        <v>9541.4787482830052</v>
      </c>
      <c r="N1564" s="9"/>
      <c r="O1564" s="9"/>
      <c r="P1564" s="9"/>
      <c r="Q1564" s="9"/>
      <c r="R1564" s="9"/>
    </row>
    <row r="1565" spans="1:18" x14ac:dyDescent="0.2">
      <c r="A1565" s="33"/>
      <c r="B1565" s="34">
        <f t="shared" si="24"/>
        <v>1549</v>
      </c>
      <c r="C1565" s="35" t="s">
        <v>1598</v>
      </c>
      <c r="D1565" s="36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37" t="s">
        <v>50</v>
      </c>
      <c r="F1565" s="38">
        <v>0</v>
      </c>
      <c r="G1565" s="39">
        <f>VLOOKUP(C1565,'[8]Resumen Peso'!$B$1:$D$65536,3,0)*$C$14</f>
        <v>12652.293234947425</v>
      </c>
      <c r="H1565" s="46"/>
      <c r="I1565" s="41"/>
      <c r="J1565" s="42">
        <f>+VLOOKUP(C1565,'[8]Resumen Peso'!$B$1:$D$65536,3,0)</f>
        <v>10556.330917386098</v>
      </c>
      <c r="N1565" s="9"/>
      <c r="O1565" s="9"/>
      <c r="P1565" s="9"/>
      <c r="Q1565" s="9"/>
      <c r="R1565" s="9"/>
    </row>
    <row r="1566" spans="1:18" x14ac:dyDescent="0.2">
      <c r="A1566" s="33"/>
      <c r="B1566" s="34">
        <f t="shared" si="24"/>
        <v>1550</v>
      </c>
      <c r="C1566" s="35" t="s">
        <v>1599</v>
      </c>
      <c r="D1566" s="36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37" t="s">
        <v>50</v>
      </c>
      <c r="F1566" s="38">
        <v>0</v>
      </c>
      <c r="G1566" s="39">
        <f>VLOOKUP(C1566,'[8]Resumen Peso'!$B$1:$D$65536,3,0)*$C$14</f>
        <v>14089.413401945909</v>
      </c>
      <c r="H1566" s="46"/>
      <c r="I1566" s="41"/>
      <c r="J1566" s="42">
        <f>+VLOOKUP(C1566,'[8]Resumen Peso'!$B$1:$D$65536,3,0)</f>
        <v>11755.379640741758</v>
      </c>
      <c r="N1566" s="9"/>
      <c r="O1566" s="9"/>
      <c r="P1566" s="9"/>
      <c r="Q1566" s="9"/>
      <c r="R1566" s="9"/>
    </row>
    <row r="1567" spans="1:18" x14ac:dyDescent="0.2">
      <c r="A1567" s="33"/>
      <c r="B1567" s="34">
        <f t="shared" si="24"/>
        <v>1551</v>
      </c>
      <c r="C1567" s="35" t="s">
        <v>1600</v>
      </c>
      <c r="D1567" s="36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37" t="s">
        <v>50</v>
      </c>
      <c r="F1567" s="38">
        <v>0</v>
      </c>
      <c r="G1567" s="39">
        <f>VLOOKUP(C1567,'[8]Resumen Peso'!$B$1:$D$65536,3,0)*$C$14</f>
        <v>15780.143010179419</v>
      </c>
      <c r="H1567" s="46"/>
      <c r="I1567" s="41"/>
      <c r="J1567" s="42">
        <f>+VLOOKUP(C1567,'[8]Resumen Peso'!$B$1:$D$65536,3,0)</f>
        <v>13166.02519763077</v>
      </c>
      <c r="N1567" s="9"/>
      <c r="O1567" s="9"/>
      <c r="P1567" s="9"/>
      <c r="Q1567" s="9"/>
      <c r="R1567" s="9"/>
    </row>
    <row r="1568" spans="1:18" x14ac:dyDescent="0.2">
      <c r="A1568" s="33"/>
      <c r="B1568" s="34">
        <f t="shared" si="24"/>
        <v>1552</v>
      </c>
      <c r="C1568" s="35" t="s">
        <v>1601</v>
      </c>
      <c r="D1568" s="36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37" t="s">
        <v>50</v>
      </c>
      <c r="F1568" s="38">
        <v>0</v>
      </c>
      <c r="G1568" s="39">
        <f>VLOOKUP(C1568,'[8]Resumen Peso'!$B$1:$D$65536,3,0)*$C$14</f>
        <v>16290.644725972123</v>
      </c>
      <c r="H1568" s="46"/>
      <c r="I1568" s="41"/>
      <c r="J1568" s="42">
        <f>+VLOOKUP(C1568,'[8]Resumen Peso'!$B$1:$D$65536,3,0)</f>
        <v>13591.957868153764</v>
      </c>
      <c r="N1568" s="9"/>
      <c r="O1568" s="9"/>
      <c r="P1568" s="9"/>
      <c r="Q1568" s="9"/>
      <c r="R1568" s="9"/>
    </row>
    <row r="1569" spans="1:18" x14ac:dyDescent="0.2">
      <c r="A1569" s="33"/>
      <c r="B1569" s="34">
        <f t="shared" si="24"/>
        <v>1553</v>
      </c>
      <c r="C1569" s="35" t="s">
        <v>1602</v>
      </c>
      <c r="D1569" s="36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37" t="s">
        <v>50</v>
      </c>
      <c r="F1569" s="38">
        <v>0</v>
      </c>
      <c r="G1569" s="39">
        <f>VLOOKUP(C1569,'[8]Resumen Peso'!$B$1:$D$65536,3,0)*$C$14</f>
        <v>18161.253875108276</v>
      </c>
      <c r="H1569" s="46"/>
      <c r="I1569" s="41"/>
      <c r="J1569" s="42">
        <f>+VLOOKUP(C1569,'[8]Resumen Peso'!$B$1:$D$65536,3,0)</f>
        <v>15152.684356916125</v>
      </c>
      <c r="N1569" s="9"/>
      <c r="O1569" s="9"/>
      <c r="P1569" s="9"/>
      <c r="Q1569" s="9"/>
      <c r="R1569" s="9"/>
    </row>
    <row r="1570" spans="1:18" x14ac:dyDescent="0.2">
      <c r="A1570" s="33"/>
      <c r="B1570" s="34">
        <f t="shared" si="24"/>
        <v>1554</v>
      </c>
      <c r="C1570" s="35" t="s">
        <v>1603</v>
      </c>
      <c r="D1570" s="36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37" t="s">
        <v>50</v>
      </c>
      <c r="F1570" s="38">
        <v>0</v>
      </c>
      <c r="G1570" s="39">
        <f>VLOOKUP(C1570,'[8]Resumen Peso'!$B$1:$D$65536,3,0)*$C$14</f>
        <v>20031.863024244427</v>
      </c>
      <c r="H1570" s="46"/>
      <c r="I1570" s="41"/>
      <c r="J1570" s="42">
        <f>+VLOOKUP(C1570,'[8]Resumen Peso'!$B$1:$D$65536,3,0)</f>
        <v>16713.410845678485</v>
      </c>
      <c r="N1570" s="9"/>
      <c r="O1570" s="9"/>
      <c r="P1570" s="9"/>
      <c r="Q1570" s="9"/>
      <c r="R1570" s="9"/>
    </row>
    <row r="1571" spans="1:18" x14ac:dyDescent="0.2">
      <c r="A1571" s="33"/>
      <c r="B1571" s="34">
        <f t="shared" si="24"/>
        <v>1555</v>
      </c>
      <c r="C1571" s="35" t="s">
        <v>1604</v>
      </c>
      <c r="D1571" s="36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37" t="s">
        <v>50</v>
      </c>
      <c r="F1571" s="38">
        <v>0</v>
      </c>
      <c r="G1571" s="39">
        <f>VLOOKUP(C1571,'[8]Resumen Peso'!$B$1:$D$65536,3,0)*$C$14</f>
        <v>5034.5168958999193</v>
      </c>
      <c r="H1571" s="46"/>
      <c r="I1571" s="41"/>
      <c r="J1571" s="42">
        <f>+VLOOKUP(C1571,'[8]Resumen Peso'!$B$1:$D$65536,3,0)</f>
        <v>4200.5054242257174</v>
      </c>
      <c r="N1571" s="9"/>
      <c r="O1571" s="9"/>
      <c r="P1571" s="9"/>
      <c r="Q1571" s="9"/>
      <c r="R1571" s="9"/>
    </row>
    <row r="1572" spans="1:18" x14ac:dyDescent="0.2">
      <c r="A1572" s="33"/>
      <c r="B1572" s="34">
        <f t="shared" si="24"/>
        <v>1556</v>
      </c>
      <c r="C1572" s="35" t="s">
        <v>1605</v>
      </c>
      <c r="D1572" s="36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37" t="s">
        <v>50</v>
      </c>
      <c r="F1572" s="38">
        <v>0</v>
      </c>
      <c r="G1572" s="39">
        <f>VLOOKUP(C1572,'[8]Resumen Peso'!$B$1:$D$65536,3,0)*$C$14</f>
        <v>5760.2130250386454</v>
      </c>
      <c r="H1572" s="46"/>
      <c r="I1572" s="41"/>
      <c r="J1572" s="42">
        <f>+VLOOKUP(C1572,'[8]Resumen Peso'!$B$1:$D$65536,3,0)</f>
        <v>4805.9836835735678</v>
      </c>
      <c r="N1572" s="9"/>
      <c r="O1572" s="9"/>
      <c r="P1572" s="9"/>
      <c r="Q1572" s="9"/>
      <c r="R1572" s="9"/>
    </row>
    <row r="1573" spans="1:18" x14ac:dyDescent="0.2">
      <c r="A1573" s="33"/>
      <c r="B1573" s="34">
        <f t="shared" si="24"/>
        <v>1557</v>
      </c>
      <c r="C1573" s="35" t="s">
        <v>1606</v>
      </c>
      <c r="D1573" s="36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37" t="s">
        <v>50</v>
      </c>
      <c r="F1573" s="38">
        <v>0</v>
      </c>
      <c r="G1573" s="39">
        <f>VLOOKUP(C1573,'[8]Resumen Peso'!$B$1:$D$65536,3,0)*$C$14</f>
        <v>6479.4297244529198</v>
      </c>
      <c r="H1573" s="46"/>
      <c r="I1573" s="41"/>
      <c r="J1573" s="42">
        <f>+VLOOKUP(C1573,'[8]Resumen Peso'!$B$1:$D$65536,3,0)</f>
        <v>5406.0558870343848</v>
      </c>
      <c r="N1573" s="9"/>
      <c r="O1573" s="9"/>
      <c r="P1573" s="9"/>
      <c r="Q1573" s="9"/>
      <c r="R1573" s="9"/>
    </row>
    <row r="1574" spans="1:18" x14ac:dyDescent="0.2">
      <c r="A1574" s="33"/>
      <c r="B1574" s="34">
        <f t="shared" si="24"/>
        <v>1558</v>
      </c>
      <c r="C1574" s="35" t="s">
        <v>1607</v>
      </c>
      <c r="D1574" s="36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37" t="s">
        <v>50</v>
      </c>
      <c r="F1574" s="38">
        <v>0</v>
      </c>
      <c r="G1574" s="39">
        <f>VLOOKUP(C1574,'[8]Resumen Peso'!$B$1:$D$65536,3,0)*$C$14</f>
        <v>7192.1669941427417</v>
      </c>
      <c r="H1574" s="46"/>
      <c r="I1574" s="41"/>
      <c r="J1574" s="42">
        <f>+VLOOKUP(C1574,'[8]Resumen Peso'!$B$1:$D$65536,3,0)</f>
        <v>6000.7220346081676</v>
      </c>
      <c r="N1574" s="9"/>
      <c r="O1574" s="9"/>
      <c r="P1574" s="9"/>
      <c r="Q1574" s="9"/>
      <c r="R1574" s="9"/>
    </row>
    <row r="1575" spans="1:18" x14ac:dyDescent="0.2">
      <c r="A1575" s="33"/>
      <c r="B1575" s="34">
        <f t="shared" si="24"/>
        <v>1559</v>
      </c>
      <c r="C1575" s="35" t="s">
        <v>1608</v>
      </c>
      <c r="D1575" s="36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37" t="s">
        <v>50</v>
      </c>
      <c r="F1575" s="38">
        <v>0</v>
      </c>
      <c r="G1575" s="39">
        <f>VLOOKUP(C1575,'[8]Resumen Peso'!$B$1:$D$65536,3,0)*$C$14</f>
        <v>7904.9042638325627</v>
      </c>
      <c r="H1575" s="46"/>
      <c r="I1575" s="41"/>
      <c r="J1575" s="42">
        <f>+VLOOKUP(C1575,'[8]Resumen Peso'!$B$1:$D$65536,3,0)</f>
        <v>6595.3881821819496</v>
      </c>
      <c r="N1575" s="9"/>
      <c r="O1575" s="9"/>
      <c r="P1575" s="9"/>
      <c r="Q1575" s="9"/>
      <c r="R1575" s="9"/>
    </row>
    <row r="1576" spans="1:18" x14ac:dyDescent="0.2">
      <c r="A1576" s="33"/>
      <c r="B1576" s="34">
        <f t="shared" si="24"/>
        <v>1560</v>
      </c>
      <c r="C1576" s="35" t="s">
        <v>1609</v>
      </c>
      <c r="D1576" s="36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37" t="s">
        <v>50</v>
      </c>
      <c r="F1576" s="38">
        <v>0</v>
      </c>
      <c r="G1576" s="39">
        <f>VLOOKUP(C1576,'[8]Resumen Peso'!$B$1:$D$65536,3,0)*$C$14</f>
        <v>8862.0326638693004</v>
      </c>
      <c r="H1576" s="46"/>
      <c r="I1576" s="41"/>
      <c r="J1576" s="42">
        <f>+VLOOKUP(C1576,'[8]Resumen Peso'!$B$1:$D$65536,3,0)</f>
        <v>7393.9599457028953</v>
      </c>
      <c r="N1576" s="9"/>
      <c r="O1576" s="9"/>
      <c r="P1576" s="9"/>
      <c r="Q1576" s="9"/>
      <c r="R1576" s="9"/>
    </row>
    <row r="1577" spans="1:18" x14ac:dyDescent="0.2">
      <c r="A1577" s="33"/>
      <c r="B1577" s="34">
        <f t="shared" si="24"/>
        <v>1561</v>
      </c>
      <c r="C1577" s="35" t="s">
        <v>1610</v>
      </c>
      <c r="D1577" s="36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37" t="s">
        <v>50</v>
      </c>
      <c r="F1577" s="38">
        <v>0</v>
      </c>
      <c r="G1577" s="39">
        <f>VLOOKUP(C1577,'[8]Resumen Peso'!$B$1:$D$65536,3,0)*$C$14</f>
        <v>9835.774321719533</v>
      </c>
      <c r="H1577" s="46"/>
      <c r="I1577" s="41"/>
      <c r="J1577" s="42">
        <f>+VLOOKUP(C1577,'[8]Resumen Peso'!$B$1:$D$65536,3,0)</f>
        <v>8206.3928365181964</v>
      </c>
      <c r="N1577" s="9"/>
      <c r="O1577" s="9"/>
      <c r="P1577" s="9"/>
      <c r="Q1577" s="9"/>
      <c r="R1577" s="9"/>
    </row>
    <row r="1578" spans="1:18" x14ac:dyDescent="0.2">
      <c r="A1578" s="33"/>
      <c r="B1578" s="34">
        <f t="shared" si="24"/>
        <v>1562</v>
      </c>
      <c r="C1578" s="35" t="s">
        <v>1611</v>
      </c>
      <c r="D1578" s="36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37" t="s">
        <v>50</v>
      </c>
      <c r="F1578" s="38">
        <v>0</v>
      </c>
      <c r="G1578" s="39">
        <f>VLOOKUP(C1578,'[8]Resumen Peso'!$B$1:$D$65536,3,0)*$C$14</f>
        <v>10809.515979569767</v>
      </c>
      <c r="H1578" s="46"/>
      <c r="I1578" s="41"/>
      <c r="J1578" s="42">
        <f>+VLOOKUP(C1578,'[8]Resumen Peso'!$B$1:$D$65536,3,0)</f>
        <v>9018.8257273334984</v>
      </c>
      <c r="N1578" s="9"/>
      <c r="O1578" s="9"/>
      <c r="P1578" s="9"/>
      <c r="Q1578" s="9"/>
      <c r="R1578" s="9"/>
    </row>
    <row r="1579" spans="1:18" x14ac:dyDescent="0.2">
      <c r="A1579" s="33"/>
      <c r="B1579" s="34">
        <f t="shared" si="24"/>
        <v>1563</v>
      </c>
      <c r="C1579" s="35" t="s">
        <v>1612</v>
      </c>
      <c r="D1579" s="36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37" t="s">
        <v>50</v>
      </c>
      <c r="F1579" s="38">
        <v>0</v>
      </c>
      <c r="G1579" s="39">
        <f>VLOOKUP(C1579,'[8]Resumen Peso'!$B$1:$D$65536,3,0)*$C$14</f>
        <v>11959.239311584208</v>
      </c>
      <c r="H1579" s="46"/>
      <c r="I1579" s="41"/>
      <c r="J1579" s="42">
        <f>+VLOOKUP(C1579,'[8]Resumen Peso'!$B$1:$D$65536,3,0)</f>
        <v>9978.0873987797841</v>
      </c>
      <c r="N1579" s="9"/>
      <c r="O1579" s="9"/>
      <c r="P1579" s="9"/>
      <c r="Q1579" s="9"/>
      <c r="R1579" s="9"/>
    </row>
    <row r="1580" spans="1:18" x14ac:dyDescent="0.2">
      <c r="A1580" s="33"/>
      <c r="B1580" s="34">
        <f t="shared" si="24"/>
        <v>1564</v>
      </c>
      <c r="C1580" s="35" t="s">
        <v>1613</v>
      </c>
      <c r="D1580" s="36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37" t="s">
        <v>50</v>
      </c>
      <c r="F1580" s="38">
        <v>0</v>
      </c>
      <c r="G1580" s="39">
        <f>VLOOKUP(C1580,'[8]Resumen Peso'!$B$1:$D$65536,3,0)*$C$14</f>
        <v>13317.638431608249</v>
      </c>
      <c r="H1580" s="46"/>
      <c r="I1580" s="41"/>
      <c r="J1580" s="42">
        <f>+VLOOKUP(C1580,'[8]Resumen Peso'!$B$1:$D$65536,3,0)</f>
        <v>11111.455900645638</v>
      </c>
      <c r="N1580" s="9"/>
      <c r="O1580" s="9"/>
      <c r="P1580" s="9"/>
      <c r="Q1580" s="9"/>
      <c r="R1580" s="9"/>
    </row>
    <row r="1581" spans="1:18" x14ac:dyDescent="0.2">
      <c r="A1581" s="33"/>
      <c r="B1581" s="34">
        <f t="shared" si="24"/>
        <v>1565</v>
      </c>
      <c r="C1581" s="35" t="s">
        <v>1614</v>
      </c>
      <c r="D1581" s="36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37" t="s">
        <v>50</v>
      </c>
      <c r="F1581" s="38">
        <v>0</v>
      </c>
      <c r="G1581" s="39">
        <f>VLOOKUP(C1581,'[8]Resumen Peso'!$B$1:$D$65536,3,0)*$C$14</f>
        <v>14915.755043401239</v>
      </c>
      <c r="H1581" s="46"/>
      <c r="I1581" s="41"/>
      <c r="J1581" s="42">
        <f>+VLOOKUP(C1581,'[8]Resumen Peso'!$B$1:$D$65536,3,0)</f>
        <v>12444.830608723116</v>
      </c>
      <c r="N1581" s="9"/>
      <c r="O1581" s="9"/>
      <c r="P1581" s="9"/>
      <c r="Q1581" s="9"/>
      <c r="R1581" s="9"/>
    </row>
    <row r="1582" spans="1:18" x14ac:dyDescent="0.2">
      <c r="A1582" s="33"/>
      <c r="B1582" s="34">
        <f t="shared" si="24"/>
        <v>1566</v>
      </c>
      <c r="C1582" s="35" t="s">
        <v>1615</v>
      </c>
      <c r="D1582" s="36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37" t="s">
        <v>50</v>
      </c>
      <c r="F1582" s="38">
        <v>0</v>
      </c>
      <c r="G1582" s="39">
        <f>VLOOKUP(C1582,'[8]Resumen Peso'!$B$1:$D$65536,3,0)*$C$14</f>
        <v>15398.2930366937</v>
      </c>
      <c r="H1582" s="46"/>
      <c r="I1582" s="41"/>
      <c r="J1582" s="42">
        <f>+VLOOKUP(C1582,'[8]Resumen Peso'!$B$1:$D$65536,3,0)</f>
        <v>12847.431990371208</v>
      </c>
      <c r="N1582" s="9"/>
      <c r="O1582" s="9"/>
      <c r="P1582" s="9"/>
      <c r="Q1582" s="9"/>
      <c r="R1582" s="9"/>
    </row>
    <row r="1583" spans="1:18" x14ac:dyDescent="0.2">
      <c r="A1583" s="33"/>
      <c r="B1583" s="34">
        <f t="shared" si="24"/>
        <v>1567</v>
      </c>
      <c r="C1583" s="35" t="s">
        <v>1616</v>
      </c>
      <c r="D1583" s="36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37" t="s">
        <v>50</v>
      </c>
      <c r="F1583" s="38">
        <v>0</v>
      </c>
      <c r="G1583" s="39">
        <f>VLOOKUP(C1583,'[8]Resumen Peso'!$B$1:$D$65536,3,0)*$C$14</f>
        <v>17166.435938343031</v>
      </c>
      <c r="H1583" s="46"/>
      <c r="I1583" s="41"/>
      <c r="J1583" s="42">
        <f>+VLOOKUP(C1583,'[8]Resumen Peso'!$B$1:$D$65536,3,0)</f>
        <v>14322.666655932228</v>
      </c>
      <c r="N1583" s="9"/>
      <c r="O1583" s="9"/>
      <c r="P1583" s="9"/>
      <c r="Q1583" s="9"/>
      <c r="R1583" s="9"/>
    </row>
    <row r="1584" spans="1:18" x14ac:dyDescent="0.2">
      <c r="A1584" s="33"/>
      <c r="B1584" s="34">
        <f t="shared" si="24"/>
        <v>1568</v>
      </c>
      <c r="C1584" s="35" t="s">
        <v>1617</v>
      </c>
      <c r="D1584" s="36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37" t="s">
        <v>50</v>
      </c>
      <c r="F1584" s="38">
        <v>0</v>
      </c>
      <c r="G1584" s="39">
        <f>VLOOKUP(C1584,'[8]Resumen Peso'!$B$1:$D$65536,3,0)*$C$14</f>
        <v>18934.578839992366</v>
      </c>
      <c r="H1584" s="46"/>
      <c r="I1584" s="41"/>
      <c r="J1584" s="42">
        <f>+VLOOKUP(C1584,'[8]Resumen Peso'!$B$1:$D$65536,3,0)</f>
        <v>15797.901321493247</v>
      </c>
      <c r="N1584" s="9"/>
      <c r="O1584" s="9"/>
      <c r="P1584" s="9"/>
      <c r="Q1584" s="9"/>
      <c r="R1584" s="9"/>
    </row>
    <row r="1585" spans="1:18" x14ac:dyDescent="0.2">
      <c r="A1585" s="33"/>
      <c r="B1585" s="34">
        <f t="shared" si="24"/>
        <v>1569</v>
      </c>
      <c r="C1585" s="35" t="s">
        <v>1618</v>
      </c>
      <c r="D1585" s="36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37" t="s">
        <v>50</v>
      </c>
      <c r="F1585" s="38">
        <v>0</v>
      </c>
      <c r="G1585" s="39">
        <f>VLOOKUP(C1585,'[8]Resumen Peso'!$B$1:$D$65536,3,0)*$C$14</f>
        <v>4719.7969417215363</v>
      </c>
      <c r="H1585" s="46"/>
      <c r="I1585" s="41"/>
      <c r="J1585" s="42">
        <f>+VLOOKUP(C1585,'[8]Resumen Peso'!$B$1:$D$65536,3,0)</f>
        <v>3937.921565243144</v>
      </c>
      <c r="N1585" s="9"/>
      <c r="O1585" s="9"/>
      <c r="P1585" s="9"/>
      <c r="Q1585" s="9"/>
      <c r="R1585" s="9"/>
    </row>
    <row r="1586" spans="1:18" x14ac:dyDescent="0.2">
      <c r="A1586" s="33"/>
      <c r="B1586" s="34">
        <f t="shared" si="24"/>
        <v>1570</v>
      </c>
      <c r="C1586" s="35" t="s">
        <v>1619</v>
      </c>
      <c r="D1586" s="36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37" t="s">
        <v>50</v>
      </c>
      <c r="F1586" s="38">
        <v>0</v>
      </c>
      <c r="G1586" s="39">
        <f>VLOOKUP(C1586,'[8]Resumen Peso'!$B$1:$D$65536,3,0)*$C$14</f>
        <v>5400.1280324201362</v>
      </c>
      <c r="H1586" s="46"/>
      <c r="I1586" s="41"/>
      <c r="J1586" s="42">
        <f>+VLOOKUP(C1586,'[8]Resumen Peso'!$B$1:$D$65536,3,0)</f>
        <v>4505.5498989718853</v>
      </c>
      <c r="N1586" s="9"/>
      <c r="O1586" s="9"/>
      <c r="P1586" s="9"/>
      <c r="Q1586" s="9"/>
      <c r="R1586" s="9"/>
    </row>
    <row r="1587" spans="1:18" x14ac:dyDescent="0.2">
      <c r="A1587" s="33"/>
      <c r="B1587" s="34">
        <f t="shared" si="24"/>
        <v>1571</v>
      </c>
      <c r="C1587" s="35" t="s">
        <v>1620</v>
      </c>
      <c r="D1587" s="36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37" t="s">
        <v>50</v>
      </c>
      <c r="F1587" s="38">
        <v>0</v>
      </c>
      <c r="G1587" s="39">
        <f>VLOOKUP(C1587,'[8]Resumen Peso'!$B$1:$D$65536,3,0)*$C$14</f>
        <v>6074.384738380355</v>
      </c>
      <c r="H1587" s="46"/>
      <c r="I1587" s="41"/>
      <c r="J1587" s="42">
        <f>+VLOOKUP(C1587,'[8]Resumen Peso'!$B$1:$D$65536,3,0)</f>
        <v>5068.1101225780485</v>
      </c>
      <c r="N1587" s="9"/>
      <c r="O1587" s="9"/>
      <c r="P1587" s="9"/>
      <c r="Q1587" s="9"/>
      <c r="R1587" s="9"/>
    </row>
    <row r="1588" spans="1:18" x14ac:dyDescent="0.2">
      <c r="A1588" s="33"/>
      <c r="B1588" s="34">
        <f t="shared" si="24"/>
        <v>1572</v>
      </c>
      <c r="C1588" s="35" t="s">
        <v>1621</v>
      </c>
      <c r="D1588" s="36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37" t="s">
        <v>50</v>
      </c>
      <c r="F1588" s="38">
        <v>0</v>
      </c>
      <c r="G1588" s="39">
        <f>VLOOKUP(C1588,'[8]Resumen Peso'!$B$1:$D$65536,3,0)*$C$14</f>
        <v>6742.5670596021946</v>
      </c>
      <c r="H1588" s="46"/>
      <c r="I1588" s="41"/>
      <c r="J1588" s="42">
        <f>+VLOOKUP(C1588,'[8]Resumen Peso'!$B$1:$D$65536,3,0)</f>
        <v>5625.6022360616344</v>
      </c>
      <c r="N1588" s="9"/>
      <c r="O1588" s="9"/>
      <c r="P1588" s="9"/>
      <c r="Q1588" s="9"/>
      <c r="R1588" s="9"/>
    </row>
    <row r="1589" spans="1:18" x14ac:dyDescent="0.2">
      <c r="A1589" s="33"/>
      <c r="B1589" s="34">
        <f t="shared" si="24"/>
        <v>1573</v>
      </c>
      <c r="C1589" s="35" t="s">
        <v>1622</v>
      </c>
      <c r="D1589" s="36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37" t="s">
        <v>50</v>
      </c>
      <c r="F1589" s="38">
        <v>0</v>
      </c>
      <c r="G1589" s="39">
        <f>VLOOKUP(C1589,'[8]Resumen Peso'!$B$1:$D$65536,3,0)*$C$14</f>
        <v>7410.7493808240333</v>
      </c>
      <c r="H1589" s="46"/>
      <c r="I1589" s="41"/>
      <c r="J1589" s="42">
        <f>+VLOOKUP(C1589,'[8]Resumen Peso'!$B$1:$D$65536,3,0)</f>
        <v>6183.0943495452193</v>
      </c>
      <c r="N1589" s="9"/>
      <c r="O1589" s="9"/>
      <c r="P1589" s="9"/>
      <c r="Q1589" s="9"/>
      <c r="R1589" s="9"/>
    </row>
    <row r="1590" spans="1:18" x14ac:dyDescent="0.2">
      <c r="A1590" s="33"/>
      <c r="B1590" s="34">
        <f t="shared" si="24"/>
        <v>1574</v>
      </c>
      <c r="C1590" s="35" t="s">
        <v>1623</v>
      </c>
      <c r="D1590" s="36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37" t="s">
        <v>50</v>
      </c>
      <c r="F1590" s="38">
        <v>0</v>
      </c>
      <c r="G1590" s="39">
        <f>VLOOKUP(C1590,'[8]Resumen Peso'!$B$1:$D$65536,3,0)*$C$14</f>
        <v>8308.0453456081032</v>
      </c>
      <c r="H1590" s="46"/>
      <c r="I1590" s="41"/>
      <c r="J1590" s="42">
        <f>+VLOOKUP(C1590,'[8]Resumen Peso'!$B$1:$D$65536,3,0)</f>
        <v>6931.7454406322031</v>
      </c>
      <c r="N1590" s="9"/>
      <c r="O1590" s="9"/>
      <c r="P1590" s="9"/>
      <c r="Q1590" s="9"/>
      <c r="R1590" s="9"/>
    </row>
    <row r="1591" spans="1:18" x14ac:dyDescent="0.2">
      <c r="A1591" s="33"/>
      <c r="B1591" s="34">
        <f t="shared" si="24"/>
        <v>1575</v>
      </c>
      <c r="C1591" s="35" t="s">
        <v>1624</v>
      </c>
      <c r="D1591" s="36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37" t="s">
        <v>50</v>
      </c>
      <c r="F1591" s="38">
        <v>0</v>
      </c>
      <c r="G1591" s="39">
        <f>VLOOKUP(C1591,'[8]Resumen Peso'!$B$1:$D$65536,3,0)*$C$14</f>
        <v>9220.9160328613798</v>
      </c>
      <c r="H1591" s="46"/>
      <c r="I1591" s="41"/>
      <c r="J1591" s="42">
        <f>+VLOOKUP(C1591,'[8]Resumen Peso'!$B$1:$D$65536,3,0)</f>
        <v>7693.3911660734775</v>
      </c>
      <c r="N1591" s="9"/>
      <c r="O1591" s="9"/>
      <c r="P1591" s="9"/>
      <c r="Q1591" s="9"/>
      <c r="R1591" s="9"/>
    </row>
    <row r="1592" spans="1:18" x14ac:dyDescent="0.2">
      <c r="A1592" s="33"/>
      <c r="B1592" s="34">
        <f t="shared" si="24"/>
        <v>1576</v>
      </c>
      <c r="C1592" s="35" t="s">
        <v>1625</v>
      </c>
      <c r="D1592" s="36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37" t="s">
        <v>50</v>
      </c>
      <c r="F1592" s="38">
        <v>0</v>
      </c>
      <c r="G1592" s="39">
        <f>VLOOKUP(C1592,'[8]Resumen Peso'!$B$1:$D$65536,3,0)*$C$14</f>
        <v>10133.786720114656</v>
      </c>
      <c r="H1592" s="46"/>
      <c r="I1592" s="41"/>
      <c r="J1592" s="42">
        <f>+VLOOKUP(C1592,'[8]Resumen Peso'!$B$1:$D$65536,3,0)</f>
        <v>8455.0368915147519</v>
      </c>
      <c r="N1592" s="9"/>
      <c r="O1592" s="9"/>
      <c r="P1592" s="9"/>
      <c r="Q1592" s="9"/>
      <c r="R1592" s="9"/>
    </row>
    <row r="1593" spans="1:18" x14ac:dyDescent="0.2">
      <c r="A1593" s="33"/>
      <c r="B1593" s="34">
        <f t="shared" si="24"/>
        <v>1577</v>
      </c>
      <c r="C1593" s="35" t="s">
        <v>1626</v>
      </c>
      <c r="D1593" s="36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37" t="s">
        <v>50</v>
      </c>
      <c r="F1593" s="38">
        <v>0</v>
      </c>
      <c r="G1593" s="39">
        <f>VLOOKUP(C1593,'[8]Resumen Peso'!$B$1:$D$65536,3,0)*$C$14</f>
        <v>11211.638037027889</v>
      </c>
      <c r="H1593" s="46"/>
      <c r="I1593" s="41"/>
      <c r="J1593" s="42">
        <f>+VLOOKUP(C1593,'[8]Resumen Peso'!$B$1:$D$65536,3,0)</f>
        <v>9354.3327716994136</v>
      </c>
      <c r="N1593" s="9"/>
      <c r="O1593" s="9"/>
      <c r="P1593" s="9"/>
      <c r="Q1593" s="9"/>
      <c r="R1593" s="9"/>
    </row>
    <row r="1594" spans="1:18" x14ac:dyDescent="0.2">
      <c r="A1594" s="33"/>
      <c r="B1594" s="34">
        <f t="shared" si="24"/>
        <v>1578</v>
      </c>
      <c r="C1594" s="35" t="s">
        <v>1627</v>
      </c>
      <c r="D1594" s="36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37" t="s">
        <v>50</v>
      </c>
      <c r="F1594" s="38">
        <v>0</v>
      </c>
      <c r="G1594" s="39">
        <f>VLOOKUP(C1594,'[8]Resumen Peso'!$B$1:$D$65536,3,0)*$C$14</f>
        <v>12485.120308494308</v>
      </c>
      <c r="H1594" s="46"/>
      <c r="I1594" s="41"/>
      <c r="J1594" s="42">
        <f>+VLOOKUP(C1594,'[8]Resumen Peso'!$B$1:$D$65536,3,0)</f>
        <v>10416.851638863489</v>
      </c>
      <c r="N1594" s="9"/>
      <c r="O1594" s="9"/>
      <c r="P1594" s="9"/>
      <c r="Q1594" s="9"/>
      <c r="R1594" s="9"/>
    </row>
    <row r="1595" spans="1:18" x14ac:dyDescent="0.2">
      <c r="A1595" s="33"/>
      <c r="B1595" s="34">
        <f t="shared" si="24"/>
        <v>1579</v>
      </c>
      <c r="C1595" s="35" t="s">
        <v>1628</v>
      </c>
      <c r="D1595" s="36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37" t="s">
        <v>50</v>
      </c>
      <c r="F1595" s="38">
        <v>0</v>
      </c>
      <c r="G1595" s="39">
        <f>VLOOKUP(C1595,'[8]Resumen Peso'!$B$1:$D$65536,3,0)*$C$14</f>
        <v>13983.334745513626</v>
      </c>
      <c r="H1595" s="46"/>
      <c r="I1595" s="41"/>
      <c r="J1595" s="42">
        <f>+VLOOKUP(C1595,'[8]Resumen Peso'!$B$1:$D$65536,3,0)</f>
        <v>11666.873835527109</v>
      </c>
      <c r="N1595" s="9"/>
      <c r="O1595" s="9"/>
      <c r="P1595" s="9"/>
      <c r="Q1595" s="9"/>
      <c r="R1595" s="9"/>
    </row>
    <row r="1596" spans="1:18" x14ac:dyDescent="0.2">
      <c r="A1596" s="33"/>
      <c r="B1596" s="34">
        <f t="shared" si="24"/>
        <v>1580</v>
      </c>
      <c r="C1596" s="35" t="s">
        <v>1629</v>
      </c>
      <c r="D1596" s="36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37" t="s">
        <v>50</v>
      </c>
      <c r="F1596" s="38">
        <v>0</v>
      </c>
      <c r="G1596" s="39">
        <f>VLOOKUP(C1596,'[8]Resumen Peso'!$B$1:$D$65536,3,0)*$C$14</f>
        <v>14435.708109651297</v>
      </c>
      <c r="H1596" s="46"/>
      <c r="I1596" s="41"/>
      <c r="J1596" s="42">
        <f>+VLOOKUP(C1596,'[8]Resumen Peso'!$B$1:$D$65536,3,0)</f>
        <v>12044.307620958047</v>
      </c>
      <c r="N1596" s="9"/>
      <c r="O1596" s="9"/>
      <c r="P1596" s="9"/>
      <c r="Q1596" s="9"/>
      <c r="R1596" s="9"/>
    </row>
    <row r="1597" spans="1:18" x14ac:dyDescent="0.2">
      <c r="A1597" s="33"/>
      <c r="B1597" s="34">
        <f t="shared" si="24"/>
        <v>1581</v>
      </c>
      <c r="C1597" s="35" t="s">
        <v>1630</v>
      </c>
      <c r="D1597" s="36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37" t="s">
        <v>50</v>
      </c>
      <c r="F1597" s="38">
        <v>0</v>
      </c>
      <c r="G1597" s="39">
        <f>VLOOKUP(C1597,'[8]Resumen Peso'!$B$1:$D$65536,3,0)*$C$14</f>
        <v>16093.320077649161</v>
      </c>
      <c r="H1597" s="46"/>
      <c r="I1597" s="41"/>
      <c r="J1597" s="42">
        <f>+VLOOKUP(C1597,'[8]Resumen Peso'!$B$1:$D$65536,3,0)</f>
        <v>13427.321762495036</v>
      </c>
      <c r="N1597" s="9"/>
      <c r="O1597" s="9"/>
      <c r="P1597" s="9"/>
      <c r="Q1597" s="9"/>
      <c r="R1597" s="9"/>
    </row>
    <row r="1598" spans="1:18" x14ac:dyDescent="0.2">
      <c r="A1598" s="33"/>
      <c r="B1598" s="34">
        <f t="shared" si="24"/>
        <v>1582</v>
      </c>
      <c r="C1598" s="35" t="s">
        <v>1631</v>
      </c>
      <c r="D1598" s="36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37" t="s">
        <v>50</v>
      </c>
      <c r="F1598" s="38">
        <v>0</v>
      </c>
      <c r="G1598" s="39">
        <f>VLOOKUP(C1598,'[8]Resumen Peso'!$B$1:$D$65536,3,0)*$C$14</f>
        <v>17750.932045647023</v>
      </c>
      <c r="H1598" s="46"/>
      <c r="I1598" s="41"/>
      <c r="J1598" s="42">
        <f>+VLOOKUP(C1598,'[8]Resumen Peso'!$B$1:$D$65536,3,0)</f>
        <v>14810.335904032025</v>
      </c>
      <c r="N1598" s="9"/>
      <c r="O1598" s="9"/>
      <c r="P1598" s="9"/>
      <c r="Q1598" s="9"/>
      <c r="R1598" s="9"/>
    </row>
    <row r="1599" spans="1:18" x14ac:dyDescent="0.2">
      <c r="A1599" s="33"/>
      <c r="B1599" s="34">
        <f t="shared" si="24"/>
        <v>1583</v>
      </c>
      <c r="C1599" s="35" t="s">
        <v>1632</v>
      </c>
      <c r="D1599" s="36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37" t="s">
        <v>50</v>
      </c>
      <c r="F1599" s="38">
        <v>0</v>
      </c>
      <c r="G1599" s="39">
        <f>VLOOKUP(C1599,'[8]Resumen Peso'!$B$1:$D$65536,3,0)*$C$14</f>
        <v>4381.2466096732423</v>
      </c>
      <c r="H1599" s="46"/>
      <c r="I1599" s="41"/>
      <c r="J1599" s="42">
        <f>+VLOOKUP(C1599,'[8]Resumen Peso'!$B$1:$D$65536,3,0)</f>
        <v>3655.4550375609324</v>
      </c>
      <c r="N1599" s="9"/>
      <c r="O1599" s="9"/>
      <c r="P1599" s="9"/>
      <c r="Q1599" s="9"/>
      <c r="R1599" s="9"/>
    </row>
    <row r="1600" spans="1:18" x14ac:dyDescent="0.2">
      <c r="A1600" s="33"/>
      <c r="B1600" s="34">
        <f t="shared" si="24"/>
        <v>1584</v>
      </c>
      <c r="C1600" s="35" t="s">
        <v>1633</v>
      </c>
      <c r="D1600" s="36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37" t="s">
        <v>50</v>
      </c>
      <c r="F1600" s="38">
        <v>0</v>
      </c>
      <c r="G1600" s="39">
        <f>VLOOKUP(C1600,'[8]Resumen Peso'!$B$1:$D$65536,3,0)*$C$14</f>
        <v>5012.7776525090258</v>
      </c>
      <c r="H1600" s="46"/>
      <c r="I1600" s="41"/>
      <c r="J1600" s="42">
        <f>+VLOOKUP(C1600,'[8]Resumen Peso'!$B$1:$D$65536,3,0)</f>
        <v>4182.3674754075537</v>
      </c>
      <c r="N1600" s="9"/>
      <c r="O1600" s="9"/>
      <c r="P1600" s="9"/>
      <c r="Q1600" s="9"/>
      <c r="R1600" s="9"/>
    </row>
    <row r="1601" spans="1:18" x14ac:dyDescent="0.2">
      <c r="A1601" s="33"/>
      <c r="B1601" s="34">
        <f t="shared" si="24"/>
        <v>1585</v>
      </c>
      <c r="C1601" s="35" t="s">
        <v>1634</v>
      </c>
      <c r="D1601" s="36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37" t="s">
        <v>50</v>
      </c>
      <c r="F1601" s="38">
        <v>0</v>
      </c>
      <c r="G1601" s="39">
        <f>VLOOKUP(C1601,'[8]Resumen Peso'!$B$1:$D$65536,3,0)*$C$14</f>
        <v>5638.6700253194886</v>
      </c>
      <c r="H1601" s="46"/>
      <c r="I1601" s="41"/>
      <c r="J1601" s="42">
        <f>+VLOOKUP(C1601,'[8]Resumen Peso'!$B$1:$D$65536,3,0)</f>
        <v>4704.5753379162579</v>
      </c>
      <c r="N1601" s="9"/>
      <c r="O1601" s="9"/>
      <c r="P1601" s="9"/>
      <c r="Q1601" s="9"/>
      <c r="R1601" s="9"/>
    </row>
    <row r="1602" spans="1:18" x14ac:dyDescent="0.2">
      <c r="A1602" s="33"/>
      <c r="B1602" s="34">
        <f t="shared" si="24"/>
        <v>1586</v>
      </c>
      <c r="C1602" s="35" t="s">
        <v>1635</v>
      </c>
      <c r="D1602" s="36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37" t="s">
        <v>50</v>
      </c>
      <c r="F1602" s="38">
        <v>0</v>
      </c>
      <c r="G1602" s="39">
        <f>VLOOKUP(C1602,'[8]Resumen Peso'!$B$1:$D$65536,3,0)*$C$14</f>
        <v>6258.9237281046326</v>
      </c>
      <c r="H1602" s="46"/>
      <c r="I1602" s="41"/>
      <c r="J1602" s="42">
        <f>+VLOOKUP(C1602,'[8]Resumen Peso'!$B$1:$D$65536,3,0)</f>
        <v>5222.0786250870469</v>
      </c>
      <c r="N1602" s="9"/>
      <c r="O1602" s="9"/>
      <c r="P1602" s="9"/>
      <c r="Q1602" s="9"/>
      <c r="R1602" s="9"/>
    </row>
    <row r="1603" spans="1:18" x14ac:dyDescent="0.2">
      <c r="A1603" s="33"/>
      <c r="B1603" s="34">
        <f t="shared" si="24"/>
        <v>1587</v>
      </c>
      <c r="C1603" s="35" t="s">
        <v>1636</v>
      </c>
      <c r="D1603" s="36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37" t="s">
        <v>50</v>
      </c>
      <c r="F1603" s="38">
        <v>0</v>
      </c>
      <c r="G1603" s="39">
        <f>VLOOKUP(C1603,'[8]Resumen Peso'!$B$1:$D$65536,3,0)*$C$14</f>
        <v>6879.1774308897748</v>
      </c>
      <c r="H1603" s="46"/>
      <c r="I1603" s="41"/>
      <c r="J1603" s="42">
        <f>+VLOOKUP(C1603,'[8]Resumen Peso'!$B$1:$D$65536,3,0)</f>
        <v>5739.5819122578341</v>
      </c>
      <c r="N1603" s="9"/>
      <c r="O1603" s="9"/>
      <c r="P1603" s="9"/>
      <c r="Q1603" s="9"/>
      <c r="R1603" s="9"/>
    </row>
    <row r="1604" spans="1:18" x14ac:dyDescent="0.2">
      <c r="A1604" s="33"/>
      <c r="B1604" s="34">
        <f t="shared" si="24"/>
        <v>1588</v>
      </c>
      <c r="C1604" s="35" t="s">
        <v>1637</v>
      </c>
      <c r="D1604" s="36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37" t="s">
        <v>50</v>
      </c>
      <c r="F1604" s="38">
        <v>0</v>
      </c>
      <c r="G1604" s="39">
        <f>VLOOKUP(C1604,'[8]Resumen Peso'!$B$1:$D$65536,3,0)*$C$14</f>
        <v>7712.1104896899196</v>
      </c>
      <c r="H1604" s="46"/>
      <c r="I1604" s="41"/>
      <c r="J1604" s="42">
        <f>+VLOOKUP(C1604,'[8]Resumen Peso'!$B$1:$D$65536,3,0)</f>
        <v>6434.5323720241486</v>
      </c>
      <c r="N1604" s="9"/>
      <c r="O1604" s="9"/>
      <c r="P1604" s="9"/>
      <c r="Q1604" s="9"/>
      <c r="R1604" s="9"/>
    </row>
    <row r="1605" spans="1:18" x14ac:dyDescent="0.2">
      <c r="A1605" s="33"/>
      <c r="B1605" s="34">
        <f t="shared" si="24"/>
        <v>1589</v>
      </c>
      <c r="C1605" s="35" t="s">
        <v>1638</v>
      </c>
      <c r="D1605" s="36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37" t="s">
        <v>50</v>
      </c>
      <c r="F1605" s="38">
        <v>0</v>
      </c>
      <c r="G1605" s="39">
        <f>VLOOKUP(C1605,'[8]Resumen Peso'!$B$1:$D$65536,3,0)*$C$14</f>
        <v>8559.5010984349829</v>
      </c>
      <c r="H1605" s="46"/>
      <c r="I1605" s="41"/>
      <c r="J1605" s="42">
        <f>+VLOOKUP(C1605,'[8]Resumen Peso'!$B$1:$D$65536,3,0)</f>
        <v>7141.5453629568792</v>
      </c>
      <c r="N1605" s="9"/>
      <c r="O1605" s="9"/>
      <c r="P1605" s="9"/>
      <c r="Q1605" s="9"/>
      <c r="R1605" s="9"/>
    </row>
    <row r="1606" spans="1:18" x14ac:dyDescent="0.2">
      <c r="A1606" s="33"/>
      <c r="B1606" s="34">
        <f t="shared" si="24"/>
        <v>1590</v>
      </c>
      <c r="C1606" s="35" t="s">
        <v>1639</v>
      </c>
      <c r="D1606" s="36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37" t="s">
        <v>50</v>
      </c>
      <c r="F1606" s="38">
        <v>0</v>
      </c>
      <c r="G1606" s="39">
        <f>VLOOKUP(C1606,'[8]Resumen Peso'!$B$1:$D$65536,3,0)*$C$14</f>
        <v>9406.8917071800461</v>
      </c>
      <c r="H1606" s="46"/>
      <c r="I1606" s="41"/>
      <c r="J1606" s="42">
        <f>+VLOOKUP(C1606,'[8]Resumen Peso'!$B$1:$D$65536,3,0)</f>
        <v>7848.5583538896099</v>
      </c>
      <c r="N1606" s="9"/>
      <c r="O1606" s="9"/>
      <c r="P1606" s="9"/>
      <c r="Q1606" s="9"/>
      <c r="R1606" s="9"/>
    </row>
    <row r="1607" spans="1:18" x14ac:dyDescent="0.2">
      <c r="A1607" s="33"/>
      <c r="B1607" s="34">
        <f t="shared" si="24"/>
        <v>1591</v>
      </c>
      <c r="C1607" s="35" t="s">
        <v>1640</v>
      </c>
      <c r="D1607" s="36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37" t="s">
        <v>50</v>
      </c>
      <c r="F1607" s="38">
        <v>0</v>
      </c>
      <c r="G1607" s="39">
        <f>VLOOKUP(C1607,'[8]Resumen Peso'!$B$1:$D$65536,3,0)*$C$14</f>
        <v>10407.42890957831</v>
      </c>
      <c r="H1607" s="46"/>
      <c r="I1607" s="41"/>
      <c r="J1607" s="42">
        <f>+VLOOKUP(C1607,'[8]Resumen Peso'!$B$1:$D$65536,3,0)</f>
        <v>8683.3478744563672</v>
      </c>
      <c r="N1607" s="9"/>
      <c r="O1607" s="9"/>
      <c r="P1607" s="9"/>
      <c r="Q1607" s="9"/>
      <c r="R1607" s="9"/>
    </row>
    <row r="1608" spans="1:18" x14ac:dyDescent="0.2">
      <c r="A1608" s="33"/>
      <c r="B1608" s="34">
        <f t="shared" si="24"/>
        <v>1592</v>
      </c>
      <c r="C1608" s="35" t="s">
        <v>1641</v>
      </c>
      <c r="D1608" s="36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37" t="s">
        <v>50</v>
      </c>
      <c r="F1608" s="38">
        <v>0</v>
      </c>
      <c r="G1608" s="39">
        <f>VLOOKUP(C1608,'[8]Resumen Peso'!$B$1:$D$65536,3,0)*$C$14</f>
        <v>11589.564487280968</v>
      </c>
      <c r="H1608" s="46"/>
      <c r="I1608" s="41"/>
      <c r="J1608" s="42">
        <f>+VLOOKUP(C1608,'[8]Resumen Peso'!$B$1:$D$65536,3,0)</f>
        <v>9669.6524214436158</v>
      </c>
      <c r="N1608" s="9"/>
      <c r="O1608" s="9"/>
      <c r="P1608" s="9"/>
      <c r="Q1608" s="9"/>
      <c r="R1608" s="9"/>
    </row>
    <row r="1609" spans="1:18" x14ac:dyDescent="0.2">
      <c r="A1609" s="33"/>
      <c r="B1609" s="34">
        <f t="shared" si="24"/>
        <v>1593</v>
      </c>
      <c r="C1609" s="35" t="s">
        <v>1642</v>
      </c>
      <c r="D1609" s="36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37" t="s">
        <v>50</v>
      </c>
      <c r="F1609" s="38">
        <v>0</v>
      </c>
      <c r="G1609" s="39">
        <f>VLOOKUP(C1609,'[8]Resumen Peso'!$B$1:$D$65536,3,0)*$C$14</f>
        <v>12980.312225754686</v>
      </c>
      <c r="H1609" s="46"/>
      <c r="I1609" s="41"/>
      <c r="J1609" s="42">
        <f>+VLOOKUP(C1609,'[8]Resumen Peso'!$B$1:$D$65536,3,0)</f>
        <v>10830.01071201685</v>
      </c>
      <c r="N1609" s="9"/>
      <c r="O1609" s="9"/>
      <c r="P1609" s="9"/>
      <c r="Q1609" s="9"/>
      <c r="R1609" s="9"/>
    </row>
    <row r="1610" spans="1:18" x14ac:dyDescent="0.2">
      <c r="A1610" s="33"/>
      <c r="B1610" s="34">
        <f t="shared" si="24"/>
        <v>1594</v>
      </c>
      <c r="C1610" s="35" t="s">
        <v>1643</v>
      </c>
      <c r="D1610" s="36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37" t="s">
        <v>50</v>
      </c>
      <c r="F1610" s="38">
        <v>0</v>
      </c>
      <c r="G1610" s="39">
        <f>VLOOKUP(C1610,'[8]Resumen Peso'!$B$1:$D$65536,3,0)*$C$14</f>
        <v>13400.236915822336</v>
      </c>
      <c r="H1610" s="46"/>
      <c r="I1610" s="41"/>
      <c r="J1610" s="42">
        <f>+VLOOKUP(C1610,'[8]Resumen Peso'!$B$1:$D$65536,3,0)</f>
        <v>11180.371228203016</v>
      </c>
      <c r="N1610" s="9"/>
      <c r="O1610" s="9"/>
      <c r="P1610" s="9"/>
      <c r="Q1610" s="9"/>
      <c r="R1610" s="9"/>
    </row>
    <row r="1611" spans="1:18" x14ac:dyDescent="0.2">
      <c r="A1611" s="33"/>
      <c r="B1611" s="34">
        <f t="shared" si="24"/>
        <v>1595</v>
      </c>
      <c r="C1611" s="35" t="s">
        <v>1644</v>
      </c>
      <c r="D1611" s="36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37" t="s">
        <v>50</v>
      </c>
      <c r="F1611" s="38">
        <v>0</v>
      </c>
      <c r="G1611" s="39">
        <f>VLOOKUP(C1611,'[8]Resumen Peso'!$B$1:$D$65536,3,0)*$C$14</f>
        <v>14938.948624105167</v>
      </c>
      <c r="H1611" s="46"/>
      <c r="I1611" s="41"/>
      <c r="J1611" s="42">
        <f>+VLOOKUP(C1611,'[8]Resumen Peso'!$B$1:$D$65536,3,0)</f>
        <v>12464.18197124082</v>
      </c>
      <c r="N1611" s="9"/>
      <c r="O1611" s="9"/>
      <c r="P1611" s="9"/>
      <c r="Q1611" s="9"/>
      <c r="R1611" s="9"/>
    </row>
    <row r="1612" spans="1:18" x14ac:dyDescent="0.2">
      <c r="A1612" s="33"/>
      <c r="B1612" s="34">
        <f t="shared" si="24"/>
        <v>1596</v>
      </c>
      <c r="C1612" s="35" t="s">
        <v>1645</v>
      </c>
      <c r="D1612" s="36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37" t="s">
        <v>50</v>
      </c>
      <c r="F1612" s="38">
        <v>0</v>
      </c>
      <c r="G1612" s="39">
        <f>VLOOKUP(C1612,'[8]Resumen Peso'!$B$1:$D$65536,3,0)*$C$14</f>
        <v>16477.660332387997</v>
      </c>
      <c r="H1612" s="46"/>
      <c r="I1612" s="41"/>
      <c r="J1612" s="42">
        <f>+VLOOKUP(C1612,'[8]Resumen Peso'!$B$1:$D$65536,3,0)</f>
        <v>13747.992714278624</v>
      </c>
      <c r="N1612" s="9"/>
      <c r="O1612" s="9"/>
      <c r="P1612" s="9"/>
      <c r="Q1612" s="9"/>
      <c r="R1612" s="9"/>
    </row>
    <row r="1613" spans="1:18" x14ac:dyDescent="0.2">
      <c r="A1613" s="33"/>
      <c r="B1613" s="34">
        <f t="shared" si="24"/>
        <v>1597</v>
      </c>
      <c r="C1613" s="35" t="s">
        <v>1646</v>
      </c>
      <c r="D1613" s="36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37" t="s">
        <v>50</v>
      </c>
      <c r="F1613" s="38">
        <v>0</v>
      </c>
      <c r="G1613" s="39">
        <f>VLOOKUP(C1613,'[8]Resumen Peso'!$B$1:$D$65536,3,0)*$C$14</f>
        <v>4176.851033469532</v>
      </c>
      <c r="H1613" s="46"/>
      <c r="I1613" s="41"/>
      <c r="J1613" s="42">
        <f>+VLOOKUP(C1613,'[8]Resumen Peso'!$B$1:$D$65536,3,0)</f>
        <v>3484.9193646683384</v>
      </c>
      <c r="N1613" s="9"/>
      <c r="O1613" s="9"/>
      <c r="P1613" s="9"/>
      <c r="Q1613" s="9"/>
      <c r="R1613" s="9"/>
    </row>
    <row r="1614" spans="1:18" x14ac:dyDescent="0.2">
      <c r="A1614" s="33"/>
      <c r="B1614" s="34">
        <f t="shared" si="24"/>
        <v>1598</v>
      </c>
      <c r="C1614" s="35" t="s">
        <v>1647</v>
      </c>
      <c r="D1614" s="36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37" t="s">
        <v>50</v>
      </c>
      <c r="F1614" s="38">
        <v>0</v>
      </c>
      <c r="G1614" s="39">
        <f>VLOOKUP(C1614,'[8]Resumen Peso'!$B$1:$D$65536,3,0)*$C$14</f>
        <v>4778.9196509065814</v>
      </c>
      <c r="H1614" s="46"/>
      <c r="I1614" s="41"/>
      <c r="J1614" s="42">
        <f>+VLOOKUP(C1614,'[8]Resumen Peso'!$B$1:$D$65536,3,0)</f>
        <v>3987.2500838998103</v>
      </c>
      <c r="N1614" s="9"/>
      <c r="O1614" s="9"/>
      <c r="P1614" s="9"/>
      <c r="Q1614" s="9"/>
      <c r="R1614" s="9"/>
    </row>
    <row r="1615" spans="1:18" x14ac:dyDescent="0.2">
      <c r="A1615" s="33"/>
      <c r="B1615" s="34">
        <f t="shared" si="24"/>
        <v>1599</v>
      </c>
      <c r="C1615" s="35" t="s">
        <v>1648</v>
      </c>
      <c r="D1615" s="36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37" t="s">
        <v>50</v>
      </c>
      <c r="F1615" s="38">
        <v>0</v>
      </c>
      <c r="G1615" s="39">
        <f>VLOOKUP(C1615,'[8]Resumen Peso'!$B$1:$D$65536,3,0)*$C$14</f>
        <v>5375.6126556879426</v>
      </c>
      <c r="H1615" s="46"/>
      <c r="I1615" s="41"/>
      <c r="J1615" s="42">
        <f>+VLOOKUP(C1615,'[8]Resumen Peso'!$B$1:$D$65536,3,0)</f>
        <v>4485.0957074238586</v>
      </c>
      <c r="N1615" s="9"/>
      <c r="O1615" s="9"/>
      <c r="P1615" s="9"/>
      <c r="Q1615" s="9"/>
      <c r="R1615" s="9"/>
    </row>
    <row r="1616" spans="1:18" x14ac:dyDescent="0.2">
      <c r="A1616" s="33"/>
      <c r="B1616" s="34">
        <f t="shared" si="24"/>
        <v>1600</v>
      </c>
      <c r="C1616" s="35" t="s">
        <v>1649</v>
      </c>
      <c r="D1616" s="36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37" t="s">
        <v>50</v>
      </c>
      <c r="F1616" s="38">
        <v>0</v>
      </c>
      <c r="G1616" s="39">
        <f>VLOOKUP(C1616,'[8]Resumen Peso'!$B$1:$D$65536,3,0)*$C$14</f>
        <v>5966.9300478136174</v>
      </c>
      <c r="H1616" s="46"/>
      <c r="I1616" s="41"/>
      <c r="J1616" s="42">
        <f>+VLOOKUP(C1616,'[8]Resumen Peso'!$B$1:$D$65536,3,0)</f>
        <v>4978.4562352404837</v>
      </c>
      <c r="N1616" s="9"/>
      <c r="O1616" s="9"/>
      <c r="P1616" s="9"/>
      <c r="Q1616" s="9"/>
      <c r="R1616" s="9"/>
    </row>
    <row r="1617" spans="1:18" x14ac:dyDescent="0.2">
      <c r="A1617" s="33"/>
      <c r="B1617" s="34">
        <f t="shared" si="24"/>
        <v>1601</v>
      </c>
      <c r="C1617" s="35" t="s">
        <v>1650</v>
      </c>
      <c r="D1617" s="36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37" t="s">
        <v>50</v>
      </c>
      <c r="F1617" s="38">
        <v>0</v>
      </c>
      <c r="G1617" s="39">
        <f>VLOOKUP(C1617,'[8]Resumen Peso'!$B$1:$D$65536,3,0)*$C$14</f>
        <v>6558.2474399392895</v>
      </c>
      <c r="H1617" s="46"/>
      <c r="I1617" s="41"/>
      <c r="J1617" s="42">
        <f>+VLOOKUP(C1617,'[8]Resumen Peso'!$B$1:$D$65536,3,0)</f>
        <v>5471.816763057107</v>
      </c>
      <c r="N1617" s="9"/>
      <c r="O1617" s="9"/>
      <c r="P1617" s="9"/>
      <c r="Q1617" s="9"/>
      <c r="R1617" s="9"/>
    </row>
    <row r="1618" spans="1:18" x14ac:dyDescent="0.2">
      <c r="A1618" s="33"/>
      <c r="B1618" s="34">
        <f t="shared" ref="B1618:B1681" si="25">1+B1617</f>
        <v>1602</v>
      </c>
      <c r="C1618" s="35" t="s">
        <v>1651</v>
      </c>
      <c r="D1618" s="36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37" t="s">
        <v>50</v>
      </c>
      <c r="F1618" s="38">
        <v>0</v>
      </c>
      <c r="G1618" s="39">
        <f>VLOOKUP(C1618,'[8]Resumen Peso'!$B$1:$D$65536,3,0)*$C$14</f>
        <v>7352.3221902122013</v>
      </c>
      <c r="H1618" s="46"/>
      <c r="I1618" s="41"/>
      <c r="J1618" s="42">
        <f>+VLOOKUP(C1618,'[8]Resumen Peso'!$B$1:$D$65536,3,0)</f>
        <v>6134.3461307663447</v>
      </c>
      <c r="N1618" s="9"/>
      <c r="O1618" s="9"/>
      <c r="P1618" s="9"/>
      <c r="Q1618" s="9"/>
      <c r="R1618" s="9"/>
    </row>
    <row r="1619" spans="1:18" x14ac:dyDescent="0.2">
      <c r="A1619" s="33"/>
      <c r="B1619" s="34">
        <f t="shared" si="25"/>
        <v>1603</v>
      </c>
      <c r="C1619" s="35" t="s">
        <v>1652</v>
      </c>
      <c r="D1619" s="36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37" t="s">
        <v>50</v>
      </c>
      <c r="F1619" s="38">
        <v>0</v>
      </c>
      <c r="G1619" s="39">
        <f>VLOOKUP(C1619,'[8]Resumen Peso'!$B$1:$D$65536,3,0)*$C$14</f>
        <v>8160.180011334297</v>
      </c>
      <c r="H1619" s="46"/>
      <c r="I1619" s="41"/>
      <c r="J1619" s="42">
        <f>+VLOOKUP(C1619,'[8]Resumen Peso'!$B$1:$D$65536,3,0)</f>
        <v>6808.3752838694172</v>
      </c>
      <c r="N1619" s="9"/>
      <c r="O1619" s="9"/>
      <c r="P1619" s="9"/>
      <c r="Q1619" s="9"/>
      <c r="R1619" s="9"/>
    </row>
    <row r="1620" spans="1:18" x14ac:dyDescent="0.2">
      <c r="A1620" s="33"/>
      <c r="B1620" s="34">
        <f t="shared" si="25"/>
        <v>1604</v>
      </c>
      <c r="C1620" s="35" t="s">
        <v>1653</v>
      </c>
      <c r="D1620" s="36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37" t="s">
        <v>50</v>
      </c>
      <c r="F1620" s="38">
        <v>0</v>
      </c>
      <c r="G1620" s="39">
        <f>VLOOKUP(C1620,'[8]Resumen Peso'!$B$1:$D$65536,3,0)*$C$14</f>
        <v>8968.0378324563935</v>
      </c>
      <c r="H1620" s="46"/>
      <c r="I1620" s="41"/>
      <c r="J1620" s="42">
        <f>+VLOOKUP(C1620,'[8]Resumen Peso'!$B$1:$D$65536,3,0)</f>
        <v>7482.4044369724897</v>
      </c>
      <c r="N1620" s="9"/>
      <c r="O1620" s="9"/>
      <c r="P1620" s="9"/>
      <c r="Q1620" s="9"/>
      <c r="R1620" s="9"/>
    </row>
    <row r="1621" spans="1:18" x14ac:dyDescent="0.2">
      <c r="A1621" s="33"/>
      <c r="B1621" s="34">
        <f t="shared" si="25"/>
        <v>1605</v>
      </c>
      <c r="C1621" s="35" t="s">
        <v>1654</v>
      </c>
      <c r="D1621" s="36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37" t="s">
        <v>50</v>
      </c>
      <c r="F1621" s="38">
        <v>0</v>
      </c>
      <c r="G1621" s="39">
        <f>VLOOKUP(C1621,'[8]Resumen Peso'!$B$1:$D$65536,3,0)*$C$14</f>
        <v>9921.8975943412806</v>
      </c>
      <c r="H1621" s="46"/>
      <c r="I1621" s="41"/>
      <c r="J1621" s="42">
        <f>+VLOOKUP(C1621,'[8]Resumen Peso'!$B$1:$D$65536,3,0)</f>
        <v>8278.249040654553</v>
      </c>
      <c r="N1621" s="9"/>
      <c r="O1621" s="9"/>
      <c r="P1621" s="9"/>
      <c r="Q1621" s="9"/>
      <c r="R1621" s="9"/>
    </row>
    <row r="1622" spans="1:18" x14ac:dyDescent="0.2">
      <c r="A1622" s="33"/>
      <c r="B1622" s="34">
        <f t="shared" si="25"/>
        <v>1606</v>
      </c>
      <c r="C1622" s="35" t="s">
        <v>1655</v>
      </c>
      <c r="D1622" s="36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37" t="s">
        <v>50</v>
      </c>
      <c r="F1622" s="38">
        <v>0</v>
      </c>
      <c r="G1622" s="39">
        <f>VLOOKUP(C1622,'[8]Resumen Peso'!$B$1:$D$65536,3,0)*$C$14</f>
        <v>11048.883735346639</v>
      </c>
      <c r="H1622" s="46"/>
      <c r="I1622" s="41"/>
      <c r="J1622" s="42">
        <f>+VLOOKUP(C1622,'[8]Resumen Peso'!$B$1:$D$65536,3,0)</f>
        <v>9218.5401343591911</v>
      </c>
      <c r="N1622" s="9"/>
      <c r="O1622" s="9"/>
      <c r="P1622" s="9"/>
      <c r="Q1622" s="9"/>
      <c r="R1622" s="9"/>
    </row>
    <row r="1623" spans="1:18" x14ac:dyDescent="0.2">
      <c r="A1623" s="33"/>
      <c r="B1623" s="34">
        <f t="shared" si="25"/>
        <v>1607</v>
      </c>
      <c r="C1623" s="35" t="s">
        <v>1656</v>
      </c>
      <c r="D1623" s="36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37" t="s">
        <v>50</v>
      </c>
      <c r="F1623" s="38">
        <v>0</v>
      </c>
      <c r="G1623" s="39">
        <f>VLOOKUP(C1623,'[8]Resumen Peso'!$B$1:$D$65536,3,0)*$C$14</f>
        <v>12374.749783588237</v>
      </c>
      <c r="H1623" s="46"/>
      <c r="I1623" s="41"/>
      <c r="J1623" s="42">
        <f>+VLOOKUP(C1623,'[8]Resumen Peso'!$B$1:$D$65536,3,0)</f>
        <v>10324.764950482295</v>
      </c>
      <c r="N1623" s="9"/>
      <c r="O1623" s="9"/>
      <c r="P1623" s="9"/>
      <c r="Q1623" s="9"/>
      <c r="R1623" s="9"/>
    </row>
    <row r="1624" spans="1:18" x14ac:dyDescent="0.2">
      <c r="A1624" s="33"/>
      <c r="B1624" s="34">
        <f t="shared" si="25"/>
        <v>1608</v>
      </c>
      <c r="C1624" s="35" t="s">
        <v>1657</v>
      </c>
      <c r="D1624" s="36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37" t="s">
        <v>50</v>
      </c>
      <c r="F1624" s="38">
        <v>0</v>
      </c>
      <c r="G1624" s="39">
        <f>VLOOKUP(C1624,'[8]Resumen Peso'!$B$1:$D$65536,3,0)*$C$14</f>
        <v>12775.083987971049</v>
      </c>
      <c r="H1624" s="46"/>
      <c r="I1624" s="41"/>
      <c r="J1624" s="42">
        <f>+VLOOKUP(C1624,'[8]Resumen Peso'!$B$1:$D$65536,3,0)</f>
        <v>10658.78031517053</v>
      </c>
      <c r="N1624" s="9"/>
      <c r="O1624" s="9"/>
      <c r="P1624" s="9"/>
      <c r="Q1624" s="9"/>
      <c r="R1624" s="9"/>
    </row>
    <row r="1625" spans="1:18" x14ac:dyDescent="0.2">
      <c r="A1625" s="33"/>
      <c r="B1625" s="34">
        <f t="shared" si="25"/>
        <v>1609</v>
      </c>
      <c r="C1625" s="35" t="s">
        <v>1658</v>
      </c>
      <c r="D1625" s="36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37" t="s">
        <v>50</v>
      </c>
      <c r="F1625" s="38">
        <v>0</v>
      </c>
      <c r="G1625" s="39">
        <f>VLOOKUP(C1625,'[8]Resumen Peso'!$B$1:$D$65536,3,0)*$C$14</f>
        <v>14242.011134861816</v>
      </c>
      <c r="H1625" s="46"/>
      <c r="I1625" s="41"/>
      <c r="J1625" s="42">
        <f>+VLOOKUP(C1625,'[8]Resumen Peso'!$B$1:$D$65536,3,0)</f>
        <v>11882.698233188996</v>
      </c>
      <c r="N1625" s="9"/>
      <c r="O1625" s="9"/>
      <c r="P1625" s="9"/>
      <c r="Q1625" s="9"/>
      <c r="R1625" s="9"/>
    </row>
    <row r="1626" spans="1:18" x14ac:dyDescent="0.2">
      <c r="A1626" s="33"/>
      <c r="B1626" s="34">
        <f t="shared" si="25"/>
        <v>1610</v>
      </c>
      <c r="C1626" s="35" t="s">
        <v>1659</v>
      </c>
      <c r="D1626" s="36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37" t="s">
        <v>50</v>
      </c>
      <c r="F1626" s="38">
        <v>0</v>
      </c>
      <c r="G1626" s="39">
        <f>VLOOKUP(C1626,'[8]Resumen Peso'!$B$1:$D$65536,3,0)*$C$14</f>
        <v>15708.938281752582</v>
      </c>
      <c r="H1626" s="46"/>
      <c r="I1626" s="41"/>
      <c r="J1626" s="42">
        <f>+VLOOKUP(C1626,'[8]Resumen Peso'!$B$1:$D$65536,3,0)</f>
        <v>13106.616151207461</v>
      </c>
      <c r="N1626" s="9"/>
      <c r="O1626" s="9"/>
      <c r="P1626" s="9"/>
      <c r="Q1626" s="9"/>
      <c r="R1626" s="9"/>
    </row>
    <row r="1627" spans="1:18" x14ac:dyDescent="0.2">
      <c r="A1627" s="33"/>
      <c r="B1627" s="34">
        <f t="shared" si="25"/>
        <v>1611</v>
      </c>
      <c r="C1627" s="35" t="s">
        <v>1660</v>
      </c>
      <c r="D1627" s="36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37" t="s">
        <v>50</v>
      </c>
      <c r="F1627" s="38">
        <v>0</v>
      </c>
      <c r="G1627" s="39">
        <f>VLOOKUP(C1627,'[8]Resumen Peso'!$B$1:$D$65536,3,0)*$C$14</f>
        <v>5861.9508136025715</v>
      </c>
      <c r="H1627" s="46"/>
      <c r="I1627" s="41"/>
      <c r="J1627" s="42">
        <f>+VLOOKUP(C1627,'[8]Resumen Peso'!$B$1:$D$65536,3,0)</f>
        <v>4890.867723402599</v>
      </c>
      <c r="N1627" s="9"/>
      <c r="O1627" s="9"/>
      <c r="P1627" s="9"/>
      <c r="Q1627" s="9"/>
      <c r="R1627" s="9"/>
    </row>
    <row r="1628" spans="1:18" x14ac:dyDescent="0.2">
      <c r="A1628" s="33"/>
      <c r="B1628" s="34">
        <f t="shared" si="25"/>
        <v>1612</v>
      </c>
      <c r="C1628" s="35" t="s">
        <v>1661</v>
      </c>
      <c r="D1628" s="36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37" t="s">
        <v>50</v>
      </c>
      <c r="F1628" s="38">
        <v>0</v>
      </c>
      <c r="G1628" s="39">
        <f>VLOOKUP(C1628,'[8]Resumen Peso'!$B$1:$D$65536,3,0)*$C$14</f>
        <v>6706.9166966443836</v>
      </c>
      <c r="H1628" s="46"/>
      <c r="I1628" s="41"/>
      <c r="J1628" s="42">
        <f>+VLOOKUP(C1628,'[8]Resumen Peso'!$B$1:$D$65536,3,0)</f>
        <v>5595.8576655146853</v>
      </c>
      <c r="N1628" s="9"/>
      <c r="O1628" s="9"/>
      <c r="P1628" s="9"/>
      <c r="Q1628" s="9"/>
      <c r="R1628" s="9"/>
    </row>
    <row r="1629" spans="1:18" x14ac:dyDescent="0.2">
      <c r="A1629" s="33"/>
      <c r="B1629" s="34">
        <f t="shared" si="25"/>
        <v>1613</v>
      </c>
      <c r="C1629" s="35" t="s">
        <v>1662</v>
      </c>
      <c r="D1629" s="36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37" t="s">
        <v>50</v>
      </c>
      <c r="F1629" s="38">
        <v>0</v>
      </c>
      <c r="G1629" s="39">
        <f>VLOOKUP(C1629,'[8]Resumen Peso'!$B$1:$D$65536,3,0)*$C$14</f>
        <v>7544.3382414447506</v>
      </c>
      <c r="H1629" s="46"/>
      <c r="I1629" s="41"/>
      <c r="J1629" s="42">
        <f>+VLOOKUP(C1629,'[8]Resumen Peso'!$B$1:$D$65536,3,0)</f>
        <v>6294.5530545721995</v>
      </c>
      <c r="N1629" s="9"/>
      <c r="O1629" s="9"/>
      <c r="P1629" s="9"/>
      <c r="Q1629" s="9"/>
      <c r="R1629" s="9"/>
    </row>
    <row r="1630" spans="1:18" x14ac:dyDescent="0.2">
      <c r="A1630" s="33"/>
      <c r="B1630" s="34">
        <f t="shared" si="25"/>
        <v>1614</v>
      </c>
      <c r="C1630" s="35" t="s">
        <v>1663</v>
      </c>
      <c r="D1630" s="36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37" t="s">
        <v>50</v>
      </c>
      <c r="F1630" s="38">
        <v>0</v>
      </c>
      <c r="G1630" s="39">
        <f>VLOOKUP(C1630,'[8]Resumen Peso'!$B$1:$D$65536,3,0)*$C$14</f>
        <v>8374.2154480036752</v>
      </c>
      <c r="H1630" s="46"/>
      <c r="I1630" s="41"/>
      <c r="J1630" s="42">
        <f>+VLOOKUP(C1630,'[8]Resumen Peso'!$B$1:$D$65536,3,0)</f>
        <v>6986.9538905751424</v>
      </c>
      <c r="N1630" s="9"/>
      <c r="O1630" s="9"/>
      <c r="P1630" s="9"/>
      <c r="Q1630" s="9"/>
      <c r="R1630" s="9"/>
    </row>
    <row r="1631" spans="1:18" x14ac:dyDescent="0.2">
      <c r="A1631" s="33"/>
      <c r="B1631" s="34">
        <f t="shared" si="25"/>
        <v>1615</v>
      </c>
      <c r="C1631" s="35" t="s">
        <v>1664</v>
      </c>
      <c r="D1631" s="36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37" t="s">
        <v>50</v>
      </c>
      <c r="F1631" s="38">
        <v>0</v>
      </c>
      <c r="G1631" s="39">
        <f>VLOOKUP(C1631,'[8]Resumen Peso'!$B$1:$D$65536,3,0)*$C$14</f>
        <v>9204.0926545625971</v>
      </c>
      <c r="H1631" s="46"/>
      <c r="I1631" s="41"/>
      <c r="J1631" s="42">
        <f>+VLOOKUP(C1631,'[8]Resumen Peso'!$B$1:$D$65536,3,0)</f>
        <v>7679.3547265780835</v>
      </c>
      <c r="N1631" s="9"/>
      <c r="O1631" s="9"/>
      <c r="P1631" s="9"/>
      <c r="Q1631" s="9"/>
      <c r="R1631" s="9"/>
    </row>
    <row r="1632" spans="1:18" x14ac:dyDescent="0.2">
      <c r="A1632" s="33"/>
      <c r="B1632" s="34">
        <f t="shared" si="25"/>
        <v>1616</v>
      </c>
      <c r="C1632" s="35" t="s">
        <v>1665</v>
      </c>
      <c r="D1632" s="36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37" t="s">
        <v>50</v>
      </c>
      <c r="F1632" s="38">
        <v>0</v>
      </c>
      <c r="G1632" s="39">
        <f>VLOOKUP(C1632,'[8]Resumen Peso'!$B$1:$D$65536,3,0)*$C$14</f>
        <v>10318.527210912333</v>
      </c>
      <c r="H1632" s="46"/>
      <c r="I1632" s="41"/>
      <c r="J1632" s="42">
        <f>+VLOOKUP(C1632,'[8]Resumen Peso'!$B$1:$D$65536,3,0)</f>
        <v>8609.1735146933806</v>
      </c>
      <c r="N1632" s="9"/>
      <c r="O1632" s="9"/>
      <c r="P1632" s="9"/>
      <c r="Q1632" s="9"/>
      <c r="R1632" s="9"/>
    </row>
    <row r="1633" spans="1:18" x14ac:dyDescent="0.2">
      <c r="A1633" s="33"/>
      <c r="B1633" s="34">
        <f t="shared" si="25"/>
        <v>1617</v>
      </c>
      <c r="C1633" s="35" t="s">
        <v>1666</v>
      </c>
      <c r="D1633" s="36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37" t="s">
        <v>50</v>
      </c>
      <c r="F1633" s="38">
        <v>0</v>
      </c>
      <c r="G1633" s="39">
        <f>VLOOKUP(C1633,'[8]Resumen Peso'!$B$1:$D$65536,3,0)*$C$14</f>
        <v>11452.305450513133</v>
      </c>
      <c r="H1633" s="46"/>
      <c r="I1633" s="41"/>
      <c r="J1633" s="42">
        <f>+VLOOKUP(C1633,'[8]Resumen Peso'!$B$1:$D$65536,3,0)</f>
        <v>9555.1315368405994</v>
      </c>
      <c r="N1633" s="9"/>
      <c r="O1633" s="9"/>
      <c r="P1633" s="9"/>
      <c r="Q1633" s="9"/>
      <c r="R1633" s="9"/>
    </row>
    <row r="1634" spans="1:18" x14ac:dyDescent="0.2">
      <c r="A1634" s="33"/>
      <c r="B1634" s="34">
        <f t="shared" si="25"/>
        <v>1618</v>
      </c>
      <c r="C1634" s="35" t="s">
        <v>1667</v>
      </c>
      <c r="D1634" s="36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37" t="s">
        <v>50</v>
      </c>
      <c r="F1634" s="38">
        <v>0</v>
      </c>
      <c r="G1634" s="39">
        <f>VLOOKUP(C1634,'[8]Resumen Peso'!$B$1:$D$65536,3,0)*$C$14</f>
        <v>12586.083690113932</v>
      </c>
      <c r="H1634" s="46"/>
      <c r="I1634" s="41"/>
      <c r="J1634" s="42">
        <f>+VLOOKUP(C1634,'[8]Resumen Peso'!$B$1:$D$65536,3,0)</f>
        <v>10501.089558987818</v>
      </c>
      <c r="N1634" s="9"/>
      <c r="O1634" s="9"/>
      <c r="P1634" s="9"/>
      <c r="Q1634" s="9"/>
      <c r="R1634" s="9"/>
    </row>
    <row r="1635" spans="1:18" x14ac:dyDescent="0.2">
      <c r="A1635" s="33"/>
      <c r="B1635" s="34">
        <f t="shared" si="25"/>
        <v>1619</v>
      </c>
      <c r="C1635" s="35" t="s">
        <v>1668</v>
      </c>
      <c r="D1635" s="36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37" t="s">
        <v>50</v>
      </c>
      <c r="F1635" s="38">
        <v>0</v>
      </c>
      <c r="G1635" s="39">
        <f>VLOOKUP(C1635,'[8]Resumen Peso'!$B$1:$D$65536,3,0)*$C$14</f>
        <v>13924.766578835315</v>
      </c>
      <c r="H1635" s="46"/>
      <c r="I1635" s="41"/>
      <c r="J1635" s="42">
        <f>+VLOOKUP(C1635,'[8]Resumen Peso'!$B$1:$D$65536,3,0)</f>
        <v>11618.007994592192</v>
      </c>
      <c r="N1635" s="9"/>
      <c r="O1635" s="9"/>
      <c r="P1635" s="9"/>
      <c r="Q1635" s="9"/>
      <c r="R1635" s="9"/>
    </row>
    <row r="1636" spans="1:18" x14ac:dyDescent="0.2">
      <c r="A1636" s="33"/>
      <c r="B1636" s="34">
        <f t="shared" si="25"/>
        <v>1620</v>
      </c>
      <c r="C1636" s="35" t="s">
        <v>1669</v>
      </c>
      <c r="D1636" s="36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37" t="s">
        <v>50</v>
      </c>
      <c r="F1636" s="38">
        <v>0</v>
      </c>
      <c r="G1636" s="39">
        <f>VLOOKUP(C1636,'[8]Resumen Peso'!$B$1:$D$65536,3,0)*$C$14</f>
        <v>15506.421579994781</v>
      </c>
      <c r="H1636" s="46"/>
      <c r="I1636" s="41"/>
      <c r="J1636" s="42">
        <f>+VLOOKUP(C1636,'[8]Resumen Peso'!$B$1:$D$65536,3,0)</f>
        <v>12937.648100882172</v>
      </c>
      <c r="N1636" s="9"/>
      <c r="O1636" s="9"/>
      <c r="P1636" s="9"/>
      <c r="Q1636" s="9"/>
      <c r="R1636" s="9"/>
    </row>
    <row r="1637" spans="1:18" x14ac:dyDescent="0.2">
      <c r="A1637" s="33"/>
      <c r="B1637" s="34">
        <f t="shared" si="25"/>
        <v>1621</v>
      </c>
      <c r="C1637" s="35" t="s">
        <v>1670</v>
      </c>
      <c r="D1637" s="36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37" t="s">
        <v>50</v>
      </c>
      <c r="F1637" s="38">
        <v>0</v>
      </c>
      <c r="G1637" s="39">
        <f>VLOOKUP(C1637,'[8]Resumen Peso'!$B$1:$D$65536,3,0)*$C$14</f>
        <v>17367.19216959416</v>
      </c>
      <c r="H1637" s="46"/>
      <c r="I1637" s="41"/>
      <c r="J1637" s="42">
        <f>+VLOOKUP(C1637,'[8]Resumen Peso'!$B$1:$D$65536,3,0)</f>
        <v>14490.165872988035</v>
      </c>
      <c r="N1637" s="9"/>
      <c r="O1637" s="9"/>
      <c r="P1637" s="9"/>
      <c r="Q1637" s="9"/>
      <c r="R1637" s="9"/>
    </row>
    <row r="1638" spans="1:18" x14ac:dyDescent="0.2">
      <c r="A1638" s="33"/>
      <c r="B1638" s="34">
        <f t="shared" si="25"/>
        <v>1622</v>
      </c>
      <c r="C1638" s="35" t="s">
        <v>1671</v>
      </c>
      <c r="D1638" s="36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37" t="s">
        <v>50</v>
      </c>
      <c r="F1638" s="38">
        <v>0</v>
      </c>
      <c r="G1638" s="39">
        <f>VLOOKUP(C1638,'[8]Resumen Peso'!$B$1:$D$65536,3,0)*$C$14</f>
        <v>17929.036342702108</v>
      </c>
      <c r="H1638" s="46"/>
      <c r="I1638" s="41"/>
      <c r="J1638" s="42">
        <f>+VLOOKUP(C1638,'[8]Resumen Peso'!$B$1:$D$65536,3,0)</f>
        <v>14958.935676627298</v>
      </c>
      <c r="N1638" s="9"/>
      <c r="O1638" s="9"/>
      <c r="P1638" s="9"/>
      <c r="Q1638" s="9"/>
      <c r="R1638" s="9"/>
    </row>
    <row r="1639" spans="1:18" x14ac:dyDescent="0.2">
      <c r="A1639" s="33"/>
      <c r="B1639" s="34">
        <f t="shared" si="25"/>
        <v>1623</v>
      </c>
      <c r="C1639" s="35" t="s">
        <v>1672</v>
      </c>
      <c r="D1639" s="36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37" t="s">
        <v>50</v>
      </c>
      <c r="F1639" s="38">
        <v>0</v>
      </c>
      <c r="G1639" s="39">
        <f>VLOOKUP(C1639,'[8]Resumen Peso'!$B$1:$D$65536,3,0)*$C$14</f>
        <v>19987.777416613277</v>
      </c>
      <c r="H1639" s="46"/>
      <c r="I1639" s="41"/>
      <c r="J1639" s="42">
        <f>+VLOOKUP(C1639,'[8]Resumen Peso'!$B$1:$D$65536,3,0)</f>
        <v>16676.62840203712</v>
      </c>
      <c r="N1639" s="9"/>
      <c r="O1639" s="9"/>
      <c r="P1639" s="9"/>
      <c r="Q1639" s="9"/>
      <c r="R1639" s="9"/>
    </row>
    <row r="1640" spans="1:18" x14ac:dyDescent="0.2">
      <c r="A1640" s="33"/>
      <c r="B1640" s="34">
        <f t="shared" si="25"/>
        <v>1624</v>
      </c>
      <c r="C1640" s="35" t="s">
        <v>1673</v>
      </c>
      <c r="D1640" s="36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37" t="s">
        <v>50</v>
      </c>
      <c r="F1640" s="38">
        <v>0</v>
      </c>
      <c r="G1640" s="39">
        <f>VLOOKUP(C1640,'[8]Resumen Peso'!$B$1:$D$65536,3,0)*$C$14</f>
        <v>22046.518490524442</v>
      </c>
      <c r="H1640" s="46"/>
      <c r="I1640" s="41"/>
      <c r="J1640" s="42">
        <f>+VLOOKUP(C1640,'[8]Resumen Peso'!$B$1:$D$65536,3,0)</f>
        <v>18394.321127446943</v>
      </c>
      <c r="N1640" s="9"/>
      <c r="O1640" s="9"/>
      <c r="P1640" s="9"/>
      <c r="Q1640" s="9"/>
      <c r="R1640" s="9"/>
    </row>
    <row r="1641" spans="1:18" x14ac:dyDescent="0.2">
      <c r="A1641" s="33"/>
      <c r="B1641" s="34">
        <f t="shared" si="25"/>
        <v>1625</v>
      </c>
      <c r="C1641" s="35" t="s">
        <v>1674</v>
      </c>
      <c r="D1641" s="36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37" t="s">
        <v>50</v>
      </c>
      <c r="F1641" s="38">
        <v>0</v>
      </c>
      <c r="G1641" s="39">
        <f>VLOOKUP(C1641,'[8]Resumen Peso'!$B$1:$D$65536,3,0)*$C$14</f>
        <v>5779.4634557669215</v>
      </c>
      <c r="H1641" s="46"/>
      <c r="I1641" s="41"/>
      <c r="J1641" s="42">
        <f>+VLOOKUP(C1641,'[8]Resumen Peso'!$B$1:$D$65536,3,0)</f>
        <v>4822.045113173428</v>
      </c>
      <c r="N1641" s="9"/>
      <c r="O1641" s="9"/>
      <c r="P1641" s="9"/>
      <c r="Q1641" s="9"/>
      <c r="R1641" s="9"/>
    </row>
    <row r="1642" spans="1:18" x14ac:dyDescent="0.2">
      <c r="A1642" s="33"/>
      <c r="B1642" s="34">
        <f t="shared" si="25"/>
        <v>1626</v>
      </c>
      <c r="C1642" s="35" t="s">
        <v>1675</v>
      </c>
      <c r="D1642" s="36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37" t="s">
        <v>50</v>
      </c>
      <c r="F1642" s="38">
        <v>0</v>
      </c>
      <c r="G1642" s="39">
        <f>VLOOKUP(C1642,'[8]Resumen Peso'!$B$1:$D$65536,3,0)*$C$14</f>
        <v>6612.5392692108016</v>
      </c>
      <c r="H1642" s="46"/>
      <c r="I1642" s="41"/>
      <c r="J1642" s="42">
        <f>+VLOOKUP(C1642,'[8]Resumen Peso'!$B$1:$D$65536,3,0)</f>
        <v>5517.1146790362645</v>
      </c>
      <c r="N1642" s="9"/>
      <c r="O1642" s="9"/>
      <c r="P1642" s="9"/>
      <c r="Q1642" s="9"/>
      <c r="R1642" s="9"/>
    </row>
    <row r="1643" spans="1:18" x14ac:dyDescent="0.2">
      <c r="A1643" s="33"/>
      <c r="B1643" s="34">
        <f t="shared" si="25"/>
        <v>1627</v>
      </c>
      <c r="C1643" s="35" t="s">
        <v>1676</v>
      </c>
      <c r="D1643" s="36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37" t="s">
        <v>50</v>
      </c>
      <c r="F1643" s="38">
        <v>0</v>
      </c>
      <c r="G1643" s="39">
        <f>VLOOKUP(C1643,'[8]Resumen Peso'!$B$1:$D$65536,3,0)*$C$14</f>
        <v>7438.1769057489328</v>
      </c>
      <c r="H1643" s="46"/>
      <c r="I1643" s="41"/>
      <c r="J1643" s="42">
        <f>+VLOOKUP(C1643,'[8]Resumen Peso'!$B$1:$D$65536,3,0)</f>
        <v>6205.9782666324681</v>
      </c>
      <c r="N1643" s="9"/>
      <c r="O1643" s="9"/>
      <c r="P1643" s="9"/>
      <c r="Q1643" s="9"/>
      <c r="R1643" s="9"/>
    </row>
    <row r="1644" spans="1:18" x14ac:dyDescent="0.2">
      <c r="A1644" s="33"/>
      <c r="B1644" s="34">
        <f t="shared" si="25"/>
        <v>1628</v>
      </c>
      <c r="C1644" s="35" t="s">
        <v>1677</v>
      </c>
      <c r="D1644" s="36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37" t="s">
        <v>50</v>
      </c>
      <c r="F1644" s="38">
        <v>0</v>
      </c>
      <c r="G1644" s="39">
        <f>VLOOKUP(C1644,'[8]Resumen Peso'!$B$1:$D$65536,3,0)*$C$14</f>
        <v>8256.3763653813166</v>
      </c>
      <c r="H1644" s="46"/>
      <c r="I1644" s="41"/>
      <c r="J1644" s="42">
        <f>+VLOOKUP(C1644,'[8]Resumen Peso'!$B$1:$D$65536,3,0)</f>
        <v>6888.6358759620407</v>
      </c>
      <c r="N1644" s="9"/>
      <c r="O1644" s="9"/>
      <c r="P1644" s="9"/>
      <c r="Q1644" s="9"/>
      <c r="R1644" s="9"/>
    </row>
    <row r="1645" spans="1:18" x14ac:dyDescent="0.2">
      <c r="A1645" s="33"/>
      <c r="B1645" s="34">
        <f t="shared" si="25"/>
        <v>1629</v>
      </c>
      <c r="C1645" s="35" t="s">
        <v>1678</v>
      </c>
      <c r="D1645" s="36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37" t="s">
        <v>50</v>
      </c>
      <c r="F1645" s="38">
        <v>0</v>
      </c>
      <c r="G1645" s="39">
        <f>VLOOKUP(C1645,'[8]Resumen Peso'!$B$1:$D$65536,3,0)*$C$14</f>
        <v>9074.5758250136969</v>
      </c>
      <c r="H1645" s="46"/>
      <c r="I1645" s="41"/>
      <c r="J1645" s="42">
        <f>+VLOOKUP(C1645,'[8]Resumen Peso'!$B$1:$D$65536,3,0)</f>
        <v>7571.2934852916105</v>
      </c>
      <c r="N1645" s="9"/>
      <c r="O1645" s="9"/>
      <c r="P1645" s="9"/>
      <c r="Q1645" s="9"/>
      <c r="R1645" s="9"/>
    </row>
    <row r="1646" spans="1:18" x14ac:dyDescent="0.2">
      <c r="A1646" s="33"/>
      <c r="B1646" s="34">
        <f t="shared" si="25"/>
        <v>1630</v>
      </c>
      <c r="C1646" s="35" t="s">
        <v>1679</v>
      </c>
      <c r="D1646" s="36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37" t="s">
        <v>50</v>
      </c>
      <c r="F1646" s="38">
        <v>0</v>
      </c>
      <c r="G1646" s="39">
        <f>VLOOKUP(C1646,'[8]Resumen Peso'!$B$1:$D$65536,3,0)*$C$14</f>
        <v>10173.32844117712</v>
      </c>
      <c r="H1646" s="46"/>
      <c r="I1646" s="41"/>
      <c r="J1646" s="42">
        <f>+VLOOKUP(C1646,'[8]Resumen Peso'!$B$1:$D$65536,3,0)</f>
        <v>8488.0281828820262</v>
      </c>
      <c r="N1646" s="9"/>
      <c r="O1646" s="9"/>
      <c r="P1646" s="9"/>
      <c r="Q1646" s="9"/>
      <c r="R1646" s="9"/>
    </row>
    <row r="1647" spans="1:18" x14ac:dyDescent="0.2">
      <c r="A1647" s="33"/>
      <c r="B1647" s="34">
        <f t="shared" si="25"/>
        <v>1631</v>
      </c>
      <c r="C1647" s="35" t="s">
        <v>1680</v>
      </c>
      <c r="D1647" s="36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37" t="s">
        <v>50</v>
      </c>
      <c r="F1647" s="38">
        <v>0</v>
      </c>
      <c r="G1647" s="39">
        <f>VLOOKUP(C1647,'[8]Resumen Peso'!$B$1:$D$65536,3,0)*$C$14</f>
        <v>11291.15254292688</v>
      </c>
      <c r="H1647" s="46"/>
      <c r="I1647" s="41"/>
      <c r="J1647" s="42">
        <f>+VLOOKUP(C1647,'[8]Resumen Peso'!$B$1:$D$65536,3,0)</f>
        <v>9420.6750087480868</v>
      </c>
      <c r="N1647" s="9"/>
      <c r="O1647" s="9"/>
      <c r="P1647" s="9"/>
      <c r="Q1647" s="9"/>
      <c r="R1647" s="9"/>
    </row>
    <row r="1648" spans="1:18" x14ac:dyDescent="0.2">
      <c r="A1648" s="33"/>
      <c r="B1648" s="34">
        <f t="shared" si="25"/>
        <v>1632</v>
      </c>
      <c r="C1648" s="35" t="s">
        <v>1681</v>
      </c>
      <c r="D1648" s="36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37" t="s">
        <v>50</v>
      </c>
      <c r="F1648" s="38">
        <v>0</v>
      </c>
      <c r="G1648" s="39">
        <f>VLOOKUP(C1648,'[8]Resumen Peso'!$B$1:$D$65536,3,0)*$C$14</f>
        <v>12408.976644676643</v>
      </c>
      <c r="H1648" s="46"/>
      <c r="I1648" s="41"/>
      <c r="J1648" s="42">
        <f>+VLOOKUP(C1648,'[8]Resumen Peso'!$B$1:$D$65536,3,0)</f>
        <v>10353.321834614148</v>
      </c>
      <c r="N1648" s="9"/>
      <c r="O1648" s="9"/>
      <c r="P1648" s="9"/>
      <c r="Q1648" s="9"/>
      <c r="R1648" s="9"/>
    </row>
    <row r="1649" spans="1:18" x14ac:dyDescent="0.2">
      <c r="A1649" s="33"/>
      <c r="B1649" s="34">
        <f t="shared" si="25"/>
        <v>1633</v>
      </c>
      <c r="C1649" s="35" t="s">
        <v>1682</v>
      </c>
      <c r="D1649" s="36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37" t="s">
        <v>50</v>
      </c>
      <c r="F1649" s="38">
        <v>0</v>
      </c>
      <c r="G1649" s="39">
        <f>VLOOKUP(C1649,'[8]Resumen Peso'!$B$1:$D$65536,3,0)*$C$14</f>
        <v>13728.822047724452</v>
      </c>
      <c r="H1649" s="46"/>
      <c r="I1649" s="41"/>
      <c r="J1649" s="42">
        <f>+VLOOKUP(C1649,'[8]Resumen Peso'!$B$1:$D$65536,3,0)</f>
        <v>11454.52337773673</v>
      </c>
      <c r="N1649" s="9"/>
      <c r="O1649" s="9"/>
      <c r="P1649" s="9"/>
      <c r="Q1649" s="9"/>
      <c r="R1649" s="9"/>
    </row>
    <row r="1650" spans="1:18" x14ac:dyDescent="0.2">
      <c r="A1650" s="33"/>
      <c r="B1650" s="34">
        <f t="shared" si="25"/>
        <v>1634</v>
      </c>
      <c r="C1650" s="35" t="s">
        <v>1683</v>
      </c>
      <c r="D1650" s="36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37" t="s">
        <v>50</v>
      </c>
      <c r="F1650" s="38">
        <v>0</v>
      </c>
      <c r="G1650" s="39">
        <f>VLOOKUP(C1650,'[8]Resumen Peso'!$B$1:$D$65536,3,0)*$C$14</f>
        <v>15288.220543122998</v>
      </c>
      <c r="H1650" s="46"/>
      <c r="I1650" s="41"/>
      <c r="J1650" s="42">
        <f>+VLOOKUP(C1650,'[8]Resumen Peso'!$B$1:$D$65536,3,0)</f>
        <v>12755.59396184491</v>
      </c>
      <c r="N1650" s="9"/>
      <c r="O1650" s="9"/>
      <c r="P1650" s="9"/>
      <c r="Q1650" s="9"/>
      <c r="R1650" s="9"/>
    </row>
    <row r="1651" spans="1:18" x14ac:dyDescent="0.2">
      <c r="A1651" s="33"/>
      <c r="B1651" s="34">
        <f t="shared" si="25"/>
        <v>1635</v>
      </c>
      <c r="C1651" s="35" t="s">
        <v>1684</v>
      </c>
      <c r="D1651" s="36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37" t="s">
        <v>50</v>
      </c>
      <c r="F1651" s="38">
        <v>0</v>
      </c>
      <c r="G1651" s="39">
        <f>VLOOKUP(C1651,'[8]Resumen Peso'!$B$1:$D$65536,3,0)*$C$14</f>
        <v>17122.807008297761</v>
      </c>
      <c r="H1651" s="46"/>
      <c r="I1651" s="41"/>
      <c r="J1651" s="42">
        <f>+VLOOKUP(C1651,'[8]Resumen Peso'!$B$1:$D$65536,3,0)</f>
        <v>14286.265237266301</v>
      </c>
      <c r="N1651" s="9"/>
      <c r="O1651" s="9"/>
      <c r="P1651" s="9"/>
      <c r="Q1651" s="9"/>
      <c r="R1651" s="9"/>
    </row>
    <row r="1652" spans="1:18" x14ac:dyDescent="0.2">
      <c r="A1652" s="33"/>
      <c r="B1652" s="34">
        <f t="shared" si="25"/>
        <v>1636</v>
      </c>
      <c r="C1652" s="35" t="s">
        <v>1685</v>
      </c>
      <c r="D1652" s="36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37" t="s">
        <v>50</v>
      </c>
      <c r="F1652" s="38">
        <v>0</v>
      </c>
      <c r="G1652" s="39">
        <f>VLOOKUP(C1652,'[8]Resumen Peso'!$B$1:$D$65536,3,0)*$C$14</f>
        <v>17676.745103236732</v>
      </c>
      <c r="H1652" s="46"/>
      <c r="I1652" s="41"/>
      <c r="J1652" s="42">
        <f>+VLOOKUP(C1652,'[8]Resumen Peso'!$B$1:$D$65536,3,0)</f>
        <v>14748.438673285824</v>
      </c>
      <c r="N1652" s="9"/>
      <c r="O1652" s="9"/>
      <c r="P1652" s="9"/>
      <c r="Q1652" s="9"/>
      <c r="R1652" s="9"/>
    </row>
    <row r="1653" spans="1:18" x14ac:dyDescent="0.2">
      <c r="A1653" s="33"/>
      <c r="B1653" s="34">
        <f t="shared" si="25"/>
        <v>1637</v>
      </c>
      <c r="C1653" s="35" t="s">
        <v>1686</v>
      </c>
      <c r="D1653" s="36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37" t="s">
        <v>50</v>
      </c>
      <c r="F1653" s="38">
        <v>0</v>
      </c>
      <c r="G1653" s="39">
        <f>VLOOKUP(C1653,'[8]Resumen Peso'!$B$1:$D$65536,3,0)*$C$14</f>
        <v>19706.51628008554</v>
      </c>
      <c r="H1653" s="46"/>
      <c r="I1653" s="41"/>
      <c r="J1653" s="42">
        <f>+VLOOKUP(C1653,'[8]Resumen Peso'!$B$1:$D$65536,3,0)</f>
        <v>16441.960616818087</v>
      </c>
      <c r="N1653" s="9"/>
      <c r="O1653" s="9"/>
      <c r="P1653" s="9"/>
      <c r="Q1653" s="9"/>
      <c r="R1653" s="9"/>
    </row>
    <row r="1654" spans="1:18" x14ac:dyDescent="0.2">
      <c r="A1654" s="33"/>
      <c r="B1654" s="34">
        <f t="shared" si="25"/>
        <v>1638</v>
      </c>
      <c r="C1654" s="35" t="s">
        <v>1687</v>
      </c>
      <c r="D1654" s="36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37" t="s">
        <v>50</v>
      </c>
      <c r="F1654" s="38">
        <v>0</v>
      </c>
      <c r="G1654" s="39">
        <f>VLOOKUP(C1654,'[8]Resumen Peso'!$B$1:$D$65536,3,0)*$C$14</f>
        <v>21736.287456934351</v>
      </c>
      <c r="H1654" s="46"/>
      <c r="I1654" s="41"/>
      <c r="J1654" s="42">
        <f>+VLOOKUP(C1654,'[8]Resumen Peso'!$B$1:$D$65536,3,0)</f>
        <v>18135.482560350349</v>
      </c>
      <c r="N1654" s="9"/>
      <c r="O1654" s="9"/>
      <c r="P1654" s="9"/>
      <c r="Q1654" s="9"/>
      <c r="R1654" s="9"/>
    </row>
    <row r="1655" spans="1:18" x14ac:dyDescent="0.2">
      <c r="A1655" s="33"/>
      <c r="B1655" s="34">
        <f t="shared" si="25"/>
        <v>1639</v>
      </c>
      <c r="C1655" s="35" t="s">
        <v>1688</v>
      </c>
      <c r="D1655" s="36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37" t="s">
        <v>50</v>
      </c>
      <c r="F1655" s="38">
        <v>0</v>
      </c>
      <c r="G1655" s="39">
        <f>VLOOKUP(C1655,'[8]Resumen Peso'!$B$1:$D$65536,3,0)*$C$14</f>
        <v>5473.746273380154</v>
      </c>
      <c r="H1655" s="46"/>
      <c r="I1655" s="41"/>
      <c r="J1655" s="42">
        <f>+VLOOKUP(C1655,'[8]Resumen Peso'!$B$1:$D$65536,3,0)</f>
        <v>4566.9726386048278</v>
      </c>
      <c r="N1655" s="9"/>
      <c r="O1655" s="9"/>
      <c r="P1655" s="9"/>
      <c r="Q1655" s="9"/>
      <c r="R1655" s="9"/>
    </row>
    <row r="1656" spans="1:18" x14ac:dyDescent="0.2">
      <c r="A1656" s="33"/>
      <c r="B1656" s="34">
        <f t="shared" si="25"/>
        <v>1640</v>
      </c>
      <c r="C1656" s="35" t="s">
        <v>1689</v>
      </c>
      <c r="D1656" s="36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37" t="s">
        <v>50</v>
      </c>
      <c r="F1656" s="38">
        <v>0</v>
      </c>
      <c r="G1656" s="39">
        <f>VLOOKUP(C1656,'[8]Resumen Peso'!$B$1:$D$65536,3,0)*$C$14</f>
        <v>6262.7547452187346</v>
      </c>
      <c r="H1656" s="46"/>
      <c r="I1656" s="41"/>
      <c r="J1656" s="42">
        <f>+VLOOKUP(C1656,'[8]Resumen Peso'!$B$1:$D$65536,3,0)</f>
        <v>5225.2750009262445</v>
      </c>
      <c r="N1656" s="9"/>
      <c r="O1656" s="9"/>
      <c r="P1656" s="9"/>
      <c r="Q1656" s="9"/>
      <c r="R1656" s="9"/>
    </row>
    <row r="1657" spans="1:18" x14ac:dyDescent="0.2">
      <c r="A1657" s="33"/>
      <c r="B1657" s="34">
        <f t="shared" si="25"/>
        <v>1641</v>
      </c>
      <c r="C1657" s="35" t="s">
        <v>1690</v>
      </c>
      <c r="D1657" s="36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37" t="s">
        <v>50</v>
      </c>
      <c r="F1657" s="38">
        <v>0</v>
      </c>
      <c r="G1657" s="39">
        <f>VLOOKUP(C1657,'[8]Resumen Peso'!$B$1:$D$65536,3,0)*$C$14</f>
        <v>7044.7184985587564</v>
      </c>
      <c r="H1657" s="46"/>
      <c r="I1657" s="41"/>
      <c r="J1657" s="42">
        <f>+VLOOKUP(C1657,'[8]Resumen Peso'!$B$1:$D$65536,3,0)</f>
        <v>5877.6996635840769</v>
      </c>
      <c r="N1657" s="9"/>
      <c r="O1657" s="9"/>
      <c r="P1657" s="9"/>
      <c r="Q1657" s="9"/>
      <c r="R1657" s="9"/>
    </row>
    <row r="1658" spans="1:18" x14ac:dyDescent="0.2">
      <c r="A1658" s="33"/>
      <c r="B1658" s="34">
        <f t="shared" si="25"/>
        <v>1642</v>
      </c>
      <c r="C1658" s="35" t="s">
        <v>1691</v>
      </c>
      <c r="D1658" s="36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37" t="s">
        <v>50</v>
      </c>
      <c r="F1658" s="38">
        <v>0</v>
      </c>
      <c r="G1658" s="39">
        <f>VLOOKUP(C1658,'[8]Resumen Peso'!$B$1:$D$65536,3,0)*$C$14</f>
        <v>7819.6375334002205</v>
      </c>
      <c r="H1658" s="46"/>
      <c r="I1658" s="41"/>
      <c r="J1658" s="42">
        <f>+VLOOKUP(C1658,'[8]Resumen Peso'!$B$1:$D$65536,3,0)</f>
        <v>6524.246626578326</v>
      </c>
      <c r="N1658" s="9"/>
      <c r="O1658" s="9"/>
      <c r="P1658" s="9"/>
      <c r="Q1658" s="9"/>
      <c r="R1658" s="9"/>
    </row>
    <row r="1659" spans="1:18" x14ac:dyDescent="0.2">
      <c r="A1659" s="33"/>
      <c r="B1659" s="34">
        <f t="shared" si="25"/>
        <v>1643</v>
      </c>
      <c r="C1659" s="35" t="s">
        <v>1692</v>
      </c>
      <c r="D1659" s="36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37" t="s">
        <v>50</v>
      </c>
      <c r="F1659" s="38">
        <v>0</v>
      </c>
      <c r="G1659" s="39">
        <f>VLOOKUP(C1659,'[8]Resumen Peso'!$B$1:$D$65536,3,0)*$C$14</f>
        <v>8594.5565682416836</v>
      </c>
      <c r="H1659" s="46"/>
      <c r="I1659" s="41"/>
      <c r="J1659" s="42">
        <f>+VLOOKUP(C1659,'[8]Resumen Peso'!$B$1:$D$65536,3,0)</f>
        <v>7170.7935895725741</v>
      </c>
      <c r="N1659" s="9"/>
      <c r="O1659" s="9"/>
      <c r="P1659" s="9"/>
      <c r="Q1659" s="9"/>
      <c r="R1659" s="9"/>
    </row>
    <row r="1660" spans="1:18" x14ac:dyDescent="0.2">
      <c r="A1660" s="33"/>
      <c r="B1660" s="34">
        <f t="shared" si="25"/>
        <v>1644</v>
      </c>
      <c r="C1660" s="35" t="s">
        <v>1693</v>
      </c>
      <c r="D1660" s="36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37" t="s">
        <v>50</v>
      </c>
      <c r="F1660" s="38">
        <v>0</v>
      </c>
      <c r="G1660" s="39">
        <f>VLOOKUP(C1660,'[8]Resumen Peso'!$B$1:$D$65536,3,0)*$C$14</f>
        <v>9635.1882954117846</v>
      </c>
      <c r="H1660" s="46"/>
      <c r="I1660" s="41"/>
      <c r="J1660" s="42">
        <f>+VLOOKUP(C1660,'[8]Resumen Peso'!$B$1:$D$65536,3,0)</f>
        <v>8039.0356284778863</v>
      </c>
      <c r="N1660" s="9"/>
      <c r="O1660" s="9"/>
      <c r="P1660" s="9"/>
      <c r="Q1660" s="9"/>
      <c r="R1660" s="9"/>
    </row>
    <row r="1661" spans="1:18" x14ac:dyDescent="0.2">
      <c r="A1661" s="33"/>
      <c r="B1661" s="34">
        <f t="shared" si="25"/>
        <v>1645</v>
      </c>
      <c r="C1661" s="35" t="s">
        <v>1694</v>
      </c>
      <c r="D1661" s="36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37" t="s">
        <v>50</v>
      </c>
      <c r="F1661" s="38">
        <v>0</v>
      </c>
      <c r="G1661" s="39">
        <f>VLOOKUP(C1661,'[8]Resumen Peso'!$B$1:$D$65536,3,0)*$C$14</f>
        <v>10693.882680812192</v>
      </c>
      <c r="H1661" s="46"/>
      <c r="I1661" s="41"/>
      <c r="J1661" s="42">
        <f>+VLOOKUP(C1661,'[8]Resumen Peso'!$B$1:$D$65536,3,0)</f>
        <v>8922.3480893206288</v>
      </c>
      <c r="N1661" s="9"/>
      <c r="O1661" s="9"/>
      <c r="P1661" s="9"/>
      <c r="Q1661" s="9"/>
      <c r="R1661" s="9"/>
    </row>
    <row r="1662" spans="1:18" x14ac:dyDescent="0.2">
      <c r="A1662" s="33"/>
      <c r="B1662" s="34">
        <f t="shared" si="25"/>
        <v>1646</v>
      </c>
      <c r="C1662" s="35" t="s">
        <v>1695</v>
      </c>
      <c r="D1662" s="36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37" t="s">
        <v>50</v>
      </c>
      <c r="F1662" s="38">
        <v>0</v>
      </c>
      <c r="G1662" s="39">
        <f>VLOOKUP(C1662,'[8]Resumen Peso'!$B$1:$D$65536,3,0)*$C$14</f>
        <v>11752.5770662126</v>
      </c>
      <c r="H1662" s="46"/>
      <c r="I1662" s="41"/>
      <c r="J1662" s="42">
        <f>+VLOOKUP(C1662,'[8]Resumen Peso'!$B$1:$D$65536,3,0)</f>
        <v>9805.6605501633712</v>
      </c>
      <c r="N1662" s="9"/>
      <c r="O1662" s="9"/>
      <c r="P1662" s="9"/>
      <c r="Q1662" s="9"/>
      <c r="R1662" s="9"/>
    </row>
    <row r="1663" spans="1:18" x14ac:dyDescent="0.2">
      <c r="A1663" s="33"/>
      <c r="B1663" s="34">
        <f t="shared" si="25"/>
        <v>1647</v>
      </c>
      <c r="C1663" s="35" t="s">
        <v>1696</v>
      </c>
      <c r="D1663" s="36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37" t="s">
        <v>50</v>
      </c>
      <c r="F1663" s="38">
        <v>0</v>
      </c>
      <c r="G1663" s="39">
        <f>VLOOKUP(C1663,'[8]Resumen Peso'!$B$1:$D$65536,3,0)*$C$14</f>
        <v>13002.606400538099</v>
      </c>
      <c r="H1663" s="46"/>
      <c r="I1663" s="41"/>
      <c r="J1663" s="42">
        <f>+VLOOKUP(C1663,'[8]Resumen Peso'!$B$1:$D$65536,3,0)</f>
        <v>10848.61166302024</v>
      </c>
      <c r="N1663" s="9"/>
      <c r="O1663" s="9"/>
      <c r="P1663" s="9"/>
      <c r="Q1663" s="9"/>
      <c r="R1663" s="9"/>
    </row>
    <row r="1664" spans="1:18" x14ac:dyDescent="0.2">
      <c r="A1664" s="33"/>
      <c r="B1664" s="34">
        <f t="shared" si="25"/>
        <v>1648</v>
      </c>
      <c r="C1664" s="35" t="s">
        <v>1697</v>
      </c>
      <c r="D1664" s="36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37" t="s">
        <v>50</v>
      </c>
      <c r="F1664" s="38">
        <v>0</v>
      </c>
      <c r="G1664" s="39">
        <f>VLOOKUP(C1664,'[8]Resumen Peso'!$B$1:$D$65536,3,0)*$C$14</f>
        <v>14479.517149819711</v>
      </c>
      <c r="H1664" s="46"/>
      <c r="I1664" s="41"/>
      <c r="J1664" s="42">
        <f>+VLOOKUP(C1664,'[8]Resumen Peso'!$B$1:$D$65536,3,0)</f>
        <v>12080.859312940132</v>
      </c>
      <c r="N1664" s="9"/>
      <c r="O1664" s="9"/>
      <c r="P1664" s="9"/>
      <c r="Q1664" s="9"/>
      <c r="R1664" s="9"/>
    </row>
    <row r="1665" spans="1:18" x14ac:dyDescent="0.2">
      <c r="A1665" s="33"/>
      <c r="B1665" s="34">
        <f t="shared" si="25"/>
        <v>1649</v>
      </c>
      <c r="C1665" s="35" t="s">
        <v>1698</v>
      </c>
      <c r="D1665" s="36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37" t="s">
        <v>50</v>
      </c>
      <c r="F1665" s="38">
        <v>0</v>
      </c>
      <c r="G1665" s="39">
        <f>VLOOKUP(C1665,'[8]Resumen Peso'!$B$1:$D$65536,3,0)*$C$14</f>
        <v>16217.059207798076</v>
      </c>
      <c r="H1665" s="46"/>
      <c r="I1665" s="41"/>
      <c r="J1665" s="42">
        <f>+VLOOKUP(C1665,'[8]Resumen Peso'!$B$1:$D$65536,3,0)</f>
        <v>13530.56243049295</v>
      </c>
      <c r="N1665" s="9"/>
      <c r="O1665" s="9"/>
      <c r="P1665" s="9"/>
      <c r="Q1665" s="9"/>
      <c r="R1665" s="9"/>
    </row>
    <row r="1666" spans="1:18" x14ac:dyDescent="0.2">
      <c r="A1666" s="33"/>
      <c r="B1666" s="34">
        <f t="shared" si="25"/>
        <v>1650</v>
      </c>
      <c r="C1666" s="35" t="s">
        <v>1699</v>
      </c>
      <c r="D1666" s="36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37" t="s">
        <v>50</v>
      </c>
      <c r="F1666" s="38">
        <v>0</v>
      </c>
      <c r="G1666" s="39">
        <f>VLOOKUP(C1666,'[8]Resumen Peso'!$B$1:$D$65536,3,0)*$C$14</f>
        <v>16741.695552687492</v>
      </c>
      <c r="H1666" s="46"/>
      <c r="I1666" s="41"/>
      <c r="J1666" s="42">
        <f>+VLOOKUP(C1666,'[8]Resumen Peso'!$B$1:$D$65536,3,0)</f>
        <v>13968.288205978706</v>
      </c>
      <c r="N1666" s="9"/>
      <c r="O1666" s="9"/>
      <c r="P1666" s="9"/>
      <c r="Q1666" s="9"/>
      <c r="R1666" s="9"/>
    </row>
    <row r="1667" spans="1:18" x14ac:dyDescent="0.2">
      <c r="A1667" s="33"/>
      <c r="B1667" s="34">
        <f t="shared" si="25"/>
        <v>1651</v>
      </c>
      <c r="C1667" s="35" t="s">
        <v>1700</v>
      </c>
      <c r="D1667" s="36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37" t="s">
        <v>50</v>
      </c>
      <c r="F1667" s="38">
        <v>0</v>
      </c>
      <c r="G1667" s="39">
        <f>VLOOKUP(C1667,'[8]Resumen Peso'!$B$1:$D$65536,3,0)*$C$14</f>
        <v>18664.097606117604</v>
      </c>
      <c r="H1667" s="46"/>
      <c r="I1667" s="41"/>
      <c r="J1667" s="42">
        <f>+VLOOKUP(C1667,'[8]Resumen Peso'!$B$1:$D$65536,3,0)</f>
        <v>15572.227654379829</v>
      </c>
      <c r="N1667" s="9"/>
      <c r="O1667" s="9"/>
      <c r="P1667" s="9"/>
      <c r="Q1667" s="9"/>
      <c r="R1667" s="9"/>
    </row>
    <row r="1668" spans="1:18" x14ac:dyDescent="0.2">
      <c r="A1668" s="33"/>
      <c r="B1668" s="34">
        <f t="shared" si="25"/>
        <v>1652</v>
      </c>
      <c r="C1668" s="35" t="s">
        <v>1701</v>
      </c>
      <c r="D1668" s="36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37" t="s">
        <v>50</v>
      </c>
      <c r="F1668" s="38">
        <v>0</v>
      </c>
      <c r="G1668" s="39">
        <f>VLOOKUP(C1668,'[8]Resumen Peso'!$B$1:$D$65536,3,0)*$C$14</f>
        <v>20586.499659547713</v>
      </c>
      <c r="H1668" s="46"/>
      <c r="I1668" s="41"/>
      <c r="J1668" s="42">
        <f>+VLOOKUP(C1668,'[8]Resumen Peso'!$B$1:$D$65536,3,0)</f>
        <v>17176.16710278095</v>
      </c>
      <c r="N1668" s="9"/>
      <c r="O1668" s="9"/>
      <c r="P1668" s="9"/>
      <c r="Q1668" s="9"/>
      <c r="R1668" s="9"/>
    </row>
    <row r="1669" spans="1:18" x14ac:dyDescent="0.2">
      <c r="A1669" s="33"/>
      <c r="B1669" s="34">
        <f t="shared" si="25"/>
        <v>1653</v>
      </c>
      <c r="C1669" s="35" t="s">
        <v>1702</v>
      </c>
      <c r="D1669" s="36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37" t="s">
        <v>50</v>
      </c>
      <c r="F1669" s="38">
        <v>0</v>
      </c>
      <c r="G1669" s="39">
        <f>VLOOKUP(C1669,'[8]Resumen Peso'!$B$1:$D$65536,3,0)*$C$14</f>
        <v>4280.5740697360279</v>
      </c>
      <c r="H1669" s="46"/>
      <c r="I1669" s="41"/>
      <c r="J1669" s="42">
        <f>+VLOOKUP(C1669,'[8]Resumen Peso'!$B$1:$D$65536,3,0)</f>
        <v>3571.4597786670283</v>
      </c>
      <c r="N1669" s="9"/>
      <c r="O1669" s="9"/>
      <c r="P1669" s="9"/>
      <c r="Q1669" s="9"/>
      <c r="R1669" s="9"/>
    </row>
    <row r="1670" spans="1:18" x14ac:dyDescent="0.2">
      <c r="A1670" s="33"/>
      <c r="B1670" s="34">
        <f t="shared" si="25"/>
        <v>1654</v>
      </c>
      <c r="C1670" s="35" t="s">
        <v>1703</v>
      </c>
      <c r="D1670" s="36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37" t="s">
        <v>50</v>
      </c>
      <c r="F1670" s="38">
        <v>0</v>
      </c>
      <c r="G1670" s="39">
        <f>VLOOKUP(C1670,'[8]Resumen Peso'!$B$1:$D$65536,3,0)*$C$14</f>
        <v>4897.5937554637439</v>
      </c>
      <c r="H1670" s="46"/>
      <c r="I1670" s="41"/>
      <c r="J1670" s="42">
        <f>+VLOOKUP(C1670,'[8]Resumen Peso'!$B$1:$D$65536,3,0)</f>
        <v>4086.2647918082216</v>
      </c>
      <c r="N1670" s="9"/>
      <c r="O1670" s="9"/>
      <c r="P1670" s="9"/>
      <c r="Q1670" s="9"/>
      <c r="R1670" s="9"/>
    </row>
    <row r="1671" spans="1:18" x14ac:dyDescent="0.2">
      <c r="A1671" s="33"/>
      <c r="B1671" s="34">
        <f t="shared" si="25"/>
        <v>1655</v>
      </c>
      <c r="C1671" s="35" t="s">
        <v>1704</v>
      </c>
      <c r="D1671" s="36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37" t="s">
        <v>50</v>
      </c>
      <c r="F1671" s="38">
        <v>0</v>
      </c>
      <c r="G1671" s="39">
        <f>VLOOKUP(C1671,'[8]Resumen Peso'!$B$1:$D$65536,3,0)*$C$14</f>
        <v>5509.1043368546052</v>
      </c>
      <c r="H1671" s="46"/>
      <c r="I1671" s="41"/>
      <c r="J1671" s="42">
        <f>+VLOOKUP(C1671,'[8]Resumen Peso'!$B$1:$D$65536,3,0)</f>
        <v>4596.4733316177972</v>
      </c>
      <c r="N1671" s="9"/>
      <c r="O1671" s="9"/>
      <c r="P1671" s="9"/>
      <c r="Q1671" s="9"/>
      <c r="R1671" s="9"/>
    </row>
    <row r="1672" spans="1:18" x14ac:dyDescent="0.2">
      <c r="A1672" s="33"/>
      <c r="B1672" s="34">
        <f t="shared" si="25"/>
        <v>1656</v>
      </c>
      <c r="C1672" s="35" t="s">
        <v>1705</v>
      </c>
      <c r="D1672" s="36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37" t="s">
        <v>50</v>
      </c>
      <c r="F1672" s="38">
        <v>0</v>
      </c>
      <c r="G1672" s="39">
        <f>VLOOKUP(C1672,'[8]Resumen Peso'!$B$1:$D$65536,3,0)*$C$14</f>
        <v>6115.1058139086126</v>
      </c>
      <c r="H1672" s="46"/>
      <c r="I1672" s="41"/>
      <c r="J1672" s="42">
        <f>+VLOOKUP(C1672,'[8]Resumen Peso'!$B$1:$D$65536,3,0)</f>
        <v>5102.0853980957554</v>
      </c>
      <c r="N1672" s="9"/>
      <c r="O1672" s="9"/>
      <c r="P1672" s="9"/>
      <c r="Q1672" s="9"/>
      <c r="R1672" s="9"/>
    </row>
    <row r="1673" spans="1:18" x14ac:dyDescent="0.2">
      <c r="A1673" s="33"/>
      <c r="B1673" s="34">
        <f t="shared" si="25"/>
        <v>1657</v>
      </c>
      <c r="C1673" s="35" t="s">
        <v>1706</v>
      </c>
      <c r="D1673" s="36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37" t="s">
        <v>50</v>
      </c>
      <c r="F1673" s="38">
        <v>0</v>
      </c>
      <c r="G1673" s="39">
        <f>VLOOKUP(C1673,'[8]Resumen Peso'!$B$1:$D$65536,3,0)*$C$14</f>
        <v>6721.1072909626191</v>
      </c>
      <c r="H1673" s="46"/>
      <c r="I1673" s="41"/>
      <c r="J1673" s="42">
        <f>+VLOOKUP(C1673,'[8]Resumen Peso'!$B$1:$D$65536,3,0)</f>
        <v>5607.6974645737128</v>
      </c>
      <c r="N1673" s="9"/>
      <c r="O1673" s="9"/>
      <c r="P1673" s="9"/>
      <c r="Q1673" s="9"/>
      <c r="R1673" s="9"/>
    </row>
    <row r="1674" spans="1:18" x14ac:dyDescent="0.2">
      <c r="A1674" s="33"/>
      <c r="B1674" s="34">
        <f t="shared" si="25"/>
        <v>1658</v>
      </c>
      <c r="C1674" s="35" t="s">
        <v>1707</v>
      </c>
      <c r="D1674" s="36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37" t="s">
        <v>50</v>
      </c>
      <c r="F1674" s="38">
        <v>0</v>
      </c>
      <c r="G1674" s="39">
        <f>VLOOKUP(C1674,'[8]Resumen Peso'!$B$1:$D$65536,3,0)*$C$14</f>
        <v>7534.901165394107</v>
      </c>
      <c r="H1674" s="46"/>
      <c r="I1674" s="41"/>
      <c r="J1674" s="42">
        <f>+VLOOKUP(C1674,'[8]Resumen Peso'!$B$1:$D$65536,3,0)</f>
        <v>6286.67931217363</v>
      </c>
      <c r="N1674" s="9"/>
      <c r="O1674" s="9"/>
      <c r="P1674" s="9"/>
      <c r="Q1674" s="9"/>
      <c r="R1674" s="9"/>
    </row>
    <row r="1675" spans="1:18" x14ac:dyDescent="0.2">
      <c r="A1675" s="33"/>
      <c r="B1675" s="34">
        <f t="shared" si="25"/>
        <v>1659</v>
      </c>
      <c r="C1675" s="35" t="s">
        <v>1708</v>
      </c>
      <c r="D1675" s="36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37" t="s">
        <v>50</v>
      </c>
      <c r="F1675" s="38">
        <v>0</v>
      </c>
      <c r="G1675" s="39">
        <f>VLOOKUP(C1675,'[8]Resumen Peso'!$B$1:$D$65536,3,0)*$C$14</f>
        <v>8362.8203833452917</v>
      </c>
      <c r="H1675" s="46"/>
      <c r="I1675" s="41"/>
      <c r="J1675" s="42">
        <f>+VLOOKUP(C1675,'[8]Resumen Peso'!$B$1:$D$65536,3,0)</f>
        <v>6977.446517395816</v>
      </c>
      <c r="N1675" s="9"/>
      <c r="O1675" s="9"/>
      <c r="P1675" s="9"/>
      <c r="Q1675" s="9"/>
      <c r="R1675" s="9"/>
    </row>
    <row r="1676" spans="1:18" x14ac:dyDescent="0.2">
      <c r="A1676" s="33"/>
      <c r="B1676" s="34">
        <f t="shared" si="25"/>
        <v>1660</v>
      </c>
      <c r="C1676" s="35" t="s">
        <v>1709</v>
      </c>
      <c r="D1676" s="36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37" t="s">
        <v>50</v>
      </c>
      <c r="F1676" s="38">
        <v>0</v>
      </c>
      <c r="G1676" s="39">
        <f>VLOOKUP(C1676,'[8]Resumen Peso'!$B$1:$D$65536,3,0)*$C$14</f>
        <v>9190.7396012964746</v>
      </c>
      <c r="H1676" s="46"/>
      <c r="I1676" s="41"/>
      <c r="J1676" s="42">
        <f>+VLOOKUP(C1676,'[8]Resumen Peso'!$B$1:$D$65536,3,0)</f>
        <v>7668.2137226180021</v>
      </c>
      <c r="N1676" s="9"/>
      <c r="O1676" s="9"/>
      <c r="P1676" s="9"/>
      <c r="Q1676" s="9"/>
      <c r="R1676" s="9"/>
    </row>
    <row r="1677" spans="1:18" x14ac:dyDescent="0.2">
      <c r="A1677" s="33"/>
      <c r="B1677" s="34">
        <f t="shared" si="25"/>
        <v>1661</v>
      </c>
      <c r="C1677" s="35" t="s">
        <v>1710</v>
      </c>
      <c r="D1677" s="36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37" t="s">
        <v>50</v>
      </c>
      <c r="F1677" s="38">
        <v>0</v>
      </c>
      <c r="G1677" s="39">
        <f>VLOOKUP(C1677,'[8]Resumen Peso'!$B$1:$D$65536,3,0)*$C$14</f>
        <v>10168.286401546475</v>
      </c>
      <c r="H1677" s="46"/>
      <c r="I1677" s="41"/>
      <c r="J1677" s="42">
        <f>+VLOOKUP(C1677,'[8]Resumen Peso'!$B$1:$D$65536,3,0)</f>
        <v>8483.8214009294352</v>
      </c>
      <c r="N1677" s="9"/>
      <c r="O1677" s="9"/>
      <c r="P1677" s="9"/>
      <c r="Q1677" s="9"/>
      <c r="R1677" s="9"/>
    </row>
    <row r="1678" spans="1:18" x14ac:dyDescent="0.2">
      <c r="A1678" s="33"/>
      <c r="B1678" s="34">
        <f t="shared" si="25"/>
        <v>1662</v>
      </c>
      <c r="C1678" s="35" t="s">
        <v>1711</v>
      </c>
      <c r="D1678" s="36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37" t="s">
        <v>50</v>
      </c>
      <c r="F1678" s="38">
        <v>0</v>
      </c>
      <c r="G1678" s="39">
        <f>VLOOKUP(C1678,'[8]Resumen Peso'!$B$1:$D$65536,3,0)*$C$14</f>
        <v>11323.258799049525</v>
      </c>
      <c r="H1678" s="46"/>
      <c r="I1678" s="41"/>
      <c r="J1678" s="42">
        <f>+VLOOKUP(C1678,'[8]Resumen Peso'!$B$1:$D$65536,3,0)</f>
        <v>9447.4625845539358</v>
      </c>
      <c r="N1678" s="9"/>
      <c r="O1678" s="9"/>
      <c r="P1678" s="9"/>
      <c r="Q1678" s="9"/>
      <c r="R1678" s="9"/>
    </row>
    <row r="1679" spans="1:18" x14ac:dyDescent="0.2">
      <c r="A1679" s="33"/>
      <c r="B1679" s="34">
        <f t="shared" si="25"/>
        <v>1663</v>
      </c>
      <c r="C1679" s="35" t="s">
        <v>1712</v>
      </c>
      <c r="D1679" s="36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37" t="s">
        <v>50</v>
      </c>
      <c r="F1679" s="38">
        <v>0</v>
      </c>
      <c r="G1679" s="39">
        <f>VLOOKUP(C1679,'[8]Resumen Peso'!$B$1:$D$65536,3,0)*$C$14</f>
        <v>12682.049854935469</v>
      </c>
      <c r="H1679" s="46"/>
      <c r="I1679" s="41"/>
      <c r="J1679" s="42">
        <f>+VLOOKUP(C1679,'[8]Resumen Peso'!$B$1:$D$65536,3,0)</f>
        <v>10581.158094700409</v>
      </c>
      <c r="N1679" s="9"/>
      <c r="O1679" s="9"/>
      <c r="P1679" s="9"/>
      <c r="Q1679" s="9"/>
      <c r="R1679" s="9"/>
    </row>
    <row r="1680" spans="1:18" x14ac:dyDescent="0.2">
      <c r="A1680" s="33"/>
      <c r="B1680" s="34">
        <f t="shared" si="25"/>
        <v>1664</v>
      </c>
      <c r="C1680" s="35" t="s">
        <v>1713</v>
      </c>
      <c r="D1680" s="36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37" t="s">
        <v>50</v>
      </c>
      <c r="F1680" s="38">
        <v>0</v>
      </c>
      <c r="G1680" s="39">
        <f>VLOOKUP(C1680,'[8]Resumen Peso'!$B$1:$D$65536,3,0)*$C$14</f>
        <v>13092.325491001429</v>
      </c>
      <c r="H1680" s="46"/>
      <c r="I1680" s="41"/>
      <c r="J1680" s="42">
        <f>+VLOOKUP(C1680,'[8]Resumen Peso'!$B$1:$D$65536,3,0)</f>
        <v>10923.468006526551</v>
      </c>
      <c r="N1680" s="9"/>
      <c r="O1680" s="9"/>
      <c r="P1680" s="9"/>
      <c r="Q1680" s="9"/>
      <c r="R1680" s="9"/>
    </row>
    <row r="1681" spans="1:18" x14ac:dyDescent="0.2">
      <c r="A1681" s="33"/>
      <c r="B1681" s="34">
        <f t="shared" si="25"/>
        <v>1665</v>
      </c>
      <c r="C1681" s="35" t="s">
        <v>1714</v>
      </c>
      <c r="D1681" s="36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37" t="s">
        <v>50</v>
      </c>
      <c r="F1681" s="38">
        <v>0</v>
      </c>
      <c r="G1681" s="39">
        <f>VLOOKUP(C1681,'[8]Resumen Peso'!$B$1:$D$65536,3,0)*$C$14</f>
        <v>14595.680591974837</v>
      </c>
      <c r="H1681" s="46"/>
      <c r="I1681" s="41"/>
      <c r="J1681" s="42">
        <f>+VLOOKUP(C1681,'[8]Resumen Peso'!$B$1:$D$65536,3,0)</f>
        <v>12177.779271490022</v>
      </c>
      <c r="N1681" s="9"/>
      <c r="O1681" s="9"/>
      <c r="P1681" s="9"/>
      <c r="Q1681" s="9"/>
      <c r="R1681" s="9"/>
    </row>
    <row r="1682" spans="1:18" x14ac:dyDescent="0.2">
      <c r="A1682" s="33"/>
      <c r="B1682" s="34">
        <f t="shared" ref="B1682:B1745" si="26">1+B1681</f>
        <v>1666</v>
      </c>
      <c r="C1682" s="35" t="s">
        <v>1715</v>
      </c>
      <c r="D1682" s="36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37" t="s">
        <v>50</v>
      </c>
      <c r="F1682" s="38">
        <v>0</v>
      </c>
      <c r="G1682" s="39">
        <f>VLOOKUP(C1682,'[8]Resumen Peso'!$B$1:$D$65536,3,0)*$C$14</f>
        <v>16099.035692948244</v>
      </c>
      <c r="H1682" s="46"/>
      <c r="I1682" s="41"/>
      <c r="J1682" s="42">
        <f>+VLOOKUP(C1682,'[8]Resumen Peso'!$B$1:$D$65536,3,0)</f>
        <v>13432.090536453494</v>
      </c>
      <c r="N1682" s="9"/>
      <c r="O1682" s="9"/>
      <c r="P1682" s="9"/>
      <c r="Q1682" s="9"/>
      <c r="R1682" s="9"/>
    </row>
    <row r="1683" spans="1:18" x14ac:dyDescent="0.2">
      <c r="A1683" s="33"/>
      <c r="B1683" s="34">
        <f t="shared" si="26"/>
        <v>1667</v>
      </c>
      <c r="C1683" s="35" t="s">
        <v>1716</v>
      </c>
      <c r="D1683" s="36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37" t="s">
        <v>50</v>
      </c>
      <c r="F1683" s="38">
        <v>0</v>
      </c>
      <c r="G1683" s="39">
        <f>VLOOKUP(C1683,'[8]Resumen Peso'!$B$1:$D$65536,3,0)*$C$14</f>
        <v>4232.2313886008842</v>
      </c>
      <c r="H1683" s="46"/>
      <c r="I1683" s="41"/>
      <c r="J1683" s="42">
        <f>+VLOOKUP(C1683,'[8]Resumen Peso'!$B$1:$D$65536,3,0)</f>
        <v>3531.1254827398143</v>
      </c>
      <c r="N1683" s="9"/>
      <c r="O1683" s="9"/>
      <c r="P1683" s="9"/>
      <c r="Q1683" s="9"/>
      <c r="R1683" s="9"/>
    </row>
    <row r="1684" spans="1:18" x14ac:dyDescent="0.2">
      <c r="A1684" s="33"/>
      <c r="B1684" s="34">
        <f t="shared" si="26"/>
        <v>1668</v>
      </c>
      <c r="C1684" s="35" t="s">
        <v>1717</v>
      </c>
      <c r="D1684" s="36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37" t="s">
        <v>50</v>
      </c>
      <c r="F1684" s="38">
        <v>0</v>
      </c>
      <c r="G1684" s="39">
        <f>VLOOKUP(C1684,'[8]Resumen Peso'!$B$1:$D$65536,3,0)*$C$14</f>
        <v>4842.2827599307411</v>
      </c>
      <c r="H1684" s="46"/>
      <c r="I1684" s="41"/>
      <c r="J1684" s="42">
        <f>+VLOOKUP(C1684,'[8]Resumen Peso'!$B$1:$D$65536,3,0)</f>
        <v>4040.1165433149226</v>
      </c>
      <c r="N1684" s="9"/>
      <c r="O1684" s="9"/>
      <c r="P1684" s="9"/>
      <c r="Q1684" s="9"/>
      <c r="R1684" s="9"/>
    </row>
    <row r="1685" spans="1:18" x14ac:dyDescent="0.2">
      <c r="A1685" s="33"/>
      <c r="B1685" s="34">
        <f t="shared" si="26"/>
        <v>1669</v>
      </c>
      <c r="C1685" s="35" t="s">
        <v>1718</v>
      </c>
      <c r="D1685" s="36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37" t="s">
        <v>50</v>
      </c>
      <c r="F1685" s="38">
        <v>0</v>
      </c>
      <c r="G1685" s="39">
        <f>VLOOKUP(C1685,'[8]Resumen Peso'!$B$1:$D$65536,3,0)*$C$14</f>
        <v>5446.8872440165815</v>
      </c>
      <c r="H1685" s="46"/>
      <c r="I1685" s="41"/>
      <c r="J1685" s="42">
        <f>+VLOOKUP(C1685,'[8]Resumen Peso'!$B$1:$D$65536,3,0)</f>
        <v>4544.5630408491816</v>
      </c>
      <c r="N1685" s="9"/>
      <c r="O1685" s="9"/>
      <c r="P1685" s="9"/>
      <c r="Q1685" s="9"/>
      <c r="R1685" s="9"/>
    </row>
    <row r="1686" spans="1:18" x14ac:dyDescent="0.2">
      <c r="A1686" s="33"/>
      <c r="B1686" s="34">
        <f t="shared" si="26"/>
        <v>1670</v>
      </c>
      <c r="C1686" s="35" t="s">
        <v>1719</v>
      </c>
      <c r="D1686" s="36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37" t="s">
        <v>50</v>
      </c>
      <c r="F1686" s="38">
        <v>0</v>
      </c>
      <c r="G1686" s="39">
        <f>VLOOKUP(C1686,'[8]Resumen Peso'!$B$1:$D$65536,3,0)*$C$14</f>
        <v>6046.0448408584061</v>
      </c>
      <c r="H1686" s="46"/>
      <c r="I1686" s="41"/>
      <c r="J1686" s="42">
        <f>+VLOOKUP(C1686,'[8]Resumen Peso'!$B$1:$D$65536,3,0)</f>
        <v>5044.464975342592</v>
      </c>
      <c r="N1686" s="9"/>
      <c r="O1686" s="9"/>
      <c r="P1686" s="9"/>
      <c r="Q1686" s="9"/>
      <c r="R1686" s="9"/>
    </row>
    <row r="1687" spans="1:18" x14ac:dyDescent="0.2">
      <c r="A1687" s="33"/>
      <c r="B1687" s="34">
        <f t="shared" si="26"/>
        <v>1671</v>
      </c>
      <c r="C1687" s="35" t="s">
        <v>1720</v>
      </c>
      <c r="D1687" s="36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37" t="s">
        <v>50</v>
      </c>
      <c r="F1687" s="38">
        <v>0</v>
      </c>
      <c r="G1687" s="39">
        <f>VLOOKUP(C1687,'[8]Resumen Peso'!$B$1:$D$65536,3,0)*$C$14</f>
        <v>6645.2024377002299</v>
      </c>
      <c r="H1687" s="46"/>
      <c r="I1687" s="41"/>
      <c r="J1687" s="42">
        <f>+VLOOKUP(C1687,'[8]Resumen Peso'!$B$1:$D$65536,3,0)</f>
        <v>5544.3669098360015</v>
      </c>
      <c r="N1687" s="9"/>
      <c r="O1687" s="9"/>
      <c r="P1687" s="9"/>
      <c r="Q1687" s="9"/>
      <c r="R1687" s="9"/>
    </row>
    <row r="1688" spans="1:18" x14ac:dyDescent="0.2">
      <c r="A1688" s="33"/>
      <c r="B1688" s="34">
        <f t="shared" si="26"/>
        <v>1672</v>
      </c>
      <c r="C1688" s="35" t="s">
        <v>1721</v>
      </c>
      <c r="D1688" s="36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37" t="s">
        <v>50</v>
      </c>
      <c r="F1688" s="38">
        <v>0</v>
      </c>
      <c r="G1688" s="39">
        <f>VLOOKUP(C1688,'[8]Resumen Peso'!$B$1:$D$65536,3,0)*$C$14</f>
        <v>7449.8057276118707</v>
      </c>
      <c r="H1688" s="46"/>
      <c r="I1688" s="41"/>
      <c r="J1688" s="42">
        <f>+VLOOKUP(C1688,'[8]Resumen Peso'!$B$1:$D$65536,3,0)</f>
        <v>6215.6806731041606</v>
      </c>
      <c r="N1688" s="9"/>
      <c r="O1688" s="9"/>
      <c r="P1688" s="9"/>
      <c r="Q1688" s="9"/>
      <c r="R1688" s="9"/>
    </row>
    <row r="1689" spans="1:18" x14ac:dyDescent="0.2">
      <c r="A1689" s="33"/>
      <c r="B1689" s="34">
        <f t="shared" si="26"/>
        <v>1673</v>
      </c>
      <c r="C1689" s="35" t="s">
        <v>1722</v>
      </c>
      <c r="D1689" s="36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37" t="s">
        <v>50</v>
      </c>
      <c r="F1689" s="38">
        <v>0</v>
      </c>
      <c r="G1689" s="39">
        <f>VLOOKUP(C1689,'[8]Resumen Peso'!$B$1:$D$65536,3,0)*$C$14</f>
        <v>8268.3748364171715</v>
      </c>
      <c r="H1689" s="46"/>
      <c r="I1689" s="41"/>
      <c r="J1689" s="42">
        <f>+VLOOKUP(C1689,'[8]Resumen Peso'!$B$1:$D$65536,3,0)</f>
        <v>6898.6466960090575</v>
      </c>
      <c r="N1689" s="9"/>
      <c r="O1689" s="9"/>
      <c r="P1689" s="9"/>
      <c r="Q1689" s="9"/>
      <c r="R1689" s="9"/>
    </row>
    <row r="1690" spans="1:18" x14ac:dyDescent="0.2">
      <c r="A1690" s="33"/>
      <c r="B1690" s="34">
        <f t="shared" si="26"/>
        <v>1674</v>
      </c>
      <c r="C1690" s="35" t="s">
        <v>1723</v>
      </c>
      <c r="D1690" s="36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37" t="s">
        <v>50</v>
      </c>
      <c r="F1690" s="38">
        <v>0</v>
      </c>
      <c r="G1690" s="39">
        <f>VLOOKUP(C1690,'[8]Resumen Peso'!$B$1:$D$65536,3,0)*$C$14</f>
        <v>9086.9439452224706</v>
      </c>
      <c r="H1690" s="46"/>
      <c r="I1690" s="41"/>
      <c r="J1690" s="42">
        <f>+VLOOKUP(C1690,'[8]Resumen Peso'!$B$1:$D$65536,3,0)</f>
        <v>7581.6127189139543</v>
      </c>
      <c r="N1690" s="9"/>
      <c r="O1690" s="9"/>
      <c r="P1690" s="9"/>
      <c r="Q1690" s="9"/>
      <c r="R1690" s="9"/>
    </row>
    <row r="1691" spans="1:18" x14ac:dyDescent="0.2">
      <c r="A1691" s="33"/>
      <c r="B1691" s="34">
        <f t="shared" si="26"/>
        <v>1675</v>
      </c>
      <c r="C1691" s="35" t="s">
        <v>1724</v>
      </c>
      <c r="D1691" s="36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37" t="s">
        <v>50</v>
      </c>
      <c r="F1691" s="38">
        <v>0</v>
      </c>
      <c r="G1691" s="39">
        <f>VLOOKUP(C1691,'[8]Resumen Peso'!$B$1:$D$65536,3,0)*$C$14</f>
        <v>10053.450816600947</v>
      </c>
      <c r="H1691" s="46"/>
      <c r="I1691" s="41"/>
      <c r="J1691" s="42">
        <f>+VLOOKUP(C1691,'[8]Resumen Peso'!$B$1:$D$65536,3,0)</f>
        <v>8388.0093285038456</v>
      </c>
      <c r="N1691" s="9"/>
      <c r="O1691" s="9"/>
      <c r="P1691" s="9"/>
      <c r="Q1691" s="9"/>
      <c r="R1691" s="9"/>
    </row>
    <row r="1692" spans="1:18" x14ac:dyDescent="0.2">
      <c r="A1692" s="33"/>
      <c r="B1692" s="34">
        <f t="shared" si="26"/>
        <v>1676</v>
      </c>
      <c r="C1692" s="35" t="s">
        <v>1725</v>
      </c>
      <c r="D1692" s="36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37" t="s">
        <v>50</v>
      </c>
      <c r="F1692" s="38">
        <v>0</v>
      </c>
      <c r="G1692" s="39">
        <f>VLOOKUP(C1692,'[8]Resumen Peso'!$B$1:$D$65536,3,0)*$C$14</f>
        <v>11195.379528508849</v>
      </c>
      <c r="H1692" s="46"/>
      <c r="I1692" s="41"/>
      <c r="J1692" s="42">
        <f>+VLOOKUP(C1692,'[8]Resumen Peso'!$B$1:$D$65536,3,0)</f>
        <v>9340.7676263962639</v>
      </c>
      <c r="N1692" s="9"/>
      <c r="O1692" s="9"/>
      <c r="P1692" s="9"/>
      <c r="Q1692" s="9"/>
      <c r="R1692" s="9"/>
    </row>
    <row r="1693" spans="1:18" x14ac:dyDescent="0.2">
      <c r="A1693" s="33"/>
      <c r="B1693" s="34">
        <f t="shared" si="26"/>
        <v>1677</v>
      </c>
      <c r="C1693" s="35" t="s">
        <v>1726</v>
      </c>
      <c r="D1693" s="36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37" t="s">
        <v>50</v>
      </c>
      <c r="F1693" s="38">
        <v>0</v>
      </c>
      <c r="G1693" s="39">
        <f>VLOOKUP(C1693,'[8]Resumen Peso'!$B$1:$D$65536,3,0)*$C$14</f>
        <v>12538.825071929914</v>
      </c>
      <c r="H1693" s="46"/>
      <c r="I1693" s="41"/>
      <c r="J1693" s="42">
        <f>+VLOOKUP(C1693,'[8]Resumen Peso'!$B$1:$D$65536,3,0)</f>
        <v>10461.659741563817</v>
      </c>
      <c r="N1693" s="9"/>
      <c r="O1693" s="9"/>
      <c r="P1693" s="9"/>
      <c r="Q1693" s="9"/>
      <c r="R1693" s="9"/>
    </row>
    <row r="1694" spans="1:18" x14ac:dyDescent="0.2">
      <c r="A1694" s="33"/>
      <c r="B1694" s="34">
        <f t="shared" si="26"/>
        <v>1678</v>
      </c>
      <c r="C1694" s="35" t="s">
        <v>1727</v>
      </c>
      <c r="D1694" s="36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37" t="s">
        <v>50</v>
      </c>
      <c r="F1694" s="38">
        <v>0</v>
      </c>
      <c r="G1694" s="39">
        <f>VLOOKUP(C1694,'[8]Resumen Peso'!$B$1:$D$65536,3,0)*$C$14</f>
        <v>12944.467258386374</v>
      </c>
      <c r="H1694" s="46"/>
      <c r="I1694" s="41"/>
      <c r="J1694" s="42">
        <f>+VLOOKUP(C1694,'[8]Resumen Peso'!$B$1:$D$65536,3,0)</f>
        <v>10800.103774971032</v>
      </c>
      <c r="N1694" s="9"/>
      <c r="O1694" s="9"/>
      <c r="P1694" s="9"/>
      <c r="Q1694" s="9"/>
      <c r="R1694" s="9"/>
    </row>
    <row r="1695" spans="1:18" x14ac:dyDescent="0.2">
      <c r="A1695" s="33"/>
      <c r="B1695" s="34">
        <f t="shared" si="26"/>
        <v>1679</v>
      </c>
      <c r="C1695" s="35" t="s">
        <v>1728</v>
      </c>
      <c r="D1695" s="36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37" t="s">
        <v>50</v>
      </c>
      <c r="F1695" s="38">
        <v>0</v>
      </c>
      <c r="G1695" s="39">
        <f>VLOOKUP(C1695,'[8]Resumen Peso'!$B$1:$D$65536,3,0)*$C$14</f>
        <v>14430.844212247906</v>
      </c>
      <c r="H1695" s="46"/>
      <c r="I1695" s="41"/>
      <c r="J1695" s="42">
        <f>+VLOOKUP(C1695,'[8]Resumen Peso'!$B$1:$D$65536,3,0)</f>
        <v>12040.249470424784</v>
      </c>
      <c r="N1695" s="9"/>
      <c r="O1695" s="9"/>
      <c r="P1695" s="9"/>
      <c r="Q1695" s="9"/>
      <c r="R1695" s="9"/>
    </row>
    <row r="1696" spans="1:18" x14ac:dyDescent="0.2">
      <c r="A1696" s="33"/>
      <c r="B1696" s="34">
        <f t="shared" si="26"/>
        <v>1680</v>
      </c>
      <c r="C1696" s="35" t="s">
        <v>1729</v>
      </c>
      <c r="D1696" s="36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37" t="s">
        <v>50</v>
      </c>
      <c r="F1696" s="38">
        <v>0</v>
      </c>
      <c r="G1696" s="39">
        <f>VLOOKUP(C1696,'[8]Resumen Peso'!$B$1:$D$65536,3,0)*$C$14</f>
        <v>15917.221166109441</v>
      </c>
      <c r="H1696" s="46"/>
      <c r="I1696" s="41"/>
      <c r="J1696" s="42">
        <f>+VLOOKUP(C1696,'[8]Resumen Peso'!$B$1:$D$65536,3,0)</f>
        <v>13280.395165878535</v>
      </c>
      <c r="N1696" s="9"/>
      <c r="O1696" s="9"/>
      <c r="P1696" s="9"/>
      <c r="Q1696" s="9"/>
      <c r="R1696" s="9"/>
    </row>
    <row r="1697" spans="1:18" x14ac:dyDescent="0.2">
      <c r="A1697" s="33"/>
      <c r="B1697" s="34">
        <f t="shared" si="26"/>
        <v>1681</v>
      </c>
      <c r="C1697" s="35" t="s">
        <v>1730</v>
      </c>
      <c r="D1697" s="36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37" t="s">
        <v>50</v>
      </c>
      <c r="F1697" s="38">
        <v>0</v>
      </c>
      <c r="G1697" s="39">
        <f>VLOOKUP(C1697,'[8]Resumen Peso'!$B$1:$D$65536,3,0)*$C$14</f>
        <v>3686.6655246733571</v>
      </c>
      <c r="H1697" s="46"/>
      <c r="I1697" s="41"/>
      <c r="J1697" s="42">
        <f>+VLOOKUP(C1697,'[8]Resumen Peso'!$B$1:$D$65536,3,0)</f>
        <v>3075.9373449134669</v>
      </c>
      <c r="N1697" s="9"/>
      <c r="O1697" s="9"/>
      <c r="P1697" s="9"/>
      <c r="Q1697" s="9"/>
      <c r="R1697" s="9"/>
    </row>
    <row r="1698" spans="1:18" x14ac:dyDescent="0.2">
      <c r="A1698" s="33"/>
      <c r="B1698" s="34">
        <f t="shared" si="26"/>
        <v>1682</v>
      </c>
      <c r="C1698" s="35" t="s">
        <v>1731</v>
      </c>
      <c r="D1698" s="36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37" t="s">
        <v>50</v>
      </c>
      <c r="F1698" s="38">
        <v>0</v>
      </c>
      <c r="G1698" s="39">
        <f>VLOOKUP(C1698,'[8]Resumen Peso'!$B$1:$D$65536,3,0)*$C$14</f>
        <v>4218.076771473121</v>
      </c>
      <c r="H1698" s="46"/>
      <c r="I1698" s="41"/>
      <c r="J1698" s="42">
        <f>+VLOOKUP(C1698,'[8]Resumen Peso'!$B$1:$D$65536,3,0)</f>
        <v>3519.3157009370298</v>
      </c>
      <c r="N1698" s="9"/>
      <c r="O1698" s="9"/>
      <c r="P1698" s="9"/>
      <c r="Q1698" s="9"/>
      <c r="R1698" s="9"/>
    </row>
    <row r="1699" spans="1:18" x14ac:dyDescent="0.2">
      <c r="A1699" s="33"/>
      <c r="B1699" s="34">
        <f t="shared" si="26"/>
        <v>1683</v>
      </c>
      <c r="C1699" s="35" t="s">
        <v>1732</v>
      </c>
      <c r="D1699" s="36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37" t="s">
        <v>50</v>
      </c>
      <c r="F1699" s="38">
        <v>0</v>
      </c>
      <c r="G1699" s="39">
        <f>VLOOKUP(C1699,'[8]Resumen Peso'!$B$1:$D$65536,3,0)*$C$14</f>
        <v>4744.7432749978852</v>
      </c>
      <c r="H1699" s="46"/>
      <c r="I1699" s="41"/>
      <c r="J1699" s="42">
        <f>+VLOOKUP(C1699,'[8]Resumen Peso'!$B$1:$D$65536,3,0)</f>
        <v>3958.7353216389533</v>
      </c>
      <c r="N1699" s="9"/>
      <c r="O1699" s="9"/>
      <c r="P1699" s="9"/>
      <c r="Q1699" s="9"/>
      <c r="R1699" s="9"/>
    </row>
    <row r="1700" spans="1:18" x14ac:dyDescent="0.2">
      <c r="A1700" s="33"/>
      <c r="B1700" s="34">
        <f t="shared" si="26"/>
        <v>1684</v>
      </c>
      <c r="C1700" s="35" t="s">
        <v>1733</v>
      </c>
      <c r="D1700" s="36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37" t="s">
        <v>50</v>
      </c>
      <c r="F1700" s="38">
        <v>0</v>
      </c>
      <c r="G1700" s="39">
        <f>VLOOKUP(C1700,'[8]Resumen Peso'!$B$1:$D$65536,3,0)*$C$14</f>
        <v>5266.6650352476536</v>
      </c>
      <c r="H1700" s="46"/>
      <c r="I1700" s="41"/>
      <c r="J1700" s="42">
        <f>+VLOOKUP(C1700,'[8]Resumen Peso'!$B$1:$D$65536,3,0)</f>
        <v>4394.1962070192385</v>
      </c>
      <c r="N1700" s="9"/>
      <c r="O1700" s="9"/>
      <c r="P1700" s="9"/>
      <c r="Q1700" s="9"/>
      <c r="R1700" s="9"/>
    </row>
    <row r="1701" spans="1:18" x14ac:dyDescent="0.2">
      <c r="A1701" s="33"/>
      <c r="B1701" s="34">
        <f t="shared" si="26"/>
        <v>1685</v>
      </c>
      <c r="C1701" s="35" t="s">
        <v>1734</v>
      </c>
      <c r="D1701" s="36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37" t="s">
        <v>50</v>
      </c>
      <c r="F1701" s="38">
        <v>0</v>
      </c>
      <c r="G1701" s="39">
        <f>VLOOKUP(C1701,'[8]Resumen Peso'!$B$1:$D$65536,3,0)*$C$14</f>
        <v>5788.5867954974201</v>
      </c>
      <c r="H1701" s="46"/>
      <c r="I1701" s="41"/>
      <c r="J1701" s="42">
        <f>+VLOOKUP(C1701,'[8]Resumen Peso'!$B$1:$D$65536,3,0)</f>
        <v>4829.6570923995232</v>
      </c>
      <c r="N1701" s="9"/>
      <c r="O1701" s="9"/>
      <c r="P1701" s="9"/>
      <c r="Q1701" s="9"/>
      <c r="R1701" s="9"/>
    </row>
    <row r="1702" spans="1:18" x14ac:dyDescent="0.2">
      <c r="A1702" s="33"/>
      <c r="B1702" s="34">
        <f t="shared" si="26"/>
        <v>1686</v>
      </c>
      <c r="C1702" s="35" t="s">
        <v>1735</v>
      </c>
      <c r="D1702" s="36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37" t="s">
        <v>50</v>
      </c>
      <c r="F1702" s="38">
        <v>0</v>
      </c>
      <c r="G1702" s="39">
        <f>VLOOKUP(C1702,'[8]Resumen Peso'!$B$1:$D$65536,3,0)*$C$14</f>
        <v>6489.4707825935575</v>
      </c>
      <c r="H1702" s="46"/>
      <c r="I1702" s="41"/>
      <c r="J1702" s="42">
        <f>+VLOOKUP(C1702,'[8]Resumen Peso'!$B$1:$D$65536,3,0)</f>
        <v>5414.4335566413856</v>
      </c>
      <c r="N1702" s="9"/>
      <c r="O1702" s="9"/>
      <c r="P1702" s="9"/>
      <c r="Q1702" s="9"/>
      <c r="R1702" s="9"/>
    </row>
    <row r="1703" spans="1:18" x14ac:dyDescent="0.2">
      <c r="A1703" s="33"/>
      <c r="B1703" s="34">
        <f t="shared" si="26"/>
        <v>1687</v>
      </c>
      <c r="C1703" s="35" t="s">
        <v>1736</v>
      </c>
      <c r="D1703" s="36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37" t="s">
        <v>50</v>
      </c>
      <c r="F1703" s="38">
        <v>0</v>
      </c>
      <c r="G1703" s="39">
        <f>VLOOKUP(C1703,'[8]Resumen Peso'!$B$1:$D$65536,3,0)*$C$14</f>
        <v>7202.52029144679</v>
      </c>
      <c r="H1703" s="46"/>
      <c r="I1703" s="41"/>
      <c r="J1703" s="42">
        <f>+VLOOKUP(C1703,'[8]Resumen Peso'!$B$1:$D$65536,3,0)</f>
        <v>6009.3602182479308</v>
      </c>
      <c r="N1703" s="9"/>
      <c r="O1703" s="9"/>
      <c r="P1703" s="9"/>
      <c r="Q1703" s="9"/>
      <c r="R1703" s="9"/>
    </row>
    <row r="1704" spans="1:18" x14ac:dyDescent="0.2">
      <c r="A1704" s="33"/>
      <c r="B1704" s="34">
        <f t="shared" si="26"/>
        <v>1688</v>
      </c>
      <c r="C1704" s="35" t="s">
        <v>1737</v>
      </c>
      <c r="D1704" s="36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37" t="s">
        <v>50</v>
      </c>
      <c r="F1704" s="38">
        <v>0</v>
      </c>
      <c r="G1704" s="39">
        <f>VLOOKUP(C1704,'[8]Resumen Peso'!$B$1:$D$65536,3,0)*$C$14</f>
        <v>7915.5698003000216</v>
      </c>
      <c r="H1704" s="46"/>
      <c r="I1704" s="41"/>
      <c r="J1704" s="42">
        <f>+VLOOKUP(C1704,'[8]Resumen Peso'!$B$1:$D$65536,3,0)</f>
        <v>6604.286879854476</v>
      </c>
      <c r="N1704" s="9"/>
      <c r="O1704" s="9"/>
      <c r="P1704" s="9"/>
      <c r="Q1704" s="9"/>
      <c r="R1704" s="9"/>
    </row>
    <row r="1705" spans="1:18" x14ac:dyDescent="0.2">
      <c r="A1705" s="33"/>
      <c r="B1705" s="34">
        <f t="shared" si="26"/>
        <v>1689</v>
      </c>
      <c r="C1705" s="35" t="s">
        <v>1738</v>
      </c>
      <c r="D1705" s="36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37" t="s">
        <v>50</v>
      </c>
      <c r="F1705" s="38">
        <v>0</v>
      </c>
      <c r="G1705" s="39">
        <f>VLOOKUP(C1705,'[8]Resumen Peso'!$B$1:$D$65536,3,0)*$C$14</f>
        <v>8757.4868022078208</v>
      </c>
      <c r="H1705" s="46"/>
      <c r="I1705" s="41"/>
      <c r="J1705" s="42">
        <f>+VLOOKUP(C1705,'[8]Resumen Peso'!$B$1:$D$65536,3,0)</f>
        <v>7306.7330144859134</v>
      </c>
      <c r="N1705" s="9"/>
      <c r="O1705" s="9"/>
      <c r="P1705" s="9"/>
      <c r="Q1705" s="9"/>
      <c r="R1705" s="9"/>
    </row>
    <row r="1706" spans="1:18" x14ac:dyDescent="0.2">
      <c r="A1706" s="33"/>
      <c r="B1706" s="34">
        <f t="shared" si="26"/>
        <v>1690</v>
      </c>
      <c r="C1706" s="35" t="s">
        <v>1739</v>
      </c>
      <c r="D1706" s="36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37" t="s">
        <v>50</v>
      </c>
      <c r="F1706" s="38">
        <v>0</v>
      </c>
      <c r="G1706" s="39">
        <f>VLOOKUP(C1706,'[8]Resumen Peso'!$B$1:$D$65536,3,0)*$C$14</f>
        <v>9752.2124746189529</v>
      </c>
      <c r="H1706" s="46"/>
      <c r="I1706" s="41"/>
      <c r="J1706" s="42">
        <f>+VLOOKUP(C1706,'[8]Resumen Peso'!$B$1:$D$65536,3,0)</f>
        <v>8136.6737355076984</v>
      </c>
      <c r="N1706" s="9"/>
      <c r="O1706" s="9"/>
      <c r="P1706" s="9"/>
      <c r="Q1706" s="9"/>
      <c r="R1706" s="9"/>
    </row>
    <row r="1707" spans="1:18" x14ac:dyDescent="0.2">
      <c r="A1707" s="33"/>
      <c r="B1707" s="34">
        <f t="shared" si="26"/>
        <v>1691</v>
      </c>
      <c r="C1707" s="35" t="s">
        <v>1740</v>
      </c>
      <c r="D1707" s="36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37" t="s">
        <v>50</v>
      </c>
      <c r="F1707" s="38">
        <v>0</v>
      </c>
      <c r="G1707" s="39">
        <f>VLOOKUP(C1707,'[8]Resumen Peso'!$B$1:$D$65536,3,0)*$C$14</f>
        <v>10922.477971573229</v>
      </c>
      <c r="H1707" s="46"/>
      <c r="I1707" s="41"/>
      <c r="J1707" s="42">
        <f>+VLOOKUP(C1707,'[8]Resumen Peso'!$B$1:$D$65536,3,0)</f>
        <v>9113.0745837686227</v>
      </c>
      <c r="N1707" s="9"/>
      <c r="O1707" s="9"/>
      <c r="P1707" s="9"/>
      <c r="Q1707" s="9"/>
      <c r="R1707" s="9"/>
    </row>
    <row r="1708" spans="1:18" x14ac:dyDescent="0.2">
      <c r="A1708" s="33"/>
      <c r="B1708" s="34">
        <f t="shared" si="26"/>
        <v>1692</v>
      </c>
      <c r="C1708" s="35" t="s">
        <v>1741</v>
      </c>
      <c r="D1708" s="36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37" t="s">
        <v>50</v>
      </c>
      <c r="F1708" s="38">
        <v>0</v>
      </c>
      <c r="G1708" s="39">
        <f>VLOOKUP(C1708,'[8]Resumen Peso'!$B$1:$D$65536,3,0)*$C$14</f>
        <v>11275.829886166095</v>
      </c>
      <c r="H1708" s="46"/>
      <c r="I1708" s="41"/>
      <c r="J1708" s="42">
        <f>+VLOOKUP(C1708,'[8]Resumen Peso'!$B$1:$D$65536,3,0)</f>
        <v>9407.8906832272714</v>
      </c>
      <c r="N1708" s="9"/>
      <c r="O1708" s="9"/>
      <c r="P1708" s="9"/>
      <c r="Q1708" s="9"/>
      <c r="R1708" s="9"/>
    </row>
    <row r="1709" spans="1:18" x14ac:dyDescent="0.2">
      <c r="A1709" s="33"/>
      <c r="B1709" s="34">
        <f t="shared" si="26"/>
        <v>1693</v>
      </c>
      <c r="C1709" s="35" t="s">
        <v>1742</v>
      </c>
      <c r="D1709" s="36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37" t="s">
        <v>50</v>
      </c>
      <c r="F1709" s="38">
        <v>0</v>
      </c>
      <c r="G1709" s="39">
        <f>VLOOKUP(C1709,'[8]Resumen Peso'!$B$1:$D$65536,3,0)*$C$14</f>
        <v>12570.60187978383</v>
      </c>
      <c r="H1709" s="46"/>
      <c r="I1709" s="41"/>
      <c r="J1709" s="42">
        <f>+VLOOKUP(C1709,'[8]Resumen Peso'!$B$1:$D$65536,3,0)</f>
        <v>10488.172445069422</v>
      </c>
      <c r="N1709" s="9"/>
      <c r="O1709" s="9"/>
      <c r="P1709" s="9"/>
      <c r="Q1709" s="9"/>
      <c r="R1709" s="9"/>
    </row>
    <row r="1710" spans="1:18" x14ac:dyDescent="0.2">
      <c r="A1710" s="33"/>
      <c r="B1710" s="34">
        <f t="shared" si="26"/>
        <v>1694</v>
      </c>
      <c r="C1710" s="35" t="s">
        <v>1743</v>
      </c>
      <c r="D1710" s="36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37" t="s">
        <v>50</v>
      </c>
      <c r="F1710" s="38">
        <v>0</v>
      </c>
      <c r="G1710" s="39">
        <f>VLOOKUP(C1710,'[8]Resumen Peso'!$B$1:$D$65536,3,0)*$C$14</f>
        <v>13865.373873401564</v>
      </c>
      <c r="H1710" s="46"/>
      <c r="I1710" s="41"/>
      <c r="J1710" s="42">
        <f>+VLOOKUP(C1710,'[8]Resumen Peso'!$B$1:$D$65536,3,0)</f>
        <v>11568.454206911572</v>
      </c>
      <c r="N1710" s="9"/>
      <c r="O1710" s="9"/>
      <c r="P1710" s="9"/>
      <c r="Q1710" s="9"/>
      <c r="R1710" s="9"/>
    </row>
    <row r="1711" spans="1:18" x14ac:dyDescent="0.2">
      <c r="A1711" s="33"/>
      <c r="B1711" s="34">
        <f t="shared" si="26"/>
        <v>1695</v>
      </c>
      <c r="C1711" s="35" t="s">
        <v>1744</v>
      </c>
      <c r="D1711" s="36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37" t="s">
        <v>50</v>
      </c>
      <c r="F1711" s="38">
        <v>0</v>
      </c>
      <c r="G1711" s="39">
        <f>VLOOKUP(C1711,'[8]Resumen Peso'!$B$1:$D$65536,3,0)*$C$14</f>
        <v>3732.1424241737977</v>
      </c>
      <c r="H1711" s="46"/>
      <c r="I1711" s="41"/>
      <c r="J1711" s="42">
        <f>+VLOOKUP(C1711,'[8]Resumen Peso'!$B$1:$D$65536,3,0)</f>
        <v>3113.8806008362226</v>
      </c>
      <c r="N1711" s="9"/>
      <c r="O1711" s="9"/>
      <c r="P1711" s="9"/>
      <c r="Q1711" s="9"/>
      <c r="R1711" s="9"/>
    </row>
    <row r="1712" spans="1:18" x14ac:dyDescent="0.2">
      <c r="A1712" s="33"/>
      <c r="B1712" s="34">
        <f t="shared" si="26"/>
        <v>1696</v>
      </c>
      <c r="C1712" s="35" t="s">
        <v>1745</v>
      </c>
      <c r="D1712" s="36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37" t="s">
        <v>50</v>
      </c>
      <c r="F1712" s="38">
        <v>0</v>
      </c>
      <c r="G1712" s="39">
        <f>VLOOKUP(C1712,'[8]Resumen Peso'!$B$1:$D$65536,3,0)*$C$14</f>
        <v>4270.1088997303814</v>
      </c>
      <c r="H1712" s="46"/>
      <c r="I1712" s="41"/>
      <c r="J1712" s="42">
        <f>+VLOOKUP(C1712,'[8]Resumen Peso'!$B$1:$D$65536,3,0)</f>
        <v>3562.7282550108134</v>
      </c>
      <c r="N1712" s="9"/>
      <c r="O1712" s="9"/>
      <c r="P1712" s="9"/>
      <c r="Q1712" s="9"/>
      <c r="R1712" s="9"/>
    </row>
    <row r="1713" spans="1:18" x14ac:dyDescent="0.2">
      <c r="A1713" s="33"/>
      <c r="B1713" s="34">
        <f t="shared" si="26"/>
        <v>1697</v>
      </c>
      <c r="C1713" s="35" t="s">
        <v>1746</v>
      </c>
      <c r="D1713" s="36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37" t="s">
        <v>50</v>
      </c>
      <c r="F1713" s="38">
        <v>0</v>
      </c>
      <c r="G1713" s="39">
        <f>VLOOKUP(C1713,'[8]Resumen Peso'!$B$1:$D$65536,3,0)*$C$14</f>
        <v>4803.2721031837809</v>
      </c>
      <c r="H1713" s="46"/>
      <c r="I1713" s="41"/>
      <c r="J1713" s="42">
        <f>+VLOOKUP(C1713,'[8]Resumen Peso'!$B$1:$D$65536,3,0)</f>
        <v>4007.5683408445593</v>
      </c>
      <c r="N1713" s="9"/>
      <c r="O1713" s="9"/>
      <c r="P1713" s="9"/>
      <c r="Q1713" s="9"/>
      <c r="R1713" s="9"/>
    </row>
    <row r="1714" spans="1:18" x14ac:dyDescent="0.2">
      <c r="A1714" s="33"/>
      <c r="B1714" s="34">
        <f t="shared" si="26"/>
        <v>1698</v>
      </c>
      <c r="C1714" s="35" t="s">
        <v>1747</v>
      </c>
      <c r="D1714" s="36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37" t="s">
        <v>50</v>
      </c>
      <c r="F1714" s="38">
        <v>0</v>
      </c>
      <c r="G1714" s="39">
        <f>VLOOKUP(C1714,'[8]Resumen Peso'!$B$1:$D$65536,3,0)*$C$14</f>
        <v>5331.6320345339973</v>
      </c>
      <c r="H1714" s="46"/>
      <c r="I1714" s="41"/>
      <c r="J1714" s="42">
        <f>+VLOOKUP(C1714,'[8]Resumen Peso'!$B$1:$D$65536,3,0)</f>
        <v>4448.4008583374616</v>
      </c>
      <c r="N1714" s="9"/>
      <c r="O1714" s="9"/>
      <c r="P1714" s="9"/>
      <c r="Q1714" s="9"/>
      <c r="R1714" s="9"/>
    </row>
    <row r="1715" spans="1:18" x14ac:dyDescent="0.2">
      <c r="A1715" s="33"/>
      <c r="B1715" s="34">
        <f t="shared" si="26"/>
        <v>1699</v>
      </c>
      <c r="C1715" s="35" t="s">
        <v>1748</v>
      </c>
      <c r="D1715" s="36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37" t="s">
        <v>50</v>
      </c>
      <c r="F1715" s="38">
        <v>0</v>
      </c>
      <c r="G1715" s="39">
        <f>VLOOKUP(C1715,'[8]Resumen Peso'!$B$1:$D$65536,3,0)*$C$14</f>
        <v>5859.9919658842127</v>
      </c>
      <c r="H1715" s="46"/>
      <c r="I1715" s="41"/>
      <c r="J1715" s="42">
        <f>+VLOOKUP(C1715,'[8]Resumen Peso'!$B$1:$D$65536,3,0)</f>
        <v>4889.2333758303621</v>
      </c>
      <c r="N1715" s="9"/>
      <c r="O1715" s="9"/>
      <c r="P1715" s="9"/>
      <c r="Q1715" s="9"/>
      <c r="R1715" s="9"/>
    </row>
    <row r="1716" spans="1:18" x14ac:dyDescent="0.2">
      <c r="A1716" s="33"/>
      <c r="B1716" s="34">
        <f t="shared" si="26"/>
        <v>1700</v>
      </c>
      <c r="C1716" s="35" t="s">
        <v>1749</v>
      </c>
      <c r="D1716" s="36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37" t="s">
        <v>50</v>
      </c>
      <c r="F1716" s="38">
        <v>0</v>
      </c>
      <c r="G1716" s="39">
        <f>VLOOKUP(C1716,'[8]Resumen Peso'!$B$1:$D$65536,3,0)*$C$14</f>
        <v>6569.5217144223143</v>
      </c>
      <c r="H1716" s="46"/>
      <c r="I1716" s="41"/>
      <c r="J1716" s="42">
        <f>+VLOOKUP(C1716,'[8]Resumen Peso'!$B$1:$D$65536,3,0)</f>
        <v>5481.2233560032391</v>
      </c>
      <c r="N1716" s="9"/>
      <c r="O1716" s="9"/>
      <c r="P1716" s="9"/>
      <c r="Q1716" s="9"/>
      <c r="R1716" s="9"/>
    </row>
    <row r="1717" spans="1:18" x14ac:dyDescent="0.2">
      <c r="A1717" s="33"/>
      <c r="B1717" s="34">
        <f t="shared" si="26"/>
        <v>1701</v>
      </c>
      <c r="C1717" s="35" t="s">
        <v>1750</v>
      </c>
      <c r="D1717" s="36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37" t="s">
        <v>50</v>
      </c>
      <c r="F1717" s="38">
        <v>0</v>
      </c>
      <c r="G1717" s="39">
        <f>VLOOKUP(C1717,'[8]Resumen Peso'!$B$1:$D$65536,3,0)*$C$14</f>
        <v>7291.3670526329797</v>
      </c>
      <c r="H1717" s="46"/>
      <c r="I1717" s="41"/>
      <c r="J1717" s="42">
        <f>+VLOOKUP(C1717,'[8]Resumen Peso'!$B$1:$D$65536,3,0)</f>
        <v>6083.4887414020413</v>
      </c>
      <c r="N1717" s="9"/>
      <c r="O1717" s="9"/>
      <c r="P1717" s="9"/>
      <c r="Q1717" s="9"/>
      <c r="R1717" s="9"/>
    </row>
    <row r="1718" spans="1:18" x14ac:dyDescent="0.2">
      <c r="A1718" s="33"/>
      <c r="B1718" s="34">
        <f t="shared" si="26"/>
        <v>1702</v>
      </c>
      <c r="C1718" s="35" t="s">
        <v>1751</v>
      </c>
      <c r="D1718" s="36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37" t="s">
        <v>50</v>
      </c>
      <c r="F1718" s="38">
        <v>0</v>
      </c>
      <c r="G1718" s="39">
        <f>VLOOKUP(C1718,'[8]Resumen Peso'!$B$1:$D$65536,3,0)*$C$14</f>
        <v>8013.2123908436452</v>
      </c>
      <c r="H1718" s="46"/>
      <c r="I1718" s="41"/>
      <c r="J1718" s="42">
        <f>+VLOOKUP(C1718,'[8]Resumen Peso'!$B$1:$D$65536,3,0)</f>
        <v>6685.7541268008436</v>
      </c>
      <c r="N1718" s="9"/>
      <c r="O1718" s="9"/>
      <c r="P1718" s="9"/>
      <c r="Q1718" s="9"/>
      <c r="R1718" s="9"/>
    </row>
    <row r="1719" spans="1:18" x14ac:dyDescent="0.2">
      <c r="A1719" s="33"/>
      <c r="B1719" s="34">
        <f t="shared" si="26"/>
        <v>1703</v>
      </c>
      <c r="C1719" s="35" t="s">
        <v>1752</v>
      </c>
      <c r="D1719" s="36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37" t="s">
        <v>50</v>
      </c>
      <c r="F1719" s="38">
        <v>0</v>
      </c>
      <c r="G1719" s="39">
        <f>VLOOKUP(C1719,'[8]Resumen Peso'!$B$1:$D$65536,3,0)*$C$14</f>
        <v>8865.51486836002</v>
      </c>
      <c r="H1719" s="46"/>
      <c r="I1719" s="41"/>
      <c r="J1719" s="42">
        <f>+VLOOKUP(C1719,'[8]Resumen Peso'!$B$1:$D$65536,3,0)</f>
        <v>7396.8652927608118</v>
      </c>
      <c r="N1719" s="9"/>
      <c r="O1719" s="9"/>
      <c r="P1719" s="9"/>
      <c r="Q1719" s="9"/>
      <c r="R1719" s="9"/>
    </row>
    <row r="1720" spans="1:18" x14ac:dyDescent="0.2">
      <c r="A1720" s="33"/>
      <c r="B1720" s="34">
        <f t="shared" si="26"/>
        <v>1704</v>
      </c>
      <c r="C1720" s="35" t="s">
        <v>1753</v>
      </c>
      <c r="D1720" s="36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37" t="s">
        <v>50</v>
      </c>
      <c r="F1720" s="38">
        <v>0</v>
      </c>
      <c r="G1720" s="39">
        <f>VLOOKUP(C1720,'[8]Resumen Peso'!$B$1:$D$65536,3,0)*$C$14</f>
        <v>9872.5109892650562</v>
      </c>
      <c r="H1720" s="46"/>
      <c r="I1720" s="41"/>
      <c r="J1720" s="42">
        <f>+VLOOKUP(C1720,'[8]Resumen Peso'!$B$1:$D$65536,3,0)</f>
        <v>8237.0437558583653</v>
      </c>
      <c r="N1720" s="9"/>
      <c r="O1720" s="9"/>
      <c r="P1720" s="9"/>
      <c r="Q1720" s="9"/>
      <c r="R1720" s="9"/>
    </row>
    <row r="1721" spans="1:18" x14ac:dyDescent="0.2">
      <c r="A1721" s="33"/>
      <c r="B1721" s="34">
        <f t="shared" si="26"/>
        <v>1705</v>
      </c>
      <c r="C1721" s="35" t="s">
        <v>1754</v>
      </c>
      <c r="D1721" s="36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37" t="s">
        <v>50</v>
      </c>
      <c r="F1721" s="38">
        <v>0</v>
      </c>
      <c r="G1721" s="39">
        <f>VLOOKUP(C1721,'[8]Resumen Peso'!$B$1:$D$65536,3,0)*$C$14</f>
        <v>11057.212307976864</v>
      </c>
      <c r="H1721" s="46"/>
      <c r="I1721" s="41"/>
      <c r="J1721" s="42">
        <f>+VLOOKUP(C1721,'[8]Resumen Peso'!$B$1:$D$65536,3,0)</f>
        <v>9225.4890065613708</v>
      </c>
      <c r="N1721" s="9"/>
      <c r="O1721" s="9"/>
      <c r="P1721" s="9"/>
      <c r="Q1721" s="9"/>
      <c r="R1721" s="9"/>
    </row>
    <row r="1722" spans="1:18" x14ac:dyDescent="0.2">
      <c r="A1722" s="33"/>
      <c r="B1722" s="34">
        <f t="shared" si="26"/>
        <v>1706</v>
      </c>
      <c r="C1722" s="35" t="s">
        <v>1755</v>
      </c>
      <c r="D1722" s="36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37" t="s">
        <v>50</v>
      </c>
      <c r="F1722" s="38">
        <v>0</v>
      </c>
      <c r="G1722" s="39">
        <f>VLOOKUP(C1722,'[8]Resumen Peso'!$B$1:$D$65536,3,0)*$C$14</f>
        <v>11414.922998650904</v>
      </c>
      <c r="H1722" s="46"/>
      <c r="I1722" s="41"/>
      <c r="J1722" s="42">
        <f>+VLOOKUP(C1722,'[8]Resumen Peso'!$B$1:$D$65536,3,0)</f>
        <v>9523.941812967385</v>
      </c>
      <c r="N1722" s="9"/>
      <c r="O1722" s="9"/>
      <c r="P1722" s="9"/>
      <c r="Q1722" s="9"/>
      <c r="R1722" s="9"/>
    </row>
    <row r="1723" spans="1:18" x14ac:dyDescent="0.2">
      <c r="A1723" s="33"/>
      <c r="B1723" s="34">
        <f t="shared" si="26"/>
        <v>1707</v>
      </c>
      <c r="C1723" s="35" t="s">
        <v>1756</v>
      </c>
      <c r="D1723" s="36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37" t="s">
        <v>50</v>
      </c>
      <c r="F1723" s="38">
        <v>0</v>
      </c>
      <c r="G1723" s="39">
        <f>VLOOKUP(C1723,'[8]Resumen Peso'!$B$1:$D$65536,3,0)*$C$14</f>
        <v>12725.666665162656</v>
      </c>
      <c r="H1723" s="46"/>
      <c r="I1723" s="41"/>
      <c r="J1723" s="42">
        <f>+VLOOKUP(C1723,'[8]Resumen Peso'!$B$1:$D$65536,3,0)</f>
        <v>10617.549401301432</v>
      </c>
      <c r="N1723" s="9"/>
      <c r="O1723" s="9"/>
      <c r="P1723" s="9"/>
      <c r="Q1723" s="9"/>
      <c r="R1723" s="9"/>
    </row>
    <row r="1724" spans="1:18" x14ac:dyDescent="0.2">
      <c r="A1724" s="33"/>
      <c r="B1724" s="34">
        <f t="shared" si="26"/>
        <v>1708</v>
      </c>
      <c r="C1724" s="35" t="s">
        <v>1757</v>
      </c>
      <c r="D1724" s="36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37" t="s">
        <v>50</v>
      </c>
      <c r="F1724" s="38">
        <v>0</v>
      </c>
      <c r="G1724" s="39">
        <f>VLOOKUP(C1724,'[8]Resumen Peso'!$B$1:$D$65536,3,0)*$C$14</f>
        <v>14036.410331674409</v>
      </c>
      <c r="H1724" s="46"/>
      <c r="I1724" s="41"/>
      <c r="J1724" s="42">
        <f>+VLOOKUP(C1724,'[8]Resumen Peso'!$B$1:$D$65536,3,0)</f>
        <v>11711.156989635479</v>
      </c>
      <c r="N1724" s="9"/>
      <c r="O1724" s="9"/>
      <c r="P1724" s="9"/>
      <c r="Q1724" s="9"/>
      <c r="R1724" s="9"/>
    </row>
    <row r="1725" spans="1:18" x14ac:dyDescent="0.2">
      <c r="A1725" s="33"/>
      <c r="B1725" s="34">
        <f t="shared" si="26"/>
        <v>1709</v>
      </c>
      <c r="C1725" s="35" t="s">
        <v>1758</v>
      </c>
      <c r="D1725" s="36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37" t="s">
        <v>50</v>
      </c>
      <c r="F1725" s="38">
        <v>0</v>
      </c>
      <c r="G1725" s="39">
        <f>VLOOKUP(C1725,'[8]Resumen Peso'!$B$1:$D$65536,3,0)*$C$14</f>
        <v>4847.4937918441619</v>
      </c>
      <c r="H1725" s="46"/>
      <c r="I1725" s="41"/>
      <c r="J1725" s="42">
        <f>+VLOOKUP(C1725,'[8]Resumen Peso'!$B$1:$D$65536,3,0)</f>
        <v>4044.4643225101745</v>
      </c>
      <c r="N1725" s="9"/>
      <c r="O1725" s="9"/>
      <c r="P1725" s="9"/>
      <c r="Q1725" s="9"/>
      <c r="R1725" s="9"/>
    </row>
    <row r="1726" spans="1:18" x14ac:dyDescent="0.2">
      <c r="A1726" s="33"/>
      <c r="B1726" s="34">
        <f t="shared" si="26"/>
        <v>1710</v>
      </c>
      <c r="C1726" s="35" t="s">
        <v>1759</v>
      </c>
      <c r="D1726" s="36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37" t="s">
        <v>50</v>
      </c>
      <c r="F1726" s="38">
        <v>0</v>
      </c>
      <c r="G1726" s="39">
        <f>VLOOKUP(C1726,'[8]Resumen Peso'!$B$1:$D$65536,3,0)*$C$14</f>
        <v>5546.2316357135915</v>
      </c>
      <c r="H1726" s="46"/>
      <c r="I1726" s="41"/>
      <c r="J1726" s="42">
        <f>+VLOOKUP(C1726,'[8]Resumen Peso'!$B$1:$D$65536,3,0)</f>
        <v>4627.4501707999298</v>
      </c>
      <c r="N1726" s="9"/>
      <c r="O1726" s="9"/>
      <c r="P1726" s="9"/>
      <c r="Q1726" s="9"/>
      <c r="R1726" s="9"/>
    </row>
    <row r="1727" spans="1:18" x14ac:dyDescent="0.2">
      <c r="A1727" s="33"/>
      <c r="B1727" s="34">
        <f t="shared" si="26"/>
        <v>1711</v>
      </c>
      <c r="C1727" s="35" t="s">
        <v>1760</v>
      </c>
      <c r="D1727" s="36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37" t="s">
        <v>50</v>
      </c>
      <c r="F1727" s="38">
        <v>0</v>
      </c>
      <c r="G1727" s="39">
        <f>VLOOKUP(C1727,'[8]Resumen Peso'!$B$1:$D$65536,3,0)*$C$14</f>
        <v>6238.7307488341858</v>
      </c>
      <c r="H1727" s="46"/>
      <c r="I1727" s="41"/>
      <c r="J1727" s="42">
        <f>+VLOOKUP(C1727,'[8]Resumen Peso'!$B$1:$D$65536,3,0)</f>
        <v>5205.2307883013827</v>
      </c>
      <c r="N1727" s="9"/>
      <c r="O1727" s="9"/>
      <c r="P1727" s="9"/>
      <c r="Q1727" s="9"/>
      <c r="R1727" s="9"/>
    </row>
    <row r="1728" spans="1:18" x14ac:dyDescent="0.2">
      <c r="A1728" s="33"/>
      <c r="B1728" s="34">
        <f t="shared" si="26"/>
        <v>1712</v>
      </c>
      <c r="C1728" s="35" t="s">
        <v>1761</v>
      </c>
      <c r="D1728" s="36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37" t="s">
        <v>50</v>
      </c>
      <c r="F1728" s="38">
        <v>0</v>
      </c>
      <c r="G1728" s="39">
        <f>VLOOKUP(C1728,'[8]Resumen Peso'!$B$1:$D$65536,3,0)*$C$14</f>
        <v>6924.9911312059467</v>
      </c>
      <c r="H1728" s="46"/>
      <c r="I1728" s="41"/>
      <c r="J1728" s="42">
        <f>+VLOOKUP(C1728,'[8]Resumen Peso'!$B$1:$D$65536,3,0)</f>
        <v>5777.8061750145353</v>
      </c>
      <c r="N1728" s="9"/>
      <c r="O1728" s="9"/>
      <c r="P1728" s="9"/>
      <c r="Q1728" s="9"/>
      <c r="R1728" s="9"/>
    </row>
    <row r="1729" spans="1:18" x14ac:dyDescent="0.2">
      <c r="A1729" s="33"/>
      <c r="B1729" s="34">
        <f t="shared" si="26"/>
        <v>1713</v>
      </c>
      <c r="C1729" s="35" t="s">
        <v>1762</v>
      </c>
      <c r="D1729" s="36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37" t="s">
        <v>50</v>
      </c>
      <c r="F1729" s="38">
        <v>0</v>
      </c>
      <c r="G1729" s="39">
        <f>VLOOKUP(C1729,'[8]Resumen Peso'!$B$1:$D$65536,3,0)*$C$14</f>
        <v>7611.2515135777066</v>
      </c>
      <c r="H1729" s="46"/>
      <c r="I1729" s="41"/>
      <c r="J1729" s="42">
        <f>+VLOOKUP(C1729,'[8]Resumen Peso'!$B$1:$D$65536,3,0)</f>
        <v>6350.3815617276869</v>
      </c>
      <c r="N1729" s="9"/>
      <c r="O1729" s="9"/>
      <c r="P1729" s="9"/>
      <c r="Q1729" s="9"/>
      <c r="R1729" s="9"/>
    </row>
    <row r="1730" spans="1:18" x14ac:dyDescent="0.2">
      <c r="A1730" s="33"/>
      <c r="B1730" s="34">
        <f t="shared" si="26"/>
        <v>1714</v>
      </c>
      <c r="C1730" s="35" t="s">
        <v>1763</v>
      </c>
      <c r="D1730" s="36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37" t="s">
        <v>50</v>
      </c>
      <c r="F1730" s="38">
        <v>0</v>
      </c>
      <c r="G1730" s="39">
        <f>VLOOKUP(C1730,'[8]Resumen Peso'!$B$1:$D$65536,3,0)*$C$14</f>
        <v>8532.8243423339954</v>
      </c>
      <c r="H1730" s="46"/>
      <c r="I1730" s="41"/>
      <c r="J1730" s="42">
        <f>+VLOOKUP(C1730,'[8]Resumen Peso'!$B$1:$D$65536,3,0)</f>
        <v>7119.2878433139913</v>
      </c>
      <c r="N1730" s="9"/>
      <c r="O1730" s="9"/>
      <c r="P1730" s="9"/>
      <c r="Q1730" s="9"/>
      <c r="R1730" s="9"/>
    </row>
    <row r="1731" spans="1:18" x14ac:dyDescent="0.2">
      <c r="A1731" s="33"/>
      <c r="B1731" s="34">
        <f t="shared" si="26"/>
        <v>1715</v>
      </c>
      <c r="C1731" s="35" t="s">
        <v>1764</v>
      </c>
      <c r="D1731" s="36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37" t="s">
        <v>50</v>
      </c>
      <c r="F1731" s="38">
        <v>0</v>
      </c>
      <c r="G1731" s="39">
        <f>VLOOKUP(C1731,'[8]Resumen Peso'!$B$1:$D$65536,3,0)*$C$14</f>
        <v>9470.393276730294</v>
      </c>
      <c r="H1731" s="46"/>
      <c r="I1731" s="41"/>
      <c r="J1731" s="42">
        <f>+VLOOKUP(C1731,'[8]Resumen Peso'!$B$1:$D$65536,3,0)</f>
        <v>7901.5403366414994</v>
      </c>
      <c r="N1731" s="9"/>
      <c r="O1731" s="9"/>
      <c r="P1731" s="9"/>
      <c r="Q1731" s="9"/>
      <c r="R1731" s="9"/>
    </row>
    <row r="1732" spans="1:18" x14ac:dyDescent="0.2">
      <c r="A1732" s="33"/>
      <c r="B1732" s="34">
        <f t="shared" si="26"/>
        <v>1716</v>
      </c>
      <c r="C1732" s="35" t="s">
        <v>1765</v>
      </c>
      <c r="D1732" s="36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37" t="s">
        <v>50</v>
      </c>
      <c r="F1732" s="38">
        <v>0</v>
      </c>
      <c r="G1732" s="39">
        <f>VLOOKUP(C1732,'[8]Resumen Peso'!$B$1:$D$65536,3,0)*$C$14</f>
        <v>10407.962211126594</v>
      </c>
      <c r="H1732" s="46"/>
      <c r="I1732" s="41"/>
      <c r="J1732" s="42">
        <f>+VLOOKUP(C1732,'[8]Resumen Peso'!$B$1:$D$65536,3,0)</f>
        <v>8683.7928299690084</v>
      </c>
      <c r="N1732" s="9"/>
      <c r="O1732" s="9"/>
      <c r="P1732" s="9"/>
      <c r="Q1732" s="9"/>
      <c r="R1732" s="9"/>
    </row>
    <row r="1733" spans="1:18" x14ac:dyDescent="0.2">
      <c r="A1733" s="33"/>
      <c r="B1733" s="34">
        <f t="shared" si="26"/>
        <v>1717</v>
      </c>
      <c r="C1733" s="35" t="s">
        <v>1766</v>
      </c>
      <c r="D1733" s="36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37" t="s">
        <v>50</v>
      </c>
      <c r="F1733" s="38">
        <v>0</v>
      </c>
      <c r="G1733" s="39">
        <f>VLOOKUP(C1733,'[8]Resumen Peso'!$B$1:$D$65536,3,0)*$C$14</f>
        <v>11514.975422030151</v>
      </c>
      <c r="H1733" s="46"/>
      <c r="I1733" s="41"/>
      <c r="J1733" s="42">
        <f>+VLOOKUP(C1733,'[8]Resumen Peso'!$B$1:$D$65536,3,0)</f>
        <v>9607.4196829997054</v>
      </c>
      <c r="N1733" s="9"/>
      <c r="O1733" s="9"/>
      <c r="P1733" s="9"/>
      <c r="Q1733" s="9"/>
      <c r="R1733" s="9"/>
    </row>
    <row r="1734" spans="1:18" x14ac:dyDescent="0.2">
      <c r="A1734" s="33"/>
      <c r="B1734" s="34">
        <f t="shared" si="26"/>
        <v>1718</v>
      </c>
      <c r="C1734" s="35" t="s">
        <v>1767</v>
      </c>
      <c r="D1734" s="36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37" t="s">
        <v>50</v>
      </c>
      <c r="F1734" s="38">
        <v>0</v>
      </c>
      <c r="G1734" s="39">
        <f>VLOOKUP(C1734,'[8]Resumen Peso'!$B$1:$D$65536,3,0)*$C$14</f>
        <v>12822.912496692819</v>
      </c>
      <c r="H1734" s="46"/>
      <c r="I1734" s="41"/>
      <c r="J1734" s="42">
        <f>+VLOOKUP(C1734,'[8]Resumen Peso'!$B$1:$D$65536,3,0)</f>
        <v>10698.68561581259</v>
      </c>
      <c r="N1734" s="9"/>
      <c r="O1734" s="9"/>
      <c r="P1734" s="9"/>
      <c r="Q1734" s="9"/>
      <c r="R1734" s="9"/>
    </row>
    <row r="1735" spans="1:18" x14ac:dyDescent="0.2">
      <c r="A1735" s="33"/>
      <c r="B1735" s="34">
        <f t="shared" si="26"/>
        <v>1719</v>
      </c>
      <c r="C1735" s="35" t="s">
        <v>1768</v>
      </c>
      <c r="D1735" s="36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37" t="s">
        <v>50</v>
      </c>
      <c r="F1735" s="38">
        <v>0</v>
      </c>
      <c r="G1735" s="39">
        <f>VLOOKUP(C1735,'[8]Resumen Peso'!$B$1:$D$65536,3,0)*$C$14</f>
        <v>14361.661996295958</v>
      </c>
      <c r="H1735" s="46"/>
      <c r="I1735" s="41"/>
      <c r="J1735" s="42">
        <f>+VLOOKUP(C1735,'[8]Resumen Peso'!$B$1:$D$65536,3,0)</f>
        <v>11982.527889710102</v>
      </c>
      <c r="N1735" s="9"/>
      <c r="O1735" s="9"/>
      <c r="P1735" s="9"/>
      <c r="Q1735" s="9"/>
      <c r="R1735" s="9"/>
    </row>
    <row r="1736" spans="1:18" x14ac:dyDescent="0.2">
      <c r="A1736" s="33"/>
      <c r="B1736" s="34">
        <f t="shared" si="26"/>
        <v>1720</v>
      </c>
      <c r="C1736" s="35" t="s">
        <v>1769</v>
      </c>
      <c r="D1736" s="36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37" t="s">
        <v>50</v>
      </c>
      <c r="F1736" s="38">
        <v>0</v>
      </c>
      <c r="G1736" s="39">
        <f>VLOOKUP(C1736,'[8]Resumen Peso'!$B$1:$D$65536,3,0)*$C$14</f>
        <v>14826.274584788625</v>
      </c>
      <c r="H1736" s="46"/>
      <c r="I1736" s="41"/>
      <c r="J1736" s="42">
        <f>+VLOOKUP(C1736,'[8]Resumen Peso'!$B$1:$D$65536,3,0)</f>
        <v>12370.173365627837</v>
      </c>
      <c r="N1736" s="9"/>
      <c r="O1736" s="9"/>
      <c r="P1736" s="9"/>
      <c r="Q1736" s="9"/>
      <c r="R1736" s="9"/>
    </row>
    <row r="1737" spans="1:18" x14ac:dyDescent="0.2">
      <c r="A1737" s="33"/>
      <c r="B1737" s="34">
        <f t="shared" si="26"/>
        <v>1721</v>
      </c>
      <c r="C1737" s="35" t="s">
        <v>1770</v>
      </c>
      <c r="D1737" s="36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37" t="s">
        <v>50</v>
      </c>
      <c r="F1737" s="38">
        <v>0</v>
      </c>
      <c r="G1737" s="39">
        <f>VLOOKUP(C1737,'[8]Resumen Peso'!$B$1:$D$65536,3,0)*$C$14</f>
        <v>16528.734208237041</v>
      </c>
      <c r="H1737" s="46"/>
      <c r="I1737" s="41"/>
      <c r="J1737" s="42">
        <f>+VLOOKUP(C1737,'[8]Resumen Peso'!$B$1:$D$65536,3,0)</f>
        <v>13790.605758782427</v>
      </c>
      <c r="N1737" s="9"/>
      <c r="O1737" s="9"/>
      <c r="P1737" s="9"/>
      <c r="Q1737" s="9"/>
      <c r="R1737" s="9"/>
    </row>
    <row r="1738" spans="1:18" x14ac:dyDescent="0.2">
      <c r="A1738" s="33"/>
      <c r="B1738" s="34">
        <f t="shared" si="26"/>
        <v>1722</v>
      </c>
      <c r="C1738" s="35" t="s">
        <v>1771</v>
      </c>
      <c r="D1738" s="36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37" t="s">
        <v>50</v>
      </c>
      <c r="F1738" s="38">
        <v>0</v>
      </c>
      <c r="G1738" s="39">
        <f>VLOOKUP(C1738,'[8]Resumen Peso'!$B$1:$D$65536,3,0)*$C$14</f>
        <v>18231.193831685458</v>
      </c>
      <c r="H1738" s="46"/>
      <c r="I1738" s="41"/>
      <c r="J1738" s="42">
        <f>+VLOOKUP(C1738,'[8]Resumen Peso'!$B$1:$D$65536,3,0)</f>
        <v>15211.038151937017</v>
      </c>
      <c r="N1738" s="9"/>
      <c r="O1738" s="9"/>
      <c r="P1738" s="9"/>
      <c r="Q1738" s="9"/>
      <c r="R1738" s="9"/>
    </row>
    <row r="1739" spans="1:18" x14ac:dyDescent="0.2">
      <c r="A1739" s="33"/>
      <c r="B1739" s="34">
        <f t="shared" si="26"/>
        <v>1723</v>
      </c>
      <c r="C1739" s="35" t="s">
        <v>1772</v>
      </c>
      <c r="D1739" s="36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37" t="s">
        <v>50</v>
      </c>
      <c r="F1739" s="38">
        <v>0</v>
      </c>
      <c r="G1739" s="39">
        <f>VLOOKUP(C1739,'[8]Resumen Peso'!$B$1:$D$65536,3,0)*$C$14</f>
        <v>2640.5451259723627</v>
      </c>
      <c r="H1739" s="46"/>
      <c r="I1739" s="41"/>
      <c r="J1739" s="42">
        <f>+VLOOKUP(C1739,'[8]Resumen Peso'!$B$1:$D$65536,3,0)</f>
        <v>2203.1158806106387</v>
      </c>
      <c r="N1739" s="9"/>
      <c r="O1739" s="9"/>
      <c r="P1739" s="9"/>
      <c r="Q1739" s="9"/>
      <c r="R1739" s="9"/>
    </row>
    <row r="1740" spans="1:18" x14ac:dyDescent="0.2">
      <c r="A1740" s="33"/>
      <c r="B1740" s="34">
        <f t="shared" si="26"/>
        <v>1724</v>
      </c>
      <c r="C1740" s="35" t="s">
        <v>1773</v>
      </c>
      <c r="D1740" s="36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37" t="s">
        <v>50</v>
      </c>
      <c r="F1740" s="38">
        <v>0</v>
      </c>
      <c r="G1740" s="39">
        <f>VLOOKUP(C1740,'[8]Resumen Peso'!$B$1:$D$65536,3,0)*$C$14</f>
        <v>3021.1642432296403</v>
      </c>
      <c r="H1740" s="46"/>
      <c r="I1740" s="41"/>
      <c r="J1740" s="42">
        <f>+VLOOKUP(C1740,'[8]Resumen Peso'!$B$1:$D$65536,3,0)</f>
        <v>2520.6821336716316</v>
      </c>
      <c r="N1740" s="9"/>
      <c r="O1740" s="9"/>
      <c r="P1740" s="9"/>
      <c r="Q1740" s="9"/>
      <c r="R1740" s="9"/>
    </row>
    <row r="1741" spans="1:18" x14ac:dyDescent="0.2">
      <c r="A1741" s="33"/>
      <c r="B1741" s="34">
        <f t="shared" si="26"/>
        <v>1725</v>
      </c>
      <c r="C1741" s="35" t="s">
        <v>1774</v>
      </c>
      <c r="D1741" s="36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37" t="s">
        <v>50</v>
      </c>
      <c r="F1741" s="38">
        <v>0</v>
      </c>
      <c r="G1741" s="39">
        <f>VLOOKUP(C1741,'[8]Resumen Peso'!$B$1:$D$65536,3,0)*$C$14</f>
        <v>3398.3849755114061</v>
      </c>
      <c r="H1741" s="46"/>
      <c r="I1741" s="41"/>
      <c r="J1741" s="42">
        <f>+VLOOKUP(C1741,'[8]Resumen Peso'!$B$1:$D$65536,3,0)</f>
        <v>2835.4129737588655</v>
      </c>
      <c r="N1741" s="9"/>
      <c r="O1741" s="9"/>
      <c r="P1741" s="9"/>
      <c r="Q1741" s="9"/>
      <c r="R1741" s="9"/>
    </row>
    <row r="1742" spans="1:18" x14ac:dyDescent="0.2">
      <c r="A1742" s="33"/>
      <c r="B1742" s="34">
        <f t="shared" si="26"/>
        <v>1726</v>
      </c>
      <c r="C1742" s="35" t="s">
        <v>1775</v>
      </c>
      <c r="D1742" s="36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37" t="s">
        <v>50</v>
      </c>
      <c r="F1742" s="38">
        <v>0</v>
      </c>
      <c r="G1742" s="39">
        <f>VLOOKUP(C1742,'[8]Resumen Peso'!$B$1:$D$65536,3,0)*$C$14</f>
        <v>3772.207322817661</v>
      </c>
      <c r="H1742" s="46"/>
      <c r="I1742" s="41"/>
      <c r="J1742" s="42">
        <f>+VLOOKUP(C1742,'[8]Resumen Peso'!$B$1:$D$65536,3,0)</f>
        <v>3147.3084008723408</v>
      </c>
      <c r="N1742" s="9"/>
      <c r="O1742" s="9"/>
      <c r="P1742" s="9"/>
      <c r="Q1742" s="9"/>
      <c r="R1742" s="9"/>
    </row>
    <row r="1743" spans="1:18" x14ac:dyDescent="0.2">
      <c r="A1743" s="33"/>
      <c r="B1743" s="34">
        <f t="shared" si="26"/>
        <v>1727</v>
      </c>
      <c r="C1743" s="35" t="s">
        <v>1776</v>
      </c>
      <c r="D1743" s="36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37" t="s">
        <v>50</v>
      </c>
      <c r="F1743" s="38">
        <v>0</v>
      </c>
      <c r="G1743" s="39">
        <f>VLOOKUP(C1743,'[8]Resumen Peso'!$B$1:$D$65536,3,0)*$C$14</f>
        <v>4146.0296701239149</v>
      </c>
      <c r="H1743" s="46"/>
      <c r="I1743" s="41"/>
      <c r="J1743" s="42">
        <f>+VLOOKUP(C1743,'[8]Resumen Peso'!$B$1:$D$65536,3,0)</f>
        <v>3459.2038279858157</v>
      </c>
      <c r="N1743" s="9"/>
      <c r="O1743" s="9"/>
      <c r="P1743" s="9"/>
      <c r="Q1743" s="9"/>
      <c r="R1743" s="9"/>
    </row>
    <row r="1744" spans="1:18" x14ac:dyDescent="0.2">
      <c r="A1744" s="33"/>
      <c r="B1744" s="34">
        <f t="shared" si="26"/>
        <v>1728</v>
      </c>
      <c r="C1744" s="35" t="s">
        <v>1777</v>
      </c>
      <c r="D1744" s="36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37" t="s">
        <v>50</v>
      </c>
      <c r="F1744" s="38">
        <v>0</v>
      </c>
      <c r="G1744" s="39">
        <f>VLOOKUP(C1744,'[8]Resumen Peso'!$B$1:$D$65536,3,0)*$C$14</f>
        <v>4648.0323019365096</v>
      </c>
      <c r="H1744" s="46"/>
      <c r="I1744" s="41"/>
      <c r="J1744" s="42">
        <f>+VLOOKUP(C1744,'[8]Resumen Peso'!$B$1:$D$65536,3,0)</f>
        <v>3878.0453616435284</v>
      </c>
      <c r="N1744" s="9"/>
      <c r="O1744" s="9"/>
      <c r="P1744" s="9"/>
      <c r="Q1744" s="9"/>
      <c r="R1744" s="9"/>
    </row>
    <row r="1745" spans="1:18" x14ac:dyDescent="0.2">
      <c r="A1745" s="33"/>
      <c r="B1745" s="34">
        <f t="shared" si="26"/>
        <v>1729</v>
      </c>
      <c r="C1745" s="35" t="s">
        <v>1778</v>
      </c>
      <c r="D1745" s="36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37" t="s">
        <v>50</v>
      </c>
      <c r="F1745" s="38">
        <v>0</v>
      </c>
      <c r="G1745" s="39">
        <f>VLOOKUP(C1745,'[8]Resumen Peso'!$B$1:$D$65536,3,0)*$C$14</f>
        <v>5158.7483928263146</v>
      </c>
      <c r="H1745" s="46"/>
      <c r="I1745" s="41"/>
      <c r="J1745" s="42">
        <f>+VLOOKUP(C1745,'[8]Resumen Peso'!$B$1:$D$65536,3,0)</f>
        <v>4304.156894165958</v>
      </c>
      <c r="N1745" s="9"/>
      <c r="O1745" s="9"/>
      <c r="P1745" s="9"/>
      <c r="Q1745" s="9"/>
      <c r="R1745" s="9"/>
    </row>
    <row r="1746" spans="1:18" x14ac:dyDescent="0.2">
      <c r="A1746" s="33"/>
      <c r="B1746" s="34">
        <f t="shared" ref="B1746:B1809" si="27">1+B1745</f>
        <v>1730</v>
      </c>
      <c r="C1746" s="35" t="s">
        <v>1779</v>
      </c>
      <c r="D1746" s="36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37" t="s">
        <v>50</v>
      </c>
      <c r="F1746" s="38">
        <v>0</v>
      </c>
      <c r="G1746" s="39">
        <f>VLOOKUP(C1746,'[8]Resumen Peso'!$B$1:$D$65536,3,0)*$C$14</f>
        <v>5669.4644837161204</v>
      </c>
      <c r="H1746" s="46"/>
      <c r="I1746" s="41"/>
      <c r="J1746" s="42">
        <f>+VLOOKUP(C1746,'[8]Resumen Peso'!$B$1:$D$65536,3,0)</f>
        <v>4730.268426688388</v>
      </c>
      <c r="N1746" s="9"/>
      <c r="O1746" s="9"/>
      <c r="P1746" s="9"/>
      <c r="Q1746" s="9"/>
      <c r="R1746" s="9"/>
    </row>
    <row r="1747" spans="1:18" x14ac:dyDescent="0.2">
      <c r="A1747" s="33"/>
      <c r="B1747" s="34">
        <f t="shared" si="27"/>
        <v>1731</v>
      </c>
      <c r="C1747" s="35" t="s">
        <v>1780</v>
      </c>
      <c r="D1747" s="36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37" t="s">
        <v>50</v>
      </c>
      <c r="F1747" s="38">
        <v>0</v>
      </c>
      <c r="G1747" s="39">
        <f>VLOOKUP(C1747,'[8]Resumen Peso'!$B$1:$D$65536,3,0)*$C$14</f>
        <v>6272.4809008503744</v>
      </c>
      <c r="H1747" s="46"/>
      <c r="I1747" s="41"/>
      <c r="J1747" s="42">
        <f>+VLOOKUP(C1747,'[8]Resumen Peso'!$B$1:$D$65536,3,0)</f>
        <v>5233.3899343612356</v>
      </c>
      <c r="N1747" s="9"/>
      <c r="O1747" s="9"/>
      <c r="P1747" s="9"/>
      <c r="Q1747" s="9"/>
      <c r="R1747" s="9"/>
    </row>
    <row r="1748" spans="1:18" x14ac:dyDescent="0.2">
      <c r="A1748" s="33"/>
      <c r="B1748" s="34">
        <f t="shared" si="27"/>
        <v>1732</v>
      </c>
      <c r="C1748" s="35" t="s">
        <v>1781</v>
      </c>
      <c r="D1748" s="36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37" t="s">
        <v>50</v>
      </c>
      <c r="F1748" s="38">
        <v>0</v>
      </c>
      <c r="G1748" s="39">
        <f>VLOOKUP(C1748,'[8]Resumen Peso'!$B$1:$D$65536,3,0)*$C$14</f>
        <v>6984.9453238868309</v>
      </c>
      <c r="H1748" s="46"/>
      <c r="I1748" s="41"/>
      <c r="J1748" s="42">
        <f>+VLOOKUP(C1748,'[8]Resumen Peso'!$B$1:$D$65536,3,0)</f>
        <v>5827.8284347007075</v>
      </c>
      <c r="N1748" s="9"/>
      <c r="O1748" s="9"/>
      <c r="P1748" s="9"/>
      <c r="Q1748" s="9"/>
      <c r="R1748" s="9"/>
    </row>
    <row r="1749" spans="1:18" x14ac:dyDescent="0.2">
      <c r="A1749" s="33"/>
      <c r="B1749" s="34">
        <f t="shared" si="27"/>
        <v>1733</v>
      </c>
      <c r="C1749" s="35" t="s">
        <v>1782</v>
      </c>
      <c r="D1749" s="36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37" t="s">
        <v>50</v>
      </c>
      <c r="F1749" s="38">
        <v>0</v>
      </c>
      <c r="G1749" s="39">
        <f>VLOOKUP(C1749,'[8]Resumen Peso'!$B$1:$D$65536,3,0)*$C$14</f>
        <v>7823.1387627532513</v>
      </c>
      <c r="H1749" s="46"/>
      <c r="I1749" s="41"/>
      <c r="J1749" s="42">
        <f>+VLOOKUP(C1749,'[8]Resumen Peso'!$B$1:$D$65536,3,0)</f>
        <v>6527.1678468647933</v>
      </c>
      <c r="N1749" s="9"/>
      <c r="O1749" s="9"/>
      <c r="P1749" s="9"/>
      <c r="Q1749" s="9"/>
      <c r="R1749" s="9"/>
    </row>
    <row r="1750" spans="1:18" x14ac:dyDescent="0.2">
      <c r="A1750" s="33"/>
      <c r="B1750" s="34">
        <f t="shared" si="27"/>
        <v>1734</v>
      </c>
      <c r="C1750" s="35" t="s">
        <v>1783</v>
      </c>
      <c r="D1750" s="36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37" t="s">
        <v>50</v>
      </c>
      <c r="F1750" s="38">
        <v>0</v>
      </c>
      <c r="G1750" s="39">
        <f>VLOOKUP(C1750,'[8]Resumen Peso'!$B$1:$D$65536,3,0)*$C$14</f>
        <v>8076.2242866736415</v>
      </c>
      <c r="H1750" s="46"/>
      <c r="I1750" s="41"/>
      <c r="J1750" s="42">
        <f>+VLOOKUP(C1750,'[8]Resumen Peso'!$B$1:$D$65536,3,0)</f>
        <v>6738.3275545393026</v>
      </c>
      <c r="N1750" s="9"/>
      <c r="O1750" s="9"/>
      <c r="P1750" s="9"/>
      <c r="Q1750" s="9"/>
      <c r="R1750" s="9"/>
    </row>
    <row r="1751" spans="1:18" x14ac:dyDescent="0.2">
      <c r="A1751" s="33"/>
      <c r="B1751" s="34">
        <f t="shared" si="27"/>
        <v>1735</v>
      </c>
      <c r="C1751" s="35" t="s">
        <v>1784</v>
      </c>
      <c r="D1751" s="36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37" t="s">
        <v>50</v>
      </c>
      <c r="F1751" s="38">
        <v>0</v>
      </c>
      <c r="G1751" s="39">
        <f>VLOOKUP(C1751,'[8]Resumen Peso'!$B$1:$D$65536,3,0)*$C$14</f>
        <v>9003.5945224901243</v>
      </c>
      <c r="H1751" s="46"/>
      <c r="I1751" s="41"/>
      <c r="J1751" s="42">
        <f>+VLOOKUP(C1751,'[8]Resumen Peso'!$B$1:$D$65536,3,0)</f>
        <v>7512.0708523292114</v>
      </c>
      <c r="N1751" s="9"/>
      <c r="O1751" s="9"/>
      <c r="P1751" s="9"/>
      <c r="Q1751" s="9"/>
      <c r="R1751" s="9"/>
    </row>
    <row r="1752" spans="1:18" x14ac:dyDescent="0.2">
      <c r="A1752" s="33"/>
      <c r="B1752" s="34">
        <f t="shared" si="27"/>
        <v>1736</v>
      </c>
      <c r="C1752" s="35" t="s">
        <v>1785</v>
      </c>
      <c r="D1752" s="36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37" t="s">
        <v>50</v>
      </c>
      <c r="F1752" s="38">
        <v>0</v>
      </c>
      <c r="G1752" s="39">
        <f>VLOOKUP(C1752,'[8]Resumen Peso'!$B$1:$D$65536,3,0)*$C$14</f>
        <v>9930.9647583066071</v>
      </c>
      <c r="H1752" s="46"/>
      <c r="I1752" s="41"/>
      <c r="J1752" s="42">
        <f>+VLOOKUP(C1752,'[8]Resumen Peso'!$B$1:$D$65536,3,0)</f>
        <v>8285.8141501191203</v>
      </c>
      <c r="N1752" s="9"/>
      <c r="O1752" s="9"/>
      <c r="P1752" s="9"/>
      <c r="Q1752" s="9"/>
      <c r="R1752" s="9"/>
    </row>
    <row r="1753" spans="1:18" x14ac:dyDescent="0.2">
      <c r="A1753" s="33"/>
      <c r="B1753" s="34">
        <f t="shared" si="27"/>
        <v>1737</v>
      </c>
      <c r="C1753" s="35" t="s">
        <v>1786</v>
      </c>
      <c r="D1753" s="36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37" t="s">
        <v>50</v>
      </c>
      <c r="F1753" s="38">
        <v>0</v>
      </c>
      <c r="G1753" s="39">
        <f>VLOOKUP(C1753,'[8]Resumen Peso'!$B$1:$D$65536,3,0)*$C$14</f>
        <v>3281.0912089547473</v>
      </c>
      <c r="H1753" s="46"/>
      <c r="I1753" s="41"/>
      <c r="J1753" s="42">
        <f>+VLOOKUP(C1753,'[8]Resumen Peso'!$B$1:$D$65536,3,0)</f>
        <v>2737.5499388666085</v>
      </c>
      <c r="N1753" s="9"/>
      <c r="O1753" s="9"/>
      <c r="P1753" s="9"/>
      <c r="Q1753" s="9"/>
      <c r="R1753" s="9"/>
    </row>
    <row r="1754" spans="1:18" x14ac:dyDescent="0.2">
      <c r="A1754" s="33"/>
      <c r="B1754" s="34">
        <f t="shared" si="27"/>
        <v>1738</v>
      </c>
      <c r="C1754" s="35" t="s">
        <v>1787</v>
      </c>
      <c r="D1754" s="36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37" t="s">
        <v>50</v>
      </c>
      <c r="F1754" s="38">
        <v>0</v>
      </c>
      <c r="G1754" s="39">
        <f>VLOOKUP(C1754,'[8]Resumen Peso'!$B$1:$D$65536,3,0)*$C$14</f>
        <v>3754.0412931284045</v>
      </c>
      <c r="H1754" s="46"/>
      <c r="I1754" s="41"/>
      <c r="J1754" s="42">
        <f>+VLOOKUP(C1754,'[8]Resumen Peso'!$B$1:$D$65536,3,0)</f>
        <v>3132.1517318563901</v>
      </c>
      <c r="N1754" s="9"/>
      <c r="O1754" s="9"/>
      <c r="P1754" s="9"/>
      <c r="Q1754" s="9"/>
      <c r="R1754" s="9"/>
    </row>
    <row r="1755" spans="1:18" x14ac:dyDescent="0.2">
      <c r="A1755" s="33"/>
      <c r="B1755" s="34">
        <f t="shared" si="27"/>
        <v>1739</v>
      </c>
      <c r="C1755" s="35" t="s">
        <v>1788</v>
      </c>
      <c r="D1755" s="36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37" t="s">
        <v>50</v>
      </c>
      <c r="F1755" s="38">
        <v>0</v>
      </c>
      <c r="G1755" s="39">
        <f>VLOOKUP(C1755,'[8]Resumen Peso'!$B$1:$D$65536,3,0)*$C$14</f>
        <v>4222.7686086933682</v>
      </c>
      <c r="H1755" s="46"/>
      <c r="I1755" s="41"/>
      <c r="J1755" s="42">
        <f>+VLOOKUP(C1755,'[8]Resumen Peso'!$B$1:$D$65536,3,0)</f>
        <v>3523.2302945516199</v>
      </c>
      <c r="N1755" s="9"/>
      <c r="O1755" s="9"/>
      <c r="P1755" s="9"/>
      <c r="Q1755" s="9"/>
      <c r="R1755" s="9"/>
    </row>
    <row r="1756" spans="1:18" x14ac:dyDescent="0.2">
      <c r="A1756" s="33"/>
      <c r="B1756" s="34">
        <f t="shared" si="27"/>
        <v>1740</v>
      </c>
      <c r="C1756" s="35" t="s">
        <v>1789</v>
      </c>
      <c r="D1756" s="36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37" t="s">
        <v>50</v>
      </c>
      <c r="F1756" s="38">
        <v>0</v>
      </c>
      <c r="G1756" s="39">
        <f>VLOOKUP(C1756,'[8]Resumen Peso'!$B$1:$D$65536,3,0)*$C$14</f>
        <v>4687.2731556496401</v>
      </c>
      <c r="H1756" s="46"/>
      <c r="I1756" s="41"/>
      <c r="J1756" s="42">
        <f>+VLOOKUP(C1756,'[8]Resumen Peso'!$B$1:$D$65536,3,0)</f>
        <v>3910.7856269522986</v>
      </c>
      <c r="N1756" s="9"/>
      <c r="O1756" s="9"/>
      <c r="P1756" s="9"/>
      <c r="Q1756" s="9"/>
      <c r="R1756" s="9"/>
    </row>
    <row r="1757" spans="1:18" x14ac:dyDescent="0.2">
      <c r="A1757" s="33"/>
      <c r="B1757" s="34">
        <f t="shared" si="27"/>
        <v>1741</v>
      </c>
      <c r="C1757" s="35" t="s">
        <v>1790</v>
      </c>
      <c r="D1757" s="36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37" t="s">
        <v>50</v>
      </c>
      <c r="F1757" s="38">
        <v>0</v>
      </c>
      <c r="G1757" s="39">
        <f>VLOOKUP(C1757,'[8]Resumen Peso'!$B$1:$D$65536,3,0)*$C$14</f>
        <v>5151.7777026059093</v>
      </c>
      <c r="H1757" s="46"/>
      <c r="I1757" s="41"/>
      <c r="J1757" s="42">
        <f>+VLOOKUP(C1757,'[8]Resumen Peso'!$B$1:$D$65536,3,0)</f>
        <v>4298.3409593529759</v>
      </c>
      <c r="N1757" s="9"/>
      <c r="O1757" s="9"/>
      <c r="P1757" s="9"/>
      <c r="Q1757" s="9"/>
      <c r="R1757" s="9"/>
    </row>
    <row r="1758" spans="1:18" x14ac:dyDescent="0.2">
      <c r="A1758" s="33"/>
      <c r="B1758" s="34">
        <f t="shared" si="27"/>
        <v>1742</v>
      </c>
      <c r="C1758" s="35" t="s">
        <v>1791</v>
      </c>
      <c r="D1758" s="36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37" t="s">
        <v>50</v>
      </c>
      <c r="F1758" s="38">
        <v>0</v>
      </c>
      <c r="G1758" s="39">
        <f>VLOOKUP(C1758,'[8]Resumen Peso'!$B$1:$D$65536,3,0)*$C$14</f>
        <v>5775.5566359448767</v>
      </c>
      <c r="H1758" s="46"/>
      <c r="I1758" s="41"/>
      <c r="J1758" s="42">
        <f>+VLOOKUP(C1758,'[8]Resumen Peso'!$B$1:$D$65536,3,0)</f>
        <v>4818.7854920035525</v>
      </c>
      <c r="N1758" s="9"/>
      <c r="O1758" s="9"/>
      <c r="P1758" s="9"/>
      <c r="Q1758" s="9"/>
      <c r="R1758" s="9"/>
    </row>
    <row r="1759" spans="1:18" x14ac:dyDescent="0.2">
      <c r="A1759" s="33"/>
      <c r="B1759" s="34">
        <f t="shared" si="27"/>
        <v>1743</v>
      </c>
      <c r="C1759" s="35" t="s">
        <v>1792</v>
      </c>
      <c r="D1759" s="36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37" t="s">
        <v>50</v>
      </c>
      <c r="F1759" s="38">
        <v>0</v>
      </c>
      <c r="G1759" s="39">
        <f>VLOOKUP(C1759,'[8]Resumen Peso'!$B$1:$D$65536,3,0)*$C$14</f>
        <v>6410.1627479965327</v>
      </c>
      <c r="H1759" s="46"/>
      <c r="I1759" s="41"/>
      <c r="J1759" s="42">
        <f>+VLOOKUP(C1759,'[8]Resumen Peso'!$B$1:$D$65536,3,0)</f>
        <v>5348.2635871293587</v>
      </c>
      <c r="N1759" s="9"/>
      <c r="O1759" s="9"/>
      <c r="P1759" s="9"/>
      <c r="Q1759" s="9"/>
      <c r="R1759" s="9"/>
    </row>
    <row r="1760" spans="1:18" x14ac:dyDescent="0.2">
      <c r="A1760" s="33"/>
      <c r="B1760" s="34">
        <f t="shared" si="27"/>
        <v>1744</v>
      </c>
      <c r="C1760" s="35" t="s">
        <v>1793</v>
      </c>
      <c r="D1760" s="36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37" t="s">
        <v>50</v>
      </c>
      <c r="F1760" s="38">
        <v>0</v>
      </c>
      <c r="G1760" s="39">
        <f>VLOOKUP(C1760,'[8]Resumen Peso'!$B$1:$D$65536,3,0)*$C$14</f>
        <v>7044.7688600481897</v>
      </c>
      <c r="H1760" s="46"/>
      <c r="I1760" s="41"/>
      <c r="J1760" s="42">
        <f>+VLOOKUP(C1760,'[8]Resumen Peso'!$B$1:$D$65536,3,0)</f>
        <v>5877.741682255165</v>
      </c>
      <c r="N1760" s="9"/>
      <c r="O1760" s="9"/>
      <c r="P1760" s="9"/>
      <c r="Q1760" s="9"/>
      <c r="R1760" s="9"/>
    </row>
    <row r="1761" spans="1:18" x14ac:dyDescent="0.2">
      <c r="A1761" s="33"/>
      <c r="B1761" s="34">
        <f t="shared" si="27"/>
        <v>1745</v>
      </c>
      <c r="C1761" s="35" t="s">
        <v>1794</v>
      </c>
      <c r="D1761" s="36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37" t="s">
        <v>50</v>
      </c>
      <c r="F1761" s="38">
        <v>0</v>
      </c>
      <c r="G1761" s="39">
        <f>VLOOKUP(C1761,'[8]Resumen Peso'!$B$1:$D$65536,3,0)*$C$14</f>
        <v>7794.0656039870009</v>
      </c>
      <c r="H1761" s="46"/>
      <c r="I1761" s="41"/>
      <c r="J1761" s="42">
        <f>+VLOOKUP(C1761,'[8]Resumen Peso'!$B$1:$D$65536,3,0)</f>
        <v>6502.9109094818905</v>
      </c>
      <c r="N1761" s="9"/>
      <c r="O1761" s="9"/>
      <c r="P1761" s="9"/>
      <c r="Q1761" s="9"/>
      <c r="R1761" s="9"/>
    </row>
    <row r="1762" spans="1:18" x14ac:dyDescent="0.2">
      <c r="A1762" s="33"/>
      <c r="B1762" s="34">
        <f t="shared" si="27"/>
        <v>1746</v>
      </c>
      <c r="C1762" s="35" t="s">
        <v>1795</v>
      </c>
      <c r="D1762" s="36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37" t="s">
        <v>50</v>
      </c>
      <c r="F1762" s="38">
        <v>0</v>
      </c>
      <c r="G1762" s="39">
        <f>VLOOKUP(C1762,'[8]Resumen Peso'!$B$1:$D$65536,3,0)*$C$14</f>
        <v>8679.3603607873065</v>
      </c>
      <c r="H1762" s="46"/>
      <c r="I1762" s="41"/>
      <c r="J1762" s="42">
        <f>+VLOOKUP(C1762,'[8]Resumen Peso'!$B$1:$D$65536,3,0)</f>
        <v>7241.5488969731523</v>
      </c>
      <c r="N1762" s="9"/>
      <c r="O1762" s="9"/>
      <c r="P1762" s="9"/>
      <c r="Q1762" s="9"/>
      <c r="R1762" s="9"/>
    </row>
    <row r="1763" spans="1:18" x14ac:dyDescent="0.2">
      <c r="A1763" s="33"/>
      <c r="B1763" s="34">
        <f t="shared" si="27"/>
        <v>1747</v>
      </c>
      <c r="C1763" s="35" t="s">
        <v>1796</v>
      </c>
      <c r="D1763" s="36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37" t="s">
        <v>50</v>
      </c>
      <c r="F1763" s="38">
        <v>0</v>
      </c>
      <c r="G1763" s="39">
        <f>VLOOKUP(C1763,'[8]Resumen Peso'!$B$1:$D$65536,3,0)*$C$14</f>
        <v>9720.8836040817841</v>
      </c>
      <c r="H1763" s="46"/>
      <c r="I1763" s="41"/>
      <c r="J1763" s="42">
        <f>+VLOOKUP(C1763,'[8]Resumen Peso'!$B$1:$D$65536,3,0)</f>
        <v>8110.5347646099317</v>
      </c>
      <c r="N1763" s="9"/>
      <c r="O1763" s="9"/>
      <c r="P1763" s="9"/>
      <c r="Q1763" s="9"/>
      <c r="R1763" s="9"/>
    </row>
    <row r="1764" spans="1:18" x14ac:dyDescent="0.2">
      <c r="A1764" s="33"/>
      <c r="B1764" s="34">
        <f t="shared" si="27"/>
        <v>1748</v>
      </c>
      <c r="C1764" s="35" t="s">
        <v>1797</v>
      </c>
      <c r="D1764" s="36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37" t="s">
        <v>50</v>
      </c>
      <c r="F1764" s="38">
        <v>0</v>
      </c>
      <c r="G1764" s="39">
        <f>VLOOKUP(C1764,'[8]Resumen Peso'!$B$1:$D$65536,3,0)*$C$14</f>
        <v>10035.362868034188</v>
      </c>
      <c r="H1764" s="46"/>
      <c r="I1764" s="41"/>
      <c r="J1764" s="42">
        <f>+VLOOKUP(C1764,'[8]Resumen Peso'!$B$1:$D$65536,3,0)</f>
        <v>8372.9178057939571</v>
      </c>
      <c r="N1764" s="9"/>
      <c r="O1764" s="9"/>
      <c r="P1764" s="9"/>
      <c r="Q1764" s="9"/>
      <c r="R1764" s="9"/>
    </row>
    <row r="1765" spans="1:18" x14ac:dyDescent="0.2">
      <c r="A1765" s="33"/>
      <c r="B1765" s="34">
        <f t="shared" si="27"/>
        <v>1749</v>
      </c>
      <c r="C1765" s="35" t="s">
        <v>1798</v>
      </c>
      <c r="D1765" s="36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37" t="s">
        <v>50</v>
      </c>
      <c r="F1765" s="38">
        <v>0</v>
      </c>
      <c r="G1765" s="39">
        <f>VLOOKUP(C1765,'[8]Resumen Peso'!$B$1:$D$65536,3,0)*$C$14</f>
        <v>11187.695505054837</v>
      </c>
      <c r="H1765" s="46"/>
      <c r="I1765" s="41"/>
      <c r="J1765" s="42">
        <f>+VLOOKUP(C1765,'[8]Resumen Peso'!$B$1:$D$65536,3,0)</f>
        <v>9334.356528198392</v>
      </c>
      <c r="N1765" s="9"/>
      <c r="O1765" s="9"/>
      <c r="P1765" s="9"/>
      <c r="Q1765" s="9"/>
      <c r="R1765" s="9"/>
    </row>
    <row r="1766" spans="1:18" x14ac:dyDescent="0.2">
      <c r="A1766" s="33"/>
      <c r="B1766" s="34">
        <f t="shared" si="27"/>
        <v>1750</v>
      </c>
      <c r="C1766" s="35" t="s">
        <v>1799</v>
      </c>
      <c r="D1766" s="36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37" t="s">
        <v>50</v>
      </c>
      <c r="F1766" s="38">
        <v>0</v>
      </c>
      <c r="G1766" s="39">
        <f>VLOOKUP(C1766,'[8]Resumen Peso'!$B$1:$D$65536,3,0)*$C$14</f>
        <v>12340.028142075485</v>
      </c>
      <c r="H1766" s="46"/>
      <c r="I1766" s="41"/>
      <c r="J1766" s="42">
        <f>+VLOOKUP(C1766,'[8]Resumen Peso'!$B$1:$D$65536,3,0)</f>
        <v>10295.795250602827</v>
      </c>
      <c r="N1766" s="9"/>
      <c r="O1766" s="9"/>
      <c r="P1766" s="9"/>
      <c r="Q1766" s="9"/>
      <c r="R1766" s="9"/>
    </row>
    <row r="1767" spans="1:18" x14ac:dyDescent="0.2">
      <c r="A1767" s="33"/>
      <c r="B1767" s="34">
        <f t="shared" si="27"/>
        <v>1751</v>
      </c>
      <c r="C1767" s="35" t="s">
        <v>1800</v>
      </c>
      <c r="D1767" s="36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37" t="s">
        <v>50</v>
      </c>
      <c r="F1767" s="38">
        <v>0</v>
      </c>
      <c r="G1767" s="39">
        <f>VLOOKUP(C1767,'[8]Resumen Peso'!$B$1:$D$65536,3,0)*$C$14</f>
        <v>3305.721243942477</v>
      </c>
      <c r="H1767" s="46"/>
      <c r="I1767" s="41"/>
      <c r="J1767" s="42">
        <f>+VLOOKUP(C1767,'[8]Resumen Peso'!$B$1:$D$65536,3,0)</f>
        <v>2758.0997945338095</v>
      </c>
      <c r="N1767" s="9"/>
      <c r="O1767" s="9"/>
      <c r="P1767" s="9"/>
      <c r="Q1767" s="9"/>
      <c r="R1767" s="9"/>
    </row>
    <row r="1768" spans="1:18" x14ac:dyDescent="0.2">
      <c r="A1768" s="33"/>
      <c r="B1768" s="34">
        <f t="shared" si="27"/>
        <v>1752</v>
      </c>
      <c r="C1768" s="35" t="s">
        <v>1801</v>
      </c>
      <c r="D1768" s="36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37" t="s">
        <v>50</v>
      </c>
      <c r="F1768" s="38">
        <v>0</v>
      </c>
      <c r="G1768" s="39">
        <f>VLOOKUP(C1768,'[8]Resumen Peso'!$B$1:$D$65536,3,0)*$C$14</f>
        <v>3782.2216034296807</v>
      </c>
      <c r="H1768" s="46"/>
      <c r="I1768" s="41"/>
      <c r="J1768" s="42">
        <f>+VLOOKUP(C1768,'[8]Resumen Peso'!$B$1:$D$65536,3,0)</f>
        <v>3155.6637288810252</v>
      </c>
      <c r="N1768" s="9"/>
      <c r="O1768" s="9"/>
      <c r="P1768" s="9"/>
      <c r="Q1768" s="9"/>
      <c r="R1768" s="9"/>
    </row>
    <row r="1769" spans="1:18" x14ac:dyDescent="0.2">
      <c r="A1769" s="33"/>
      <c r="B1769" s="34">
        <f t="shared" si="27"/>
        <v>1753</v>
      </c>
      <c r="C1769" s="35" t="s">
        <v>1802</v>
      </c>
      <c r="D1769" s="36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37" t="s">
        <v>50</v>
      </c>
      <c r="F1769" s="38">
        <v>0</v>
      </c>
      <c r="G1769" s="39">
        <f>VLOOKUP(C1769,'[8]Resumen Peso'!$B$1:$D$65536,3,0)*$C$14</f>
        <v>4254.4674954214634</v>
      </c>
      <c r="H1769" s="46"/>
      <c r="I1769" s="41"/>
      <c r="J1769" s="42">
        <f>+VLOOKUP(C1769,'[8]Resumen Peso'!$B$1:$D$65536,3,0)</f>
        <v>3549.6779852429981</v>
      </c>
      <c r="N1769" s="9"/>
      <c r="O1769" s="9"/>
      <c r="P1769" s="9"/>
      <c r="Q1769" s="9"/>
      <c r="R1769" s="9"/>
    </row>
    <row r="1770" spans="1:18" x14ac:dyDescent="0.2">
      <c r="A1770" s="33"/>
      <c r="B1770" s="34">
        <f t="shared" si="27"/>
        <v>1754</v>
      </c>
      <c r="C1770" s="35" t="s">
        <v>1803</v>
      </c>
      <c r="D1770" s="36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37" t="s">
        <v>50</v>
      </c>
      <c r="F1770" s="38">
        <v>0</v>
      </c>
      <c r="G1770" s="39">
        <f>VLOOKUP(C1770,'[8]Resumen Peso'!$B$1:$D$65536,3,0)*$C$14</f>
        <v>4722.4589199178245</v>
      </c>
      <c r="H1770" s="46"/>
      <c r="I1770" s="41"/>
      <c r="J1770" s="42">
        <f>+VLOOKUP(C1770,'[8]Resumen Peso'!$B$1:$D$65536,3,0)</f>
        <v>3940.1425636197282</v>
      </c>
      <c r="N1770" s="9"/>
      <c r="O1770" s="9"/>
      <c r="P1770" s="9"/>
      <c r="Q1770" s="9"/>
      <c r="R1770" s="9"/>
    </row>
    <row r="1771" spans="1:18" x14ac:dyDescent="0.2">
      <c r="A1771" s="33"/>
      <c r="B1771" s="34">
        <f t="shared" si="27"/>
        <v>1755</v>
      </c>
      <c r="C1771" s="35" t="s">
        <v>1804</v>
      </c>
      <c r="D1771" s="36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37" t="s">
        <v>50</v>
      </c>
      <c r="F1771" s="38">
        <v>0</v>
      </c>
      <c r="G1771" s="39">
        <f>VLOOKUP(C1771,'[8]Resumen Peso'!$B$1:$D$65536,3,0)*$C$14</f>
        <v>5190.4503444141847</v>
      </c>
      <c r="H1771" s="46"/>
      <c r="I1771" s="41"/>
      <c r="J1771" s="42">
        <f>+VLOOKUP(C1771,'[8]Resumen Peso'!$B$1:$D$65536,3,0)</f>
        <v>4330.6071419964574</v>
      </c>
      <c r="N1771" s="9"/>
      <c r="O1771" s="9"/>
      <c r="P1771" s="9"/>
      <c r="Q1771" s="9"/>
      <c r="R1771" s="9"/>
    </row>
    <row r="1772" spans="1:18" x14ac:dyDescent="0.2">
      <c r="A1772" s="33"/>
      <c r="B1772" s="34">
        <f t="shared" si="27"/>
        <v>1756</v>
      </c>
      <c r="C1772" s="35" t="s">
        <v>1805</v>
      </c>
      <c r="D1772" s="36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37" t="s">
        <v>50</v>
      </c>
      <c r="F1772" s="38">
        <v>0</v>
      </c>
      <c r="G1772" s="39">
        <f>VLOOKUP(C1772,'[8]Resumen Peso'!$B$1:$D$65536,3,0)*$C$14</f>
        <v>5818.9117739028525</v>
      </c>
      <c r="H1772" s="46"/>
      <c r="I1772" s="41"/>
      <c r="J1772" s="42">
        <f>+VLOOKUP(C1772,'[8]Resumen Peso'!$B$1:$D$65536,3,0)</f>
        <v>4854.9584746205828</v>
      </c>
      <c r="N1772" s="9"/>
      <c r="O1772" s="9"/>
      <c r="P1772" s="9"/>
      <c r="Q1772" s="9"/>
      <c r="R1772" s="9"/>
    </row>
    <row r="1773" spans="1:18" x14ac:dyDescent="0.2">
      <c r="A1773" s="33"/>
      <c r="B1773" s="34">
        <f t="shared" si="27"/>
        <v>1757</v>
      </c>
      <c r="C1773" s="35" t="s">
        <v>1806</v>
      </c>
      <c r="D1773" s="36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37" t="s">
        <v>50</v>
      </c>
      <c r="F1773" s="38">
        <v>0</v>
      </c>
      <c r="G1773" s="39">
        <f>VLOOKUP(C1773,'[8]Resumen Peso'!$B$1:$D$65536,3,0)*$C$14</f>
        <v>6458.2816580497811</v>
      </c>
      <c r="H1773" s="46"/>
      <c r="I1773" s="41"/>
      <c r="J1773" s="42">
        <f>+VLOOKUP(C1773,'[8]Resumen Peso'!$B$1:$D$65536,3,0)</f>
        <v>5388.4111815988708</v>
      </c>
      <c r="N1773" s="9"/>
      <c r="O1773" s="9"/>
      <c r="P1773" s="9"/>
      <c r="Q1773" s="9"/>
      <c r="R1773" s="9"/>
    </row>
    <row r="1774" spans="1:18" x14ac:dyDescent="0.2">
      <c r="A1774" s="33"/>
      <c r="B1774" s="34">
        <f t="shared" si="27"/>
        <v>1758</v>
      </c>
      <c r="C1774" s="35" t="s">
        <v>1807</v>
      </c>
      <c r="D1774" s="36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37" t="s">
        <v>50</v>
      </c>
      <c r="F1774" s="38">
        <v>0</v>
      </c>
      <c r="G1774" s="39">
        <f>VLOOKUP(C1774,'[8]Resumen Peso'!$B$1:$D$65536,3,0)*$C$14</f>
        <v>7097.6515421967088</v>
      </c>
      <c r="H1774" s="46"/>
      <c r="I1774" s="41"/>
      <c r="J1774" s="42">
        <f>+VLOOKUP(C1774,'[8]Resumen Peso'!$B$1:$D$65536,3,0)</f>
        <v>5921.8638885771588</v>
      </c>
      <c r="N1774" s="9"/>
      <c r="O1774" s="9"/>
      <c r="P1774" s="9"/>
      <c r="Q1774" s="9"/>
      <c r="R1774" s="9"/>
    </row>
    <row r="1775" spans="1:18" x14ac:dyDescent="0.2">
      <c r="A1775" s="33"/>
      <c r="B1775" s="34">
        <f t="shared" si="27"/>
        <v>1759</v>
      </c>
      <c r="C1775" s="35" t="s">
        <v>1808</v>
      </c>
      <c r="D1775" s="36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37" t="s">
        <v>50</v>
      </c>
      <c r="F1775" s="38">
        <v>0</v>
      </c>
      <c r="G1775" s="39">
        <f>VLOOKUP(C1775,'[8]Resumen Peso'!$B$1:$D$65536,3,0)*$C$14</f>
        <v>7852.573001769465</v>
      </c>
      <c r="H1775" s="46"/>
      <c r="I1775" s="41"/>
      <c r="J1775" s="42">
        <f>+VLOOKUP(C1775,'[8]Resumen Peso'!$B$1:$D$65536,3,0)</f>
        <v>6551.7260484166145</v>
      </c>
      <c r="N1775" s="9"/>
      <c r="O1775" s="9"/>
      <c r="P1775" s="9"/>
      <c r="Q1775" s="9"/>
      <c r="R1775" s="9"/>
    </row>
    <row r="1776" spans="1:18" x14ac:dyDescent="0.2">
      <c r="A1776" s="33"/>
      <c r="B1776" s="34">
        <f t="shared" si="27"/>
        <v>1760</v>
      </c>
      <c r="C1776" s="35" t="s">
        <v>1809</v>
      </c>
      <c r="D1776" s="36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37" t="s">
        <v>50</v>
      </c>
      <c r="F1776" s="38">
        <v>0</v>
      </c>
      <c r="G1776" s="39">
        <f>VLOOKUP(C1776,'[8]Resumen Peso'!$B$1:$D$65536,3,0)*$C$14</f>
        <v>8744.5133649994041</v>
      </c>
      <c r="H1776" s="46"/>
      <c r="I1776" s="41"/>
      <c r="J1776" s="42">
        <f>+VLOOKUP(C1776,'[8]Resumen Peso'!$B$1:$D$65536,3,0)</f>
        <v>7295.9087398848715</v>
      </c>
      <c r="N1776" s="9"/>
      <c r="O1776" s="9"/>
      <c r="P1776" s="9"/>
      <c r="Q1776" s="9"/>
      <c r="R1776" s="9"/>
    </row>
    <row r="1777" spans="1:18" x14ac:dyDescent="0.2">
      <c r="A1777" s="33"/>
      <c r="B1777" s="34">
        <f t="shared" si="27"/>
        <v>1761</v>
      </c>
      <c r="C1777" s="35" t="s">
        <v>1810</v>
      </c>
      <c r="D1777" s="36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37" t="s">
        <v>50</v>
      </c>
      <c r="F1777" s="38">
        <v>0</v>
      </c>
      <c r="G1777" s="39">
        <f>VLOOKUP(C1777,'[8]Resumen Peso'!$B$1:$D$65536,3,0)*$C$14</f>
        <v>9793.8549687993327</v>
      </c>
      <c r="H1777" s="46"/>
      <c r="I1777" s="41"/>
      <c r="J1777" s="42">
        <f>+VLOOKUP(C1777,'[8]Resumen Peso'!$B$1:$D$65536,3,0)</f>
        <v>8171.4177886710568</v>
      </c>
      <c r="N1777" s="9"/>
      <c r="O1777" s="9"/>
      <c r="P1777" s="9"/>
      <c r="Q1777" s="9"/>
      <c r="R1777" s="9"/>
    </row>
    <row r="1778" spans="1:18" x14ac:dyDescent="0.2">
      <c r="A1778" s="33"/>
      <c r="B1778" s="34">
        <f t="shared" si="27"/>
        <v>1762</v>
      </c>
      <c r="C1778" s="35" t="s">
        <v>1811</v>
      </c>
      <c r="D1778" s="36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37" t="s">
        <v>50</v>
      </c>
      <c r="F1778" s="38">
        <v>0</v>
      </c>
      <c r="G1778" s="39">
        <f>VLOOKUP(C1778,'[8]Resumen Peso'!$B$1:$D$65536,3,0)*$C$14</f>
        <v>10110.694921553355</v>
      </c>
      <c r="H1778" s="46"/>
      <c r="I1778" s="41"/>
      <c r="J1778" s="42">
        <f>+VLOOKUP(C1778,'[8]Resumen Peso'!$B$1:$D$65536,3,0)</f>
        <v>8435.7704500433047</v>
      </c>
      <c r="N1778" s="9"/>
      <c r="O1778" s="9"/>
      <c r="P1778" s="9"/>
      <c r="Q1778" s="9"/>
      <c r="R1778" s="9"/>
    </row>
    <row r="1779" spans="1:18" x14ac:dyDescent="0.2">
      <c r="A1779" s="33"/>
      <c r="B1779" s="34">
        <f t="shared" si="27"/>
        <v>1763</v>
      </c>
      <c r="C1779" s="35" t="s">
        <v>1812</v>
      </c>
      <c r="D1779" s="36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37" t="s">
        <v>50</v>
      </c>
      <c r="F1779" s="38">
        <v>0</v>
      </c>
      <c r="G1779" s="39">
        <f>VLOOKUP(C1779,'[8]Resumen Peso'!$B$1:$D$65536,3,0)*$C$14</f>
        <v>11271.677727484232</v>
      </c>
      <c r="H1779" s="46"/>
      <c r="I1779" s="41"/>
      <c r="J1779" s="42">
        <f>+VLOOKUP(C1779,'[8]Resumen Peso'!$B$1:$D$65536,3,0)</f>
        <v>9404.4263657115989</v>
      </c>
      <c r="N1779" s="9"/>
      <c r="O1779" s="9"/>
      <c r="P1779" s="9"/>
      <c r="Q1779" s="9"/>
      <c r="R1779" s="9"/>
    </row>
    <row r="1780" spans="1:18" x14ac:dyDescent="0.2">
      <c r="A1780" s="33"/>
      <c r="B1780" s="34">
        <f t="shared" si="27"/>
        <v>1764</v>
      </c>
      <c r="C1780" s="35" t="s">
        <v>1813</v>
      </c>
      <c r="D1780" s="36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37" t="s">
        <v>50</v>
      </c>
      <c r="F1780" s="38">
        <v>0</v>
      </c>
      <c r="G1780" s="39">
        <f>VLOOKUP(C1780,'[8]Resumen Peso'!$B$1:$D$65536,3,0)*$C$14</f>
        <v>12432.660533415106</v>
      </c>
      <c r="H1780" s="46"/>
      <c r="I1780" s="41"/>
      <c r="J1780" s="42">
        <f>+VLOOKUP(C1780,'[8]Resumen Peso'!$B$1:$D$65536,3,0)</f>
        <v>10373.082281379893</v>
      </c>
      <c r="N1780" s="9"/>
      <c r="O1780" s="9"/>
      <c r="P1780" s="9"/>
      <c r="Q1780" s="9"/>
      <c r="R1780" s="9"/>
    </row>
    <row r="1781" spans="1:18" x14ac:dyDescent="0.2">
      <c r="A1781" s="33"/>
      <c r="B1781" s="34">
        <f t="shared" si="27"/>
        <v>1765</v>
      </c>
      <c r="C1781" s="35" t="s">
        <v>1814</v>
      </c>
      <c r="D1781" s="36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37" t="s">
        <v>50</v>
      </c>
      <c r="F1781" s="38">
        <v>0</v>
      </c>
      <c r="G1781" s="39">
        <f>VLOOKUP(C1781,'[8]Resumen Peso'!$B$1:$D$65536,3,0)*$C$14</f>
        <v>2850.2860503524289</v>
      </c>
      <c r="H1781" s="46"/>
      <c r="I1781" s="41"/>
      <c r="J1781" s="42">
        <f>+VLOOKUP(C1781,'[8]Resumen Peso'!$B$1:$D$65536,3,0)</f>
        <v>2378.1113983053115</v>
      </c>
      <c r="N1781" s="9"/>
      <c r="O1781" s="9"/>
      <c r="P1781" s="9"/>
      <c r="Q1781" s="9"/>
      <c r="R1781" s="9"/>
    </row>
    <row r="1782" spans="1:18" x14ac:dyDescent="0.2">
      <c r="A1782" s="33"/>
      <c r="B1782" s="34">
        <f t="shared" si="27"/>
        <v>1766</v>
      </c>
      <c r="C1782" s="35" t="s">
        <v>1815</v>
      </c>
      <c r="D1782" s="36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37" t="s">
        <v>50</v>
      </c>
      <c r="F1782" s="38">
        <v>0</v>
      </c>
      <c r="G1782" s="39">
        <f>VLOOKUP(C1782,'[8]Resumen Peso'!$B$1:$D$65536,3,0)*$C$14</f>
        <v>3261.138093646473</v>
      </c>
      <c r="H1782" s="46"/>
      <c r="I1782" s="41"/>
      <c r="J1782" s="42">
        <f>+VLOOKUP(C1782,'[8]Resumen Peso'!$B$1:$D$65536,3,0)</f>
        <v>2720.9022304934647</v>
      </c>
      <c r="N1782" s="9"/>
      <c r="O1782" s="9"/>
      <c r="P1782" s="9"/>
      <c r="Q1782" s="9"/>
      <c r="R1782" s="9"/>
    </row>
    <row r="1783" spans="1:18" x14ac:dyDescent="0.2">
      <c r="A1783" s="33"/>
      <c r="B1783" s="34">
        <f t="shared" si="27"/>
        <v>1767</v>
      </c>
      <c r="C1783" s="35" t="s">
        <v>8</v>
      </c>
      <c r="D1783" s="36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37" t="s">
        <v>50</v>
      </c>
      <c r="F1783" s="38">
        <v>0</v>
      </c>
      <c r="G1783" s="39">
        <f>VLOOKUP(C1783,'[8]Resumen Peso'!$B$1:$D$65536,3,0)*$C$14</f>
        <v>3668.3218151253914</v>
      </c>
      <c r="H1783" s="46"/>
      <c r="I1783" s="41"/>
      <c r="J1783" s="42">
        <f>+VLOOKUP(C1783,'[8]Resumen Peso'!$B$1:$D$65536,3,0)</f>
        <v>3060.6324302513663</v>
      </c>
      <c r="N1783" s="9"/>
      <c r="O1783" s="9"/>
      <c r="P1783" s="9"/>
      <c r="Q1783" s="9"/>
      <c r="R1783" s="9"/>
    </row>
    <row r="1784" spans="1:18" x14ac:dyDescent="0.2">
      <c r="A1784" s="33"/>
      <c r="B1784" s="34">
        <f t="shared" si="27"/>
        <v>1768</v>
      </c>
      <c r="C1784" s="35" t="s">
        <v>1816</v>
      </c>
      <c r="D1784" s="36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37" t="s">
        <v>50</v>
      </c>
      <c r="F1784" s="38">
        <v>0</v>
      </c>
      <c r="G1784" s="39">
        <f>VLOOKUP(C1784,'[8]Resumen Peso'!$B$1:$D$65536,3,0)*$C$14</f>
        <v>4071.8372147891846</v>
      </c>
      <c r="H1784" s="46"/>
      <c r="I1784" s="41"/>
      <c r="J1784" s="42">
        <f>+VLOOKUP(C1784,'[8]Resumen Peso'!$B$1:$D$65536,3,0)</f>
        <v>3397.3019975790166</v>
      </c>
      <c r="N1784" s="9"/>
      <c r="O1784" s="9"/>
      <c r="P1784" s="9"/>
      <c r="Q1784" s="9"/>
      <c r="R1784" s="9"/>
    </row>
    <row r="1785" spans="1:18" x14ac:dyDescent="0.2">
      <c r="A1785" s="33"/>
      <c r="B1785" s="34">
        <f t="shared" si="27"/>
        <v>1769</v>
      </c>
      <c r="C1785" s="35" t="s">
        <v>9</v>
      </c>
      <c r="D1785" s="36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37" t="s">
        <v>50</v>
      </c>
      <c r="F1785" s="38">
        <v>0</v>
      </c>
      <c r="G1785" s="39">
        <f>VLOOKUP(C1785,'[8]Resumen Peso'!$B$1:$D$65536,3,0)*$C$14</f>
        <v>4475.3526144529769</v>
      </c>
      <c r="H1785" s="46"/>
      <c r="I1785" s="41"/>
      <c r="J1785" s="42">
        <f>+VLOOKUP(C1785,'[8]Resumen Peso'!$B$1:$D$65536,3,0)</f>
        <v>3733.9715649066666</v>
      </c>
      <c r="N1785" s="9"/>
      <c r="O1785" s="9"/>
      <c r="P1785" s="9"/>
      <c r="Q1785" s="9"/>
      <c r="R1785" s="9"/>
    </row>
    <row r="1786" spans="1:18" x14ac:dyDescent="0.2">
      <c r="A1786" s="33"/>
      <c r="B1786" s="34">
        <f t="shared" si="27"/>
        <v>1770</v>
      </c>
      <c r="C1786" s="35" t="s">
        <v>1817</v>
      </c>
      <c r="D1786" s="36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37" t="s">
        <v>50</v>
      </c>
      <c r="F1786" s="38">
        <v>0</v>
      </c>
      <c r="G1786" s="39">
        <f>VLOOKUP(C1786,'[8]Resumen Peso'!$B$1:$D$65536,3,0)*$C$14</f>
        <v>5017.2297763396691</v>
      </c>
      <c r="H1786" s="46"/>
      <c r="I1786" s="41"/>
      <c r="J1786" s="42">
        <f>+VLOOKUP(C1786,'[8]Resumen Peso'!$B$1:$D$65536,3,0)</f>
        <v>4186.0820662385377</v>
      </c>
      <c r="N1786" s="9"/>
      <c r="O1786" s="9"/>
      <c r="P1786" s="9"/>
      <c r="Q1786" s="9"/>
      <c r="R1786" s="9"/>
    </row>
    <row r="1787" spans="1:18" x14ac:dyDescent="0.2">
      <c r="A1787" s="33"/>
      <c r="B1787" s="34">
        <f t="shared" si="27"/>
        <v>1771</v>
      </c>
      <c r="C1787" s="35" t="s">
        <v>10</v>
      </c>
      <c r="D1787" s="36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37" t="s">
        <v>50</v>
      </c>
      <c r="F1787" s="38">
        <v>0</v>
      </c>
      <c r="G1787" s="39">
        <f>VLOOKUP(C1787,'[8]Resumen Peso'!$B$1:$D$65536,3,0)*$C$14</f>
        <v>5568.512515360344</v>
      </c>
      <c r="H1787" s="46"/>
      <c r="I1787" s="41"/>
      <c r="J1787" s="42">
        <f>+VLOOKUP(C1787,'[8]Resumen Peso'!$B$1:$D$65536,3,0)</f>
        <v>4646.0400291215738</v>
      </c>
      <c r="N1787" s="9"/>
      <c r="O1787" s="9"/>
      <c r="P1787" s="9"/>
      <c r="Q1787" s="9"/>
      <c r="R1787" s="9"/>
    </row>
    <row r="1788" spans="1:18" x14ac:dyDescent="0.2">
      <c r="A1788" s="33"/>
      <c r="B1788" s="34">
        <f t="shared" si="27"/>
        <v>1772</v>
      </c>
      <c r="C1788" s="35" t="s">
        <v>1818</v>
      </c>
      <c r="D1788" s="36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37" t="s">
        <v>50</v>
      </c>
      <c r="F1788" s="38">
        <v>0</v>
      </c>
      <c r="G1788" s="39">
        <f>VLOOKUP(C1788,'[8]Resumen Peso'!$B$1:$D$65536,3,0)*$C$14</f>
        <v>6119.7952543810179</v>
      </c>
      <c r="H1788" s="46"/>
      <c r="I1788" s="41"/>
      <c r="J1788" s="42">
        <f>+VLOOKUP(C1788,'[8]Resumen Peso'!$B$1:$D$65536,3,0)</f>
        <v>5105.9979920046098</v>
      </c>
      <c r="N1788" s="9"/>
      <c r="O1788" s="9"/>
      <c r="P1788" s="9"/>
      <c r="Q1788" s="9"/>
      <c r="R1788" s="9"/>
    </row>
    <row r="1789" spans="1:18" x14ac:dyDescent="0.2">
      <c r="A1789" s="33"/>
      <c r="B1789" s="34">
        <f t="shared" si="27"/>
        <v>1773</v>
      </c>
      <c r="C1789" s="35" t="s">
        <v>1819</v>
      </c>
      <c r="D1789" s="36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37" t="s">
        <v>50</v>
      </c>
      <c r="F1789" s="38">
        <v>0</v>
      </c>
      <c r="G1789" s="39">
        <f>VLOOKUP(C1789,'[8]Resumen Peso'!$B$1:$D$65536,3,0)*$C$14</f>
        <v>6770.7098193265192</v>
      </c>
      <c r="H1789" s="46"/>
      <c r="I1789" s="41"/>
      <c r="J1789" s="42">
        <f>+VLOOKUP(C1789,'[8]Resumen Peso'!$B$1:$D$65536,3,0)</f>
        <v>5649.0829030886889</v>
      </c>
      <c r="N1789" s="9"/>
      <c r="O1789" s="9"/>
      <c r="P1789" s="9"/>
      <c r="Q1789" s="9"/>
      <c r="R1789" s="9"/>
    </row>
    <row r="1790" spans="1:18" x14ac:dyDescent="0.2">
      <c r="A1790" s="33"/>
      <c r="B1790" s="34">
        <f t="shared" si="27"/>
        <v>1774</v>
      </c>
      <c r="C1790" s="35" t="s">
        <v>1820</v>
      </c>
      <c r="D1790" s="36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37" t="s">
        <v>50</v>
      </c>
      <c r="F1790" s="38">
        <v>0</v>
      </c>
      <c r="G1790" s="39">
        <f>VLOOKUP(C1790,'[8]Resumen Peso'!$B$1:$D$65536,3,0)*$C$14</f>
        <v>7539.7659457979062</v>
      </c>
      <c r="H1790" s="46"/>
      <c r="I1790" s="41"/>
      <c r="J1790" s="42">
        <f>+VLOOKUP(C1790,'[8]Resumen Peso'!$B$1:$D$65536,3,0)</f>
        <v>6290.7381994306115</v>
      </c>
      <c r="N1790" s="9"/>
      <c r="O1790" s="9"/>
      <c r="P1790" s="9"/>
      <c r="Q1790" s="9"/>
      <c r="R1790" s="9"/>
    </row>
    <row r="1791" spans="1:18" x14ac:dyDescent="0.2">
      <c r="A1791" s="33"/>
      <c r="B1791" s="34">
        <f t="shared" si="27"/>
        <v>1775</v>
      </c>
      <c r="C1791" s="35" t="s">
        <v>11</v>
      </c>
      <c r="D1791" s="36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37" t="s">
        <v>50</v>
      </c>
      <c r="F1791" s="38">
        <v>0</v>
      </c>
      <c r="G1791" s="39">
        <f>VLOOKUP(C1791,'[8]Resumen Peso'!$B$1:$D$65536,3,0)*$C$14</f>
        <v>8444.5378592936559</v>
      </c>
      <c r="H1791" s="46"/>
      <c r="I1791" s="41"/>
      <c r="J1791" s="42">
        <f>+VLOOKUP(C1791,'[8]Resumen Peso'!$B$1:$D$65536,3,0)</f>
        <v>7045.626783362286</v>
      </c>
      <c r="N1791" s="9"/>
      <c r="O1791" s="9"/>
      <c r="P1791" s="9"/>
      <c r="Q1791" s="9"/>
      <c r="R1791" s="9"/>
    </row>
    <row r="1792" spans="1:18" x14ac:dyDescent="0.2">
      <c r="A1792" s="33"/>
      <c r="B1792" s="34">
        <f t="shared" si="27"/>
        <v>1776</v>
      </c>
      <c r="C1792" s="35" t="s">
        <v>1821</v>
      </c>
      <c r="D1792" s="36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37" t="s">
        <v>50</v>
      </c>
      <c r="F1792" s="38">
        <v>0</v>
      </c>
      <c r="G1792" s="39">
        <f>VLOOKUP(C1792,'[8]Resumen Peso'!$B$1:$D$65536,3,0)*$C$14</f>
        <v>8717.7261988077498</v>
      </c>
      <c r="H1792" s="46"/>
      <c r="I1792" s="41"/>
      <c r="J1792" s="42">
        <f>+VLOOKUP(C1792,'[8]Resumen Peso'!$B$1:$D$65536,3,0)</f>
        <v>7273.5591005422539</v>
      </c>
      <c r="N1792" s="9"/>
      <c r="O1792" s="9"/>
      <c r="P1792" s="9"/>
      <c r="Q1792" s="9"/>
      <c r="R1792" s="9"/>
    </row>
    <row r="1793" spans="1:18" x14ac:dyDescent="0.2">
      <c r="A1793" s="33"/>
      <c r="B1793" s="34">
        <f t="shared" si="27"/>
        <v>1777</v>
      </c>
      <c r="C1793" s="35" t="s">
        <v>12</v>
      </c>
      <c r="D1793" s="36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37" t="s">
        <v>50</v>
      </c>
      <c r="F1793" s="38">
        <v>0</v>
      </c>
      <c r="G1793" s="39">
        <f>VLOOKUP(C1793,'[8]Resumen Peso'!$B$1:$D$65536,3,0)*$C$14</f>
        <v>9718.7583041335001</v>
      </c>
      <c r="H1793" s="46"/>
      <c r="I1793" s="41"/>
      <c r="J1793" s="42">
        <f>+VLOOKUP(C1793,'[8]Resumen Peso'!$B$1:$D$65536,3,0)</f>
        <v>8108.7615390660576</v>
      </c>
      <c r="N1793" s="9"/>
      <c r="O1793" s="9"/>
      <c r="P1793" s="9"/>
      <c r="Q1793" s="9"/>
      <c r="R1793" s="9"/>
    </row>
    <row r="1794" spans="1:18" x14ac:dyDescent="0.2">
      <c r="A1794" s="33"/>
      <c r="B1794" s="34">
        <f t="shared" si="27"/>
        <v>1778</v>
      </c>
      <c r="C1794" s="35" t="s">
        <v>1822</v>
      </c>
      <c r="D1794" s="36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37" t="s">
        <v>50</v>
      </c>
      <c r="F1794" s="38">
        <v>0</v>
      </c>
      <c r="G1794" s="39">
        <f>VLOOKUP(C1794,'[8]Resumen Peso'!$B$1:$D$65536,3,0)*$C$14</f>
        <v>10719.79040945925</v>
      </c>
      <c r="H1794" s="46"/>
      <c r="I1794" s="41"/>
      <c r="J1794" s="42">
        <f>+VLOOKUP(C1794,'[8]Resumen Peso'!$B$1:$D$65536,3,0)</f>
        <v>8943.9639775898613</v>
      </c>
      <c r="N1794" s="9"/>
      <c r="O1794" s="9"/>
      <c r="P1794" s="9"/>
      <c r="Q1794" s="9"/>
      <c r="R1794" s="9"/>
    </row>
    <row r="1795" spans="1:18" x14ac:dyDescent="0.2">
      <c r="A1795" s="33"/>
      <c r="B1795" s="34">
        <f t="shared" si="27"/>
        <v>1779</v>
      </c>
      <c r="C1795" s="35" t="s">
        <v>1823</v>
      </c>
      <c r="D1795" s="36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37" t="s">
        <v>50</v>
      </c>
      <c r="F1795" s="38">
        <v>0</v>
      </c>
      <c r="G1795" s="39">
        <f>VLOOKUP(C1795,'[8]Resumen Peso'!$B$1:$D$65536,3,0)*$C$14</f>
        <v>4326.6565795214046</v>
      </c>
      <c r="H1795" s="46"/>
      <c r="I1795" s="41"/>
      <c r="J1795" s="42">
        <f>+VLOOKUP(C1795,'[8]Resumen Peso'!$B$1:$D$65536,3,0)</f>
        <v>3609.9083202685179</v>
      </c>
      <c r="N1795" s="9"/>
      <c r="O1795" s="9"/>
      <c r="P1795" s="9"/>
      <c r="Q1795" s="9"/>
      <c r="R1795" s="9"/>
    </row>
    <row r="1796" spans="1:18" x14ac:dyDescent="0.2">
      <c r="A1796" s="33"/>
      <c r="B1796" s="34">
        <f t="shared" si="27"/>
        <v>1780</v>
      </c>
      <c r="C1796" s="35" t="s">
        <v>1824</v>
      </c>
      <c r="D1796" s="36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37" t="s">
        <v>50</v>
      </c>
      <c r="F1796" s="38">
        <v>0</v>
      </c>
      <c r="G1796" s="39">
        <f>VLOOKUP(C1796,'[8]Resumen Peso'!$B$1:$D$65536,3,0)*$C$14</f>
        <v>4950.3187891821481</v>
      </c>
      <c r="H1796" s="46"/>
      <c r="I1796" s="41"/>
      <c r="J1796" s="42">
        <f>+VLOOKUP(C1796,'[8]Resumen Peso'!$B$1:$D$65536,3,0)</f>
        <v>4130.2554655324484</v>
      </c>
      <c r="N1796" s="9"/>
      <c r="O1796" s="9"/>
      <c r="P1796" s="9"/>
      <c r="Q1796" s="9"/>
      <c r="R1796" s="9"/>
    </row>
    <row r="1797" spans="1:18" x14ac:dyDescent="0.2">
      <c r="A1797" s="33"/>
      <c r="B1797" s="34">
        <f t="shared" si="27"/>
        <v>1781</v>
      </c>
      <c r="C1797" s="35" t="s">
        <v>1825</v>
      </c>
      <c r="D1797" s="36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37" t="s">
        <v>50</v>
      </c>
      <c r="F1797" s="38">
        <v>0</v>
      </c>
      <c r="G1797" s="39">
        <f>VLOOKUP(C1797,'[8]Resumen Peso'!$B$1:$D$65536,3,0)*$C$14</f>
        <v>5568.4125862566343</v>
      </c>
      <c r="H1797" s="46"/>
      <c r="I1797" s="41"/>
      <c r="J1797" s="42">
        <f>+VLOOKUP(C1797,'[8]Resumen Peso'!$B$1:$D$65536,3,0)</f>
        <v>4645.9566541422364</v>
      </c>
      <c r="N1797" s="9"/>
      <c r="O1797" s="9"/>
      <c r="P1797" s="9"/>
      <c r="Q1797" s="9"/>
      <c r="R1797" s="9"/>
    </row>
    <row r="1798" spans="1:18" x14ac:dyDescent="0.2">
      <c r="A1798" s="33"/>
      <c r="B1798" s="34">
        <f t="shared" si="27"/>
        <v>1782</v>
      </c>
      <c r="C1798" s="35" t="s">
        <v>1826</v>
      </c>
      <c r="D1798" s="36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37" t="s">
        <v>50</v>
      </c>
      <c r="F1798" s="38">
        <v>0</v>
      </c>
      <c r="G1798" s="39">
        <f>VLOOKUP(C1798,'[8]Resumen Peso'!$B$1:$D$65536,3,0)*$C$14</f>
        <v>6180.9379707448643</v>
      </c>
      <c r="H1798" s="46"/>
      <c r="I1798" s="41"/>
      <c r="J1798" s="42">
        <f>+VLOOKUP(C1798,'[8]Resumen Peso'!$B$1:$D$65536,3,0)</f>
        <v>5157.0118860978828</v>
      </c>
      <c r="N1798" s="9"/>
      <c r="O1798" s="9"/>
      <c r="P1798" s="9"/>
      <c r="Q1798" s="9"/>
      <c r="R1798" s="9"/>
    </row>
    <row r="1799" spans="1:18" x14ac:dyDescent="0.2">
      <c r="A1799" s="33"/>
      <c r="B1799" s="34">
        <f t="shared" si="27"/>
        <v>1783</v>
      </c>
      <c r="C1799" s="35" t="s">
        <v>1827</v>
      </c>
      <c r="D1799" s="36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37" t="s">
        <v>50</v>
      </c>
      <c r="F1799" s="38">
        <v>0</v>
      </c>
      <c r="G1799" s="39">
        <f>VLOOKUP(C1799,'[8]Resumen Peso'!$B$1:$D$65536,3,0)*$C$14</f>
        <v>6793.4633552330934</v>
      </c>
      <c r="H1799" s="46"/>
      <c r="I1799" s="41"/>
      <c r="J1799" s="42">
        <f>+VLOOKUP(C1799,'[8]Resumen Peso'!$B$1:$D$65536,3,0)</f>
        <v>5668.0671180535282</v>
      </c>
      <c r="N1799" s="9"/>
      <c r="O1799" s="9"/>
      <c r="P1799" s="9"/>
      <c r="Q1799" s="9"/>
      <c r="R1799" s="9"/>
    </row>
    <row r="1800" spans="1:18" x14ac:dyDescent="0.2">
      <c r="A1800" s="33"/>
      <c r="B1800" s="34">
        <f t="shared" si="27"/>
        <v>1784</v>
      </c>
      <c r="C1800" s="35" t="s">
        <v>1828</v>
      </c>
      <c r="D1800" s="36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37" t="s">
        <v>50</v>
      </c>
      <c r="F1800" s="38">
        <v>0</v>
      </c>
      <c r="G1800" s="39">
        <f>VLOOKUP(C1800,'[8]Resumen Peso'!$B$1:$D$65536,3,0)*$C$14</f>
        <v>7616.0181256497526</v>
      </c>
      <c r="H1800" s="46"/>
      <c r="I1800" s="41"/>
      <c r="J1800" s="42">
        <f>+VLOOKUP(C1800,'[8]Resumen Peso'!$B$1:$D$65536,3,0)</f>
        <v>6354.3585430901121</v>
      </c>
      <c r="N1800" s="9"/>
      <c r="O1800" s="9"/>
      <c r="P1800" s="9"/>
      <c r="Q1800" s="9"/>
      <c r="R1800" s="9"/>
    </row>
    <row r="1801" spans="1:18" x14ac:dyDescent="0.2">
      <c r="A1801" s="33"/>
      <c r="B1801" s="34">
        <f t="shared" si="27"/>
        <v>1785</v>
      </c>
      <c r="C1801" s="35" t="s">
        <v>1829</v>
      </c>
      <c r="D1801" s="36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37" t="s">
        <v>50</v>
      </c>
      <c r="F1801" s="38">
        <v>0</v>
      </c>
      <c r="G1801" s="39">
        <f>VLOOKUP(C1801,'[8]Resumen Peso'!$B$1:$D$65536,3,0)*$C$14</f>
        <v>8452.8503059375707</v>
      </c>
      <c r="H1801" s="46"/>
      <c r="I1801" s="41"/>
      <c r="J1801" s="42">
        <f>+VLOOKUP(C1801,'[8]Resumen Peso'!$B$1:$D$65536,3,0)</f>
        <v>7052.5622009879153</v>
      </c>
      <c r="N1801" s="9"/>
      <c r="O1801" s="9"/>
      <c r="P1801" s="9"/>
      <c r="Q1801" s="9"/>
      <c r="R1801" s="9"/>
    </row>
    <row r="1802" spans="1:18" x14ac:dyDescent="0.2">
      <c r="A1802" s="33"/>
      <c r="B1802" s="34">
        <f t="shared" si="27"/>
        <v>1786</v>
      </c>
      <c r="C1802" s="35" t="s">
        <v>1830</v>
      </c>
      <c r="D1802" s="36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37" t="s">
        <v>50</v>
      </c>
      <c r="F1802" s="38">
        <v>0</v>
      </c>
      <c r="G1802" s="39">
        <f>VLOOKUP(C1802,'[8]Resumen Peso'!$B$1:$D$65536,3,0)*$C$14</f>
        <v>9289.6824862253907</v>
      </c>
      <c r="H1802" s="46"/>
      <c r="I1802" s="41"/>
      <c r="J1802" s="42">
        <f>+VLOOKUP(C1802,'[8]Resumen Peso'!$B$1:$D$65536,3,0)</f>
        <v>7750.7658588857184</v>
      </c>
      <c r="N1802" s="9"/>
      <c r="O1802" s="9"/>
      <c r="P1802" s="9"/>
      <c r="Q1802" s="9"/>
      <c r="R1802" s="9"/>
    </row>
    <row r="1803" spans="1:18" x14ac:dyDescent="0.2">
      <c r="A1803" s="33"/>
      <c r="B1803" s="34">
        <f t="shared" si="27"/>
        <v>1787</v>
      </c>
      <c r="C1803" s="35" t="s">
        <v>1831</v>
      </c>
      <c r="D1803" s="36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37" t="s">
        <v>50</v>
      </c>
      <c r="F1803" s="38">
        <v>0</v>
      </c>
      <c r="G1803" s="39">
        <f>VLOOKUP(C1803,'[8]Resumen Peso'!$B$1:$D$65536,3,0)*$C$14</f>
        <v>10277.753064187047</v>
      </c>
      <c r="H1803" s="46"/>
      <c r="I1803" s="41"/>
      <c r="J1803" s="42">
        <f>+VLOOKUP(C1803,'[8]Resumen Peso'!$B$1:$D$65536,3,0)</f>
        <v>8575.1539596835992</v>
      </c>
      <c r="N1803" s="9"/>
      <c r="O1803" s="9"/>
      <c r="P1803" s="9"/>
      <c r="Q1803" s="9"/>
      <c r="R1803" s="9"/>
    </row>
    <row r="1804" spans="1:18" x14ac:dyDescent="0.2">
      <c r="A1804" s="33"/>
      <c r="B1804" s="34">
        <f t="shared" si="27"/>
        <v>1788</v>
      </c>
      <c r="C1804" s="35" t="s">
        <v>1832</v>
      </c>
      <c r="D1804" s="36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37" t="s">
        <v>50</v>
      </c>
      <c r="F1804" s="38">
        <v>0</v>
      </c>
      <c r="G1804" s="39">
        <f>VLOOKUP(C1804,'[8]Resumen Peso'!$B$1:$D$65536,3,0)*$C$14</f>
        <v>11445.159314239472</v>
      </c>
      <c r="H1804" s="46"/>
      <c r="I1804" s="41"/>
      <c r="J1804" s="42">
        <f>+VLOOKUP(C1804,'[8]Resumen Peso'!$B$1:$D$65536,3,0)</f>
        <v>9549.1692201376372</v>
      </c>
      <c r="N1804" s="9"/>
      <c r="O1804" s="9"/>
      <c r="P1804" s="9"/>
      <c r="Q1804" s="9"/>
      <c r="R1804" s="9"/>
    </row>
    <row r="1805" spans="1:18" x14ac:dyDescent="0.2">
      <c r="A1805" s="33"/>
      <c r="B1805" s="34">
        <f t="shared" si="27"/>
        <v>1789</v>
      </c>
      <c r="C1805" s="35" t="s">
        <v>1833</v>
      </c>
      <c r="D1805" s="36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37" t="s">
        <v>50</v>
      </c>
      <c r="F1805" s="38">
        <v>0</v>
      </c>
      <c r="G1805" s="39">
        <f>VLOOKUP(C1805,'[8]Resumen Peso'!$B$1:$D$65536,3,0)*$C$14</f>
        <v>12818.57843194821</v>
      </c>
      <c r="H1805" s="46"/>
      <c r="I1805" s="41"/>
      <c r="J1805" s="42">
        <f>+VLOOKUP(C1805,'[8]Resumen Peso'!$B$1:$D$65536,3,0)</f>
        <v>10695.069526554154</v>
      </c>
      <c r="N1805" s="9"/>
      <c r="O1805" s="9"/>
      <c r="P1805" s="9"/>
      <c r="Q1805" s="9"/>
      <c r="R1805" s="9"/>
    </row>
    <row r="1806" spans="1:18" x14ac:dyDescent="0.2">
      <c r="A1806" s="33"/>
      <c r="B1806" s="34">
        <f t="shared" si="27"/>
        <v>1790</v>
      </c>
      <c r="C1806" s="35" t="s">
        <v>1834</v>
      </c>
      <c r="D1806" s="36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37" t="s">
        <v>50</v>
      </c>
      <c r="F1806" s="38">
        <v>0</v>
      </c>
      <c r="G1806" s="39">
        <f>VLOOKUP(C1806,'[8]Resumen Peso'!$B$1:$D$65536,3,0)*$C$14</f>
        <v>13233.270889381047</v>
      </c>
      <c r="H1806" s="46"/>
      <c r="I1806" s="41"/>
      <c r="J1806" s="42">
        <f>+VLOOKUP(C1806,'[8]Resumen Peso'!$B$1:$D$65536,3,0)</f>
        <v>11041.064574907401</v>
      </c>
      <c r="N1806" s="9"/>
      <c r="O1806" s="9"/>
      <c r="P1806" s="9"/>
      <c r="Q1806" s="9"/>
      <c r="R1806" s="9"/>
    </row>
    <row r="1807" spans="1:18" x14ac:dyDescent="0.2">
      <c r="A1807" s="33"/>
      <c r="B1807" s="34">
        <f t="shared" si="27"/>
        <v>1791</v>
      </c>
      <c r="C1807" s="35" t="s">
        <v>1835</v>
      </c>
      <c r="D1807" s="36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37" t="s">
        <v>50</v>
      </c>
      <c r="F1807" s="38">
        <v>0</v>
      </c>
      <c r="G1807" s="39">
        <f>VLOOKUP(C1807,'[8]Resumen Peso'!$B$1:$D$65536,3,0)*$C$14</f>
        <v>14752.810356054679</v>
      </c>
      <c r="H1807" s="46"/>
      <c r="I1807" s="41"/>
      <c r="J1807" s="42">
        <f>+VLOOKUP(C1807,'[8]Resumen Peso'!$B$1:$D$65536,3,0)</f>
        <v>12308.879124757414</v>
      </c>
      <c r="N1807" s="9"/>
      <c r="O1807" s="9"/>
      <c r="P1807" s="9"/>
      <c r="Q1807" s="9"/>
      <c r="R1807" s="9"/>
    </row>
    <row r="1808" spans="1:18" x14ac:dyDescent="0.2">
      <c r="A1808" s="33"/>
      <c r="B1808" s="34">
        <f t="shared" si="27"/>
        <v>1792</v>
      </c>
      <c r="C1808" s="35" t="s">
        <v>1836</v>
      </c>
      <c r="D1808" s="36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37" t="s">
        <v>50</v>
      </c>
      <c r="F1808" s="38">
        <v>0</v>
      </c>
      <c r="G1808" s="39">
        <f>VLOOKUP(C1808,'[8]Resumen Peso'!$B$1:$D$65536,3,0)*$C$14</f>
        <v>16272.349822728309</v>
      </c>
      <c r="H1808" s="46"/>
      <c r="I1808" s="41"/>
      <c r="J1808" s="42">
        <f>+VLOOKUP(C1808,'[8]Resumen Peso'!$B$1:$D$65536,3,0)</f>
        <v>13576.693674607426</v>
      </c>
      <c r="N1808" s="9"/>
      <c r="O1808" s="9"/>
      <c r="P1808" s="9"/>
      <c r="Q1808" s="9"/>
      <c r="R1808" s="9"/>
    </row>
    <row r="1809" spans="1:18" x14ac:dyDescent="0.2">
      <c r="A1809" s="33"/>
      <c r="B1809" s="34">
        <f t="shared" si="27"/>
        <v>1793</v>
      </c>
      <c r="C1809" s="35" t="s">
        <v>1837</v>
      </c>
      <c r="D1809" s="36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37" t="s">
        <v>50</v>
      </c>
      <c r="F1809" s="38">
        <v>0</v>
      </c>
      <c r="G1809" s="39">
        <f>VLOOKUP(C1809,'[8]Resumen Peso'!$B$1:$D$65536,3,0)*$C$14</f>
        <v>3618.5685431239417</v>
      </c>
      <c r="H1809" s="46"/>
      <c r="I1809" s="41"/>
      <c r="J1809" s="42">
        <f>+VLOOKUP(C1809,'[8]Resumen Peso'!$B$1:$D$65536,3,0)</f>
        <v>3019.121220092301</v>
      </c>
      <c r="N1809" s="9"/>
      <c r="O1809" s="9"/>
      <c r="P1809" s="9"/>
      <c r="Q1809" s="9"/>
      <c r="R1809" s="9"/>
    </row>
    <row r="1810" spans="1:18" x14ac:dyDescent="0.2">
      <c r="A1810" s="33"/>
      <c r="B1810" s="34">
        <f t="shared" ref="B1810:B1873" si="28">1+B1809</f>
        <v>1794</v>
      </c>
      <c r="C1810" s="35" t="s">
        <v>1838</v>
      </c>
      <c r="D1810" s="36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37" t="s">
        <v>50</v>
      </c>
      <c r="F1810" s="38">
        <v>0</v>
      </c>
      <c r="G1810" s="39">
        <f>VLOOKUP(C1810,'[8]Resumen Peso'!$B$1:$D$65536,3,0)*$C$14</f>
        <v>4140.1640087994647</v>
      </c>
      <c r="H1810" s="46"/>
      <c r="I1810" s="41"/>
      <c r="J1810" s="42">
        <f>+VLOOKUP(C1810,'[8]Resumen Peso'!$B$1:$D$65536,3,0)</f>
        <v>3454.3098644299298</v>
      </c>
      <c r="N1810" s="9"/>
      <c r="O1810" s="9"/>
      <c r="P1810" s="9"/>
      <c r="Q1810" s="9"/>
      <c r="R1810" s="9"/>
    </row>
    <row r="1811" spans="1:18" x14ac:dyDescent="0.2">
      <c r="A1811" s="33"/>
      <c r="B1811" s="34">
        <f t="shared" si="28"/>
        <v>1795</v>
      </c>
      <c r="C1811" s="35" t="s">
        <v>13</v>
      </c>
      <c r="D1811" s="36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37" t="s">
        <v>50</v>
      </c>
      <c r="F1811" s="38">
        <v>0</v>
      </c>
      <c r="G1811" s="39">
        <f>VLOOKUP(C1811,'[8]Resumen Peso'!$B$1:$D$65536,3,0)*$C$14</f>
        <v>4657.1023721028851</v>
      </c>
      <c r="H1811" s="46"/>
      <c r="I1811" s="41"/>
      <c r="J1811" s="42">
        <f>+VLOOKUP(C1811,'[8]Resumen Peso'!$B$1:$D$65536,3,0)</f>
        <v>3885.6128958716872</v>
      </c>
      <c r="N1811" s="9"/>
      <c r="O1811" s="9"/>
      <c r="P1811" s="9"/>
      <c r="Q1811" s="9"/>
      <c r="R1811" s="9"/>
    </row>
    <row r="1812" spans="1:18" x14ac:dyDescent="0.2">
      <c r="A1812" s="33"/>
      <c r="B1812" s="34">
        <f t="shared" si="28"/>
        <v>1796</v>
      </c>
      <c r="C1812" s="35" t="s">
        <v>1839</v>
      </c>
      <c r="D1812" s="36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37" t="s">
        <v>50</v>
      </c>
      <c r="F1812" s="38">
        <v>0</v>
      </c>
      <c r="G1812" s="39">
        <f>VLOOKUP(C1812,'[8]Resumen Peso'!$B$1:$D$65536,3,0)*$C$14</f>
        <v>5169.3836330342028</v>
      </c>
      <c r="H1812" s="46"/>
      <c r="I1812" s="41"/>
      <c r="J1812" s="42">
        <f>+VLOOKUP(C1812,'[8]Resumen Peso'!$B$1:$D$65536,3,0)</f>
        <v>4313.0303144175732</v>
      </c>
      <c r="N1812" s="9"/>
      <c r="O1812" s="9"/>
      <c r="P1812" s="9"/>
      <c r="Q1812" s="9"/>
      <c r="R1812" s="9"/>
    </row>
    <row r="1813" spans="1:18" x14ac:dyDescent="0.2">
      <c r="A1813" s="33"/>
      <c r="B1813" s="34">
        <f t="shared" si="28"/>
        <v>1797</v>
      </c>
      <c r="C1813" s="35" t="s">
        <v>14</v>
      </c>
      <c r="D1813" s="36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37" t="s">
        <v>50</v>
      </c>
      <c r="F1813" s="38">
        <v>0</v>
      </c>
      <c r="G1813" s="39">
        <f>VLOOKUP(C1813,'[8]Resumen Peso'!$B$1:$D$65536,3,0)*$C$14</f>
        <v>5681.6648939655197</v>
      </c>
      <c r="H1813" s="46"/>
      <c r="I1813" s="41"/>
      <c r="J1813" s="42">
        <f>+VLOOKUP(C1813,'[8]Resumen Peso'!$B$1:$D$65536,3,0)</f>
        <v>4740.4477329634583</v>
      </c>
      <c r="N1813" s="9"/>
      <c r="O1813" s="9"/>
      <c r="P1813" s="9"/>
      <c r="Q1813" s="9"/>
      <c r="R1813" s="9"/>
    </row>
    <row r="1814" spans="1:18" x14ac:dyDescent="0.2">
      <c r="A1814" s="33"/>
      <c r="B1814" s="34">
        <f t="shared" si="28"/>
        <v>1798</v>
      </c>
      <c r="C1814" s="35" t="s">
        <v>1840</v>
      </c>
      <c r="D1814" s="36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37" t="s">
        <v>50</v>
      </c>
      <c r="F1814" s="38">
        <v>0</v>
      </c>
      <c r="G1814" s="39">
        <f>VLOOKUP(C1814,'[8]Resumen Peso'!$B$1:$D$65536,3,0)*$C$14</f>
        <v>6369.6027421678127</v>
      </c>
      <c r="H1814" s="46"/>
      <c r="I1814" s="41"/>
      <c r="J1814" s="42">
        <f>+VLOOKUP(C1814,'[8]Resumen Peso'!$B$1:$D$65536,3,0)</f>
        <v>5314.4226987158318</v>
      </c>
      <c r="N1814" s="9"/>
      <c r="O1814" s="9"/>
      <c r="P1814" s="9"/>
      <c r="Q1814" s="9"/>
      <c r="R1814" s="9"/>
    </row>
    <row r="1815" spans="1:18" x14ac:dyDescent="0.2">
      <c r="A1815" s="33"/>
      <c r="B1815" s="34">
        <f t="shared" si="28"/>
        <v>1799</v>
      </c>
      <c r="C1815" s="35" t="s">
        <v>15</v>
      </c>
      <c r="D1815" s="36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37" t="s">
        <v>50</v>
      </c>
      <c r="F1815" s="38">
        <v>0</v>
      </c>
      <c r="G1815" s="39">
        <f>VLOOKUP(C1815,'[8]Resumen Peso'!$B$1:$D$65536,3,0)*$C$14</f>
        <v>7069.4814008521789</v>
      </c>
      <c r="H1815" s="46"/>
      <c r="I1815" s="41"/>
      <c r="J1815" s="42">
        <f>+VLOOKUP(C1815,'[8]Resumen Peso'!$B$1:$D$65536,3,0)</f>
        <v>5898.3603759332209</v>
      </c>
      <c r="N1815" s="9"/>
      <c r="O1815" s="9"/>
      <c r="P1815" s="9"/>
      <c r="Q1815" s="9"/>
      <c r="R1815" s="9"/>
    </row>
    <row r="1816" spans="1:18" x14ac:dyDescent="0.2">
      <c r="A1816" s="33"/>
      <c r="B1816" s="34">
        <f t="shared" si="28"/>
        <v>1800</v>
      </c>
      <c r="C1816" s="35" t="s">
        <v>1841</v>
      </c>
      <c r="D1816" s="36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37" t="s">
        <v>50</v>
      </c>
      <c r="F1816" s="38">
        <v>0</v>
      </c>
      <c r="G1816" s="39">
        <f>VLOOKUP(C1816,'[8]Resumen Peso'!$B$1:$D$65536,3,0)*$C$14</f>
        <v>7769.3600595365451</v>
      </c>
      <c r="H1816" s="46"/>
      <c r="I1816" s="41"/>
      <c r="J1816" s="42">
        <f>+VLOOKUP(C1816,'[8]Resumen Peso'!$B$1:$D$65536,3,0)</f>
        <v>6482.29805315061</v>
      </c>
      <c r="N1816" s="9"/>
      <c r="O1816" s="9"/>
      <c r="P1816" s="9"/>
      <c r="Q1816" s="9"/>
      <c r="R1816" s="9"/>
    </row>
    <row r="1817" spans="1:18" x14ac:dyDescent="0.2">
      <c r="A1817" s="33"/>
      <c r="B1817" s="34">
        <f t="shared" si="28"/>
        <v>1801</v>
      </c>
      <c r="C1817" s="35" t="s">
        <v>1842</v>
      </c>
      <c r="D1817" s="36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37" t="s">
        <v>50</v>
      </c>
      <c r="F1817" s="38">
        <v>0</v>
      </c>
      <c r="G1817" s="39">
        <f>VLOOKUP(C1817,'[8]Resumen Peso'!$B$1:$D$65536,3,0)*$C$14</f>
        <v>8595.725879444959</v>
      </c>
      <c r="H1817" s="46"/>
      <c r="I1817" s="41"/>
      <c r="J1817" s="42">
        <f>+VLOOKUP(C1817,'[8]Resumen Peso'!$B$1:$D$65536,3,0)</f>
        <v>7171.7691942141964</v>
      </c>
      <c r="N1817" s="9"/>
      <c r="O1817" s="9"/>
      <c r="P1817" s="9"/>
      <c r="Q1817" s="9"/>
      <c r="R1817" s="9"/>
    </row>
    <row r="1818" spans="1:18" x14ac:dyDescent="0.2">
      <c r="A1818" s="33"/>
      <c r="B1818" s="34">
        <f t="shared" si="28"/>
        <v>1802</v>
      </c>
      <c r="C1818" s="35" t="s">
        <v>1843</v>
      </c>
      <c r="D1818" s="36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37" t="s">
        <v>50</v>
      </c>
      <c r="F1818" s="38">
        <v>0</v>
      </c>
      <c r="G1818" s="39">
        <f>VLOOKUP(C1818,'[8]Resumen Peso'!$B$1:$D$65536,3,0)*$C$14</f>
        <v>9572.0778167538519</v>
      </c>
      <c r="H1818" s="46"/>
      <c r="I1818" s="41"/>
      <c r="J1818" s="42">
        <f>+VLOOKUP(C1818,'[8]Resumen Peso'!$B$1:$D$65536,3,0)</f>
        <v>7986.3799490135816</v>
      </c>
      <c r="N1818" s="9"/>
      <c r="O1818" s="9"/>
      <c r="P1818" s="9"/>
      <c r="Q1818" s="9"/>
      <c r="R1818" s="9"/>
    </row>
    <row r="1819" spans="1:18" x14ac:dyDescent="0.2">
      <c r="A1819" s="33"/>
      <c r="B1819" s="34">
        <f t="shared" si="28"/>
        <v>1803</v>
      </c>
      <c r="C1819" s="35" t="s">
        <v>16</v>
      </c>
      <c r="D1819" s="36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37" t="s">
        <v>50</v>
      </c>
      <c r="F1819" s="38">
        <v>0</v>
      </c>
      <c r="G1819" s="39">
        <f>VLOOKUP(C1819,'[8]Resumen Peso'!$B$1:$D$65536,3,0)*$C$14</f>
        <v>10720.727154764314</v>
      </c>
      <c r="H1819" s="46"/>
      <c r="I1819" s="41"/>
      <c r="J1819" s="42">
        <f>+VLOOKUP(C1819,'[8]Resumen Peso'!$B$1:$D$65536,3,0)</f>
        <v>8944.7455428952126</v>
      </c>
      <c r="N1819" s="9"/>
      <c r="O1819" s="9"/>
      <c r="P1819" s="9"/>
      <c r="Q1819" s="9"/>
      <c r="R1819" s="9"/>
    </row>
    <row r="1820" spans="1:18" x14ac:dyDescent="0.2">
      <c r="A1820" s="33"/>
      <c r="B1820" s="34">
        <f t="shared" si="28"/>
        <v>1804</v>
      </c>
      <c r="C1820" s="35" t="s">
        <v>1844</v>
      </c>
      <c r="D1820" s="36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37" t="s">
        <v>50</v>
      </c>
      <c r="F1820" s="38">
        <v>0</v>
      </c>
      <c r="G1820" s="39">
        <f>VLOOKUP(C1820,'[8]Resumen Peso'!$B$1:$D$65536,3,0)*$C$14</f>
        <v>11067.552250298753</v>
      </c>
      <c r="H1820" s="46"/>
      <c r="I1820" s="41"/>
      <c r="J1820" s="42">
        <f>+VLOOKUP(C1820,'[8]Resumen Peso'!$B$1:$D$65536,3,0)</f>
        <v>9234.1160475878187</v>
      </c>
      <c r="N1820" s="9"/>
      <c r="O1820" s="9"/>
      <c r="P1820" s="9"/>
      <c r="Q1820" s="9"/>
      <c r="R1820" s="9"/>
    </row>
    <row r="1821" spans="1:18" x14ac:dyDescent="0.2">
      <c r="A1821" s="33"/>
      <c r="B1821" s="34">
        <f t="shared" si="28"/>
        <v>1805</v>
      </c>
      <c r="C1821" s="35" t="s">
        <v>17</v>
      </c>
      <c r="D1821" s="36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37" t="s">
        <v>50</v>
      </c>
      <c r="F1821" s="38">
        <v>0</v>
      </c>
      <c r="G1821" s="39">
        <f>VLOOKUP(C1821,'[8]Resumen Peso'!$B$1:$D$65536,3,0)*$C$14</f>
        <v>12338.408305795712</v>
      </c>
      <c r="H1821" s="46"/>
      <c r="I1821" s="41"/>
      <c r="J1821" s="42">
        <f>+VLOOKUP(C1821,'[8]Resumen Peso'!$B$1:$D$65536,3,0)</f>
        <v>10294.443754278505</v>
      </c>
      <c r="N1821" s="9"/>
      <c r="O1821" s="9"/>
      <c r="P1821" s="9"/>
      <c r="Q1821" s="9"/>
      <c r="R1821" s="9"/>
    </row>
    <row r="1822" spans="1:18" x14ac:dyDescent="0.2">
      <c r="A1822" s="33"/>
      <c r="B1822" s="34">
        <f t="shared" si="28"/>
        <v>1806</v>
      </c>
      <c r="C1822" s="35" t="s">
        <v>18</v>
      </c>
      <c r="D1822" s="36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37" t="s">
        <v>50</v>
      </c>
      <c r="F1822" s="38">
        <v>0</v>
      </c>
      <c r="G1822" s="39">
        <f>VLOOKUP(C1822,'[8]Resumen Peso'!$B$1:$D$65536,3,0)*$C$14</f>
        <v>13609.264361292671</v>
      </c>
      <c r="H1822" s="46"/>
      <c r="I1822" s="41"/>
      <c r="J1822" s="42">
        <f>+VLOOKUP(C1822,'[8]Resumen Peso'!$B$1:$D$65536,3,0)</f>
        <v>11354.771460969192</v>
      </c>
      <c r="N1822" s="9"/>
      <c r="O1822" s="9"/>
      <c r="P1822" s="9"/>
      <c r="Q1822" s="9"/>
      <c r="R1822" s="9"/>
    </row>
    <row r="1823" spans="1:18" x14ac:dyDescent="0.2">
      <c r="A1823" s="33"/>
      <c r="B1823" s="34">
        <f t="shared" si="28"/>
        <v>1807</v>
      </c>
      <c r="C1823" s="35" t="s">
        <v>1845</v>
      </c>
      <c r="D1823" s="36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37" t="s">
        <v>50</v>
      </c>
      <c r="F1823" s="38">
        <v>0</v>
      </c>
      <c r="G1823" s="39">
        <f>VLOOKUP(C1823,'[8]Resumen Peso'!$B$1:$D$65536,3,0)*$C$14</f>
        <v>3494.945371683059</v>
      </c>
      <c r="H1823" s="46"/>
      <c r="I1823" s="41"/>
      <c r="J1823" s="42">
        <f>+VLOOKUP(C1823,'[8]Resumen Peso'!$B$1:$D$65536,3,0)</f>
        <v>2915.977301234801</v>
      </c>
      <c r="N1823" s="9"/>
      <c r="O1823" s="9"/>
      <c r="P1823" s="9"/>
      <c r="Q1823" s="9"/>
      <c r="R1823" s="9"/>
    </row>
    <row r="1824" spans="1:18" x14ac:dyDescent="0.2">
      <c r="A1824" s="33"/>
      <c r="B1824" s="34">
        <f t="shared" si="28"/>
        <v>1808</v>
      </c>
      <c r="C1824" s="35" t="s">
        <v>1846</v>
      </c>
      <c r="D1824" s="36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37" t="s">
        <v>50</v>
      </c>
      <c r="F1824" s="38">
        <v>0</v>
      </c>
      <c r="G1824" s="39">
        <f>VLOOKUP(C1824,'[8]Resumen Peso'!$B$1:$D$65536,3,0)*$C$14</f>
        <v>3998.7212811148506</v>
      </c>
      <c r="H1824" s="46"/>
      <c r="I1824" s="41"/>
      <c r="J1824" s="42">
        <f>+VLOOKUP(C1824,'[8]Resumen Peso'!$B$1:$D$65536,3,0)</f>
        <v>3336.2983536650422</v>
      </c>
      <c r="N1824" s="9"/>
      <c r="O1824" s="9"/>
      <c r="P1824" s="9"/>
      <c r="Q1824" s="9"/>
      <c r="R1824" s="9"/>
    </row>
    <row r="1825" spans="1:18" x14ac:dyDescent="0.2">
      <c r="A1825" s="33"/>
      <c r="B1825" s="34">
        <f t="shared" si="28"/>
        <v>1809</v>
      </c>
      <c r="C1825" s="35" t="s">
        <v>1847</v>
      </c>
      <c r="D1825" s="36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37" t="s">
        <v>50</v>
      </c>
      <c r="F1825" s="38">
        <v>0</v>
      </c>
      <c r="G1825" s="39">
        <f>VLOOKUP(C1825,'[8]Resumen Peso'!$B$1:$D$65536,3,0)*$C$14</f>
        <v>4497.9991913552876</v>
      </c>
      <c r="H1825" s="46"/>
      <c r="I1825" s="41"/>
      <c r="J1825" s="42">
        <f>+VLOOKUP(C1825,'[8]Resumen Peso'!$B$1:$D$65536,3,0)</f>
        <v>3752.8665395557282</v>
      </c>
      <c r="N1825" s="9"/>
      <c r="O1825" s="9"/>
      <c r="P1825" s="9"/>
      <c r="Q1825" s="9"/>
      <c r="R1825" s="9"/>
    </row>
    <row r="1826" spans="1:18" x14ac:dyDescent="0.2">
      <c r="A1826" s="33"/>
      <c r="B1826" s="34">
        <f t="shared" si="28"/>
        <v>1810</v>
      </c>
      <c r="C1826" s="35" t="s">
        <v>1848</v>
      </c>
      <c r="D1826" s="36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37" t="s">
        <v>50</v>
      </c>
      <c r="F1826" s="38">
        <v>0</v>
      </c>
      <c r="G1826" s="39">
        <f>VLOOKUP(C1826,'[8]Resumen Peso'!$B$1:$D$65536,3,0)*$C$14</f>
        <v>4992.77910240437</v>
      </c>
      <c r="H1826" s="46"/>
      <c r="I1826" s="41"/>
      <c r="J1826" s="42">
        <f>+VLOOKUP(C1826,'[8]Resumen Peso'!$B$1:$D$65536,3,0)</f>
        <v>4165.6818589068589</v>
      </c>
      <c r="N1826" s="9"/>
      <c r="O1826" s="9"/>
      <c r="P1826" s="9"/>
      <c r="Q1826" s="9"/>
      <c r="R1826" s="9"/>
    </row>
    <row r="1827" spans="1:18" x14ac:dyDescent="0.2">
      <c r="A1827" s="33"/>
      <c r="B1827" s="34">
        <f t="shared" si="28"/>
        <v>1811</v>
      </c>
      <c r="C1827" s="35" t="s">
        <v>1849</v>
      </c>
      <c r="D1827" s="36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37" t="s">
        <v>50</v>
      </c>
      <c r="F1827" s="38">
        <v>0</v>
      </c>
      <c r="G1827" s="39">
        <f>VLOOKUP(C1827,'[8]Resumen Peso'!$B$1:$D$65536,3,0)*$C$14</f>
        <v>5487.5590134534514</v>
      </c>
      <c r="H1827" s="46"/>
      <c r="I1827" s="41"/>
      <c r="J1827" s="42">
        <f>+VLOOKUP(C1827,'[8]Resumen Peso'!$B$1:$D$65536,3,0)</f>
        <v>4578.4971782579887</v>
      </c>
      <c r="N1827" s="9"/>
      <c r="O1827" s="9"/>
      <c r="P1827" s="9"/>
      <c r="Q1827" s="9"/>
      <c r="R1827" s="9"/>
    </row>
    <row r="1828" spans="1:18" x14ac:dyDescent="0.2">
      <c r="A1828" s="33"/>
      <c r="B1828" s="34">
        <f t="shared" si="28"/>
        <v>1812</v>
      </c>
      <c r="C1828" s="35" t="s">
        <v>1850</v>
      </c>
      <c r="D1828" s="36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37" t="s">
        <v>50</v>
      </c>
      <c r="F1828" s="38">
        <v>0</v>
      </c>
      <c r="G1828" s="39">
        <f>VLOOKUP(C1828,'[8]Resumen Peso'!$B$1:$D$65536,3,0)*$C$14</f>
        <v>6151.994458002072</v>
      </c>
      <c r="H1828" s="46"/>
      <c r="I1828" s="41"/>
      <c r="J1828" s="42">
        <f>+VLOOKUP(C1828,'[8]Resumen Peso'!$B$1:$D$65536,3,0)</f>
        <v>5132.863117748082</v>
      </c>
      <c r="N1828" s="9"/>
      <c r="O1828" s="9"/>
      <c r="P1828" s="9"/>
      <c r="Q1828" s="9"/>
      <c r="R1828" s="9"/>
    </row>
    <row r="1829" spans="1:18" x14ac:dyDescent="0.2">
      <c r="A1829" s="33"/>
      <c r="B1829" s="34">
        <f t="shared" si="28"/>
        <v>1813</v>
      </c>
      <c r="C1829" s="35" t="s">
        <v>1851</v>
      </c>
      <c r="D1829" s="36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37" t="s">
        <v>50</v>
      </c>
      <c r="F1829" s="38">
        <v>0</v>
      </c>
      <c r="G1829" s="39">
        <f>VLOOKUP(C1829,'[8]Resumen Peso'!$B$1:$D$65536,3,0)*$C$14</f>
        <v>6827.9627724773272</v>
      </c>
      <c r="H1829" s="46"/>
      <c r="I1829" s="41"/>
      <c r="J1829" s="42">
        <f>+VLOOKUP(C1829,'[8]Resumen Peso'!$B$1:$D$65536,3,0)</f>
        <v>5696.8514070455958</v>
      </c>
      <c r="N1829" s="9"/>
      <c r="O1829" s="9"/>
      <c r="P1829" s="9"/>
      <c r="Q1829" s="9"/>
      <c r="R1829" s="9"/>
    </row>
    <row r="1830" spans="1:18" x14ac:dyDescent="0.2">
      <c r="A1830" s="33"/>
      <c r="B1830" s="34">
        <f t="shared" si="28"/>
        <v>1814</v>
      </c>
      <c r="C1830" s="35" t="s">
        <v>1852</v>
      </c>
      <c r="D1830" s="36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37" t="s">
        <v>50</v>
      </c>
      <c r="F1830" s="38">
        <v>0</v>
      </c>
      <c r="G1830" s="39">
        <f>VLOOKUP(C1830,'[8]Resumen Peso'!$B$1:$D$65536,3,0)*$C$14</f>
        <v>7503.9310869525825</v>
      </c>
      <c r="H1830" s="46"/>
      <c r="I1830" s="41"/>
      <c r="J1830" s="42">
        <f>+VLOOKUP(C1830,'[8]Resumen Peso'!$B$1:$D$65536,3,0)</f>
        <v>6260.8396963431096</v>
      </c>
      <c r="N1830" s="9"/>
      <c r="O1830" s="9"/>
      <c r="P1830" s="9"/>
      <c r="Q1830" s="9"/>
      <c r="R1830" s="9"/>
    </row>
    <row r="1831" spans="1:18" x14ac:dyDescent="0.2">
      <c r="A1831" s="33"/>
      <c r="B1831" s="34">
        <f t="shared" si="28"/>
        <v>1815</v>
      </c>
      <c r="C1831" s="35" t="s">
        <v>1853</v>
      </c>
      <c r="D1831" s="36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37" t="s">
        <v>50</v>
      </c>
      <c r="F1831" s="38">
        <v>0</v>
      </c>
      <c r="G1831" s="39">
        <f>VLOOKUP(C1831,'[8]Resumen Peso'!$B$1:$D$65536,3,0)*$C$14</f>
        <v>8302.0653113530043</v>
      </c>
      <c r="H1831" s="46"/>
      <c r="I1831" s="41"/>
      <c r="J1831" s="42">
        <f>+VLOOKUP(C1831,'[8]Resumen Peso'!$B$1:$D$65536,3,0)</f>
        <v>6926.7560510154844</v>
      </c>
      <c r="N1831" s="9"/>
      <c r="O1831" s="9"/>
      <c r="P1831" s="9"/>
      <c r="Q1831" s="9"/>
      <c r="R1831" s="9"/>
    </row>
    <row r="1832" spans="1:18" x14ac:dyDescent="0.2">
      <c r="A1832" s="33"/>
      <c r="B1832" s="34">
        <f t="shared" si="28"/>
        <v>1816</v>
      </c>
      <c r="C1832" s="35" t="s">
        <v>1854</v>
      </c>
      <c r="D1832" s="36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37" t="s">
        <v>50</v>
      </c>
      <c r="F1832" s="38">
        <v>0</v>
      </c>
      <c r="G1832" s="39">
        <f>VLOOKUP(C1832,'[8]Resumen Peso'!$B$1:$D$65536,3,0)*$C$14</f>
        <v>9245.0615939343024</v>
      </c>
      <c r="H1832" s="46"/>
      <c r="I1832" s="41"/>
      <c r="J1832" s="42">
        <f>+VLOOKUP(C1832,'[8]Resumen Peso'!$B$1:$D$65536,3,0)</f>
        <v>7713.5368051397372</v>
      </c>
      <c r="N1832" s="9"/>
      <c r="O1832" s="9"/>
      <c r="P1832" s="9"/>
      <c r="Q1832" s="9"/>
      <c r="R1832" s="9"/>
    </row>
    <row r="1833" spans="1:18" x14ac:dyDescent="0.2">
      <c r="A1833" s="33"/>
      <c r="B1833" s="34">
        <f t="shared" si="28"/>
        <v>1817</v>
      </c>
      <c r="C1833" s="35" t="s">
        <v>1855</v>
      </c>
      <c r="D1833" s="36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37" t="s">
        <v>50</v>
      </c>
      <c r="F1833" s="38">
        <v>0</v>
      </c>
      <c r="G1833" s="39">
        <f>VLOOKUP(C1833,'[8]Resumen Peso'!$B$1:$D$65536,3,0)*$C$14</f>
        <v>10354.46898520642</v>
      </c>
      <c r="H1833" s="46"/>
      <c r="I1833" s="41"/>
      <c r="J1833" s="42">
        <f>+VLOOKUP(C1833,'[8]Resumen Peso'!$B$1:$D$65536,3,0)</f>
        <v>8639.1612217565071</v>
      </c>
      <c r="N1833" s="9"/>
      <c r="O1833" s="9"/>
      <c r="P1833" s="9"/>
      <c r="Q1833" s="9"/>
      <c r="R1833" s="9"/>
    </row>
    <row r="1834" spans="1:18" x14ac:dyDescent="0.2">
      <c r="A1834" s="33"/>
      <c r="B1834" s="34">
        <f t="shared" si="28"/>
        <v>1818</v>
      </c>
      <c r="C1834" s="35" t="s">
        <v>1856</v>
      </c>
      <c r="D1834" s="36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37" t="s">
        <v>50</v>
      </c>
      <c r="F1834" s="38">
        <v>0</v>
      </c>
      <c r="G1834" s="39">
        <f>VLOOKUP(C1834,'[8]Resumen Peso'!$B$1:$D$65536,3,0)*$C$14</f>
        <v>10689.44530193944</v>
      </c>
      <c r="H1834" s="46"/>
      <c r="I1834" s="41"/>
      <c r="J1834" s="42">
        <f>+VLOOKUP(C1834,'[8]Resumen Peso'!$B$1:$D$65536,3,0)</f>
        <v>8918.6458008171339</v>
      </c>
      <c r="N1834" s="9"/>
      <c r="O1834" s="9"/>
      <c r="P1834" s="9"/>
      <c r="Q1834" s="9"/>
      <c r="R1834" s="9"/>
    </row>
    <row r="1835" spans="1:18" x14ac:dyDescent="0.2">
      <c r="A1835" s="33"/>
      <c r="B1835" s="34">
        <f t="shared" si="28"/>
        <v>1819</v>
      </c>
      <c r="C1835" s="35" t="s">
        <v>1857</v>
      </c>
      <c r="D1835" s="36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37" t="s">
        <v>50</v>
      </c>
      <c r="F1835" s="38">
        <v>0</v>
      </c>
      <c r="G1835" s="39">
        <f>VLOOKUP(C1835,'[8]Resumen Peso'!$B$1:$D$65536,3,0)*$C$14</f>
        <v>11916.884394581315</v>
      </c>
      <c r="H1835" s="46"/>
      <c r="I1835" s="41"/>
      <c r="J1835" s="42">
        <f>+VLOOKUP(C1835,'[8]Resumen Peso'!$B$1:$D$65536,3,0)</f>
        <v>9942.7489418251207</v>
      </c>
      <c r="N1835" s="9"/>
      <c r="O1835" s="9"/>
      <c r="P1835" s="9"/>
      <c r="Q1835" s="9"/>
      <c r="R1835" s="9"/>
    </row>
    <row r="1836" spans="1:18" x14ac:dyDescent="0.2">
      <c r="A1836" s="33"/>
      <c r="B1836" s="34">
        <f t="shared" si="28"/>
        <v>1820</v>
      </c>
      <c r="C1836" s="35" t="s">
        <v>1858</v>
      </c>
      <c r="D1836" s="36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37" t="s">
        <v>50</v>
      </c>
      <c r="F1836" s="38">
        <v>0</v>
      </c>
      <c r="G1836" s="39">
        <f>VLOOKUP(C1836,'[8]Resumen Peso'!$B$1:$D$65536,3,0)*$C$14</f>
        <v>13144.32348722319</v>
      </c>
      <c r="H1836" s="46"/>
      <c r="I1836" s="41"/>
      <c r="J1836" s="42">
        <f>+VLOOKUP(C1836,'[8]Resumen Peso'!$B$1:$D$65536,3,0)</f>
        <v>10966.852082833107</v>
      </c>
      <c r="N1836" s="9"/>
      <c r="O1836" s="9"/>
      <c r="P1836" s="9"/>
      <c r="Q1836" s="9"/>
      <c r="R1836" s="9"/>
    </row>
    <row r="1837" spans="1:18" x14ac:dyDescent="0.2">
      <c r="A1837" s="33"/>
      <c r="B1837" s="34">
        <f t="shared" si="28"/>
        <v>1821</v>
      </c>
      <c r="C1837" s="35" t="s">
        <v>1859</v>
      </c>
      <c r="D1837" s="36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37" t="s">
        <v>50</v>
      </c>
      <c r="F1837" s="38">
        <v>0</v>
      </c>
      <c r="G1837" s="39">
        <f>VLOOKUP(C1837,'[8]Resumen Peso'!$B$1:$D$65536,3,0)*$C$14</f>
        <v>3580.7377203306032</v>
      </c>
      <c r="H1837" s="46"/>
      <c r="I1837" s="41"/>
      <c r="J1837" s="42">
        <f>+VLOOKUP(C1837,'[8]Resumen Peso'!$B$1:$D$65536,3,0)</f>
        <v>2987.5574018288735</v>
      </c>
      <c r="N1837" s="9"/>
      <c r="O1837" s="9"/>
      <c r="P1837" s="9"/>
      <c r="Q1837" s="9"/>
      <c r="R1837" s="9"/>
    </row>
    <row r="1838" spans="1:18" x14ac:dyDescent="0.2">
      <c r="A1838" s="33"/>
      <c r="B1838" s="34">
        <f t="shared" si="28"/>
        <v>1822</v>
      </c>
      <c r="C1838" s="35" t="s">
        <v>1860</v>
      </c>
      <c r="D1838" s="36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37" t="s">
        <v>50</v>
      </c>
      <c r="F1838" s="38">
        <v>0</v>
      </c>
      <c r="G1838" s="39">
        <f>VLOOKUP(C1838,'[8]Resumen Peso'!$B$1:$D$65536,3,0)*$C$14</f>
        <v>4096.880094432312</v>
      </c>
      <c r="H1838" s="46"/>
      <c r="I1838" s="41"/>
      <c r="J1838" s="42">
        <f>+VLOOKUP(C1838,'[8]Resumen Peso'!$B$1:$D$65536,3,0)</f>
        <v>3418.1963065969994</v>
      </c>
      <c r="N1838" s="9"/>
      <c r="O1838" s="9"/>
      <c r="P1838" s="9"/>
      <c r="Q1838" s="9"/>
      <c r="R1838" s="9"/>
    </row>
    <row r="1839" spans="1:18" x14ac:dyDescent="0.2">
      <c r="A1839" s="33"/>
      <c r="B1839" s="34">
        <f t="shared" si="28"/>
        <v>1823</v>
      </c>
      <c r="C1839" s="35" t="s">
        <v>1861</v>
      </c>
      <c r="D1839" s="36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37" t="s">
        <v>50</v>
      </c>
      <c r="F1839" s="38">
        <v>0</v>
      </c>
      <c r="G1839" s="39">
        <f>VLOOKUP(C1839,'[8]Resumen Peso'!$B$1:$D$65536,3,0)*$C$14</f>
        <v>4608.4140544795409</v>
      </c>
      <c r="H1839" s="46"/>
      <c r="I1839" s="41"/>
      <c r="J1839" s="42">
        <f>+VLOOKUP(C1839,'[8]Resumen Peso'!$B$1:$D$65536,3,0)</f>
        <v>3844.9902211439812</v>
      </c>
      <c r="N1839" s="9"/>
      <c r="O1839" s="9"/>
      <c r="P1839" s="9"/>
      <c r="Q1839" s="9"/>
      <c r="R1839" s="9"/>
    </row>
    <row r="1840" spans="1:18" x14ac:dyDescent="0.2">
      <c r="A1840" s="33"/>
      <c r="B1840" s="34">
        <f t="shared" si="28"/>
        <v>1824</v>
      </c>
      <c r="C1840" s="35" t="s">
        <v>1862</v>
      </c>
      <c r="D1840" s="36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37" t="s">
        <v>50</v>
      </c>
      <c r="F1840" s="38">
        <v>0</v>
      </c>
      <c r="G1840" s="39">
        <f>VLOOKUP(C1840,'[8]Resumen Peso'!$B$1:$D$65536,3,0)*$C$14</f>
        <v>5115.3396004722908</v>
      </c>
      <c r="H1840" s="46"/>
      <c r="I1840" s="41"/>
      <c r="J1840" s="42">
        <f>+VLOOKUP(C1840,'[8]Resumen Peso'!$B$1:$D$65536,3,0)</f>
        <v>4267.9391454698198</v>
      </c>
      <c r="N1840" s="9"/>
      <c r="O1840" s="9"/>
      <c r="P1840" s="9"/>
      <c r="Q1840" s="9"/>
      <c r="R1840" s="9"/>
    </row>
    <row r="1841" spans="1:18" x14ac:dyDescent="0.2">
      <c r="A1841" s="33"/>
      <c r="B1841" s="34">
        <f t="shared" si="28"/>
        <v>1825</v>
      </c>
      <c r="C1841" s="35" t="s">
        <v>1863</v>
      </c>
      <c r="D1841" s="36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37" t="s">
        <v>50</v>
      </c>
      <c r="F1841" s="38">
        <v>0</v>
      </c>
      <c r="G1841" s="39">
        <f>VLOOKUP(C1841,'[8]Resumen Peso'!$B$1:$D$65536,3,0)*$C$14</f>
        <v>5622.2651464650398</v>
      </c>
      <c r="H1841" s="46"/>
      <c r="I1841" s="41"/>
      <c r="J1841" s="42">
        <f>+VLOOKUP(C1841,'[8]Resumen Peso'!$B$1:$D$65536,3,0)</f>
        <v>4690.8880697956574</v>
      </c>
      <c r="N1841" s="9"/>
      <c r="O1841" s="9"/>
      <c r="P1841" s="9"/>
      <c r="Q1841" s="9"/>
      <c r="R1841" s="9"/>
    </row>
    <row r="1842" spans="1:18" x14ac:dyDescent="0.2">
      <c r="A1842" s="33"/>
      <c r="B1842" s="34">
        <f t="shared" si="28"/>
        <v>1826</v>
      </c>
      <c r="C1842" s="35" t="s">
        <v>1864</v>
      </c>
      <c r="D1842" s="36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37" t="s">
        <v>50</v>
      </c>
      <c r="F1842" s="38">
        <v>0</v>
      </c>
      <c r="G1842" s="39">
        <f>VLOOKUP(C1842,'[8]Resumen Peso'!$B$1:$D$65536,3,0)*$C$14</f>
        <v>6303.0108537646483</v>
      </c>
      <c r="H1842" s="46"/>
      <c r="I1842" s="41"/>
      <c r="J1842" s="42">
        <f>+VLOOKUP(C1842,'[8]Resumen Peso'!$B$1:$D$65536,3,0)</f>
        <v>5258.8623352826035</v>
      </c>
      <c r="N1842" s="9"/>
      <c r="O1842" s="9"/>
      <c r="P1842" s="9"/>
      <c r="Q1842" s="9"/>
      <c r="R1842" s="9"/>
    </row>
    <row r="1843" spans="1:18" x14ac:dyDescent="0.2">
      <c r="A1843" s="33"/>
      <c r="B1843" s="34">
        <f t="shared" si="28"/>
        <v>1827</v>
      </c>
      <c r="C1843" s="35" t="s">
        <v>1865</v>
      </c>
      <c r="D1843" s="36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37" t="s">
        <v>50</v>
      </c>
      <c r="F1843" s="38">
        <v>0</v>
      </c>
      <c r="G1843" s="39">
        <f>VLOOKUP(C1843,'[8]Resumen Peso'!$B$1:$D$65536,3,0)*$C$14</f>
        <v>6995.5725346999425</v>
      </c>
      <c r="H1843" s="46"/>
      <c r="I1843" s="41"/>
      <c r="J1843" s="42">
        <f>+VLOOKUP(C1843,'[8]Resumen Peso'!$B$1:$D$65536,3,0)</f>
        <v>5836.6951556965632</v>
      </c>
      <c r="N1843" s="9"/>
      <c r="O1843" s="9"/>
      <c r="P1843" s="9"/>
      <c r="Q1843" s="9"/>
      <c r="R1843" s="9"/>
    </row>
    <row r="1844" spans="1:18" x14ac:dyDescent="0.2">
      <c r="A1844" s="33"/>
      <c r="B1844" s="34">
        <f t="shared" si="28"/>
        <v>1828</v>
      </c>
      <c r="C1844" s="35" t="s">
        <v>1866</v>
      </c>
      <c r="D1844" s="36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37" t="s">
        <v>50</v>
      </c>
      <c r="F1844" s="38">
        <v>0</v>
      </c>
      <c r="G1844" s="39">
        <f>VLOOKUP(C1844,'[8]Resumen Peso'!$B$1:$D$65536,3,0)*$C$14</f>
        <v>7688.1342156352366</v>
      </c>
      <c r="H1844" s="46"/>
      <c r="I1844" s="41"/>
      <c r="J1844" s="42">
        <f>+VLOOKUP(C1844,'[8]Resumen Peso'!$B$1:$D$65536,3,0)</f>
        <v>6414.527976110523</v>
      </c>
      <c r="N1844" s="9"/>
      <c r="O1844" s="9"/>
      <c r="P1844" s="9"/>
      <c r="Q1844" s="9"/>
      <c r="R1844" s="9"/>
    </row>
    <row r="1845" spans="1:18" x14ac:dyDescent="0.2">
      <c r="A1845" s="33"/>
      <c r="B1845" s="34">
        <f t="shared" si="28"/>
        <v>1829</v>
      </c>
      <c r="C1845" s="35" t="s">
        <v>1867</v>
      </c>
      <c r="D1845" s="36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37" t="s">
        <v>50</v>
      </c>
      <c r="F1845" s="38">
        <v>0</v>
      </c>
      <c r="G1845" s="39">
        <f>VLOOKUP(C1845,'[8]Resumen Peso'!$B$1:$D$65536,3,0)*$C$14</f>
        <v>8505.860680361382</v>
      </c>
      <c r="H1845" s="46"/>
      <c r="I1845" s="41"/>
      <c r="J1845" s="42">
        <f>+VLOOKUP(C1845,'[8]Resumen Peso'!$B$1:$D$65536,3,0)</f>
        <v>7096.7909462502057</v>
      </c>
      <c r="N1845" s="9"/>
      <c r="O1845" s="9"/>
      <c r="P1845" s="9"/>
      <c r="Q1845" s="9"/>
      <c r="R1845" s="9"/>
    </row>
    <row r="1846" spans="1:18" x14ac:dyDescent="0.2">
      <c r="A1846" s="33"/>
      <c r="B1846" s="34">
        <f t="shared" si="28"/>
        <v>1830</v>
      </c>
      <c r="C1846" s="35" t="s">
        <v>1868</v>
      </c>
      <c r="D1846" s="36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37" t="s">
        <v>50</v>
      </c>
      <c r="F1846" s="38">
        <v>0</v>
      </c>
      <c r="G1846" s="39">
        <f>VLOOKUP(C1846,'[8]Resumen Peso'!$B$1:$D$65536,3,0)*$C$14</f>
        <v>9472.0052119837219</v>
      </c>
      <c r="H1846" s="46"/>
      <c r="I1846" s="41"/>
      <c r="J1846" s="42">
        <f>+VLOOKUP(C1846,'[8]Resumen Peso'!$B$1:$D$65536,3,0)</f>
        <v>7902.885240813147</v>
      </c>
      <c r="N1846" s="9"/>
      <c r="O1846" s="9"/>
      <c r="P1846" s="9"/>
      <c r="Q1846" s="9"/>
      <c r="R1846" s="9"/>
    </row>
    <row r="1847" spans="1:18" x14ac:dyDescent="0.2">
      <c r="A1847" s="33"/>
      <c r="B1847" s="34">
        <f t="shared" si="28"/>
        <v>1831</v>
      </c>
      <c r="C1847" s="35" t="s">
        <v>1869</v>
      </c>
      <c r="D1847" s="36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37" t="s">
        <v>50</v>
      </c>
      <c r="F1847" s="38">
        <v>0</v>
      </c>
      <c r="G1847" s="39">
        <f>VLOOKUP(C1847,'[8]Resumen Peso'!$B$1:$D$65536,3,0)*$C$14</f>
        <v>10608.645837421769</v>
      </c>
      <c r="H1847" s="46"/>
      <c r="I1847" s="41"/>
      <c r="J1847" s="42">
        <f>+VLOOKUP(C1847,'[8]Resumen Peso'!$B$1:$D$65536,3,0)</f>
        <v>8851.2314697107249</v>
      </c>
      <c r="N1847" s="9"/>
      <c r="O1847" s="9"/>
      <c r="P1847" s="9"/>
      <c r="Q1847" s="9"/>
      <c r="R1847" s="9"/>
    </row>
    <row r="1848" spans="1:18" x14ac:dyDescent="0.2">
      <c r="A1848" s="33"/>
      <c r="B1848" s="34">
        <f t="shared" si="28"/>
        <v>1832</v>
      </c>
      <c r="C1848" s="35" t="s">
        <v>1870</v>
      </c>
      <c r="D1848" s="36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37" t="s">
        <v>50</v>
      </c>
      <c r="F1848" s="38">
        <v>0</v>
      </c>
      <c r="G1848" s="39">
        <f>VLOOKUP(C1848,'[8]Resumen Peso'!$B$1:$D$65536,3,0)*$C$14</f>
        <v>10951.845002267575</v>
      </c>
      <c r="H1848" s="46"/>
      <c r="I1848" s="41"/>
      <c r="J1848" s="42">
        <f>+VLOOKUP(C1848,'[8]Resumen Peso'!$B$1:$D$65536,3,0)</f>
        <v>9137.5767106411076</v>
      </c>
      <c r="N1848" s="9"/>
      <c r="O1848" s="9"/>
      <c r="P1848" s="9"/>
      <c r="Q1848" s="9"/>
      <c r="R1848" s="9"/>
    </row>
    <row r="1849" spans="1:18" x14ac:dyDescent="0.2">
      <c r="A1849" s="33"/>
      <c r="B1849" s="34">
        <f t="shared" si="28"/>
        <v>1833</v>
      </c>
      <c r="C1849" s="35" t="s">
        <v>1871</v>
      </c>
      <c r="D1849" s="36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37" t="s">
        <v>50</v>
      </c>
      <c r="F1849" s="38">
        <v>0</v>
      </c>
      <c r="G1849" s="39">
        <f>VLOOKUP(C1849,'[8]Resumen Peso'!$B$1:$D$65536,3,0)*$C$14</f>
        <v>12209.414718247019</v>
      </c>
      <c r="H1849" s="46"/>
      <c r="I1849" s="41"/>
      <c r="J1849" s="42">
        <f>+VLOOKUP(C1849,'[8]Resumen Peso'!$B$1:$D$65536,3,0)</f>
        <v>10186.819075408146</v>
      </c>
      <c r="N1849" s="9"/>
      <c r="O1849" s="9"/>
      <c r="P1849" s="9"/>
      <c r="Q1849" s="9"/>
      <c r="R1849" s="9"/>
    </row>
    <row r="1850" spans="1:18" x14ac:dyDescent="0.2">
      <c r="A1850" s="33"/>
      <c r="B1850" s="34">
        <f t="shared" si="28"/>
        <v>1834</v>
      </c>
      <c r="C1850" s="35" t="s">
        <v>1872</v>
      </c>
      <c r="D1850" s="36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37" t="s">
        <v>50</v>
      </c>
      <c r="F1850" s="38">
        <v>0</v>
      </c>
      <c r="G1850" s="39">
        <f>VLOOKUP(C1850,'[8]Resumen Peso'!$B$1:$D$65536,3,0)*$C$14</f>
        <v>13466.984434226461</v>
      </c>
      <c r="H1850" s="46"/>
      <c r="I1850" s="41"/>
      <c r="J1850" s="42">
        <f>+VLOOKUP(C1850,'[8]Resumen Peso'!$B$1:$D$65536,3,0)</f>
        <v>11236.061440175185</v>
      </c>
      <c r="N1850" s="9"/>
      <c r="O1850" s="9"/>
      <c r="P1850" s="9"/>
      <c r="Q1850" s="9"/>
      <c r="R1850" s="9"/>
    </row>
    <row r="1851" spans="1:18" x14ac:dyDescent="0.2">
      <c r="A1851" s="33"/>
      <c r="B1851" s="34">
        <f t="shared" si="28"/>
        <v>1835</v>
      </c>
      <c r="C1851" s="35" t="s">
        <v>1873</v>
      </c>
      <c r="D1851" s="36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37" t="s">
        <v>50</v>
      </c>
      <c r="F1851" s="38">
        <v>0</v>
      </c>
      <c r="G1851" s="39">
        <f>VLOOKUP(C1851,'[8]Resumen Peso'!$B$1:$D$65536,3,0)*$C$14</f>
        <v>3091.6990809219174</v>
      </c>
      <c r="H1851" s="46"/>
      <c r="I1851" s="41"/>
      <c r="J1851" s="42">
        <f>+VLOOKUP(C1851,'[8]Resumen Peso'!$B$1:$D$65536,3,0)</f>
        <v>2579.5322625816329</v>
      </c>
      <c r="N1851" s="9"/>
      <c r="O1851" s="9"/>
      <c r="P1851" s="9"/>
      <c r="Q1851" s="9"/>
      <c r="R1851" s="9"/>
    </row>
    <row r="1852" spans="1:18" x14ac:dyDescent="0.2">
      <c r="A1852" s="33"/>
      <c r="B1852" s="34">
        <f t="shared" si="28"/>
        <v>1836</v>
      </c>
      <c r="C1852" s="35" t="s">
        <v>1874</v>
      </c>
      <c r="D1852" s="36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37" t="s">
        <v>50</v>
      </c>
      <c r="F1852" s="38">
        <v>0</v>
      </c>
      <c r="G1852" s="39">
        <f>VLOOKUP(C1852,'[8]Resumen Peso'!$B$1:$D$65536,3,0)*$C$14</f>
        <v>3537.3493988926439</v>
      </c>
      <c r="H1852" s="46"/>
      <c r="I1852" s="41"/>
      <c r="J1852" s="42">
        <f>+VLOOKUP(C1852,'[8]Resumen Peso'!$B$1:$D$65536,3,0)</f>
        <v>2951.35673286367</v>
      </c>
      <c r="N1852" s="9"/>
      <c r="O1852" s="9"/>
      <c r="P1852" s="9"/>
      <c r="Q1852" s="9"/>
      <c r="R1852" s="9"/>
    </row>
    <row r="1853" spans="1:18" x14ac:dyDescent="0.2">
      <c r="A1853" s="33"/>
      <c r="B1853" s="34">
        <f t="shared" si="28"/>
        <v>1837</v>
      </c>
      <c r="C1853" s="35" t="s">
        <v>1875</v>
      </c>
      <c r="D1853" s="36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37" t="s">
        <v>50</v>
      </c>
      <c r="F1853" s="38">
        <v>0</v>
      </c>
      <c r="G1853" s="39">
        <f>VLOOKUP(C1853,'[8]Resumen Peso'!$B$1:$D$65536,3,0)*$C$14</f>
        <v>3979.0206961672034</v>
      </c>
      <c r="H1853" s="46"/>
      <c r="I1853" s="41"/>
      <c r="J1853" s="42">
        <f>+VLOOKUP(C1853,'[8]Resumen Peso'!$B$1:$D$65536,3,0)</f>
        <v>3319.8613418039031</v>
      </c>
      <c r="N1853" s="9"/>
      <c r="O1853" s="9"/>
      <c r="P1853" s="9"/>
      <c r="Q1853" s="9"/>
      <c r="R1853" s="9"/>
    </row>
    <row r="1854" spans="1:18" x14ac:dyDescent="0.2">
      <c r="A1854" s="33"/>
      <c r="B1854" s="34">
        <f t="shared" si="28"/>
        <v>1838</v>
      </c>
      <c r="C1854" s="35" t="s">
        <v>1876</v>
      </c>
      <c r="D1854" s="36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37" t="s">
        <v>50</v>
      </c>
      <c r="F1854" s="38">
        <v>0</v>
      </c>
      <c r="G1854" s="39">
        <f>VLOOKUP(C1854,'[8]Resumen Peso'!$B$1:$D$65536,3,0)*$C$14</f>
        <v>4416.7129727455958</v>
      </c>
      <c r="H1854" s="46"/>
      <c r="I1854" s="41"/>
      <c r="J1854" s="42">
        <f>+VLOOKUP(C1854,'[8]Resumen Peso'!$B$1:$D$65536,3,0)</f>
        <v>3685.0460894023327</v>
      </c>
      <c r="N1854" s="9"/>
      <c r="O1854" s="9"/>
      <c r="P1854" s="9"/>
      <c r="Q1854" s="9"/>
      <c r="R1854" s="9"/>
    </row>
    <row r="1855" spans="1:18" x14ac:dyDescent="0.2">
      <c r="A1855" s="33"/>
      <c r="B1855" s="34">
        <f t="shared" si="28"/>
        <v>1839</v>
      </c>
      <c r="C1855" s="35" t="s">
        <v>1877</v>
      </c>
      <c r="D1855" s="36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37" t="s">
        <v>50</v>
      </c>
      <c r="F1855" s="38">
        <v>0</v>
      </c>
      <c r="G1855" s="39">
        <f>VLOOKUP(C1855,'[8]Resumen Peso'!$B$1:$D$65536,3,0)*$C$14</f>
        <v>4854.4052493239878</v>
      </c>
      <c r="H1855" s="46"/>
      <c r="I1855" s="41"/>
      <c r="J1855" s="42">
        <f>+VLOOKUP(C1855,'[8]Resumen Peso'!$B$1:$D$65536,3,0)</f>
        <v>4050.2308370007618</v>
      </c>
      <c r="N1855" s="9"/>
      <c r="O1855" s="9"/>
      <c r="P1855" s="9"/>
      <c r="Q1855" s="9"/>
      <c r="R1855" s="9"/>
    </row>
    <row r="1856" spans="1:18" x14ac:dyDescent="0.2">
      <c r="A1856" s="33"/>
      <c r="B1856" s="34">
        <f t="shared" si="28"/>
        <v>1840</v>
      </c>
      <c r="C1856" s="35" t="s">
        <v>1878</v>
      </c>
      <c r="D1856" s="36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37" t="s">
        <v>50</v>
      </c>
      <c r="F1856" s="38">
        <v>0</v>
      </c>
      <c r="G1856" s="39">
        <f>VLOOKUP(C1856,'[8]Resumen Peso'!$B$1:$D$65536,3,0)*$C$14</f>
        <v>5442.1782285204154</v>
      </c>
      <c r="H1856" s="46"/>
      <c r="I1856" s="41"/>
      <c r="J1856" s="42">
        <f>+VLOOKUP(C1856,'[8]Resumen Peso'!$B$1:$D$65536,3,0)</f>
        <v>4540.634114689351</v>
      </c>
      <c r="N1856" s="9"/>
      <c r="O1856" s="9"/>
      <c r="P1856" s="9"/>
      <c r="Q1856" s="9"/>
      <c r="R1856" s="9"/>
    </row>
    <row r="1857" spans="1:18" x14ac:dyDescent="0.2">
      <c r="A1857" s="33"/>
      <c r="B1857" s="34">
        <f t="shared" si="28"/>
        <v>1841</v>
      </c>
      <c r="C1857" s="35" t="s">
        <v>1879</v>
      </c>
      <c r="D1857" s="36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37" t="s">
        <v>50</v>
      </c>
      <c r="F1857" s="38">
        <v>0</v>
      </c>
      <c r="G1857" s="39">
        <f>VLOOKUP(C1857,'[8]Resumen Peso'!$B$1:$D$65536,3,0)*$C$14</f>
        <v>6040.1534167818145</v>
      </c>
      <c r="H1857" s="46"/>
      <c r="I1857" s="41"/>
      <c r="J1857" s="42">
        <f>+VLOOKUP(C1857,'[8]Resumen Peso'!$B$1:$D$65536,3,0)</f>
        <v>5039.5495168583248</v>
      </c>
      <c r="N1857" s="9"/>
      <c r="O1857" s="9"/>
      <c r="P1857" s="9"/>
      <c r="Q1857" s="9"/>
      <c r="R1857" s="9"/>
    </row>
    <row r="1858" spans="1:18" x14ac:dyDescent="0.2">
      <c r="A1858" s="33"/>
      <c r="B1858" s="34">
        <f t="shared" si="28"/>
        <v>1842</v>
      </c>
      <c r="C1858" s="35" t="s">
        <v>1880</v>
      </c>
      <c r="D1858" s="36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37" t="s">
        <v>50</v>
      </c>
      <c r="F1858" s="38">
        <v>0</v>
      </c>
      <c r="G1858" s="39">
        <f>VLOOKUP(C1858,'[8]Resumen Peso'!$B$1:$D$65536,3,0)*$C$14</f>
        <v>6638.1286050432136</v>
      </c>
      <c r="H1858" s="46"/>
      <c r="I1858" s="41"/>
      <c r="J1858" s="42">
        <f>+VLOOKUP(C1858,'[8]Resumen Peso'!$B$1:$D$65536,3,0)</f>
        <v>5538.4649190272985</v>
      </c>
      <c r="N1858" s="9"/>
      <c r="O1858" s="9"/>
      <c r="P1858" s="9"/>
      <c r="Q1858" s="9"/>
      <c r="R1858" s="9"/>
    </row>
    <row r="1859" spans="1:18" x14ac:dyDescent="0.2">
      <c r="A1859" s="33"/>
      <c r="B1859" s="34">
        <f t="shared" si="28"/>
        <v>1843</v>
      </c>
      <c r="C1859" s="35" t="s">
        <v>1881</v>
      </c>
      <c r="D1859" s="36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37" t="s">
        <v>50</v>
      </c>
      <c r="F1859" s="38">
        <v>0</v>
      </c>
      <c r="G1859" s="39">
        <f>VLOOKUP(C1859,'[8]Resumen Peso'!$B$1:$D$65536,3,0)*$C$14</f>
        <v>7344.1742182376747</v>
      </c>
      <c r="H1859" s="46"/>
      <c r="I1859" s="41"/>
      <c r="J1859" s="42">
        <f>+VLOOKUP(C1859,'[8]Resumen Peso'!$B$1:$D$65536,3,0)</f>
        <v>6127.5479411519027</v>
      </c>
      <c r="N1859" s="9"/>
      <c r="O1859" s="9"/>
      <c r="P1859" s="9"/>
      <c r="Q1859" s="9"/>
      <c r="R1859" s="9"/>
    </row>
    <row r="1860" spans="1:18" x14ac:dyDescent="0.2">
      <c r="A1860" s="33"/>
      <c r="B1860" s="34">
        <f t="shared" si="28"/>
        <v>1844</v>
      </c>
      <c r="C1860" s="35" t="s">
        <v>1882</v>
      </c>
      <c r="D1860" s="36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37" t="s">
        <v>50</v>
      </c>
      <c r="F1860" s="38">
        <v>0</v>
      </c>
      <c r="G1860" s="39">
        <f>VLOOKUP(C1860,'[8]Resumen Peso'!$B$1:$D$65536,3,0)*$C$14</f>
        <v>8178.3677263225773</v>
      </c>
      <c r="H1860" s="46"/>
      <c r="I1860" s="41"/>
      <c r="J1860" s="42">
        <f>+VLOOKUP(C1860,'[8]Resumen Peso'!$B$1:$D$65536,3,0)</f>
        <v>6823.5500458261722</v>
      </c>
      <c r="N1860" s="9"/>
      <c r="O1860" s="9"/>
      <c r="P1860" s="9"/>
      <c r="Q1860" s="9"/>
      <c r="R1860" s="9"/>
    </row>
    <row r="1861" spans="1:18" x14ac:dyDescent="0.2">
      <c r="A1861" s="33"/>
      <c r="B1861" s="34">
        <f t="shared" si="28"/>
        <v>1845</v>
      </c>
      <c r="C1861" s="35" t="s">
        <v>1883</v>
      </c>
      <c r="D1861" s="36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37" t="s">
        <v>50</v>
      </c>
      <c r="F1861" s="38">
        <v>0</v>
      </c>
      <c r="G1861" s="39">
        <f>VLOOKUP(C1861,'[8]Resumen Peso'!$B$1:$D$65536,3,0)*$C$14</f>
        <v>9159.7718534812884</v>
      </c>
      <c r="H1861" s="46"/>
      <c r="I1861" s="41"/>
      <c r="J1861" s="42">
        <f>+VLOOKUP(C1861,'[8]Resumen Peso'!$B$1:$D$65536,3,0)</f>
        <v>7642.3760513253137</v>
      </c>
      <c r="N1861" s="9"/>
      <c r="O1861" s="9"/>
      <c r="P1861" s="9"/>
      <c r="Q1861" s="9"/>
      <c r="R1861" s="9"/>
    </row>
    <row r="1862" spans="1:18" x14ac:dyDescent="0.2">
      <c r="A1862" s="33"/>
      <c r="B1862" s="34">
        <f t="shared" si="28"/>
        <v>1846</v>
      </c>
      <c r="C1862" s="35" t="s">
        <v>1884</v>
      </c>
      <c r="D1862" s="36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37" t="s">
        <v>50</v>
      </c>
      <c r="F1862" s="38">
        <v>0</v>
      </c>
      <c r="G1862" s="39">
        <f>VLOOKUP(C1862,'[8]Resumen Peso'!$B$1:$D$65536,3,0)*$C$14</f>
        <v>9456.098651309132</v>
      </c>
      <c r="H1862" s="46"/>
      <c r="I1862" s="41"/>
      <c r="J1862" s="42">
        <f>+VLOOKUP(C1862,'[8]Resumen Peso'!$B$1:$D$65536,3,0)</f>
        <v>7889.6137401357319</v>
      </c>
      <c r="N1862" s="9"/>
      <c r="O1862" s="9"/>
      <c r="P1862" s="9"/>
      <c r="Q1862" s="9"/>
      <c r="R1862" s="9"/>
    </row>
    <row r="1863" spans="1:18" x14ac:dyDescent="0.2">
      <c r="A1863" s="33"/>
      <c r="B1863" s="34">
        <f t="shared" si="28"/>
        <v>1847</v>
      </c>
      <c r="C1863" s="35" t="s">
        <v>1885</v>
      </c>
      <c r="D1863" s="36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37" t="s">
        <v>50</v>
      </c>
      <c r="F1863" s="38">
        <v>0</v>
      </c>
      <c r="G1863" s="39">
        <f>VLOOKUP(C1863,'[8]Resumen Peso'!$B$1:$D$65536,3,0)*$C$14</f>
        <v>10541.915999229801</v>
      </c>
      <c r="H1863" s="46"/>
      <c r="I1863" s="41"/>
      <c r="J1863" s="42">
        <f>+VLOOKUP(C1863,'[8]Resumen Peso'!$B$1:$D$65536,3,0)</f>
        <v>8795.5560090699346</v>
      </c>
      <c r="N1863" s="9"/>
      <c r="O1863" s="9"/>
      <c r="P1863" s="9"/>
      <c r="Q1863" s="9"/>
      <c r="R1863" s="9"/>
    </row>
    <row r="1864" spans="1:18" x14ac:dyDescent="0.2">
      <c r="A1864" s="33"/>
      <c r="B1864" s="34">
        <f t="shared" si="28"/>
        <v>1848</v>
      </c>
      <c r="C1864" s="35" t="s">
        <v>1886</v>
      </c>
      <c r="D1864" s="36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37" t="s">
        <v>50</v>
      </c>
      <c r="F1864" s="38">
        <v>0</v>
      </c>
      <c r="G1864" s="39">
        <f>VLOOKUP(C1864,'[8]Resumen Peso'!$B$1:$D$65536,3,0)*$C$14</f>
        <v>11627.73334715047</v>
      </c>
      <c r="H1864" s="46"/>
      <c r="I1864" s="41"/>
      <c r="J1864" s="42">
        <f>+VLOOKUP(C1864,'[8]Resumen Peso'!$B$1:$D$65536,3,0)</f>
        <v>9701.4982780041373</v>
      </c>
      <c r="N1864" s="9"/>
      <c r="O1864" s="9"/>
      <c r="P1864" s="9"/>
      <c r="Q1864" s="9"/>
      <c r="R1864" s="9"/>
    </row>
    <row r="1865" spans="1:18" x14ac:dyDescent="0.2">
      <c r="A1865" s="33"/>
      <c r="B1865" s="34">
        <f t="shared" si="28"/>
        <v>1849</v>
      </c>
      <c r="C1865" s="35" t="s">
        <v>1887</v>
      </c>
      <c r="D1865" s="36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37" t="s">
        <v>50</v>
      </c>
      <c r="F1865" s="38">
        <v>0</v>
      </c>
      <c r="G1865" s="39">
        <f>VLOOKUP(C1865,'[8]Resumen Peso'!$B$1:$D$65536,3,0)*$C$14</f>
        <v>2874.0805782583006</v>
      </c>
      <c r="H1865" s="46"/>
      <c r="I1865" s="41"/>
      <c r="J1865" s="42">
        <f>+VLOOKUP(C1865,'[8]Resumen Peso'!$B$1:$D$65536,3,0)</f>
        <v>2397.9641558989752</v>
      </c>
      <c r="N1865" s="9"/>
      <c r="O1865" s="9"/>
      <c r="P1865" s="9"/>
      <c r="Q1865" s="9"/>
      <c r="R1865" s="9"/>
    </row>
    <row r="1866" spans="1:18" x14ac:dyDescent="0.2">
      <c r="A1866" s="33"/>
      <c r="B1866" s="34">
        <f t="shared" si="28"/>
        <v>1850</v>
      </c>
      <c r="C1866" s="35" t="s">
        <v>1888</v>
      </c>
      <c r="D1866" s="36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37" t="s">
        <v>50</v>
      </c>
      <c r="F1866" s="38">
        <v>0</v>
      </c>
      <c r="G1866" s="39">
        <f>VLOOKUP(C1866,'[8]Resumen Peso'!$B$1:$D$65536,3,0)*$C$14</f>
        <v>3288.3624634126504</v>
      </c>
      <c r="H1866" s="46"/>
      <c r="I1866" s="41"/>
      <c r="J1866" s="42">
        <f>+VLOOKUP(C1866,'[8]Resumen Peso'!$B$1:$D$65536,3,0)</f>
        <v>2743.6166468393681</v>
      </c>
      <c r="N1866" s="9"/>
      <c r="O1866" s="9"/>
      <c r="P1866" s="9"/>
      <c r="Q1866" s="9"/>
      <c r="R1866" s="9"/>
    </row>
    <row r="1867" spans="1:18" x14ac:dyDescent="0.2">
      <c r="A1867" s="33"/>
      <c r="B1867" s="34">
        <f t="shared" si="28"/>
        <v>1851</v>
      </c>
      <c r="C1867" s="35" t="s">
        <v>1889</v>
      </c>
      <c r="D1867" s="36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37" t="s">
        <v>50</v>
      </c>
      <c r="F1867" s="38">
        <v>0</v>
      </c>
      <c r="G1867" s="39">
        <f>VLOOKUP(C1867,'[8]Resumen Peso'!$B$1:$D$65536,3,0)*$C$14</f>
        <v>3698.9454031638361</v>
      </c>
      <c r="H1867" s="46"/>
      <c r="I1867" s="41"/>
      <c r="J1867" s="42">
        <f>+VLOOKUP(C1867,'[8]Resumen Peso'!$B$1:$D$65536,3,0)</f>
        <v>3086.1829548249357</v>
      </c>
      <c r="N1867" s="9"/>
      <c r="O1867" s="9"/>
      <c r="P1867" s="9"/>
      <c r="Q1867" s="9"/>
      <c r="R1867" s="9"/>
    </row>
    <row r="1868" spans="1:18" x14ac:dyDescent="0.2">
      <c r="A1868" s="33"/>
      <c r="B1868" s="34">
        <f t="shared" si="28"/>
        <v>1852</v>
      </c>
      <c r="C1868" s="35" t="s">
        <v>1890</v>
      </c>
      <c r="D1868" s="36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37" t="s">
        <v>50</v>
      </c>
      <c r="F1868" s="38">
        <v>0</v>
      </c>
      <c r="G1868" s="39">
        <f>VLOOKUP(C1868,'[8]Resumen Peso'!$B$1:$D$65536,3,0)*$C$14</f>
        <v>4105.8293975118586</v>
      </c>
      <c r="H1868" s="46"/>
      <c r="I1868" s="41"/>
      <c r="J1868" s="42">
        <f>+VLOOKUP(C1868,'[8]Resumen Peso'!$B$1:$D$65536,3,0)</f>
        <v>3425.6630798556789</v>
      </c>
      <c r="N1868" s="9"/>
      <c r="O1868" s="9"/>
      <c r="P1868" s="9"/>
      <c r="Q1868" s="9"/>
      <c r="R1868" s="9"/>
    </row>
    <row r="1869" spans="1:18" x14ac:dyDescent="0.2">
      <c r="A1869" s="33"/>
      <c r="B1869" s="34">
        <f t="shared" si="28"/>
        <v>1853</v>
      </c>
      <c r="C1869" s="35" t="s">
        <v>1891</v>
      </c>
      <c r="D1869" s="36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37" t="s">
        <v>50</v>
      </c>
      <c r="F1869" s="38">
        <v>0</v>
      </c>
      <c r="G1869" s="39">
        <f>VLOOKUP(C1869,'[8]Resumen Peso'!$B$1:$D$65536,3,0)*$C$14</f>
        <v>4512.7133918598802</v>
      </c>
      <c r="H1869" s="46"/>
      <c r="I1869" s="41"/>
      <c r="J1869" s="42">
        <f>+VLOOKUP(C1869,'[8]Resumen Peso'!$B$1:$D$65536,3,0)</f>
        <v>3765.1432048864212</v>
      </c>
      <c r="N1869" s="9"/>
      <c r="O1869" s="9"/>
      <c r="P1869" s="9"/>
      <c r="Q1869" s="9"/>
      <c r="R1869" s="9"/>
    </row>
    <row r="1870" spans="1:18" x14ac:dyDescent="0.2">
      <c r="A1870" s="33"/>
      <c r="B1870" s="34">
        <f t="shared" si="28"/>
        <v>1854</v>
      </c>
      <c r="C1870" s="35" t="s">
        <v>1892</v>
      </c>
      <c r="D1870" s="36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37" t="s">
        <v>50</v>
      </c>
      <c r="F1870" s="38">
        <v>0</v>
      </c>
      <c r="G1870" s="39">
        <f>VLOOKUP(C1870,'[8]Resumen Peso'!$B$1:$D$65536,3,0)*$C$14</f>
        <v>5059.1142089244358</v>
      </c>
      <c r="H1870" s="46"/>
      <c r="I1870" s="41"/>
      <c r="J1870" s="42">
        <f>+VLOOKUP(C1870,'[8]Resumen Peso'!$B$1:$D$65536,3,0)</f>
        <v>4221.0279786072515</v>
      </c>
      <c r="N1870" s="9"/>
      <c r="O1870" s="9"/>
      <c r="P1870" s="9"/>
      <c r="Q1870" s="9"/>
      <c r="R1870" s="9"/>
    </row>
    <row r="1871" spans="1:18" x14ac:dyDescent="0.2">
      <c r="A1871" s="33"/>
      <c r="B1871" s="34">
        <f t="shared" si="28"/>
        <v>1855</v>
      </c>
      <c r="C1871" s="35" t="s">
        <v>1893</v>
      </c>
      <c r="D1871" s="36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37" t="s">
        <v>50</v>
      </c>
      <c r="F1871" s="38">
        <v>0</v>
      </c>
      <c r="G1871" s="39">
        <f>VLOOKUP(C1871,'[8]Resumen Peso'!$B$1:$D$65536,3,0)*$C$14</f>
        <v>5614.9991220027032</v>
      </c>
      <c r="H1871" s="46"/>
      <c r="I1871" s="41"/>
      <c r="J1871" s="42">
        <f>+VLOOKUP(C1871,'[8]Resumen Peso'!$B$1:$D$65536,3,0)</f>
        <v>4684.8257254242526</v>
      </c>
      <c r="N1871" s="9"/>
      <c r="O1871" s="9"/>
      <c r="P1871" s="9"/>
      <c r="Q1871" s="9"/>
      <c r="R1871" s="9"/>
    </row>
    <row r="1872" spans="1:18" x14ac:dyDescent="0.2">
      <c r="A1872" s="33"/>
      <c r="B1872" s="34">
        <f t="shared" si="28"/>
        <v>1856</v>
      </c>
      <c r="C1872" s="35" t="s">
        <v>1894</v>
      </c>
      <c r="D1872" s="36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37" t="s">
        <v>50</v>
      </c>
      <c r="F1872" s="38">
        <v>0</v>
      </c>
      <c r="G1872" s="39">
        <f>VLOOKUP(C1872,'[8]Resumen Peso'!$B$1:$D$65536,3,0)*$C$14</f>
        <v>6170.8840350809714</v>
      </c>
      <c r="H1872" s="46"/>
      <c r="I1872" s="41"/>
      <c r="J1872" s="42">
        <f>+VLOOKUP(C1872,'[8]Resumen Peso'!$B$1:$D$65536,3,0)</f>
        <v>5148.6234722412537</v>
      </c>
      <c r="N1872" s="9"/>
      <c r="O1872" s="9"/>
      <c r="P1872" s="9"/>
      <c r="Q1872" s="9"/>
      <c r="R1872" s="9"/>
    </row>
    <row r="1873" spans="1:18" x14ac:dyDescent="0.2">
      <c r="A1873" s="33"/>
      <c r="B1873" s="34">
        <f t="shared" si="28"/>
        <v>1857</v>
      </c>
      <c r="C1873" s="35" t="s">
        <v>1895</v>
      </c>
      <c r="D1873" s="36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37" t="s">
        <v>50</v>
      </c>
      <c r="F1873" s="38">
        <v>0</v>
      </c>
      <c r="G1873" s="39">
        <f>VLOOKUP(C1873,'[8]Resumen Peso'!$B$1:$D$65536,3,0)*$C$14</f>
        <v>6827.2325124501122</v>
      </c>
      <c r="H1873" s="46"/>
      <c r="I1873" s="41"/>
      <c r="J1873" s="42">
        <f>+VLOOKUP(C1873,'[8]Resumen Peso'!$B$1:$D$65536,3,0)</f>
        <v>5696.2421209375461</v>
      </c>
      <c r="N1873" s="9"/>
      <c r="O1873" s="9"/>
      <c r="P1873" s="9"/>
      <c r="Q1873" s="9"/>
      <c r="R1873" s="9"/>
    </row>
    <row r="1874" spans="1:18" x14ac:dyDescent="0.2">
      <c r="A1874" s="33"/>
      <c r="B1874" s="34">
        <f t="shared" ref="B1874:B1937" si="29">1+B1873</f>
        <v>1858</v>
      </c>
      <c r="C1874" s="35" t="s">
        <v>1896</v>
      </c>
      <c r="D1874" s="36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37" t="s">
        <v>50</v>
      </c>
      <c r="F1874" s="38">
        <v>0</v>
      </c>
      <c r="G1874" s="39">
        <f>VLOOKUP(C1874,'[8]Resumen Peso'!$B$1:$D$65536,3,0)*$C$14</f>
        <v>7602.708811191661</v>
      </c>
      <c r="H1874" s="46"/>
      <c r="I1874" s="41"/>
      <c r="J1874" s="42">
        <f>+VLOOKUP(C1874,'[8]Resumen Peso'!$B$1:$D$65536,3,0)</f>
        <v>6343.2540322244386</v>
      </c>
      <c r="N1874" s="9"/>
      <c r="O1874" s="9"/>
      <c r="P1874" s="9"/>
      <c r="Q1874" s="9"/>
      <c r="R1874" s="9"/>
    </row>
    <row r="1875" spans="1:18" x14ac:dyDescent="0.2">
      <c r="A1875" s="33"/>
      <c r="B1875" s="34">
        <f t="shared" si="29"/>
        <v>1859</v>
      </c>
      <c r="C1875" s="35" t="s">
        <v>1897</v>
      </c>
      <c r="D1875" s="36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37" t="s">
        <v>50</v>
      </c>
      <c r="F1875" s="38">
        <v>0</v>
      </c>
      <c r="G1875" s="39">
        <f>VLOOKUP(C1875,'[8]Resumen Peso'!$B$1:$D$65536,3,0)*$C$14</f>
        <v>8515.0338685346615</v>
      </c>
      <c r="H1875" s="46"/>
      <c r="I1875" s="41"/>
      <c r="J1875" s="42">
        <f>+VLOOKUP(C1875,'[8]Resumen Peso'!$B$1:$D$65536,3,0)</f>
        <v>7104.444516091372</v>
      </c>
      <c r="N1875" s="9"/>
      <c r="O1875" s="9"/>
      <c r="P1875" s="9"/>
      <c r="Q1875" s="9"/>
      <c r="R1875" s="9"/>
    </row>
    <row r="1876" spans="1:18" x14ac:dyDescent="0.2">
      <c r="A1876" s="33"/>
      <c r="B1876" s="34">
        <f t="shared" si="29"/>
        <v>1860</v>
      </c>
      <c r="C1876" s="35" t="s">
        <v>1898</v>
      </c>
      <c r="D1876" s="36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37" t="s">
        <v>50</v>
      </c>
      <c r="F1876" s="38">
        <v>0</v>
      </c>
      <c r="G1876" s="39">
        <f>VLOOKUP(C1876,'[8]Resumen Peso'!$B$1:$D$65536,3,0)*$C$14</f>
        <v>8790.5028168905683</v>
      </c>
      <c r="H1876" s="46"/>
      <c r="I1876" s="41"/>
      <c r="J1876" s="42">
        <f>+VLOOKUP(C1876,'[8]Resumen Peso'!$B$1:$D$65536,3,0)</f>
        <v>7334.2796394409588</v>
      </c>
      <c r="N1876" s="9"/>
      <c r="O1876" s="9"/>
      <c r="P1876" s="9"/>
      <c r="Q1876" s="9"/>
      <c r="R1876" s="9"/>
    </row>
    <row r="1877" spans="1:18" x14ac:dyDescent="0.2">
      <c r="A1877" s="33"/>
      <c r="B1877" s="34">
        <f t="shared" si="29"/>
        <v>1861</v>
      </c>
      <c r="C1877" s="35" t="s">
        <v>1899</v>
      </c>
      <c r="D1877" s="36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37" t="s">
        <v>50</v>
      </c>
      <c r="F1877" s="38">
        <v>0</v>
      </c>
      <c r="G1877" s="39">
        <f>VLOOKUP(C1877,'[8]Resumen Peso'!$B$1:$D$65536,3,0)*$C$14</f>
        <v>9799.8916576260508</v>
      </c>
      <c r="H1877" s="46"/>
      <c r="I1877" s="41"/>
      <c r="J1877" s="42">
        <f>+VLOOKUP(C1877,'[8]Resumen Peso'!$B$1:$D$65536,3,0)</f>
        <v>8176.4544475373004</v>
      </c>
      <c r="N1877" s="9"/>
      <c r="O1877" s="9"/>
      <c r="P1877" s="9"/>
      <c r="Q1877" s="9"/>
      <c r="R1877" s="9"/>
    </row>
    <row r="1878" spans="1:18" x14ac:dyDescent="0.2">
      <c r="A1878" s="33"/>
      <c r="B1878" s="34">
        <f t="shared" si="29"/>
        <v>1862</v>
      </c>
      <c r="C1878" s="35" t="s">
        <v>1900</v>
      </c>
      <c r="D1878" s="36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37" t="s">
        <v>50</v>
      </c>
      <c r="F1878" s="38">
        <v>0</v>
      </c>
      <c r="G1878" s="39">
        <f>VLOOKUP(C1878,'[8]Resumen Peso'!$B$1:$D$65536,3,0)*$C$14</f>
        <v>10809.280498361533</v>
      </c>
      <c r="H1878" s="46"/>
      <c r="I1878" s="41"/>
      <c r="J1878" s="42">
        <f>+VLOOKUP(C1878,'[8]Resumen Peso'!$B$1:$D$65536,3,0)</f>
        <v>9018.629255633643</v>
      </c>
      <c r="N1878" s="9"/>
      <c r="O1878" s="9"/>
      <c r="P1878" s="9"/>
      <c r="Q1878" s="9"/>
      <c r="R1878" s="9"/>
    </row>
    <row r="1879" spans="1:18" x14ac:dyDescent="0.2">
      <c r="A1879" s="33"/>
      <c r="B1879" s="34">
        <f t="shared" si="29"/>
        <v>1863</v>
      </c>
      <c r="C1879" s="35" t="s">
        <v>1901</v>
      </c>
      <c r="D1879" s="36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37" t="s">
        <v>50</v>
      </c>
      <c r="F1879" s="38">
        <v>0</v>
      </c>
      <c r="G1879" s="39">
        <f>VLOOKUP(C1879,'[8]Resumen Peso'!$B$1:$D$65536,3,0)*$C$14</f>
        <v>4666.5129174829262</v>
      </c>
      <c r="H1879" s="46"/>
      <c r="I1879" s="41"/>
      <c r="J1879" s="42">
        <f>+VLOOKUP(C1879,'[8]Resumen Peso'!$B$1:$D$65536,3,0)</f>
        <v>3893.4645026357794</v>
      </c>
      <c r="N1879" s="9"/>
      <c r="O1879" s="9"/>
      <c r="P1879" s="9"/>
      <c r="Q1879" s="9"/>
      <c r="R1879" s="9"/>
    </row>
    <row r="1880" spans="1:18" x14ac:dyDescent="0.2">
      <c r="A1880" s="33"/>
      <c r="B1880" s="34">
        <f t="shared" si="29"/>
        <v>1864</v>
      </c>
      <c r="C1880" s="35" t="s">
        <v>1902</v>
      </c>
      <c r="D1880" s="36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37" t="s">
        <v>50</v>
      </c>
      <c r="F1880" s="38">
        <v>0</v>
      </c>
      <c r="G1880" s="39">
        <f>VLOOKUP(C1880,'[8]Resumen Peso'!$B$1:$D$65536,3,0)*$C$14</f>
        <v>5339.1634281110946</v>
      </c>
      <c r="H1880" s="46"/>
      <c r="I1880" s="41"/>
      <c r="J1880" s="42">
        <f>+VLOOKUP(C1880,'[8]Resumen Peso'!$B$1:$D$65536,3,0)</f>
        <v>4454.6846111238192</v>
      </c>
      <c r="N1880" s="9"/>
      <c r="O1880" s="9"/>
      <c r="P1880" s="9"/>
      <c r="Q1880" s="9"/>
      <c r="R1880" s="9"/>
    </row>
    <row r="1881" spans="1:18" x14ac:dyDescent="0.2">
      <c r="A1881" s="33"/>
      <c r="B1881" s="34">
        <f t="shared" si="29"/>
        <v>1865</v>
      </c>
      <c r="C1881" s="35" t="s">
        <v>1903</v>
      </c>
      <c r="D1881" s="36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37" t="s">
        <v>50</v>
      </c>
      <c r="F1881" s="38">
        <v>0</v>
      </c>
      <c r="G1881" s="39">
        <f>VLOOKUP(C1881,'[8]Resumen Peso'!$B$1:$D$65536,3,0)*$C$14</f>
        <v>6005.808130608656</v>
      </c>
      <c r="H1881" s="46"/>
      <c r="I1881" s="41"/>
      <c r="J1881" s="42">
        <f>+VLOOKUP(C1881,'[8]Resumen Peso'!$B$1:$D$65536,3,0)</f>
        <v>5010.8938257860736</v>
      </c>
      <c r="N1881" s="9"/>
      <c r="O1881" s="9"/>
      <c r="P1881" s="9"/>
      <c r="Q1881" s="9"/>
      <c r="R1881" s="9"/>
    </row>
    <row r="1882" spans="1:18" x14ac:dyDescent="0.2">
      <c r="A1882" s="33"/>
      <c r="B1882" s="34">
        <f t="shared" si="29"/>
        <v>1866</v>
      </c>
      <c r="C1882" s="35" t="s">
        <v>1904</v>
      </c>
      <c r="D1882" s="36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37" t="s">
        <v>50</v>
      </c>
      <c r="F1882" s="38">
        <v>0</v>
      </c>
      <c r="G1882" s="39">
        <f>VLOOKUP(C1882,'[8]Resumen Peso'!$B$1:$D$65536,3,0)*$C$14</f>
        <v>6666.4470249756087</v>
      </c>
      <c r="H1882" s="46"/>
      <c r="I1882" s="41"/>
      <c r="J1882" s="42">
        <f>+VLOOKUP(C1882,'[8]Resumen Peso'!$B$1:$D$65536,3,0)</f>
        <v>5562.0921466225418</v>
      </c>
      <c r="N1882" s="9"/>
      <c r="O1882" s="9"/>
      <c r="P1882" s="9"/>
      <c r="Q1882" s="9"/>
      <c r="R1882" s="9"/>
    </row>
    <row r="1883" spans="1:18" x14ac:dyDescent="0.2">
      <c r="A1883" s="33"/>
      <c r="B1883" s="34">
        <f t="shared" si="29"/>
        <v>1867</v>
      </c>
      <c r="C1883" s="35" t="s">
        <v>1905</v>
      </c>
      <c r="D1883" s="36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37" t="s">
        <v>50</v>
      </c>
      <c r="F1883" s="38">
        <v>0</v>
      </c>
      <c r="G1883" s="39">
        <f>VLOOKUP(C1883,'[8]Resumen Peso'!$B$1:$D$65536,3,0)*$C$14</f>
        <v>7327.0859193425604</v>
      </c>
      <c r="H1883" s="46"/>
      <c r="I1883" s="41"/>
      <c r="J1883" s="42">
        <f>+VLOOKUP(C1883,'[8]Resumen Peso'!$B$1:$D$65536,3,0)</f>
        <v>6113.29046745901</v>
      </c>
      <c r="N1883" s="9"/>
      <c r="O1883" s="9"/>
      <c r="P1883" s="9"/>
      <c r="Q1883" s="9"/>
      <c r="R1883" s="9"/>
    </row>
    <row r="1884" spans="1:18" x14ac:dyDescent="0.2">
      <c r="A1884" s="33"/>
      <c r="B1884" s="34">
        <f t="shared" si="29"/>
        <v>1868</v>
      </c>
      <c r="C1884" s="35" t="s">
        <v>1906</v>
      </c>
      <c r="D1884" s="36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37" t="s">
        <v>50</v>
      </c>
      <c r="F1884" s="38">
        <v>0</v>
      </c>
      <c r="G1884" s="39">
        <f>VLOOKUP(C1884,'[8]Resumen Peso'!$B$1:$D$65536,3,0)*$C$14</f>
        <v>8214.251884779811</v>
      </c>
      <c r="H1884" s="46"/>
      <c r="I1884" s="41"/>
      <c r="J1884" s="42">
        <f>+VLOOKUP(C1884,'[8]Resumen Peso'!$B$1:$D$65536,3,0)</f>
        <v>6853.4896816164774</v>
      </c>
      <c r="N1884" s="9"/>
      <c r="O1884" s="9"/>
      <c r="P1884" s="9"/>
      <c r="Q1884" s="9"/>
      <c r="R1884" s="9"/>
    </row>
    <row r="1885" spans="1:18" x14ac:dyDescent="0.2">
      <c r="A1885" s="33"/>
      <c r="B1885" s="34">
        <f t="shared" si="29"/>
        <v>1869</v>
      </c>
      <c r="C1885" s="35" t="s">
        <v>1907</v>
      </c>
      <c r="D1885" s="36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37" t="s">
        <v>50</v>
      </c>
      <c r="F1885" s="38">
        <v>0</v>
      </c>
      <c r="G1885" s="39">
        <f>VLOOKUP(C1885,'[8]Resumen Peso'!$B$1:$D$65536,3,0)*$C$14</f>
        <v>9116.8167422639399</v>
      </c>
      <c r="H1885" s="46"/>
      <c r="I1885" s="41"/>
      <c r="J1885" s="42">
        <f>+VLOOKUP(C1885,'[8]Resumen Peso'!$B$1:$D$65536,3,0)</f>
        <v>7606.5368275432602</v>
      </c>
      <c r="N1885" s="9"/>
      <c r="O1885" s="9"/>
      <c r="P1885" s="9"/>
      <c r="Q1885" s="9"/>
      <c r="R1885" s="9"/>
    </row>
    <row r="1886" spans="1:18" x14ac:dyDescent="0.2">
      <c r="A1886" s="33"/>
      <c r="B1886" s="34">
        <f t="shared" si="29"/>
        <v>1870</v>
      </c>
      <c r="C1886" s="35" t="s">
        <v>1908</v>
      </c>
      <c r="D1886" s="36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37" t="s">
        <v>50</v>
      </c>
      <c r="F1886" s="38">
        <v>0</v>
      </c>
      <c r="G1886" s="39">
        <f>VLOOKUP(C1886,'[8]Resumen Peso'!$B$1:$D$65536,3,0)*$C$14</f>
        <v>10019.381599748069</v>
      </c>
      <c r="H1886" s="46"/>
      <c r="I1886" s="41"/>
      <c r="J1886" s="42">
        <f>+VLOOKUP(C1886,'[8]Resumen Peso'!$B$1:$D$65536,3,0)</f>
        <v>8359.5839734700421</v>
      </c>
      <c r="N1886" s="9"/>
      <c r="O1886" s="9"/>
      <c r="P1886" s="9"/>
      <c r="Q1886" s="9"/>
      <c r="R1886" s="9"/>
    </row>
    <row r="1887" spans="1:18" x14ac:dyDescent="0.2">
      <c r="A1887" s="33"/>
      <c r="B1887" s="34">
        <f t="shared" si="29"/>
        <v>1871</v>
      </c>
      <c r="C1887" s="35" t="s">
        <v>1909</v>
      </c>
      <c r="D1887" s="36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37" t="s">
        <v>50</v>
      </c>
      <c r="F1887" s="38">
        <v>0</v>
      </c>
      <c r="G1887" s="39">
        <f>VLOOKUP(C1887,'[8]Resumen Peso'!$B$1:$D$65536,3,0)*$C$14</f>
        <v>11085.064542384787</v>
      </c>
      <c r="H1887" s="46"/>
      <c r="I1887" s="41"/>
      <c r="J1887" s="42">
        <f>+VLOOKUP(C1887,'[8]Resumen Peso'!$B$1:$D$65536,3,0)</f>
        <v>9248.7272763152305</v>
      </c>
      <c r="N1887" s="9"/>
      <c r="O1887" s="9"/>
      <c r="P1887" s="9"/>
      <c r="Q1887" s="9"/>
      <c r="R1887" s="9"/>
    </row>
    <row r="1888" spans="1:18" x14ac:dyDescent="0.2">
      <c r="A1888" s="33"/>
      <c r="B1888" s="34">
        <f t="shared" si="29"/>
        <v>1872</v>
      </c>
      <c r="C1888" s="35" t="s">
        <v>1910</v>
      </c>
      <c r="D1888" s="36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37" t="s">
        <v>50</v>
      </c>
      <c r="F1888" s="38">
        <v>0</v>
      </c>
      <c r="G1888" s="39">
        <f>VLOOKUP(C1888,'[8]Resumen Peso'!$B$1:$D$65536,3,0)*$C$14</f>
        <v>12344.169869025376</v>
      </c>
      <c r="H1888" s="46"/>
      <c r="I1888" s="41"/>
      <c r="J1888" s="42">
        <f>+VLOOKUP(C1888,'[8]Resumen Peso'!$B$1:$D$65536,3,0)</f>
        <v>10299.250864493575</v>
      </c>
      <c r="N1888" s="9"/>
      <c r="O1888" s="9"/>
      <c r="P1888" s="9"/>
      <c r="Q1888" s="9"/>
      <c r="R1888" s="9"/>
    </row>
    <row r="1889" spans="1:18" x14ac:dyDescent="0.2">
      <c r="A1889" s="33"/>
      <c r="B1889" s="34">
        <f t="shared" si="29"/>
        <v>1873</v>
      </c>
      <c r="C1889" s="35" t="s">
        <v>1911</v>
      </c>
      <c r="D1889" s="36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37" t="s">
        <v>50</v>
      </c>
      <c r="F1889" s="38">
        <v>0</v>
      </c>
      <c r="G1889" s="39">
        <f>VLOOKUP(C1889,'[8]Resumen Peso'!$B$1:$D$65536,3,0)*$C$14</f>
        <v>13825.470253308424</v>
      </c>
      <c r="H1889" s="46"/>
      <c r="I1889" s="41"/>
      <c r="J1889" s="42">
        <f>+VLOOKUP(C1889,'[8]Resumen Peso'!$B$1:$D$65536,3,0)</f>
        <v>11535.160968232805</v>
      </c>
      <c r="N1889" s="9"/>
      <c r="O1889" s="9"/>
      <c r="P1889" s="9"/>
      <c r="Q1889" s="9"/>
      <c r="R1889" s="9"/>
    </row>
    <row r="1890" spans="1:18" x14ac:dyDescent="0.2">
      <c r="A1890" s="33"/>
      <c r="B1890" s="34">
        <f t="shared" si="29"/>
        <v>1874</v>
      </c>
      <c r="C1890" s="35" t="s">
        <v>1912</v>
      </c>
      <c r="D1890" s="36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37" t="s">
        <v>50</v>
      </c>
      <c r="F1890" s="38">
        <v>0</v>
      </c>
      <c r="G1890" s="39">
        <f>VLOOKUP(C1890,'[8]Resumen Peso'!$B$1:$D$65536,3,0)*$C$14</f>
        <v>14272.736560172818</v>
      </c>
      <c r="H1890" s="46"/>
      <c r="I1890" s="41"/>
      <c r="J1890" s="42">
        <f>+VLOOKUP(C1890,'[8]Resumen Peso'!$B$1:$D$65536,3,0)</f>
        <v>11908.333724806</v>
      </c>
      <c r="N1890" s="9"/>
      <c r="O1890" s="9"/>
      <c r="P1890" s="9"/>
      <c r="Q1890" s="9"/>
      <c r="R1890" s="9"/>
    </row>
    <row r="1891" spans="1:18" x14ac:dyDescent="0.2">
      <c r="A1891" s="33"/>
      <c r="B1891" s="34">
        <f t="shared" si="29"/>
        <v>1875</v>
      </c>
      <c r="C1891" s="35" t="s">
        <v>1913</v>
      </c>
      <c r="D1891" s="36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37" t="s">
        <v>50</v>
      </c>
      <c r="F1891" s="38">
        <v>0</v>
      </c>
      <c r="G1891" s="39">
        <f>VLOOKUP(C1891,'[8]Resumen Peso'!$B$1:$D$65536,3,0)*$C$14</f>
        <v>15911.63496117371</v>
      </c>
      <c r="H1891" s="46"/>
      <c r="I1891" s="41"/>
      <c r="J1891" s="42">
        <f>+VLOOKUP(C1891,'[8]Resumen Peso'!$B$1:$D$65536,3,0)</f>
        <v>13275.734364332218</v>
      </c>
      <c r="N1891" s="9"/>
      <c r="O1891" s="9"/>
      <c r="P1891" s="9"/>
      <c r="Q1891" s="9"/>
      <c r="R1891" s="9"/>
    </row>
    <row r="1892" spans="1:18" x14ac:dyDescent="0.2">
      <c r="A1892" s="33"/>
      <c r="B1892" s="34">
        <f t="shared" si="29"/>
        <v>1876</v>
      </c>
      <c r="C1892" s="35" t="s">
        <v>1914</v>
      </c>
      <c r="D1892" s="36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37" t="s">
        <v>50</v>
      </c>
      <c r="F1892" s="38">
        <v>0</v>
      </c>
      <c r="G1892" s="39">
        <f>VLOOKUP(C1892,'[8]Resumen Peso'!$B$1:$D$65536,3,0)*$C$14</f>
        <v>17550.533362174603</v>
      </c>
      <c r="H1892" s="46"/>
      <c r="I1892" s="41"/>
      <c r="J1892" s="42">
        <f>+VLOOKUP(C1892,'[8]Resumen Peso'!$B$1:$D$65536,3,0)</f>
        <v>14643.135003858437</v>
      </c>
      <c r="N1892" s="9"/>
      <c r="O1892" s="9"/>
      <c r="P1892" s="9"/>
      <c r="Q1892" s="9"/>
      <c r="R1892" s="9"/>
    </row>
    <row r="1893" spans="1:18" x14ac:dyDescent="0.2">
      <c r="A1893" s="33"/>
      <c r="B1893" s="34">
        <f t="shared" si="29"/>
        <v>1877</v>
      </c>
      <c r="C1893" s="35" t="s">
        <v>1915</v>
      </c>
      <c r="D1893" s="36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37" t="s">
        <v>50</v>
      </c>
      <c r="F1893" s="38">
        <v>0</v>
      </c>
      <c r="G1893" s="39">
        <f>VLOOKUP(C1893,'[8]Resumen Peso'!$B$1:$D$65536,3,0)*$C$14</f>
        <v>3914.388499213233</v>
      </c>
      <c r="H1893" s="46"/>
      <c r="I1893" s="41"/>
      <c r="J1893" s="42">
        <f>+VLOOKUP(C1893,'[8]Resumen Peso'!$B$1:$D$65536,3,0)</f>
        <v>3265.9360299024024</v>
      </c>
      <c r="N1893" s="9"/>
      <c r="O1893" s="9"/>
      <c r="P1893" s="9"/>
      <c r="Q1893" s="9"/>
      <c r="R1893" s="9"/>
    </row>
    <row r="1894" spans="1:18" x14ac:dyDescent="0.2">
      <c r="A1894" s="33"/>
      <c r="B1894" s="34">
        <f t="shared" si="29"/>
        <v>1878</v>
      </c>
      <c r="C1894" s="35" t="s">
        <v>1916</v>
      </c>
      <c r="D1894" s="36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37" t="s">
        <v>50</v>
      </c>
      <c r="F1894" s="38">
        <v>0</v>
      </c>
      <c r="G1894" s="39">
        <f>VLOOKUP(C1894,'[8]Resumen Peso'!$B$1:$D$65536,3,0)*$C$14</f>
        <v>4478.6246792800057</v>
      </c>
      <c r="H1894" s="46"/>
      <c r="I1894" s="41"/>
      <c r="J1894" s="42">
        <f>+VLOOKUP(C1894,'[8]Resumen Peso'!$B$1:$D$65536,3,0)</f>
        <v>3736.7015837622084</v>
      </c>
      <c r="N1894" s="9"/>
      <c r="O1894" s="9"/>
      <c r="P1894" s="9"/>
      <c r="Q1894" s="9"/>
      <c r="R1894" s="9"/>
    </row>
    <row r="1895" spans="1:18" x14ac:dyDescent="0.2">
      <c r="A1895" s="33"/>
      <c r="B1895" s="34">
        <f t="shared" si="29"/>
        <v>1879</v>
      </c>
      <c r="C1895" s="35" t="s">
        <v>1917</v>
      </c>
      <c r="D1895" s="36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37" t="s">
        <v>50</v>
      </c>
      <c r="F1895" s="38">
        <v>0</v>
      </c>
      <c r="G1895" s="39">
        <f>VLOOKUP(C1895,'[8]Resumen Peso'!$B$1:$D$65536,3,0)*$C$14</f>
        <v>5037.8230363104667</v>
      </c>
      <c r="H1895" s="46"/>
      <c r="I1895" s="41"/>
      <c r="J1895" s="42">
        <f>+VLOOKUP(C1895,'[8]Resumen Peso'!$B$1:$D$65536,3,0)</f>
        <v>4203.2638737482657</v>
      </c>
      <c r="N1895" s="9"/>
      <c r="O1895" s="9"/>
      <c r="P1895" s="9"/>
      <c r="Q1895" s="9"/>
      <c r="R1895" s="9"/>
    </row>
    <row r="1896" spans="1:18" x14ac:dyDescent="0.2">
      <c r="A1896" s="33"/>
      <c r="B1896" s="34">
        <f t="shared" si="29"/>
        <v>1880</v>
      </c>
      <c r="C1896" s="35" t="s">
        <v>1918</v>
      </c>
      <c r="D1896" s="36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37" t="s">
        <v>50</v>
      </c>
      <c r="F1896" s="38">
        <v>0</v>
      </c>
      <c r="G1896" s="39">
        <f>VLOOKUP(C1896,'[8]Resumen Peso'!$B$1:$D$65536,3,0)*$C$14</f>
        <v>5591.9835703046192</v>
      </c>
      <c r="H1896" s="46"/>
      <c r="I1896" s="41"/>
      <c r="J1896" s="42">
        <f>+VLOOKUP(C1896,'[8]Resumen Peso'!$B$1:$D$65536,3,0)</f>
        <v>4665.6228998605757</v>
      </c>
      <c r="N1896" s="9"/>
      <c r="O1896" s="9"/>
      <c r="P1896" s="9"/>
      <c r="Q1896" s="9"/>
      <c r="R1896" s="9"/>
    </row>
    <row r="1897" spans="1:18" x14ac:dyDescent="0.2">
      <c r="A1897" s="33"/>
      <c r="B1897" s="34">
        <f t="shared" si="29"/>
        <v>1881</v>
      </c>
      <c r="C1897" s="35" t="s">
        <v>1919</v>
      </c>
      <c r="D1897" s="36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37" t="s">
        <v>50</v>
      </c>
      <c r="F1897" s="38">
        <v>0</v>
      </c>
      <c r="G1897" s="39">
        <f>VLOOKUP(C1897,'[8]Resumen Peso'!$B$1:$D$65536,3,0)*$C$14</f>
        <v>6146.144104298769</v>
      </c>
      <c r="H1897" s="46"/>
      <c r="I1897" s="41"/>
      <c r="J1897" s="42">
        <f>+VLOOKUP(C1897,'[8]Resumen Peso'!$B$1:$D$65536,3,0)</f>
        <v>5127.9819259728838</v>
      </c>
      <c r="N1897" s="9"/>
      <c r="O1897" s="9"/>
      <c r="P1897" s="9"/>
      <c r="Q1897" s="9"/>
      <c r="R1897" s="9"/>
    </row>
    <row r="1898" spans="1:18" x14ac:dyDescent="0.2">
      <c r="A1898" s="33"/>
      <c r="B1898" s="34">
        <f t="shared" si="29"/>
        <v>1882</v>
      </c>
      <c r="C1898" s="35" t="s">
        <v>1920</v>
      </c>
      <c r="D1898" s="36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37" t="s">
        <v>50</v>
      </c>
      <c r="F1898" s="38">
        <v>0</v>
      </c>
      <c r="G1898" s="39">
        <f>VLOOKUP(C1898,'[8]Resumen Peso'!$B$1:$D$65536,3,0)*$C$14</f>
        <v>6890.3212475764803</v>
      </c>
      <c r="H1898" s="46"/>
      <c r="I1898" s="41"/>
      <c r="J1898" s="42">
        <f>+VLOOKUP(C1898,'[8]Resumen Peso'!$B$1:$D$65536,3,0)</f>
        <v>5748.8796588752311</v>
      </c>
      <c r="N1898" s="9"/>
      <c r="O1898" s="9"/>
      <c r="P1898" s="9"/>
      <c r="Q1898" s="9"/>
      <c r="R1898" s="9"/>
    </row>
    <row r="1899" spans="1:18" x14ac:dyDescent="0.2">
      <c r="A1899" s="33"/>
      <c r="B1899" s="34">
        <f t="shared" si="29"/>
        <v>1883</v>
      </c>
      <c r="C1899" s="35" t="s">
        <v>1921</v>
      </c>
      <c r="D1899" s="36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37" t="s">
        <v>50</v>
      </c>
      <c r="F1899" s="38">
        <v>0</v>
      </c>
      <c r="G1899" s="39">
        <f>VLOOKUP(C1899,'[8]Resumen Peso'!$B$1:$D$65536,3,0)*$C$14</f>
        <v>7647.4153691192896</v>
      </c>
      <c r="H1899" s="46"/>
      <c r="I1899" s="41"/>
      <c r="J1899" s="42">
        <f>+VLOOKUP(C1899,'[8]Resumen Peso'!$B$1:$D$65536,3,0)</f>
        <v>6380.5545603498676</v>
      </c>
      <c r="N1899" s="9"/>
      <c r="O1899" s="9"/>
      <c r="P1899" s="9"/>
      <c r="Q1899" s="9"/>
      <c r="R1899" s="9"/>
    </row>
    <row r="1900" spans="1:18" x14ac:dyDescent="0.2">
      <c r="A1900" s="33"/>
      <c r="B1900" s="34">
        <f t="shared" si="29"/>
        <v>1884</v>
      </c>
      <c r="C1900" s="35" t="s">
        <v>1922</v>
      </c>
      <c r="D1900" s="36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37" t="s">
        <v>50</v>
      </c>
      <c r="F1900" s="38">
        <v>0</v>
      </c>
      <c r="G1900" s="39">
        <f>VLOOKUP(C1900,'[8]Resumen Peso'!$B$1:$D$65536,3,0)*$C$14</f>
        <v>8404.509490662098</v>
      </c>
      <c r="H1900" s="46"/>
      <c r="I1900" s="41"/>
      <c r="J1900" s="42">
        <f>+VLOOKUP(C1900,'[8]Resumen Peso'!$B$1:$D$65536,3,0)</f>
        <v>7012.2294618245041</v>
      </c>
      <c r="N1900" s="9"/>
      <c r="O1900" s="9"/>
      <c r="P1900" s="9"/>
      <c r="Q1900" s="9"/>
      <c r="R1900" s="9"/>
    </row>
    <row r="1901" spans="1:18" x14ac:dyDescent="0.2">
      <c r="A1901" s="33"/>
      <c r="B1901" s="34">
        <f t="shared" si="29"/>
        <v>1885</v>
      </c>
      <c r="C1901" s="35" t="s">
        <v>1923</v>
      </c>
      <c r="D1901" s="36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37" t="s">
        <v>50</v>
      </c>
      <c r="F1901" s="38">
        <v>0</v>
      </c>
      <c r="G1901" s="39">
        <f>VLOOKUP(C1901,'[8]Resumen Peso'!$B$1:$D$65536,3,0)*$C$14</f>
        <v>9298.4311679891925</v>
      </c>
      <c r="H1901" s="46"/>
      <c r="I1901" s="41"/>
      <c r="J1901" s="42">
        <f>+VLOOKUP(C1901,'[8]Resumen Peso'!$B$1:$D$65536,3,0)</f>
        <v>7758.0652454929223</v>
      </c>
      <c r="N1901" s="9"/>
      <c r="O1901" s="9"/>
      <c r="P1901" s="9"/>
      <c r="Q1901" s="9"/>
      <c r="R1901" s="9"/>
    </row>
    <row r="1902" spans="1:18" x14ac:dyDescent="0.2">
      <c r="A1902" s="33"/>
      <c r="B1902" s="34">
        <f t="shared" si="29"/>
        <v>1886</v>
      </c>
      <c r="C1902" s="35" t="s">
        <v>1924</v>
      </c>
      <c r="D1902" s="36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37" t="s">
        <v>50</v>
      </c>
      <c r="F1902" s="38">
        <v>0</v>
      </c>
      <c r="G1902" s="39">
        <f>VLOOKUP(C1902,'[8]Resumen Peso'!$B$1:$D$65536,3,0)*$C$14</f>
        <v>10354.600409787519</v>
      </c>
      <c r="H1902" s="46"/>
      <c r="I1902" s="41"/>
      <c r="J1902" s="42">
        <f>+VLOOKUP(C1902,'[8]Resumen Peso'!$B$1:$D$65536,3,0)</f>
        <v>8639.2708747137222</v>
      </c>
      <c r="N1902" s="9"/>
      <c r="O1902" s="9"/>
      <c r="P1902" s="9"/>
      <c r="Q1902" s="9"/>
      <c r="R1902" s="9"/>
    </row>
    <row r="1903" spans="1:18" x14ac:dyDescent="0.2">
      <c r="A1903" s="33"/>
      <c r="B1903" s="34">
        <f t="shared" si="29"/>
        <v>1887</v>
      </c>
      <c r="C1903" s="35" t="s">
        <v>1925</v>
      </c>
      <c r="D1903" s="36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37" t="s">
        <v>50</v>
      </c>
      <c r="F1903" s="38">
        <v>0</v>
      </c>
      <c r="G1903" s="39">
        <f>VLOOKUP(C1903,'[8]Resumen Peso'!$B$1:$D$65536,3,0)*$C$14</f>
        <v>11597.152458962024</v>
      </c>
      <c r="H1903" s="46"/>
      <c r="I1903" s="41"/>
      <c r="J1903" s="42">
        <f>+VLOOKUP(C1903,'[8]Resumen Peso'!$B$1:$D$65536,3,0)</f>
        <v>9675.98337967937</v>
      </c>
      <c r="N1903" s="9"/>
      <c r="O1903" s="9"/>
      <c r="P1903" s="9"/>
      <c r="Q1903" s="9"/>
      <c r="R1903" s="9"/>
    </row>
    <row r="1904" spans="1:18" x14ac:dyDescent="0.2">
      <c r="A1904" s="33"/>
      <c r="B1904" s="34">
        <f t="shared" si="29"/>
        <v>1888</v>
      </c>
      <c r="C1904" s="35" t="s">
        <v>1926</v>
      </c>
      <c r="D1904" s="36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37" t="s">
        <v>50</v>
      </c>
      <c r="F1904" s="38">
        <v>0</v>
      </c>
      <c r="G1904" s="39">
        <f>VLOOKUP(C1904,'[8]Resumen Peso'!$B$1:$D$65536,3,0)*$C$14</f>
        <v>11972.330695609853</v>
      </c>
      <c r="H1904" s="46"/>
      <c r="I1904" s="41"/>
      <c r="J1904" s="42">
        <f>+VLOOKUP(C1904,'[8]Resumen Peso'!$B$1:$D$65536,3,0)</f>
        <v>9989.0100812828714</v>
      </c>
      <c r="N1904" s="9"/>
      <c r="O1904" s="9"/>
      <c r="P1904" s="9"/>
      <c r="Q1904" s="9"/>
      <c r="R1904" s="9"/>
    </row>
    <row r="1905" spans="1:18" x14ac:dyDescent="0.2">
      <c r="A1905" s="33"/>
      <c r="B1905" s="34">
        <f t="shared" si="29"/>
        <v>1889</v>
      </c>
      <c r="C1905" s="35" t="s">
        <v>1927</v>
      </c>
      <c r="D1905" s="36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37" t="s">
        <v>50</v>
      </c>
      <c r="F1905" s="38">
        <v>0</v>
      </c>
      <c r="G1905" s="39">
        <f>VLOOKUP(C1905,'[8]Resumen Peso'!$B$1:$D$65536,3,0)*$C$14</f>
        <v>13347.079928216112</v>
      </c>
      <c r="H1905" s="46"/>
      <c r="I1905" s="41"/>
      <c r="J1905" s="42">
        <f>+VLOOKUP(C1905,'[8]Resumen Peso'!$B$1:$D$65536,3,0)</f>
        <v>11136.020157505987</v>
      </c>
      <c r="N1905" s="9"/>
      <c r="O1905" s="9"/>
      <c r="P1905" s="9"/>
      <c r="Q1905" s="9"/>
      <c r="R1905" s="9"/>
    </row>
    <row r="1906" spans="1:18" x14ac:dyDescent="0.2">
      <c r="A1906" s="33"/>
      <c r="B1906" s="34">
        <f t="shared" si="29"/>
        <v>1890</v>
      </c>
      <c r="C1906" s="35" t="s">
        <v>1928</v>
      </c>
      <c r="D1906" s="36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37" t="s">
        <v>50</v>
      </c>
      <c r="F1906" s="38">
        <v>0</v>
      </c>
      <c r="G1906" s="39">
        <f>VLOOKUP(C1906,'[8]Resumen Peso'!$B$1:$D$65536,3,0)*$C$14</f>
        <v>14721.82916082237</v>
      </c>
      <c r="H1906" s="46"/>
      <c r="I1906" s="41"/>
      <c r="J1906" s="42">
        <f>+VLOOKUP(C1906,'[8]Resumen Peso'!$B$1:$D$65536,3,0)</f>
        <v>12283.030233729103</v>
      </c>
      <c r="N1906" s="9"/>
      <c r="O1906" s="9"/>
      <c r="P1906" s="9"/>
      <c r="Q1906" s="9"/>
      <c r="R1906" s="9"/>
    </row>
    <row r="1907" spans="1:18" x14ac:dyDescent="0.2">
      <c r="A1907" s="33"/>
      <c r="B1907" s="34">
        <f t="shared" si="29"/>
        <v>1891</v>
      </c>
      <c r="C1907" s="35" t="s">
        <v>1929</v>
      </c>
      <c r="D1907" s="36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37" t="s">
        <v>50</v>
      </c>
      <c r="F1907" s="38">
        <v>0</v>
      </c>
      <c r="G1907" s="39">
        <f>VLOOKUP(C1907,'[8]Resumen Peso'!$B$1:$D$65536,3,0)*$C$14</f>
        <v>3564.5197363446691</v>
      </c>
      <c r="H1907" s="46"/>
      <c r="I1907" s="41"/>
      <c r="J1907" s="42">
        <f>+VLOOKUP(C1907,'[8]Resumen Peso'!$B$1:$D$65536,3,0)</f>
        <v>2974.0260678177788</v>
      </c>
      <c r="N1907" s="9"/>
      <c r="O1907" s="9"/>
      <c r="P1907" s="9"/>
      <c r="Q1907" s="9"/>
      <c r="R1907" s="9"/>
    </row>
    <row r="1908" spans="1:18" x14ac:dyDescent="0.2">
      <c r="A1908" s="33"/>
      <c r="B1908" s="34">
        <f t="shared" si="29"/>
        <v>1892</v>
      </c>
      <c r="C1908" s="35" t="s">
        <v>1930</v>
      </c>
      <c r="D1908" s="36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37" t="s">
        <v>50</v>
      </c>
      <c r="F1908" s="38">
        <v>0</v>
      </c>
      <c r="G1908" s="39">
        <f>VLOOKUP(C1908,'[8]Resumen Peso'!$B$1:$D$65536,3,0)*$C$14</f>
        <v>4078.3243830249817</v>
      </c>
      <c r="H1908" s="46"/>
      <c r="I1908" s="41"/>
      <c r="J1908" s="42">
        <f>+VLOOKUP(C1908,'[8]Resumen Peso'!$B$1:$D$65536,3,0)</f>
        <v>3402.7145100257467</v>
      </c>
      <c r="N1908" s="9"/>
      <c r="O1908" s="9"/>
      <c r="P1908" s="9"/>
      <c r="Q1908" s="9"/>
      <c r="R1908" s="9"/>
    </row>
    <row r="1909" spans="1:18" x14ac:dyDescent="0.2">
      <c r="A1909" s="33"/>
      <c r="B1909" s="34">
        <f t="shared" si="29"/>
        <v>1893</v>
      </c>
      <c r="C1909" s="35" t="s">
        <v>1931</v>
      </c>
      <c r="D1909" s="36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37" t="s">
        <v>50</v>
      </c>
      <c r="F1909" s="38">
        <v>0</v>
      </c>
      <c r="G1909" s="39">
        <f>VLOOKUP(C1909,'[8]Resumen Peso'!$B$1:$D$65536,3,0)*$C$14</f>
        <v>4587.5414882170771</v>
      </c>
      <c r="H1909" s="46"/>
      <c r="I1909" s="41"/>
      <c r="J1909" s="42">
        <f>+VLOOKUP(C1909,'[8]Resumen Peso'!$B$1:$D$65536,3,0)</f>
        <v>3827.5753768568579</v>
      </c>
      <c r="N1909" s="9"/>
      <c r="O1909" s="9"/>
      <c r="P1909" s="9"/>
      <c r="Q1909" s="9"/>
      <c r="R1909" s="9"/>
    </row>
    <row r="1910" spans="1:18" x14ac:dyDescent="0.2">
      <c r="A1910" s="33"/>
      <c r="B1910" s="34">
        <f t="shared" si="29"/>
        <v>1894</v>
      </c>
      <c r="C1910" s="35" t="s">
        <v>1932</v>
      </c>
      <c r="D1910" s="36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37" t="s">
        <v>50</v>
      </c>
      <c r="F1910" s="38">
        <v>0</v>
      </c>
      <c r="G1910" s="39">
        <f>VLOOKUP(C1910,'[8]Resumen Peso'!$B$1:$D$65536,3,0)*$C$14</f>
        <v>5092.1710519209564</v>
      </c>
      <c r="H1910" s="46"/>
      <c r="I1910" s="41"/>
      <c r="J1910" s="42">
        <f>+VLOOKUP(C1910,'[8]Resumen Peso'!$B$1:$D$65536,3,0)</f>
        <v>4248.6086683111125</v>
      </c>
      <c r="N1910" s="9"/>
      <c r="O1910" s="9"/>
      <c r="P1910" s="9"/>
      <c r="Q1910" s="9"/>
      <c r="R1910" s="9"/>
    </row>
    <row r="1911" spans="1:18" x14ac:dyDescent="0.2">
      <c r="A1911" s="33"/>
      <c r="B1911" s="34">
        <f t="shared" si="29"/>
        <v>1895</v>
      </c>
      <c r="C1911" s="35" t="s">
        <v>1933</v>
      </c>
      <c r="D1911" s="36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37" t="s">
        <v>50</v>
      </c>
      <c r="F1911" s="38">
        <v>0</v>
      </c>
      <c r="G1911" s="39">
        <f>VLOOKUP(C1911,'[8]Resumen Peso'!$B$1:$D$65536,3,0)*$C$14</f>
        <v>5596.8006156248339</v>
      </c>
      <c r="H1911" s="46"/>
      <c r="I1911" s="41"/>
      <c r="J1911" s="42">
        <f>+VLOOKUP(C1911,'[8]Resumen Peso'!$B$1:$D$65536,3,0)</f>
        <v>4669.6419597653667</v>
      </c>
      <c r="N1911" s="9"/>
      <c r="O1911" s="9"/>
      <c r="P1911" s="9"/>
      <c r="Q1911" s="9"/>
      <c r="R1911" s="9"/>
    </row>
    <row r="1912" spans="1:18" x14ac:dyDescent="0.2">
      <c r="A1912" s="33"/>
      <c r="B1912" s="34">
        <f t="shared" si="29"/>
        <v>1896</v>
      </c>
      <c r="C1912" s="35" t="s">
        <v>1934</v>
      </c>
      <c r="D1912" s="36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37" t="s">
        <v>50</v>
      </c>
      <c r="F1912" s="38">
        <v>0</v>
      </c>
      <c r="G1912" s="39">
        <f>VLOOKUP(C1912,'[8]Resumen Peso'!$B$1:$D$65536,3,0)*$C$14</f>
        <v>6274.4630691812854</v>
      </c>
      <c r="H1912" s="46"/>
      <c r="I1912" s="41"/>
      <c r="J1912" s="42">
        <f>+VLOOKUP(C1912,'[8]Resumen Peso'!$B$1:$D$65536,3,0)</f>
        <v>5235.0437392839085</v>
      </c>
      <c r="N1912" s="9"/>
      <c r="O1912" s="9"/>
      <c r="P1912" s="9"/>
      <c r="Q1912" s="9"/>
      <c r="R1912" s="9"/>
    </row>
    <row r="1913" spans="1:18" x14ac:dyDescent="0.2">
      <c r="A1913" s="33"/>
      <c r="B1913" s="34">
        <f t="shared" si="29"/>
        <v>1897</v>
      </c>
      <c r="C1913" s="35" t="s">
        <v>1935</v>
      </c>
      <c r="D1913" s="36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37" t="s">
        <v>50</v>
      </c>
      <c r="F1913" s="38">
        <v>0</v>
      </c>
      <c r="G1913" s="39">
        <f>VLOOKUP(C1913,'[8]Resumen Peso'!$B$1:$D$65536,3,0)*$C$14</f>
        <v>6963.8879791135232</v>
      </c>
      <c r="H1913" s="46"/>
      <c r="I1913" s="41"/>
      <c r="J1913" s="42">
        <f>+VLOOKUP(C1913,'[8]Resumen Peso'!$B$1:$D$65536,3,0)</f>
        <v>5810.2594220687106</v>
      </c>
      <c r="N1913" s="9"/>
      <c r="O1913" s="9"/>
      <c r="P1913" s="9"/>
      <c r="Q1913" s="9"/>
      <c r="R1913" s="9"/>
    </row>
    <row r="1914" spans="1:18" x14ac:dyDescent="0.2">
      <c r="A1914" s="33"/>
      <c r="B1914" s="34">
        <f t="shared" si="29"/>
        <v>1898</v>
      </c>
      <c r="C1914" s="35" t="s">
        <v>1936</v>
      </c>
      <c r="D1914" s="36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37" t="s">
        <v>50</v>
      </c>
      <c r="F1914" s="38">
        <v>0</v>
      </c>
      <c r="G1914" s="39">
        <f>VLOOKUP(C1914,'[8]Resumen Peso'!$B$1:$D$65536,3,0)*$C$14</f>
        <v>7653.3128890457619</v>
      </c>
      <c r="H1914" s="46"/>
      <c r="I1914" s="41"/>
      <c r="J1914" s="42">
        <f>+VLOOKUP(C1914,'[8]Resumen Peso'!$B$1:$D$65536,3,0)</f>
        <v>6385.4751048535127</v>
      </c>
      <c r="N1914" s="9"/>
      <c r="O1914" s="9"/>
      <c r="P1914" s="9"/>
      <c r="Q1914" s="9"/>
      <c r="R1914" s="9"/>
    </row>
    <row r="1915" spans="1:18" x14ac:dyDescent="0.2">
      <c r="A1915" s="33"/>
      <c r="B1915" s="34">
        <f t="shared" si="29"/>
        <v>1899</v>
      </c>
      <c r="C1915" s="35" t="s">
        <v>1937</v>
      </c>
      <c r="D1915" s="36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37" t="s">
        <v>50</v>
      </c>
      <c r="F1915" s="38">
        <v>0</v>
      </c>
      <c r="G1915" s="39">
        <f>VLOOKUP(C1915,'[8]Resumen Peso'!$B$1:$D$65536,3,0)*$C$14</f>
        <v>8467.3356827003008</v>
      </c>
      <c r="H1915" s="46"/>
      <c r="I1915" s="41"/>
      <c r="J1915" s="42">
        <f>+VLOOKUP(C1915,'[8]Resumen Peso'!$B$1:$D$65536,3,0)</f>
        <v>7064.6479492179687</v>
      </c>
      <c r="N1915" s="9"/>
      <c r="O1915" s="9"/>
      <c r="P1915" s="9"/>
      <c r="Q1915" s="9"/>
      <c r="R1915" s="9"/>
    </row>
    <row r="1916" spans="1:18" x14ac:dyDescent="0.2">
      <c r="A1916" s="33"/>
      <c r="B1916" s="34">
        <f t="shared" si="29"/>
        <v>1900</v>
      </c>
      <c r="C1916" s="35" t="s">
        <v>1938</v>
      </c>
      <c r="D1916" s="36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37" t="s">
        <v>50</v>
      </c>
      <c r="F1916" s="38">
        <v>0</v>
      </c>
      <c r="G1916" s="39">
        <f>VLOOKUP(C1916,'[8]Resumen Peso'!$B$1:$D$65536,3,0)*$C$14</f>
        <v>9429.1043237197118</v>
      </c>
      <c r="H1916" s="46"/>
      <c r="I1916" s="41"/>
      <c r="J1916" s="42">
        <f>+VLOOKUP(C1916,'[8]Resumen Peso'!$B$1:$D$65536,3,0)</f>
        <v>7867.0912574810345</v>
      </c>
      <c r="N1916" s="9"/>
      <c r="O1916" s="9"/>
      <c r="P1916" s="9"/>
      <c r="Q1916" s="9"/>
      <c r="R1916" s="9"/>
    </row>
    <row r="1917" spans="1:18" x14ac:dyDescent="0.2">
      <c r="A1917" s="33"/>
      <c r="B1917" s="34">
        <f t="shared" si="29"/>
        <v>1901</v>
      </c>
      <c r="C1917" s="35" t="s">
        <v>1939</v>
      </c>
      <c r="D1917" s="36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37" t="s">
        <v>50</v>
      </c>
      <c r="F1917" s="38">
        <v>0</v>
      </c>
      <c r="G1917" s="39">
        <f>VLOOKUP(C1917,'[8]Resumen Peso'!$B$1:$D$65536,3,0)*$C$14</f>
        <v>10560.596842566079</v>
      </c>
      <c r="H1917" s="46"/>
      <c r="I1917" s="41"/>
      <c r="J1917" s="42">
        <f>+VLOOKUP(C1917,'[8]Resumen Peso'!$B$1:$D$65536,3,0)</f>
        <v>8811.1422083787602</v>
      </c>
      <c r="N1917" s="9"/>
      <c r="O1917" s="9"/>
      <c r="P1917" s="9"/>
      <c r="Q1917" s="9"/>
      <c r="R1917" s="9"/>
    </row>
    <row r="1918" spans="1:18" x14ac:dyDescent="0.2">
      <c r="A1918" s="33"/>
      <c r="B1918" s="34">
        <f t="shared" si="29"/>
        <v>1902</v>
      </c>
      <c r="C1918" s="35" t="s">
        <v>1940</v>
      </c>
      <c r="D1918" s="36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37" t="s">
        <v>50</v>
      </c>
      <c r="F1918" s="38">
        <v>0</v>
      </c>
      <c r="G1918" s="39">
        <f>VLOOKUP(C1918,'[8]Resumen Peso'!$B$1:$D$65536,3,0)*$C$14</f>
        <v>10902.241579527414</v>
      </c>
      <c r="H1918" s="46"/>
      <c r="I1918" s="41"/>
      <c r="J1918" s="42">
        <f>+VLOOKUP(C1918,'[8]Resumen Peso'!$B$1:$D$65536,3,0)</f>
        <v>9096.1905259110699</v>
      </c>
      <c r="N1918" s="9"/>
      <c r="O1918" s="9"/>
      <c r="P1918" s="9"/>
      <c r="Q1918" s="9"/>
      <c r="R1918" s="9"/>
    </row>
    <row r="1919" spans="1:18" x14ac:dyDescent="0.2">
      <c r="A1919" s="33"/>
      <c r="B1919" s="34">
        <f t="shared" si="29"/>
        <v>1903</v>
      </c>
      <c r="C1919" s="35" t="s">
        <v>1941</v>
      </c>
      <c r="D1919" s="36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37" t="s">
        <v>50</v>
      </c>
      <c r="F1919" s="38">
        <v>0</v>
      </c>
      <c r="G1919" s="39">
        <f>VLOOKUP(C1919,'[8]Resumen Peso'!$B$1:$D$65536,3,0)*$C$14</f>
        <v>12154.115473274707</v>
      </c>
      <c r="H1919" s="46"/>
      <c r="I1919" s="41"/>
      <c r="J1919" s="42">
        <f>+VLOOKUP(C1919,'[8]Resumen Peso'!$B$1:$D$65536,3,0)</f>
        <v>10140.680630893054</v>
      </c>
      <c r="N1919" s="9"/>
      <c r="O1919" s="9"/>
      <c r="P1919" s="9"/>
      <c r="Q1919" s="9"/>
      <c r="R1919" s="9"/>
    </row>
    <row r="1920" spans="1:18" x14ac:dyDescent="0.2">
      <c r="A1920" s="33"/>
      <c r="B1920" s="34">
        <f t="shared" si="29"/>
        <v>1904</v>
      </c>
      <c r="C1920" s="35" t="s">
        <v>1942</v>
      </c>
      <c r="D1920" s="36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37" t="s">
        <v>50</v>
      </c>
      <c r="F1920" s="38">
        <v>0</v>
      </c>
      <c r="G1920" s="39">
        <f>VLOOKUP(C1920,'[8]Resumen Peso'!$B$1:$D$65536,3,0)*$C$14</f>
        <v>13405.989367022003</v>
      </c>
      <c r="H1920" s="46"/>
      <c r="I1920" s="41"/>
      <c r="J1920" s="42">
        <f>+VLOOKUP(C1920,'[8]Resumen Peso'!$B$1:$D$65536,3,0)</f>
        <v>11185.170735875037</v>
      </c>
      <c r="N1920" s="9"/>
      <c r="O1920" s="9"/>
      <c r="P1920" s="9"/>
      <c r="Q1920" s="9"/>
      <c r="R1920" s="9"/>
    </row>
    <row r="1921" spans="1:18" x14ac:dyDescent="0.2">
      <c r="A1921" s="33"/>
      <c r="B1921" s="34">
        <f t="shared" si="29"/>
        <v>1905</v>
      </c>
      <c r="C1921" s="35" t="s">
        <v>1943</v>
      </c>
      <c r="D1921" s="36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37" t="s">
        <v>50</v>
      </c>
      <c r="F1921" s="38">
        <v>0</v>
      </c>
      <c r="G1921" s="39">
        <f>VLOOKUP(C1921,'[8]Resumen Peso'!$B$1:$D$65536,3,0)*$C$14</f>
        <v>2335.669286072085</v>
      </c>
      <c r="H1921" s="46"/>
      <c r="I1921" s="41"/>
      <c r="J1921" s="42">
        <f>+VLOOKUP(C1921,'[8]Resumen Peso'!$B$1:$D$65536,3,0)</f>
        <v>1948.7453728347232</v>
      </c>
      <c r="N1921" s="9"/>
      <c r="O1921" s="9"/>
      <c r="P1921" s="9"/>
      <c r="Q1921" s="9"/>
      <c r="R1921" s="9"/>
    </row>
    <row r="1922" spans="1:18" x14ac:dyDescent="0.2">
      <c r="A1922" s="33"/>
      <c r="B1922" s="34">
        <f t="shared" si="29"/>
        <v>1906</v>
      </c>
      <c r="C1922" s="35" t="s">
        <v>1944</v>
      </c>
      <c r="D1922" s="36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37" t="s">
        <v>50</v>
      </c>
      <c r="F1922" s="38">
        <v>0</v>
      </c>
      <c r="G1922" s="39">
        <f>VLOOKUP(C1922,'[8]Resumen Peso'!$B$1:$D$65536,3,0)*$C$14</f>
        <v>2672.3423363167099</v>
      </c>
      <c r="H1922" s="46"/>
      <c r="I1922" s="41"/>
      <c r="J1922" s="42">
        <f>+VLOOKUP(C1922,'[8]Resumen Peso'!$B$1:$D$65536,3,0)</f>
        <v>2229.6456067568456</v>
      </c>
      <c r="N1922" s="9"/>
      <c r="O1922" s="9"/>
      <c r="P1922" s="9"/>
      <c r="Q1922" s="9"/>
      <c r="R1922" s="9"/>
    </row>
    <row r="1923" spans="1:18" x14ac:dyDescent="0.2">
      <c r="A1923" s="33"/>
      <c r="B1923" s="34">
        <f t="shared" si="29"/>
        <v>1907</v>
      </c>
      <c r="C1923" s="35" t="s">
        <v>1945</v>
      </c>
      <c r="D1923" s="36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37" t="s">
        <v>50</v>
      </c>
      <c r="F1923" s="38">
        <v>0</v>
      </c>
      <c r="G1923" s="39">
        <f>VLOOKUP(C1923,'[8]Resumen Peso'!$B$1:$D$65536,3,0)*$C$14</f>
        <v>3006.0093771841503</v>
      </c>
      <c r="H1923" s="46"/>
      <c r="I1923" s="41"/>
      <c r="J1923" s="42">
        <f>+VLOOKUP(C1923,'[8]Resumen Peso'!$B$1:$D$65536,3,0)</f>
        <v>2508.0378028760915</v>
      </c>
      <c r="N1923" s="9"/>
      <c r="O1923" s="9"/>
      <c r="P1923" s="9"/>
      <c r="Q1923" s="9"/>
      <c r="R1923" s="9"/>
    </row>
    <row r="1924" spans="1:18" x14ac:dyDescent="0.2">
      <c r="A1924" s="33"/>
      <c r="B1924" s="34">
        <f t="shared" si="29"/>
        <v>1908</v>
      </c>
      <c r="C1924" s="35" t="s">
        <v>1946</v>
      </c>
      <c r="D1924" s="36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37" t="s">
        <v>50</v>
      </c>
      <c r="F1924" s="38">
        <v>0</v>
      </c>
      <c r="G1924" s="39">
        <f>VLOOKUP(C1924,'[8]Resumen Peso'!$B$1:$D$65536,3,0)*$C$14</f>
        <v>3336.6704086744071</v>
      </c>
      <c r="H1924" s="46"/>
      <c r="I1924" s="41"/>
      <c r="J1924" s="42">
        <f>+VLOOKUP(C1924,'[8]Resumen Peso'!$B$1:$D$65536,3,0)</f>
        <v>2783.9219611924618</v>
      </c>
      <c r="N1924" s="9"/>
      <c r="O1924" s="9"/>
      <c r="P1924" s="9"/>
      <c r="Q1924" s="9"/>
      <c r="R1924" s="9"/>
    </row>
    <row r="1925" spans="1:18" x14ac:dyDescent="0.2">
      <c r="A1925" s="33"/>
      <c r="B1925" s="34">
        <f t="shared" si="29"/>
        <v>1909</v>
      </c>
      <c r="C1925" s="35" t="s">
        <v>1947</v>
      </c>
      <c r="D1925" s="36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37" t="s">
        <v>50</v>
      </c>
      <c r="F1925" s="38">
        <v>0</v>
      </c>
      <c r="G1925" s="39">
        <f>VLOOKUP(C1925,'[8]Resumen Peso'!$B$1:$D$65536,3,0)*$C$14</f>
        <v>3667.3314401646635</v>
      </c>
      <c r="H1925" s="46"/>
      <c r="I1925" s="41"/>
      <c r="J1925" s="42">
        <f>+VLOOKUP(C1925,'[8]Resumen Peso'!$B$1:$D$65536,3,0)</f>
        <v>3059.8061195088317</v>
      </c>
      <c r="N1925" s="9"/>
      <c r="O1925" s="9"/>
      <c r="P1925" s="9"/>
      <c r="Q1925" s="9"/>
      <c r="R1925" s="9"/>
    </row>
    <row r="1926" spans="1:18" x14ac:dyDescent="0.2">
      <c r="A1926" s="33"/>
      <c r="B1926" s="34">
        <f t="shared" si="29"/>
        <v>1910</v>
      </c>
      <c r="C1926" s="35" t="s">
        <v>1948</v>
      </c>
      <c r="D1926" s="36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37" t="s">
        <v>50</v>
      </c>
      <c r="F1926" s="38">
        <v>0</v>
      </c>
      <c r="G1926" s="39">
        <f>VLOOKUP(C1926,'[8]Resumen Peso'!$B$1:$D$65536,3,0)*$C$14</f>
        <v>4111.3731333435526</v>
      </c>
      <c r="H1926" s="46"/>
      <c r="I1926" s="41"/>
      <c r="J1926" s="42">
        <f>+VLOOKUP(C1926,'[8]Resumen Peso'!$B$1:$D$65536,3,0)</f>
        <v>3430.2884476740824</v>
      </c>
      <c r="N1926" s="9"/>
      <c r="O1926" s="9"/>
      <c r="P1926" s="9"/>
      <c r="Q1926" s="9"/>
      <c r="R1926" s="9"/>
    </row>
    <row r="1927" spans="1:18" x14ac:dyDescent="0.2">
      <c r="A1927" s="33"/>
      <c r="B1927" s="34">
        <f t="shared" si="29"/>
        <v>1911</v>
      </c>
      <c r="C1927" s="35" t="s">
        <v>1949</v>
      </c>
      <c r="D1927" s="36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37" t="s">
        <v>50</v>
      </c>
      <c r="F1927" s="38">
        <v>0</v>
      </c>
      <c r="G1927" s="39">
        <f>VLOOKUP(C1927,'[8]Resumen Peso'!$B$1:$D$65536,3,0)*$C$14</f>
        <v>4563.1222345655406</v>
      </c>
      <c r="H1927" s="46"/>
      <c r="I1927" s="41"/>
      <c r="J1927" s="42">
        <f>+VLOOKUP(C1927,'[8]Resumen Peso'!$B$1:$D$65536,3,0)</f>
        <v>3807.2013847659068</v>
      </c>
      <c r="N1927" s="9"/>
      <c r="O1927" s="9"/>
      <c r="P1927" s="9"/>
      <c r="Q1927" s="9"/>
      <c r="R1927" s="9"/>
    </row>
    <row r="1928" spans="1:18" x14ac:dyDescent="0.2">
      <c r="A1928" s="33"/>
      <c r="B1928" s="34">
        <f t="shared" si="29"/>
        <v>1912</v>
      </c>
      <c r="C1928" s="35" t="s">
        <v>1950</v>
      </c>
      <c r="D1928" s="36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37" t="s">
        <v>50</v>
      </c>
      <c r="F1928" s="38">
        <v>0</v>
      </c>
      <c r="G1928" s="39">
        <f>VLOOKUP(C1928,'[8]Resumen Peso'!$B$1:$D$65536,3,0)*$C$14</f>
        <v>5014.8713357875286</v>
      </c>
      <c r="H1928" s="46"/>
      <c r="I1928" s="41"/>
      <c r="J1928" s="42">
        <f>+VLOOKUP(C1928,'[8]Resumen Peso'!$B$1:$D$65536,3,0)</f>
        <v>4184.1143218577317</v>
      </c>
      <c r="N1928" s="9"/>
      <c r="O1928" s="9"/>
      <c r="P1928" s="9"/>
      <c r="Q1928" s="9"/>
      <c r="R1928" s="9"/>
    </row>
    <row r="1929" spans="1:18" x14ac:dyDescent="0.2">
      <c r="A1929" s="33"/>
      <c r="B1929" s="34">
        <f t="shared" si="29"/>
        <v>1913</v>
      </c>
      <c r="C1929" s="35" t="s">
        <v>1951</v>
      </c>
      <c r="D1929" s="36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37" t="s">
        <v>50</v>
      </c>
      <c r="F1929" s="38">
        <v>0</v>
      </c>
      <c r="G1929" s="39">
        <f>VLOOKUP(C1929,'[8]Resumen Peso'!$B$1:$D$65536,3,0)*$C$14</f>
        <v>5548.2638200303636</v>
      </c>
      <c r="H1929" s="46"/>
      <c r="I1929" s="41"/>
      <c r="J1929" s="42">
        <f>+VLOOKUP(C1929,'[8]Resumen Peso'!$B$1:$D$65536,3,0)</f>
        <v>4629.1457061257879</v>
      </c>
      <c r="N1929" s="9"/>
      <c r="O1929" s="9"/>
      <c r="P1929" s="9"/>
      <c r="Q1929" s="9"/>
      <c r="R1929" s="9"/>
    </row>
    <row r="1930" spans="1:18" x14ac:dyDescent="0.2">
      <c r="A1930" s="33"/>
      <c r="B1930" s="34">
        <f t="shared" si="29"/>
        <v>1914</v>
      </c>
      <c r="C1930" s="35" t="s">
        <v>1952</v>
      </c>
      <c r="D1930" s="36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37" t="s">
        <v>50</v>
      </c>
      <c r="F1930" s="38">
        <v>0</v>
      </c>
      <c r="G1930" s="39">
        <f>VLOOKUP(C1930,'[8]Resumen Peso'!$B$1:$D$65536,3,0)*$C$14</f>
        <v>6178.4675056017422</v>
      </c>
      <c r="H1930" s="46"/>
      <c r="I1930" s="41"/>
      <c r="J1930" s="42">
        <f>+VLOOKUP(C1930,'[8]Resumen Peso'!$B$1:$D$65536,3,0)</f>
        <v>5154.9506749730381</v>
      </c>
      <c r="N1930" s="9"/>
      <c r="O1930" s="9"/>
      <c r="P1930" s="9"/>
      <c r="Q1930" s="9"/>
      <c r="R1930" s="9"/>
    </row>
    <row r="1931" spans="1:18" x14ac:dyDescent="0.2">
      <c r="A1931" s="33"/>
      <c r="B1931" s="34">
        <f t="shared" si="29"/>
        <v>1915</v>
      </c>
      <c r="C1931" s="35" t="s">
        <v>1953</v>
      </c>
      <c r="D1931" s="36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37" t="s">
        <v>50</v>
      </c>
      <c r="F1931" s="38">
        <v>0</v>
      </c>
      <c r="G1931" s="39">
        <f>VLOOKUP(C1931,'[8]Resumen Peso'!$B$1:$D$65536,3,0)*$C$14</f>
        <v>6919.883606273952</v>
      </c>
      <c r="H1931" s="46"/>
      <c r="I1931" s="41"/>
      <c r="J1931" s="42">
        <f>+VLOOKUP(C1931,'[8]Resumen Peso'!$B$1:$D$65536,3,0)</f>
        <v>5773.5447559698032</v>
      </c>
      <c r="N1931" s="9"/>
      <c r="O1931" s="9"/>
      <c r="P1931" s="9"/>
      <c r="Q1931" s="9"/>
      <c r="R1931" s="9"/>
    </row>
    <row r="1932" spans="1:18" x14ac:dyDescent="0.2">
      <c r="A1932" s="33"/>
      <c r="B1932" s="34">
        <f t="shared" si="29"/>
        <v>1916</v>
      </c>
      <c r="C1932" s="35" t="s">
        <v>1954</v>
      </c>
      <c r="D1932" s="36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37" t="s">
        <v>50</v>
      </c>
      <c r="F1932" s="38">
        <v>0</v>
      </c>
      <c r="G1932" s="39">
        <f>VLOOKUP(C1932,'[8]Resumen Peso'!$B$1:$D$65536,3,0)*$C$14</f>
        <v>7143.7480194044183</v>
      </c>
      <c r="H1932" s="46"/>
      <c r="I1932" s="41"/>
      <c r="J1932" s="42">
        <f>+VLOOKUP(C1932,'[8]Resumen Peso'!$B$1:$D$65536,3,0)</f>
        <v>5960.3240837761005</v>
      </c>
      <c r="N1932" s="9"/>
      <c r="O1932" s="9"/>
      <c r="P1932" s="9"/>
      <c r="Q1932" s="9"/>
      <c r="R1932" s="9"/>
    </row>
    <row r="1933" spans="1:18" x14ac:dyDescent="0.2">
      <c r="A1933" s="33"/>
      <c r="B1933" s="34">
        <f t="shared" si="29"/>
        <v>1917</v>
      </c>
      <c r="C1933" s="35" t="s">
        <v>1955</v>
      </c>
      <c r="D1933" s="36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37" t="s">
        <v>50</v>
      </c>
      <c r="F1933" s="38">
        <v>0</v>
      </c>
      <c r="G1933" s="39">
        <f>VLOOKUP(C1933,'[8]Resumen Peso'!$B$1:$D$65536,3,0)*$C$14</f>
        <v>7964.0446147206449</v>
      </c>
      <c r="H1933" s="46"/>
      <c r="I1933" s="41"/>
      <c r="J1933" s="42">
        <f>+VLOOKUP(C1933,'[8]Resumen Peso'!$B$1:$D$65536,3,0)</f>
        <v>6644.7314200402461</v>
      </c>
      <c r="N1933" s="9"/>
      <c r="O1933" s="9"/>
      <c r="P1933" s="9"/>
      <c r="Q1933" s="9"/>
      <c r="R1933" s="9"/>
    </row>
    <row r="1934" spans="1:18" x14ac:dyDescent="0.2">
      <c r="A1934" s="33"/>
      <c r="B1934" s="34">
        <f t="shared" si="29"/>
        <v>1918</v>
      </c>
      <c r="C1934" s="35" t="s">
        <v>1956</v>
      </c>
      <c r="D1934" s="36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37" t="s">
        <v>50</v>
      </c>
      <c r="F1934" s="38">
        <v>0</v>
      </c>
      <c r="G1934" s="39">
        <f>VLOOKUP(C1934,'[8]Resumen Peso'!$B$1:$D$65536,3,0)*$C$14</f>
        <v>8784.3412100368714</v>
      </c>
      <c r="H1934" s="46"/>
      <c r="I1934" s="41"/>
      <c r="J1934" s="42">
        <f>+VLOOKUP(C1934,'[8]Resumen Peso'!$B$1:$D$65536,3,0)</f>
        <v>7329.1387563043918</v>
      </c>
      <c r="N1934" s="9"/>
      <c r="O1934" s="9"/>
      <c r="P1934" s="9"/>
      <c r="Q1934" s="9"/>
      <c r="R1934" s="9"/>
    </row>
    <row r="1935" spans="1:18" x14ac:dyDescent="0.2">
      <c r="A1935" s="33"/>
      <c r="B1935" s="34">
        <f t="shared" si="29"/>
        <v>1919</v>
      </c>
      <c r="C1935" s="35" t="s">
        <v>1957</v>
      </c>
      <c r="D1935" s="36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37" t="s">
        <v>50</v>
      </c>
      <c r="F1935" s="38">
        <v>0</v>
      </c>
      <c r="G1935" s="39">
        <f>VLOOKUP(C1935,'[8]Resumen Peso'!$B$1:$D$65536,3,0)*$C$14</f>
        <v>2993.3693434029524</v>
      </c>
      <c r="H1935" s="46"/>
      <c r="I1935" s="41"/>
      <c r="J1935" s="42">
        <f>+VLOOKUP(C1935,'[8]Resumen Peso'!$B$1:$D$65536,3,0)</f>
        <v>2497.4917005274115</v>
      </c>
      <c r="N1935" s="9"/>
      <c r="O1935" s="9"/>
      <c r="P1935" s="9"/>
      <c r="Q1935" s="9"/>
      <c r="R1935" s="9"/>
    </row>
    <row r="1936" spans="1:18" x14ac:dyDescent="0.2">
      <c r="A1936" s="33"/>
      <c r="B1936" s="34">
        <f t="shared" si="29"/>
        <v>1920</v>
      </c>
      <c r="C1936" s="35" t="s">
        <v>1958</v>
      </c>
      <c r="D1936" s="36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37" t="s">
        <v>50</v>
      </c>
      <c r="F1936" s="38">
        <v>0</v>
      </c>
      <c r="G1936" s="39">
        <f>VLOOKUP(C1936,'[8]Resumen Peso'!$B$1:$D$65536,3,0)*$C$14</f>
        <v>3424.8460055150895</v>
      </c>
      <c r="H1936" s="46"/>
      <c r="I1936" s="41"/>
      <c r="J1936" s="42">
        <f>+VLOOKUP(C1936,'[8]Resumen Peso'!$B$1:$D$65536,3,0)</f>
        <v>2857.4905042070382</v>
      </c>
      <c r="N1936" s="9"/>
      <c r="O1936" s="9"/>
      <c r="P1936" s="9"/>
      <c r="Q1936" s="9"/>
      <c r="R1936" s="9"/>
    </row>
    <row r="1937" spans="1:18" x14ac:dyDescent="0.2">
      <c r="A1937" s="33"/>
      <c r="B1937" s="34">
        <f t="shared" si="29"/>
        <v>1921</v>
      </c>
      <c r="C1937" s="35" t="s">
        <v>1959</v>
      </c>
      <c r="D1937" s="36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37" t="s">
        <v>50</v>
      </c>
      <c r="F1937" s="38">
        <v>0</v>
      </c>
      <c r="G1937" s="39">
        <f>VLOOKUP(C1937,'[8]Resumen Peso'!$B$1:$D$65536,3,0)*$C$14</f>
        <v>3852.4701974297968</v>
      </c>
      <c r="H1937" s="46"/>
      <c r="I1937" s="41"/>
      <c r="J1937" s="42">
        <f>+VLOOKUP(C1937,'[8]Resumen Peso'!$B$1:$D$65536,3,0)</f>
        <v>3214.2750328538114</v>
      </c>
      <c r="N1937" s="9"/>
      <c r="O1937" s="9"/>
      <c r="P1937" s="9"/>
      <c r="Q1937" s="9"/>
      <c r="R1937" s="9"/>
    </row>
    <row r="1938" spans="1:18" x14ac:dyDescent="0.2">
      <c r="A1938" s="33"/>
      <c r="B1938" s="34">
        <f t="shared" ref="B1938:B2001" si="30">1+B1937</f>
        <v>1922</v>
      </c>
      <c r="C1938" s="35" t="s">
        <v>1960</v>
      </c>
      <c r="D1938" s="36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37" t="s">
        <v>50</v>
      </c>
      <c r="F1938" s="38">
        <v>0</v>
      </c>
      <c r="G1938" s="39">
        <f>VLOOKUP(C1938,'[8]Resumen Peso'!$B$1:$D$65536,3,0)*$C$14</f>
        <v>4276.2419191470754</v>
      </c>
      <c r="H1938" s="46"/>
      <c r="I1938" s="41"/>
      <c r="J1938" s="42">
        <f>+VLOOKUP(C1938,'[8]Resumen Peso'!$B$1:$D$65536,3,0)</f>
        <v>3567.8452864677311</v>
      </c>
      <c r="N1938" s="9"/>
      <c r="O1938" s="9"/>
      <c r="P1938" s="9"/>
      <c r="Q1938" s="9"/>
      <c r="R1938" s="9"/>
    </row>
    <row r="1939" spans="1:18" x14ac:dyDescent="0.2">
      <c r="A1939" s="33"/>
      <c r="B1939" s="34">
        <f t="shared" si="30"/>
        <v>1923</v>
      </c>
      <c r="C1939" s="35" t="s">
        <v>1961</v>
      </c>
      <c r="D1939" s="36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37" t="s">
        <v>50</v>
      </c>
      <c r="F1939" s="38">
        <v>0</v>
      </c>
      <c r="G1939" s="39">
        <f>VLOOKUP(C1939,'[8]Resumen Peso'!$B$1:$D$65536,3,0)*$C$14</f>
        <v>4700.0136408643521</v>
      </c>
      <c r="H1939" s="46"/>
      <c r="I1939" s="41"/>
      <c r="J1939" s="42">
        <f>+VLOOKUP(C1939,'[8]Resumen Peso'!$B$1:$D$65536,3,0)</f>
        <v>3921.4155400816499</v>
      </c>
      <c r="N1939" s="9"/>
      <c r="O1939" s="9"/>
      <c r="P1939" s="9"/>
      <c r="Q1939" s="9"/>
      <c r="R1939" s="9"/>
    </row>
    <row r="1940" spans="1:18" x14ac:dyDescent="0.2">
      <c r="A1940" s="33"/>
      <c r="B1940" s="34">
        <f t="shared" si="30"/>
        <v>1924</v>
      </c>
      <c r="C1940" s="35" t="s">
        <v>1962</v>
      </c>
      <c r="D1940" s="36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37" t="s">
        <v>50</v>
      </c>
      <c r="F1940" s="38">
        <v>0</v>
      </c>
      <c r="G1940" s="39">
        <f>VLOOKUP(C1940,'[8]Resumen Peso'!$B$1:$D$65536,3,0)*$C$14</f>
        <v>5269.0928334882874</v>
      </c>
      <c r="H1940" s="46"/>
      <c r="I1940" s="41"/>
      <c r="J1940" s="42">
        <f>+VLOOKUP(C1940,'[8]Resumen Peso'!$B$1:$D$65536,3,0)</f>
        <v>4396.2218193847493</v>
      </c>
      <c r="N1940" s="9"/>
      <c r="O1940" s="9"/>
      <c r="P1940" s="9"/>
      <c r="Q1940" s="9"/>
      <c r="R1940" s="9"/>
    </row>
    <row r="1941" spans="1:18" x14ac:dyDescent="0.2">
      <c r="A1941" s="33"/>
      <c r="B1941" s="34">
        <f t="shared" si="30"/>
        <v>1925</v>
      </c>
      <c r="C1941" s="35" t="s">
        <v>1963</v>
      </c>
      <c r="D1941" s="36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37" t="s">
        <v>50</v>
      </c>
      <c r="F1941" s="38">
        <v>0</v>
      </c>
      <c r="G1941" s="39">
        <f>VLOOKUP(C1941,'[8]Resumen Peso'!$B$1:$D$65536,3,0)*$C$14</f>
        <v>5848.0497596984314</v>
      </c>
      <c r="H1941" s="46"/>
      <c r="I1941" s="41"/>
      <c r="J1941" s="42">
        <f>+VLOOKUP(C1941,'[8]Resumen Peso'!$B$1:$D$65536,3,0)</f>
        <v>4879.2694998720854</v>
      </c>
      <c r="N1941" s="9"/>
      <c r="O1941" s="9"/>
      <c r="P1941" s="9"/>
      <c r="Q1941" s="9"/>
      <c r="R1941" s="9"/>
    </row>
    <row r="1942" spans="1:18" x14ac:dyDescent="0.2">
      <c r="A1942" s="33"/>
      <c r="B1942" s="34">
        <f t="shared" si="30"/>
        <v>1926</v>
      </c>
      <c r="C1942" s="35" t="s">
        <v>1964</v>
      </c>
      <c r="D1942" s="36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37" t="s">
        <v>50</v>
      </c>
      <c r="F1942" s="38">
        <v>0</v>
      </c>
      <c r="G1942" s="39">
        <f>VLOOKUP(C1942,'[8]Resumen Peso'!$B$1:$D$65536,3,0)*$C$14</f>
        <v>6427.0066859085755</v>
      </c>
      <c r="H1942" s="46"/>
      <c r="I1942" s="41"/>
      <c r="J1942" s="42">
        <f>+VLOOKUP(C1942,'[8]Resumen Peso'!$B$1:$D$65536,3,0)</f>
        <v>5362.3171803594214</v>
      </c>
      <c r="N1942" s="9"/>
      <c r="O1942" s="9"/>
      <c r="P1942" s="9"/>
      <c r="Q1942" s="9"/>
      <c r="R1942" s="9"/>
    </row>
    <row r="1943" spans="1:18" x14ac:dyDescent="0.2">
      <c r="A1943" s="33"/>
      <c r="B1943" s="34">
        <f t="shared" si="30"/>
        <v>1927</v>
      </c>
      <c r="C1943" s="35" t="s">
        <v>1965</v>
      </c>
      <c r="D1943" s="36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37" t="s">
        <v>50</v>
      </c>
      <c r="F1943" s="38">
        <v>0</v>
      </c>
      <c r="G1943" s="39">
        <f>VLOOKUP(C1943,'[8]Resumen Peso'!$B$1:$D$65536,3,0)*$C$14</f>
        <v>7110.5969184192454</v>
      </c>
      <c r="H1943" s="46"/>
      <c r="I1943" s="41"/>
      <c r="J1943" s="42">
        <f>+VLOOKUP(C1943,'[8]Resumen Peso'!$B$1:$D$65536,3,0)</f>
        <v>5932.6647507384696</v>
      </c>
      <c r="N1943" s="9"/>
      <c r="O1943" s="9"/>
      <c r="P1943" s="9"/>
      <c r="Q1943" s="9"/>
      <c r="R1943" s="9"/>
    </row>
    <row r="1944" spans="1:18" x14ac:dyDescent="0.2">
      <c r="A1944" s="33"/>
      <c r="B1944" s="34">
        <f t="shared" si="30"/>
        <v>1928</v>
      </c>
      <c r="C1944" s="35" t="s">
        <v>1966</v>
      </c>
      <c r="D1944" s="36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37" t="s">
        <v>50</v>
      </c>
      <c r="F1944" s="38">
        <v>0</v>
      </c>
      <c r="G1944" s="39">
        <f>VLOOKUP(C1944,'[8]Resumen Peso'!$B$1:$D$65536,3,0)*$C$14</f>
        <v>7918.2593746316761</v>
      </c>
      <c r="H1944" s="46"/>
      <c r="I1944" s="41"/>
      <c r="J1944" s="42">
        <f>+VLOOKUP(C1944,'[8]Resumen Peso'!$B$1:$D$65536,3,0)</f>
        <v>6606.5309028268039</v>
      </c>
      <c r="N1944" s="9"/>
      <c r="O1944" s="9"/>
      <c r="P1944" s="9"/>
      <c r="Q1944" s="9"/>
      <c r="R1944" s="9"/>
    </row>
    <row r="1945" spans="1:18" x14ac:dyDescent="0.2">
      <c r="A1945" s="33"/>
      <c r="B1945" s="34">
        <f t="shared" si="30"/>
        <v>1929</v>
      </c>
      <c r="C1945" s="35" t="s">
        <v>1967</v>
      </c>
      <c r="D1945" s="36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37" t="s">
        <v>50</v>
      </c>
      <c r="F1945" s="38">
        <v>0</v>
      </c>
      <c r="G1945" s="39">
        <f>VLOOKUP(C1945,'[8]Resumen Peso'!$B$1:$D$65536,3,0)*$C$14</f>
        <v>8868.4504995874777</v>
      </c>
      <c r="H1945" s="46"/>
      <c r="I1945" s="41"/>
      <c r="J1945" s="42">
        <f>+VLOOKUP(C1945,'[8]Resumen Peso'!$B$1:$D$65536,3,0)</f>
        <v>7399.3146111660208</v>
      </c>
      <c r="N1945" s="9"/>
      <c r="O1945" s="9"/>
      <c r="P1945" s="9"/>
      <c r="Q1945" s="9"/>
      <c r="R1945" s="9"/>
    </row>
    <row r="1946" spans="1:18" x14ac:dyDescent="0.2">
      <c r="A1946" s="33"/>
      <c r="B1946" s="34">
        <f t="shared" si="30"/>
        <v>1930</v>
      </c>
      <c r="C1946" s="35" t="s">
        <v>1968</v>
      </c>
      <c r="D1946" s="36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37" t="s">
        <v>50</v>
      </c>
      <c r="F1946" s="38">
        <v>0</v>
      </c>
      <c r="G1946" s="39">
        <f>VLOOKUP(C1946,'[8]Resumen Peso'!$B$1:$D$65536,3,0)*$C$14</f>
        <v>9155.3527915085069</v>
      </c>
      <c r="H1946" s="46"/>
      <c r="I1946" s="41"/>
      <c r="J1946" s="42">
        <f>+VLOOKUP(C1946,'[8]Resumen Peso'!$B$1:$D$65536,3,0)</f>
        <v>7638.6890453681435</v>
      </c>
      <c r="N1946" s="9"/>
      <c r="O1946" s="9"/>
      <c r="P1946" s="9"/>
      <c r="Q1946" s="9"/>
      <c r="R1946" s="9"/>
    </row>
    <row r="1947" spans="1:18" x14ac:dyDescent="0.2">
      <c r="A1947" s="33"/>
      <c r="B1947" s="34">
        <f t="shared" si="30"/>
        <v>1931</v>
      </c>
      <c r="C1947" s="35" t="s">
        <v>1969</v>
      </c>
      <c r="D1947" s="36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37" t="s">
        <v>50</v>
      </c>
      <c r="F1947" s="38">
        <v>0</v>
      </c>
      <c r="G1947" s="39">
        <f>VLOOKUP(C1947,'[8]Resumen Peso'!$B$1:$D$65536,3,0)*$C$14</f>
        <v>10206.636333900229</v>
      </c>
      <c r="H1947" s="46"/>
      <c r="I1947" s="41"/>
      <c r="J1947" s="42">
        <f>+VLOOKUP(C1947,'[8]Resumen Peso'!$B$1:$D$65536,3,0)</f>
        <v>8515.8183337437495</v>
      </c>
      <c r="N1947" s="9"/>
      <c r="O1947" s="9"/>
      <c r="P1947" s="9"/>
      <c r="Q1947" s="9"/>
      <c r="R1947" s="9"/>
    </row>
    <row r="1948" spans="1:18" x14ac:dyDescent="0.2">
      <c r="A1948" s="33"/>
      <c r="B1948" s="34">
        <f t="shared" si="30"/>
        <v>1932</v>
      </c>
      <c r="C1948" s="35" t="s">
        <v>1970</v>
      </c>
      <c r="D1948" s="36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37" t="s">
        <v>50</v>
      </c>
      <c r="F1948" s="38">
        <v>0</v>
      </c>
      <c r="G1948" s="39">
        <f>VLOOKUP(C1948,'[8]Resumen Peso'!$B$1:$D$65536,3,0)*$C$14</f>
        <v>11257.919876291955</v>
      </c>
      <c r="H1948" s="46"/>
      <c r="I1948" s="41"/>
      <c r="J1948" s="42">
        <f>+VLOOKUP(C1948,'[8]Resumen Peso'!$B$1:$D$65536,3,0)</f>
        <v>9392.9476221193563</v>
      </c>
      <c r="N1948" s="9"/>
      <c r="O1948" s="9"/>
      <c r="P1948" s="9"/>
      <c r="Q1948" s="9"/>
      <c r="R1948" s="9"/>
    </row>
    <row r="1949" spans="1:18" x14ac:dyDescent="0.2">
      <c r="A1949" s="33"/>
      <c r="B1949" s="34">
        <f t="shared" si="30"/>
        <v>1933</v>
      </c>
      <c r="C1949" s="35" t="s">
        <v>1971</v>
      </c>
      <c r="D1949" s="36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37" t="s">
        <v>50</v>
      </c>
      <c r="F1949" s="38">
        <v>0</v>
      </c>
      <c r="G1949" s="39">
        <f>VLOOKUP(C1949,'[8]Resumen Peso'!$B$1:$D$65536,3,0)*$C$14</f>
        <v>2570.6993099019078</v>
      </c>
      <c r="H1949" s="46"/>
      <c r="I1949" s="41"/>
      <c r="J1949" s="42">
        <f>+VLOOKUP(C1949,'[8]Resumen Peso'!$B$1:$D$65536,3,0)</f>
        <v>2144.8406309034917</v>
      </c>
      <c r="N1949" s="9"/>
      <c r="O1949" s="9"/>
      <c r="P1949" s="9"/>
      <c r="Q1949" s="9"/>
      <c r="R1949" s="9"/>
    </row>
    <row r="1950" spans="1:18" x14ac:dyDescent="0.2">
      <c r="A1950" s="33"/>
      <c r="B1950" s="34">
        <f t="shared" si="30"/>
        <v>1934</v>
      </c>
      <c r="C1950" s="35" t="s">
        <v>1972</v>
      </c>
      <c r="D1950" s="36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37" t="s">
        <v>50</v>
      </c>
      <c r="F1950" s="38">
        <v>0</v>
      </c>
      <c r="G1950" s="39">
        <f>VLOOKUP(C1950,'[8]Resumen Peso'!$B$1:$D$65536,3,0)*$C$14</f>
        <v>2941.2505617796601</v>
      </c>
      <c r="H1950" s="46"/>
      <c r="I1950" s="41"/>
      <c r="J1950" s="42">
        <f>+VLOOKUP(C1950,'[8]Resumen Peso'!$B$1:$D$65536,3,0)</f>
        <v>2454.0068479706615</v>
      </c>
      <c r="N1950" s="9"/>
      <c r="O1950" s="9"/>
      <c r="P1950" s="9"/>
      <c r="Q1950" s="9"/>
      <c r="R1950" s="9"/>
    </row>
    <row r="1951" spans="1:18" x14ac:dyDescent="0.2">
      <c r="A1951" s="33"/>
      <c r="B1951" s="34">
        <f t="shared" si="30"/>
        <v>1935</v>
      </c>
      <c r="C1951" s="35" t="s">
        <v>1973</v>
      </c>
      <c r="D1951" s="36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37" t="s">
        <v>50</v>
      </c>
      <c r="F1951" s="38">
        <v>0</v>
      </c>
      <c r="G1951" s="39">
        <f>VLOOKUP(C1951,'[8]Resumen Peso'!$B$1:$D$65536,3,0)*$C$14</f>
        <v>3308.4933203370756</v>
      </c>
      <c r="H1951" s="46"/>
      <c r="I1951" s="41"/>
      <c r="J1951" s="42">
        <f>+VLOOKUP(C1951,'[8]Resumen Peso'!$B$1:$D$65536,3,0)</f>
        <v>2760.4126523854461</v>
      </c>
      <c r="N1951" s="9"/>
      <c r="O1951" s="9"/>
      <c r="P1951" s="9"/>
      <c r="Q1951" s="9"/>
      <c r="R1951" s="9"/>
    </row>
    <row r="1952" spans="1:18" x14ac:dyDescent="0.2">
      <c r="A1952" s="33"/>
      <c r="B1952" s="34">
        <f t="shared" si="30"/>
        <v>1936</v>
      </c>
      <c r="C1952" s="35" t="s">
        <v>1974</v>
      </c>
      <c r="D1952" s="36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37" t="s">
        <v>50</v>
      </c>
      <c r="F1952" s="38">
        <v>0</v>
      </c>
      <c r="G1952" s="39">
        <f>VLOOKUP(C1952,'[8]Resumen Peso'!$B$1:$D$65536,3,0)*$C$14</f>
        <v>3672.4275855741544</v>
      </c>
      <c r="H1952" s="46"/>
      <c r="I1952" s="41"/>
      <c r="J1952" s="42">
        <f>+VLOOKUP(C1952,'[8]Resumen Peso'!$B$1:$D$65536,3,0)</f>
        <v>3064.0580441478455</v>
      </c>
      <c r="N1952" s="9"/>
      <c r="O1952" s="9"/>
      <c r="P1952" s="9"/>
      <c r="Q1952" s="9"/>
      <c r="R1952" s="9"/>
    </row>
    <row r="1953" spans="1:18" x14ac:dyDescent="0.2">
      <c r="A1953" s="33"/>
      <c r="B1953" s="34">
        <f t="shared" si="30"/>
        <v>1937</v>
      </c>
      <c r="C1953" s="35" t="s">
        <v>1975</v>
      </c>
      <c r="D1953" s="36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37" t="s">
        <v>50</v>
      </c>
      <c r="F1953" s="38">
        <v>0</v>
      </c>
      <c r="G1953" s="39">
        <f>VLOOKUP(C1953,'[8]Resumen Peso'!$B$1:$D$65536,3,0)*$C$14</f>
        <v>4036.3618508112318</v>
      </c>
      <c r="H1953" s="46"/>
      <c r="I1953" s="41"/>
      <c r="J1953" s="42">
        <f>+VLOOKUP(C1953,'[8]Resumen Peso'!$B$1:$D$65536,3,0)</f>
        <v>3367.703435910244</v>
      </c>
      <c r="N1953" s="9"/>
      <c r="O1953" s="9"/>
      <c r="P1953" s="9"/>
      <c r="Q1953" s="9"/>
      <c r="R1953" s="9"/>
    </row>
    <row r="1954" spans="1:18" x14ac:dyDescent="0.2">
      <c r="A1954" s="33"/>
      <c r="B1954" s="34">
        <f t="shared" si="30"/>
        <v>1938</v>
      </c>
      <c r="C1954" s="35" t="s">
        <v>1976</v>
      </c>
      <c r="D1954" s="36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37" t="s">
        <v>50</v>
      </c>
      <c r="F1954" s="38">
        <v>0</v>
      </c>
      <c r="G1954" s="39">
        <f>VLOOKUP(C1954,'[8]Resumen Peso'!$B$1:$D$65536,3,0)*$C$14</f>
        <v>4525.0858671047845</v>
      </c>
      <c r="H1954" s="46"/>
      <c r="I1954" s="41"/>
      <c r="J1954" s="42">
        <f>+VLOOKUP(C1954,'[8]Resumen Peso'!$B$1:$D$65536,3,0)</f>
        <v>3775.4660720953175</v>
      </c>
      <c r="N1954" s="9"/>
      <c r="O1954" s="9"/>
      <c r="P1954" s="9"/>
      <c r="Q1954" s="9"/>
      <c r="R1954" s="9"/>
    </row>
    <row r="1955" spans="1:18" x14ac:dyDescent="0.2">
      <c r="A1955" s="33"/>
      <c r="B1955" s="34">
        <f t="shared" si="30"/>
        <v>1939</v>
      </c>
      <c r="C1955" s="35" t="s">
        <v>1977</v>
      </c>
      <c r="D1955" s="36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37" t="s">
        <v>50</v>
      </c>
      <c r="F1955" s="38">
        <v>0</v>
      </c>
      <c r="G1955" s="39">
        <f>VLOOKUP(C1955,'[8]Resumen Peso'!$B$1:$D$65536,3,0)*$C$14</f>
        <v>5022.2928602716802</v>
      </c>
      <c r="H1955" s="46"/>
      <c r="I1955" s="41"/>
      <c r="J1955" s="42">
        <f>+VLOOKUP(C1955,'[8]Resumen Peso'!$B$1:$D$65536,3,0)</f>
        <v>4190.3064063211068</v>
      </c>
      <c r="N1955" s="9"/>
      <c r="O1955" s="9"/>
      <c r="P1955" s="9"/>
      <c r="Q1955" s="9"/>
      <c r="R1955" s="9"/>
    </row>
    <row r="1956" spans="1:18" x14ac:dyDescent="0.2">
      <c r="A1956" s="33"/>
      <c r="B1956" s="34">
        <f t="shared" si="30"/>
        <v>1940</v>
      </c>
      <c r="C1956" s="35" t="s">
        <v>1978</v>
      </c>
      <c r="D1956" s="36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37" t="s">
        <v>50</v>
      </c>
      <c r="F1956" s="38">
        <v>0</v>
      </c>
      <c r="G1956" s="39">
        <f>VLOOKUP(C1956,'[8]Resumen Peso'!$B$1:$D$65536,3,0)*$C$14</f>
        <v>5519.4998534385768</v>
      </c>
      <c r="H1956" s="46"/>
      <c r="I1956" s="41"/>
      <c r="J1956" s="42">
        <f>+VLOOKUP(C1956,'[8]Resumen Peso'!$B$1:$D$65536,3,0)</f>
        <v>4605.1467405468966</v>
      </c>
      <c r="N1956" s="9"/>
      <c r="O1956" s="9"/>
      <c r="P1956" s="9"/>
      <c r="Q1956" s="9"/>
      <c r="R1956" s="9"/>
    </row>
    <row r="1957" spans="1:18" x14ac:dyDescent="0.2">
      <c r="A1957" s="33"/>
      <c r="B1957" s="34">
        <f t="shared" si="30"/>
        <v>1941</v>
      </c>
      <c r="C1957" s="35" t="s">
        <v>1979</v>
      </c>
      <c r="D1957" s="36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37" t="s">
        <v>50</v>
      </c>
      <c r="F1957" s="38">
        <v>0</v>
      </c>
      <c r="G1957" s="39">
        <f>VLOOKUP(C1957,'[8]Resumen Peso'!$B$1:$D$65536,3,0)*$C$14</f>
        <v>6106.5657104614547</v>
      </c>
      <c r="H1957" s="46"/>
      <c r="I1957" s="41"/>
      <c r="J1957" s="42">
        <f>+VLOOKUP(C1957,'[8]Resumen Peso'!$B$1:$D$65536,3,0)</f>
        <v>5094.9600369945838</v>
      </c>
      <c r="N1957" s="9"/>
      <c r="O1957" s="9"/>
      <c r="P1957" s="9"/>
      <c r="Q1957" s="9"/>
      <c r="R1957" s="9"/>
    </row>
    <row r="1958" spans="1:18" x14ac:dyDescent="0.2">
      <c r="A1958" s="33"/>
      <c r="B1958" s="34">
        <f t="shared" si="30"/>
        <v>1942</v>
      </c>
      <c r="C1958" s="35" t="s">
        <v>1980</v>
      </c>
      <c r="D1958" s="36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37" t="s">
        <v>50</v>
      </c>
      <c r="F1958" s="38">
        <v>0</v>
      </c>
      <c r="G1958" s="39">
        <f>VLOOKUP(C1958,'[8]Resumen Peso'!$B$1:$D$65536,3,0)*$C$14</f>
        <v>6800.1845328078552</v>
      </c>
      <c r="H1958" s="46"/>
      <c r="I1958" s="41"/>
      <c r="J1958" s="42">
        <f>+VLOOKUP(C1958,'[8]Resumen Peso'!$B$1:$D$65536,3,0)</f>
        <v>5673.6748741587789</v>
      </c>
      <c r="N1958" s="9"/>
      <c r="O1958" s="9"/>
      <c r="P1958" s="9"/>
      <c r="Q1958" s="9"/>
      <c r="R1958" s="9"/>
    </row>
    <row r="1959" spans="1:18" x14ac:dyDescent="0.2">
      <c r="A1959" s="33"/>
      <c r="B1959" s="34">
        <f t="shared" si="30"/>
        <v>1943</v>
      </c>
      <c r="C1959" s="35" t="s">
        <v>1981</v>
      </c>
      <c r="D1959" s="36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37" t="s">
        <v>50</v>
      </c>
      <c r="F1959" s="38">
        <v>0</v>
      </c>
      <c r="G1959" s="39">
        <f>VLOOKUP(C1959,'[8]Resumen Peso'!$B$1:$D$65536,3,0)*$C$14</f>
        <v>7616.2066767447986</v>
      </c>
      <c r="H1959" s="46"/>
      <c r="I1959" s="41"/>
      <c r="J1959" s="42">
        <f>+VLOOKUP(C1959,'[8]Resumen Peso'!$B$1:$D$65536,3,0)</f>
        <v>6354.515859057833</v>
      </c>
      <c r="N1959" s="9"/>
      <c r="O1959" s="9"/>
      <c r="P1959" s="9"/>
      <c r="Q1959" s="9"/>
      <c r="R1959" s="9"/>
    </row>
    <row r="1960" spans="1:18" x14ac:dyDescent="0.2">
      <c r="A1960" s="33"/>
      <c r="B1960" s="34">
        <f t="shared" si="30"/>
        <v>1944</v>
      </c>
      <c r="C1960" s="35" t="s">
        <v>1982</v>
      </c>
      <c r="D1960" s="36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37" t="s">
        <v>50</v>
      </c>
      <c r="F1960" s="38">
        <v>0</v>
      </c>
      <c r="G1960" s="39">
        <f>VLOOKUP(C1960,'[8]Resumen Peso'!$B$1:$D$65536,3,0)*$C$14</f>
        <v>7862.5977629220251</v>
      </c>
      <c r="H1960" s="46"/>
      <c r="I1960" s="41"/>
      <c r="J1960" s="42">
        <f>+VLOOKUP(C1960,'[8]Resumen Peso'!$B$1:$D$65536,3,0)</f>
        <v>6560.0901207732277</v>
      </c>
      <c r="N1960" s="9"/>
      <c r="O1960" s="9"/>
      <c r="P1960" s="9"/>
      <c r="Q1960" s="9"/>
      <c r="R1960" s="9"/>
    </row>
    <row r="1961" spans="1:18" x14ac:dyDescent="0.2">
      <c r="A1961" s="33"/>
      <c r="B1961" s="34">
        <f t="shared" si="30"/>
        <v>1945</v>
      </c>
      <c r="C1961" s="35" t="s">
        <v>1983</v>
      </c>
      <c r="D1961" s="36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37" t="s">
        <v>50</v>
      </c>
      <c r="F1961" s="38">
        <v>0</v>
      </c>
      <c r="G1961" s="39">
        <f>VLOOKUP(C1961,'[8]Resumen Peso'!$B$1:$D$65536,3,0)*$C$14</f>
        <v>8765.4378627893257</v>
      </c>
      <c r="H1961" s="46"/>
      <c r="I1961" s="41"/>
      <c r="J1961" s="42">
        <f>+VLOOKUP(C1961,'[8]Resumen Peso'!$B$1:$D$65536,3,0)</f>
        <v>7313.366912790666</v>
      </c>
      <c r="N1961" s="9"/>
      <c r="O1961" s="9"/>
      <c r="P1961" s="9"/>
      <c r="Q1961" s="9"/>
      <c r="R1961" s="9"/>
    </row>
    <row r="1962" spans="1:18" x14ac:dyDescent="0.2">
      <c r="A1962" s="33"/>
      <c r="B1962" s="34">
        <f t="shared" si="30"/>
        <v>1946</v>
      </c>
      <c r="C1962" s="35" t="s">
        <v>1984</v>
      </c>
      <c r="D1962" s="36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37" t="s">
        <v>50</v>
      </c>
      <c r="F1962" s="38">
        <v>0</v>
      </c>
      <c r="G1962" s="39">
        <f>VLOOKUP(C1962,'[8]Resumen Peso'!$B$1:$D$65536,3,0)*$C$14</f>
        <v>9668.2779626566262</v>
      </c>
      <c r="H1962" s="46"/>
      <c r="I1962" s="41"/>
      <c r="J1962" s="42">
        <f>+VLOOKUP(C1962,'[8]Resumen Peso'!$B$1:$D$65536,3,0)</f>
        <v>8066.6437048081043</v>
      </c>
      <c r="N1962" s="9"/>
      <c r="O1962" s="9"/>
      <c r="P1962" s="9"/>
      <c r="Q1962" s="9"/>
      <c r="R1962" s="9"/>
    </row>
    <row r="1963" spans="1:18" x14ac:dyDescent="0.2">
      <c r="A1963" s="33"/>
      <c r="B1963" s="34">
        <f t="shared" si="30"/>
        <v>1947</v>
      </c>
      <c r="C1963" s="35" t="s">
        <v>1985</v>
      </c>
      <c r="D1963" s="36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37" t="s">
        <v>50</v>
      </c>
      <c r="F1963" s="38">
        <v>0</v>
      </c>
      <c r="G1963" s="39">
        <f>VLOOKUP(C1963,'[8]Resumen Peso'!$B$1:$D$65536,3,0)*$C$14</f>
        <v>2379.6597106560912</v>
      </c>
      <c r="H1963" s="46"/>
      <c r="I1963" s="41"/>
      <c r="J1963" s="42">
        <f>+VLOOKUP(C1963,'[8]Resumen Peso'!$B$1:$D$65536,3,0)</f>
        <v>1985.4484013278038</v>
      </c>
      <c r="N1963" s="9"/>
      <c r="O1963" s="9"/>
      <c r="P1963" s="9"/>
      <c r="Q1963" s="9"/>
      <c r="R1963" s="9"/>
    </row>
    <row r="1964" spans="1:18" x14ac:dyDescent="0.2">
      <c r="A1964" s="33"/>
      <c r="B1964" s="34">
        <f t="shared" si="30"/>
        <v>1948</v>
      </c>
      <c r="C1964" s="35" t="s">
        <v>1986</v>
      </c>
      <c r="D1964" s="36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37" t="s">
        <v>50</v>
      </c>
      <c r="F1964" s="38">
        <v>0</v>
      </c>
      <c r="G1964" s="39">
        <f>VLOOKUP(C1964,'[8]Resumen Peso'!$B$1:$D$65536,3,0)*$C$14</f>
        <v>2722.6737230029153</v>
      </c>
      <c r="H1964" s="46"/>
      <c r="I1964" s="41"/>
      <c r="J1964" s="42">
        <f>+VLOOKUP(C1964,'[8]Resumen Peso'!$B$1:$D$65536,3,0)</f>
        <v>2271.6391618795592</v>
      </c>
      <c r="N1964" s="9"/>
      <c r="O1964" s="9"/>
      <c r="P1964" s="9"/>
      <c r="Q1964" s="9"/>
      <c r="R1964" s="9"/>
    </row>
    <row r="1965" spans="1:18" x14ac:dyDescent="0.2">
      <c r="A1965" s="33"/>
      <c r="B1965" s="34">
        <f t="shared" si="30"/>
        <v>1949</v>
      </c>
      <c r="C1965" s="35" t="s">
        <v>1987</v>
      </c>
      <c r="D1965" s="36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37" t="s">
        <v>50</v>
      </c>
      <c r="F1965" s="38">
        <v>0</v>
      </c>
      <c r="G1965" s="39">
        <f>VLOOKUP(C1965,'[8]Resumen Peso'!$B$1:$D$65536,3,0)*$C$14</f>
        <v>3062.6251102394995</v>
      </c>
      <c r="H1965" s="46"/>
      <c r="I1965" s="41"/>
      <c r="J1965" s="42">
        <f>+VLOOKUP(C1965,'[8]Resumen Peso'!$B$1:$D$65536,3,0)</f>
        <v>2555.2746477835312</v>
      </c>
      <c r="N1965" s="9"/>
      <c r="O1965" s="9"/>
      <c r="P1965" s="9"/>
      <c r="Q1965" s="9"/>
      <c r="R1965" s="9"/>
    </row>
    <row r="1966" spans="1:18" x14ac:dyDescent="0.2">
      <c r="A1966" s="33"/>
      <c r="B1966" s="34">
        <f t="shared" si="30"/>
        <v>1950</v>
      </c>
      <c r="C1966" s="35" t="s">
        <v>1988</v>
      </c>
      <c r="D1966" s="36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37" t="s">
        <v>50</v>
      </c>
      <c r="F1966" s="38">
        <v>0</v>
      </c>
      <c r="G1966" s="39">
        <f>VLOOKUP(C1966,'[8]Resumen Peso'!$B$1:$D$65536,3,0)*$C$14</f>
        <v>3399.5138723658447</v>
      </c>
      <c r="H1966" s="46"/>
      <c r="I1966" s="41"/>
      <c r="J1966" s="42">
        <f>+VLOOKUP(C1966,'[8]Resumen Peso'!$B$1:$D$65536,3,0)</f>
        <v>2836.3548590397199</v>
      </c>
      <c r="N1966" s="9"/>
      <c r="O1966" s="9"/>
      <c r="P1966" s="9"/>
      <c r="Q1966" s="9"/>
      <c r="R1966" s="9"/>
    </row>
    <row r="1967" spans="1:18" x14ac:dyDescent="0.2">
      <c r="A1967" s="33"/>
      <c r="B1967" s="34">
        <f t="shared" si="30"/>
        <v>1951</v>
      </c>
      <c r="C1967" s="35" t="s">
        <v>1989</v>
      </c>
      <c r="D1967" s="36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37" t="s">
        <v>50</v>
      </c>
      <c r="F1967" s="38">
        <v>0</v>
      </c>
      <c r="G1967" s="39">
        <f>VLOOKUP(C1967,'[8]Resumen Peso'!$B$1:$D$65536,3,0)*$C$14</f>
        <v>3736.4026344921895</v>
      </c>
      <c r="H1967" s="46"/>
      <c r="I1967" s="41"/>
      <c r="J1967" s="42">
        <f>+VLOOKUP(C1967,'[8]Resumen Peso'!$B$1:$D$65536,3,0)</f>
        <v>3117.4350702959082</v>
      </c>
      <c r="N1967" s="9"/>
      <c r="O1967" s="9"/>
      <c r="P1967" s="9"/>
      <c r="Q1967" s="9"/>
      <c r="R1967" s="9"/>
    </row>
    <row r="1968" spans="1:18" x14ac:dyDescent="0.2">
      <c r="A1968" s="33"/>
      <c r="B1968" s="34">
        <f t="shared" si="30"/>
        <v>1952</v>
      </c>
      <c r="C1968" s="35" t="s">
        <v>1990</v>
      </c>
      <c r="D1968" s="36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37" t="s">
        <v>50</v>
      </c>
      <c r="F1968" s="38">
        <v>0</v>
      </c>
      <c r="G1968" s="39">
        <f>VLOOKUP(C1968,'[8]Resumen Peso'!$B$1:$D$65536,3,0)*$C$14</f>
        <v>4188.8074905265476</v>
      </c>
      <c r="H1968" s="46"/>
      <c r="I1968" s="41"/>
      <c r="J1968" s="42">
        <f>+VLOOKUP(C1968,'[8]Resumen Peso'!$B$1:$D$65536,3,0)</f>
        <v>3494.8951307171956</v>
      </c>
      <c r="N1968" s="9"/>
      <c r="O1968" s="9"/>
      <c r="P1968" s="9"/>
      <c r="Q1968" s="9"/>
      <c r="R1968" s="9"/>
    </row>
    <row r="1969" spans="1:18" x14ac:dyDescent="0.2">
      <c r="A1969" s="33"/>
      <c r="B1969" s="34">
        <f t="shared" si="30"/>
        <v>1953</v>
      </c>
      <c r="C1969" s="35" t="s">
        <v>1991</v>
      </c>
      <c r="D1969" s="36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37" t="s">
        <v>50</v>
      </c>
      <c r="F1969" s="38">
        <v>0</v>
      </c>
      <c r="G1969" s="39">
        <f>VLOOKUP(C1969,'[8]Resumen Peso'!$B$1:$D$65536,3,0)*$C$14</f>
        <v>4649.0649173435604</v>
      </c>
      <c r="H1969" s="46"/>
      <c r="I1969" s="41"/>
      <c r="J1969" s="42">
        <f>+VLOOKUP(C1969,'[8]Resumen Peso'!$B$1:$D$65536,3,0)</f>
        <v>3878.9069153354003</v>
      </c>
      <c r="N1969" s="9"/>
      <c r="O1969" s="9"/>
      <c r="P1969" s="9"/>
      <c r="Q1969" s="9"/>
      <c r="R1969" s="9"/>
    </row>
    <row r="1970" spans="1:18" x14ac:dyDescent="0.2">
      <c r="A1970" s="33"/>
      <c r="B1970" s="34">
        <f t="shared" si="30"/>
        <v>1954</v>
      </c>
      <c r="C1970" s="35" t="s">
        <v>1992</v>
      </c>
      <c r="D1970" s="36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37" t="s">
        <v>50</v>
      </c>
      <c r="F1970" s="38">
        <v>0</v>
      </c>
      <c r="G1970" s="39">
        <f>VLOOKUP(C1970,'[8]Resumen Peso'!$B$1:$D$65536,3,0)*$C$14</f>
        <v>5109.3223441605733</v>
      </c>
      <c r="H1970" s="46"/>
      <c r="I1970" s="41"/>
      <c r="J1970" s="42">
        <f>+VLOOKUP(C1970,'[8]Resumen Peso'!$B$1:$D$65536,3,0)</f>
        <v>4262.918699953605</v>
      </c>
      <c r="N1970" s="9"/>
      <c r="O1970" s="9"/>
      <c r="P1970" s="9"/>
      <c r="Q1970" s="9"/>
      <c r="R1970" s="9"/>
    </row>
    <row r="1971" spans="1:18" x14ac:dyDescent="0.2">
      <c r="A1971" s="33"/>
      <c r="B1971" s="34">
        <f t="shared" si="30"/>
        <v>1955</v>
      </c>
      <c r="C1971" s="35" t="s">
        <v>1993</v>
      </c>
      <c r="D1971" s="36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37" t="s">
        <v>50</v>
      </c>
      <c r="F1971" s="38">
        <v>0</v>
      </c>
      <c r="G1971" s="39">
        <f>VLOOKUP(C1971,'[8]Resumen Peso'!$B$1:$D$65536,3,0)*$C$14</f>
        <v>5652.760840478697</v>
      </c>
      <c r="H1971" s="46"/>
      <c r="I1971" s="41"/>
      <c r="J1971" s="42">
        <f>+VLOOKUP(C1971,'[8]Resumen Peso'!$B$1:$D$65536,3,0)</f>
        <v>4716.3318871009915</v>
      </c>
      <c r="N1971" s="9"/>
      <c r="O1971" s="9"/>
      <c r="P1971" s="9"/>
      <c r="Q1971" s="9"/>
      <c r="R1971" s="9"/>
    </row>
    <row r="1972" spans="1:18" x14ac:dyDescent="0.2">
      <c r="A1972" s="33"/>
      <c r="B1972" s="34">
        <f t="shared" si="30"/>
        <v>1956</v>
      </c>
      <c r="C1972" s="35" t="s">
        <v>1994</v>
      </c>
      <c r="D1972" s="36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37" t="s">
        <v>50</v>
      </c>
      <c r="F1972" s="38">
        <v>0</v>
      </c>
      <c r="G1972" s="39">
        <f>VLOOKUP(C1972,'[8]Resumen Peso'!$B$1:$D$65536,3,0)*$C$14</f>
        <v>6294.8338980831813</v>
      </c>
      <c r="H1972" s="46"/>
      <c r="I1972" s="41"/>
      <c r="J1972" s="42">
        <f>+VLOOKUP(C1972,'[8]Resumen Peso'!$B$1:$D$65536,3,0)</f>
        <v>5252.0399633641327</v>
      </c>
      <c r="N1972" s="9"/>
      <c r="O1972" s="9"/>
      <c r="P1972" s="9"/>
      <c r="Q1972" s="9"/>
      <c r="R1972" s="9"/>
    </row>
    <row r="1973" spans="1:18" x14ac:dyDescent="0.2">
      <c r="A1973" s="33"/>
      <c r="B1973" s="34">
        <f t="shared" si="30"/>
        <v>1957</v>
      </c>
      <c r="C1973" s="35" t="s">
        <v>1995</v>
      </c>
      <c r="D1973" s="36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37" t="s">
        <v>50</v>
      </c>
      <c r="F1973" s="38">
        <v>0</v>
      </c>
      <c r="G1973" s="39">
        <f>VLOOKUP(C1973,'[8]Resumen Peso'!$B$1:$D$65536,3,0)*$C$14</f>
        <v>7050.2139658531642</v>
      </c>
      <c r="H1973" s="46"/>
      <c r="I1973" s="41"/>
      <c r="J1973" s="42">
        <f>+VLOOKUP(C1973,'[8]Resumen Peso'!$B$1:$D$65536,3,0)</f>
        <v>5882.2847589678295</v>
      </c>
      <c r="N1973" s="9"/>
      <c r="O1973" s="9"/>
      <c r="P1973" s="9"/>
      <c r="Q1973" s="9"/>
      <c r="R1973" s="9"/>
    </row>
    <row r="1974" spans="1:18" x14ac:dyDescent="0.2">
      <c r="A1974" s="33"/>
      <c r="B1974" s="34">
        <f t="shared" si="30"/>
        <v>1958</v>
      </c>
      <c r="C1974" s="35" t="s">
        <v>1996</v>
      </c>
      <c r="D1974" s="36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37" t="s">
        <v>50</v>
      </c>
      <c r="F1974" s="38">
        <v>0</v>
      </c>
      <c r="G1974" s="39">
        <f>VLOOKUP(C1974,'[8]Resumen Peso'!$B$1:$D$65536,3,0)*$C$14</f>
        <v>7278.2946824824112</v>
      </c>
      <c r="H1974" s="46"/>
      <c r="I1974" s="41"/>
      <c r="J1974" s="42">
        <f>+VLOOKUP(C1974,'[8]Resumen Peso'!$B$1:$D$65536,3,0)</f>
        <v>6072.5819229604012</v>
      </c>
      <c r="N1974" s="9"/>
      <c r="O1974" s="9"/>
      <c r="P1974" s="9"/>
      <c r="Q1974" s="9"/>
      <c r="R1974" s="9"/>
    </row>
    <row r="1975" spans="1:18" x14ac:dyDescent="0.2">
      <c r="A1975" s="33"/>
      <c r="B1975" s="34">
        <f t="shared" si="30"/>
        <v>1959</v>
      </c>
      <c r="C1975" s="35" t="s">
        <v>1997</v>
      </c>
      <c r="D1975" s="36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37" t="s">
        <v>50</v>
      </c>
      <c r="F1975" s="38">
        <v>0</v>
      </c>
      <c r="G1975" s="39">
        <f>VLOOKUP(C1975,'[8]Resumen Peso'!$B$1:$D$65536,3,0)*$C$14</f>
        <v>8114.0408946292209</v>
      </c>
      <c r="H1975" s="46"/>
      <c r="I1975" s="41"/>
      <c r="J1975" s="42">
        <f>+VLOOKUP(C1975,'[8]Resumen Peso'!$B$1:$D$65536,3,0)</f>
        <v>6769.8795127763669</v>
      </c>
      <c r="N1975" s="9"/>
      <c r="O1975" s="9"/>
      <c r="P1975" s="9"/>
      <c r="Q1975" s="9"/>
      <c r="R1975" s="9"/>
    </row>
    <row r="1976" spans="1:18" x14ac:dyDescent="0.2">
      <c r="A1976" s="33"/>
      <c r="B1976" s="34">
        <f t="shared" si="30"/>
        <v>1960</v>
      </c>
      <c r="C1976" s="35" t="s">
        <v>1998</v>
      </c>
      <c r="D1976" s="36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37" t="s">
        <v>50</v>
      </c>
      <c r="F1976" s="38">
        <v>0</v>
      </c>
      <c r="G1976" s="39">
        <f>VLOOKUP(C1976,'[8]Resumen Peso'!$B$1:$D$65536,3,0)*$C$14</f>
        <v>8949.7871067760298</v>
      </c>
      <c r="H1976" s="46"/>
      <c r="I1976" s="41"/>
      <c r="J1976" s="42">
        <f>+VLOOKUP(C1976,'[8]Resumen Peso'!$B$1:$D$65536,3,0)</f>
        <v>7467.1771025923326</v>
      </c>
      <c r="N1976" s="9"/>
      <c r="O1976" s="9"/>
      <c r="P1976" s="9"/>
      <c r="Q1976" s="9"/>
      <c r="R1976" s="9"/>
    </row>
    <row r="1977" spans="1:18" x14ac:dyDescent="0.2">
      <c r="A1977" s="33"/>
      <c r="B1977" s="34">
        <f t="shared" si="30"/>
        <v>1961</v>
      </c>
      <c r="C1977" s="35" t="s">
        <v>1999</v>
      </c>
      <c r="D1977" s="36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37" t="s">
        <v>50</v>
      </c>
      <c r="F1977" s="38">
        <v>0</v>
      </c>
      <c r="G1977" s="39">
        <f>VLOOKUP(C1977,'[8]Resumen Peso'!$B$1:$D$65536,3,0)*$C$14</f>
        <v>3858.3573766362815</v>
      </c>
      <c r="H1977" s="46"/>
      <c r="I1977" s="41"/>
      <c r="J1977" s="42">
        <f>+VLOOKUP(C1977,'[8]Resumen Peso'!$B$1:$D$65536,3,0)</f>
        <v>3219.1869496675909</v>
      </c>
      <c r="N1977" s="9"/>
      <c r="O1977" s="9"/>
      <c r="P1977" s="9"/>
      <c r="Q1977" s="9"/>
      <c r="R1977" s="9"/>
    </row>
    <row r="1978" spans="1:18" x14ac:dyDescent="0.2">
      <c r="A1978" s="33"/>
      <c r="B1978" s="34">
        <f t="shared" si="30"/>
        <v>1962</v>
      </c>
      <c r="C1978" s="35" t="s">
        <v>2000</v>
      </c>
      <c r="D1978" s="36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37" t="s">
        <v>50</v>
      </c>
      <c r="F1978" s="38">
        <v>0</v>
      </c>
      <c r="G1978" s="39">
        <f>VLOOKUP(C1978,'[8]Resumen Peso'!$B$1:$D$65536,3,0)*$C$14</f>
        <v>4414.5169984937638</v>
      </c>
      <c r="H1978" s="46"/>
      <c r="I1978" s="41"/>
      <c r="J1978" s="42">
        <f>+VLOOKUP(C1978,'[8]Resumen Peso'!$B$1:$D$65536,3,0)</f>
        <v>3683.2138973674237</v>
      </c>
      <c r="N1978" s="9"/>
      <c r="O1978" s="9"/>
      <c r="P1978" s="9"/>
      <c r="Q1978" s="9"/>
      <c r="R1978" s="9"/>
    </row>
    <row r="1979" spans="1:18" x14ac:dyDescent="0.2">
      <c r="A1979" s="33"/>
      <c r="B1979" s="34">
        <f t="shared" si="30"/>
        <v>1963</v>
      </c>
      <c r="C1979" s="35" t="s">
        <v>2001</v>
      </c>
      <c r="D1979" s="36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37" t="s">
        <v>50</v>
      </c>
      <c r="F1979" s="38">
        <v>0</v>
      </c>
      <c r="G1979" s="39">
        <f>VLOOKUP(C1979,'[8]Resumen Peso'!$B$1:$D$65536,3,0)*$C$14</f>
        <v>4965.7109094418038</v>
      </c>
      <c r="H1979" s="46"/>
      <c r="I1979" s="41"/>
      <c r="J1979" s="42">
        <f>+VLOOKUP(C1979,'[8]Resumen Peso'!$B$1:$D$65536,3,0)</f>
        <v>4143.0977473199364</v>
      </c>
      <c r="N1979" s="9"/>
      <c r="O1979" s="9"/>
      <c r="P1979" s="9"/>
      <c r="Q1979" s="9"/>
      <c r="R1979" s="9"/>
    </row>
    <row r="1980" spans="1:18" x14ac:dyDescent="0.2">
      <c r="A1980" s="33"/>
      <c r="B1980" s="34">
        <f t="shared" si="30"/>
        <v>1964</v>
      </c>
      <c r="C1980" s="35" t="s">
        <v>2002</v>
      </c>
      <c r="D1980" s="36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37" t="s">
        <v>50</v>
      </c>
      <c r="F1980" s="38">
        <v>0</v>
      </c>
      <c r="G1980" s="39">
        <f>VLOOKUP(C1980,'[8]Resumen Peso'!$B$1:$D$65536,3,0)*$C$14</f>
        <v>5511.9391094804023</v>
      </c>
      <c r="H1980" s="46"/>
      <c r="I1980" s="41"/>
      <c r="J1980" s="42">
        <f>+VLOOKUP(C1980,'[8]Resumen Peso'!$B$1:$D$65536,3,0)</f>
        <v>4598.8384995251299</v>
      </c>
      <c r="N1980" s="9"/>
      <c r="O1980" s="9"/>
      <c r="P1980" s="9"/>
      <c r="Q1980" s="9"/>
      <c r="R1980" s="9"/>
    </row>
    <row r="1981" spans="1:18" x14ac:dyDescent="0.2">
      <c r="A1981" s="33"/>
      <c r="B1981" s="34">
        <f t="shared" si="30"/>
        <v>1965</v>
      </c>
      <c r="C1981" s="35" t="s">
        <v>2003</v>
      </c>
      <c r="D1981" s="36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37" t="s">
        <v>50</v>
      </c>
      <c r="F1981" s="38">
        <v>0</v>
      </c>
      <c r="G1981" s="39">
        <f>VLOOKUP(C1981,'[8]Resumen Peso'!$B$1:$D$65536,3,0)*$C$14</f>
        <v>6058.1673095189999</v>
      </c>
      <c r="H1981" s="46"/>
      <c r="I1981" s="41"/>
      <c r="J1981" s="42">
        <f>+VLOOKUP(C1981,'[8]Resumen Peso'!$B$1:$D$65536,3,0)</f>
        <v>5054.5792517303225</v>
      </c>
      <c r="N1981" s="9"/>
      <c r="O1981" s="9"/>
      <c r="P1981" s="9"/>
      <c r="Q1981" s="9"/>
      <c r="R1981" s="9"/>
    </row>
    <row r="1982" spans="1:18" x14ac:dyDescent="0.2">
      <c r="A1982" s="33"/>
      <c r="B1982" s="34">
        <f t="shared" si="30"/>
        <v>1966</v>
      </c>
      <c r="C1982" s="35" t="s">
        <v>2004</v>
      </c>
      <c r="D1982" s="36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37" t="s">
        <v>50</v>
      </c>
      <c r="F1982" s="38">
        <v>0</v>
      </c>
      <c r="G1982" s="39">
        <f>VLOOKUP(C1982,'[8]Resumen Peso'!$B$1:$D$65536,3,0)*$C$14</f>
        <v>6791.6921936399249</v>
      </c>
      <c r="H1982" s="46"/>
      <c r="I1982" s="41"/>
      <c r="J1982" s="42">
        <f>+VLOOKUP(C1982,'[8]Resumen Peso'!$B$1:$D$65536,3,0)</f>
        <v>5666.589364768929</v>
      </c>
      <c r="N1982" s="9"/>
      <c r="O1982" s="9"/>
      <c r="P1982" s="9"/>
      <c r="Q1982" s="9"/>
      <c r="R1982" s="9"/>
    </row>
    <row r="1983" spans="1:18" x14ac:dyDescent="0.2">
      <c r="A1983" s="33"/>
      <c r="B1983" s="34">
        <f t="shared" si="30"/>
        <v>1967</v>
      </c>
      <c r="C1983" s="35" t="s">
        <v>2005</v>
      </c>
      <c r="D1983" s="36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37" t="s">
        <v>50</v>
      </c>
      <c r="F1983" s="38">
        <v>0</v>
      </c>
      <c r="G1983" s="39">
        <f>VLOOKUP(C1983,'[8]Resumen Peso'!$B$1:$D$65536,3,0)*$C$14</f>
        <v>7537.9491605326575</v>
      </c>
      <c r="H1983" s="46"/>
      <c r="I1983" s="41"/>
      <c r="J1983" s="42">
        <f>+VLOOKUP(C1983,'[8]Resumen Peso'!$B$1:$D$65536,3,0)</f>
        <v>6289.2223804316636</v>
      </c>
      <c r="N1983" s="9"/>
      <c r="O1983" s="9"/>
      <c r="P1983" s="9"/>
      <c r="Q1983" s="9"/>
      <c r="R1983" s="9"/>
    </row>
    <row r="1984" spans="1:18" x14ac:dyDescent="0.2">
      <c r="A1984" s="33"/>
      <c r="B1984" s="34">
        <f t="shared" si="30"/>
        <v>1968</v>
      </c>
      <c r="C1984" s="35" t="s">
        <v>2006</v>
      </c>
      <c r="D1984" s="36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37" t="s">
        <v>50</v>
      </c>
      <c r="F1984" s="38">
        <v>0</v>
      </c>
      <c r="G1984" s="39">
        <f>VLOOKUP(C1984,'[8]Resumen Peso'!$B$1:$D$65536,3,0)*$C$14</f>
        <v>8284.2061274253902</v>
      </c>
      <c r="H1984" s="46"/>
      <c r="I1984" s="41"/>
      <c r="J1984" s="42">
        <f>+VLOOKUP(C1984,'[8]Resumen Peso'!$B$1:$D$65536,3,0)</f>
        <v>6911.8553960943982</v>
      </c>
      <c r="N1984" s="9"/>
      <c r="O1984" s="9"/>
      <c r="P1984" s="9"/>
      <c r="Q1984" s="9"/>
      <c r="R1984" s="9"/>
    </row>
    <row r="1985" spans="1:18" x14ac:dyDescent="0.2">
      <c r="A1985" s="33"/>
      <c r="B1985" s="34">
        <f t="shared" si="30"/>
        <v>1969</v>
      </c>
      <c r="C1985" s="35" t="s">
        <v>2007</v>
      </c>
      <c r="D1985" s="36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37" t="s">
        <v>50</v>
      </c>
      <c r="F1985" s="38">
        <v>0</v>
      </c>
      <c r="G1985" s="39">
        <f>VLOOKUP(C1985,'[8]Resumen Peso'!$B$1:$D$65536,3,0)*$C$14</f>
        <v>9165.3320806983756</v>
      </c>
      <c r="H1985" s="46"/>
      <c r="I1985" s="41"/>
      <c r="J1985" s="42">
        <f>+VLOOKUP(C1985,'[8]Resumen Peso'!$B$1:$D$65536,3,0)</f>
        <v>7647.0151785878179</v>
      </c>
      <c r="N1985" s="9"/>
      <c r="O1985" s="9"/>
      <c r="P1985" s="9"/>
      <c r="Q1985" s="9"/>
      <c r="R1985" s="9"/>
    </row>
    <row r="1986" spans="1:18" x14ac:dyDescent="0.2">
      <c r="A1986" s="33"/>
      <c r="B1986" s="34">
        <f t="shared" si="30"/>
        <v>1970</v>
      </c>
      <c r="C1986" s="35" t="s">
        <v>2008</v>
      </c>
      <c r="D1986" s="36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37" t="s">
        <v>50</v>
      </c>
      <c r="F1986" s="38">
        <v>0</v>
      </c>
      <c r="G1986" s="39">
        <f>VLOOKUP(C1986,'[8]Resumen Peso'!$B$1:$D$65536,3,0)*$C$14</f>
        <v>10206.383163361221</v>
      </c>
      <c r="H1986" s="46"/>
      <c r="I1986" s="41"/>
      <c r="J1986" s="42">
        <f>+VLOOKUP(C1986,'[8]Resumen Peso'!$B$1:$D$65536,3,0)</f>
        <v>8515.6071031044739</v>
      </c>
      <c r="N1986" s="9"/>
      <c r="O1986" s="9"/>
      <c r="P1986" s="9"/>
      <c r="Q1986" s="9"/>
      <c r="R1986" s="9"/>
    </row>
    <row r="1987" spans="1:18" x14ac:dyDescent="0.2">
      <c r="A1987" s="33"/>
      <c r="B1987" s="34">
        <f t="shared" si="30"/>
        <v>1971</v>
      </c>
      <c r="C1987" s="35" t="s">
        <v>2009</v>
      </c>
      <c r="D1987" s="36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37" t="s">
        <v>50</v>
      </c>
      <c r="F1987" s="38">
        <v>0</v>
      </c>
      <c r="G1987" s="39">
        <f>VLOOKUP(C1987,'[8]Resumen Peso'!$B$1:$D$65536,3,0)*$C$14</f>
        <v>11431.149142964568</v>
      </c>
      <c r="H1987" s="46"/>
      <c r="I1987" s="41"/>
      <c r="J1987" s="42">
        <f>+VLOOKUP(C1987,'[8]Resumen Peso'!$B$1:$D$65536,3,0)</f>
        <v>9537.4799554770125</v>
      </c>
      <c r="N1987" s="9"/>
      <c r="O1987" s="9"/>
      <c r="P1987" s="9"/>
      <c r="Q1987" s="9"/>
      <c r="R1987" s="9"/>
    </row>
    <row r="1988" spans="1:18" x14ac:dyDescent="0.2">
      <c r="A1988" s="33"/>
      <c r="B1988" s="34">
        <f t="shared" si="30"/>
        <v>1972</v>
      </c>
      <c r="C1988" s="35" t="s">
        <v>2010</v>
      </c>
      <c r="D1988" s="36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37" t="s">
        <v>50</v>
      </c>
      <c r="F1988" s="38">
        <v>0</v>
      </c>
      <c r="G1988" s="39">
        <f>VLOOKUP(C1988,'[8]Resumen Peso'!$B$1:$D$65536,3,0)*$C$14</f>
        <v>11800.957024122634</v>
      </c>
      <c r="H1988" s="46"/>
      <c r="I1988" s="41"/>
      <c r="J1988" s="42">
        <f>+VLOOKUP(C1988,'[8]Resumen Peso'!$B$1:$D$65536,3,0)</f>
        <v>9846.025947643795</v>
      </c>
      <c r="N1988" s="9"/>
      <c r="O1988" s="9"/>
      <c r="P1988" s="9"/>
      <c r="Q1988" s="9"/>
      <c r="R1988" s="9"/>
    </row>
    <row r="1989" spans="1:18" x14ac:dyDescent="0.2">
      <c r="A1989" s="33"/>
      <c r="B1989" s="34">
        <f t="shared" si="30"/>
        <v>1973</v>
      </c>
      <c r="C1989" s="35" t="s">
        <v>2011</v>
      </c>
      <c r="D1989" s="36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37" t="s">
        <v>50</v>
      </c>
      <c r="F1989" s="38">
        <v>0</v>
      </c>
      <c r="G1989" s="39">
        <f>VLOOKUP(C1989,'[8]Resumen Peso'!$B$1:$D$65536,3,0)*$C$14</f>
        <v>13156.027897572612</v>
      </c>
      <c r="H1989" s="46"/>
      <c r="I1989" s="41"/>
      <c r="J1989" s="42">
        <f>+VLOOKUP(C1989,'[8]Resumen Peso'!$B$1:$D$65536,3,0)</f>
        <v>10976.617555901666</v>
      </c>
      <c r="N1989" s="9"/>
      <c r="O1989" s="9"/>
      <c r="P1989" s="9"/>
      <c r="Q1989" s="9"/>
      <c r="R1989" s="9"/>
    </row>
    <row r="1990" spans="1:18" x14ac:dyDescent="0.2">
      <c r="A1990" s="33"/>
      <c r="B1990" s="34">
        <f t="shared" si="30"/>
        <v>1974</v>
      </c>
      <c r="C1990" s="35" t="s">
        <v>2012</v>
      </c>
      <c r="D1990" s="36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37" t="s">
        <v>50</v>
      </c>
      <c r="F1990" s="38">
        <v>0</v>
      </c>
      <c r="G1990" s="39">
        <f>VLOOKUP(C1990,'[8]Resumen Peso'!$B$1:$D$65536,3,0)*$C$14</f>
        <v>14511.098771022591</v>
      </c>
      <c r="H1990" s="46"/>
      <c r="I1990" s="41"/>
      <c r="J1990" s="42">
        <f>+VLOOKUP(C1990,'[8]Resumen Peso'!$B$1:$D$65536,3,0)</f>
        <v>12107.209164159538</v>
      </c>
      <c r="N1990" s="9"/>
      <c r="O1990" s="9"/>
      <c r="P1990" s="9"/>
      <c r="Q1990" s="9"/>
      <c r="R1990" s="9"/>
    </row>
    <row r="1991" spans="1:18" x14ac:dyDescent="0.2">
      <c r="A1991" s="33"/>
      <c r="B1991" s="34">
        <f t="shared" si="30"/>
        <v>1975</v>
      </c>
      <c r="C1991" s="35" t="s">
        <v>2013</v>
      </c>
      <c r="D1991" s="36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37" t="s">
        <v>50</v>
      </c>
      <c r="F1991" s="38">
        <v>0</v>
      </c>
      <c r="G1991" s="39">
        <f>VLOOKUP(C1991,'[8]Resumen Peso'!$B$1:$D$65536,3,0)*$C$14</f>
        <v>3214.286625957212</v>
      </c>
      <c r="H1991" s="46"/>
      <c r="I1991" s="41"/>
      <c r="J1991" s="42">
        <f>+VLOOKUP(C1991,'[8]Resumen Peso'!$B$1:$D$65536,3,0)</f>
        <v>2681.8121155467952</v>
      </c>
      <c r="N1991" s="9"/>
      <c r="O1991" s="9"/>
      <c r="P1991" s="9"/>
      <c r="Q1991" s="9"/>
      <c r="R1991" s="9"/>
    </row>
    <row r="1992" spans="1:18" x14ac:dyDescent="0.2">
      <c r="A1992" s="33"/>
      <c r="B1992" s="34">
        <f t="shared" si="30"/>
        <v>1976</v>
      </c>
      <c r="C1992" s="35" t="s">
        <v>2014</v>
      </c>
      <c r="D1992" s="36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37" t="s">
        <v>50</v>
      </c>
      <c r="F1992" s="38">
        <v>0</v>
      </c>
      <c r="G1992" s="39">
        <f>VLOOKUP(C1992,'[8]Resumen Peso'!$B$1:$D$65536,3,0)*$C$14</f>
        <v>3677.6072206897829</v>
      </c>
      <c r="H1992" s="46"/>
      <c r="I1992" s="41"/>
      <c r="J1992" s="42">
        <f>+VLOOKUP(C1992,'[8]Resumen Peso'!$B$1:$D$65536,3,0)</f>
        <v>3068.3796276976846</v>
      </c>
      <c r="N1992" s="9"/>
      <c r="O1992" s="9"/>
      <c r="P1992" s="9"/>
      <c r="Q1992" s="9"/>
      <c r="R1992" s="9"/>
    </row>
    <row r="1993" spans="1:18" x14ac:dyDescent="0.2">
      <c r="A1993" s="33"/>
      <c r="B1993" s="34">
        <f t="shared" si="30"/>
        <v>1977</v>
      </c>
      <c r="C1993" s="35" t="s">
        <v>2015</v>
      </c>
      <c r="D1993" s="36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37" t="s">
        <v>50</v>
      </c>
      <c r="F1993" s="38">
        <v>0</v>
      </c>
      <c r="G1993" s="39">
        <f>VLOOKUP(C1993,'[8]Resumen Peso'!$B$1:$D$65536,3,0)*$C$14</f>
        <v>4136.7910243979559</v>
      </c>
      <c r="H1993" s="46"/>
      <c r="I1993" s="41"/>
      <c r="J1993" s="42">
        <f>+VLOOKUP(C1993,'[8]Resumen Peso'!$B$1:$D$65536,3,0)</f>
        <v>3451.4956442043695</v>
      </c>
      <c r="N1993" s="9"/>
      <c r="O1993" s="9"/>
      <c r="P1993" s="9"/>
      <c r="Q1993" s="9"/>
      <c r="R1993" s="9"/>
    </row>
    <row r="1994" spans="1:18" x14ac:dyDescent="0.2">
      <c r="A1994" s="33"/>
      <c r="B1994" s="34">
        <f t="shared" si="30"/>
        <v>1978</v>
      </c>
      <c r="C1994" s="35" t="s">
        <v>2016</v>
      </c>
      <c r="D1994" s="36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37" t="s">
        <v>50</v>
      </c>
      <c r="F1994" s="38">
        <v>0</v>
      </c>
      <c r="G1994" s="39">
        <f>VLOOKUP(C1994,'[8]Resumen Peso'!$B$1:$D$65536,3,0)*$C$14</f>
        <v>4591.8380370817313</v>
      </c>
      <c r="H1994" s="46"/>
      <c r="I1994" s="41"/>
      <c r="J1994" s="42">
        <f>+VLOOKUP(C1994,'[8]Resumen Peso'!$B$1:$D$65536,3,0)</f>
        <v>3831.1601650668504</v>
      </c>
      <c r="N1994" s="9"/>
      <c r="O1994" s="9"/>
      <c r="P1994" s="9"/>
      <c r="Q1994" s="9"/>
      <c r="R1994" s="9"/>
    </row>
    <row r="1995" spans="1:18" x14ac:dyDescent="0.2">
      <c r="A1995" s="33"/>
      <c r="B1995" s="34">
        <f t="shared" si="30"/>
        <v>1979</v>
      </c>
      <c r="C1995" s="35" t="s">
        <v>2017</v>
      </c>
      <c r="D1995" s="36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37" t="s">
        <v>50</v>
      </c>
      <c r="F1995" s="38">
        <v>0</v>
      </c>
      <c r="G1995" s="39">
        <f>VLOOKUP(C1995,'[8]Resumen Peso'!$B$1:$D$65536,3,0)*$C$14</f>
        <v>5046.8850497655058</v>
      </c>
      <c r="H1995" s="46"/>
      <c r="I1995" s="41"/>
      <c r="J1995" s="42">
        <f>+VLOOKUP(C1995,'[8]Resumen Peso'!$B$1:$D$65536,3,0)</f>
        <v>4210.8246859293304</v>
      </c>
      <c r="N1995" s="9"/>
      <c r="O1995" s="9"/>
      <c r="P1995" s="9"/>
      <c r="Q1995" s="9"/>
      <c r="R1995" s="9"/>
    </row>
    <row r="1996" spans="1:18" x14ac:dyDescent="0.2">
      <c r="A1996" s="33"/>
      <c r="B1996" s="34">
        <f t="shared" si="30"/>
        <v>1980</v>
      </c>
      <c r="C1996" s="35" t="s">
        <v>2018</v>
      </c>
      <c r="D1996" s="36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37" t="s">
        <v>50</v>
      </c>
      <c r="F1996" s="38">
        <v>0</v>
      </c>
      <c r="G1996" s="39">
        <f>VLOOKUP(C1996,'[8]Resumen Peso'!$B$1:$D$65536,3,0)*$C$14</f>
        <v>5657.9635463075238</v>
      </c>
      <c r="H1996" s="46"/>
      <c r="I1996" s="41"/>
      <c r="J1996" s="42">
        <f>+VLOOKUP(C1996,'[8]Resumen Peso'!$B$1:$D$65536,3,0)</f>
        <v>4720.6727194999121</v>
      </c>
      <c r="N1996" s="9"/>
      <c r="O1996" s="9"/>
      <c r="P1996" s="9"/>
      <c r="Q1996" s="9"/>
      <c r="R1996" s="9"/>
    </row>
    <row r="1997" spans="1:18" x14ac:dyDescent="0.2">
      <c r="A1997" s="33"/>
      <c r="B1997" s="34">
        <f t="shared" si="30"/>
        <v>1981</v>
      </c>
      <c r="C1997" s="35" t="s">
        <v>2019</v>
      </c>
      <c r="D1997" s="36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37" t="s">
        <v>50</v>
      </c>
      <c r="F1997" s="38">
        <v>0</v>
      </c>
      <c r="G1997" s="39">
        <f>VLOOKUP(C1997,'[8]Resumen Peso'!$B$1:$D$65536,3,0)*$C$14</f>
        <v>6279.6487750360975</v>
      </c>
      <c r="H1997" s="46"/>
      <c r="I1997" s="41"/>
      <c r="J1997" s="42">
        <f>+VLOOKUP(C1997,'[8]Resumen Peso'!$B$1:$D$65536,3,0)</f>
        <v>5239.3703879022332</v>
      </c>
      <c r="N1997" s="9"/>
      <c r="O1997" s="9"/>
      <c r="P1997" s="9"/>
      <c r="Q1997" s="9"/>
      <c r="R1997" s="9"/>
    </row>
    <row r="1998" spans="1:18" x14ac:dyDescent="0.2">
      <c r="A1998" s="33"/>
      <c r="B1998" s="34">
        <f t="shared" si="30"/>
        <v>1982</v>
      </c>
      <c r="C1998" s="35" t="s">
        <v>2020</v>
      </c>
      <c r="D1998" s="36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37" t="s">
        <v>50</v>
      </c>
      <c r="F1998" s="38">
        <v>0</v>
      </c>
      <c r="G1998" s="39">
        <f>VLOOKUP(C1998,'[8]Resumen Peso'!$B$1:$D$65536,3,0)*$C$14</f>
        <v>6901.3340037646713</v>
      </c>
      <c r="H1998" s="46"/>
      <c r="I1998" s="41"/>
      <c r="J1998" s="42">
        <f>+VLOOKUP(C1998,'[8]Resumen Peso'!$B$1:$D$65536,3,0)</f>
        <v>5758.0680563045544</v>
      </c>
      <c r="N1998" s="9"/>
      <c r="O1998" s="9"/>
      <c r="P1998" s="9"/>
      <c r="Q1998" s="9"/>
      <c r="R1998" s="9"/>
    </row>
    <row r="1999" spans="1:18" x14ac:dyDescent="0.2">
      <c r="A1999" s="33"/>
      <c r="B1999" s="34">
        <f t="shared" si="30"/>
        <v>1983</v>
      </c>
      <c r="C1999" s="35" t="s">
        <v>2021</v>
      </c>
      <c r="D1999" s="36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37" t="s">
        <v>50</v>
      </c>
      <c r="F1999" s="38">
        <v>0</v>
      </c>
      <c r="G1999" s="39">
        <f>VLOOKUP(C1999,'[8]Resumen Peso'!$B$1:$D$65536,3,0)*$C$14</f>
        <v>7635.3747083761909</v>
      </c>
      <c r="H1999" s="46"/>
      <c r="I1999" s="41"/>
      <c r="J1999" s="42">
        <f>+VLOOKUP(C1999,'[8]Resumen Peso'!$B$1:$D$65536,3,0)</f>
        <v>6370.5085396872228</v>
      </c>
      <c r="N1999" s="9"/>
      <c r="O1999" s="9"/>
      <c r="P1999" s="9"/>
      <c r="Q1999" s="9"/>
      <c r="R1999" s="9"/>
    </row>
    <row r="2000" spans="1:18" x14ac:dyDescent="0.2">
      <c r="A2000" s="33"/>
      <c r="B2000" s="34">
        <f t="shared" si="30"/>
        <v>1984</v>
      </c>
      <c r="C2000" s="35" t="s">
        <v>2022</v>
      </c>
      <c r="D2000" s="36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37" t="s">
        <v>50</v>
      </c>
      <c r="F2000" s="38">
        <v>0</v>
      </c>
      <c r="G2000" s="39">
        <f>VLOOKUP(C2000,'[8]Resumen Peso'!$B$1:$D$65536,3,0)*$C$14</f>
        <v>8502.6444413988775</v>
      </c>
      <c r="H2000" s="46"/>
      <c r="I2000" s="41"/>
      <c r="J2000" s="42">
        <f>+VLOOKUP(C2000,'[8]Resumen Peso'!$B$1:$D$65536,3,0)</f>
        <v>7094.1075052196247</v>
      </c>
      <c r="N2000" s="9"/>
      <c r="O2000" s="9"/>
      <c r="P2000" s="9"/>
      <c r="Q2000" s="9"/>
      <c r="R2000" s="9"/>
    </row>
    <row r="2001" spans="1:18" x14ac:dyDescent="0.2">
      <c r="A2001" s="33"/>
      <c r="B2001" s="34">
        <f t="shared" si="30"/>
        <v>1985</v>
      </c>
      <c r="C2001" s="35" t="s">
        <v>2023</v>
      </c>
      <c r="D2001" s="36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37" t="s">
        <v>50</v>
      </c>
      <c r="F2001" s="38">
        <v>0</v>
      </c>
      <c r="G2001" s="39">
        <f>VLOOKUP(C2001,'[8]Resumen Peso'!$B$1:$D$65536,3,0)*$C$14</f>
        <v>9522.9617743667422</v>
      </c>
      <c r="H2001" s="46"/>
      <c r="I2001" s="41"/>
      <c r="J2001" s="42">
        <f>+VLOOKUP(C2001,'[8]Resumen Peso'!$B$1:$D$65536,3,0)</f>
        <v>7945.4004058459805</v>
      </c>
      <c r="N2001" s="9"/>
      <c r="O2001" s="9"/>
      <c r="P2001" s="9"/>
      <c r="Q2001" s="9"/>
      <c r="R2001" s="9"/>
    </row>
    <row r="2002" spans="1:18" x14ac:dyDescent="0.2">
      <c r="A2002" s="33"/>
      <c r="B2002" s="34">
        <f t="shared" ref="B2002:B2019" si="31">1+B2001</f>
        <v>1986</v>
      </c>
      <c r="C2002" s="35" t="s">
        <v>2024</v>
      </c>
      <c r="D2002" s="36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37" t="s">
        <v>50</v>
      </c>
      <c r="F2002" s="38">
        <v>0</v>
      </c>
      <c r="G2002" s="39">
        <f>VLOOKUP(C2002,'[8]Resumen Peso'!$B$1:$D$65536,3,0)*$C$14</f>
        <v>9831.0380904119484</v>
      </c>
      <c r="H2002" s="46"/>
      <c r="I2002" s="41"/>
      <c r="J2002" s="42">
        <f>+VLOOKUP(C2002,'[8]Resumen Peso'!$B$1:$D$65536,3,0)</f>
        <v>8202.4412030826024</v>
      </c>
      <c r="N2002" s="9"/>
      <c r="O2002" s="9"/>
      <c r="P2002" s="9"/>
      <c r="Q2002" s="9"/>
      <c r="R2002" s="9"/>
    </row>
    <row r="2003" spans="1:18" x14ac:dyDescent="0.2">
      <c r="A2003" s="33"/>
      <c r="B2003" s="34">
        <f t="shared" si="31"/>
        <v>1987</v>
      </c>
      <c r="C2003" s="35" t="s">
        <v>2025</v>
      </c>
      <c r="D2003" s="36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37" t="s">
        <v>50</v>
      </c>
      <c r="F2003" s="38">
        <v>0</v>
      </c>
      <c r="G2003" s="39">
        <f>VLOOKUP(C2003,'[8]Resumen Peso'!$B$1:$D$65536,3,0)*$C$14</f>
        <v>10959.908684963151</v>
      </c>
      <c r="H2003" s="46"/>
      <c r="I2003" s="41"/>
      <c r="J2003" s="42">
        <f>+VLOOKUP(C2003,'[8]Resumen Peso'!$B$1:$D$65536,3,0)</f>
        <v>9144.3045742280956</v>
      </c>
      <c r="N2003" s="9"/>
      <c r="O2003" s="9"/>
      <c r="P2003" s="9"/>
      <c r="Q2003" s="9"/>
      <c r="R2003" s="9"/>
    </row>
    <row r="2004" spans="1:18" x14ac:dyDescent="0.2">
      <c r="A2004" s="33"/>
      <c r="B2004" s="34">
        <f t="shared" si="31"/>
        <v>1988</v>
      </c>
      <c r="C2004" s="35" t="s">
        <v>2026</v>
      </c>
      <c r="D2004" s="36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37" t="s">
        <v>50</v>
      </c>
      <c r="F2004" s="38">
        <v>0</v>
      </c>
      <c r="G2004" s="39">
        <f>VLOOKUP(C2004,'[8]Resumen Peso'!$B$1:$D$65536,3,0)*$C$14</f>
        <v>12088.779279514356</v>
      </c>
      <c r="H2004" s="46"/>
      <c r="I2004" s="41"/>
      <c r="J2004" s="42">
        <f>+VLOOKUP(C2004,'[8]Resumen Peso'!$B$1:$D$65536,3,0)</f>
        <v>10086.167945373589</v>
      </c>
      <c r="N2004" s="9"/>
      <c r="O2004" s="9"/>
      <c r="P2004" s="9"/>
      <c r="Q2004" s="9"/>
      <c r="R2004" s="9"/>
    </row>
    <row r="2005" spans="1:18" x14ac:dyDescent="0.2">
      <c r="A2005" s="33"/>
      <c r="B2005" s="34">
        <f t="shared" si="31"/>
        <v>1989</v>
      </c>
      <c r="C2005" s="35" t="s">
        <v>2027</v>
      </c>
      <c r="D2005" s="36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37" t="s">
        <v>50</v>
      </c>
      <c r="F2005" s="38">
        <v>0</v>
      </c>
      <c r="G2005" s="39">
        <f>VLOOKUP(C2005,'[8]Resumen Peso'!$B$1:$D$65536,3,0)*$C$14</f>
        <v>2914.1081234473218</v>
      </c>
      <c r="H2005" s="46"/>
      <c r="I2005" s="41"/>
      <c r="J2005" s="42">
        <f>+VLOOKUP(C2005,'[8]Resumen Peso'!$B$1:$D$65536,3,0)</f>
        <v>2431.3607904046316</v>
      </c>
      <c r="N2005" s="9"/>
      <c r="O2005" s="9"/>
      <c r="P2005" s="9"/>
      <c r="Q2005" s="9"/>
      <c r="R2005" s="9"/>
    </row>
    <row r="2006" spans="1:18" x14ac:dyDescent="0.2">
      <c r="A2006" s="33"/>
      <c r="B2006" s="34">
        <f t="shared" si="31"/>
        <v>1990</v>
      </c>
      <c r="C2006" s="35" t="s">
        <v>2028</v>
      </c>
      <c r="D2006" s="36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37" t="s">
        <v>50</v>
      </c>
      <c r="F2006" s="38">
        <v>0</v>
      </c>
      <c r="G2006" s="39">
        <f>VLOOKUP(C2006,'[8]Resumen Peso'!$B$1:$D$65536,3,0)*$C$14</f>
        <v>3334.1597448451339</v>
      </c>
      <c r="H2006" s="46"/>
      <c r="I2006" s="41"/>
      <c r="J2006" s="42">
        <f>+VLOOKUP(C2006,'[8]Resumen Peso'!$B$1:$D$65536,3,0)</f>
        <v>2781.8272106431373</v>
      </c>
      <c r="N2006" s="9"/>
      <c r="O2006" s="9"/>
      <c r="P2006" s="9"/>
      <c r="Q2006" s="9"/>
      <c r="R2006" s="9"/>
    </row>
    <row r="2007" spans="1:18" x14ac:dyDescent="0.2">
      <c r="A2007" s="33"/>
      <c r="B2007" s="34">
        <f t="shared" si="31"/>
        <v>1991</v>
      </c>
      <c r="C2007" s="35" t="s">
        <v>2029</v>
      </c>
      <c r="D2007" s="36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37" t="s">
        <v>50</v>
      </c>
      <c r="F2007" s="38">
        <v>0</v>
      </c>
      <c r="G2007" s="39">
        <f>VLOOKUP(C2007,'[8]Resumen Peso'!$B$1:$D$65536,3,0)*$C$14</f>
        <v>3750.460905337608</v>
      </c>
      <c r="H2007" s="46"/>
      <c r="I2007" s="41"/>
      <c r="J2007" s="42">
        <f>+VLOOKUP(C2007,'[8]Resumen Peso'!$B$1:$D$65536,3,0)</f>
        <v>3129.1644664152273</v>
      </c>
      <c r="N2007" s="9"/>
      <c r="O2007" s="9"/>
      <c r="P2007" s="9"/>
      <c r="Q2007" s="9"/>
      <c r="R2007" s="9"/>
    </row>
    <row r="2008" spans="1:18" x14ac:dyDescent="0.2">
      <c r="A2008" s="33"/>
      <c r="B2008" s="34">
        <f t="shared" si="31"/>
        <v>1992</v>
      </c>
      <c r="C2008" s="35" t="s">
        <v>2030</v>
      </c>
      <c r="D2008" s="36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37" t="s">
        <v>50</v>
      </c>
      <c r="F2008" s="38">
        <v>0</v>
      </c>
      <c r="G2008" s="39">
        <f>VLOOKUP(C2008,'[8]Resumen Peso'!$B$1:$D$65536,3,0)*$C$14</f>
        <v>4163.0116049247454</v>
      </c>
      <c r="H2008" s="46"/>
      <c r="I2008" s="41"/>
      <c r="J2008" s="42">
        <f>+VLOOKUP(C2008,'[8]Resumen Peso'!$B$1:$D$65536,3,0)</f>
        <v>3473.3725577209025</v>
      </c>
      <c r="N2008" s="9"/>
      <c r="O2008" s="9"/>
      <c r="P2008" s="9"/>
      <c r="Q2008" s="9"/>
      <c r="R2008" s="9"/>
    </row>
    <row r="2009" spans="1:18" x14ac:dyDescent="0.2">
      <c r="A2009" s="33"/>
      <c r="B2009" s="34">
        <f t="shared" si="31"/>
        <v>1993</v>
      </c>
      <c r="C2009" s="35" t="s">
        <v>2031</v>
      </c>
      <c r="D2009" s="36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37" t="s">
        <v>50</v>
      </c>
      <c r="F2009" s="38">
        <v>0</v>
      </c>
      <c r="G2009" s="39">
        <f>VLOOKUP(C2009,'[8]Resumen Peso'!$B$1:$D$65536,3,0)*$C$14</f>
        <v>4575.5623045118818</v>
      </c>
      <c r="H2009" s="46"/>
      <c r="I2009" s="41"/>
      <c r="J2009" s="42">
        <f>+VLOOKUP(C2009,'[8]Resumen Peso'!$B$1:$D$65536,3,0)</f>
        <v>3817.5806490265772</v>
      </c>
      <c r="N2009" s="9"/>
      <c r="O2009" s="9"/>
      <c r="P2009" s="9"/>
      <c r="Q2009" s="9"/>
      <c r="R2009" s="9"/>
    </row>
    <row r="2010" spans="1:18" x14ac:dyDescent="0.2">
      <c r="A2010" s="33"/>
      <c r="B2010" s="34">
        <f t="shared" si="31"/>
        <v>1994</v>
      </c>
      <c r="C2010" s="35" t="s">
        <v>2032</v>
      </c>
      <c r="D2010" s="36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37" t="s">
        <v>50</v>
      </c>
      <c r="F2010" s="38">
        <v>0</v>
      </c>
      <c r="G2010" s="39">
        <f>VLOOKUP(C2010,'[8]Resumen Peso'!$B$1:$D$65536,3,0)*$C$14</f>
        <v>5129.5728885265426</v>
      </c>
      <c r="J2010" s="42">
        <f>+VLOOKUP(C2010,'[8]Resumen Peso'!$B$1:$D$65536,3,0)</f>
        <v>4279.8145656765018</v>
      </c>
    </row>
    <row r="2011" spans="1:18" x14ac:dyDescent="0.2">
      <c r="A2011" s="33"/>
      <c r="B2011" s="34">
        <f t="shared" si="31"/>
        <v>1995</v>
      </c>
      <c r="C2011" s="35" t="s">
        <v>2033</v>
      </c>
      <c r="D2011" s="36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37" t="s">
        <v>50</v>
      </c>
      <c r="F2011" s="38">
        <v>0</v>
      </c>
      <c r="G2011" s="39">
        <f>VLOOKUP(C2011,'[8]Resumen Peso'!$B$1:$D$65536,3,0)*$C$14</f>
        <v>5693.1996543024889</v>
      </c>
      <c r="J2011" s="42">
        <f>+VLOOKUP(C2011,'[8]Resumen Peso'!$B$1:$D$65536,3,0)</f>
        <v>4750.071660018315</v>
      </c>
    </row>
    <row r="2012" spans="1:18" x14ac:dyDescent="0.2">
      <c r="A2012" s="33"/>
      <c r="B2012" s="34">
        <f t="shared" si="31"/>
        <v>1996</v>
      </c>
      <c r="C2012" s="35" t="s">
        <v>2034</v>
      </c>
      <c r="D2012" s="36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37" t="s">
        <v>50</v>
      </c>
      <c r="F2012" s="38">
        <v>0</v>
      </c>
      <c r="G2012" s="39">
        <f>VLOOKUP(C2012,'[8]Resumen Peso'!$B$1:$D$65536,3,0)*$C$14</f>
        <v>6256.8264200784361</v>
      </c>
      <c r="J2012" s="42">
        <f>+VLOOKUP(C2012,'[8]Resumen Peso'!$B$1:$D$65536,3,0)</f>
        <v>5220.3287543601282</v>
      </c>
    </row>
    <row r="2013" spans="1:18" x14ac:dyDescent="0.2">
      <c r="A2013" s="33"/>
      <c r="B2013" s="34">
        <f t="shared" si="31"/>
        <v>1997</v>
      </c>
      <c r="C2013" s="35" t="s">
        <v>2035</v>
      </c>
      <c r="D2013" s="36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37" t="s">
        <v>50</v>
      </c>
      <c r="F2013" s="38">
        <v>0</v>
      </c>
      <c r="G2013" s="39">
        <f>VLOOKUP(C2013,'[8]Resumen Peso'!$B$1:$D$65536,3,0)*$C$14</f>
        <v>6922.3159140691632</v>
      </c>
      <c r="J2013" s="42">
        <f>+VLOOKUP(C2013,'[8]Resumen Peso'!$B$1:$D$65536,3,0)</f>
        <v>5775.5741308429897</v>
      </c>
    </row>
    <row r="2014" spans="1:18" x14ac:dyDescent="0.2">
      <c r="A2014" s="33"/>
      <c r="B2014" s="34">
        <f t="shared" si="31"/>
        <v>1998</v>
      </c>
      <c r="C2014" s="35" t="s">
        <v>2036</v>
      </c>
      <c r="D2014" s="36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37" t="s">
        <v>50</v>
      </c>
      <c r="F2014" s="38">
        <v>0</v>
      </c>
      <c r="G2014" s="39">
        <f>VLOOKUP(C2014,'[8]Resumen Peso'!$B$1:$D$65536,3,0)*$C$14</f>
        <v>7708.5923319255708</v>
      </c>
      <c r="J2014" s="42">
        <f>+VLOOKUP(C2014,'[8]Resumen Peso'!$B$1:$D$65536,3,0)</f>
        <v>6431.5970276647986</v>
      </c>
    </row>
    <row r="2015" spans="1:18" x14ac:dyDescent="0.2">
      <c r="A2015" s="33"/>
      <c r="B2015" s="34">
        <f t="shared" si="31"/>
        <v>1999</v>
      </c>
      <c r="C2015" s="35" t="s">
        <v>2037</v>
      </c>
      <c r="D2015" s="36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37" t="s">
        <v>50</v>
      </c>
      <c r="F2015" s="38">
        <v>0</v>
      </c>
      <c r="G2015" s="39">
        <f>VLOOKUP(C2015,'[8]Resumen Peso'!$B$1:$D$65536,3,0)*$C$14</f>
        <v>8633.6234117566401</v>
      </c>
      <c r="J2015" s="42">
        <f>+VLOOKUP(C2015,'[8]Resumen Peso'!$B$1:$D$65536,3,0)</f>
        <v>7203.3886709845747</v>
      </c>
    </row>
    <row r="2016" spans="1:18" x14ac:dyDescent="0.2">
      <c r="A2016" s="33"/>
      <c r="B2016" s="34">
        <f t="shared" si="31"/>
        <v>2000</v>
      </c>
      <c r="C2016" s="35" t="s">
        <v>2038</v>
      </c>
      <c r="D2016" s="36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37" t="s">
        <v>50</v>
      </c>
      <c r="F2016" s="38">
        <v>0</v>
      </c>
      <c r="G2016" s="39">
        <f>VLOOKUP(C2016,'[8]Resumen Peso'!$B$1:$D$65536,3,0)*$C$14</f>
        <v>8912.9288377192988</v>
      </c>
      <c r="J2016" s="42">
        <f>+VLOOKUP(C2016,'[8]Resumen Peso'!$B$1:$D$65536,3,0)</f>
        <v>7436.4247260879529</v>
      </c>
    </row>
    <row r="2017" spans="1:18" x14ac:dyDescent="0.2">
      <c r="A2017" s="33"/>
      <c r="B2017" s="34">
        <f t="shared" si="31"/>
        <v>2001</v>
      </c>
      <c r="C2017" s="35" t="s">
        <v>2039</v>
      </c>
      <c r="D2017" s="36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37" t="s">
        <v>50</v>
      </c>
      <c r="F2017" s="38">
        <v>0</v>
      </c>
      <c r="G2017" s="39">
        <f>VLOOKUP(C2017,'[8]Resumen Peso'!$B$1:$D$65536,3,0)*$C$14</f>
        <v>9936.3755158520598</v>
      </c>
      <c r="J2017" s="42">
        <f>+VLOOKUP(C2017,'[8]Resumen Peso'!$B$1:$D$65536,3,0)</f>
        <v>8290.3285686599247</v>
      </c>
    </row>
    <row r="2018" spans="1:18" x14ac:dyDescent="0.2">
      <c r="A2018" s="33"/>
      <c r="B2018" s="34">
        <f t="shared" si="31"/>
        <v>2002</v>
      </c>
      <c r="C2018" s="35" t="s">
        <v>2040</v>
      </c>
      <c r="D2018" s="36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37" t="s">
        <v>50</v>
      </c>
      <c r="F2018" s="38">
        <v>0</v>
      </c>
      <c r="G2018" s="39">
        <f>VLOOKUP(C2018,'[8]Resumen Peso'!$B$1:$D$65536,3,0)*$C$14</f>
        <v>10959.822193984821</v>
      </c>
      <c r="J2018" s="42">
        <f>+VLOOKUP(C2018,'[8]Resumen Peso'!$B$1:$D$65536,3,0)</f>
        <v>9144.2324112318965</v>
      </c>
    </row>
    <row r="2019" spans="1:18" x14ac:dyDescent="0.2">
      <c r="A2019" s="33"/>
      <c r="B2019" s="34">
        <f t="shared" si="31"/>
        <v>2003</v>
      </c>
      <c r="C2019" s="35" t="s">
        <v>2041</v>
      </c>
      <c r="D2019" s="36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37" t="s">
        <v>50</v>
      </c>
      <c r="F2019" s="38">
        <v>0</v>
      </c>
      <c r="G2019" s="39">
        <f>VLOOKUP(C2019,'[8]Resumen Peso'!$B$1:$D$65536,3,0)*$C$14</f>
        <v>17557.36020946451</v>
      </c>
      <c r="J2019" s="42">
        <f>+VLOOKUP(C2019,'[8]Resumen Peso'!$B$1:$D$65536,3,0)</f>
        <v>14648.830924572294</v>
      </c>
    </row>
    <row r="2020" spans="1:18" x14ac:dyDescent="0.2">
      <c r="A2020" s="33"/>
    </row>
    <row r="2021" spans="1:18" x14ac:dyDescent="0.2">
      <c r="A2021" s="33"/>
    </row>
    <row r="2022" spans="1:18" ht="15.75" x14ac:dyDescent="0.25">
      <c r="A2022" s="33"/>
      <c r="B2022" s="18" t="s">
        <v>2042</v>
      </c>
      <c r="D2022" s="25"/>
      <c r="E2022" s="26"/>
      <c r="F2022" s="26"/>
      <c r="G2022" s="27"/>
      <c r="H2022" s="27"/>
      <c r="I2022" s="27"/>
      <c r="J2022" s="28"/>
      <c r="M2022" s="9"/>
      <c r="N2022" s="9"/>
      <c r="O2022" s="9"/>
      <c r="P2022" s="9"/>
      <c r="Q2022" s="9"/>
      <c r="R2022" s="9"/>
    </row>
    <row r="2023" spans="1:18" ht="15.75" x14ac:dyDescent="0.25">
      <c r="A2023" s="33"/>
      <c r="B2023" s="18"/>
      <c r="D2023" s="25"/>
      <c r="E2023" s="26"/>
      <c r="F2023" s="26"/>
      <c r="G2023" s="27"/>
      <c r="H2023" s="27"/>
      <c r="I2023" s="27"/>
      <c r="J2023" s="28"/>
      <c r="M2023" s="9"/>
      <c r="N2023" s="9"/>
      <c r="O2023" s="9"/>
      <c r="P2023" s="9"/>
      <c r="Q2023" s="9"/>
      <c r="R2023" s="9"/>
    </row>
    <row r="2024" spans="1:18" ht="33.75" x14ac:dyDescent="0.2">
      <c r="A2024" s="33"/>
      <c r="B2024" s="29" t="s">
        <v>44</v>
      </c>
      <c r="C2024" s="29" t="s">
        <v>45</v>
      </c>
      <c r="D2024" s="29" t="s">
        <v>22</v>
      </c>
      <c r="E2024" s="29" t="s">
        <v>46</v>
      </c>
      <c r="F2024" s="30" t="s">
        <v>47</v>
      </c>
      <c r="G2024" s="30" t="s">
        <v>21</v>
      </c>
      <c r="H2024" s="31"/>
      <c r="I2024" s="32"/>
      <c r="J2024" s="30" t="s">
        <v>48</v>
      </c>
      <c r="M2024" s="9"/>
      <c r="N2024" s="9"/>
      <c r="O2024" s="9"/>
      <c r="P2024" s="9"/>
      <c r="Q2024" s="9"/>
      <c r="R2024" s="9"/>
    </row>
    <row r="2025" spans="1:18" x14ac:dyDescent="0.2">
      <c r="A2025" s="33"/>
      <c r="B2025" s="34">
        <v>1</v>
      </c>
      <c r="C2025" s="49" t="s">
        <v>2043</v>
      </c>
      <c r="D2025" s="35" t="str">
        <f>VLOOKUP(C2025,[9]Resumen!$C$1:$J$65536,8,0)</f>
        <v>1 Poste autosoportable de acero (25/750) de suspensión (2°) Tipo SCU1-25</v>
      </c>
      <c r="E2025" s="37" t="s">
        <v>50</v>
      </c>
      <c r="F2025" s="38">
        <f t="shared" ref="F2025:F2088" si="32">IF(MID(C2025,1,2)="EA",0,1)</f>
        <v>0</v>
      </c>
      <c r="G2025" s="39">
        <f>VLOOKUP(C2025,'[10]Estructuras de Acero y Concreto'!$C$1:$L$65536,7,0)</f>
        <v>5318.2492765877987</v>
      </c>
      <c r="H2025" s="50"/>
      <c r="J2025" s="42">
        <f>VLOOKUP(C2025,'[10]Estructuras de Acero y Concreto'!$C$1:$L$65536,10,0)</f>
        <v>1415</v>
      </c>
      <c r="M2025" s="9"/>
      <c r="N2025" s="9"/>
      <c r="O2025" s="9"/>
      <c r="P2025" s="9"/>
      <c r="Q2025" s="9"/>
      <c r="R2025" s="9"/>
    </row>
    <row r="2026" spans="1:18" x14ac:dyDescent="0.2">
      <c r="A2026" s="33"/>
      <c r="B2026" s="34">
        <f>1+B2025</f>
        <v>2</v>
      </c>
      <c r="C2026" s="49" t="s">
        <v>2044</v>
      </c>
      <c r="D2026" s="35" t="str">
        <f>VLOOKUP(C2026,[9]Resumen!$C$1:$J$65536,8,0)</f>
        <v>1 Poste autosoportable de acero (25/3300) de suspensión (25°) Tipo SCU11-25</v>
      </c>
      <c r="E2026" s="37" t="s">
        <v>50</v>
      </c>
      <c r="F2026" s="38">
        <f t="shared" si="32"/>
        <v>0</v>
      </c>
      <c r="G2026" s="39">
        <f>VLOOKUP(C2026,'[10]Estructuras de Acero y Concreto'!$C$1:$L$65536,7,0)</f>
        <v>13932.685560643793</v>
      </c>
      <c r="J2026" s="42">
        <f>VLOOKUP(C2026,'[10]Estructuras de Acero y Concreto'!$C$1:$L$65536,10,0)</f>
        <v>3707</v>
      </c>
      <c r="M2026" s="9"/>
      <c r="N2026" s="9"/>
      <c r="O2026" s="9"/>
      <c r="P2026" s="9"/>
      <c r="Q2026" s="9"/>
      <c r="R2026" s="9"/>
    </row>
    <row r="2027" spans="1:18" x14ac:dyDescent="0.2">
      <c r="A2027" s="33"/>
      <c r="B2027" s="34">
        <f t="shared" ref="B2027:B2090" si="33">1+B2026</f>
        <v>3</v>
      </c>
      <c r="C2027" s="49" t="s">
        <v>2045</v>
      </c>
      <c r="D2027" s="35" t="str">
        <f>VLOOKUP(C2027,[9]Resumen!$C$1:$J$65536,8,0)</f>
        <v>1 Poste autosoportable de acero (25/5450) de ángulo medio (50°) Tipo ACU1-25</v>
      </c>
      <c r="E2027" s="37" t="s">
        <v>50</v>
      </c>
      <c r="F2027" s="38">
        <f t="shared" si="32"/>
        <v>0</v>
      </c>
      <c r="G2027" s="39">
        <f>VLOOKUP(C2027,'[10]Estructuras de Acero y Concreto'!$C$1:$L$65536,7,0)</f>
        <v>19303.553557989351</v>
      </c>
      <c r="J2027" s="42">
        <f>VLOOKUP(C2027,'[10]Estructuras de Acero y Concreto'!$C$1:$L$65536,10,0)</f>
        <v>5136</v>
      </c>
      <c r="M2027" s="9"/>
      <c r="N2027" s="9"/>
      <c r="O2027" s="9"/>
      <c r="P2027" s="9"/>
      <c r="Q2027" s="9"/>
      <c r="R2027" s="9"/>
    </row>
    <row r="2028" spans="1:18" x14ac:dyDescent="0.2">
      <c r="A2028" s="33"/>
      <c r="B2028" s="34">
        <f t="shared" si="33"/>
        <v>4</v>
      </c>
      <c r="C2028" s="49" t="s">
        <v>2046</v>
      </c>
      <c r="D2028" s="35" t="str">
        <f>VLOOKUP(C2028,[9]Resumen!$C$1:$J$65536,8,0)</f>
        <v>1 Poste autosoportable de acero (23/8500) de ángulo mayor y terminal (90°) Tipo ACTU1-23</v>
      </c>
      <c r="E2028" s="37" t="s">
        <v>50</v>
      </c>
      <c r="F2028" s="38">
        <f t="shared" si="32"/>
        <v>0</v>
      </c>
      <c r="G2028" s="39">
        <f>VLOOKUP(C2028,'[10]Estructuras de Acero y Concreto'!$C$1:$L$65536,7,0)</f>
        <v>23697.21674126224</v>
      </c>
      <c r="J2028" s="42">
        <f>VLOOKUP(C2028,'[10]Estructuras de Acero y Concreto'!$C$1:$L$65536,10,0)</f>
        <v>6305</v>
      </c>
      <c r="M2028" s="9"/>
      <c r="N2028" s="9"/>
      <c r="O2028" s="9"/>
      <c r="P2028" s="9"/>
      <c r="Q2028" s="9"/>
      <c r="R2028" s="9"/>
    </row>
    <row r="2029" spans="1:18" x14ac:dyDescent="0.2">
      <c r="A2029" s="33"/>
      <c r="B2029" s="34">
        <f t="shared" si="33"/>
        <v>5</v>
      </c>
      <c r="C2029" s="49" t="s">
        <v>2047</v>
      </c>
      <c r="D2029" s="35" t="str">
        <f>VLOOKUP(C2029,[9]Resumen!$C$1:$J$65536,8,0)</f>
        <v>1 Poste autosoportable de acero (25/850) de suspensión (2°) Tipo SCU1-25</v>
      </c>
      <c r="E2029" s="37" t="s">
        <v>50</v>
      </c>
      <c r="F2029" s="38">
        <f t="shared" si="32"/>
        <v>0</v>
      </c>
      <c r="G2029" s="39">
        <f>VLOOKUP(C2029,'[10]Estructuras de Acero y Concreto'!$C$1:$L$65536,7,0)</f>
        <v>5769.2668830828761</v>
      </c>
      <c r="J2029" s="42">
        <f>VLOOKUP(C2029,'[10]Estructuras de Acero y Concreto'!$C$1:$L$65536,10,0)</f>
        <v>1535</v>
      </c>
      <c r="M2029" s="9"/>
      <c r="N2029" s="9"/>
      <c r="O2029" s="9"/>
      <c r="P2029" s="9"/>
      <c r="Q2029" s="9"/>
      <c r="R2029" s="9"/>
    </row>
    <row r="2030" spans="1:18" x14ac:dyDescent="0.2">
      <c r="A2030" s="33"/>
      <c r="B2030" s="34">
        <f t="shared" si="33"/>
        <v>6</v>
      </c>
      <c r="C2030" s="49" t="s">
        <v>2048</v>
      </c>
      <c r="D2030" s="35" t="str">
        <f>VLOOKUP(C2030,[9]Resumen!$C$1:$J$65536,8,0)</f>
        <v>1 Poste autosoportable de acero (25/4000) de suspensión (25°) Tipo SCU11-25</v>
      </c>
      <c r="E2030" s="37" t="s">
        <v>50</v>
      </c>
      <c r="F2030" s="38">
        <f t="shared" si="32"/>
        <v>0</v>
      </c>
      <c r="G2030" s="39">
        <f>VLOOKUP(C2030,'[10]Estructuras de Acero y Concreto'!$C$1:$L$65536,7,0)</f>
        <v>15789.374707381867</v>
      </c>
      <c r="J2030" s="42">
        <f>VLOOKUP(C2030,'[10]Estructuras de Acero y Concreto'!$C$1:$L$65536,10,0)</f>
        <v>4201</v>
      </c>
      <c r="M2030" s="9"/>
      <c r="N2030" s="9"/>
      <c r="O2030" s="9"/>
      <c r="P2030" s="9"/>
      <c r="Q2030" s="9"/>
      <c r="R2030" s="9"/>
    </row>
    <row r="2031" spans="1:18" x14ac:dyDescent="0.2">
      <c r="A2031" s="33"/>
      <c r="B2031" s="34">
        <f t="shared" si="33"/>
        <v>7</v>
      </c>
      <c r="C2031" s="49" t="s">
        <v>2049</v>
      </c>
      <c r="D2031" s="35" t="str">
        <f>VLOOKUP(C2031,[9]Resumen!$C$1:$J$65536,8,0)</f>
        <v>1 Poste autosoportable de acero (25/6650) de ángulo medio (50°) Tipo ACU1-25</v>
      </c>
      <c r="E2031" s="37" t="s">
        <v>50</v>
      </c>
      <c r="F2031" s="38">
        <f t="shared" si="32"/>
        <v>0</v>
      </c>
      <c r="G2031" s="39">
        <f>VLOOKUP(C2031,'[10]Estructuras de Acero y Concreto'!$C$1:$L$65536,7,0)</f>
        <v>21972.074396418564</v>
      </c>
      <c r="J2031" s="42">
        <f>VLOOKUP(C2031,'[10]Estructuras de Acero y Concreto'!$C$1:$L$65536,10,0)</f>
        <v>5846</v>
      </c>
      <c r="M2031" s="9"/>
      <c r="N2031" s="9"/>
      <c r="O2031" s="9"/>
      <c r="P2031" s="9"/>
      <c r="Q2031" s="9"/>
      <c r="R2031" s="9"/>
    </row>
    <row r="2032" spans="1:18" x14ac:dyDescent="0.2">
      <c r="A2032" s="33"/>
      <c r="B2032" s="34">
        <f t="shared" si="33"/>
        <v>8</v>
      </c>
      <c r="C2032" s="49" t="s">
        <v>2050</v>
      </c>
      <c r="D2032" s="35" t="str">
        <f>VLOOKUP(C2032,[9]Resumen!$C$1:$J$65536,8,0)</f>
        <v>1 Poste autosoportable de acero (23/1045) de ángulo mayor y terminal (90°) Tipo ACTU1-23</v>
      </c>
      <c r="E2032" s="37" t="s">
        <v>50</v>
      </c>
      <c r="F2032" s="38">
        <f t="shared" si="32"/>
        <v>0</v>
      </c>
      <c r="G2032" s="39">
        <f>VLOOKUP(C2032,'[10]Estructuras de Acero y Concreto'!$C$1:$L$65536,7,0)</f>
        <v>27098.641190245955</v>
      </c>
      <c r="J2032" s="42">
        <f>VLOOKUP(C2032,'[10]Estructuras de Acero y Concreto'!$C$1:$L$65536,10,0)</f>
        <v>7210</v>
      </c>
      <c r="M2032" s="9"/>
      <c r="N2032" s="9"/>
      <c r="O2032" s="9"/>
      <c r="P2032" s="9"/>
      <c r="Q2032" s="9"/>
      <c r="R2032" s="9"/>
    </row>
    <row r="2033" spans="1:18" x14ac:dyDescent="0.2">
      <c r="A2033" s="33"/>
      <c r="B2033" s="34">
        <f t="shared" si="33"/>
        <v>9</v>
      </c>
      <c r="C2033" s="49" t="s">
        <v>2051</v>
      </c>
      <c r="D2033" s="35" t="str">
        <f>VLOOKUP(C2033,[9]Resumen!$C$1:$J$65536,8,0)</f>
        <v>1 Poste autosoportable de acero (25/700) de suspensión (2°) Tipo SCU1-25</v>
      </c>
      <c r="E2033" s="37" t="s">
        <v>50</v>
      </c>
      <c r="F2033" s="38">
        <f t="shared" si="32"/>
        <v>0</v>
      </c>
      <c r="G2033" s="39">
        <f>VLOOKUP(C2033,'[10]Estructuras de Acero y Concreto'!$C$1:$L$65536,7,0)</f>
        <v>5085.2235132320075</v>
      </c>
      <c r="J2033" s="42">
        <f>VLOOKUP(C2033,'[10]Estructuras de Acero y Concreto'!$C$1:$L$65536,10,0)</f>
        <v>1353</v>
      </c>
      <c r="M2033" s="9"/>
      <c r="N2033" s="9"/>
      <c r="O2033" s="9"/>
      <c r="P2033" s="9"/>
      <c r="Q2033" s="9"/>
      <c r="R2033" s="9"/>
    </row>
    <row r="2034" spans="1:18" x14ac:dyDescent="0.2">
      <c r="A2034" s="33"/>
      <c r="B2034" s="34">
        <f t="shared" si="33"/>
        <v>10</v>
      </c>
      <c r="C2034" s="49" t="s">
        <v>2052</v>
      </c>
      <c r="D2034" s="35" t="str">
        <f>VLOOKUP(C2034,[9]Resumen!$C$1:$J$65536,8,0)</f>
        <v>1 Poste autosoportable de acero (25/3200) de suspensión (25°) Tipo SCU11-25</v>
      </c>
      <c r="E2034" s="37" t="s">
        <v>50</v>
      </c>
      <c r="F2034" s="38">
        <f t="shared" si="32"/>
        <v>0</v>
      </c>
      <c r="G2034" s="39">
        <f>VLOOKUP(C2034,'[10]Estructuras de Acero y Concreto'!$C$1:$L$65536,7,0)</f>
        <v>13658.316516692623</v>
      </c>
      <c r="J2034" s="42">
        <f>VLOOKUP(C2034,'[10]Estructuras de Acero y Concreto'!$C$1:$L$65536,10,0)</f>
        <v>3634</v>
      </c>
      <c r="M2034" s="9"/>
      <c r="N2034" s="9"/>
      <c r="O2034" s="9"/>
      <c r="P2034" s="9"/>
      <c r="Q2034" s="9"/>
      <c r="R2034" s="9"/>
    </row>
    <row r="2035" spans="1:18" x14ac:dyDescent="0.2">
      <c r="A2035" s="33"/>
      <c r="B2035" s="34">
        <f t="shared" si="33"/>
        <v>11</v>
      </c>
      <c r="C2035" s="49" t="s">
        <v>2053</v>
      </c>
      <c r="D2035" s="35" t="str">
        <f>VLOOKUP(C2035,[9]Resumen!$C$1:$J$65536,8,0)</f>
        <v>1 Poste autosoportable de acero (25/5800) de ángulo medio (50°) Tipo ACU1-25</v>
      </c>
      <c r="E2035" s="37" t="s">
        <v>50</v>
      </c>
      <c r="F2035" s="38">
        <f t="shared" si="32"/>
        <v>0</v>
      </c>
      <c r="G2035" s="39">
        <f>VLOOKUP(C2035,'[10]Estructuras de Acero y Concreto'!$C$1:$L$65536,7,0)</f>
        <v>20104.109809518115</v>
      </c>
      <c r="J2035" s="42">
        <f>VLOOKUP(C2035,'[10]Estructuras de Acero y Concreto'!$C$1:$L$65536,10,0)</f>
        <v>5349</v>
      </c>
      <c r="M2035" s="9"/>
      <c r="N2035" s="9"/>
      <c r="O2035" s="9"/>
      <c r="P2035" s="9"/>
      <c r="Q2035" s="9"/>
      <c r="R2035" s="9"/>
    </row>
    <row r="2036" spans="1:18" x14ac:dyDescent="0.2">
      <c r="A2036" s="33"/>
      <c r="B2036" s="34">
        <f t="shared" si="33"/>
        <v>12</v>
      </c>
      <c r="C2036" s="49" t="s">
        <v>2054</v>
      </c>
      <c r="D2036" s="35" t="str">
        <f>VLOOKUP(C2036,[9]Resumen!$C$1:$J$65536,8,0)</f>
        <v>1 Poste autosoportable de acero (23/9400) de ángulo mayor y terminal (90°) Tipo ACTU1-23</v>
      </c>
      <c r="E2036" s="37" t="s">
        <v>50</v>
      </c>
      <c r="F2036" s="38">
        <f t="shared" si="32"/>
        <v>0</v>
      </c>
      <c r="G2036" s="39">
        <f>VLOOKUP(C2036,'[10]Estructuras de Acero y Concreto'!$C$1:$L$65536,7,0)</f>
        <v>25298.329244319768</v>
      </c>
      <c r="J2036" s="42">
        <f>VLOOKUP(C2036,'[10]Estructuras de Acero y Concreto'!$C$1:$L$65536,10,0)</f>
        <v>6731</v>
      </c>
      <c r="M2036" s="9"/>
      <c r="N2036" s="9"/>
      <c r="O2036" s="9"/>
      <c r="P2036" s="9"/>
      <c r="Q2036" s="9"/>
      <c r="R2036" s="9"/>
    </row>
    <row r="2037" spans="1:18" x14ac:dyDescent="0.2">
      <c r="A2037" s="33"/>
      <c r="B2037" s="34">
        <f t="shared" si="33"/>
        <v>13</v>
      </c>
      <c r="C2037" s="49" t="s">
        <v>2055</v>
      </c>
      <c r="D2037" s="35" t="str">
        <f>VLOOKUP(C2037,[9]Resumen!$C$1:$J$65536,8,0)</f>
        <v>1 Poste autosoportable de acero (25/900) de suspensión (2°) Tipo SCU1-25</v>
      </c>
      <c r="E2037" s="37" t="s">
        <v>50</v>
      </c>
      <c r="F2037" s="38">
        <f t="shared" si="32"/>
        <v>0</v>
      </c>
      <c r="G2037" s="39">
        <f>VLOOKUP(C2037,'[10]Estructuras de Acero y Concreto'!$C$1:$L$65536,7,0)</f>
        <v>5987.258726222165</v>
      </c>
      <c r="J2037" s="42">
        <f>VLOOKUP(C2037,'[10]Estructuras de Acero y Concreto'!$C$1:$L$65536,10,0)</f>
        <v>1593</v>
      </c>
      <c r="M2037" s="9"/>
      <c r="N2037" s="9"/>
      <c r="O2037" s="9"/>
      <c r="P2037" s="9"/>
      <c r="Q2037" s="9"/>
      <c r="R2037" s="9"/>
    </row>
    <row r="2038" spans="1:18" x14ac:dyDescent="0.2">
      <c r="A2038" s="33"/>
      <c r="B2038" s="34">
        <f t="shared" si="33"/>
        <v>14</v>
      </c>
      <c r="C2038" s="49" t="s">
        <v>2056</v>
      </c>
      <c r="D2038" s="35" t="str">
        <f>VLOOKUP(C2038,[9]Resumen!$C$1:$J$65536,8,0)</f>
        <v>1 Poste autosoportable de acero (25/4650) de suspensión (25°) Tipo SCU11-25</v>
      </c>
      <c r="E2038" s="37" t="s">
        <v>50</v>
      </c>
      <c r="F2038" s="38">
        <f t="shared" si="32"/>
        <v>0</v>
      </c>
      <c r="G2038" s="39">
        <f>VLOOKUP(C2038,'[10]Estructuras de Acero y Concreto'!$C$1:$L$65536,7,0)</f>
        <v>17413.038090764148</v>
      </c>
      <c r="J2038" s="42">
        <f>VLOOKUP(C2038,'[10]Estructuras de Acero y Concreto'!$C$1:$L$65536,10,0)</f>
        <v>4633</v>
      </c>
      <c r="M2038" s="9"/>
      <c r="N2038" s="9"/>
      <c r="O2038" s="9"/>
      <c r="P2038" s="9"/>
      <c r="Q2038" s="9"/>
      <c r="R2038" s="9"/>
    </row>
    <row r="2039" spans="1:18" x14ac:dyDescent="0.2">
      <c r="A2039" s="33"/>
      <c r="B2039" s="34">
        <f t="shared" si="33"/>
        <v>15</v>
      </c>
      <c r="C2039" s="49" t="s">
        <v>2057</v>
      </c>
      <c r="D2039" s="35" t="str">
        <f>VLOOKUP(C2039,[9]Resumen!$C$1:$J$65536,8,0)</f>
        <v>1 Poste autosoportable de acero (25/7800) de ángulo medio (50°) Tipo ACU1-25</v>
      </c>
      <c r="E2039" s="37" t="s">
        <v>50</v>
      </c>
      <c r="F2039" s="38">
        <f t="shared" si="32"/>
        <v>0</v>
      </c>
      <c r="G2039" s="39">
        <f>VLOOKUP(C2039,'[10]Estructuras de Acero y Concreto'!$C$1:$L$65536,7,0)</f>
        <v>24369.984670950733</v>
      </c>
      <c r="J2039" s="42">
        <f>VLOOKUP(C2039,'[10]Estructuras de Acero y Concreto'!$C$1:$L$65536,10,0)</f>
        <v>6484</v>
      </c>
      <c r="M2039" s="9"/>
      <c r="N2039" s="9"/>
      <c r="O2039" s="9"/>
      <c r="P2039" s="9"/>
      <c r="Q2039" s="9"/>
      <c r="R2039" s="9"/>
    </row>
    <row r="2040" spans="1:18" x14ac:dyDescent="0.2">
      <c r="A2040" s="33"/>
      <c r="B2040" s="34">
        <f t="shared" si="33"/>
        <v>16</v>
      </c>
      <c r="C2040" s="49" t="s">
        <v>2058</v>
      </c>
      <c r="D2040" s="35" t="str">
        <f>VLOOKUP(C2040,[9]Resumen!$C$1:$J$65536,8,0)</f>
        <v>1 Poste autosoportable de acero (23/1230) de ángulo mayor y terminal (90°) Tipo ACTU1-23</v>
      </c>
      <c r="E2040" s="37" t="s">
        <v>50</v>
      </c>
      <c r="F2040" s="38">
        <f t="shared" si="32"/>
        <v>0</v>
      </c>
      <c r="G2040" s="39">
        <f>VLOOKUP(C2040,'[10]Estructuras de Acero y Concreto'!$C$1:$L$65536,7,0)</f>
        <v>30127.976113871231</v>
      </c>
      <c r="J2040" s="42">
        <f>VLOOKUP(C2040,'[10]Estructuras de Acero y Concreto'!$C$1:$L$65536,10,0)</f>
        <v>8016</v>
      </c>
      <c r="M2040" s="9"/>
      <c r="N2040" s="9"/>
      <c r="O2040" s="9"/>
      <c r="P2040" s="9"/>
      <c r="Q2040" s="9"/>
      <c r="R2040" s="9"/>
    </row>
    <row r="2041" spans="1:18" x14ac:dyDescent="0.2">
      <c r="A2041" s="33"/>
      <c r="B2041" s="34">
        <f t="shared" si="33"/>
        <v>17</v>
      </c>
      <c r="C2041" s="49" t="s">
        <v>2059</v>
      </c>
      <c r="D2041" s="35" t="str">
        <f>VLOOKUP(C2041,[9]Resumen!$C$1:$J$65536,8,0)</f>
        <v>1 Poste autosoportable de acero (29/1250) de suspensión (2°) Tipo SCU2-29</v>
      </c>
      <c r="E2041" s="37" t="s">
        <v>50</v>
      </c>
      <c r="F2041" s="38">
        <f t="shared" si="32"/>
        <v>0</v>
      </c>
      <c r="G2041" s="39">
        <f>VLOOKUP(C2041,'[10]Estructuras de Acero y Concreto'!$C$1:$L$65536,7,0)</f>
        <v>8606.9193239477445</v>
      </c>
      <c r="J2041" s="42">
        <f>VLOOKUP(C2041,'[10]Estructuras de Acero y Concreto'!$C$1:$L$65536,10,0)</f>
        <v>2290</v>
      </c>
      <c r="M2041" s="9"/>
      <c r="N2041" s="9"/>
      <c r="O2041" s="9"/>
      <c r="P2041" s="9"/>
      <c r="Q2041" s="9"/>
      <c r="R2041" s="9"/>
    </row>
    <row r="2042" spans="1:18" x14ac:dyDescent="0.2">
      <c r="A2042" s="33"/>
      <c r="B2042" s="34">
        <f t="shared" si="33"/>
        <v>18</v>
      </c>
      <c r="C2042" s="49" t="s">
        <v>2060</v>
      </c>
      <c r="D2042" s="35" t="str">
        <f>VLOOKUP(C2042,[9]Resumen!$C$1:$J$65536,8,0)</f>
        <v>1 Poste autosoportable de acero (26/5950) de suspensión (25°) Tipo SCU21-26</v>
      </c>
      <c r="E2042" s="37" t="s">
        <v>50</v>
      </c>
      <c r="F2042" s="38">
        <f t="shared" si="32"/>
        <v>0</v>
      </c>
      <c r="G2042" s="39">
        <f>VLOOKUP(C2042,'[10]Estructuras de Acero y Concreto'!$C$1:$L$65536,7,0)</f>
        <v>21261.721666188816</v>
      </c>
      <c r="J2042" s="42">
        <f>VLOOKUP(C2042,'[10]Estructuras de Acero y Concreto'!$C$1:$L$65536,10,0)</f>
        <v>5657</v>
      </c>
      <c r="M2042" s="9"/>
      <c r="N2042" s="9"/>
      <c r="O2042" s="9"/>
      <c r="P2042" s="9"/>
      <c r="Q2042" s="9"/>
      <c r="R2042" s="9"/>
    </row>
    <row r="2043" spans="1:18" x14ac:dyDescent="0.2">
      <c r="A2043" s="33"/>
      <c r="B2043" s="34">
        <f t="shared" si="33"/>
        <v>19</v>
      </c>
      <c r="C2043" s="49" t="s">
        <v>2061</v>
      </c>
      <c r="D2043" s="35" t="str">
        <f>VLOOKUP(C2043,[9]Resumen!$C$1:$J$65536,8,0)</f>
        <v>2 Postes autosoportables de acero (26/5500) de ángulo medio (50°) Tipo ACU2-26</v>
      </c>
      <c r="E2043" s="37" t="s">
        <v>50</v>
      </c>
      <c r="F2043" s="38">
        <f t="shared" si="32"/>
        <v>0</v>
      </c>
      <c r="G2043" s="39">
        <f>VLOOKUP(C2043,'[10]Estructuras de Acero y Concreto'!$C$1:$L$65536,7,0)</f>
        <v>40403.660581850767</v>
      </c>
      <c r="J2043" s="42">
        <f>VLOOKUP(C2043,'[10]Estructuras de Acero y Concreto'!$C$1:$L$65536,10,0)</f>
        <v>10750</v>
      </c>
      <c r="M2043" s="9"/>
      <c r="N2043" s="9"/>
      <c r="O2043" s="9"/>
      <c r="P2043" s="9"/>
      <c r="Q2043" s="9"/>
      <c r="R2043" s="9"/>
    </row>
    <row r="2044" spans="1:18" x14ac:dyDescent="0.2">
      <c r="A2044" s="33"/>
      <c r="B2044" s="34">
        <f t="shared" si="33"/>
        <v>20</v>
      </c>
      <c r="C2044" s="49" t="s">
        <v>2062</v>
      </c>
      <c r="D2044" s="35" t="str">
        <f>VLOOKUP(C2044,[9]Resumen!$C$1:$J$65536,8,0)</f>
        <v>2 Postes autosoportables de acero (26/8900) de ángulo mayor y terminal (90°) Tipo ATCU2-26</v>
      </c>
      <c r="E2044" s="37" t="s">
        <v>50</v>
      </c>
      <c r="F2044" s="38">
        <f t="shared" si="32"/>
        <v>0</v>
      </c>
      <c r="G2044" s="39">
        <f>VLOOKUP(C2044,'[10]Estructuras de Acero y Concreto'!$C$1:$L$65536,7,0)</f>
        <v>55242.139835538845</v>
      </c>
      <c r="J2044" s="42">
        <f>VLOOKUP(C2044,'[10]Estructuras de Acero y Concreto'!$C$1:$L$65536,10,0)</f>
        <v>14698</v>
      </c>
      <c r="M2044" s="9"/>
      <c r="N2044" s="9"/>
      <c r="O2044" s="9"/>
      <c r="P2044" s="9"/>
      <c r="Q2044" s="9"/>
      <c r="R2044" s="9"/>
    </row>
    <row r="2045" spans="1:18" x14ac:dyDescent="0.2">
      <c r="A2045" s="33"/>
      <c r="B2045" s="34">
        <f t="shared" si="33"/>
        <v>21</v>
      </c>
      <c r="C2045" s="49" t="s">
        <v>2063</v>
      </c>
      <c r="D2045" s="35" t="str">
        <f>VLOOKUP(C2045,[9]Resumen!$C$1:$J$65536,8,0)</f>
        <v>1 Poste autosoportable de acero (29/1450) de suspensión (2°) Tipo SCU2-29</v>
      </c>
      <c r="E2045" s="37" t="s">
        <v>50</v>
      </c>
      <c r="F2045" s="38">
        <f t="shared" si="32"/>
        <v>0</v>
      </c>
      <c r="G2045" s="39">
        <f>VLOOKUP(C2045,'[10]Estructuras de Acero y Concreto'!$C$1:$L$65536,7,0)</f>
        <v>9478.8866965048965</v>
      </c>
      <c r="J2045" s="42">
        <f>VLOOKUP(C2045,'[10]Estructuras de Acero y Concreto'!$C$1:$L$65536,10,0)</f>
        <v>2522</v>
      </c>
      <c r="M2045" s="9"/>
      <c r="N2045" s="9"/>
      <c r="O2045" s="9"/>
      <c r="P2045" s="9"/>
      <c r="Q2045" s="9"/>
      <c r="R2045" s="9"/>
    </row>
    <row r="2046" spans="1:18" x14ac:dyDescent="0.2">
      <c r="A2046" s="33"/>
      <c r="B2046" s="34">
        <f t="shared" si="33"/>
        <v>22</v>
      </c>
      <c r="C2046" s="49" t="s">
        <v>2064</v>
      </c>
      <c r="D2046" s="35" t="str">
        <f>VLOOKUP(C2046,[9]Resumen!$C$1:$J$65536,8,0)</f>
        <v>1 Poste autosoportable de acero (26/7250) de suspensión (25°) Tipo SCU21-26</v>
      </c>
      <c r="E2046" s="37" t="s">
        <v>50</v>
      </c>
      <c r="F2046" s="38">
        <f t="shared" si="32"/>
        <v>0</v>
      </c>
      <c r="G2046" s="39">
        <f>VLOOKUP(C2046,'[10]Estructuras de Acero y Concreto'!$C$1:$L$65536,7,0)</f>
        <v>24174.543708136196</v>
      </c>
      <c r="J2046" s="42">
        <f>VLOOKUP(C2046,'[10]Estructuras de Acero y Concreto'!$C$1:$L$65536,10,0)</f>
        <v>6432</v>
      </c>
      <c r="M2046" s="9"/>
      <c r="N2046" s="9"/>
      <c r="O2046" s="9"/>
      <c r="P2046" s="9"/>
      <c r="Q2046" s="9"/>
      <c r="R2046" s="9"/>
    </row>
    <row r="2047" spans="1:18" x14ac:dyDescent="0.2">
      <c r="A2047" s="33"/>
      <c r="B2047" s="34">
        <f t="shared" si="33"/>
        <v>23</v>
      </c>
      <c r="C2047" s="49" t="s">
        <v>2065</v>
      </c>
      <c r="D2047" s="35" t="str">
        <f>VLOOKUP(C2047,[9]Resumen!$C$1:$J$65536,8,0)</f>
        <v>2 Postes autosoportables de acero (26/6750) de ángulo medio (50°) Tipo ACU2-26</v>
      </c>
      <c r="E2047" s="37" t="s">
        <v>50</v>
      </c>
      <c r="F2047" s="38">
        <f t="shared" si="32"/>
        <v>0</v>
      </c>
      <c r="G2047" s="39">
        <f>VLOOKUP(C2047,'[10]Estructuras de Acero y Concreto'!$C$1:$L$65536,7,0)</f>
        <v>46154.135064663009</v>
      </c>
      <c r="J2047" s="42">
        <f>VLOOKUP(C2047,'[10]Estructuras de Acero y Concreto'!$C$1:$L$65536,10,0)</f>
        <v>12280</v>
      </c>
      <c r="M2047" s="9"/>
      <c r="N2047" s="9"/>
      <c r="O2047" s="9"/>
      <c r="P2047" s="9"/>
      <c r="Q2047" s="9"/>
      <c r="R2047" s="9"/>
    </row>
    <row r="2048" spans="1:18" x14ac:dyDescent="0.2">
      <c r="A2048" s="33"/>
      <c r="B2048" s="34">
        <f t="shared" si="33"/>
        <v>24</v>
      </c>
      <c r="C2048" s="49" t="s">
        <v>2066</v>
      </c>
      <c r="D2048" s="35" t="str">
        <f>VLOOKUP(C2048,[9]Resumen!$C$1:$J$65536,8,0)</f>
        <v>2 Postes autosoportables de acero (26/1090) de ángulo mayor y terminal (90°) Tipo ATCU2-26</v>
      </c>
      <c r="E2048" s="37" t="s">
        <v>50</v>
      </c>
      <c r="F2048" s="38">
        <f t="shared" si="32"/>
        <v>0</v>
      </c>
      <c r="G2048" s="39">
        <f>VLOOKUP(C2048,'[10]Estructuras de Acero y Concreto'!$C$1:$L$65536,7,0)</f>
        <v>63029.710507687196</v>
      </c>
      <c r="J2048" s="42">
        <f>VLOOKUP(C2048,'[10]Estructuras de Acero y Concreto'!$C$1:$L$65536,10,0)</f>
        <v>16770</v>
      </c>
      <c r="M2048" s="9"/>
      <c r="N2048" s="9"/>
      <c r="O2048" s="9"/>
      <c r="P2048" s="9"/>
      <c r="Q2048" s="9"/>
      <c r="R2048" s="9"/>
    </row>
    <row r="2049" spans="1:18" x14ac:dyDescent="0.2">
      <c r="A2049" s="33"/>
      <c r="B2049" s="34">
        <f t="shared" si="33"/>
        <v>25</v>
      </c>
      <c r="C2049" s="49" t="s">
        <v>2067</v>
      </c>
      <c r="D2049" s="35" t="str">
        <f>VLOOKUP(C2049,[9]Resumen!$C$1:$J$65536,8,0)</f>
        <v>1 Poste autosoportable de acero (29/1250) de suspensión (2°) Tipo SCU2-29</v>
      </c>
      <c r="E2049" s="37" t="s">
        <v>50</v>
      </c>
      <c r="F2049" s="38">
        <f t="shared" si="32"/>
        <v>0</v>
      </c>
      <c r="G2049" s="39">
        <f>VLOOKUP(C2049,'[10]Estructuras de Acero y Concreto'!$C$1:$L$65536,7,0)</f>
        <v>8606.9193239477445</v>
      </c>
      <c r="J2049" s="42">
        <f>VLOOKUP(C2049,'[10]Estructuras de Acero y Concreto'!$C$1:$L$65536,10,0)</f>
        <v>2290</v>
      </c>
      <c r="M2049" s="9"/>
      <c r="N2049" s="9"/>
      <c r="O2049" s="9"/>
      <c r="P2049" s="9"/>
      <c r="Q2049" s="9"/>
      <c r="R2049" s="9"/>
    </row>
    <row r="2050" spans="1:18" x14ac:dyDescent="0.2">
      <c r="A2050" s="33"/>
      <c r="B2050" s="34">
        <f t="shared" si="33"/>
        <v>26</v>
      </c>
      <c r="C2050" s="49" t="s">
        <v>2068</v>
      </c>
      <c r="D2050" s="35" t="str">
        <f>VLOOKUP(C2050,[9]Resumen!$C$1:$J$65536,8,0)</f>
        <v>1 Poste autosoportable de acero (29/5450) de suspensión (25°) Tipo SCU21-29</v>
      </c>
      <c r="E2050" s="37" t="s">
        <v>50</v>
      </c>
      <c r="F2050" s="38">
        <f t="shared" si="32"/>
        <v>0</v>
      </c>
      <c r="G2050" s="39">
        <f>VLOOKUP(C2050,'[10]Estructuras de Acero y Concreto'!$C$1:$L$65536,7,0)</f>
        <v>22415.575042805391</v>
      </c>
      <c r="J2050" s="42">
        <f>VLOOKUP(C2050,'[10]Estructuras de Acero y Concreto'!$C$1:$L$65536,10,0)</f>
        <v>5964</v>
      </c>
      <c r="M2050" s="9"/>
      <c r="N2050" s="9"/>
      <c r="O2050" s="9"/>
      <c r="P2050" s="9"/>
      <c r="Q2050" s="9"/>
      <c r="R2050" s="9"/>
    </row>
    <row r="2051" spans="1:18" x14ac:dyDescent="0.2">
      <c r="A2051" s="33"/>
      <c r="B2051" s="34">
        <f t="shared" si="33"/>
        <v>27</v>
      </c>
      <c r="C2051" s="49" t="s">
        <v>2069</v>
      </c>
      <c r="D2051" s="35" t="str">
        <f>VLOOKUP(C2051,[9]Resumen!$C$1:$J$65536,8,0)</f>
        <v>2 Postes autosoportables de acero (31/5400) de ángulo medio (50°) Tipo ACU2-31</v>
      </c>
      <c r="E2051" s="37" t="s">
        <v>50</v>
      </c>
      <c r="F2051" s="38">
        <f t="shared" si="32"/>
        <v>0</v>
      </c>
      <c r="G2051" s="39">
        <f>VLOOKUP(C2051,'[10]Estructuras de Acero y Concreto'!$C$1:$L$65536,7,0)</f>
        <v>47650.010126205023</v>
      </c>
      <c r="J2051" s="42">
        <f>VLOOKUP(C2051,'[10]Estructuras de Acero y Concreto'!$C$1:$L$65536,10,0)</f>
        <v>12678</v>
      </c>
      <c r="M2051" s="9"/>
      <c r="N2051" s="9"/>
      <c r="O2051" s="9"/>
      <c r="P2051" s="9"/>
      <c r="Q2051" s="9"/>
      <c r="R2051" s="9"/>
    </row>
    <row r="2052" spans="1:18" x14ac:dyDescent="0.2">
      <c r="A2052" s="33"/>
      <c r="B2052" s="34">
        <f t="shared" si="33"/>
        <v>28</v>
      </c>
      <c r="C2052" s="49" t="s">
        <v>2070</v>
      </c>
      <c r="D2052" s="35" t="str">
        <f>VLOOKUP(C2052,[9]Resumen!$C$1:$J$65536,8,0)</f>
        <v>2 Postes autosoportables de acero (29/8750) de ángulo mayor y terminal (90°) Tipo ATCU2-29</v>
      </c>
      <c r="E2052" s="37" t="s">
        <v>50</v>
      </c>
      <c r="F2052" s="38">
        <f t="shared" si="32"/>
        <v>0</v>
      </c>
      <c r="G2052" s="39">
        <f>VLOOKUP(C2052,'[10]Estructuras de Acero y Concreto'!$C$1:$L$65536,7,0)</f>
        <v>60985.097358242841</v>
      </c>
      <c r="J2052" s="42">
        <f>VLOOKUP(C2052,'[10]Estructuras de Acero y Concreto'!$C$1:$L$65536,10,0)</f>
        <v>16226</v>
      </c>
      <c r="M2052" s="9"/>
      <c r="N2052" s="9"/>
      <c r="O2052" s="9"/>
      <c r="P2052" s="9"/>
      <c r="Q2052" s="9"/>
      <c r="R2052" s="9"/>
    </row>
    <row r="2053" spans="1:18" x14ac:dyDescent="0.2">
      <c r="A2053" s="33"/>
      <c r="B2053" s="34">
        <f t="shared" si="33"/>
        <v>29</v>
      </c>
      <c r="C2053" s="49" t="s">
        <v>2071</v>
      </c>
      <c r="D2053" s="35" t="str">
        <f>VLOOKUP(C2053,[9]Resumen!$C$1:$J$65536,8,0)</f>
        <v>1 Poste autosoportable de acero (29/1600) de suspensión (2°) Tipo SCU2-29</v>
      </c>
      <c r="E2053" s="37" t="s">
        <v>50</v>
      </c>
      <c r="F2053" s="38">
        <f t="shared" si="32"/>
        <v>0</v>
      </c>
      <c r="G2053" s="39">
        <f>VLOOKUP(C2053,'[10]Estructuras de Acero y Concreto'!$C$1:$L$65536,7,0)</f>
        <v>10106.552865543881</v>
      </c>
      <c r="J2053" s="42">
        <f>VLOOKUP(C2053,'[10]Estructuras de Acero y Concreto'!$C$1:$L$65536,10,0)</f>
        <v>2689</v>
      </c>
      <c r="M2053" s="9"/>
      <c r="N2053" s="9"/>
      <c r="O2053" s="9"/>
      <c r="P2053" s="9"/>
      <c r="Q2053" s="9"/>
      <c r="R2053" s="9"/>
    </row>
    <row r="2054" spans="1:18" x14ac:dyDescent="0.2">
      <c r="A2054" s="33"/>
      <c r="B2054" s="34">
        <f t="shared" si="33"/>
        <v>30</v>
      </c>
      <c r="C2054" s="49" t="s">
        <v>2072</v>
      </c>
      <c r="D2054" s="35" t="str">
        <f>VLOOKUP(C2054,[9]Resumen!$C$1:$J$65536,8,0)</f>
        <v>1 Poste autosoportable de acero (26/8450) de suspensión (25°) Tipo SCU21-26</v>
      </c>
      <c r="E2054" s="37" t="s">
        <v>50</v>
      </c>
      <c r="F2054" s="38">
        <f t="shared" si="32"/>
        <v>0</v>
      </c>
      <c r="G2054" s="39">
        <f>VLOOKUP(C2054,'[10]Estructuras de Acero y Concreto'!$C$1:$L$65536,7,0)</f>
        <v>26707.759264616889</v>
      </c>
      <c r="J2054" s="42">
        <f>VLOOKUP(C2054,'[10]Estructuras de Acero y Concreto'!$C$1:$L$65536,10,0)</f>
        <v>7106</v>
      </c>
      <c r="M2054" s="9"/>
      <c r="N2054" s="9"/>
      <c r="O2054" s="9"/>
      <c r="P2054" s="9"/>
      <c r="Q2054" s="9"/>
      <c r="R2054" s="9"/>
    </row>
    <row r="2055" spans="1:18" x14ac:dyDescent="0.2">
      <c r="A2055" s="33"/>
      <c r="B2055" s="34">
        <f t="shared" si="33"/>
        <v>31</v>
      </c>
      <c r="C2055" s="49" t="s">
        <v>2073</v>
      </c>
      <c r="D2055" s="35" t="str">
        <f>VLOOKUP(C2055,[9]Resumen!$C$1:$J$65536,8,0)</f>
        <v>2 Postes autosoportables de acero (26/7900) de ángulo medio (50°) Tipo ACU2-26</v>
      </c>
      <c r="E2055" s="37" t="s">
        <v>50</v>
      </c>
      <c r="F2055" s="38">
        <f t="shared" si="32"/>
        <v>0</v>
      </c>
      <c r="G2055" s="39">
        <f>VLOOKUP(C2055,'[10]Estructuras de Acero y Concreto'!$C$1:$L$65536,7,0)</f>
        <v>51130.362656325378</v>
      </c>
      <c r="J2055" s="42">
        <f>VLOOKUP(C2055,'[10]Estructuras de Acero y Concreto'!$C$1:$L$65536,10,0)</f>
        <v>13604</v>
      </c>
      <c r="M2055" s="9"/>
      <c r="N2055" s="9"/>
      <c r="O2055" s="9"/>
      <c r="P2055" s="9"/>
      <c r="Q2055" s="9"/>
      <c r="R2055" s="9"/>
    </row>
    <row r="2056" spans="1:18" x14ac:dyDescent="0.2">
      <c r="A2056" s="33"/>
      <c r="B2056" s="34">
        <f t="shared" si="33"/>
        <v>32</v>
      </c>
      <c r="C2056" s="49" t="s">
        <v>2074</v>
      </c>
      <c r="D2056" s="35" t="str">
        <f>VLOOKUP(C2056,[9]Resumen!$C$1:$J$65536,8,0)</f>
        <v>2 Postes autosoportables de acero (26/12850) de ángulo mayor y terminal (90°) Tipo ATCU2-26</v>
      </c>
      <c r="E2056" s="37" t="s">
        <v>50</v>
      </c>
      <c r="F2056" s="38">
        <f t="shared" si="32"/>
        <v>0</v>
      </c>
      <c r="G2056" s="39">
        <f>VLOOKUP(C2056,'[10]Estructuras de Acero y Concreto'!$C$1:$L$65536,7,0)</f>
        <v>70140.754770092928</v>
      </c>
      <c r="J2056" s="42">
        <f>VLOOKUP(C2056,'[10]Estructuras de Acero y Concreto'!$C$1:$L$65536,10,0)</f>
        <v>18662</v>
      </c>
      <c r="M2056" s="9"/>
      <c r="N2056" s="9"/>
      <c r="O2056" s="9"/>
      <c r="P2056" s="9"/>
      <c r="Q2056" s="9"/>
      <c r="R2056" s="9"/>
    </row>
    <row r="2057" spans="1:18" x14ac:dyDescent="0.2">
      <c r="A2057" s="33"/>
      <c r="B2057" s="34">
        <f t="shared" si="33"/>
        <v>33</v>
      </c>
      <c r="C2057" s="49" t="s">
        <v>2075</v>
      </c>
      <c r="D2057" s="35" t="str">
        <f>VLOOKUP(C2057,[9]Resumen!$C$1:$J$65536,8,0)</f>
        <v>1 Poste autosoportable de acero (25/1000) de suspensión (2°) Tipo SCU1-25</v>
      </c>
      <c r="E2057" s="37" t="s">
        <v>50</v>
      </c>
      <c r="F2057" s="38">
        <f t="shared" si="32"/>
        <v>0</v>
      </c>
      <c r="G2057" s="39">
        <f>VLOOKUP(C2057,'[10]Estructuras de Acero y Concreto'!$C$1:$L$65536,7,0)</f>
        <v>6411.9669723383631</v>
      </c>
      <c r="J2057" s="42">
        <f>VLOOKUP(C2057,'[10]Estructuras de Acero y Concreto'!$C$1:$L$65536,10,0)</f>
        <v>1706</v>
      </c>
      <c r="M2057" s="9"/>
      <c r="N2057" s="9"/>
      <c r="O2057" s="9"/>
      <c r="P2057" s="9"/>
      <c r="Q2057" s="9"/>
      <c r="R2057" s="9"/>
    </row>
    <row r="2058" spans="1:18" x14ac:dyDescent="0.2">
      <c r="A2058" s="33"/>
      <c r="B2058" s="34">
        <f t="shared" si="33"/>
        <v>34</v>
      </c>
      <c r="C2058" s="49" t="s">
        <v>2076</v>
      </c>
      <c r="D2058" s="35" t="str">
        <f>VLOOKUP(C2058,[9]Resumen!$C$1:$J$65536,8,0)</f>
        <v>1 Poste autosoportable de acero (25/3750) de suspensión (25°) Tipo SCU11-25</v>
      </c>
      <c r="E2058" s="37" t="s">
        <v>50</v>
      </c>
      <c r="F2058" s="38">
        <f t="shared" si="32"/>
        <v>0</v>
      </c>
      <c r="G2058" s="39">
        <f>VLOOKUP(C2058,'[10]Estructuras de Acero y Concreto'!$C$1:$L$65536,7,0)</f>
        <v>15139.157658018128</v>
      </c>
      <c r="J2058" s="42">
        <f>VLOOKUP(C2058,'[10]Estructuras de Acero y Concreto'!$C$1:$L$65536,10,0)</f>
        <v>4028</v>
      </c>
      <c r="M2058" s="9"/>
      <c r="N2058" s="9"/>
      <c r="O2058" s="9"/>
      <c r="P2058" s="9"/>
      <c r="Q2058" s="9"/>
      <c r="R2058" s="9"/>
    </row>
    <row r="2059" spans="1:18" x14ac:dyDescent="0.2">
      <c r="A2059" s="33"/>
      <c r="B2059" s="34">
        <f t="shared" si="33"/>
        <v>35</v>
      </c>
      <c r="C2059" s="49" t="s">
        <v>2077</v>
      </c>
      <c r="D2059" s="35" t="str">
        <f>VLOOKUP(C2059,[9]Resumen!$C$1:$J$65536,8,0)</f>
        <v>1 Poste autosoportable de acero (25/6100) de ángulo medio (50°) Tipo ACU1-25</v>
      </c>
      <c r="E2059" s="37" t="s">
        <v>50</v>
      </c>
      <c r="F2059" s="38">
        <f t="shared" si="32"/>
        <v>0</v>
      </c>
      <c r="G2059" s="39">
        <f>VLOOKUP(C2059,'[10]Estructuras de Acero y Concreto'!$C$1:$L$65536,7,0)</f>
        <v>20773.119259152481</v>
      </c>
      <c r="J2059" s="42">
        <f>VLOOKUP(C2059,'[10]Estructuras de Acero y Concreto'!$C$1:$L$65536,10,0)</f>
        <v>5527</v>
      </c>
      <c r="M2059" s="9"/>
      <c r="N2059" s="9"/>
      <c r="O2059" s="9"/>
      <c r="P2059" s="9"/>
      <c r="Q2059" s="9"/>
      <c r="R2059" s="9"/>
    </row>
    <row r="2060" spans="1:18" x14ac:dyDescent="0.2">
      <c r="A2060" s="33"/>
      <c r="B2060" s="34">
        <f t="shared" si="33"/>
        <v>36</v>
      </c>
      <c r="C2060" s="49" t="s">
        <v>2078</v>
      </c>
      <c r="D2060" s="35" t="str">
        <f>VLOOKUP(C2060,[9]Resumen!$C$1:$J$65536,8,0)</f>
        <v>1 Poste autosoportable de acero (23/9500) de ángulo mayor y terminal (90°) Tipo ACTU1-23</v>
      </c>
      <c r="E2060" s="37" t="s">
        <v>50</v>
      </c>
      <c r="F2060" s="38">
        <f t="shared" si="32"/>
        <v>0</v>
      </c>
      <c r="G2060" s="39">
        <f>VLOOKUP(C2060,'[10]Estructuras de Acero y Concreto'!$C$1:$L$65536,7,0)</f>
        <v>25471.219326809547</v>
      </c>
      <c r="J2060" s="42">
        <f>VLOOKUP(C2060,'[10]Estructuras de Acero y Concreto'!$C$1:$L$65536,10,0)</f>
        <v>6777</v>
      </c>
      <c r="M2060" s="9"/>
      <c r="N2060" s="9"/>
      <c r="O2060" s="9"/>
      <c r="P2060" s="9"/>
      <c r="Q2060" s="9"/>
      <c r="R2060" s="9"/>
    </row>
    <row r="2061" spans="1:18" x14ac:dyDescent="0.2">
      <c r="A2061" s="33"/>
      <c r="B2061" s="34">
        <f t="shared" si="33"/>
        <v>37</v>
      </c>
      <c r="C2061" s="49" t="s">
        <v>2079</v>
      </c>
      <c r="D2061" s="35" t="str">
        <f>VLOOKUP(C2061,[9]Resumen!$C$1:$J$65536,8,0)</f>
        <v>1 Poste autosoportable de acero (25/1100) de suspensión (2°) Tipo SCU1-25</v>
      </c>
      <c r="E2061" s="37" t="s">
        <v>50</v>
      </c>
      <c r="F2061" s="38">
        <f t="shared" si="32"/>
        <v>0</v>
      </c>
      <c r="G2061" s="39">
        <f>VLOOKUP(C2061,'[10]Estructuras de Acero y Concreto'!$C$1:$L$65536,7,0)</f>
        <v>6821.6412982380598</v>
      </c>
      <c r="J2061" s="42">
        <f>VLOOKUP(C2061,'[10]Estructuras de Acero y Concreto'!$C$1:$L$65536,10,0)</f>
        <v>1815</v>
      </c>
      <c r="M2061" s="9"/>
      <c r="N2061" s="9"/>
      <c r="O2061" s="9"/>
      <c r="P2061" s="9"/>
      <c r="Q2061" s="9"/>
      <c r="R2061" s="9"/>
    </row>
    <row r="2062" spans="1:18" x14ac:dyDescent="0.2">
      <c r="A2062" s="33"/>
      <c r="B2062" s="34">
        <f t="shared" si="33"/>
        <v>38</v>
      </c>
      <c r="C2062" s="49" t="s">
        <v>2080</v>
      </c>
      <c r="D2062" s="35" t="str">
        <f>VLOOKUP(C2062,[9]Resumen!$C$1:$J$65536,8,0)</f>
        <v>1 Poste autosoportable de acero (25/4350) de suspensión (25°) Tipo SCU11-25</v>
      </c>
      <c r="E2062" s="37" t="s">
        <v>50</v>
      </c>
      <c r="F2062" s="38">
        <f t="shared" si="32"/>
        <v>0</v>
      </c>
      <c r="G2062" s="39">
        <f>VLOOKUP(C2062,'[10]Estructuras de Acero y Concreto'!$C$1:$L$65536,7,0)</f>
        <v>16672.617520101394</v>
      </c>
      <c r="J2062" s="42">
        <f>VLOOKUP(C2062,'[10]Estructuras de Acero y Concreto'!$C$1:$L$65536,10,0)</f>
        <v>4436</v>
      </c>
      <c r="M2062" s="9"/>
      <c r="N2062" s="9"/>
      <c r="O2062" s="9"/>
      <c r="P2062" s="9"/>
      <c r="Q2062" s="9"/>
      <c r="R2062" s="9"/>
    </row>
    <row r="2063" spans="1:18" x14ac:dyDescent="0.2">
      <c r="A2063" s="33"/>
      <c r="B2063" s="34">
        <f t="shared" si="33"/>
        <v>39</v>
      </c>
      <c r="C2063" s="49" t="s">
        <v>2081</v>
      </c>
      <c r="D2063" s="35" t="str">
        <f>VLOOKUP(C2063,[9]Resumen!$C$1:$J$65536,8,0)</f>
        <v>1 Poste autosoportable de acero (25/7100) de ángulo medio (50°) Tipo ACU1-25</v>
      </c>
      <c r="E2063" s="37" t="s">
        <v>50</v>
      </c>
      <c r="F2063" s="38">
        <f t="shared" si="32"/>
        <v>0</v>
      </c>
      <c r="G2063" s="39">
        <f>VLOOKUP(C2063,'[10]Estructuras de Acero y Concreto'!$C$1:$L$65536,7,0)</f>
        <v>22926.728330166483</v>
      </c>
      <c r="J2063" s="42">
        <f>VLOOKUP(C2063,'[10]Estructuras de Acero y Concreto'!$C$1:$L$65536,10,0)</f>
        <v>6100</v>
      </c>
      <c r="M2063" s="9"/>
      <c r="N2063" s="9"/>
      <c r="O2063" s="9"/>
      <c r="P2063" s="9"/>
      <c r="Q2063" s="9"/>
      <c r="R2063" s="9"/>
    </row>
    <row r="2064" spans="1:18" x14ac:dyDescent="0.2">
      <c r="A2064" s="33"/>
      <c r="B2064" s="34">
        <f t="shared" si="33"/>
        <v>40</v>
      </c>
      <c r="C2064" s="49" t="s">
        <v>2082</v>
      </c>
      <c r="D2064" s="35" t="str">
        <f>VLOOKUP(C2064,[9]Resumen!$C$1:$J$65536,8,0)</f>
        <v>1 Poste autosoportable de acero (23/1110) de ángulo mayor y terminal (90°) Tipo ACTU1-23</v>
      </c>
      <c r="E2064" s="37" t="s">
        <v>50</v>
      </c>
      <c r="F2064" s="38">
        <f t="shared" si="32"/>
        <v>0</v>
      </c>
      <c r="G2064" s="39">
        <f>VLOOKUP(C2064,'[10]Estructuras de Acero y Concreto'!$C$1:$L$65536,7,0)</f>
        <v>28184.841925888268</v>
      </c>
      <c r="J2064" s="42">
        <f>VLOOKUP(C2064,'[10]Estructuras de Acero y Concreto'!$C$1:$L$65536,10,0)</f>
        <v>7499</v>
      </c>
      <c r="M2064" s="9"/>
      <c r="N2064" s="9"/>
      <c r="O2064" s="9"/>
      <c r="P2064" s="9"/>
      <c r="Q2064" s="9"/>
      <c r="R2064" s="9"/>
    </row>
    <row r="2065" spans="1:18" x14ac:dyDescent="0.2">
      <c r="A2065" s="33"/>
      <c r="B2065" s="34">
        <f t="shared" si="33"/>
        <v>41</v>
      </c>
      <c r="C2065" s="49" t="s">
        <v>2083</v>
      </c>
      <c r="D2065" s="35" t="str">
        <f>VLOOKUP(C2065,[9]Resumen!$C$1:$J$65536,8,0)</f>
        <v>1 Poste autosoportable de acero (25/1200) de suspensión (2°) Tipo SCU1-25</v>
      </c>
      <c r="E2065" s="37" t="s">
        <v>50</v>
      </c>
      <c r="F2065" s="38">
        <f t="shared" si="32"/>
        <v>0</v>
      </c>
      <c r="G2065" s="39">
        <f>VLOOKUP(C2065,'[10]Estructuras de Acero y Concreto'!$C$1:$L$65536,7,0)</f>
        <v>7220.0401839753786</v>
      </c>
      <c r="J2065" s="42">
        <f>VLOOKUP(C2065,'[10]Estructuras de Acero y Concreto'!$C$1:$L$65536,10,0)</f>
        <v>1921</v>
      </c>
      <c r="M2065" s="9"/>
      <c r="N2065" s="9"/>
      <c r="O2065" s="9"/>
      <c r="P2065" s="9"/>
      <c r="Q2065" s="9"/>
      <c r="R2065" s="9"/>
    </row>
    <row r="2066" spans="1:18" x14ac:dyDescent="0.2">
      <c r="A2066" s="33"/>
      <c r="B2066" s="34">
        <f t="shared" si="33"/>
        <v>42</v>
      </c>
      <c r="C2066" s="49" t="s">
        <v>2084</v>
      </c>
      <c r="D2066" s="35" t="str">
        <f>VLOOKUP(C2066,[9]Resumen!$C$1:$J$65536,8,0)</f>
        <v>1 Poste autosoportable de acero (25/4900) de suspensión (25°) Tipo SCU11-25</v>
      </c>
      <c r="E2066" s="37" t="s">
        <v>50</v>
      </c>
      <c r="F2066" s="38">
        <f t="shared" si="32"/>
        <v>0</v>
      </c>
      <c r="G2066" s="39">
        <f>VLOOKUP(C2066,'[10]Estructuras de Acero y Concreto'!$C$1:$L$65536,7,0)</f>
        <v>18014.394899424253</v>
      </c>
      <c r="J2066" s="42">
        <f>VLOOKUP(C2066,'[10]Estructuras de Acero y Concreto'!$C$1:$L$65536,10,0)</f>
        <v>4793</v>
      </c>
      <c r="M2066" s="9"/>
      <c r="N2066" s="9"/>
      <c r="O2066" s="9"/>
      <c r="P2066" s="9"/>
      <c r="Q2066" s="9"/>
      <c r="R2066" s="9"/>
    </row>
    <row r="2067" spans="1:18" x14ac:dyDescent="0.2">
      <c r="A2067" s="33"/>
      <c r="B2067" s="34">
        <f t="shared" si="33"/>
        <v>43</v>
      </c>
      <c r="C2067" s="49" t="s">
        <v>2085</v>
      </c>
      <c r="D2067" s="35" t="str">
        <f>VLOOKUP(C2067,[9]Resumen!$C$1:$J$65536,8,0)</f>
        <v>1 Poste autosoportable de acero (25/8050) de ángulo medio (50°) Tipo ACU1-25</v>
      </c>
      <c r="E2067" s="37" t="s">
        <v>50</v>
      </c>
      <c r="F2067" s="38">
        <f t="shared" si="32"/>
        <v>0</v>
      </c>
      <c r="G2067" s="39">
        <f>VLOOKUP(C2067,'[10]Estructuras de Acero y Concreto'!$C$1:$L$65536,7,0)</f>
        <v>24877.379478257695</v>
      </c>
      <c r="J2067" s="42">
        <f>VLOOKUP(C2067,'[10]Estructuras de Acero y Concreto'!$C$1:$L$65536,10,0)</f>
        <v>6619</v>
      </c>
      <c r="M2067" s="9"/>
      <c r="N2067" s="9"/>
      <c r="O2067" s="9"/>
      <c r="P2067" s="9"/>
      <c r="Q2067" s="9"/>
      <c r="R2067" s="9"/>
    </row>
    <row r="2068" spans="1:18" x14ac:dyDescent="0.2">
      <c r="A2068" s="33"/>
      <c r="B2068" s="34">
        <f t="shared" si="33"/>
        <v>44</v>
      </c>
      <c r="C2068" s="49" t="s">
        <v>2086</v>
      </c>
      <c r="D2068" s="35" t="str">
        <f>VLOOKUP(C2068,[9]Resumen!$C$1:$J$65536,8,0)</f>
        <v>1 Poste autosoportable de acero (23/1260) de ángulo mayor y terminal (90°) Tipo ACTU1-23</v>
      </c>
      <c r="E2068" s="37" t="s">
        <v>50</v>
      </c>
      <c r="F2068" s="38">
        <f t="shared" si="32"/>
        <v>0</v>
      </c>
      <c r="G2068" s="39">
        <f>VLOOKUP(C2068,'[10]Estructuras de Acero y Concreto'!$C$1:$L$65536,7,0)</f>
        <v>30605.303080745187</v>
      </c>
      <c r="J2068" s="42">
        <f>VLOOKUP(C2068,'[10]Estructuras de Acero y Concreto'!$C$1:$L$65536,10,0)</f>
        <v>8143</v>
      </c>
      <c r="M2068" s="9"/>
      <c r="N2068" s="9"/>
      <c r="O2068" s="9"/>
      <c r="P2068" s="9"/>
      <c r="Q2068" s="9"/>
      <c r="R2068" s="9"/>
    </row>
    <row r="2069" spans="1:18" x14ac:dyDescent="0.2">
      <c r="A2069" s="33"/>
      <c r="B2069" s="34">
        <f t="shared" si="33"/>
        <v>45</v>
      </c>
      <c r="C2069" s="49" t="s">
        <v>2087</v>
      </c>
      <c r="D2069" s="35" t="str">
        <f>VLOOKUP(C2069,[9]Resumen!$C$1:$J$65536,8,0)</f>
        <v>1 Poste autosoportable de acero (29/1600) de suspensión (2°) Tipo SCU2-29</v>
      </c>
      <c r="E2069" s="37" t="s">
        <v>50</v>
      </c>
      <c r="F2069" s="38">
        <f t="shared" si="32"/>
        <v>0</v>
      </c>
      <c r="G2069" s="39">
        <f>VLOOKUP(C2069,'[10]Estructuras de Acero y Concreto'!$C$1:$L$65536,7,0)</f>
        <v>10106.552865543881</v>
      </c>
      <c r="J2069" s="42">
        <f>VLOOKUP(C2069,'[10]Estructuras de Acero y Concreto'!$C$1:$L$65536,10,0)</f>
        <v>2689</v>
      </c>
      <c r="M2069" s="9"/>
      <c r="N2069" s="9"/>
      <c r="O2069" s="9"/>
      <c r="P2069" s="9"/>
      <c r="Q2069" s="9"/>
      <c r="R2069" s="9"/>
    </row>
    <row r="2070" spans="1:18" x14ac:dyDescent="0.2">
      <c r="A2070" s="33"/>
      <c r="B2070" s="34">
        <f t="shared" si="33"/>
        <v>46</v>
      </c>
      <c r="C2070" s="49" t="s">
        <v>2088</v>
      </c>
      <c r="D2070" s="35" t="str">
        <f>VLOOKUP(C2070,[9]Resumen!$C$1:$J$65536,8,0)</f>
        <v>1 Poste autosoportable de acero (26/6200) de suspensión (25°) Tipo SCU21-26</v>
      </c>
      <c r="E2070" s="37" t="s">
        <v>50</v>
      </c>
      <c r="F2070" s="38">
        <f t="shared" si="32"/>
        <v>0</v>
      </c>
      <c r="G2070" s="39">
        <f>VLOOKUP(C2070,'[10]Estructuras de Acero y Concreto'!$C$1:$L$65536,7,0)</f>
        <v>21836.769114470044</v>
      </c>
      <c r="J2070" s="42">
        <f>VLOOKUP(C2070,'[10]Estructuras de Acero y Concreto'!$C$1:$L$65536,10,0)</f>
        <v>5810</v>
      </c>
      <c r="M2070" s="9"/>
      <c r="N2070" s="9"/>
      <c r="O2070" s="9"/>
      <c r="P2070" s="9"/>
      <c r="Q2070" s="9"/>
      <c r="R2070" s="9"/>
    </row>
    <row r="2071" spans="1:18" x14ac:dyDescent="0.2">
      <c r="A2071" s="33"/>
      <c r="B2071" s="34">
        <f t="shared" si="33"/>
        <v>47</v>
      </c>
      <c r="C2071" s="49" t="s">
        <v>2089</v>
      </c>
      <c r="D2071" s="35" t="str">
        <f>VLOOKUP(C2071,[9]Resumen!$C$1:$J$65536,8,0)</f>
        <v>2 Postes autosoportables de acero (26/6150) de ángulo medio (50°) Tipo ACU2-26</v>
      </c>
      <c r="E2071" s="37" t="s">
        <v>50</v>
      </c>
      <c r="F2071" s="38">
        <f t="shared" si="32"/>
        <v>0</v>
      </c>
      <c r="G2071" s="39">
        <f>VLOOKUP(C2071,'[10]Estructuras de Acero y Concreto'!$C$1:$L$65536,7,0)</f>
        <v>43448.029425692541</v>
      </c>
      <c r="J2071" s="42">
        <f>VLOOKUP(C2071,'[10]Estructuras de Acero y Concreto'!$C$1:$L$65536,10,0)</f>
        <v>11560</v>
      </c>
      <c r="M2071" s="9"/>
      <c r="N2071" s="9"/>
      <c r="O2071" s="9"/>
      <c r="P2071" s="9"/>
      <c r="Q2071" s="9"/>
      <c r="R2071" s="9"/>
    </row>
    <row r="2072" spans="1:18" x14ac:dyDescent="0.2">
      <c r="A2072" s="33"/>
      <c r="B2072" s="34">
        <f t="shared" si="33"/>
        <v>48</v>
      </c>
      <c r="C2072" s="49" t="s">
        <v>2090</v>
      </c>
      <c r="D2072" s="35" t="str">
        <f>VLOOKUP(C2072,[9]Resumen!$C$1:$J$65536,8,0)</f>
        <v>2 Postes autosoportables de acero (26/9800) de ángulo mayor y terminal (90°) Tipo ATCU2-26</v>
      </c>
      <c r="E2072" s="37" t="s">
        <v>50</v>
      </c>
      <c r="F2072" s="38">
        <f t="shared" si="32"/>
        <v>0</v>
      </c>
      <c r="G2072" s="39">
        <f>VLOOKUP(C2072,'[10]Estructuras de Acero y Concreto'!$C$1:$L$65536,7,0)</f>
        <v>58812.695886958216</v>
      </c>
      <c r="J2072" s="42">
        <f>VLOOKUP(C2072,'[10]Estructuras de Acero y Concreto'!$C$1:$L$65536,10,0)</f>
        <v>15648</v>
      </c>
      <c r="M2072" s="9"/>
      <c r="N2072" s="9"/>
      <c r="O2072" s="9"/>
      <c r="P2072" s="9"/>
      <c r="Q2072" s="9"/>
      <c r="R2072" s="9"/>
    </row>
    <row r="2073" spans="1:18" x14ac:dyDescent="0.2">
      <c r="A2073" s="33"/>
      <c r="B2073" s="34">
        <f t="shared" si="33"/>
        <v>49</v>
      </c>
      <c r="C2073" s="49" t="s">
        <v>2091</v>
      </c>
      <c r="D2073" s="35" t="str">
        <f>VLOOKUP(C2073,[9]Resumen!$C$1:$J$65536,8,0)</f>
        <v>1 Poste autosoportable de acero (29/1800) de suspensión (2°) Tipo SCU2-29</v>
      </c>
      <c r="E2073" s="37" t="s">
        <v>50</v>
      </c>
      <c r="F2073" s="38">
        <f t="shared" si="32"/>
        <v>0</v>
      </c>
      <c r="G2073" s="39">
        <f>VLOOKUP(C2073,'[10]Estructuras de Acero y Concreto'!$C$1:$L$65536,7,0)</f>
        <v>10910.867597126769</v>
      </c>
      <c r="J2073" s="42">
        <f>VLOOKUP(C2073,'[10]Estructuras de Acero y Concreto'!$C$1:$L$65536,10,0)</f>
        <v>2903</v>
      </c>
      <c r="M2073" s="9"/>
      <c r="N2073" s="9"/>
      <c r="O2073" s="9"/>
      <c r="P2073" s="9"/>
      <c r="Q2073" s="9"/>
      <c r="R2073" s="9"/>
    </row>
    <row r="2074" spans="1:18" x14ac:dyDescent="0.2">
      <c r="A2074" s="33"/>
      <c r="B2074" s="34">
        <f t="shared" si="33"/>
        <v>50</v>
      </c>
      <c r="C2074" s="49" t="s">
        <v>2092</v>
      </c>
      <c r="D2074" s="35" t="str">
        <f>VLOOKUP(C2074,[9]Resumen!$C$1:$J$65536,8,0)</f>
        <v>1 Poste autosoportable de acero (26/7300) de suspensión (25°) Tipo SCU21-26</v>
      </c>
      <c r="E2074" s="37" t="s">
        <v>50</v>
      </c>
      <c r="F2074" s="38">
        <f t="shared" si="32"/>
        <v>0</v>
      </c>
      <c r="G2074" s="39">
        <f>VLOOKUP(C2074,'[10]Estructuras de Acero y Concreto'!$C$1:$L$65536,7,0)</f>
        <v>24283.539629705843</v>
      </c>
      <c r="J2074" s="42">
        <f>VLOOKUP(C2074,'[10]Estructuras de Acero y Concreto'!$C$1:$L$65536,10,0)</f>
        <v>6461</v>
      </c>
      <c r="M2074" s="9"/>
      <c r="N2074" s="9"/>
      <c r="O2074" s="9"/>
      <c r="P2074" s="9"/>
      <c r="Q2074" s="9"/>
      <c r="R2074" s="9"/>
    </row>
    <row r="2075" spans="1:18" x14ac:dyDescent="0.2">
      <c r="A2075" s="33"/>
      <c r="B2075" s="34">
        <f t="shared" si="33"/>
        <v>51</v>
      </c>
      <c r="C2075" s="49" t="s">
        <v>2093</v>
      </c>
      <c r="D2075" s="35" t="str">
        <f>VLOOKUP(C2075,[9]Resumen!$C$1:$J$65536,8,0)</f>
        <v>2 Postes autosoportables de acero (26/7150) de ángulo medio (50°) Tipo ACU2-26</v>
      </c>
      <c r="E2075" s="37" t="s">
        <v>50</v>
      </c>
      <c r="F2075" s="38">
        <f t="shared" si="32"/>
        <v>0</v>
      </c>
      <c r="G2075" s="39">
        <f>VLOOKUP(C2075,'[10]Estructuras de Acero y Concreto'!$C$1:$L$65536,7,0)</f>
        <v>47920.620690102071</v>
      </c>
      <c r="J2075" s="42">
        <f>VLOOKUP(C2075,'[10]Estructuras de Acero y Concreto'!$C$1:$L$65536,10,0)</f>
        <v>12750</v>
      </c>
      <c r="M2075" s="9"/>
      <c r="N2075" s="9"/>
      <c r="O2075" s="9"/>
      <c r="P2075" s="9"/>
      <c r="Q2075" s="9"/>
      <c r="R2075" s="9"/>
    </row>
    <row r="2076" spans="1:18" x14ac:dyDescent="0.2">
      <c r="A2076" s="33"/>
      <c r="B2076" s="34">
        <f t="shared" si="33"/>
        <v>52</v>
      </c>
      <c r="C2076" s="49" t="s">
        <v>2094</v>
      </c>
      <c r="D2076" s="35" t="str">
        <f>VLOOKUP(C2076,[9]Resumen!$C$1:$J$65536,8,0)</f>
        <v>2 Postes autosoportables de acero (26/1150) de ángulo mayor y terminal (90°) Tipo ATCU2-26</v>
      </c>
      <c r="E2076" s="37" t="s">
        <v>50</v>
      </c>
      <c r="F2076" s="38">
        <f t="shared" si="32"/>
        <v>0</v>
      </c>
      <c r="G2076" s="39">
        <f>VLOOKUP(C2076,'[10]Estructuras de Acero y Concreto'!$C$1:$L$65536,7,0)</f>
        <v>65262.247659837827</v>
      </c>
      <c r="J2076" s="42">
        <f>VLOOKUP(C2076,'[10]Estructuras de Acero y Concreto'!$C$1:$L$65536,10,0)</f>
        <v>17364</v>
      </c>
      <c r="M2076" s="9"/>
      <c r="N2076" s="9"/>
      <c r="O2076" s="9"/>
      <c r="P2076" s="9"/>
      <c r="Q2076" s="9"/>
      <c r="R2076" s="9"/>
    </row>
    <row r="2077" spans="1:18" x14ac:dyDescent="0.2">
      <c r="A2077" s="33"/>
      <c r="B2077" s="34">
        <f t="shared" si="33"/>
        <v>53</v>
      </c>
      <c r="C2077" s="49" t="s">
        <v>2095</v>
      </c>
      <c r="D2077" s="35" t="str">
        <f>VLOOKUP(C2077,[9]Resumen!$C$1:$J$65536,8,0)</f>
        <v>1 Poste autosoportable de acero (29/2000) de suspensión (2°) Tipo SCU2-29</v>
      </c>
      <c r="E2077" s="37" t="s">
        <v>50</v>
      </c>
      <c r="F2077" s="38">
        <f t="shared" si="32"/>
        <v>0</v>
      </c>
      <c r="G2077" s="39">
        <f>VLOOKUP(C2077,'[10]Estructuras de Acero y Concreto'!$C$1:$L$65536,7,0)</f>
        <v>11681.356008222529</v>
      </c>
      <c r="J2077" s="42">
        <f>VLOOKUP(C2077,'[10]Estructuras de Acero y Concreto'!$C$1:$L$65536,10,0)</f>
        <v>3108</v>
      </c>
      <c r="M2077" s="9"/>
      <c r="N2077" s="9"/>
      <c r="O2077" s="9"/>
      <c r="P2077" s="9"/>
      <c r="Q2077" s="9"/>
      <c r="R2077" s="9"/>
    </row>
    <row r="2078" spans="1:18" x14ac:dyDescent="0.2">
      <c r="A2078" s="33"/>
      <c r="B2078" s="34">
        <f t="shared" si="33"/>
        <v>54</v>
      </c>
      <c r="C2078" s="49" t="s">
        <v>2096</v>
      </c>
      <c r="D2078" s="35" t="str">
        <f>VLOOKUP(C2078,[9]Resumen!$C$1:$J$65536,8,0)</f>
        <v>1 Poste autosoportable de acero (26/8300) de suspensión (25°) Tipo SCU21-26</v>
      </c>
      <c r="E2078" s="37" t="s">
        <v>50</v>
      </c>
      <c r="F2078" s="38">
        <f t="shared" si="32"/>
        <v>0</v>
      </c>
      <c r="G2078" s="39">
        <f>VLOOKUP(C2078,'[10]Estructuras de Acero y Concreto'!$C$1:$L$65536,7,0)</f>
        <v>26395.805420124459</v>
      </c>
      <c r="J2078" s="42">
        <f>VLOOKUP(C2078,'[10]Estructuras de Acero y Concreto'!$C$1:$L$65536,10,0)</f>
        <v>7023</v>
      </c>
      <c r="M2078" s="9"/>
      <c r="N2078" s="9"/>
      <c r="O2078" s="9"/>
      <c r="P2078" s="9"/>
      <c r="Q2078" s="9"/>
      <c r="R2078" s="9"/>
    </row>
    <row r="2079" spans="1:18" x14ac:dyDescent="0.2">
      <c r="A2079" s="33"/>
      <c r="B2079" s="34">
        <f t="shared" si="33"/>
        <v>55</v>
      </c>
      <c r="C2079" s="49" t="s">
        <v>2097</v>
      </c>
      <c r="D2079" s="35" t="str">
        <f>VLOOKUP(C2079,[9]Resumen!$C$1:$J$65536,8,0)</f>
        <v>2 Postes autosoportables de acero (26/8150) de ángulo medio (50°) Tipo ACU2-26</v>
      </c>
      <c r="E2079" s="37" t="s">
        <v>50</v>
      </c>
      <c r="F2079" s="38">
        <f t="shared" si="32"/>
        <v>0</v>
      </c>
      <c r="G2079" s="39">
        <f>VLOOKUP(C2079,'[10]Estructuras de Acero y Concreto'!$C$1:$L$65536,7,0)</f>
        <v>52175.220111372306</v>
      </c>
      <c r="J2079" s="42">
        <f>VLOOKUP(C2079,'[10]Estructuras de Acero y Concreto'!$C$1:$L$65536,10,0)</f>
        <v>13882</v>
      </c>
      <c r="M2079" s="9"/>
      <c r="N2079" s="9"/>
      <c r="O2079" s="9"/>
      <c r="P2079" s="9"/>
      <c r="Q2079" s="9"/>
      <c r="R2079" s="9"/>
    </row>
    <row r="2080" spans="1:18" x14ac:dyDescent="0.2">
      <c r="A2080" s="33"/>
      <c r="B2080" s="34">
        <f t="shared" si="33"/>
        <v>56</v>
      </c>
      <c r="C2080" s="49" t="s">
        <v>2098</v>
      </c>
      <c r="D2080" s="35" t="str">
        <f>VLOOKUP(C2080,[9]Resumen!$C$1:$J$65536,8,0)</f>
        <v>2 Postes autosoportables de acero (26/13050) de ángulo mayor y terminal (90°) Tipo ATCU2-26</v>
      </c>
      <c r="E2080" s="37" t="s">
        <v>50</v>
      </c>
      <c r="F2080" s="38">
        <f t="shared" si="32"/>
        <v>0</v>
      </c>
      <c r="G2080" s="39">
        <f>VLOOKUP(C2080,'[10]Estructuras de Acero y Concreto'!$C$1:$L$65536,7,0)</f>
        <v>70847.34902026855</v>
      </c>
      <c r="J2080" s="42">
        <f>VLOOKUP(C2080,'[10]Estructuras de Acero y Concreto'!$C$1:$L$65536,10,0)</f>
        <v>18850</v>
      </c>
      <c r="M2080" s="9"/>
      <c r="N2080" s="9"/>
      <c r="O2080" s="9"/>
      <c r="P2080" s="9"/>
      <c r="Q2080" s="9"/>
      <c r="R2080" s="9"/>
    </row>
    <row r="2081" spans="1:18" x14ac:dyDescent="0.2">
      <c r="A2081" s="33"/>
      <c r="B2081" s="34">
        <f t="shared" si="33"/>
        <v>57</v>
      </c>
      <c r="C2081" s="49" t="s">
        <v>2099</v>
      </c>
      <c r="D2081" s="35" t="str">
        <f>VLOOKUP(C2081,[9]Resumen!$C$1:$J$65536,8,0)</f>
        <v>1 Poste autosoportable de acero (25/1000) de suspensión (2°) Tipo SCU1-25</v>
      </c>
      <c r="E2081" s="37" t="s">
        <v>50</v>
      </c>
      <c r="F2081" s="38">
        <f t="shared" si="32"/>
        <v>0</v>
      </c>
      <c r="G2081" s="39">
        <f>VLOOKUP(C2081,'[10]Estructuras de Acero y Concreto'!$C$1:$L$65536,7,0)</f>
        <v>6411.9669723383631</v>
      </c>
      <c r="J2081" s="42">
        <f>VLOOKUP(C2081,'[10]Estructuras de Acero y Concreto'!$C$1:$L$65536,10,0)</f>
        <v>1706</v>
      </c>
      <c r="M2081" s="9"/>
      <c r="N2081" s="9"/>
      <c r="O2081" s="9"/>
      <c r="P2081" s="9"/>
      <c r="Q2081" s="9"/>
      <c r="R2081" s="9"/>
    </row>
    <row r="2082" spans="1:18" x14ac:dyDescent="0.2">
      <c r="A2082" s="33"/>
      <c r="B2082" s="34">
        <f t="shared" si="33"/>
        <v>58</v>
      </c>
      <c r="C2082" s="49" t="s">
        <v>2100</v>
      </c>
      <c r="D2082" s="35" t="str">
        <f>VLOOKUP(C2082,[9]Resumen!$C$1:$J$65536,8,0)</f>
        <v>1 Poste autosoportable de acero (25/4350) de suspensión (25°) Tipo SCU11-25</v>
      </c>
      <c r="E2082" s="37" t="s">
        <v>50</v>
      </c>
      <c r="F2082" s="38">
        <f t="shared" si="32"/>
        <v>0</v>
      </c>
      <c r="G2082" s="39">
        <f>VLOOKUP(C2082,'[10]Estructuras de Acero y Concreto'!$C$1:$L$65536,7,0)</f>
        <v>16672.617520101394</v>
      </c>
      <c r="J2082" s="42">
        <f>VLOOKUP(C2082,'[10]Estructuras de Acero y Concreto'!$C$1:$L$65536,10,0)</f>
        <v>4436</v>
      </c>
      <c r="M2082" s="9"/>
      <c r="N2082" s="9"/>
      <c r="O2082" s="9"/>
      <c r="P2082" s="9"/>
      <c r="Q2082" s="9"/>
      <c r="R2082" s="9"/>
    </row>
    <row r="2083" spans="1:18" x14ac:dyDescent="0.2">
      <c r="A2083" s="33"/>
      <c r="B2083" s="34">
        <f t="shared" si="33"/>
        <v>59</v>
      </c>
      <c r="C2083" s="49" t="s">
        <v>2101</v>
      </c>
      <c r="D2083" s="35" t="str">
        <f>VLOOKUP(C2083,[9]Resumen!$C$1:$J$65536,8,0)</f>
        <v>1 Poste autosoportable de acero (25/7250) de ángulo medio (50°) Tipo ACU1-25</v>
      </c>
      <c r="E2083" s="37" t="s">
        <v>50</v>
      </c>
      <c r="F2083" s="38">
        <f t="shared" si="32"/>
        <v>0</v>
      </c>
      <c r="G2083" s="39">
        <f>VLOOKUP(C2083,'[10]Estructuras de Acero y Concreto'!$C$1:$L$65536,7,0)</f>
        <v>23238.682174658912</v>
      </c>
      <c r="J2083" s="42">
        <f>VLOOKUP(C2083,'[10]Estructuras de Acero y Concreto'!$C$1:$L$65536,10,0)</f>
        <v>6183</v>
      </c>
      <c r="M2083" s="9"/>
      <c r="N2083" s="9"/>
      <c r="O2083" s="9"/>
      <c r="P2083" s="9"/>
      <c r="Q2083" s="9"/>
      <c r="R2083" s="9"/>
    </row>
    <row r="2084" spans="1:18" x14ac:dyDescent="0.2">
      <c r="A2084" s="33"/>
      <c r="B2084" s="34">
        <f t="shared" si="33"/>
        <v>60</v>
      </c>
      <c r="C2084" s="49" t="s">
        <v>2102</v>
      </c>
      <c r="D2084" s="35" t="str">
        <f>VLOOKUP(C2084,[9]Resumen!$C$1:$J$65536,8,0)</f>
        <v>1 Poste autosoportable de acero (23/1140) de ángulo mayor y terminal (90°) Tipo ACTU1-23</v>
      </c>
      <c r="E2084" s="37" t="s">
        <v>50</v>
      </c>
      <c r="F2084" s="38">
        <f t="shared" si="32"/>
        <v>0</v>
      </c>
      <c r="G2084" s="39">
        <f>VLOOKUP(C2084,'[10]Estructuras de Acero y Concreto'!$C$1:$L$65536,7,0)</f>
        <v>28677.202812978729</v>
      </c>
      <c r="J2084" s="42">
        <f>VLOOKUP(C2084,'[10]Estructuras de Acero y Concreto'!$C$1:$L$65536,10,0)</f>
        <v>7630</v>
      </c>
      <c r="M2084" s="9"/>
      <c r="N2084" s="9"/>
      <c r="O2084" s="9"/>
      <c r="P2084" s="9"/>
      <c r="Q2084" s="9"/>
      <c r="R2084" s="9"/>
    </row>
    <row r="2085" spans="1:18" x14ac:dyDescent="0.2">
      <c r="A2085" s="33"/>
      <c r="B2085" s="34">
        <f t="shared" si="33"/>
        <v>61</v>
      </c>
      <c r="C2085" s="49" t="s">
        <v>2103</v>
      </c>
      <c r="D2085" s="35" t="str">
        <f>VLOOKUP(C2085,[9]Resumen!$C$1:$J$65536,8,0)</f>
        <v>1 Poste autosoportable de acero (25/1100) de suspensión (2°) Tipo SCU1-25</v>
      </c>
      <c r="E2085" s="37" t="s">
        <v>50</v>
      </c>
      <c r="F2085" s="38">
        <f t="shared" si="32"/>
        <v>0</v>
      </c>
      <c r="G2085" s="39">
        <f>VLOOKUP(C2085,'[10]Estructuras de Acero y Concreto'!$C$1:$L$65536,7,0)</f>
        <v>6821.6412982380598</v>
      </c>
      <c r="J2085" s="42">
        <f>VLOOKUP(C2085,'[10]Estructuras de Acero y Concreto'!$C$1:$L$65536,10,0)</f>
        <v>1815</v>
      </c>
      <c r="M2085" s="9"/>
      <c r="N2085" s="9"/>
      <c r="O2085" s="9"/>
      <c r="P2085" s="9"/>
      <c r="Q2085" s="9"/>
      <c r="R2085" s="9"/>
    </row>
    <row r="2086" spans="1:18" x14ac:dyDescent="0.2">
      <c r="A2086" s="33"/>
      <c r="B2086" s="34">
        <f t="shared" si="33"/>
        <v>62</v>
      </c>
      <c r="C2086" s="49" t="s">
        <v>2104</v>
      </c>
      <c r="D2086" s="35" t="str">
        <f>VLOOKUP(C2086,[9]Resumen!$C$1:$J$65536,8,0)</f>
        <v>1 Poste autosoportable de acero (25/5050) de suspensión (25°) Tipo SCU11-25</v>
      </c>
      <c r="E2086" s="37" t="s">
        <v>50</v>
      </c>
      <c r="F2086" s="38">
        <f t="shared" si="32"/>
        <v>0</v>
      </c>
      <c r="G2086" s="39">
        <f>VLOOKUP(C2086,'[10]Estructuras de Acero y Concreto'!$C$1:$L$65536,7,0)</f>
        <v>18371.45050456619</v>
      </c>
      <c r="J2086" s="42">
        <f>VLOOKUP(C2086,'[10]Estructuras de Acero y Concreto'!$C$1:$L$65536,10,0)</f>
        <v>4888</v>
      </c>
      <c r="M2086" s="9"/>
      <c r="N2086" s="9"/>
      <c r="O2086" s="9"/>
      <c r="P2086" s="9"/>
      <c r="Q2086" s="9"/>
      <c r="R2086" s="9"/>
    </row>
    <row r="2087" spans="1:18" x14ac:dyDescent="0.2">
      <c r="A2087" s="33"/>
      <c r="B2087" s="34">
        <f t="shared" si="33"/>
        <v>63</v>
      </c>
      <c r="C2087" s="49" t="s">
        <v>2105</v>
      </c>
      <c r="D2087" s="35" t="str">
        <f>VLOOKUP(C2087,[9]Resumen!$C$1:$J$65536,8,0)</f>
        <v>1 Poste autosoportable de acero (25/8500) de ángulo medio (50°) Tipo ACU1-25</v>
      </c>
      <c r="E2087" s="37" t="s">
        <v>50</v>
      </c>
      <c r="F2087" s="38">
        <f t="shared" si="32"/>
        <v>0</v>
      </c>
      <c r="G2087" s="39">
        <f>VLOOKUP(C2087,'[10]Estructuras de Acero y Concreto'!$C$1:$L$65536,7,0)</f>
        <v>25771.897731139601</v>
      </c>
      <c r="J2087" s="42">
        <f>VLOOKUP(C2087,'[10]Estructuras de Acero y Concreto'!$C$1:$L$65536,10,0)</f>
        <v>6857</v>
      </c>
      <c r="M2087" s="9"/>
      <c r="N2087" s="9"/>
      <c r="O2087" s="9"/>
      <c r="P2087" s="9"/>
      <c r="Q2087" s="9"/>
      <c r="R2087" s="9"/>
    </row>
    <row r="2088" spans="1:18" x14ac:dyDescent="0.2">
      <c r="A2088" s="33"/>
      <c r="B2088" s="34">
        <f t="shared" si="33"/>
        <v>64</v>
      </c>
      <c r="C2088" s="49" t="s">
        <v>2106</v>
      </c>
      <c r="D2088" s="35" t="str">
        <f>VLOOKUP(C2088,[9]Resumen!$C$1:$J$65536,8,0)</f>
        <v>1 Poste autosoportable de acero (23/1340) de ángulo mayor y terminal (90°) Tipo ACTU1-23</v>
      </c>
      <c r="E2088" s="37" t="s">
        <v>50</v>
      </c>
      <c r="F2088" s="38">
        <f t="shared" si="32"/>
        <v>0</v>
      </c>
      <c r="G2088" s="39">
        <f>VLOOKUP(C2088,'[10]Estructuras de Acero y Concreto'!$C$1:$L$65536,7,0)</f>
        <v>31853.118458714904</v>
      </c>
      <c r="J2088" s="42">
        <f>VLOOKUP(C2088,'[10]Estructuras de Acero y Concreto'!$C$1:$L$65536,10,0)</f>
        <v>8475</v>
      </c>
      <c r="M2088" s="9"/>
      <c r="N2088" s="9"/>
      <c r="O2088" s="9"/>
      <c r="P2088" s="9"/>
      <c r="Q2088" s="9"/>
      <c r="R2088" s="9"/>
    </row>
    <row r="2089" spans="1:18" x14ac:dyDescent="0.2">
      <c r="A2089" s="33"/>
      <c r="B2089" s="34">
        <f t="shared" si="33"/>
        <v>65</v>
      </c>
      <c r="C2089" s="49" t="s">
        <v>2107</v>
      </c>
      <c r="D2089" s="35" t="str">
        <f>VLOOKUP(C2089,[9]Resumen!$C$1:$J$65536,8,0)</f>
        <v>1 Poste autosoportable de acero (25/1200) de suspensión (2°) Tipo SCU1-25</v>
      </c>
      <c r="E2089" s="37" t="s">
        <v>50</v>
      </c>
      <c r="F2089" s="38">
        <f t="shared" ref="F2089:F2152" si="34">IF(MID(C2089,1,2)="EA",0,1)</f>
        <v>0</v>
      </c>
      <c r="G2089" s="39">
        <f>VLOOKUP(C2089,'[10]Estructuras de Acero y Concreto'!$C$1:$L$65536,7,0)</f>
        <v>7220.0401839753786</v>
      </c>
      <c r="J2089" s="42">
        <f>VLOOKUP(C2089,'[10]Estructuras de Acero y Concreto'!$C$1:$L$65536,10,0)</f>
        <v>1921</v>
      </c>
      <c r="M2089" s="9"/>
      <c r="N2089" s="9"/>
      <c r="O2089" s="9"/>
      <c r="P2089" s="9"/>
      <c r="Q2089" s="9"/>
      <c r="R2089" s="9"/>
    </row>
    <row r="2090" spans="1:18" x14ac:dyDescent="0.2">
      <c r="A2090" s="33"/>
      <c r="B2090" s="34">
        <f t="shared" si="33"/>
        <v>66</v>
      </c>
      <c r="C2090" s="49" t="s">
        <v>2108</v>
      </c>
      <c r="D2090" s="35" t="str">
        <f>VLOOKUP(C2090,[9]Resumen!$C$1:$J$65536,8,0)</f>
        <v>1 Poste autosoportable de acero (25/5700) de suspensión (25°) Tipo SCU11-25</v>
      </c>
      <c r="E2090" s="37" t="s">
        <v>50</v>
      </c>
      <c r="F2090" s="38">
        <f t="shared" si="34"/>
        <v>0</v>
      </c>
      <c r="G2090" s="39">
        <f>VLOOKUP(C2090,'[10]Estructuras de Acero y Concreto'!$C$1:$L$65536,7,0)</f>
        <v>19874.842526216453</v>
      </c>
      <c r="J2090" s="42">
        <f>VLOOKUP(C2090,'[10]Estructuras de Acero y Concreto'!$C$1:$L$65536,10,0)</f>
        <v>5288</v>
      </c>
      <c r="M2090" s="9"/>
      <c r="N2090" s="9"/>
      <c r="O2090" s="9"/>
      <c r="P2090" s="9"/>
      <c r="Q2090" s="9"/>
      <c r="R2090" s="9"/>
    </row>
    <row r="2091" spans="1:18" x14ac:dyDescent="0.2">
      <c r="A2091" s="33"/>
      <c r="B2091" s="34">
        <f t="shared" ref="B2091:B2154" si="35">1+B2090</f>
        <v>67</v>
      </c>
      <c r="C2091" s="49" t="s">
        <v>2109</v>
      </c>
      <c r="D2091" s="35" t="str">
        <f>VLOOKUP(C2091,[9]Resumen!$C$1:$J$65536,8,0)</f>
        <v>1 Poste autosoportable de acero (25/9550) de ángulo medio (50°) Tipo ACU1-25</v>
      </c>
      <c r="E2091" s="37" t="s">
        <v>50</v>
      </c>
      <c r="F2091" s="38">
        <f t="shared" si="34"/>
        <v>0</v>
      </c>
      <c r="G2091" s="39">
        <f>VLOOKUP(C2091,'[10]Estructuras de Acero y Concreto'!$C$1:$L$65536,7,0)</f>
        <v>27797.718480313328</v>
      </c>
      <c r="J2091" s="42">
        <f>VLOOKUP(C2091,'[10]Estructuras de Acero y Concreto'!$C$1:$L$65536,10,0)</f>
        <v>7396</v>
      </c>
      <c r="M2091" s="9"/>
      <c r="N2091" s="9"/>
      <c r="O2091" s="9"/>
      <c r="P2091" s="9"/>
      <c r="Q2091" s="9"/>
      <c r="R2091" s="9"/>
    </row>
    <row r="2092" spans="1:18" x14ac:dyDescent="0.2">
      <c r="A2092" s="33"/>
      <c r="B2092" s="34">
        <f t="shared" si="35"/>
        <v>68</v>
      </c>
      <c r="C2092" s="49" t="s">
        <v>2110</v>
      </c>
      <c r="D2092" s="35" t="str">
        <f>VLOOKUP(C2092,[9]Resumen!$C$1:$J$65536,8,0)</f>
        <v>1 Poste autosoportable de acero (23/1515) de ángulo mayor y terminal (90°) Tipo ACTU1-23</v>
      </c>
      <c r="E2092" s="37" t="s">
        <v>50</v>
      </c>
      <c r="F2092" s="38">
        <f t="shared" si="34"/>
        <v>0</v>
      </c>
      <c r="G2092" s="39">
        <f>VLOOKUP(C2092,'[10]Estructuras de Acero y Concreto'!$C$1:$L$65536,7,0)</f>
        <v>34499.088416819366</v>
      </c>
      <c r="J2092" s="42">
        <f>VLOOKUP(C2092,'[10]Estructuras de Acero y Concreto'!$C$1:$L$65536,10,0)</f>
        <v>9179</v>
      </c>
      <c r="M2092" s="9"/>
      <c r="N2092" s="9"/>
      <c r="O2092" s="9"/>
      <c r="P2092" s="9"/>
      <c r="Q2092" s="9"/>
      <c r="R2092" s="9"/>
    </row>
    <row r="2093" spans="1:18" x14ac:dyDescent="0.2">
      <c r="A2093" s="33"/>
      <c r="B2093" s="34">
        <f t="shared" si="35"/>
        <v>69</v>
      </c>
      <c r="C2093" s="49" t="s">
        <v>2111</v>
      </c>
      <c r="D2093" s="35" t="str">
        <f>VLOOKUP(C2093,[9]Resumen!$C$1:$J$65536,8,0)</f>
        <v>1 Poste autosoportable de acero (29/1650) de suspensión (2°) Tipo SCU2-29</v>
      </c>
      <c r="E2093" s="37" t="s">
        <v>50</v>
      </c>
      <c r="F2093" s="38">
        <f t="shared" si="34"/>
        <v>0</v>
      </c>
      <c r="G2093" s="39">
        <f>VLOOKUP(C2093,'[10]Estructuras de Acero y Concreto'!$C$1:$L$65536,7,0)</f>
        <v>10309.510788466665</v>
      </c>
      <c r="J2093" s="42">
        <f>VLOOKUP(C2093,'[10]Estructuras de Acero y Concreto'!$C$1:$L$65536,10,0)</f>
        <v>2743</v>
      </c>
      <c r="M2093" s="9"/>
      <c r="N2093" s="9"/>
      <c r="O2093" s="9"/>
      <c r="P2093" s="9"/>
      <c r="Q2093" s="9"/>
      <c r="R2093" s="9"/>
    </row>
    <row r="2094" spans="1:18" x14ac:dyDescent="0.2">
      <c r="A2094" s="33"/>
      <c r="B2094" s="34">
        <f t="shared" si="35"/>
        <v>70</v>
      </c>
      <c r="C2094" s="49" t="s">
        <v>2112</v>
      </c>
      <c r="D2094" s="35" t="str">
        <f>VLOOKUP(C2094,[9]Resumen!$C$1:$J$65536,8,0)</f>
        <v>1 Poste autosoportable de acero (26/7250) de suspensión (25°) Tipo SCU21-26</v>
      </c>
      <c r="E2094" s="37" t="s">
        <v>50</v>
      </c>
      <c r="F2094" s="38">
        <f t="shared" si="34"/>
        <v>0</v>
      </c>
      <c r="G2094" s="39">
        <f>VLOOKUP(C2094,'[10]Estructuras de Acero y Concreto'!$C$1:$L$65536,7,0)</f>
        <v>24174.543708136196</v>
      </c>
      <c r="J2094" s="42">
        <f>VLOOKUP(C2094,'[10]Estructuras de Acero y Concreto'!$C$1:$L$65536,10,0)</f>
        <v>6432</v>
      </c>
      <c r="M2094" s="9"/>
      <c r="N2094" s="9"/>
      <c r="O2094" s="9"/>
      <c r="P2094" s="9"/>
      <c r="Q2094" s="9"/>
      <c r="R2094" s="9"/>
    </row>
    <row r="2095" spans="1:18" x14ac:dyDescent="0.2">
      <c r="A2095" s="33"/>
      <c r="B2095" s="34">
        <f t="shared" si="35"/>
        <v>71</v>
      </c>
      <c r="C2095" s="49" t="s">
        <v>2113</v>
      </c>
      <c r="D2095" s="35" t="str">
        <f>VLOOKUP(C2095,[9]Resumen!$C$1:$J$65536,8,0)</f>
        <v>2 Postes autosoportables de acero (26/7350) de ángulo medio (50°) Tipo ACU2-26</v>
      </c>
      <c r="E2095" s="37" t="s">
        <v>50</v>
      </c>
      <c r="F2095" s="38">
        <f t="shared" si="34"/>
        <v>0</v>
      </c>
      <c r="G2095" s="39">
        <f>VLOOKUP(C2095,'[10]Estructuras de Acero y Concreto'!$C$1:$L$65536,7,0)</f>
        <v>48785.071102550974</v>
      </c>
      <c r="J2095" s="42">
        <f>VLOOKUP(C2095,'[10]Estructuras de Acero y Concreto'!$C$1:$L$65536,10,0)</f>
        <v>12980</v>
      </c>
      <c r="M2095" s="9"/>
      <c r="N2095" s="9"/>
      <c r="O2095" s="9"/>
      <c r="P2095" s="9"/>
      <c r="Q2095" s="9"/>
      <c r="R2095" s="9"/>
    </row>
    <row r="2096" spans="1:18" x14ac:dyDescent="0.2">
      <c r="A2096" s="33"/>
      <c r="B2096" s="34">
        <f t="shared" si="35"/>
        <v>72</v>
      </c>
      <c r="C2096" s="49" t="s">
        <v>2114</v>
      </c>
      <c r="D2096" s="35" t="str">
        <f>VLOOKUP(C2096,[9]Resumen!$C$1:$J$65536,8,0)</f>
        <v>2 Postes autosoportables de acero (26/1180) de ángulo mayor y terminal (90°) Tipo ATCU2-26</v>
      </c>
      <c r="E2096" s="37" t="s">
        <v>50</v>
      </c>
      <c r="F2096" s="38">
        <f t="shared" si="34"/>
        <v>0</v>
      </c>
      <c r="G2096" s="39">
        <f>VLOOKUP(C2096,'[10]Estructuras de Acero y Concreto'!$C$1:$L$65536,7,0)</f>
        <v>66359.723835642522</v>
      </c>
      <c r="J2096" s="42">
        <f>VLOOKUP(C2096,'[10]Estructuras de Acero y Concreto'!$C$1:$L$65536,10,0)</f>
        <v>17656</v>
      </c>
      <c r="M2096" s="9"/>
      <c r="N2096" s="9"/>
      <c r="O2096" s="9"/>
      <c r="P2096" s="9"/>
      <c r="Q2096" s="9"/>
      <c r="R2096" s="9"/>
    </row>
    <row r="2097" spans="1:18" x14ac:dyDescent="0.2">
      <c r="A2097" s="33"/>
      <c r="B2097" s="34">
        <f t="shared" si="35"/>
        <v>73</v>
      </c>
      <c r="C2097" s="49" t="s">
        <v>2115</v>
      </c>
      <c r="D2097" s="35" t="str">
        <f>VLOOKUP(C2097,[9]Resumen!$C$1:$J$65536,8,0)</f>
        <v>1 Poste autosoportable de acero (29/1850) de suspensión (2°) Tipo SCU2-29</v>
      </c>
      <c r="E2097" s="37" t="s">
        <v>50</v>
      </c>
      <c r="F2097" s="38">
        <f t="shared" si="34"/>
        <v>0</v>
      </c>
      <c r="G2097" s="39">
        <f>VLOOKUP(C2097,'[10]Estructuras de Acero y Concreto'!$C$1:$L$65536,7,0)</f>
        <v>11106.308559941304</v>
      </c>
      <c r="J2097" s="42">
        <f>VLOOKUP(C2097,'[10]Estructuras de Acero y Concreto'!$C$1:$L$65536,10,0)</f>
        <v>2955</v>
      </c>
      <c r="M2097" s="9"/>
      <c r="N2097" s="9"/>
      <c r="O2097" s="9"/>
      <c r="P2097" s="9"/>
      <c r="Q2097" s="9"/>
      <c r="R2097" s="9"/>
    </row>
    <row r="2098" spans="1:18" x14ac:dyDescent="0.2">
      <c r="A2098" s="33"/>
      <c r="B2098" s="34">
        <f t="shared" si="35"/>
        <v>74</v>
      </c>
      <c r="C2098" s="49" t="s">
        <v>2116</v>
      </c>
      <c r="D2098" s="35" t="str">
        <f>VLOOKUP(C2098,[9]Resumen!$C$1:$J$65536,8,0)</f>
        <v>1 Poste autosoportable de acero (26/8550) de suspensión (25°) Tipo SCU21-26</v>
      </c>
      <c r="E2098" s="37" t="s">
        <v>50</v>
      </c>
      <c r="F2098" s="38">
        <f t="shared" si="34"/>
        <v>0</v>
      </c>
      <c r="G2098" s="39">
        <f>VLOOKUP(C2098,'[10]Estructuras de Acero y Concreto'!$C$1:$L$65536,7,0)</f>
        <v>26910.717187539674</v>
      </c>
      <c r="J2098" s="42">
        <f>VLOOKUP(C2098,'[10]Estructuras de Acero y Concreto'!$C$1:$L$65536,10,0)</f>
        <v>7160</v>
      </c>
      <c r="M2098" s="9"/>
      <c r="N2098" s="9"/>
      <c r="O2098" s="9"/>
      <c r="P2098" s="9"/>
      <c r="Q2098" s="9"/>
      <c r="R2098" s="9"/>
    </row>
    <row r="2099" spans="1:18" x14ac:dyDescent="0.2">
      <c r="A2099" s="33"/>
      <c r="B2099" s="34">
        <f t="shared" si="35"/>
        <v>75</v>
      </c>
      <c r="C2099" s="49" t="s">
        <v>2117</v>
      </c>
      <c r="D2099" s="35" t="str">
        <f>VLOOKUP(C2099,[9]Resumen!$C$1:$J$65536,8,0)</f>
        <v>2 Postes autosoportables de acero (26/8550) de ángulo medio (50°) Tipo ACU2-26</v>
      </c>
      <c r="E2099" s="37" t="s">
        <v>50</v>
      </c>
      <c r="F2099" s="38">
        <f t="shared" si="34"/>
        <v>0</v>
      </c>
      <c r="G2099" s="39">
        <f>VLOOKUP(C2099,'[10]Estructuras de Acero y Concreto'!$C$1:$L$65536,7,0)</f>
        <v>53821.434375079349</v>
      </c>
      <c r="J2099" s="42">
        <f>VLOOKUP(C2099,'[10]Estructuras de Acero y Concreto'!$C$1:$L$65536,10,0)</f>
        <v>14320</v>
      </c>
      <c r="M2099" s="9"/>
      <c r="N2099" s="9"/>
      <c r="O2099" s="9"/>
      <c r="P2099" s="9"/>
      <c r="Q2099" s="9"/>
      <c r="R2099" s="9"/>
    </row>
    <row r="2100" spans="1:18" x14ac:dyDescent="0.2">
      <c r="A2100" s="33"/>
      <c r="B2100" s="34">
        <f t="shared" si="35"/>
        <v>76</v>
      </c>
      <c r="C2100" s="49" t="s">
        <v>2118</v>
      </c>
      <c r="D2100" s="35" t="str">
        <f>VLOOKUP(C2100,[9]Resumen!$C$1:$J$65536,8,0)</f>
        <v>2 Postes autosoportables de acero (26/1385) de ángulo mayor y terminal (90°) Tipo ATCU2-26</v>
      </c>
      <c r="E2100" s="37" t="s">
        <v>50</v>
      </c>
      <c r="F2100" s="38">
        <f t="shared" si="34"/>
        <v>0</v>
      </c>
      <c r="G2100" s="39">
        <f>VLOOKUP(C2100,'[10]Estructuras de Acero y Concreto'!$C$1:$L$65536,7,0)</f>
        <v>73643.658180538026</v>
      </c>
      <c r="J2100" s="42">
        <f>VLOOKUP(C2100,'[10]Estructuras de Acero y Concreto'!$C$1:$L$65536,10,0)</f>
        <v>19594</v>
      </c>
      <c r="M2100" s="9"/>
      <c r="N2100" s="9"/>
      <c r="O2100" s="9"/>
      <c r="P2100" s="9"/>
      <c r="Q2100" s="9"/>
      <c r="R2100" s="9"/>
    </row>
    <row r="2101" spans="1:18" x14ac:dyDescent="0.2">
      <c r="A2101" s="33"/>
      <c r="B2101" s="34">
        <f t="shared" si="35"/>
        <v>77</v>
      </c>
      <c r="C2101" s="49" t="s">
        <v>2119</v>
      </c>
      <c r="D2101" s="35" t="str">
        <f>VLOOKUP(C2101,[9]Resumen!$C$1:$J$65536,8,0)</f>
        <v>1 Poste autosoportable de acero (29/2000) de suspensión (2°) Tipo SCU2-29</v>
      </c>
      <c r="E2101" s="37" t="s">
        <v>50</v>
      </c>
      <c r="F2101" s="38">
        <f t="shared" si="34"/>
        <v>0</v>
      </c>
      <c r="G2101" s="39">
        <f>VLOOKUP(C2101,'[10]Estructuras de Acero y Concreto'!$C$1:$L$65536,7,0)</f>
        <v>11681.356008222529</v>
      </c>
      <c r="J2101" s="42">
        <f>VLOOKUP(C2101,'[10]Estructuras de Acero y Concreto'!$C$1:$L$65536,10,0)</f>
        <v>3108</v>
      </c>
      <c r="M2101" s="9"/>
      <c r="N2101" s="9"/>
      <c r="O2101" s="9"/>
      <c r="P2101" s="9"/>
      <c r="Q2101" s="9"/>
      <c r="R2101" s="9"/>
    </row>
    <row r="2102" spans="1:18" x14ac:dyDescent="0.2">
      <c r="A2102" s="33"/>
      <c r="B2102" s="34">
        <f t="shared" si="35"/>
        <v>78</v>
      </c>
      <c r="C2102" s="49" t="s">
        <v>2120</v>
      </c>
      <c r="D2102" s="35" t="str">
        <f>VLOOKUP(C2102,[9]Resumen!$C$1:$J$65536,8,0)</f>
        <v>1 Poste autosoportable de acero (26/9800) de suspensión (25°) Tipo SCU21-26</v>
      </c>
      <c r="E2102" s="37" t="s">
        <v>50</v>
      </c>
      <c r="F2102" s="38">
        <f t="shared" si="34"/>
        <v>0</v>
      </c>
      <c r="G2102" s="39">
        <f>VLOOKUP(C2102,'[10]Estructuras de Acero y Concreto'!$C$1:$L$65536,7,0)</f>
        <v>29406.347943479108</v>
      </c>
      <c r="J2102" s="42">
        <f>VLOOKUP(C2102,'[10]Estructuras de Acero y Concreto'!$C$1:$L$65536,10,0)</f>
        <v>7824</v>
      </c>
      <c r="M2102" s="9"/>
      <c r="N2102" s="9"/>
      <c r="O2102" s="9"/>
      <c r="P2102" s="9"/>
      <c r="Q2102" s="9"/>
      <c r="R2102" s="9"/>
    </row>
    <row r="2103" spans="1:18" x14ac:dyDescent="0.2">
      <c r="A2103" s="33"/>
      <c r="B2103" s="34">
        <f t="shared" si="35"/>
        <v>79</v>
      </c>
      <c r="C2103" s="49" t="s">
        <v>2121</v>
      </c>
      <c r="D2103" s="35" t="str">
        <f>VLOOKUP(C2103,[9]Resumen!$C$1:$J$65536,8,0)</f>
        <v>2 Postes autosoportables de acero (26/9750) de ángulo medio (50°) Tipo ACU2-26</v>
      </c>
      <c r="E2103" s="37" t="s">
        <v>50</v>
      </c>
      <c r="F2103" s="38">
        <f t="shared" si="34"/>
        <v>0</v>
      </c>
      <c r="G2103" s="39">
        <f>VLOOKUP(C2103,'[10]Estructuras de Acero y Concreto'!$C$1:$L$65536,7,0)</f>
        <v>58617.254924143679</v>
      </c>
      <c r="J2103" s="42">
        <f>VLOOKUP(C2103,'[10]Estructuras de Acero y Concreto'!$C$1:$L$65536,10,0)</f>
        <v>15596</v>
      </c>
      <c r="M2103" s="9"/>
      <c r="N2103" s="9"/>
      <c r="O2103" s="9"/>
      <c r="P2103" s="9"/>
      <c r="Q2103" s="9"/>
      <c r="R2103" s="9"/>
    </row>
    <row r="2104" spans="1:18" x14ac:dyDescent="0.2">
      <c r="A2104" s="33"/>
      <c r="B2104" s="34">
        <f t="shared" si="35"/>
        <v>80</v>
      </c>
      <c r="C2104" s="49" t="s">
        <v>2122</v>
      </c>
      <c r="D2104" s="35" t="str">
        <f>VLOOKUP(C2104,[9]Resumen!$C$1:$J$65536,8,0)</f>
        <v>2 Postes autosoportables de acero (26/15800) de ángulo mayor y terminal (90°) Tipo ATCU2-26</v>
      </c>
      <c r="E2104" s="37" t="s">
        <v>50</v>
      </c>
      <c r="F2104" s="38">
        <f t="shared" si="34"/>
        <v>0</v>
      </c>
      <c r="G2104" s="39">
        <f>VLOOKUP(C2104,'[10]Estructuras de Acero y Concreto'!$C$1:$L$65536,7,0)</f>
        <v>80228.515235366183</v>
      </c>
      <c r="J2104" s="42">
        <f>VLOOKUP(C2104,'[10]Estructuras de Acero y Concreto'!$C$1:$L$65536,10,0)</f>
        <v>21346</v>
      </c>
      <c r="M2104" s="9"/>
      <c r="N2104" s="9"/>
      <c r="O2104" s="9"/>
      <c r="P2104" s="9"/>
      <c r="Q2104" s="9"/>
      <c r="R2104" s="9"/>
    </row>
    <row r="2105" spans="1:18" x14ac:dyDescent="0.2">
      <c r="A2105" s="33"/>
      <c r="B2105" s="34">
        <f t="shared" si="35"/>
        <v>81</v>
      </c>
      <c r="C2105" s="49" t="s">
        <v>2123</v>
      </c>
      <c r="D2105" s="35" t="str">
        <f>VLOOKUP(C2105,[9]Resumen!$C$1:$J$65536,8,0)</f>
        <v>1 Poste autosoportable de acero (25/850) de suspensión (2°) Tipo SCU1-25</v>
      </c>
      <c r="E2105" s="37" t="s">
        <v>50</v>
      </c>
      <c r="F2105" s="38">
        <f t="shared" si="34"/>
        <v>0</v>
      </c>
      <c r="G2105" s="39">
        <f>VLOOKUP(C2105,'[10]Estructuras de Acero y Concreto'!$C$1:$L$65536,7,0)</f>
        <v>5769.2668830828761</v>
      </c>
      <c r="J2105" s="42">
        <f>VLOOKUP(C2105,'[10]Estructuras de Acero y Concreto'!$C$1:$L$65536,10,0)</f>
        <v>1535</v>
      </c>
      <c r="M2105" s="9"/>
      <c r="N2105" s="9"/>
      <c r="O2105" s="9"/>
      <c r="P2105" s="9"/>
      <c r="Q2105" s="9"/>
      <c r="R2105" s="9"/>
    </row>
    <row r="2106" spans="1:18" x14ac:dyDescent="0.2">
      <c r="A2106" s="33"/>
      <c r="B2106" s="34">
        <f t="shared" si="35"/>
        <v>82</v>
      </c>
      <c r="C2106" s="49" t="s">
        <v>2124</v>
      </c>
      <c r="D2106" s="35" t="str">
        <f>VLOOKUP(C2106,[9]Resumen!$C$1:$J$65536,8,0)</f>
        <v>1 Poste autosoportable de acero (25/4050) de suspensión (25°) Tipo SCU11-25</v>
      </c>
      <c r="E2106" s="37" t="s">
        <v>50</v>
      </c>
      <c r="F2106" s="38">
        <f t="shared" si="34"/>
        <v>0</v>
      </c>
      <c r="G2106" s="39">
        <f>VLOOKUP(C2106,'[10]Estructuras de Acero y Concreto'!$C$1:$L$65536,7,0)</f>
        <v>15917.163029222138</v>
      </c>
      <c r="J2106" s="42">
        <f>VLOOKUP(C2106,'[10]Estructuras de Acero y Concreto'!$C$1:$L$65536,10,0)</f>
        <v>4235</v>
      </c>
      <c r="M2106" s="9"/>
      <c r="N2106" s="9"/>
      <c r="O2106" s="9"/>
      <c r="P2106" s="9"/>
      <c r="Q2106" s="9"/>
      <c r="R2106" s="9"/>
    </row>
    <row r="2107" spans="1:18" x14ac:dyDescent="0.2">
      <c r="A2107" s="33"/>
      <c r="B2107" s="34">
        <f t="shared" si="35"/>
        <v>83</v>
      </c>
      <c r="C2107" s="49" t="s">
        <v>2125</v>
      </c>
      <c r="D2107" s="35" t="str">
        <f>VLOOKUP(C2107,[9]Resumen!$C$1:$J$65536,8,0)</f>
        <v>1 Poste autosoportable de acero (25/6850) de ángulo medio (50°) Tipo ACU1-25</v>
      </c>
      <c r="E2107" s="37" t="s">
        <v>50</v>
      </c>
      <c r="F2107" s="38">
        <f t="shared" si="34"/>
        <v>0</v>
      </c>
      <c r="G2107" s="39">
        <f>VLOOKUP(C2107,'[10]Estructuras de Acero y Concreto'!$C$1:$L$65536,7,0)</f>
        <v>22396.782642534763</v>
      </c>
      <c r="J2107" s="42">
        <f>VLOOKUP(C2107,'[10]Estructuras de Acero y Concreto'!$C$1:$L$65536,10,0)</f>
        <v>5959</v>
      </c>
      <c r="M2107" s="9"/>
      <c r="N2107" s="9"/>
      <c r="O2107" s="9"/>
      <c r="P2107" s="9"/>
      <c r="Q2107" s="9"/>
      <c r="R2107" s="9"/>
    </row>
    <row r="2108" spans="1:18" x14ac:dyDescent="0.2">
      <c r="A2108" s="33"/>
      <c r="B2108" s="34">
        <f t="shared" si="35"/>
        <v>84</v>
      </c>
      <c r="C2108" s="49" t="s">
        <v>2126</v>
      </c>
      <c r="D2108" s="35" t="str">
        <f>VLOOKUP(C2108,[9]Resumen!$C$1:$J$65536,8,0)</f>
        <v>1 Poste autosoportable de acero (23/1085) de ángulo mayor y terminal (90°) Tipo ACTU1-23</v>
      </c>
      <c r="E2108" s="37" t="s">
        <v>50</v>
      </c>
      <c r="F2108" s="38">
        <f t="shared" si="34"/>
        <v>0</v>
      </c>
      <c r="G2108" s="39">
        <f>VLOOKUP(C2108,'[10]Estructuras de Acero y Concreto'!$C$1:$L$65536,7,0)</f>
        <v>27771.409119934448</v>
      </c>
      <c r="J2108" s="42">
        <f>VLOOKUP(C2108,'[10]Estructuras de Acero y Concreto'!$C$1:$L$65536,10,0)</f>
        <v>7389</v>
      </c>
      <c r="M2108" s="9"/>
      <c r="N2108" s="9"/>
      <c r="O2108" s="9"/>
      <c r="P2108" s="9"/>
      <c r="Q2108" s="9"/>
      <c r="R2108" s="9"/>
    </row>
    <row r="2109" spans="1:18" x14ac:dyDescent="0.2">
      <c r="A2109" s="33"/>
      <c r="B2109" s="34">
        <f t="shared" si="35"/>
        <v>85</v>
      </c>
      <c r="C2109" s="49" t="s">
        <v>2127</v>
      </c>
      <c r="D2109" s="35" t="str">
        <f>VLOOKUP(C2109,[9]Resumen!$C$1:$J$65536,8,0)</f>
        <v>1 Poste autosoportable de acero (25/950) de suspensión (2°) Tipo SCU1-25</v>
      </c>
      <c r="E2109" s="37" t="s">
        <v>50</v>
      </c>
      <c r="F2109" s="38">
        <f t="shared" si="34"/>
        <v>0</v>
      </c>
      <c r="G2109" s="39">
        <f>VLOOKUP(C2109,'[10]Estructuras de Acero y Concreto'!$C$1:$L$65536,7,0)</f>
        <v>6201.4920893073268</v>
      </c>
      <c r="J2109" s="42">
        <f>VLOOKUP(C2109,'[10]Estructuras de Acero y Concreto'!$C$1:$L$65536,10,0)</f>
        <v>1650</v>
      </c>
      <c r="M2109" s="9"/>
      <c r="N2109" s="9"/>
      <c r="O2109" s="9"/>
      <c r="P2109" s="9"/>
      <c r="Q2109" s="9"/>
      <c r="R2109" s="9"/>
    </row>
    <row r="2110" spans="1:18" x14ac:dyDescent="0.2">
      <c r="A2110" s="33"/>
      <c r="B2110" s="34">
        <f t="shared" si="35"/>
        <v>86</v>
      </c>
      <c r="C2110" s="49" t="s">
        <v>2128</v>
      </c>
      <c r="D2110" s="35" t="str">
        <f>VLOOKUP(C2110,[9]Resumen!$C$1:$J$65536,8,0)</f>
        <v>1 Poste autosoportable de acero (25/4750) de suspensión (25°) Tipo SCU11-25</v>
      </c>
      <c r="E2110" s="37" t="s">
        <v>50</v>
      </c>
      <c r="F2110" s="38">
        <f t="shared" si="34"/>
        <v>0</v>
      </c>
      <c r="G2110" s="39">
        <f>VLOOKUP(C2110,'[10]Estructuras de Acero y Concreto'!$C$1:$L$65536,7,0)</f>
        <v>17653.580814228189</v>
      </c>
      <c r="J2110" s="42">
        <f>VLOOKUP(C2110,'[10]Estructuras de Acero y Concreto'!$C$1:$L$65536,10,0)</f>
        <v>4697</v>
      </c>
      <c r="M2110" s="9"/>
      <c r="N2110" s="9"/>
      <c r="O2110" s="9"/>
      <c r="P2110" s="9"/>
      <c r="Q2110" s="9"/>
      <c r="R2110" s="9"/>
    </row>
    <row r="2111" spans="1:18" x14ac:dyDescent="0.2">
      <c r="A2111" s="33"/>
      <c r="B2111" s="34">
        <f t="shared" si="35"/>
        <v>87</v>
      </c>
      <c r="C2111" s="49" t="s">
        <v>2129</v>
      </c>
      <c r="D2111" s="35" t="str">
        <f>VLOOKUP(C2111,[9]Resumen!$C$1:$J$65536,8,0)</f>
        <v>1 Poste autosoportable de acero (25/8100) de ángulo medio (50°) Tipo ACU1-25</v>
      </c>
      <c r="E2111" s="37" t="s">
        <v>50</v>
      </c>
      <c r="F2111" s="38">
        <f t="shared" si="34"/>
        <v>0</v>
      </c>
      <c r="G2111" s="39">
        <f>VLOOKUP(C2111,'[10]Estructuras de Acero y Concreto'!$C$1:$L$65536,7,0)</f>
        <v>24975.099959664964</v>
      </c>
      <c r="J2111" s="42">
        <f>VLOOKUP(C2111,'[10]Estructuras de Acero y Concreto'!$C$1:$L$65536,10,0)</f>
        <v>6645</v>
      </c>
      <c r="M2111" s="9"/>
      <c r="N2111" s="9"/>
      <c r="O2111" s="9"/>
      <c r="P2111" s="9"/>
      <c r="Q2111" s="9"/>
      <c r="R2111" s="9"/>
    </row>
    <row r="2112" spans="1:18" x14ac:dyDescent="0.2">
      <c r="A2112" s="33"/>
      <c r="B2112" s="34">
        <f t="shared" si="35"/>
        <v>88</v>
      </c>
      <c r="C2112" s="49" t="s">
        <v>2130</v>
      </c>
      <c r="D2112" s="35" t="str">
        <f>VLOOKUP(C2112,[9]Resumen!$C$1:$J$65536,8,0)</f>
        <v>1 Poste autosoportable de acero (23/1285) de ángulo mayor y terminal (90°) Tipo ACTU1-23</v>
      </c>
      <c r="E2112" s="37" t="s">
        <v>50</v>
      </c>
      <c r="F2112" s="38">
        <f t="shared" si="34"/>
        <v>0</v>
      </c>
      <c r="G2112" s="39">
        <f>VLOOKUP(C2112,'[10]Estructuras de Acero y Concreto'!$C$1:$L$65536,7,0)</f>
        <v>30999.943486428383</v>
      </c>
      <c r="J2112" s="42">
        <f>VLOOKUP(C2112,'[10]Estructuras de Acero y Concreto'!$C$1:$L$65536,10,0)</f>
        <v>8248</v>
      </c>
      <c r="M2112" s="9"/>
      <c r="N2112" s="9"/>
      <c r="O2112" s="9"/>
      <c r="P2112" s="9"/>
      <c r="Q2112" s="9"/>
      <c r="R2112" s="9"/>
    </row>
    <row r="2113" spans="1:18" x14ac:dyDescent="0.2">
      <c r="A2113" s="33"/>
      <c r="B2113" s="34">
        <f t="shared" si="35"/>
        <v>89</v>
      </c>
      <c r="C2113" s="49" t="s">
        <v>2131</v>
      </c>
      <c r="D2113" s="35" t="str">
        <f>VLOOKUP(C2113,[9]Resumen!$C$1:$J$65536,8,0)</f>
        <v>1 Poste autosoportable de acero (25/1000) de suspensión (2°) Tipo SCU1-25</v>
      </c>
      <c r="E2113" s="37" t="s">
        <v>50</v>
      </c>
      <c r="F2113" s="38">
        <f t="shared" si="34"/>
        <v>0</v>
      </c>
      <c r="G2113" s="39">
        <f>VLOOKUP(C2113,'[10]Estructuras de Acero y Concreto'!$C$1:$L$65536,7,0)</f>
        <v>6411.9669723383631</v>
      </c>
      <c r="J2113" s="42">
        <f>VLOOKUP(C2113,'[10]Estructuras de Acero y Concreto'!$C$1:$L$65536,10,0)</f>
        <v>1706</v>
      </c>
      <c r="M2113" s="9"/>
      <c r="N2113" s="9"/>
      <c r="O2113" s="9"/>
      <c r="P2113" s="9"/>
      <c r="Q2113" s="9"/>
      <c r="R2113" s="9"/>
    </row>
    <row r="2114" spans="1:18" x14ac:dyDescent="0.2">
      <c r="A2114" s="33"/>
      <c r="B2114" s="34">
        <f t="shared" si="35"/>
        <v>90</v>
      </c>
      <c r="C2114" s="49" t="s">
        <v>2132</v>
      </c>
      <c r="D2114" s="35" t="str">
        <f>VLOOKUP(C2114,[9]Resumen!$C$1:$J$65536,8,0)</f>
        <v>1 Poste autosoportable de acero (25/5450) de suspensión (25°) Tipo SCU11-25</v>
      </c>
      <c r="E2114" s="37" t="s">
        <v>50</v>
      </c>
      <c r="F2114" s="38">
        <f t="shared" si="34"/>
        <v>0</v>
      </c>
      <c r="G2114" s="39">
        <f>VLOOKUP(C2114,'[10]Estructuras de Acero y Concreto'!$C$1:$L$65536,7,0)</f>
        <v>19303.553557989351</v>
      </c>
      <c r="J2114" s="42">
        <f>VLOOKUP(C2114,'[10]Estructuras de Acero y Concreto'!$C$1:$L$65536,10,0)</f>
        <v>5136</v>
      </c>
      <c r="M2114" s="9"/>
      <c r="N2114" s="9"/>
      <c r="O2114" s="9"/>
      <c r="P2114" s="9"/>
      <c r="Q2114" s="9"/>
      <c r="R2114" s="9"/>
    </row>
    <row r="2115" spans="1:18" x14ac:dyDescent="0.2">
      <c r="A2115" s="33"/>
      <c r="B2115" s="34">
        <f t="shared" si="35"/>
        <v>91</v>
      </c>
      <c r="C2115" s="49" t="s">
        <v>2133</v>
      </c>
      <c r="D2115" s="35" t="str">
        <f>VLOOKUP(C2115,[9]Resumen!$C$1:$J$65536,8,0)</f>
        <v>1 Poste autosoportable de acero (25/9250) de ángulo medio (50°) Tipo ACU1-25</v>
      </c>
      <c r="E2115" s="37" t="s">
        <v>50</v>
      </c>
      <c r="F2115" s="38">
        <f t="shared" si="34"/>
        <v>0</v>
      </c>
      <c r="G2115" s="39">
        <f>VLOOKUP(C2115,'[10]Estructuras de Acero y Concreto'!$C$1:$L$65536,7,0)</f>
        <v>27226.429512086226</v>
      </c>
      <c r="J2115" s="42">
        <f>VLOOKUP(C2115,'[10]Estructuras de Acero y Concreto'!$C$1:$L$65536,10,0)</f>
        <v>7244</v>
      </c>
      <c r="M2115" s="9"/>
      <c r="N2115" s="9"/>
      <c r="O2115" s="9"/>
      <c r="P2115" s="9"/>
      <c r="Q2115" s="9"/>
      <c r="R2115" s="9"/>
    </row>
    <row r="2116" spans="1:18" x14ac:dyDescent="0.2">
      <c r="A2116" s="33"/>
      <c r="B2116" s="34">
        <f t="shared" si="35"/>
        <v>92</v>
      </c>
      <c r="C2116" s="49" t="s">
        <v>2134</v>
      </c>
      <c r="D2116" s="35" t="str">
        <f>VLOOKUP(C2116,[9]Resumen!$C$1:$J$65536,8,0)</f>
        <v>1 Poste autosoportable de acero (23/1475) de ángulo mayor y terminal (90°) Tipo ACTU1-23</v>
      </c>
      <c r="E2116" s="37" t="s">
        <v>50</v>
      </c>
      <c r="F2116" s="38">
        <f t="shared" si="34"/>
        <v>0</v>
      </c>
      <c r="G2116" s="39">
        <f>VLOOKUP(C2116,'[10]Estructuras de Acero y Concreto'!$C$1:$L$65536,7,0)</f>
        <v>33905.248568267511</v>
      </c>
      <c r="J2116" s="42">
        <f>VLOOKUP(C2116,'[10]Estructuras de Acero y Concreto'!$C$1:$L$65536,10,0)</f>
        <v>9021</v>
      </c>
      <c r="M2116" s="9"/>
      <c r="N2116" s="9"/>
      <c r="O2116" s="9"/>
      <c r="P2116" s="9"/>
      <c r="Q2116" s="9"/>
      <c r="R2116" s="9"/>
    </row>
    <row r="2117" spans="1:18" x14ac:dyDescent="0.2">
      <c r="A2117" s="33"/>
      <c r="B2117" s="34">
        <f t="shared" si="35"/>
        <v>93</v>
      </c>
      <c r="C2117" s="49" t="s">
        <v>2135</v>
      </c>
      <c r="D2117" s="35" t="str">
        <f>VLOOKUP(C2117,[9]Resumen!$C$1:$J$65536,8,0)</f>
        <v>1 Poste autosoportable de acero (29/1350) de suspensión (2°) Tipo SCU2-29</v>
      </c>
      <c r="E2117" s="37" t="s">
        <v>50</v>
      </c>
      <c r="F2117" s="38">
        <f t="shared" si="34"/>
        <v>0</v>
      </c>
      <c r="G2117" s="39">
        <f>VLOOKUP(C2117,'[10]Estructuras de Acero y Concreto'!$C$1:$L$65536,7,0)</f>
        <v>9050.4199703345712</v>
      </c>
      <c r="J2117" s="42">
        <f>VLOOKUP(C2117,'[10]Estructuras de Acero y Concreto'!$C$1:$L$65536,10,0)</f>
        <v>2408</v>
      </c>
      <c r="M2117" s="9"/>
      <c r="N2117" s="9"/>
      <c r="O2117" s="9"/>
      <c r="P2117" s="9"/>
      <c r="Q2117" s="9"/>
      <c r="R2117" s="9"/>
    </row>
    <row r="2118" spans="1:18" x14ac:dyDescent="0.2">
      <c r="A2118" s="33"/>
      <c r="B2118" s="34">
        <f t="shared" si="35"/>
        <v>94</v>
      </c>
      <c r="C2118" s="49" t="s">
        <v>2136</v>
      </c>
      <c r="D2118" s="35" t="str">
        <f>VLOOKUP(C2118,[9]Resumen!$C$1:$J$65536,8,0)</f>
        <v>1 Poste autosoportable de acero (26/6750) de suspensión (25°) Tipo SCU21-26</v>
      </c>
      <c r="E2118" s="37" t="s">
        <v>50</v>
      </c>
      <c r="F2118" s="38">
        <f t="shared" si="34"/>
        <v>0</v>
      </c>
      <c r="G2118" s="39">
        <f>VLOOKUP(C2118,'[10]Estructuras de Acero y Concreto'!$C$1:$L$65536,7,0)</f>
        <v>23077.067532331504</v>
      </c>
      <c r="J2118" s="42">
        <f>VLOOKUP(C2118,'[10]Estructuras de Acero y Concreto'!$C$1:$L$65536,10,0)</f>
        <v>6140</v>
      </c>
      <c r="M2118" s="9"/>
      <c r="N2118" s="9"/>
      <c r="O2118" s="9"/>
      <c r="P2118" s="9"/>
      <c r="Q2118" s="9"/>
      <c r="R2118" s="9"/>
    </row>
    <row r="2119" spans="1:18" x14ac:dyDescent="0.2">
      <c r="A2119" s="33"/>
      <c r="B2119" s="34">
        <f t="shared" si="35"/>
        <v>95</v>
      </c>
      <c r="C2119" s="49" t="s">
        <v>2137</v>
      </c>
      <c r="D2119" s="35" t="str">
        <f>VLOOKUP(C2119,[9]Resumen!$C$1:$J$65536,8,0)</f>
        <v>2 Postes autosoportables de acero (26/6900) de ángulo medio (50°) Tipo ACU2-26</v>
      </c>
      <c r="E2119" s="37" t="s">
        <v>50</v>
      </c>
      <c r="F2119" s="38">
        <f t="shared" si="34"/>
        <v>0</v>
      </c>
      <c r="G2119" s="39">
        <f>VLOOKUP(C2119,'[10]Estructuras de Acero y Concreto'!$C$1:$L$65536,7,0)</f>
        <v>46823.144514297375</v>
      </c>
      <c r="J2119" s="42">
        <f>VLOOKUP(C2119,'[10]Estructuras de Acero y Concreto'!$C$1:$L$65536,10,0)</f>
        <v>12458</v>
      </c>
      <c r="M2119" s="9"/>
      <c r="N2119" s="9"/>
      <c r="O2119" s="9"/>
      <c r="P2119" s="9"/>
      <c r="Q2119" s="9"/>
      <c r="R2119" s="9"/>
    </row>
    <row r="2120" spans="1:18" x14ac:dyDescent="0.2">
      <c r="A2120" s="33"/>
      <c r="B2120" s="34">
        <f t="shared" si="35"/>
        <v>96</v>
      </c>
      <c r="C2120" s="49" t="s">
        <v>2138</v>
      </c>
      <c r="D2120" s="35" t="str">
        <f>VLOOKUP(C2120,[9]Resumen!$C$1:$J$65536,8,0)</f>
        <v>2 Postes autosoportables de acero (26/1120) de ángulo mayor y terminal (90°) Tipo ATCU2-26</v>
      </c>
      <c r="E2120" s="37" t="s">
        <v>50</v>
      </c>
      <c r="F2120" s="38">
        <f t="shared" si="34"/>
        <v>0</v>
      </c>
      <c r="G2120" s="39">
        <f>VLOOKUP(C2120,'[10]Estructuras de Acero y Concreto'!$C$1:$L$65536,7,0)</f>
        <v>64149.737563816641</v>
      </c>
      <c r="J2120" s="42">
        <f>VLOOKUP(C2120,'[10]Estructuras de Acero y Concreto'!$C$1:$L$65536,10,0)</f>
        <v>17068</v>
      </c>
      <c r="M2120" s="9"/>
      <c r="N2120" s="9"/>
      <c r="O2120" s="9"/>
      <c r="P2120" s="9"/>
      <c r="Q2120" s="9"/>
      <c r="R2120" s="9"/>
    </row>
    <row r="2121" spans="1:18" x14ac:dyDescent="0.2">
      <c r="A2121" s="33"/>
      <c r="B2121" s="34">
        <f t="shared" si="35"/>
        <v>97</v>
      </c>
      <c r="C2121" s="49" t="s">
        <v>2139</v>
      </c>
      <c r="D2121" s="35" t="str">
        <f>VLOOKUP(C2121,[9]Resumen!$C$1:$J$65536,8,0)</f>
        <v>1 Poste autosoportable de acero (29/1550) de suspensión (2°) Tipo SCU2-29</v>
      </c>
      <c r="E2121" s="37" t="s">
        <v>50</v>
      </c>
      <c r="F2121" s="38">
        <f t="shared" si="34"/>
        <v>0</v>
      </c>
      <c r="G2121" s="39">
        <f>VLOOKUP(C2121,'[10]Estructuras de Acero y Concreto'!$C$1:$L$65536,7,0)</f>
        <v>9899.8364625669692</v>
      </c>
      <c r="J2121" s="42">
        <f>VLOOKUP(C2121,'[10]Estructuras de Acero y Concreto'!$C$1:$L$65536,10,0)</f>
        <v>2634</v>
      </c>
      <c r="M2121" s="9"/>
      <c r="N2121" s="9"/>
      <c r="O2121" s="9"/>
      <c r="P2121" s="9"/>
      <c r="Q2121" s="9"/>
      <c r="R2121" s="9"/>
    </row>
    <row r="2122" spans="1:18" x14ac:dyDescent="0.2">
      <c r="A2122" s="33"/>
      <c r="B2122" s="34">
        <f t="shared" si="35"/>
        <v>98</v>
      </c>
      <c r="C2122" s="49" t="s">
        <v>2140</v>
      </c>
      <c r="D2122" s="35" t="str">
        <f>VLOOKUP(C2122,[9]Resumen!$C$1:$J$65536,8,0)</f>
        <v>1 Poste autosoportable de acero (26/8050) de suspensión (25°) Tipo SCU21-26</v>
      </c>
      <c r="E2122" s="37" t="s">
        <v>50</v>
      </c>
      <c r="F2122" s="38">
        <f t="shared" si="34"/>
        <v>0</v>
      </c>
      <c r="G2122" s="39">
        <f>VLOOKUP(C2122,'[10]Estructuras de Acero y Concreto'!$C$1:$L$65536,7,0)</f>
        <v>25877.135172655115</v>
      </c>
      <c r="J2122" s="42">
        <f>VLOOKUP(C2122,'[10]Estructuras de Acero y Concreto'!$C$1:$L$65536,10,0)</f>
        <v>6885</v>
      </c>
      <c r="M2122" s="9"/>
      <c r="N2122" s="9"/>
      <c r="O2122" s="9"/>
      <c r="P2122" s="9"/>
      <c r="Q2122" s="9"/>
      <c r="R2122" s="9"/>
    </row>
    <row r="2123" spans="1:18" x14ac:dyDescent="0.2">
      <c r="A2123" s="33"/>
      <c r="B2123" s="34">
        <f t="shared" si="35"/>
        <v>99</v>
      </c>
      <c r="C2123" s="49" t="s">
        <v>2141</v>
      </c>
      <c r="D2123" s="35" t="str">
        <f>VLOOKUP(C2123,[9]Resumen!$C$1:$J$65536,8,0)</f>
        <v>2 Postes autosoportables de acero (26/8150) de ángulo medio (50°) Tipo ACU2-26</v>
      </c>
      <c r="E2123" s="37" t="s">
        <v>50</v>
      </c>
      <c r="F2123" s="38">
        <f t="shared" si="34"/>
        <v>0</v>
      </c>
      <c r="G2123" s="39">
        <f>VLOOKUP(C2123,'[10]Estructuras de Acero y Concreto'!$C$1:$L$65536,7,0)</f>
        <v>52175.220111372306</v>
      </c>
      <c r="J2123" s="42">
        <f>VLOOKUP(C2123,'[10]Estructuras de Acero y Concreto'!$C$1:$L$65536,10,0)</f>
        <v>13882</v>
      </c>
      <c r="M2123" s="9"/>
      <c r="N2123" s="9"/>
      <c r="O2123" s="9"/>
      <c r="P2123" s="9"/>
      <c r="Q2123" s="9"/>
      <c r="R2123" s="9"/>
    </row>
    <row r="2124" spans="1:18" x14ac:dyDescent="0.2">
      <c r="A2124" s="33"/>
      <c r="B2124" s="34">
        <f t="shared" si="35"/>
        <v>100</v>
      </c>
      <c r="C2124" s="49" t="s">
        <v>2142</v>
      </c>
      <c r="D2124" s="35" t="str">
        <f>VLOOKUP(C2124,[9]Resumen!$C$1:$J$65536,8,0)</f>
        <v>2 Postes autosoportables de acero (26/1330) de ángulo mayor y terminal (90°) Tipo ATCU2-26</v>
      </c>
      <c r="E2124" s="37" t="s">
        <v>50</v>
      </c>
      <c r="F2124" s="38">
        <f t="shared" si="34"/>
        <v>0</v>
      </c>
      <c r="G2124" s="39">
        <f>VLOOKUP(C2124,'[10]Estructuras de Acero y Concreto'!$C$1:$L$65536,7,0)</f>
        <v>71726.833352933958</v>
      </c>
      <c r="J2124" s="42">
        <f>VLOOKUP(C2124,'[10]Estructuras de Acero y Concreto'!$C$1:$L$65536,10,0)</f>
        <v>19084</v>
      </c>
      <c r="M2124" s="9"/>
      <c r="N2124" s="9"/>
      <c r="O2124" s="9"/>
      <c r="P2124" s="9"/>
      <c r="Q2124" s="9"/>
      <c r="R2124" s="9"/>
    </row>
    <row r="2125" spans="1:18" x14ac:dyDescent="0.2">
      <c r="A2125" s="33"/>
      <c r="B2125" s="34">
        <f t="shared" si="35"/>
        <v>101</v>
      </c>
      <c r="C2125" s="49" t="s">
        <v>2143</v>
      </c>
      <c r="D2125" s="35" t="str">
        <f>VLOOKUP(C2125,[9]Resumen!$C$1:$J$65536,8,0)</f>
        <v>1 Poste autosoportable de acero (29/1700) de suspensión (2°) Tipo SCU2-29</v>
      </c>
      <c r="E2125" s="37" t="s">
        <v>50</v>
      </c>
      <c r="F2125" s="38">
        <f t="shared" si="34"/>
        <v>0</v>
      </c>
      <c r="G2125" s="39">
        <f>VLOOKUP(C2125,'[10]Estructuras de Acero y Concreto'!$C$1:$L$65536,7,0)</f>
        <v>10512.468711389451</v>
      </c>
      <c r="J2125" s="42">
        <f>VLOOKUP(C2125,'[10]Estructuras de Acero y Concreto'!$C$1:$L$65536,10,0)</f>
        <v>2797</v>
      </c>
      <c r="M2125" s="9"/>
      <c r="N2125" s="9"/>
      <c r="O2125" s="9"/>
      <c r="P2125" s="9"/>
      <c r="Q2125" s="9"/>
      <c r="R2125" s="9"/>
    </row>
    <row r="2126" spans="1:18" x14ac:dyDescent="0.2">
      <c r="A2126" s="33"/>
      <c r="B2126" s="34">
        <f t="shared" si="35"/>
        <v>102</v>
      </c>
      <c r="C2126" s="49" t="s">
        <v>2144</v>
      </c>
      <c r="D2126" s="35" t="str">
        <f>VLOOKUP(C2126,[9]Resumen!$C$1:$J$65536,8,0)</f>
        <v>1 Poste autosoportable de acero (26/9350) de suspensión (25°) Tipo SCU21-26</v>
      </c>
      <c r="E2126" s="37" t="s">
        <v>50</v>
      </c>
      <c r="F2126" s="38">
        <f t="shared" si="34"/>
        <v>0</v>
      </c>
      <c r="G2126" s="39">
        <f>VLOOKUP(C2126,'[10]Estructuras de Acero y Concreto'!$C$1:$L$65536,7,0)</f>
        <v>28523.105130759577</v>
      </c>
      <c r="J2126" s="42">
        <f>VLOOKUP(C2126,'[10]Estructuras de Acero y Concreto'!$C$1:$L$65536,10,0)</f>
        <v>7589</v>
      </c>
      <c r="M2126" s="9"/>
      <c r="N2126" s="9"/>
      <c r="O2126" s="9"/>
      <c r="P2126" s="9"/>
      <c r="Q2126" s="9"/>
      <c r="R2126" s="9"/>
    </row>
    <row r="2127" spans="1:18" x14ac:dyDescent="0.2">
      <c r="A2127" s="33"/>
      <c r="B2127" s="34">
        <f t="shared" si="35"/>
        <v>103</v>
      </c>
      <c r="C2127" s="49" t="s">
        <v>2145</v>
      </c>
      <c r="D2127" s="35" t="str">
        <f>VLOOKUP(C2127,[9]Resumen!$C$1:$J$65536,8,0)</f>
        <v>2 Postes autosoportables de acero (26/9350) de ángulo medio (50°) Tipo ACU2-26</v>
      </c>
      <c r="E2127" s="37" t="s">
        <v>50</v>
      </c>
      <c r="F2127" s="38">
        <f t="shared" si="34"/>
        <v>0</v>
      </c>
      <c r="G2127" s="39">
        <f>VLOOKUP(C2127,'[10]Estructuras de Acero y Concreto'!$C$1:$L$65536,7,0)</f>
        <v>57046.210261519154</v>
      </c>
      <c r="J2127" s="42">
        <f>VLOOKUP(C2127,'[10]Estructuras de Acero y Concreto'!$C$1:$L$65536,10,0)</f>
        <v>15178</v>
      </c>
      <c r="M2127" s="9"/>
      <c r="N2127" s="9"/>
      <c r="O2127" s="9"/>
      <c r="P2127" s="9"/>
      <c r="Q2127" s="9"/>
      <c r="R2127" s="9"/>
    </row>
    <row r="2128" spans="1:18" x14ac:dyDescent="0.2">
      <c r="A2128" s="33"/>
      <c r="B2128" s="34">
        <f t="shared" si="35"/>
        <v>104</v>
      </c>
      <c r="C2128" s="49" t="s">
        <v>2146</v>
      </c>
      <c r="D2128" s="35" t="str">
        <f>VLOOKUP(C2128,[9]Resumen!$C$1:$J$65536,8,0)</f>
        <v>2 Postes autosoportables de acero (26/15250) de ángulo mayor y terminal (90°) Tipo ATCU2-26</v>
      </c>
      <c r="E2128" s="37" t="s">
        <v>50</v>
      </c>
      <c r="F2128" s="38">
        <f t="shared" si="34"/>
        <v>0</v>
      </c>
      <c r="G2128" s="39">
        <f>VLOOKUP(C2128,'[10]Estructuras de Acero y Concreto'!$C$1:$L$65536,7,0)</f>
        <v>78401.893929061116</v>
      </c>
      <c r="J2128" s="42">
        <f>VLOOKUP(C2128,'[10]Estructuras de Acero y Concreto'!$C$1:$L$65536,10,0)</f>
        <v>20860</v>
      </c>
      <c r="M2128" s="9"/>
      <c r="N2128" s="9"/>
      <c r="O2128" s="9"/>
      <c r="P2128" s="9"/>
      <c r="Q2128" s="9"/>
      <c r="R2128" s="9"/>
    </row>
    <row r="2129" spans="1:18" x14ac:dyDescent="0.2">
      <c r="A2129" s="33"/>
      <c r="B2129" s="34">
        <f t="shared" si="35"/>
        <v>105</v>
      </c>
      <c r="C2129" s="49" t="s">
        <v>2147</v>
      </c>
      <c r="D2129" s="35" t="str">
        <f>VLOOKUP(C2129,[9]Resumen!$C$1:$J$65536,8,0)</f>
        <v>1 Poste de concreto (21/500) de suspensión (2°) Tipo SU1-21</v>
      </c>
      <c r="E2129" s="37" t="s">
        <v>50</v>
      </c>
      <c r="F2129" s="38">
        <f t="shared" si="34"/>
        <v>1</v>
      </c>
      <c r="G2129" s="39">
        <f>VLOOKUP(C2129,'[10]Estructuras de Acero y Concreto'!$C$1:$L$65536,7,0)</f>
        <v>2675.335345120337</v>
      </c>
      <c r="J2129" s="42">
        <f>VLOOKUP(C2129,'[10]Estructuras de Acero y Concreto'!$C$1:$L$65536,10,0)</f>
        <v>4812.5</v>
      </c>
      <c r="M2129" s="9"/>
      <c r="N2129" s="9"/>
      <c r="O2129" s="9"/>
      <c r="P2129" s="9"/>
      <c r="Q2129" s="9"/>
      <c r="R2129" s="9"/>
    </row>
    <row r="2130" spans="1:18" x14ac:dyDescent="0.2">
      <c r="A2130" s="33"/>
      <c r="B2130" s="34">
        <f t="shared" si="35"/>
        <v>106</v>
      </c>
      <c r="C2130" s="49" t="s">
        <v>2148</v>
      </c>
      <c r="D2130" s="35" t="str">
        <f>VLOOKUP(C2130,[9]Resumen!$C$1:$J$65536,8,0)</f>
        <v>1 Poste autosoportable de acero (21/1950) de suspensión (25°) Tipo SU11-21</v>
      </c>
      <c r="E2130" s="37" t="s">
        <v>50</v>
      </c>
      <c r="F2130" s="38">
        <f t="shared" si="34"/>
        <v>0</v>
      </c>
      <c r="G2130" s="39">
        <f>VLOOKUP(C2130,'[10]Estructuras de Acero y Concreto'!$C$1:$L$65536,7,0)</f>
        <v>8302.482439563566</v>
      </c>
      <c r="J2130" s="42">
        <f>VLOOKUP(C2130,'[10]Estructuras de Acero y Concreto'!$C$1:$L$65536,10,0)</f>
        <v>2209</v>
      </c>
      <c r="M2130" s="9"/>
      <c r="N2130" s="9"/>
      <c r="O2130" s="9"/>
      <c r="P2130" s="9"/>
      <c r="Q2130" s="9"/>
      <c r="R2130" s="9"/>
    </row>
    <row r="2131" spans="1:18" x14ac:dyDescent="0.2">
      <c r="A2131" s="33"/>
      <c r="B2131" s="34">
        <f t="shared" si="35"/>
        <v>107</v>
      </c>
      <c r="C2131" s="49" t="s">
        <v>2149</v>
      </c>
      <c r="D2131" s="35" t="str">
        <f>VLOOKUP(C2131,[9]Resumen!$C$1:$J$65536,8,0)</f>
        <v>1 Poste autosoportable de acero (21/3250) de ángulo medio (50°) Tipo AU1-21</v>
      </c>
      <c r="E2131" s="37" t="s">
        <v>50</v>
      </c>
      <c r="F2131" s="38">
        <f t="shared" si="34"/>
        <v>0</v>
      </c>
      <c r="G2131" s="39">
        <f>VLOOKUP(C2131,'[10]Estructuras de Acero y Concreto'!$C$1:$L$65536,7,0)</f>
        <v>11572.360086652883</v>
      </c>
      <c r="J2131" s="42">
        <f>VLOOKUP(C2131,'[10]Estructuras de Acero y Concreto'!$C$1:$L$65536,10,0)</f>
        <v>3079</v>
      </c>
      <c r="M2131" s="9"/>
      <c r="N2131" s="9"/>
      <c r="O2131" s="9"/>
      <c r="P2131" s="9"/>
      <c r="Q2131" s="9"/>
      <c r="R2131" s="9"/>
    </row>
    <row r="2132" spans="1:18" x14ac:dyDescent="0.2">
      <c r="A2132" s="33"/>
      <c r="B2132" s="34">
        <f t="shared" si="35"/>
        <v>108</v>
      </c>
      <c r="C2132" s="49" t="s">
        <v>2150</v>
      </c>
      <c r="D2132" s="35" t="str">
        <f>VLOOKUP(C2132,[9]Resumen!$C$1:$J$65536,8,0)</f>
        <v>1 Poste autosoportable de acero (19/5250) de ángulo mayor y terminal (90°) Tipo ATU1-19</v>
      </c>
      <c r="E2132" s="37" t="s">
        <v>50</v>
      </c>
      <c r="F2132" s="38">
        <f t="shared" si="34"/>
        <v>0</v>
      </c>
      <c r="G2132" s="39">
        <f>VLOOKUP(C2132,'[10]Estructuras de Acero y Concreto'!$C$1:$L$65536,7,0)</f>
        <v>14289.74116578573</v>
      </c>
      <c r="J2132" s="42">
        <f>VLOOKUP(C2132,'[10]Estructuras de Acero y Concreto'!$C$1:$L$65536,10,0)</f>
        <v>3802</v>
      </c>
      <c r="M2132" s="9"/>
      <c r="N2132" s="9"/>
      <c r="O2132" s="9"/>
      <c r="P2132" s="9"/>
      <c r="Q2132" s="9"/>
      <c r="R2132" s="9"/>
    </row>
    <row r="2133" spans="1:18" x14ac:dyDescent="0.2">
      <c r="A2133" s="33"/>
      <c r="B2133" s="34">
        <f t="shared" si="35"/>
        <v>109</v>
      </c>
      <c r="C2133" s="49" t="s">
        <v>2151</v>
      </c>
      <c r="D2133" s="35" t="str">
        <f>VLOOKUP(C2133,[9]Resumen!$C$1:$J$65536,8,0)</f>
        <v>1 Poste de concreto (21/600) de suspensión (2°) Tipo SU1-21</v>
      </c>
      <c r="E2133" s="37" t="s">
        <v>50</v>
      </c>
      <c r="F2133" s="38">
        <f t="shared" si="34"/>
        <v>1</v>
      </c>
      <c r="G2133" s="39">
        <f>VLOOKUP(C2133,'[10]Estructuras de Acero y Concreto'!$C$1:$L$65536,7,0)</f>
        <v>2636.1078437327128</v>
      </c>
      <c r="J2133" s="42">
        <f>VLOOKUP(C2133,'[10]Estructuras de Acero y Concreto'!$C$1:$L$65536,10,0)</f>
        <v>4774</v>
      </c>
      <c r="M2133" s="9"/>
      <c r="N2133" s="9"/>
      <c r="O2133" s="9"/>
      <c r="P2133" s="9"/>
      <c r="Q2133" s="9"/>
      <c r="R2133" s="9"/>
    </row>
    <row r="2134" spans="1:18" x14ac:dyDescent="0.2">
      <c r="A2134" s="33"/>
      <c r="B2134" s="34">
        <f t="shared" si="35"/>
        <v>110</v>
      </c>
      <c r="C2134" s="49" t="s">
        <v>2152</v>
      </c>
      <c r="D2134" s="35" t="str">
        <f>VLOOKUP(C2134,[9]Resumen!$C$1:$J$65536,8,0)</f>
        <v>1 Poste autosoportable de acero (21/2300) de suspensión (25°) Tipo SU11-21</v>
      </c>
      <c r="E2134" s="37" t="s">
        <v>50</v>
      </c>
      <c r="F2134" s="38">
        <f t="shared" si="34"/>
        <v>0</v>
      </c>
      <c r="G2134" s="39">
        <f>VLOOKUP(C2134,'[10]Estructuras de Acero y Concreto'!$C$1:$L$65536,7,0)</f>
        <v>9245.8609331491061</v>
      </c>
      <c r="J2134" s="42">
        <f>VLOOKUP(C2134,'[10]Estructuras de Acero y Concreto'!$C$1:$L$65536,10,0)</f>
        <v>2460</v>
      </c>
      <c r="M2134" s="9"/>
      <c r="N2134" s="9"/>
      <c r="O2134" s="9"/>
      <c r="P2134" s="9"/>
      <c r="Q2134" s="9"/>
      <c r="R2134" s="9"/>
    </row>
    <row r="2135" spans="1:18" x14ac:dyDescent="0.2">
      <c r="A2135" s="33"/>
      <c r="B2135" s="34">
        <f t="shared" si="35"/>
        <v>111</v>
      </c>
      <c r="C2135" s="49" t="s">
        <v>2153</v>
      </c>
      <c r="D2135" s="35" t="str">
        <f>VLOOKUP(C2135,[9]Resumen!$C$1:$J$65536,8,0)</f>
        <v>1 Poste autosoportable de acero (21/3900) de ángulo medio (50°) Tipo AU1-21</v>
      </c>
      <c r="E2135" s="37" t="s">
        <v>50</v>
      </c>
      <c r="F2135" s="38">
        <f t="shared" si="34"/>
        <v>0</v>
      </c>
      <c r="G2135" s="39">
        <f>VLOOKUP(C2135,'[10]Estructuras de Acero y Concreto'!$C$1:$L$65536,7,0)</f>
        <v>13030.650347653638</v>
      </c>
      <c r="J2135" s="42">
        <f>VLOOKUP(C2135,'[10]Estructuras de Acero y Concreto'!$C$1:$L$65536,10,0)</f>
        <v>3467</v>
      </c>
      <c r="M2135" s="9"/>
      <c r="N2135" s="9"/>
      <c r="O2135" s="9"/>
      <c r="P2135" s="9"/>
      <c r="Q2135" s="9"/>
      <c r="R2135" s="9"/>
    </row>
    <row r="2136" spans="1:18" x14ac:dyDescent="0.2">
      <c r="A2136" s="33"/>
      <c r="B2136" s="34">
        <f t="shared" si="35"/>
        <v>112</v>
      </c>
      <c r="C2136" s="49" t="s">
        <v>2154</v>
      </c>
      <c r="D2136" s="35" t="str">
        <f>VLOOKUP(C2136,[9]Resumen!$C$1:$J$65536,8,0)</f>
        <v>1 Poste autosoportable de acero (19/6350) de ángulo mayor y terminal (90°) Tipo ATU1-19</v>
      </c>
      <c r="E2136" s="37" t="s">
        <v>50</v>
      </c>
      <c r="F2136" s="38">
        <f t="shared" si="34"/>
        <v>0</v>
      </c>
      <c r="G2136" s="39">
        <f>VLOOKUP(C2136,'[10]Estructuras de Acero y Concreto'!$C$1:$L$65536,7,0)</f>
        <v>16168.981192848558</v>
      </c>
      <c r="J2136" s="42">
        <f>VLOOKUP(C2136,'[10]Estructuras de Acero y Concreto'!$C$1:$L$65536,10,0)</f>
        <v>4302</v>
      </c>
      <c r="M2136" s="9"/>
      <c r="N2136" s="9"/>
      <c r="O2136" s="9"/>
      <c r="P2136" s="9"/>
      <c r="Q2136" s="9"/>
      <c r="R2136" s="9"/>
    </row>
    <row r="2137" spans="1:18" x14ac:dyDescent="0.2">
      <c r="A2137" s="33"/>
      <c r="B2137" s="34">
        <f t="shared" si="35"/>
        <v>113</v>
      </c>
      <c r="C2137" s="49" t="s">
        <v>2155</v>
      </c>
      <c r="D2137" s="35" t="str">
        <f>VLOOKUP(C2137,[9]Resumen!$C$1:$J$65536,8,0)</f>
        <v>1 Poste de concreto (21/500) de suspensión (0°) Tipo SU1-21</v>
      </c>
      <c r="E2137" s="37" t="s">
        <v>50</v>
      </c>
      <c r="F2137" s="38">
        <f t="shared" si="34"/>
        <v>1</v>
      </c>
      <c r="G2137" s="39">
        <f>VLOOKUP(C2137,'[10]Estructuras de Acero y Concreto'!$C$1:$L$65536,7,0)</f>
        <v>2675.335345120337</v>
      </c>
      <c r="J2137" s="42">
        <f>VLOOKUP(C2137,'[10]Estructuras de Acero y Concreto'!$C$1:$L$65536,10,0)</f>
        <v>4812.5</v>
      </c>
      <c r="M2137" s="9"/>
      <c r="N2137" s="9"/>
      <c r="O2137" s="9"/>
      <c r="P2137" s="9"/>
      <c r="Q2137" s="9"/>
      <c r="R2137" s="9"/>
    </row>
    <row r="2138" spans="1:18" x14ac:dyDescent="0.2">
      <c r="A2138" s="33"/>
      <c r="B2138" s="34">
        <f t="shared" si="35"/>
        <v>114</v>
      </c>
      <c r="C2138" s="49" t="s">
        <v>2156</v>
      </c>
      <c r="D2138" s="35" t="str">
        <f>VLOOKUP(C2138,[9]Resumen!$C$1:$J$65536,8,0)</f>
        <v>1 Poste autosoportable de acero (21/2950) de suspensión (25°) Tipo SU11-21</v>
      </c>
      <c r="E2138" s="37" t="s">
        <v>50</v>
      </c>
      <c r="F2138" s="38">
        <f t="shared" si="34"/>
        <v>0</v>
      </c>
      <c r="G2138" s="39">
        <f>VLOOKUP(C2138,'[10]Estructuras de Acero y Concreto'!$C$1:$L$65536,7,0)</f>
        <v>10865.765836477261</v>
      </c>
      <c r="J2138" s="42">
        <f>VLOOKUP(C2138,'[10]Estructuras de Acero y Concreto'!$C$1:$L$65536,10,0)</f>
        <v>2891</v>
      </c>
      <c r="M2138" s="9"/>
      <c r="N2138" s="9"/>
      <c r="O2138" s="9"/>
      <c r="P2138" s="9"/>
      <c r="Q2138" s="9"/>
      <c r="R2138" s="9"/>
    </row>
    <row r="2139" spans="1:18" x14ac:dyDescent="0.2">
      <c r="A2139" s="33"/>
      <c r="B2139" s="34">
        <f t="shared" si="35"/>
        <v>115</v>
      </c>
      <c r="C2139" s="49" t="s">
        <v>2157</v>
      </c>
      <c r="D2139" s="35" t="str">
        <f>VLOOKUP(C2139,[9]Resumen!$C$1:$J$65536,8,0)</f>
        <v>1 Poste autosoportable de acero (21/5050) de ángulo medio (50°) Tipo AU1-21</v>
      </c>
      <c r="E2139" s="37" t="s">
        <v>50</v>
      </c>
      <c r="F2139" s="38">
        <f t="shared" si="34"/>
        <v>0</v>
      </c>
      <c r="G2139" s="39">
        <f>VLOOKUP(C2139,'[10]Estructuras de Acero y Concreto'!$C$1:$L$65536,7,0)</f>
        <v>15413.526701969302</v>
      </c>
      <c r="J2139" s="42">
        <f>VLOOKUP(C2139,'[10]Estructuras de Acero y Concreto'!$C$1:$L$65536,10,0)</f>
        <v>4101</v>
      </c>
      <c r="M2139" s="9"/>
      <c r="N2139" s="9"/>
      <c r="O2139" s="9"/>
      <c r="P2139" s="9"/>
      <c r="Q2139" s="9"/>
      <c r="R2139" s="9"/>
    </row>
    <row r="2140" spans="1:18" x14ac:dyDescent="0.2">
      <c r="A2140" s="33"/>
      <c r="B2140" s="34">
        <f t="shared" si="35"/>
        <v>116</v>
      </c>
      <c r="C2140" s="49" t="s">
        <v>2158</v>
      </c>
      <c r="D2140" s="35" t="str">
        <f>VLOOKUP(C2140,[9]Resumen!$C$1:$J$65536,8,0)</f>
        <v>1 Poste autosoportable de acero (19/8300) de ángulo mayor y terminal (90°) Tipo ATU1-19</v>
      </c>
      <c r="E2140" s="37" t="s">
        <v>50</v>
      </c>
      <c r="F2140" s="38">
        <f t="shared" si="34"/>
        <v>0</v>
      </c>
      <c r="G2140" s="39">
        <f>VLOOKUP(C2140,'[10]Estructuras de Acero y Concreto'!$C$1:$L$65536,7,0)</f>
        <v>19243.417877123342</v>
      </c>
      <c r="J2140" s="42">
        <f>VLOOKUP(C2140,'[10]Estructuras de Acero y Concreto'!$C$1:$L$65536,10,0)</f>
        <v>5120</v>
      </c>
      <c r="M2140" s="9"/>
      <c r="N2140" s="9"/>
      <c r="O2140" s="9"/>
      <c r="P2140" s="9"/>
      <c r="Q2140" s="9"/>
      <c r="R2140" s="9"/>
    </row>
    <row r="2141" spans="1:18" x14ac:dyDescent="0.2">
      <c r="A2141" s="33"/>
      <c r="B2141" s="34">
        <f t="shared" si="35"/>
        <v>117</v>
      </c>
      <c r="C2141" s="49" t="s">
        <v>2159</v>
      </c>
      <c r="D2141" s="35" t="str">
        <f>VLOOKUP(C2141,[9]Resumen!$C$1:$J$65536,8,0)</f>
        <v>1 Poste autosoportable de acero (21/800) de suspensión (2°) Tipo SU2-21</v>
      </c>
      <c r="E2141" s="37" t="s">
        <v>50</v>
      </c>
      <c r="F2141" s="38">
        <f t="shared" si="34"/>
        <v>0</v>
      </c>
      <c r="G2141" s="39">
        <f>VLOOKUP(C2141,'[10]Estructuras de Acero y Concreto'!$C$1:$L$65536,7,0)</f>
        <v>4652.9983070075577</v>
      </c>
      <c r="J2141" s="42">
        <f>VLOOKUP(C2141,'[10]Estructuras de Acero y Concreto'!$C$1:$L$65536,10,0)</f>
        <v>1238</v>
      </c>
      <c r="M2141" s="9"/>
      <c r="N2141" s="9"/>
      <c r="O2141" s="9"/>
      <c r="P2141" s="9"/>
      <c r="Q2141" s="9"/>
      <c r="R2141" s="9"/>
    </row>
    <row r="2142" spans="1:18" x14ac:dyDescent="0.2">
      <c r="A2142" s="33"/>
      <c r="B2142" s="34">
        <f t="shared" si="35"/>
        <v>118</v>
      </c>
      <c r="C2142" s="49" t="s">
        <v>2160</v>
      </c>
      <c r="D2142" s="35" t="str">
        <f>VLOOKUP(C2142,[9]Resumen!$C$1:$J$65536,8,0)</f>
        <v>1 Poste autosoportable de acero (21/3550) de suspensión (25°) Tipo SU21-21</v>
      </c>
      <c r="E2142" s="37" t="s">
        <v>50</v>
      </c>
      <c r="F2142" s="38">
        <f t="shared" si="34"/>
        <v>0</v>
      </c>
      <c r="G2142" s="39">
        <f>VLOOKUP(C2142,'[10]Estructuras de Acero y Concreto'!$C$1:$L$65536,7,0)</f>
        <v>12256.403456503753</v>
      </c>
      <c r="J2142" s="42">
        <f>VLOOKUP(C2142,'[10]Estructuras de Acero y Concreto'!$C$1:$L$65536,10,0)</f>
        <v>3261</v>
      </c>
      <c r="M2142" s="9"/>
      <c r="N2142" s="9"/>
      <c r="O2142" s="9"/>
      <c r="P2142" s="9"/>
      <c r="Q2142" s="9"/>
      <c r="R2142" s="9"/>
    </row>
    <row r="2143" spans="1:18" x14ac:dyDescent="0.2">
      <c r="A2143" s="33"/>
      <c r="B2143" s="34">
        <f t="shared" si="35"/>
        <v>119</v>
      </c>
      <c r="C2143" s="49" t="s">
        <v>2161</v>
      </c>
      <c r="D2143" s="35" t="str">
        <f>VLOOKUP(C2143,[9]Resumen!$C$1:$J$65536,8,0)</f>
        <v>2 Postes autosoportables de acero (21/3250) de ángulo medio (50°) Tipo AU2-21</v>
      </c>
      <c r="E2143" s="37" t="s">
        <v>50</v>
      </c>
      <c r="F2143" s="38">
        <f t="shared" si="34"/>
        <v>0</v>
      </c>
      <c r="G2143" s="39">
        <f>VLOOKUP(C2143,'[10]Estructuras de Acero y Concreto'!$C$1:$L$65536,7,0)</f>
        <v>23144.720173305766</v>
      </c>
      <c r="J2143" s="42">
        <f>VLOOKUP(C2143,'[10]Estructuras de Acero y Concreto'!$C$1:$L$65536,10,0)</f>
        <v>6158</v>
      </c>
      <c r="M2143" s="9"/>
      <c r="N2143" s="9"/>
      <c r="O2143" s="9"/>
      <c r="P2143" s="9"/>
      <c r="Q2143" s="9"/>
      <c r="R2143" s="9"/>
    </row>
    <row r="2144" spans="1:18" x14ac:dyDescent="0.2">
      <c r="A2144" s="33"/>
      <c r="B2144" s="34">
        <f t="shared" si="35"/>
        <v>120</v>
      </c>
      <c r="C2144" s="49" t="s">
        <v>2162</v>
      </c>
      <c r="D2144" s="35" t="str">
        <f>VLOOKUP(C2144,[9]Resumen!$C$1:$J$65536,8,0)</f>
        <v>2 Postes autosoportables de acero (19/5250) de ángulo mayor y terminal (90°) Tipo ATU2-19</v>
      </c>
      <c r="E2144" s="37" t="s">
        <v>50</v>
      </c>
      <c r="F2144" s="38">
        <f t="shared" si="34"/>
        <v>0</v>
      </c>
      <c r="G2144" s="39">
        <f>VLOOKUP(C2144,'[10]Estructuras de Acero y Concreto'!$C$1:$L$65536,7,0)</f>
        <v>28579.48233157146</v>
      </c>
      <c r="J2144" s="42">
        <f>VLOOKUP(C2144,'[10]Estructuras de Acero y Concreto'!$C$1:$L$65536,10,0)</f>
        <v>7604</v>
      </c>
      <c r="M2144" s="9"/>
      <c r="N2144" s="9"/>
      <c r="O2144" s="9"/>
      <c r="P2144" s="9"/>
      <c r="Q2144" s="9"/>
      <c r="R2144" s="9"/>
    </row>
    <row r="2145" spans="1:18" x14ac:dyDescent="0.2">
      <c r="A2145" s="33"/>
      <c r="B2145" s="34">
        <f t="shared" si="35"/>
        <v>121</v>
      </c>
      <c r="C2145" s="49" t="s">
        <v>2163</v>
      </c>
      <c r="D2145" s="35" t="str">
        <f>VLOOKUP(C2145,[9]Resumen!$C$1:$J$65536,8,0)</f>
        <v>1 Poste autosoportable de acero (21/900) de suspensión (2°) Tipo SU2-21</v>
      </c>
      <c r="E2145" s="37" t="s">
        <v>50</v>
      </c>
      <c r="F2145" s="38">
        <f t="shared" si="34"/>
        <v>0</v>
      </c>
      <c r="G2145" s="39">
        <f>VLOOKUP(C2145,'[10]Estructuras de Acero y Concreto'!$C$1:$L$65536,7,0)</f>
        <v>5025.0878323659972</v>
      </c>
      <c r="J2145" s="42">
        <f>VLOOKUP(C2145,'[10]Estructuras de Acero y Concreto'!$C$1:$L$65536,10,0)</f>
        <v>1337</v>
      </c>
      <c r="M2145" s="9"/>
      <c r="N2145" s="9"/>
      <c r="O2145" s="9"/>
      <c r="P2145" s="9"/>
      <c r="Q2145" s="9"/>
      <c r="R2145" s="9"/>
    </row>
    <row r="2146" spans="1:18" x14ac:dyDescent="0.2">
      <c r="A2146" s="33"/>
      <c r="B2146" s="34">
        <f t="shared" si="35"/>
        <v>122</v>
      </c>
      <c r="C2146" s="49" t="s">
        <v>2164</v>
      </c>
      <c r="D2146" s="35" t="str">
        <f>VLOOKUP(C2146,[9]Resumen!$C$1:$J$65536,8,0)</f>
        <v>1 Poste autosoportable de acero (21/4250) de suspensión (25°) Tipo SU21-21</v>
      </c>
      <c r="E2146" s="37" t="s">
        <v>50</v>
      </c>
      <c r="F2146" s="38">
        <f t="shared" si="34"/>
        <v>0</v>
      </c>
      <c r="G2146" s="39">
        <f>VLOOKUP(C2146,'[10]Estructuras de Acero y Concreto'!$C$1:$L$65536,7,0)</f>
        <v>13778.587878424642</v>
      </c>
      <c r="J2146" s="42">
        <f>VLOOKUP(C2146,'[10]Estructuras de Acero y Concreto'!$C$1:$L$65536,10,0)</f>
        <v>3666</v>
      </c>
      <c r="M2146" s="9"/>
      <c r="N2146" s="9"/>
      <c r="O2146" s="9"/>
      <c r="P2146" s="9"/>
      <c r="Q2146" s="9"/>
      <c r="R2146" s="9"/>
    </row>
    <row r="2147" spans="1:18" x14ac:dyDescent="0.2">
      <c r="A2147" s="33"/>
      <c r="B2147" s="34">
        <f t="shared" si="35"/>
        <v>123</v>
      </c>
      <c r="C2147" s="49" t="s">
        <v>2165</v>
      </c>
      <c r="D2147" s="35" t="str">
        <f>VLOOKUP(C2147,[9]Resumen!$C$1:$J$65536,8,0)</f>
        <v>2 Postes autosoportables de acero (21/3900) de ángulo medio (50°) Tipo AU2-21</v>
      </c>
      <c r="E2147" s="37" t="s">
        <v>50</v>
      </c>
      <c r="F2147" s="38">
        <f t="shared" si="34"/>
        <v>0</v>
      </c>
      <c r="G2147" s="39">
        <f>VLOOKUP(C2147,'[10]Estructuras de Acero y Concreto'!$C$1:$L$65536,7,0)</f>
        <v>26061.300695307276</v>
      </c>
      <c r="J2147" s="42">
        <f>VLOOKUP(C2147,'[10]Estructuras de Acero y Concreto'!$C$1:$L$65536,10,0)</f>
        <v>6934</v>
      </c>
      <c r="M2147" s="9"/>
      <c r="N2147" s="9"/>
      <c r="O2147" s="9"/>
      <c r="P2147" s="9"/>
      <c r="Q2147" s="9"/>
      <c r="R2147" s="9"/>
    </row>
    <row r="2148" spans="1:18" x14ac:dyDescent="0.2">
      <c r="A2148" s="33"/>
      <c r="B2148" s="34">
        <f t="shared" si="35"/>
        <v>124</v>
      </c>
      <c r="C2148" s="49" t="s">
        <v>2166</v>
      </c>
      <c r="D2148" s="35" t="str">
        <f>VLOOKUP(C2148,[9]Resumen!$C$1:$J$65536,8,0)</f>
        <v>2 Postes autosoportables de acero (19/6350) de ángulo mayor y terminal (90°) Tipo ATU2-19</v>
      </c>
      <c r="E2148" s="37" t="s">
        <v>50</v>
      </c>
      <c r="F2148" s="38">
        <f t="shared" si="34"/>
        <v>0</v>
      </c>
      <c r="G2148" s="39">
        <f>VLOOKUP(C2148,'[10]Estructuras de Acero y Concreto'!$C$1:$L$65536,7,0)</f>
        <v>32337.962385697116</v>
      </c>
      <c r="J2148" s="42">
        <f>VLOOKUP(C2148,'[10]Estructuras de Acero y Concreto'!$C$1:$L$65536,10,0)</f>
        <v>8604</v>
      </c>
      <c r="M2148" s="9"/>
      <c r="N2148" s="9"/>
      <c r="O2148" s="9"/>
      <c r="P2148" s="9"/>
      <c r="Q2148" s="9"/>
      <c r="R2148" s="9"/>
    </row>
    <row r="2149" spans="1:18" x14ac:dyDescent="0.2">
      <c r="A2149" s="33"/>
      <c r="B2149" s="34">
        <f t="shared" si="35"/>
        <v>125</v>
      </c>
      <c r="C2149" s="49" t="s">
        <v>2167</v>
      </c>
      <c r="D2149" s="35" t="str">
        <f>VLOOKUP(C2149,[9]Resumen!$C$1:$J$65536,8,0)</f>
        <v>1 Poste autosoportable de acero (21/1100) de suspensión (2°) Tipo SU2-21</v>
      </c>
      <c r="E2149" s="37" t="s">
        <v>50</v>
      </c>
      <c r="F2149" s="38">
        <f t="shared" si="34"/>
        <v>0</v>
      </c>
      <c r="G2149" s="39">
        <f>VLOOKUP(C2149,'[10]Estructuras de Acero y Concreto'!$C$1:$L$65536,7,0)</f>
        <v>5724.1651224333691</v>
      </c>
      <c r="J2149" s="42">
        <f>VLOOKUP(C2149,'[10]Estructuras de Acero y Concreto'!$C$1:$L$65536,10,0)</f>
        <v>1523</v>
      </c>
      <c r="M2149" s="9"/>
      <c r="N2149" s="9"/>
      <c r="O2149" s="9"/>
      <c r="P2149" s="9"/>
      <c r="Q2149" s="9"/>
      <c r="R2149" s="9"/>
    </row>
    <row r="2150" spans="1:18" x14ac:dyDescent="0.2">
      <c r="A2150" s="33"/>
      <c r="B2150" s="34">
        <f t="shared" si="35"/>
        <v>126</v>
      </c>
      <c r="C2150" s="49" t="s">
        <v>2168</v>
      </c>
      <c r="D2150" s="35" t="str">
        <f>VLOOKUP(C2150,[9]Resumen!$C$1:$J$65536,8,0)</f>
        <v>1 Poste autosoportable de acero (21/5450) de suspensión (25°) Tipo SU21-21</v>
      </c>
      <c r="E2150" s="37" t="s">
        <v>50</v>
      </c>
      <c r="F2150" s="38">
        <f t="shared" si="34"/>
        <v>0</v>
      </c>
      <c r="G2150" s="39">
        <f>VLOOKUP(C2150,'[10]Estructuras de Acero y Concreto'!$C$1:$L$65536,7,0)</f>
        <v>16195.290553227438</v>
      </c>
      <c r="J2150" s="42">
        <f>VLOOKUP(C2150,'[10]Estructuras de Acero y Concreto'!$C$1:$L$65536,10,0)</f>
        <v>4309</v>
      </c>
      <c r="M2150" s="9"/>
      <c r="N2150" s="9"/>
      <c r="O2150" s="9"/>
      <c r="P2150" s="9"/>
      <c r="Q2150" s="9"/>
      <c r="R2150" s="9"/>
    </row>
    <row r="2151" spans="1:18" x14ac:dyDescent="0.2">
      <c r="A2151" s="33"/>
      <c r="B2151" s="34">
        <f t="shared" si="35"/>
        <v>127</v>
      </c>
      <c r="C2151" s="49" t="s">
        <v>2169</v>
      </c>
      <c r="D2151" s="35" t="str">
        <f>VLOOKUP(C2151,[9]Resumen!$C$1:$J$65536,8,0)</f>
        <v>2 Postes autosoportables de acero (21/5050) de ángulo medio (50°) Tipo AU2-21</v>
      </c>
      <c r="E2151" s="37" t="s">
        <v>50</v>
      </c>
      <c r="F2151" s="38">
        <f t="shared" si="34"/>
        <v>0</v>
      </c>
      <c r="G2151" s="39">
        <f>VLOOKUP(C2151,'[10]Estructuras de Acero y Concreto'!$C$1:$L$65536,7,0)</f>
        <v>30827.053403938604</v>
      </c>
      <c r="J2151" s="42">
        <f>VLOOKUP(C2151,'[10]Estructuras de Acero y Concreto'!$C$1:$L$65536,10,0)</f>
        <v>8202</v>
      </c>
      <c r="M2151" s="9"/>
      <c r="N2151" s="9"/>
      <c r="O2151" s="9"/>
      <c r="P2151" s="9"/>
      <c r="Q2151" s="9"/>
      <c r="R2151" s="9"/>
    </row>
    <row r="2152" spans="1:18" x14ac:dyDescent="0.2">
      <c r="A2152" s="33"/>
      <c r="B2152" s="34">
        <f t="shared" si="35"/>
        <v>128</v>
      </c>
      <c r="C2152" s="49" t="s">
        <v>2170</v>
      </c>
      <c r="D2152" s="35" t="str">
        <f>VLOOKUP(C2152,[9]Resumen!$C$1:$J$65536,8,0)</f>
        <v>2 Postes autosoportables de acero (19/8300) de ángulo mayor y terminal (90°) Tipo ATU2-19</v>
      </c>
      <c r="E2152" s="37" t="s">
        <v>50</v>
      </c>
      <c r="F2152" s="38">
        <f t="shared" si="34"/>
        <v>0</v>
      </c>
      <c r="G2152" s="39">
        <f>VLOOKUP(C2152,'[10]Estructuras de Acero y Concreto'!$C$1:$L$65536,7,0)</f>
        <v>38486.835754246684</v>
      </c>
      <c r="J2152" s="42">
        <f>VLOOKUP(C2152,'[10]Estructuras de Acero y Concreto'!$C$1:$L$65536,10,0)</f>
        <v>10240</v>
      </c>
      <c r="M2152" s="9"/>
      <c r="N2152" s="9"/>
      <c r="O2152" s="9"/>
      <c r="P2152" s="9"/>
      <c r="Q2152" s="9"/>
      <c r="R2152" s="9"/>
    </row>
    <row r="2153" spans="1:18" x14ac:dyDescent="0.2">
      <c r="A2153" s="33"/>
      <c r="B2153" s="34">
        <f t="shared" si="35"/>
        <v>129</v>
      </c>
      <c r="C2153" s="49" t="s">
        <v>2171</v>
      </c>
      <c r="D2153" s="35" t="str">
        <f>VLOOKUP(C2153,[9]Resumen!$C$1:$J$65536,8,0)</f>
        <v>1 Poste de concreto (25/700) de suspensión (2°) Tipo SU1-25</v>
      </c>
      <c r="E2153" s="37" t="s">
        <v>50</v>
      </c>
      <c r="F2153" s="38">
        <f t="shared" ref="F2153:F2216" si="36">IF(MID(C2153,1,2)="EA",0,1)</f>
        <v>1</v>
      </c>
      <c r="G2153" s="39">
        <f>VLOOKUP(C2153,'[10]Estructuras de Acero y Concreto'!$C$1:$L$65536,7,0)</f>
        <v>3859.8021077986095</v>
      </c>
      <c r="J2153" s="42">
        <f>VLOOKUP(C2153,'[10]Estructuras de Acero y Concreto'!$C$1:$L$65536,10,0)</f>
        <v>5975</v>
      </c>
      <c r="M2153" s="9"/>
      <c r="N2153" s="9"/>
      <c r="O2153" s="9"/>
      <c r="P2153" s="9"/>
      <c r="Q2153" s="9"/>
      <c r="R2153" s="9"/>
    </row>
    <row r="2154" spans="1:18" x14ac:dyDescent="0.2">
      <c r="A2154" s="33"/>
      <c r="B2154" s="34">
        <f t="shared" si="35"/>
        <v>130</v>
      </c>
      <c r="C2154" s="49" t="s">
        <v>2172</v>
      </c>
      <c r="D2154" s="35" t="str">
        <f>VLOOKUP(C2154,[9]Resumen!$C$1:$J$65536,8,0)</f>
        <v>1 Poste autosoportable de acero (25/2350) de suspensión (25°) Tipo SU11-25</v>
      </c>
      <c r="E2154" s="37" t="s">
        <v>50</v>
      </c>
      <c r="F2154" s="38">
        <f t="shared" si="36"/>
        <v>0</v>
      </c>
      <c r="G2154" s="39">
        <f>VLOOKUP(C2154,'[10]Estructuras de Acero y Concreto'!$C$1:$L$65536,7,0)</f>
        <v>11173.961200915564</v>
      </c>
      <c r="J2154" s="42">
        <f>VLOOKUP(C2154,'[10]Estructuras de Acero y Concreto'!$C$1:$L$65536,10,0)</f>
        <v>2973</v>
      </c>
      <c r="M2154" s="9"/>
      <c r="N2154" s="9"/>
      <c r="O2154" s="9"/>
      <c r="P2154" s="9"/>
      <c r="Q2154" s="9"/>
      <c r="R2154" s="9"/>
    </row>
    <row r="2155" spans="1:18" x14ac:dyDescent="0.2">
      <c r="A2155" s="33"/>
      <c r="B2155" s="34">
        <f t="shared" ref="B2155:B2218" si="37">1+B2154</f>
        <v>131</v>
      </c>
      <c r="C2155" s="49" t="s">
        <v>2173</v>
      </c>
      <c r="D2155" s="35" t="str">
        <f>VLOOKUP(C2155,[9]Resumen!$C$1:$J$65536,8,0)</f>
        <v>1 Poste autosoportable de acero (25/3900) de ángulo medio (50°) Tipo AU1-25</v>
      </c>
      <c r="E2155" s="37" t="s">
        <v>50</v>
      </c>
      <c r="F2155" s="38">
        <f t="shared" si="36"/>
        <v>0</v>
      </c>
      <c r="G2155" s="39">
        <f>VLOOKUP(C2155,'[10]Estructuras de Acero y Concreto'!$C$1:$L$65536,7,0)</f>
        <v>15530.039583647196</v>
      </c>
      <c r="J2155" s="42">
        <f>VLOOKUP(C2155,'[10]Estructuras de Acero y Concreto'!$C$1:$L$65536,10,0)</f>
        <v>4132</v>
      </c>
      <c r="M2155" s="9"/>
      <c r="N2155" s="9"/>
      <c r="O2155" s="9"/>
      <c r="P2155" s="9"/>
      <c r="Q2155" s="9"/>
      <c r="R2155" s="9"/>
    </row>
    <row r="2156" spans="1:18" x14ac:dyDescent="0.2">
      <c r="A2156" s="33"/>
      <c r="B2156" s="34">
        <f t="shared" si="37"/>
        <v>132</v>
      </c>
      <c r="C2156" s="49" t="s">
        <v>2174</v>
      </c>
      <c r="D2156" s="35" t="str">
        <f>VLOOKUP(C2156,[9]Resumen!$C$1:$J$65536,8,0)</f>
        <v>1 Poste autosoportable de acero (25/6100) de ángulo mayor y terminal (90°) Tipo ATU1-25</v>
      </c>
      <c r="E2156" s="37" t="s">
        <v>50</v>
      </c>
      <c r="F2156" s="38">
        <f t="shared" si="36"/>
        <v>0</v>
      </c>
      <c r="G2156" s="39">
        <f>VLOOKUP(C2156,'[10]Estructuras de Acero y Concreto'!$C$1:$L$65536,7,0)</f>
        <v>20773.119259152481</v>
      </c>
      <c r="J2156" s="42">
        <f>VLOOKUP(C2156,'[10]Estructuras de Acero y Concreto'!$C$1:$L$65536,10,0)</f>
        <v>5527</v>
      </c>
      <c r="M2156" s="9"/>
      <c r="N2156" s="9"/>
      <c r="O2156" s="9"/>
      <c r="P2156" s="9"/>
      <c r="Q2156" s="9"/>
      <c r="R2156" s="9"/>
    </row>
    <row r="2157" spans="1:18" x14ac:dyDescent="0.2">
      <c r="A2157" s="33"/>
      <c r="B2157" s="34">
        <f t="shared" si="37"/>
        <v>133</v>
      </c>
      <c r="C2157" s="49" t="s">
        <v>2175</v>
      </c>
      <c r="D2157" s="35" t="str">
        <f>VLOOKUP(C2157,[9]Resumen!$C$1:$J$65536,8,0)</f>
        <v>1 Poste de concreto (25/800) de suspensión (2°) Tipo SU1-25</v>
      </c>
      <c r="E2157" s="37" t="s">
        <v>50</v>
      </c>
      <c r="F2157" s="38">
        <f t="shared" si="36"/>
        <v>1</v>
      </c>
      <c r="G2157" s="39">
        <f>VLOOKUP(C2157,'[10]Estructuras de Acero y Concreto'!$C$1:$L$65536,7,0)</f>
        <v>4029.9577631683051</v>
      </c>
      <c r="J2157" s="42">
        <f>VLOOKUP(C2157,'[10]Estructuras de Acero y Concreto'!$C$1:$L$65536,10,0)</f>
        <v>6142</v>
      </c>
      <c r="M2157" s="9"/>
      <c r="N2157" s="9"/>
      <c r="O2157" s="9"/>
      <c r="P2157" s="9"/>
      <c r="Q2157" s="9"/>
      <c r="R2157" s="9"/>
    </row>
    <row r="2158" spans="1:18" x14ac:dyDescent="0.2">
      <c r="A2158" s="33"/>
      <c r="B2158" s="34">
        <f t="shared" si="37"/>
        <v>134</v>
      </c>
      <c r="C2158" s="49" t="s">
        <v>2176</v>
      </c>
      <c r="D2158" s="35" t="str">
        <f>VLOOKUP(C2158,[9]Resumen!$C$1:$J$65536,8,0)</f>
        <v>1 Poste autosoportable de acero (25/2650) de suspensión (25°) Tipo SU11-25</v>
      </c>
      <c r="E2158" s="37" t="s">
        <v>50</v>
      </c>
      <c r="F2158" s="38">
        <f t="shared" si="36"/>
        <v>0</v>
      </c>
      <c r="G2158" s="39">
        <f>VLOOKUP(C2158,'[10]Estructuras de Acero y Concreto'!$C$1:$L$65536,7,0)</f>
        <v>12083.513374013972</v>
      </c>
      <c r="J2158" s="42">
        <f>VLOOKUP(C2158,'[10]Estructuras de Acero y Concreto'!$C$1:$L$65536,10,0)</f>
        <v>3215</v>
      </c>
      <c r="M2158" s="9"/>
      <c r="N2158" s="9"/>
      <c r="O2158" s="9"/>
      <c r="P2158" s="9"/>
      <c r="Q2158" s="9"/>
      <c r="R2158" s="9"/>
    </row>
    <row r="2159" spans="1:18" x14ac:dyDescent="0.2">
      <c r="A2159" s="33"/>
      <c r="B2159" s="34">
        <f t="shared" si="37"/>
        <v>135</v>
      </c>
      <c r="C2159" s="49" t="s">
        <v>2177</v>
      </c>
      <c r="D2159" s="35" t="str">
        <f>VLOOKUP(C2159,[9]Resumen!$C$1:$J$65536,8,0)</f>
        <v>1 Poste autosoportable de acero (25/4400) de ángulo medio (50°) Tipo AU1-25</v>
      </c>
      <c r="E2159" s="37" t="s">
        <v>50</v>
      </c>
      <c r="F2159" s="38">
        <f t="shared" si="36"/>
        <v>0</v>
      </c>
      <c r="G2159" s="39">
        <f>VLOOKUP(C2159,'[10]Estructuras de Acero y Concreto'!$C$1:$L$65536,7,0)</f>
        <v>16796.647361887543</v>
      </c>
      <c r="J2159" s="42">
        <f>VLOOKUP(C2159,'[10]Estructuras de Acero y Concreto'!$C$1:$L$65536,10,0)</f>
        <v>4469</v>
      </c>
      <c r="M2159" s="9"/>
      <c r="N2159" s="9"/>
      <c r="O2159" s="9"/>
      <c r="P2159" s="9"/>
      <c r="Q2159" s="9"/>
      <c r="R2159" s="9"/>
    </row>
    <row r="2160" spans="1:18" x14ac:dyDescent="0.2">
      <c r="A2160" s="33"/>
      <c r="B2160" s="34">
        <f t="shared" si="37"/>
        <v>136</v>
      </c>
      <c r="C2160" s="49" t="s">
        <v>2178</v>
      </c>
      <c r="D2160" s="35" t="str">
        <f>VLOOKUP(C2160,[9]Resumen!$C$1:$J$65536,8,0)</f>
        <v>1 Poste autosoportable de acero (25/7000) de ángulo mayor y terminal (90°) Tipo ATU1-25</v>
      </c>
      <c r="E2160" s="37" t="s">
        <v>50</v>
      </c>
      <c r="F2160" s="38">
        <f t="shared" si="36"/>
        <v>0</v>
      </c>
      <c r="G2160" s="39">
        <f>VLOOKUP(C2160,'[10]Estructuras de Acero y Concreto'!$C$1:$L$65536,7,0)</f>
        <v>22716.253447135445</v>
      </c>
      <c r="J2160" s="42">
        <f>VLOOKUP(C2160,'[10]Estructuras de Acero y Concreto'!$C$1:$L$65536,10,0)</f>
        <v>6044</v>
      </c>
      <c r="M2160" s="9"/>
      <c r="N2160" s="9"/>
      <c r="O2160" s="9"/>
      <c r="P2160" s="9"/>
      <c r="Q2160" s="9"/>
      <c r="R2160" s="9"/>
    </row>
    <row r="2161" spans="1:18" x14ac:dyDescent="0.2">
      <c r="A2161" s="33"/>
      <c r="B2161" s="34">
        <f t="shared" si="37"/>
        <v>137</v>
      </c>
      <c r="C2161" s="49" t="s">
        <v>2179</v>
      </c>
      <c r="D2161" s="35" t="str">
        <f>VLOOKUP(C2161,[9]Resumen!$C$1:$J$65536,8,0)</f>
        <v>1 Poste de concreto (25/900) de suspensión (2°) Tipo SU1-25</v>
      </c>
      <c r="E2161" s="37" t="s">
        <v>50</v>
      </c>
      <c r="F2161" s="38">
        <f t="shared" si="36"/>
        <v>1</v>
      </c>
      <c r="G2161" s="39">
        <f>VLOOKUP(C2161,'[10]Estructuras de Acero y Concreto'!$C$1:$L$65536,7,0)</f>
        <v>4151.2064038209628</v>
      </c>
      <c r="J2161" s="42">
        <f>VLOOKUP(C2161,'[10]Estructuras de Acero y Concreto'!$C$1:$L$65536,10,0)</f>
        <v>6261</v>
      </c>
      <c r="M2161" s="9"/>
      <c r="N2161" s="9"/>
      <c r="O2161" s="9"/>
      <c r="P2161" s="9"/>
      <c r="Q2161" s="9"/>
      <c r="R2161" s="9"/>
    </row>
    <row r="2162" spans="1:18" x14ac:dyDescent="0.2">
      <c r="A2162" s="33"/>
      <c r="B2162" s="34">
        <f t="shared" si="37"/>
        <v>138</v>
      </c>
      <c r="C2162" s="49" t="s">
        <v>2180</v>
      </c>
      <c r="D2162" s="35" t="str">
        <f>VLOOKUP(C2162,[9]Resumen!$C$1:$J$65536,8,0)</f>
        <v>1 Poste autosoportable de acero (25/3200) de suspensión (25°) Tipo SU11-25</v>
      </c>
      <c r="E2162" s="37" t="s">
        <v>50</v>
      </c>
      <c r="F2162" s="38">
        <f t="shared" si="36"/>
        <v>0</v>
      </c>
      <c r="G2162" s="39">
        <f>VLOOKUP(C2162,'[10]Estructuras de Acero y Concreto'!$C$1:$L$65536,7,0)</f>
        <v>13658.316516692623</v>
      </c>
      <c r="J2162" s="42">
        <f>VLOOKUP(C2162,'[10]Estructuras de Acero y Concreto'!$C$1:$L$65536,10,0)</f>
        <v>3634</v>
      </c>
      <c r="M2162" s="9"/>
      <c r="N2162" s="9"/>
      <c r="O2162" s="9"/>
      <c r="P2162" s="9"/>
      <c r="Q2162" s="9"/>
      <c r="R2162" s="9"/>
    </row>
    <row r="2163" spans="1:18" x14ac:dyDescent="0.2">
      <c r="A2163" s="33"/>
      <c r="B2163" s="34">
        <f t="shared" si="37"/>
        <v>139</v>
      </c>
      <c r="C2163" s="49" t="s">
        <v>2181</v>
      </c>
      <c r="D2163" s="35" t="str">
        <f>VLOOKUP(C2163,[9]Resumen!$C$1:$J$65536,8,0)</f>
        <v>1 Poste autosoportable de acero (25/5350) de ángulo medio (50°) Tipo AU1-25</v>
      </c>
      <c r="E2163" s="37" t="s">
        <v>50</v>
      </c>
      <c r="F2163" s="38">
        <f t="shared" si="36"/>
        <v>0</v>
      </c>
      <c r="G2163" s="39">
        <f>VLOOKUP(C2163,'[10]Estructuras de Acero y Concreto'!$C$1:$L$65536,7,0)</f>
        <v>19074.286274687685</v>
      </c>
      <c r="J2163" s="42">
        <f>VLOOKUP(C2163,'[10]Estructuras de Acero y Concreto'!$C$1:$L$65536,10,0)</f>
        <v>5075</v>
      </c>
      <c r="M2163" s="9"/>
      <c r="N2163" s="9"/>
      <c r="O2163" s="9"/>
      <c r="P2163" s="9"/>
      <c r="Q2163" s="9"/>
      <c r="R2163" s="9"/>
    </row>
    <row r="2164" spans="1:18" x14ac:dyDescent="0.2">
      <c r="A2164" s="33"/>
      <c r="B2164" s="34">
        <f t="shared" si="37"/>
        <v>140</v>
      </c>
      <c r="C2164" s="49" t="s">
        <v>2182</v>
      </c>
      <c r="D2164" s="35" t="str">
        <f>VLOOKUP(C2164,[9]Resumen!$C$1:$J$65536,8,0)</f>
        <v>1 Poste autosoportable de acero (25/8500) de ángulo mayor y terminal (90°) Tipo ATU1-25</v>
      </c>
      <c r="E2164" s="37" t="s">
        <v>50</v>
      </c>
      <c r="F2164" s="38">
        <f t="shared" si="36"/>
        <v>0</v>
      </c>
      <c r="G2164" s="39">
        <f>VLOOKUP(C2164,'[10]Estructuras de Acero y Concreto'!$C$1:$L$65536,7,0)</f>
        <v>25771.897731139601</v>
      </c>
      <c r="J2164" s="42">
        <f>VLOOKUP(C2164,'[10]Estructuras de Acero y Concreto'!$C$1:$L$65536,10,0)</f>
        <v>6857</v>
      </c>
      <c r="M2164" s="9"/>
      <c r="N2164" s="9"/>
      <c r="O2164" s="9"/>
      <c r="P2164" s="9"/>
      <c r="Q2164" s="9"/>
      <c r="R2164" s="9"/>
    </row>
    <row r="2165" spans="1:18" x14ac:dyDescent="0.2">
      <c r="A2165" s="33"/>
      <c r="B2165" s="34">
        <f t="shared" si="37"/>
        <v>141</v>
      </c>
      <c r="C2165" s="49" t="s">
        <v>2183</v>
      </c>
      <c r="D2165" s="35" t="str">
        <f>VLOOKUP(C2165,[9]Resumen!$C$1:$J$65536,8,0)</f>
        <v>1 Poste autosoportable de acero (25/1100) de suspensión (2°) Tipo SU2-25</v>
      </c>
      <c r="E2165" s="37" t="s">
        <v>50</v>
      </c>
      <c r="F2165" s="38">
        <f t="shared" si="36"/>
        <v>0</v>
      </c>
      <c r="G2165" s="39">
        <f>VLOOKUP(C2165,'[10]Estructuras de Acero y Concreto'!$C$1:$L$65536,7,0)</f>
        <v>6821.6412982380598</v>
      </c>
      <c r="J2165" s="42">
        <f>VLOOKUP(C2165,'[10]Estructuras de Acero y Concreto'!$C$1:$L$65536,10,0)</f>
        <v>1815</v>
      </c>
      <c r="M2165" s="9"/>
      <c r="N2165" s="9"/>
      <c r="O2165" s="9"/>
      <c r="P2165" s="9"/>
      <c r="Q2165" s="9"/>
      <c r="R2165" s="9"/>
    </row>
    <row r="2166" spans="1:18" x14ac:dyDescent="0.2">
      <c r="A2166" s="33"/>
      <c r="B2166" s="34">
        <f t="shared" si="37"/>
        <v>142</v>
      </c>
      <c r="C2166" s="49" t="s">
        <v>2184</v>
      </c>
      <c r="D2166" s="35" t="str">
        <f>VLOOKUP(C2166,[9]Resumen!$C$1:$J$65536,8,0)</f>
        <v>1 Poste autosoportable de acero (25/3850) de suspensión (25°) Tipo SU21-25</v>
      </c>
      <c r="E2166" s="37" t="s">
        <v>50</v>
      </c>
      <c r="F2166" s="38">
        <f t="shared" si="36"/>
        <v>0</v>
      </c>
      <c r="G2166" s="39">
        <f>VLOOKUP(C2166,'[10]Estructuras de Acero y Concreto'!$C$1:$L$65536,7,0)</f>
        <v>15402.251261806925</v>
      </c>
      <c r="J2166" s="42">
        <f>VLOOKUP(C2166,'[10]Estructuras de Acero y Concreto'!$C$1:$L$65536,10,0)</f>
        <v>4098</v>
      </c>
      <c r="M2166" s="9"/>
      <c r="N2166" s="9"/>
      <c r="O2166" s="9"/>
      <c r="P2166" s="9"/>
      <c r="Q2166" s="9"/>
      <c r="R2166" s="9"/>
    </row>
    <row r="2167" spans="1:18" x14ac:dyDescent="0.2">
      <c r="A2167" s="33"/>
      <c r="B2167" s="34">
        <f t="shared" si="37"/>
        <v>143</v>
      </c>
      <c r="C2167" s="49" t="s">
        <v>2185</v>
      </c>
      <c r="D2167" s="35" t="str">
        <f>VLOOKUP(C2167,[9]Resumen!$C$1:$J$65536,8,0)</f>
        <v>2 Postes autosoportables de acero (25/3900) de ángulo medio (50°) Tipo AU2-25</v>
      </c>
      <c r="E2167" s="37" t="s">
        <v>50</v>
      </c>
      <c r="F2167" s="38">
        <f t="shared" si="36"/>
        <v>0</v>
      </c>
      <c r="G2167" s="39">
        <f>VLOOKUP(C2167,'[10]Estructuras de Acero y Concreto'!$C$1:$L$65536,7,0)</f>
        <v>31060.079167294392</v>
      </c>
      <c r="J2167" s="42">
        <f>VLOOKUP(C2167,'[10]Estructuras de Acero y Concreto'!$C$1:$L$65536,10,0)</f>
        <v>8264</v>
      </c>
      <c r="M2167" s="9"/>
      <c r="N2167" s="9"/>
      <c r="O2167" s="9"/>
      <c r="P2167" s="9"/>
      <c r="Q2167" s="9"/>
      <c r="R2167" s="9"/>
    </row>
    <row r="2168" spans="1:18" x14ac:dyDescent="0.2">
      <c r="A2168" s="33"/>
      <c r="B2168" s="34">
        <f t="shared" si="37"/>
        <v>144</v>
      </c>
      <c r="C2168" s="49" t="s">
        <v>2186</v>
      </c>
      <c r="D2168" s="35" t="str">
        <f>VLOOKUP(C2168,[9]Resumen!$C$1:$J$65536,8,0)</f>
        <v>2 Postes autosoportables de acero (25/6100) de ángulo mayor y terminal (90°) Tipo ATU2-25</v>
      </c>
      <c r="E2168" s="37" t="s">
        <v>50</v>
      </c>
      <c r="F2168" s="38">
        <f t="shared" si="36"/>
        <v>0</v>
      </c>
      <c r="G2168" s="39">
        <f>VLOOKUP(C2168,'[10]Estructuras de Acero y Concreto'!$C$1:$L$65536,7,0)</f>
        <v>41546.238518304963</v>
      </c>
      <c r="J2168" s="42">
        <f>VLOOKUP(C2168,'[10]Estructuras de Acero y Concreto'!$C$1:$L$65536,10,0)</f>
        <v>11054</v>
      </c>
      <c r="M2168" s="9"/>
      <c r="N2168" s="9"/>
      <c r="O2168" s="9"/>
      <c r="P2168" s="9"/>
      <c r="Q2168" s="9"/>
      <c r="R2168" s="9"/>
    </row>
    <row r="2169" spans="1:18" x14ac:dyDescent="0.2">
      <c r="A2169" s="33"/>
      <c r="B2169" s="34">
        <f t="shared" si="37"/>
        <v>145</v>
      </c>
      <c r="C2169" s="49" t="s">
        <v>2187</v>
      </c>
      <c r="D2169" s="35" t="str">
        <f>VLOOKUP(C2169,[9]Resumen!$C$1:$J$65536,8,0)</f>
        <v>1 Poste autosoportable de acero (25/1200) de suspensión (2°) Tipo SU2-25</v>
      </c>
      <c r="E2169" s="37" t="s">
        <v>50</v>
      </c>
      <c r="F2169" s="38">
        <f t="shared" si="36"/>
        <v>0</v>
      </c>
      <c r="G2169" s="39">
        <f>VLOOKUP(C2169,'[10]Estructuras de Acero y Concreto'!$C$1:$L$65536,7,0)</f>
        <v>7220.0401839753786</v>
      </c>
      <c r="J2169" s="42">
        <f>VLOOKUP(C2169,'[10]Estructuras de Acero y Concreto'!$C$1:$L$65536,10,0)</f>
        <v>1921</v>
      </c>
      <c r="M2169" s="9"/>
      <c r="N2169" s="9"/>
      <c r="O2169" s="9"/>
      <c r="P2169" s="9"/>
      <c r="Q2169" s="9"/>
      <c r="R2169" s="9"/>
    </row>
    <row r="2170" spans="1:18" x14ac:dyDescent="0.2">
      <c r="A2170" s="33"/>
      <c r="B2170" s="34">
        <f t="shared" si="37"/>
        <v>146</v>
      </c>
      <c r="C2170" s="49" t="s">
        <v>2188</v>
      </c>
      <c r="D2170" s="35" t="str">
        <f>VLOOKUP(C2170,[9]Resumen!$C$1:$J$65536,8,0)</f>
        <v>1 Poste autosoportable de acero (25/4450) de suspensión (25°) Tipo SU21-25</v>
      </c>
      <c r="E2170" s="37" t="s">
        <v>50</v>
      </c>
      <c r="F2170" s="38">
        <f t="shared" si="36"/>
        <v>0</v>
      </c>
      <c r="G2170" s="39">
        <f>VLOOKUP(C2170,'[10]Estructuras de Acero y Concreto'!$C$1:$L$65536,7,0)</f>
        <v>16920.677203673687</v>
      </c>
      <c r="J2170" s="42">
        <f>VLOOKUP(C2170,'[10]Estructuras de Acero y Concreto'!$C$1:$L$65536,10,0)</f>
        <v>4502</v>
      </c>
      <c r="M2170" s="9"/>
      <c r="N2170" s="9"/>
      <c r="O2170" s="9"/>
      <c r="P2170" s="9"/>
      <c r="Q2170" s="9"/>
      <c r="R2170" s="9"/>
    </row>
    <row r="2171" spans="1:18" x14ac:dyDescent="0.2">
      <c r="A2171" s="33"/>
      <c r="B2171" s="34">
        <f t="shared" si="37"/>
        <v>147</v>
      </c>
      <c r="C2171" s="49" t="s">
        <v>2189</v>
      </c>
      <c r="D2171" s="35" t="str">
        <f>VLOOKUP(C2171,[9]Resumen!$C$1:$J$65536,8,0)</f>
        <v>2 Postes autosoportables de acero (25/4400) de ángulo medio (50°) Tipo AU2-25</v>
      </c>
      <c r="E2171" s="37" t="s">
        <v>50</v>
      </c>
      <c r="F2171" s="38">
        <f t="shared" si="36"/>
        <v>0</v>
      </c>
      <c r="G2171" s="39">
        <f>VLOOKUP(C2171,'[10]Estructuras de Acero y Concreto'!$C$1:$L$65536,7,0)</f>
        <v>33593.294723775085</v>
      </c>
      <c r="J2171" s="42">
        <f>VLOOKUP(C2171,'[10]Estructuras de Acero y Concreto'!$C$1:$L$65536,10,0)</f>
        <v>8938</v>
      </c>
      <c r="M2171" s="9"/>
      <c r="N2171" s="9"/>
      <c r="O2171" s="9"/>
      <c r="P2171" s="9"/>
      <c r="Q2171" s="9"/>
      <c r="R2171" s="9"/>
    </row>
    <row r="2172" spans="1:18" x14ac:dyDescent="0.2">
      <c r="A2172" s="33"/>
      <c r="B2172" s="34">
        <f t="shared" si="37"/>
        <v>148</v>
      </c>
      <c r="C2172" s="49" t="s">
        <v>2190</v>
      </c>
      <c r="D2172" s="35" t="str">
        <f>VLOOKUP(C2172,[9]Resumen!$C$1:$J$65536,8,0)</f>
        <v>2 Postes autosoportables de acero (25/7000) de ángulo mayor y terminal (90°) Tipo ATU2-25</v>
      </c>
      <c r="E2172" s="37" t="s">
        <v>50</v>
      </c>
      <c r="F2172" s="38">
        <f t="shared" si="36"/>
        <v>0</v>
      </c>
      <c r="G2172" s="39">
        <f>VLOOKUP(C2172,'[10]Estructuras de Acero y Concreto'!$C$1:$L$65536,7,0)</f>
        <v>45432.506894270889</v>
      </c>
      <c r="J2172" s="42">
        <f>VLOOKUP(C2172,'[10]Estructuras de Acero y Concreto'!$C$1:$L$65536,10,0)</f>
        <v>12088</v>
      </c>
      <c r="M2172" s="9"/>
      <c r="N2172" s="9"/>
      <c r="O2172" s="9"/>
      <c r="P2172" s="9"/>
      <c r="Q2172" s="9"/>
      <c r="R2172" s="9"/>
    </row>
    <row r="2173" spans="1:18" x14ac:dyDescent="0.2">
      <c r="A2173" s="33"/>
      <c r="B2173" s="34">
        <f t="shared" si="37"/>
        <v>149</v>
      </c>
      <c r="C2173" s="49" t="s">
        <v>2191</v>
      </c>
      <c r="D2173" s="35" t="str">
        <f>VLOOKUP(C2173,[9]Resumen!$C$1:$J$65536,8,0)</f>
        <v>1 Poste autosoportable de acero (25/1400) de suspensión (2°) Tipo SU2-25</v>
      </c>
      <c r="E2173" s="37" t="s">
        <v>50</v>
      </c>
      <c r="F2173" s="38">
        <f t="shared" si="36"/>
        <v>0</v>
      </c>
      <c r="G2173" s="39">
        <f>VLOOKUP(C2173,'[10]Estructuras de Acero y Concreto'!$C$1:$L$65536,7,0)</f>
        <v>7979.2531549087598</v>
      </c>
      <c r="J2173" s="42">
        <f>VLOOKUP(C2173,'[10]Estructuras de Acero y Concreto'!$C$1:$L$65536,10,0)</f>
        <v>2123</v>
      </c>
      <c r="M2173" s="9"/>
      <c r="N2173" s="9"/>
      <c r="O2173" s="9"/>
      <c r="P2173" s="9"/>
      <c r="Q2173" s="9"/>
      <c r="R2173" s="9"/>
    </row>
    <row r="2174" spans="1:18" x14ac:dyDescent="0.2">
      <c r="A2174" s="33"/>
      <c r="B2174" s="34">
        <f t="shared" si="37"/>
        <v>150</v>
      </c>
      <c r="C2174" s="49" t="s">
        <v>2192</v>
      </c>
      <c r="D2174" s="35" t="str">
        <f>VLOOKUP(C2174,[9]Resumen!$C$1:$J$65536,8,0)</f>
        <v>1 Poste autosoportable de acero (25/5450) de suspensión (25°) Tipo SU21-25</v>
      </c>
      <c r="E2174" s="37" t="s">
        <v>50</v>
      </c>
      <c r="F2174" s="38">
        <f t="shared" si="36"/>
        <v>0</v>
      </c>
      <c r="G2174" s="39">
        <f>VLOOKUP(C2174,'[10]Estructuras de Acero y Concreto'!$C$1:$L$65536,7,0)</f>
        <v>19303.553557989351</v>
      </c>
      <c r="J2174" s="42">
        <f>VLOOKUP(C2174,'[10]Estructuras de Acero y Concreto'!$C$1:$L$65536,10,0)</f>
        <v>5136</v>
      </c>
      <c r="M2174" s="9"/>
      <c r="N2174" s="9"/>
      <c r="O2174" s="9"/>
      <c r="P2174" s="9"/>
      <c r="Q2174" s="9"/>
      <c r="R2174" s="9"/>
    </row>
    <row r="2175" spans="1:18" x14ac:dyDescent="0.2">
      <c r="A2175" s="33"/>
      <c r="B2175" s="34">
        <f t="shared" si="37"/>
        <v>151</v>
      </c>
      <c r="C2175" s="49" t="s">
        <v>2193</v>
      </c>
      <c r="D2175" s="35" t="str">
        <f>VLOOKUP(C2175,[9]Resumen!$C$1:$J$65536,8,0)</f>
        <v>2 Postes autosoportables de acero (25/5350) de ángulo medio (50°) Tipo AU2-25</v>
      </c>
      <c r="E2175" s="37" t="s">
        <v>50</v>
      </c>
      <c r="F2175" s="38">
        <f t="shared" si="36"/>
        <v>0</v>
      </c>
      <c r="G2175" s="39">
        <f>VLOOKUP(C2175,'[10]Estructuras de Acero y Concreto'!$C$1:$L$65536,7,0)</f>
        <v>38148.572549375371</v>
      </c>
      <c r="J2175" s="42">
        <f>VLOOKUP(C2175,'[10]Estructuras de Acero y Concreto'!$C$1:$L$65536,10,0)</f>
        <v>10150</v>
      </c>
      <c r="M2175" s="9"/>
      <c r="N2175" s="9"/>
      <c r="O2175" s="9"/>
      <c r="P2175" s="9"/>
      <c r="Q2175" s="9"/>
      <c r="R2175" s="9"/>
    </row>
    <row r="2176" spans="1:18" x14ac:dyDescent="0.2">
      <c r="A2176" s="33"/>
      <c r="B2176" s="34">
        <f t="shared" si="37"/>
        <v>152</v>
      </c>
      <c r="C2176" s="49" t="s">
        <v>2194</v>
      </c>
      <c r="D2176" s="35" t="str">
        <f>VLOOKUP(C2176,[9]Resumen!$C$1:$J$65536,8,0)</f>
        <v>2 Postes autosoportables de acero (25/8500) de ángulo mayor y terminal (90°) Tipo ATU2-25</v>
      </c>
      <c r="E2176" s="37" t="s">
        <v>50</v>
      </c>
      <c r="F2176" s="38">
        <f t="shared" si="36"/>
        <v>0</v>
      </c>
      <c r="G2176" s="39">
        <f>VLOOKUP(C2176,'[10]Estructuras de Acero y Concreto'!$C$1:$L$65536,7,0)</f>
        <v>51543.795462279202</v>
      </c>
      <c r="J2176" s="42">
        <f>VLOOKUP(C2176,'[10]Estructuras de Acero y Concreto'!$C$1:$L$65536,10,0)</f>
        <v>13714</v>
      </c>
      <c r="M2176" s="9"/>
      <c r="N2176" s="9"/>
      <c r="O2176" s="9"/>
      <c r="P2176" s="9"/>
      <c r="Q2176" s="9"/>
      <c r="R2176" s="9"/>
    </row>
    <row r="2177" spans="1:18" x14ac:dyDescent="0.2">
      <c r="A2177" s="33"/>
      <c r="B2177" s="34">
        <f t="shared" si="37"/>
        <v>153</v>
      </c>
      <c r="C2177" s="49" t="s">
        <v>2195</v>
      </c>
      <c r="D2177" s="35" t="str">
        <f>VLOOKUP(C2177,[9]Resumen!$C$1:$J$65536,8,0)</f>
        <v>1 Poste de concreto (25/600) de suspensión (2°) Tipo SU1-25</v>
      </c>
      <c r="E2177" s="37" t="s">
        <v>50</v>
      </c>
      <c r="F2177" s="38">
        <f t="shared" si="36"/>
        <v>1</v>
      </c>
      <c r="G2177" s="39">
        <f>VLOOKUP(C2177,'[10]Estructuras de Acero y Concreto'!$C$1:$L$65536,7,0)</f>
        <v>3891.3878881366968</v>
      </c>
      <c r="J2177" s="42">
        <f>VLOOKUP(C2177,'[10]Estructuras de Acero y Concreto'!$C$1:$L$65536,10,0)</f>
        <v>6006</v>
      </c>
      <c r="M2177" s="9"/>
      <c r="N2177" s="9"/>
      <c r="O2177" s="9"/>
      <c r="P2177" s="9"/>
      <c r="Q2177" s="9"/>
      <c r="R2177" s="9"/>
    </row>
    <row r="2178" spans="1:18" x14ac:dyDescent="0.2">
      <c r="A2178" s="33"/>
      <c r="B2178" s="34">
        <f t="shared" si="37"/>
        <v>154</v>
      </c>
      <c r="C2178" s="49" t="s">
        <v>2196</v>
      </c>
      <c r="D2178" s="35" t="str">
        <f>VLOOKUP(C2178,[9]Resumen!$C$1:$J$65536,8,0)</f>
        <v>1 Poste autosoportable de acero (25/2450) de suspensión (25°) Tipo SU11-25</v>
      </c>
      <c r="E2178" s="37" t="s">
        <v>50</v>
      </c>
      <c r="F2178" s="38">
        <f t="shared" si="36"/>
        <v>0</v>
      </c>
      <c r="G2178" s="39">
        <f>VLOOKUP(C2178,'[10]Estructuras de Acero y Concreto'!$C$1:$L$65536,7,0)</f>
        <v>11482.156565353869</v>
      </c>
      <c r="J2178" s="42">
        <f>VLOOKUP(C2178,'[10]Estructuras de Acero y Concreto'!$C$1:$L$65536,10,0)</f>
        <v>3055</v>
      </c>
      <c r="M2178" s="9"/>
      <c r="N2178" s="9"/>
      <c r="O2178" s="9"/>
      <c r="P2178" s="9"/>
      <c r="Q2178" s="9"/>
      <c r="R2178" s="9"/>
    </row>
    <row r="2179" spans="1:18" x14ac:dyDescent="0.2">
      <c r="A2179" s="33"/>
      <c r="B2179" s="34">
        <f t="shared" si="37"/>
        <v>155</v>
      </c>
      <c r="C2179" s="49" t="s">
        <v>2197</v>
      </c>
      <c r="D2179" s="35" t="str">
        <f>VLOOKUP(C2179,[9]Resumen!$C$1:$J$65536,8,0)</f>
        <v>1 Poste autosoportable de acero (25/4200) de ángulo medio (50°) Tipo AU1-25</v>
      </c>
      <c r="E2179" s="37" t="s">
        <v>50</v>
      </c>
      <c r="F2179" s="38">
        <f t="shared" si="36"/>
        <v>0</v>
      </c>
      <c r="G2179" s="39">
        <f>VLOOKUP(C2179,'[10]Estructuras de Acero y Concreto'!$C$1:$L$65536,7,0)</f>
        <v>16296.769514688829</v>
      </c>
      <c r="J2179" s="42">
        <f>VLOOKUP(C2179,'[10]Estructuras de Acero y Concreto'!$C$1:$L$65536,10,0)</f>
        <v>4336</v>
      </c>
      <c r="M2179" s="9"/>
      <c r="N2179" s="9"/>
      <c r="O2179" s="9"/>
      <c r="P2179" s="9"/>
      <c r="Q2179" s="9"/>
      <c r="R2179" s="9"/>
    </row>
    <row r="2180" spans="1:18" x14ac:dyDescent="0.2">
      <c r="A2180" s="33"/>
      <c r="B2180" s="34">
        <f t="shared" si="37"/>
        <v>156</v>
      </c>
      <c r="C2180" s="49" t="s">
        <v>2198</v>
      </c>
      <c r="D2180" s="35" t="str">
        <f>VLOOKUP(C2180,[9]Resumen!$C$1:$J$65536,8,0)</f>
        <v>1 Poste autosoportable de acero (25/6750) de ángulo mayor y terminal (90°) Tipo ATU1-25</v>
      </c>
      <c r="E2180" s="37" t="s">
        <v>50</v>
      </c>
      <c r="F2180" s="38">
        <f t="shared" si="36"/>
        <v>0</v>
      </c>
      <c r="G2180" s="39">
        <f>VLOOKUP(C2180,'[10]Estructuras de Acero y Concreto'!$C$1:$L$65536,7,0)</f>
        <v>22186.307759503728</v>
      </c>
      <c r="J2180" s="42">
        <f>VLOOKUP(C2180,'[10]Estructuras de Acero y Concreto'!$C$1:$L$65536,10,0)</f>
        <v>5903</v>
      </c>
      <c r="M2180" s="9"/>
      <c r="N2180" s="9"/>
      <c r="O2180" s="9"/>
      <c r="P2180" s="9"/>
      <c r="Q2180" s="9"/>
      <c r="R2180" s="9"/>
    </row>
    <row r="2181" spans="1:18" x14ac:dyDescent="0.2">
      <c r="A2181" s="33"/>
      <c r="B2181" s="34">
        <f t="shared" si="37"/>
        <v>157</v>
      </c>
      <c r="C2181" s="49" t="s">
        <v>2199</v>
      </c>
      <c r="D2181" s="35" t="str">
        <f>VLOOKUP(C2181,[9]Resumen!$C$1:$J$65536,8,0)</f>
        <v>1 Poste de concreto (25/700) de suspensión (2°) Tipo SU1-25</v>
      </c>
      <c r="E2181" s="37" t="s">
        <v>50</v>
      </c>
      <c r="F2181" s="38">
        <f t="shared" si="36"/>
        <v>1</v>
      </c>
      <c r="G2181" s="39">
        <f>VLOOKUP(C2181,'[10]Estructuras de Acero y Concreto'!$C$1:$L$65536,7,0)</f>
        <v>3859.8021077986095</v>
      </c>
      <c r="J2181" s="42">
        <f>VLOOKUP(C2181,'[10]Estructuras de Acero y Concreto'!$C$1:$L$65536,10,0)</f>
        <v>5975</v>
      </c>
      <c r="M2181" s="9"/>
      <c r="N2181" s="9"/>
      <c r="O2181" s="9"/>
      <c r="P2181" s="9"/>
      <c r="Q2181" s="9"/>
      <c r="R2181" s="9"/>
    </row>
    <row r="2182" spans="1:18" x14ac:dyDescent="0.2">
      <c r="A2182" s="33"/>
      <c r="B2182" s="34">
        <f t="shared" si="37"/>
        <v>158</v>
      </c>
      <c r="C2182" s="49" t="s">
        <v>2200</v>
      </c>
      <c r="D2182" s="35" t="str">
        <f>VLOOKUP(C2182,[9]Resumen!$C$1:$J$65536,8,0)</f>
        <v>1 Poste autosoportable de acero (25/2800) de suspensión (25°) Tipo SU11-25</v>
      </c>
      <c r="E2182" s="37" t="s">
        <v>50</v>
      </c>
      <c r="F2182" s="38">
        <f t="shared" si="36"/>
        <v>0</v>
      </c>
      <c r="G2182" s="39">
        <f>VLOOKUP(C2182,'[10]Estructuras de Acero y Concreto'!$C$1:$L$65536,7,0)</f>
        <v>12523.255540346674</v>
      </c>
      <c r="J2182" s="42">
        <f>VLOOKUP(C2182,'[10]Estructuras de Acero y Concreto'!$C$1:$L$65536,10,0)</f>
        <v>3332</v>
      </c>
      <c r="M2182" s="9"/>
      <c r="N2182" s="9"/>
      <c r="O2182" s="9"/>
      <c r="P2182" s="9"/>
      <c r="Q2182" s="9"/>
      <c r="R2182" s="9"/>
    </row>
    <row r="2183" spans="1:18" x14ac:dyDescent="0.2">
      <c r="A2183" s="33"/>
      <c r="B2183" s="34">
        <f t="shared" si="37"/>
        <v>159</v>
      </c>
      <c r="C2183" s="49" t="s">
        <v>2201</v>
      </c>
      <c r="D2183" s="35" t="str">
        <f>VLOOKUP(C2183,[9]Resumen!$C$1:$J$65536,8,0)</f>
        <v>1 Poste autosoportable de acero (25/4850) de ángulo medio (50°) Tipo AU1-25</v>
      </c>
      <c r="E2183" s="37" t="s">
        <v>50</v>
      </c>
      <c r="F2183" s="38">
        <f t="shared" si="36"/>
        <v>0</v>
      </c>
      <c r="G2183" s="39">
        <f>VLOOKUP(C2183,'[10]Estructuras de Acero y Concreto'!$C$1:$L$65536,7,0)</f>
        <v>17894.123537692234</v>
      </c>
      <c r="J2183" s="42">
        <f>VLOOKUP(C2183,'[10]Estructuras de Acero y Concreto'!$C$1:$L$65536,10,0)</f>
        <v>4761</v>
      </c>
      <c r="M2183" s="9"/>
      <c r="N2183" s="9"/>
      <c r="O2183" s="9"/>
      <c r="P2183" s="9"/>
      <c r="Q2183" s="9"/>
      <c r="R2183" s="9"/>
    </row>
    <row r="2184" spans="1:18" x14ac:dyDescent="0.2">
      <c r="A2184" s="33"/>
      <c r="B2184" s="34">
        <f t="shared" si="37"/>
        <v>160</v>
      </c>
      <c r="C2184" s="49" t="s">
        <v>2202</v>
      </c>
      <c r="D2184" s="35" t="str">
        <f>VLOOKUP(C2184,[9]Resumen!$C$1:$J$65536,8,0)</f>
        <v>1 Poste autosoportable de acero (25/7800) de ángulo mayor y terminal (90°) Tipo ATU1-25</v>
      </c>
      <c r="E2184" s="37" t="s">
        <v>50</v>
      </c>
      <c r="F2184" s="38">
        <f t="shared" si="36"/>
        <v>0</v>
      </c>
      <c r="G2184" s="39">
        <f>VLOOKUP(C2184,'[10]Estructuras de Acero y Concreto'!$C$1:$L$65536,7,0)</f>
        <v>24369.984670950733</v>
      </c>
      <c r="J2184" s="42">
        <f>VLOOKUP(C2184,'[10]Estructuras de Acero y Concreto'!$C$1:$L$65536,10,0)</f>
        <v>6484</v>
      </c>
      <c r="M2184" s="9"/>
      <c r="N2184" s="9"/>
      <c r="O2184" s="9"/>
      <c r="P2184" s="9"/>
      <c r="Q2184" s="9"/>
      <c r="R2184" s="9"/>
    </row>
    <row r="2185" spans="1:18" x14ac:dyDescent="0.2">
      <c r="A2185" s="33"/>
      <c r="B2185" s="34">
        <f t="shared" si="37"/>
        <v>161</v>
      </c>
      <c r="C2185" s="49" t="s">
        <v>2203</v>
      </c>
      <c r="D2185" s="35" t="str">
        <f>VLOOKUP(C2185,[9]Resumen!$C$1:$J$65536,8,0)</f>
        <v>1 Poste de concreto (25/800) de suspensión (2°) Tipo SU1-25</v>
      </c>
      <c r="E2185" s="37" t="s">
        <v>50</v>
      </c>
      <c r="F2185" s="38">
        <f t="shared" si="36"/>
        <v>1</v>
      </c>
      <c r="G2185" s="39">
        <f>VLOOKUP(C2185,'[10]Estructuras de Acero y Concreto'!$C$1:$L$65536,7,0)</f>
        <v>4029.9577631683051</v>
      </c>
      <c r="J2185" s="42">
        <f>VLOOKUP(C2185,'[10]Estructuras de Acero y Concreto'!$C$1:$L$65536,10,0)</f>
        <v>6142</v>
      </c>
      <c r="M2185" s="9"/>
      <c r="N2185" s="9"/>
      <c r="O2185" s="9"/>
      <c r="P2185" s="9"/>
      <c r="Q2185" s="9"/>
      <c r="R2185" s="9"/>
    </row>
    <row r="2186" spans="1:18" x14ac:dyDescent="0.2">
      <c r="A2186" s="33"/>
      <c r="B2186" s="34">
        <f t="shared" si="37"/>
        <v>162</v>
      </c>
      <c r="C2186" s="49" t="s">
        <v>2204</v>
      </c>
      <c r="D2186" s="35" t="str">
        <f>VLOOKUP(C2186,[9]Resumen!$C$1:$J$65536,8,0)</f>
        <v>1 Poste autosoportable de acero (25/3450) de suspensión (25°) Tipo SU11-25</v>
      </c>
      <c r="E2186" s="37" t="s">
        <v>50</v>
      </c>
      <c r="F2186" s="38">
        <f t="shared" si="36"/>
        <v>0</v>
      </c>
      <c r="G2186" s="39">
        <f>VLOOKUP(C2186,'[10]Estructuras de Acero y Concreto'!$C$1:$L$65536,7,0)</f>
        <v>14342.359886543491</v>
      </c>
      <c r="J2186" s="42">
        <f>VLOOKUP(C2186,'[10]Estructuras de Acero y Concreto'!$C$1:$L$65536,10,0)</f>
        <v>3816</v>
      </c>
      <c r="M2186" s="9"/>
      <c r="N2186" s="9"/>
      <c r="O2186" s="9"/>
      <c r="P2186" s="9"/>
      <c r="Q2186" s="9"/>
      <c r="R2186" s="9"/>
    </row>
    <row r="2187" spans="1:18" x14ac:dyDescent="0.2">
      <c r="A2187" s="33"/>
      <c r="B2187" s="34">
        <f t="shared" si="37"/>
        <v>163</v>
      </c>
      <c r="C2187" s="49" t="s">
        <v>2205</v>
      </c>
      <c r="D2187" s="35" t="str">
        <f>VLOOKUP(C2187,[9]Resumen!$C$1:$J$65536,8,0)</f>
        <v>1 Poste autosoportable de acero (25/6000) de ángulo medio (50°) Tipo AU1-25</v>
      </c>
      <c r="E2187" s="37" t="s">
        <v>50</v>
      </c>
      <c r="F2187" s="38">
        <f t="shared" si="36"/>
        <v>0</v>
      </c>
      <c r="G2187" s="39">
        <f>VLOOKUP(C2187,'[10]Estructuras de Acero y Concreto'!$C$1:$L$65536,7,0)</f>
        <v>20551.368935959068</v>
      </c>
      <c r="J2187" s="42">
        <f>VLOOKUP(C2187,'[10]Estructuras de Acero y Concreto'!$C$1:$L$65536,10,0)</f>
        <v>5468</v>
      </c>
      <c r="M2187" s="9"/>
      <c r="N2187" s="9"/>
      <c r="O2187" s="9"/>
      <c r="P2187" s="9"/>
      <c r="Q2187" s="9"/>
      <c r="R2187" s="9"/>
    </row>
    <row r="2188" spans="1:18" x14ac:dyDescent="0.2">
      <c r="A2188" s="33"/>
      <c r="B2188" s="34">
        <f t="shared" si="37"/>
        <v>164</v>
      </c>
      <c r="C2188" s="49" t="s">
        <v>2206</v>
      </c>
      <c r="D2188" s="35" t="str">
        <f>VLOOKUP(C2188,[9]Resumen!$C$1:$J$65536,8,0)</f>
        <v>1 Poste autosoportable de acero (25/9700) de ángulo mayor y terminal (90°) Tipo ATU1-25</v>
      </c>
      <c r="E2188" s="37" t="s">
        <v>50</v>
      </c>
      <c r="F2188" s="38">
        <f t="shared" si="36"/>
        <v>0</v>
      </c>
      <c r="G2188" s="39">
        <f>VLOOKUP(C2188,'[10]Estructuras de Acero y Concreto'!$C$1:$L$65536,7,0)</f>
        <v>28079.60448437275</v>
      </c>
      <c r="J2188" s="42">
        <f>VLOOKUP(C2188,'[10]Estructuras de Acero y Concreto'!$C$1:$L$65536,10,0)</f>
        <v>7471</v>
      </c>
      <c r="M2188" s="9"/>
      <c r="N2188" s="9"/>
      <c r="O2188" s="9"/>
      <c r="P2188" s="9"/>
      <c r="Q2188" s="9"/>
      <c r="R2188" s="9"/>
    </row>
    <row r="2189" spans="1:18" x14ac:dyDescent="0.2">
      <c r="A2189" s="33"/>
      <c r="B2189" s="34">
        <f t="shared" si="37"/>
        <v>165</v>
      </c>
      <c r="C2189" s="49" t="s">
        <v>2207</v>
      </c>
      <c r="D2189" s="35" t="str">
        <f>VLOOKUP(C2189,[9]Resumen!$C$1:$J$65536,8,0)</f>
        <v>1 Poste autosoportable de acero (25/900) de suspensión (2°) Tipo SU2-25</v>
      </c>
      <c r="E2189" s="37" t="s">
        <v>50</v>
      </c>
      <c r="F2189" s="38">
        <f t="shared" si="36"/>
        <v>0</v>
      </c>
      <c r="G2189" s="39">
        <f>VLOOKUP(C2189,'[10]Estructuras de Acero y Concreto'!$C$1:$L$65536,7,0)</f>
        <v>5987.258726222165</v>
      </c>
      <c r="J2189" s="42">
        <f>VLOOKUP(C2189,'[10]Estructuras de Acero y Concreto'!$C$1:$L$65536,10,0)</f>
        <v>1593</v>
      </c>
      <c r="M2189" s="9"/>
      <c r="N2189" s="9"/>
      <c r="O2189" s="9"/>
      <c r="P2189" s="9"/>
      <c r="Q2189" s="9"/>
      <c r="R2189" s="9"/>
    </row>
    <row r="2190" spans="1:18" x14ac:dyDescent="0.2">
      <c r="A2190" s="33"/>
      <c r="B2190" s="34">
        <f t="shared" si="37"/>
        <v>166</v>
      </c>
      <c r="C2190" s="49" t="s">
        <v>2208</v>
      </c>
      <c r="D2190" s="35" t="str">
        <f>VLOOKUP(C2190,[9]Resumen!$C$1:$J$65536,8,0)</f>
        <v>1 Poste autosoportable de acero (25/4050) de suspensión (25°) Tipo SU21-25</v>
      </c>
      <c r="E2190" s="37" t="s">
        <v>50</v>
      </c>
      <c r="F2190" s="38">
        <f t="shared" si="36"/>
        <v>0</v>
      </c>
      <c r="G2190" s="39">
        <f>VLOOKUP(C2190,'[10]Estructuras de Acero y Concreto'!$C$1:$L$65536,7,0)</f>
        <v>15917.163029222138</v>
      </c>
      <c r="J2190" s="42">
        <f>VLOOKUP(C2190,'[10]Estructuras de Acero y Concreto'!$C$1:$L$65536,10,0)</f>
        <v>4235</v>
      </c>
      <c r="M2190" s="9"/>
      <c r="N2190" s="9"/>
      <c r="O2190" s="9"/>
      <c r="P2190" s="9"/>
      <c r="Q2190" s="9"/>
      <c r="R2190" s="9"/>
    </row>
    <row r="2191" spans="1:18" x14ac:dyDescent="0.2">
      <c r="A2191" s="33"/>
      <c r="B2191" s="34">
        <f t="shared" si="37"/>
        <v>167</v>
      </c>
      <c r="C2191" s="49" t="s">
        <v>2209</v>
      </c>
      <c r="D2191" s="35" t="str">
        <f>VLOOKUP(C2191,[9]Resumen!$C$1:$J$65536,8,0)</f>
        <v>2 Postes autosoportables de acero (25/4200) de ángulo medio (50°) Tipo AU2-25</v>
      </c>
      <c r="E2191" s="37" t="s">
        <v>50</v>
      </c>
      <c r="F2191" s="38">
        <f t="shared" si="36"/>
        <v>0</v>
      </c>
      <c r="G2191" s="39">
        <f>VLOOKUP(C2191,'[10]Estructuras de Acero y Concreto'!$C$1:$L$65536,7,0)</f>
        <v>32593.539029377658</v>
      </c>
      <c r="J2191" s="42">
        <f>VLOOKUP(C2191,'[10]Estructuras de Acero y Concreto'!$C$1:$L$65536,10,0)</f>
        <v>8672</v>
      </c>
      <c r="M2191" s="9"/>
      <c r="N2191" s="9"/>
      <c r="O2191" s="9"/>
      <c r="P2191" s="9"/>
      <c r="Q2191" s="9"/>
      <c r="R2191" s="9"/>
    </row>
    <row r="2192" spans="1:18" x14ac:dyDescent="0.2">
      <c r="A2192" s="33"/>
      <c r="B2192" s="34">
        <f t="shared" si="37"/>
        <v>168</v>
      </c>
      <c r="C2192" s="49" t="s">
        <v>2210</v>
      </c>
      <c r="D2192" s="35" t="str">
        <f>VLOOKUP(C2192,[9]Resumen!$C$1:$J$65536,8,0)</f>
        <v>2 Postes autosoportables de acero (25/6750) de ángulo mayor y terminal (90°) Tipo ATU2-25</v>
      </c>
      <c r="E2192" s="37" t="s">
        <v>50</v>
      </c>
      <c r="F2192" s="38">
        <f t="shared" si="36"/>
        <v>0</v>
      </c>
      <c r="G2192" s="39">
        <f>VLOOKUP(C2192,'[10]Estructuras de Acero y Concreto'!$C$1:$L$65536,7,0)</f>
        <v>44372.615519007457</v>
      </c>
      <c r="J2192" s="42">
        <f>VLOOKUP(C2192,'[10]Estructuras de Acero y Concreto'!$C$1:$L$65536,10,0)</f>
        <v>11806</v>
      </c>
      <c r="M2192" s="9"/>
      <c r="N2192" s="9"/>
      <c r="O2192" s="9"/>
      <c r="P2192" s="9"/>
      <c r="Q2192" s="9"/>
      <c r="R2192" s="9"/>
    </row>
    <row r="2193" spans="1:18" x14ac:dyDescent="0.2">
      <c r="A2193" s="33"/>
      <c r="B2193" s="34">
        <f t="shared" si="37"/>
        <v>169</v>
      </c>
      <c r="C2193" s="49" t="s">
        <v>2211</v>
      </c>
      <c r="D2193" s="35" t="str">
        <f>VLOOKUP(C2193,[9]Resumen!$C$1:$J$65536,8,0)</f>
        <v>1 Poste autosoportable de acero (25/1000) de suspensión (2°) Tipo SU2-25</v>
      </c>
      <c r="E2193" s="37" t="s">
        <v>50</v>
      </c>
      <c r="F2193" s="38">
        <f t="shared" si="36"/>
        <v>0</v>
      </c>
      <c r="G2193" s="39">
        <f>VLOOKUP(C2193,'[10]Estructuras de Acero y Concreto'!$C$1:$L$65536,7,0)</f>
        <v>6411.9669723383631</v>
      </c>
      <c r="J2193" s="42">
        <f>VLOOKUP(C2193,'[10]Estructuras de Acero y Concreto'!$C$1:$L$65536,10,0)</f>
        <v>1706</v>
      </c>
      <c r="M2193" s="9"/>
      <c r="N2193" s="9"/>
      <c r="O2193" s="9"/>
      <c r="P2193" s="9"/>
      <c r="Q2193" s="9"/>
      <c r="R2193" s="9"/>
    </row>
    <row r="2194" spans="1:18" x14ac:dyDescent="0.2">
      <c r="A2194" s="33"/>
      <c r="B2194" s="34">
        <f t="shared" si="37"/>
        <v>170</v>
      </c>
      <c r="C2194" s="49" t="s">
        <v>2212</v>
      </c>
      <c r="D2194" s="35" t="str">
        <f>VLOOKUP(C2194,[9]Resumen!$C$1:$J$65536,8,0)</f>
        <v>1 Poste autosoportable de acero (25/4750) de suspensión (25°) Tipo SU21-25</v>
      </c>
      <c r="E2194" s="37" t="s">
        <v>50</v>
      </c>
      <c r="F2194" s="38">
        <f t="shared" si="36"/>
        <v>0</v>
      </c>
      <c r="G2194" s="39">
        <f>VLOOKUP(C2194,'[10]Estructuras de Acero y Concreto'!$C$1:$L$65536,7,0)</f>
        <v>17653.580814228189</v>
      </c>
      <c r="J2194" s="42">
        <f>VLOOKUP(C2194,'[10]Estructuras de Acero y Concreto'!$C$1:$L$65536,10,0)</f>
        <v>4697</v>
      </c>
      <c r="M2194" s="9"/>
      <c r="N2194" s="9"/>
      <c r="O2194" s="9"/>
      <c r="P2194" s="9"/>
      <c r="Q2194" s="9"/>
      <c r="R2194" s="9"/>
    </row>
    <row r="2195" spans="1:18" x14ac:dyDescent="0.2">
      <c r="A2195" s="33"/>
      <c r="B2195" s="34">
        <f t="shared" si="37"/>
        <v>171</v>
      </c>
      <c r="C2195" s="49" t="s">
        <v>2213</v>
      </c>
      <c r="D2195" s="35" t="str">
        <f>VLOOKUP(C2195,[9]Resumen!$C$1:$J$65536,8,0)</f>
        <v>2 Postes autosoportables de acero (25/4850) de ángulo medio (50°) Tipo AU2-25</v>
      </c>
      <c r="E2195" s="37" t="s">
        <v>50</v>
      </c>
      <c r="F2195" s="38">
        <f t="shared" si="36"/>
        <v>0</v>
      </c>
      <c r="G2195" s="39">
        <f>VLOOKUP(C2195,'[10]Estructuras de Acero y Concreto'!$C$1:$L$65536,7,0)</f>
        <v>35788.247075384468</v>
      </c>
      <c r="J2195" s="42">
        <f>VLOOKUP(C2195,'[10]Estructuras de Acero y Concreto'!$C$1:$L$65536,10,0)</f>
        <v>9522</v>
      </c>
      <c r="M2195" s="9"/>
      <c r="N2195" s="9"/>
      <c r="O2195" s="9"/>
      <c r="P2195" s="9"/>
      <c r="Q2195" s="9"/>
      <c r="R2195" s="9"/>
    </row>
    <row r="2196" spans="1:18" x14ac:dyDescent="0.2">
      <c r="A2196" s="33"/>
      <c r="B2196" s="34">
        <f t="shared" si="37"/>
        <v>172</v>
      </c>
      <c r="C2196" s="49" t="s">
        <v>2214</v>
      </c>
      <c r="D2196" s="35" t="str">
        <f>VLOOKUP(C2196,[9]Resumen!$C$1:$J$65536,8,0)</f>
        <v>2 Postes autosoportables de acero (25/7800) de ángulo mayor y terminal (90°) Tipo ATU2-25</v>
      </c>
      <c r="E2196" s="37" t="s">
        <v>50</v>
      </c>
      <c r="F2196" s="38">
        <f t="shared" si="36"/>
        <v>0</v>
      </c>
      <c r="G2196" s="39">
        <f>VLOOKUP(C2196,'[10]Estructuras de Acero y Concreto'!$C$1:$L$65536,7,0)</f>
        <v>48739.969341901466</v>
      </c>
      <c r="J2196" s="42">
        <f>VLOOKUP(C2196,'[10]Estructuras de Acero y Concreto'!$C$1:$L$65536,10,0)</f>
        <v>12968</v>
      </c>
      <c r="M2196" s="9"/>
      <c r="N2196" s="9"/>
      <c r="O2196" s="9"/>
      <c r="P2196" s="9"/>
      <c r="Q2196" s="9"/>
      <c r="R2196" s="9"/>
    </row>
    <row r="2197" spans="1:18" x14ac:dyDescent="0.2">
      <c r="A2197" s="33"/>
      <c r="B2197" s="34">
        <f t="shared" si="37"/>
        <v>173</v>
      </c>
      <c r="C2197" s="49" t="s">
        <v>2215</v>
      </c>
      <c r="D2197" s="35" t="str">
        <f>VLOOKUP(C2197,[9]Resumen!$C$1:$J$65536,8,0)</f>
        <v>1 Poste autosoportable de acero (25/1150) de suspensión (2°) Tipo SU2-25</v>
      </c>
      <c r="E2197" s="37" t="s">
        <v>50</v>
      </c>
      <c r="F2197" s="38">
        <f t="shared" si="36"/>
        <v>0</v>
      </c>
      <c r="G2197" s="39">
        <f>VLOOKUP(C2197,'[10]Estructuras de Acero y Concreto'!$C$1:$L$65536,7,0)</f>
        <v>7020.8407411067192</v>
      </c>
      <c r="J2197" s="42">
        <f>VLOOKUP(C2197,'[10]Estructuras de Acero y Concreto'!$C$1:$L$65536,10,0)</f>
        <v>1868</v>
      </c>
      <c r="M2197" s="9"/>
      <c r="N2197" s="9"/>
      <c r="O2197" s="9"/>
      <c r="P2197" s="9"/>
      <c r="Q2197" s="9"/>
      <c r="R2197" s="9"/>
    </row>
    <row r="2198" spans="1:18" x14ac:dyDescent="0.2">
      <c r="A2198" s="33"/>
      <c r="B2198" s="34">
        <f t="shared" si="37"/>
        <v>174</v>
      </c>
      <c r="C2198" s="49" t="s">
        <v>2216</v>
      </c>
      <c r="D2198" s="35" t="str">
        <f>VLOOKUP(C2198,[9]Resumen!$C$1:$J$65536,8,0)</f>
        <v>1 Poste autosoportable de acero (25/5950) de suspensión (25°) Tipo SU21-25</v>
      </c>
      <c r="E2198" s="37" t="s">
        <v>50</v>
      </c>
      <c r="F2198" s="38">
        <f t="shared" si="36"/>
        <v>0</v>
      </c>
      <c r="G2198" s="39">
        <f>VLOOKUP(C2198,'[10]Estructuras de Acero y Concreto'!$C$1:$L$65536,7,0)</f>
        <v>20438.614534335298</v>
      </c>
      <c r="J2198" s="42">
        <f>VLOOKUP(C2198,'[10]Estructuras de Acero y Concreto'!$C$1:$L$65536,10,0)</f>
        <v>5438</v>
      </c>
      <c r="M2198" s="9"/>
      <c r="N2198" s="9"/>
      <c r="O2198" s="9"/>
      <c r="P2198" s="9"/>
      <c r="Q2198" s="9"/>
      <c r="R2198" s="9"/>
    </row>
    <row r="2199" spans="1:18" x14ac:dyDescent="0.2">
      <c r="A2199" s="33"/>
      <c r="B2199" s="34">
        <f t="shared" si="37"/>
        <v>175</v>
      </c>
      <c r="C2199" s="49" t="s">
        <v>2217</v>
      </c>
      <c r="D2199" s="35" t="str">
        <f>VLOOKUP(C2199,[9]Resumen!$C$1:$J$65536,8,0)</f>
        <v>2 Postes autosoportables de acero (25/6000) de ángulo medio (50°) Tipo AU2-25</v>
      </c>
      <c r="E2199" s="37" t="s">
        <v>50</v>
      </c>
      <c r="F2199" s="38">
        <f t="shared" si="36"/>
        <v>0</v>
      </c>
      <c r="G2199" s="39">
        <f>VLOOKUP(C2199,'[10]Estructuras de Acero y Concreto'!$C$1:$L$65536,7,0)</f>
        <v>41102.737871918136</v>
      </c>
      <c r="J2199" s="42">
        <f>VLOOKUP(C2199,'[10]Estructuras de Acero y Concreto'!$C$1:$L$65536,10,0)</f>
        <v>10936</v>
      </c>
      <c r="M2199" s="9"/>
      <c r="N2199" s="9"/>
      <c r="O2199" s="9"/>
      <c r="P2199" s="9"/>
      <c r="Q2199" s="9"/>
      <c r="R2199" s="9"/>
    </row>
    <row r="2200" spans="1:18" x14ac:dyDescent="0.2">
      <c r="A2200" s="33"/>
      <c r="B2200" s="34">
        <f t="shared" si="37"/>
        <v>176</v>
      </c>
      <c r="C2200" s="49" t="s">
        <v>2218</v>
      </c>
      <c r="D2200" s="35" t="str">
        <f>VLOOKUP(C2200,[9]Resumen!$C$1:$J$65536,8,0)</f>
        <v>2 Postes autosoportables de acero (25/9700) de ángulo mayor y terminal (90°) Tipo ATU2-25</v>
      </c>
      <c r="E2200" s="37" t="s">
        <v>50</v>
      </c>
      <c r="F2200" s="38">
        <f t="shared" si="36"/>
        <v>0</v>
      </c>
      <c r="G2200" s="39">
        <f>VLOOKUP(C2200,'[10]Estructuras de Acero y Concreto'!$C$1:$L$65536,7,0)</f>
        <v>56159.208968745501</v>
      </c>
      <c r="J2200" s="42">
        <f>VLOOKUP(C2200,'[10]Estructuras de Acero y Concreto'!$C$1:$L$65536,10,0)</f>
        <v>14942</v>
      </c>
      <c r="M2200" s="9"/>
      <c r="N2200" s="9"/>
      <c r="O2200" s="9"/>
      <c r="P2200" s="9"/>
      <c r="Q2200" s="9"/>
      <c r="R2200" s="9"/>
    </row>
    <row r="2201" spans="1:18" x14ac:dyDescent="0.2">
      <c r="A2201" s="33"/>
      <c r="B2201" s="34">
        <f t="shared" si="37"/>
        <v>177</v>
      </c>
      <c r="C2201" s="49" t="s">
        <v>2219</v>
      </c>
      <c r="D2201" s="35" t="str">
        <f>VLOOKUP(C2201,[9]Resumen!$C$1:$J$65536,8,0)</f>
        <v>1 Poste de concreto (18/300) de suspensión (2°) Tipo SU1-18</v>
      </c>
      <c r="E2201" s="37" t="s">
        <v>50</v>
      </c>
      <c r="F2201" s="38">
        <f t="shared" si="36"/>
        <v>1</v>
      </c>
      <c r="G2201" s="39">
        <f>VLOOKUP(C2201,'[10]Estructuras de Acero y Concreto'!$C$1:$L$65536,7,0)</f>
        <v>1478.8965527977905</v>
      </c>
      <c r="J2201" s="42">
        <f>VLOOKUP(C2201,'[10]Estructuras de Acero y Concreto'!$C$1:$L$65536,10,0)</f>
        <v>3638.25</v>
      </c>
      <c r="M2201" s="9"/>
      <c r="N2201" s="9"/>
      <c r="O2201" s="9"/>
      <c r="P2201" s="9"/>
      <c r="Q2201" s="9"/>
      <c r="R2201" s="9"/>
    </row>
    <row r="2202" spans="1:18" x14ac:dyDescent="0.2">
      <c r="A2202" s="33"/>
      <c r="B2202" s="34">
        <f t="shared" si="37"/>
        <v>178</v>
      </c>
      <c r="C2202" s="49" t="s">
        <v>2220</v>
      </c>
      <c r="D2202" s="35" t="str">
        <f>VLOOKUP(C2202,[9]Resumen!$C$1:$J$65536,8,0)</f>
        <v>1 Poste autosoportable de acero (17/850) de suspensión (25°) Tipo SU11-17</v>
      </c>
      <c r="E2202" s="37" t="s">
        <v>50</v>
      </c>
      <c r="F2202" s="38">
        <f t="shared" si="36"/>
        <v>0</v>
      </c>
      <c r="G2202" s="39">
        <f>VLOOKUP(C2202,'[10]Estructuras de Acero y Concreto'!$C$1:$L$65536,7,0)</f>
        <v>3912.5777363448046</v>
      </c>
      <c r="J2202" s="42">
        <f>VLOOKUP(C2202,'[10]Estructuras de Acero y Concreto'!$C$1:$L$65536,10,0)</f>
        <v>1041</v>
      </c>
      <c r="M2202" s="9"/>
      <c r="N2202" s="9"/>
      <c r="O2202" s="9"/>
      <c r="P2202" s="9"/>
      <c r="Q2202" s="9"/>
      <c r="R2202" s="9"/>
    </row>
    <row r="2203" spans="1:18" x14ac:dyDescent="0.2">
      <c r="A2203" s="33"/>
      <c r="B2203" s="34">
        <f t="shared" si="37"/>
        <v>179</v>
      </c>
      <c r="C2203" s="49" t="s">
        <v>2221</v>
      </c>
      <c r="D2203" s="35" t="str">
        <f>VLOOKUP(C2203,[9]Resumen!$C$1:$J$65536,8,0)</f>
        <v>1 Poste autosoportable de acero (18/1400) de ángulo medio (50°) Tipo AU1-18</v>
      </c>
      <c r="E2203" s="37" t="s">
        <v>50</v>
      </c>
      <c r="F2203" s="38">
        <f t="shared" si="36"/>
        <v>0</v>
      </c>
      <c r="G2203" s="39">
        <f>VLOOKUP(C2203,'[10]Estructuras de Acero y Concreto'!$C$1:$L$65536,7,0)</f>
        <v>5731.6820825416207</v>
      </c>
      <c r="J2203" s="42">
        <f>VLOOKUP(C2203,'[10]Estructuras de Acero y Concreto'!$C$1:$L$65536,10,0)</f>
        <v>1525</v>
      </c>
      <c r="M2203" s="9"/>
      <c r="N2203" s="9"/>
      <c r="O2203" s="9"/>
      <c r="P2203" s="9"/>
      <c r="Q2203" s="9"/>
      <c r="R2203" s="9"/>
    </row>
    <row r="2204" spans="1:18" x14ac:dyDescent="0.2">
      <c r="A2204" s="33"/>
      <c r="B2204" s="34">
        <f t="shared" si="37"/>
        <v>180</v>
      </c>
      <c r="C2204" s="49" t="s">
        <v>2222</v>
      </c>
      <c r="D2204" s="35" t="str">
        <f>VLOOKUP(C2204,[9]Resumen!$C$1:$J$65536,8,0)</f>
        <v>1 Poste autosoportable de acero (17/2150) de ángulo mayor y terminal (90°) Tipo ATU1-17</v>
      </c>
      <c r="E2204" s="37" t="s">
        <v>50</v>
      </c>
      <c r="F2204" s="38">
        <f t="shared" si="36"/>
        <v>0</v>
      </c>
      <c r="G2204" s="39">
        <f>VLOOKUP(C2204,'[10]Estructuras de Acero y Concreto'!$C$1:$L$65536,7,0)</f>
        <v>7148.6290629469913</v>
      </c>
      <c r="J2204" s="42">
        <f>VLOOKUP(C2204,'[10]Estructuras de Acero y Concreto'!$C$1:$L$65536,10,0)</f>
        <v>1902</v>
      </c>
      <c r="M2204" s="9"/>
      <c r="N2204" s="9"/>
      <c r="O2204" s="9"/>
      <c r="P2204" s="9"/>
      <c r="Q2204" s="9"/>
      <c r="R2204" s="9"/>
    </row>
    <row r="2205" spans="1:18" x14ac:dyDescent="0.2">
      <c r="A2205" s="33"/>
      <c r="B2205" s="34">
        <f t="shared" si="37"/>
        <v>181</v>
      </c>
      <c r="C2205" s="49" t="s">
        <v>2223</v>
      </c>
      <c r="D2205" s="35" t="str">
        <f>VLOOKUP(C2205,[9]Resumen!$C$1:$J$65536,8,0)</f>
        <v>1 Poste de concreto (18/400) de suspensión (2°) Tipo SU1-18</v>
      </c>
      <c r="E2205" s="37" t="s">
        <v>50</v>
      </c>
      <c r="F2205" s="38">
        <f t="shared" si="36"/>
        <v>1</v>
      </c>
      <c r="G2205" s="39">
        <f>VLOOKUP(C2205,'[10]Estructuras de Acero y Concreto'!$C$1:$L$65536,7,0)</f>
        <v>1537.737804879227</v>
      </c>
      <c r="J2205" s="42">
        <f>VLOOKUP(C2205,'[10]Estructuras de Acero y Concreto'!$C$1:$L$65536,10,0)</f>
        <v>3696</v>
      </c>
      <c r="M2205" s="9"/>
      <c r="N2205" s="9"/>
      <c r="O2205" s="9"/>
      <c r="P2205" s="9"/>
      <c r="Q2205" s="9"/>
      <c r="R2205" s="9"/>
    </row>
    <row r="2206" spans="1:18" x14ac:dyDescent="0.2">
      <c r="A2206" s="33"/>
      <c r="B2206" s="34">
        <f t="shared" si="37"/>
        <v>182</v>
      </c>
      <c r="C2206" s="49" t="s">
        <v>2224</v>
      </c>
      <c r="D2206" s="35" t="str">
        <f>VLOOKUP(C2206,[9]Resumen!$C$1:$J$65536,8,0)</f>
        <v>1 Poste autosoportable de acero (17/1300) de suspensión (25°) Tipo SU11-17</v>
      </c>
      <c r="E2206" s="37" t="s">
        <v>50</v>
      </c>
      <c r="F2206" s="38">
        <f t="shared" si="36"/>
        <v>0</v>
      </c>
      <c r="G2206" s="39">
        <f>VLOOKUP(C2206,'[10]Estructuras de Acero y Concreto'!$C$1:$L$65536,7,0)</f>
        <v>5156.6346342603956</v>
      </c>
      <c r="J2206" s="42">
        <f>VLOOKUP(C2206,'[10]Estructuras de Acero y Concreto'!$C$1:$L$65536,10,0)</f>
        <v>1372</v>
      </c>
      <c r="M2206" s="9"/>
      <c r="N2206" s="9"/>
      <c r="O2206" s="9"/>
      <c r="P2206" s="9"/>
      <c r="Q2206" s="9"/>
      <c r="R2206" s="9"/>
    </row>
    <row r="2207" spans="1:18" x14ac:dyDescent="0.2">
      <c r="A2207" s="33"/>
      <c r="B2207" s="34">
        <f t="shared" si="37"/>
        <v>183</v>
      </c>
      <c r="C2207" s="49" t="s">
        <v>2225</v>
      </c>
      <c r="D2207" s="35" t="str">
        <f>VLOOKUP(C2207,[9]Resumen!$C$1:$J$65536,8,0)</f>
        <v>1 Poste autosoportable de acero (18/2150) de ángulo medio (50°) Tipo AU1-18</v>
      </c>
      <c r="E2207" s="37" t="s">
        <v>50</v>
      </c>
      <c r="F2207" s="38">
        <f t="shared" si="36"/>
        <v>0</v>
      </c>
      <c r="G2207" s="39">
        <f>VLOOKUP(C2207,'[10]Estructuras de Acero y Concreto'!$C$1:$L$65536,7,0)</f>
        <v>7573.3373090631903</v>
      </c>
      <c r="J2207" s="42">
        <f>VLOOKUP(C2207,'[10]Estructuras de Acero y Concreto'!$C$1:$L$65536,10,0)</f>
        <v>2015</v>
      </c>
      <c r="M2207" s="9"/>
      <c r="N2207" s="9"/>
      <c r="O2207" s="9"/>
      <c r="P2207" s="9"/>
      <c r="Q2207" s="9"/>
      <c r="R2207" s="9"/>
    </row>
    <row r="2208" spans="1:18" x14ac:dyDescent="0.2">
      <c r="A2208" s="33"/>
      <c r="B2208" s="34">
        <f t="shared" si="37"/>
        <v>184</v>
      </c>
      <c r="C2208" s="49" t="s">
        <v>2226</v>
      </c>
      <c r="D2208" s="35" t="str">
        <f>VLOOKUP(C2208,[9]Resumen!$C$1:$J$65536,8,0)</f>
        <v>1 Poste autosoportable de acero (17/3400) de ángulo mayor y terminal (90°) Tipo ATU1-17</v>
      </c>
      <c r="E2208" s="37" t="s">
        <v>50</v>
      </c>
      <c r="F2208" s="38">
        <f t="shared" si="36"/>
        <v>0</v>
      </c>
      <c r="G2208" s="39">
        <f>VLOOKUP(C2208,'[10]Estructuras de Acero y Concreto'!$C$1:$L$65536,7,0)</f>
        <v>9629.2258986699217</v>
      </c>
      <c r="J2208" s="42">
        <f>VLOOKUP(C2208,'[10]Estructuras de Acero y Concreto'!$C$1:$L$65536,10,0)</f>
        <v>2562</v>
      </c>
      <c r="M2208" s="9"/>
      <c r="N2208" s="9"/>
      <c r="O2208" s="9"/>
      <c r="P2208" s="9"/>
      <c r="Q2208" s="9"/>
      <c r="R2208" s="9"/>
    </row>
    <row r="2209" spans="1:18" x14ac:dyDescent="0.2">
      <c r="A2209" s="33"/>
      <c r="B2209" s="34">
        <f t="shared" si="37"/>
        <v>185</v>
      </c>
      <c r="C2209" s="49" t="s">
        <v>2227</v>
      </c>
      <c r="D2209" s="35" t="str">
        <f>VLOOKUP(C2209,[9]Resumen!$C$1:$J$65536,8,0)</f>
        <v>1 Poste de concreto (23/1600) de suspensión (2°) Tipo SU1-23</v>
      </c>
      <c r="E2209" s="37" t="s">
        <v>50</v>
      </c>
      <c r="F2209" s="38">
        <f t="shared" si="36"/>
        <v>1</v>
      </c>
      <c r="G2209" s="39">
        <f>VLOOKUP(C2209,'[10]Estructuras de Acero y Concreto'!$C$1:$L$65536,7,0)</f>
        <v>4300.9841363918931</v>
      </c>
      <c r="J2209" s="42">
        <f>VLOOKUP(C2209,'[10]Estructuras de Acero y Concreto'!$C$1:$L$65536,10,0)</f>
        <v>6408</v>
      </c>
      <c r="M2209" s="9"/>
      <c r="N2209" s="9"/>
      <c r="O2209" s="9"/>
      <c r="P2209" s="9"/>
      <c r="Q2209" s="9"/>
      <c r="R2209" s="9"/>
    </row>
    <row r="2210" spans="1:18" x14ac:dyDescent="0.2">
      <c r="A2210" s="33"/>
      <c r="B2210" s="34">
        <f t="shared" si="37"/>
        <v>186</v>
      </c>
      <c r="C2210" s="49" t="s">
        <v>2228</v>
      </c>
      <c r="D2210" s="35" t="str">
        <f>VLOOKUP(C2210,[9]Resumen!$C$1:$J$65536,8,0)</f>
        <v>1 Poste autosoportable de acero (19/2700) de suspensión (25°) Tipo SU11-19</v>
      </c>
      <c r="E2210" s="37" t="s">
        <v>50</v>
      </c>
      <c r="F2210" s="38">
        <f t="shared" si="36"/>
        <v>0</v>
      </c>
      <c r="G2210" s="39">
        <f>VLOOKUP(C2210,'[10]Estructuras de Acero y Concreto'!$C$1:$L$65536,7,0)</f>
        <v>9275.9287735821108</v>
      </c>
      <c r="J2210" s="42">
        <f>VLOOKUP(C2210,'[10]Estructuras de Acero y Concreto'!$C$1:$L$65536,10,0)</f>
        <v>2468</v>
      </c>
      <c r="M2210" s="9"/>
      <c r="N2210" s="9"/>
      <c r="O2210" s="9"/>
      <c r="P2210" s="9"/>
      <c r="Q2210" s="9"/>
      <c r="R2210" s="9"/>
    </row>
    <row r="2211" spans="1:18" x14ac:dyDescent="0.2">
      <c r="A2211" s="33"/>
      <c r="B2211" s="34">
        <f t="shared" si="37"/>
        <v>187</v>
      </c>
      <c r="C2211" s="49" t="s">
        <v>2229</v>
      </c>
      <c r="D2211" s="35" t="str">
        <f>VLOOKUP(C2211,[9]Resumen!$C$1:$J$65536,8,0)</f>
        <v>1 Poste autosoportable de acero (22/4300) de ángulo medio (50°) Tipo AU1-22</v>
      </c>
      <c r="E2211" s="37" t="s">
        <v>50</v>
      </c>
      <c r="F2211" s="38">
        <f t="shared" si="36"/>
        <v>0</v>
      </c>
      <c r="G2211" s="39">
        <f>VLOOKUP(C2211,'[10]Estructuras de Acero y Concreto'!$C$1:$L$65536,7,0)</f>
        <v>14477.665168492014</v>
      </c>
      <c r="J2211" s="42">
        <f>VLOOKUP(C2211,'[10]Estructuras de Acero y Concreto'!$C$1:$L$65536,10,0)</f>
        <v>3852</v>
      </c>
      <c r="M2211" s="9"/>
      <c r="N2211" s="9"/>
      <c r="O2211" s="9"/>
      <c r="P2211" s="9"/>
      <c r="Q2211" s="9"/>
      <c r="R2211" s="9"/>
    </row>
    <row r="2212" spans="1:18" x14ac:dyDescent="0.2">
      <c r="A2212" s="33"/>
      <c r="B2212" s="34">
        <f t="shared" si="37"/>
        <v>188</v>
      </c>
      <c r="C2212" s="49" t="s">
        <v>2230</v>
      </c>
      <c r="D2212" s="35" t="str">
        <f>VLOOKUP(C2212,[9]Resumen!$C$1:$J$65536,8,0)</f>
        <v>1 Poste autosoportable de acero (22/6250) de ángulo mayor y terminal (90°) Tipo ATU1-22</v>
      </c>
      <c r="E2212" s="37" t="s">
        <v>50</v>
      </c>
      <c r="F2212" s="38">
        <f t="shared" si="36"/>
        <v>0</v>
      </c>
      <c r="G2212" s="39">
        <f>VLOOKUP(C2212,'[10]Estructuras de Acero y Concreto'!$C$1:$L$65536,7,0)</f>
        <v>18514.272746622966</v>
      </c>
      <c r="J2212" s="42">
        <f>VLOOKUP(C2212,'[10]Estructuras de Acero y Concreto'!$C$1:$L$65536,10,0)</f>
        <v>4926</v>
      </c>
      <c r="M2212" s="9"/>
      <c r="N2212" s="9"/>
      <c r="O2212" s="9"/>
      <c r="P2212" s="9"/>
      <c r="Q2212" s="9"/>
      <c r="R2212" s="9"/>
    </row>
    <row r="2213" spans="1:18" x14ac:dyDescent="0.2">
      <c r="A2213" s="33"/>
      <c r="B2213" s="34">
        <f t="shared" si="37"/>
        <v>189</v>
      </c>
      <c r="C2213" s="49" t="s">
        <v>2231</v>
      </c>
      <c r="D2213" s="35" t="str">
        <f>VLOOKUP(C2213,[9]Resumen!$C$1:$J$65536,8,0)</f>
        <v>1 Poste de concreto (18/600) de suspensión (2°) Tipo SU1-18</v>
      </c>
      <c r="E2213" s="37" t="s">
        <v>50</v>
      </c>
      <c r="F2213" s="38">
        <f t="shared" si="36"/>
        <v>1</v>
      </c>
      <c r="G2213" s="39">
        <f>VLOOKUP(C2213,'[10]Estructuras de Acero y Concreto'!$C$1:$L$65536,7,0)</f>
        <v>1694.6478104297253</v>
      </c>
      <c r="J2213" s="42">
        <f>VLOOKUP(C2213,'[10]Estructuras de Acero y Concreto'!$C$1:$L$65536,10,0)</f>
        <v>3850</v>
      </c>
      <c r="M2213" s="9"/>
      <c r="N2213" s="9"/>
      <c r="O2213" s="9"/>
      <c r="P2213" s="9"/>
      <c r="Q2213" s="9"/>
      <c r="R2213" s="9"/>
    </row>
    <row r="2214" spans="1:18" x14ac:dyDescent="0.2">
      <c r="A2214" s="33"/>
      <c r="B2214" s="34">
        <f t="shared" si="37"/>
        <v>190</v>
      </c>
      <c r="C2214" s="49" t="s">
        <v>2232</v>
      </c>
      <c r="D2214" s="35" t="str">
        <f>VLOOKUP(C2214,[9]Resumen!$C$1:$J$65536,8,0)</f>
        <v>1 Poste autosoportable de acero (17/2300) de suspensión (25°) Tipo SU11-17</v>
      </c>
      <c r="E2214" s="37" t="s">
        <v>50</v>
      </c>
      <c r="F2214" s="38">
        <f t="shared" si="36"/>
        <v>0</v>
      </c>
      <c r="G2214" s="39">
        <f>VLOOKUP(C2214,'[10]Estructuras de Acero y Concreto'!$C$1:$L$65536,7,0)</f>
        <v>7468.0998675476712</v>
      </c>
      <c r="J2214" s="42">
        <f>VLOOKUP(C2214,'[10]Estructuras de Acero y Concreto'!$C$1:$L$65536,10,0)</f>
        <v>1987</v>
      </c>
      <c r="M2214" s="9"/>
      <c r="N2214" s="9"/>
      <c r="O2214" s="9"/>
      <c r="P2214" s="9"/>
      <c r="Q2214" s="9"/>
      <c r="R2214" s="9"/>
    </row>
    <row r="2215" spans="1:18" x14ac:dyDescent="0.2">
      <c r="A2215" s="33"/>
      <c r="B2215" s="34">
        <f t="shared" si="37"/>
        <v>191</v>
      </c>
      <c r="C2215" s="49" t="s">
        <v>2233</v>
      </c>
      <c r="D2215" s="35" t="str">
        <f>VLOOKUP(C2215,[9]Resumen!$C$1:$J$65536,8,0)</f>
        <v>1 Poste autosoportable de acero (18/3950) de ángulo medio (50°) Tipo AU1-18</v>
      </c>
      <c r="E2215" s="37" t="s">
        <v>50</v>
      </c>
      <c r="F2215" s="38">
        <f t="shared" si="36"/>
        <v>0</v>
      </c>
      <c r="G2215" s="39">
        <f>VLOOKUP(C2215,'[10]Estructuras de Acero y Concreto'!$C$1:$L$65536,7,0)</f>
        <v>11245.372321943953</v>
      </c>
      <c r="J2215" s="42">
        <f>VLOOKUP(C2215,'[10]Estructuras de Acero y Concreto'!$C$1:$L$65536,10,0)</f>
        <v>2992</v>
      </c>
      <c r="M2215" s="9"/>
      <c r="N2215" s="9"/>
      <c r="O2215" s="9"/>
      <c r="P2215" s="9"/>
      <c r="Q2215" s="9"/>
      <c r="R2215" s="9"/>
    </row>
    <row r="2216" spans="1:18" x14ac:dyDescent="0.2">
      <c r="A2216" s="33"/>
      <c r="B2216" s="34">
        <f t="shared" si="37"/>
        <v>192</v>
      </c>
      <c r="C2216" s="49" t="s">
        <v>2234</v>
      </c>
      <c r="D2216" s="35" t="str">
        <f>VLOOKUP(C2216,[9]Resumen!$C$1:$J$65536,8,0)</f>
        <v>1 Poste autosoportable de acero (18/6300) de ángulo mayor y terminal (90°) Tipo ATU1-18</v>
      </c>
      <c r="E2216" s="37" t="s">
        <v>50</v>
      </c>
      <c r="F2216" s="38">
        <f t="shared" si="36"/>
        <v>0</v>
      </c>
      <c r="G2216" s="39">
        <f>VLOOKUP(C2216,'[10]Estructuras de Acero y Concreto'!$C$1:$L$65536,7,0)</f>
        <v>15233.11965937127</v>
      </c>
      <c r="J2216" s="42">
        <f>VLOOKUP(C2216,'[10]Estructuras de Acero y Concreto'!$C$1:$L$65536,10,0)</f>
        <v>4053</v>
      </c>
      <c r="M2216" s="9"/>
      <c r="N2216" s="9"/>
      <c r="O2216" s="9"/>
      <c r="P2216" s="9"/>
      <c r="Q2216" s="9"/>
      <c r="R2216" s="9"/>
    </row>
    <row r="2217" spans="1:18" x14ac:dyDescent="0.2">
      <c r="A2217" s="33"/>
      <c r="B2217" s="34">
        <f t="shared" si="37"/>
        <v>193</v>
      </c>
      <c r="C2217" s="49" t="s">
        <v>2235</v>
      </c>
      <c r="D2217" s="35" t="str">
        <f>VLOOKUP(C2217,[9]Resumen!$C$1:$J$65536,8,0)</f>
        <v>1 Poste de concreto (18/600) de suspensión (2°) Tipo SU1-18</v>
      </c>
      <c r="E2217" s="37" t="s">
        <v>50</v>
      </c>
      <c r="F2217" s="38">
        <f t="shared" ref="F2217:F2280" si="38">IF(MID(C2217,1,2)="EA",0,1)</f>
        <v>1</v>
      </c>
      <c r="G2217" s="39">
        <f>VLOOKUP(C2217,'[10]Estructuras de Acero y Concreto'!$C$1:$L$65536,7,0)</f>
        <v>1694.6478104297253</v>
      </c>
      <c r="J2217" s="42">
        <f>VLOOKUP(C2217,'[10]Estructuras de Acero y Concreto'!$C$1:$L$65536,10,0)</f>
        <v>3850</v>
      </c>
      <c r="M2217" s="9"/>
      <c r="N2217" s="9"/>
      <c r="O2217" s="9"/>
      <c r="P2217" s="9"/>
      <c r="Q2217" s="9"/>
      <c r="R2217" s="9"/>
    </row>
    <row r="2218" spans="1:18" x14ac:dyDescent="0.2">
      <c r="A2218" s="33"/>
      <c r="B2218" s="34">
        <f t="shared" si="37"/>
        <v>194</v>
      </c>
      <c r="C2218" s="49" t="s">
        <v>2236</v>
      </c>
      <c r="D2218" s="35" t="str">
        <f>VLOOKUP(C2218,[9]Resumen!$C$1:$J$65536,8,0)</f>
        <v>1 Poste autosoportable de acero (17/2700) de suspensión (25°) Tipo SU11-17</v>
      </c>
      <c r="E2218" s="37" t="s">
        <v>50</v>
      </c>
      <c r="F2218" s="38">
        <f t="shared" si="38"/>
        <v>0</v>
      </c>
      <c r="G2218" s="39">
        <f>VLOOKUP(C2218,'[10]Estructuras de Acero y Concreto'!$C$1:$L$65536,7,0)</f>
        <v>8291.206999401189</v>
      </c>
      <c r="J2218" s="42">
        <f>VLOOKUP(C2218,'[10]Estructuras de Acero y Concreto'!$C$1:$L$65536,10,0)</f>
        <v>2206</v>
      </c>
      <c r="M2218" s="9"/>
      <c r="N2218" s="9"/>
      <c r="O2218" s="9"/>
      <c r="P2218" s="9"/>
      <c r="Q2218" s="9"/>
      <c r="R2218" s="9"/>
    </row>
    <row r="2219" spans="1:18" x14ac:dyDescent="0.2">
      <c r="A2219" s="33"/>
      <c r="B2219" s="34">
        <f t="shared" ref="B2219:B2282" si="39">1+B2218</f>
        <v>195</v>
      </c>
      <c r="C2219" s="49" t="s">
        <v>2237</v>
      </c>
      <c r="D2219" s="35" t="str">
        <f>VLOOKUP(C2219,[9]Resumen!$C$1:$J$65536,8,0)</f>
        <v>1 Poste autosoportable de acero (18/4700) de ángulo medio (50°) Tipo AU1-18</v>
      </c>
      <c r="E2219" s="37" t="s">
        <v>50</v>
      </c>
      <c r="F2219" s="38">
        <f t="shared" si="38"/>
        <v>0</v>
      </c>
      <c r="G2219" s="39">
        <f>VLOOKUP(C2219,'[10]Estructuras de Acero y Concreto'!$C$1:$L$65536,7,0)</f>
        <v>12590.908181320936</v>
      </c>
      <c r="J2219" s="42">
        <f>VLOOKUP(C2219,'[10]Estructuras de Acero y Concreto'!$C$1:$L$65536,10,0)</f>
        <v>3350</v>
      </c>
      <c r="M2219" s="9"/>
      <c r="N2219" s="9"/>
      <c r="O2219" s="9"/>
      <c r="P2219" s="9"/>
      <c r="Q2219" s="9"/>
      <c r="R2219" s="9"/>
    </row>
    <row r="2220" spans="1:18" x14ac:dyDescent="0.2">
      <c r="A2220" s="33"/>
      <c r="B2220" s="34">
        <f t="shared" si="39"/>
        <v>196</v>
      </c>
      <c r="C2220" s="49" t="s">
        <v>2238</v>
      </c>
      <c r="D2220" s="35" t="str">
        <f>VLOOKUP(C2220,[9]Resumen!$C$1:$J$65536,8,0)</f>
        <v>1 Poste autosoportable de acero (18/7600) de ángulo mayor y terminal (90°) Tipo ATU1-18</v>
      </c>
      <c r="E2220" s="37" t="s">
        <v>50</v>
      </c>
      <c r="F2220" s="38">
        <f t="shared" si="38"/>
        <v>0</v>
      </c>
      <c r="G2220" s="39">
        <f>VLOOKUP(C2220,'[10]Estructuras de Acero y Concreto'!$C$1:$L$65536,7,0)</f>
        <v>17210.080167841363</v>
      </c>
      <c r="J2220" s="42">
        <f>VLOOKUP(C2220,'[10]Estructuras de Acero y Concreto'!$C$1:$L$65536,10,0)</f>
        <v>4579</v>
      </c>
      <c r="M2220" s="9"/>
      <c r="N2220" s="9"/>
      <c r="O2220" s="9"/>
      <c r="P2220" s="9"/>
      <c r="Q2220" s="9"/>
      <c r="R2220" s="9"/>
    </row>
    <row r="2221" spans="1:18" x14ac:dyDescent="0.2">
      <c r="A2221" s="33"/>
      <c r="B2221" s="34">
        <f t="shared" si="39"/>
        <v>197</v>
      </c>
      <c r="C2221" s="49" t="s">
        <v>2239</v>
      </c>
      <c r="D2221" s="35" t="str">
        <f>VLOOKUP(C2221,[9]Resumen!$C$1:$J$65536,8,0)</f>
        <v>1 Poste de concreto (18/700) de suspensión (2°) Tipo SU1-18</v>
      </c>
      <c r="E2221" s="37" t="s">
        <v>50</v>
      </c>
      <c r="F2221" s="38">
        <f t="shared" si="38"/>
        <v>1</v>
      </c>
      <c r="G2221" s="39">
        <f>VLOOKUP(C2221,'[10]Estructuras de Acero y Concreto'!$C$1:$L$65536,7,0)</f>
        <v>1748.649305846455</v>
      </c>
      <c r="J2221" s="42">
        <f>VLOOKUP(C2221,'[10]Estructuras de Acero y Concreto'!$C$1:$L$65536,10,0)</f>
        <v>3903</v>
      </c>
      <c r="M2221" s="9"/>
      <c r="N2221" s="9"/>
      <c r="O2221" s="9"/>
      <c r="P2221" s="9"/>
      <c r="Q2221" s="9"/>
      <c r="R2221" s="9"/>
    </row>
    <row r="2222" spans="1:18" x14ac:dyDescent="0.2">
      <c r="A2222" s="33"/>
      <c r="B2222" s="34">
        <f t="shared" si="39"/>
        <v>198</v>
      </c>
      <c r="C2222" s="49" t="s">
        <v>2240</v>
      </c>
      <c r="D2222" s="35" t="str">
        <f>VLOOKUP(C2222,[9]Resumen!$C$1:$J$65536,8,0)</f>
        <v>1 Poste autosoportable de acero (17/3500) de suspensión (25°) Tipo SU11-17</v>
      </c>
      <c r="E2222" s="37" t="s">
        <v>50</v>
      </c>
      <c r="F2222" s="38">
        <f t="shared" si="38"/>
        <v>0</v>
      </c>
      <c r="G2222" s="39">
        <f>VLOOKUP(C2222,'[10]Estructuras de Acero y Concreto'!$C$1:$L$65536,7,0)</f>
        <v>9813.3914213220796</v>
      </c>
      <c r="J2222" s="42">
        <f>VLOOKUP(C2222,'[10]Estructuras de Acero y Concreto'!$C$1:$L$65536,10,0)</f>
        <v>2611</v>
      </c>
      <c r="M2222" s="9"/>
      <c r="N2222" s="9"/>
      <c r="O2222" s="9"/>
      <c r="P2222" s="9"/>
      <c r="Q2222" s="9"/>
      <c r="R2222" s="9"/>
    </row>
    <row r="2223" spans="1:18" x14ac:dyDescent="0.2">
      <c r="A2223" s="33"/>
      <c r="B2223" s="34">
        <f t="shared" si="39"/>
        <v>199</v>
      </c>
      <c r="C2223" s="49" t="s">
        <v>2241</v>
      </c>
      <c r="D2223" s="35" t="str">
        <f>VLOOKUP(C2223,[9]Resumen!$C$1:$J$65536,8,0)</f>
        <v>1 Poste autosoportable de acero (18/6100) de ángulo medio (50°) Tipo AU1-18</v>
      </c>
      <c r="E2223" s="37" t="s">
        <v>50</v>
      </c>
      <c r="F2223" s="38">
        <f t="shared" si="38"/>
        <v>0</v>
      </c>
      <c r="G2223" s="39">
        <f>VLOOKUP(C2223,'[10]Estructuras de Acero y Concreto'!$C$1:$L$65536,7,0)</f>
        <v>14917.407334824715</v>
      </c>
      <c r="J2223" s="42">
        <f>VLOOKUP(C2223,'[10]Estructuras de Acero y Concreto'!$C$1:$L$65536,10,0)</f>
        <v>3969</v>
      </c>
      <c r="M2223" s="9"/>
      <c r="N2223" s="9"/>
      <c r="O2223" s="9"/>
      <c r="P2223" s="9"/>
      <c r="Q2223" s="9"/>
      <c r="R2223" s="9"/>
    </row>
    <row r="2224" spans="1:18" x14ac:dyDescent="0.2">
      <c r="A2224" s="33"/>
      <c r="B2224" s="34">
        <f t="shared" si="39"/>
        <v>200</v>
      </c>
      <c r="C2224" s="49" t="s">
        <v>2242</v>
      </c>
      <c r="D2224" s="35" t="str">
        <f>VLOOKUP(C2224,[9]Resumen!$C$1:$J$65536,8,0)</f>
        <v>1 Poste autosoportable de acero (18/9900) de ángulo mayor y terminal (90°) Tipo ATU1-18</v>
      </c>
      <c r="E2224" s="37" t="s">
        <v>50</v>
      </c>
      <c r="F2224" s="38">
        <f t="shared" si="38"/>
        <v>0</v>
      </c>
      <c r="G2224" s="39">
        <f>VLOOKUP(C2224,'[10]Estructuras de Acero y Concreto'!$C$1:$L$65536,7,0)</f>
        <v>20434.856054281172</v>
      </c>
      <c r="J2224" s="42">
        <f>VLOOKUP(C2224,'[10]Estructuras de Acero y Concreto'!$C$1:$L$65536,10,0)</f>
        <v>5437</v>
      </c>
      <c r="M2224" s="9"/>
      <c r="N2224" s="9"/>
      <c r="O2224" s="9"/>
      <c r="P2224" s="9"/>
      <c r="Q2224" s="9"/>
      <c r="R2224" s="9"/>
    </row>
    <row r="2225" spans="1:18" x14ac:dyDescent="0.2">
      <c r="A2225" s="33"/>
      <c r="B2225" s="34">
        <f t="shared" si="39"/>
        <v>201</v>
      </c>
      <c r="C2225" s="49" t="s">
        <v>2243</v>
      </c>
      <c r="D2225" s="35" t="str">
        <f>VLOOKUP(C2225,[9]Resumen!$C$1:$J$65536,8,0)</f>
        <v>1 Poste de concreto (18/500) de suspensión (2°) Tipo SU2-18</v>
      </c>
      <c r="E2225" s="37" t="s">
        <v>50</v>
      </c>
      <c r="F2225" s="38">
        <f t="shared" si="38"/>
        <v>1</v>
      </c>
      <c r="G2225" s="39">
        <f>VLOOKUP(C2225,'[10]Estructuras de Acero y Concreto'!$C$1:$L$65536,7,0)</f>
        <v>1663.2658093196253</v>
      </c>
      <c r="J2225" s="42">
        <f>VLOOKUP(C2225,'[10]Estructuras de Acero y Concreto'!$C$1:$L$65536,10,0)</f>
        <v>3819.2</v>
      </c>
      <c r="M2225" s="9"/>
      <c r="N2225" s="9"/>
      <c r="O2225" s="9"/>
      <c r="P2225" s="9"/>
      <c r="Q2225" s="9"/>
      <c r="R2225" s="9"/>
    </row>
    <row r="2226" spans="1:18" x14ac:dyDescent="0.2">
      <c r="A2226" s="33"/>
      <c r="B2226" s="34">
        <f t="shared" si="39"/>
        <v>202</v>
      </c>
      <c r="C2226" s="49" t="s">
        <v>2244</v>
      </c>
      <c r="D2226" s="35" t="str">
        <f>VLOOKUP(C2226,[9]Resumen!$C$1:$J$65536,8,0)</f>
        <v>1 Poste autosoportable de acero (18/1550) de suspensión (25°) Tipo SU21-18</v>
      </c>
      <c r="E2226" s="37" t="s">
        <v>50</v>
      </c>
      <c r="F2226" s="38">
        <f t="shared" si="38"/>
        <v>0</v>
      </c>
      <c r="G2226" s="39">
        <f>VLOOKUP(C2226,'[10]Estructuras de Acero y Concreto'!$C$1:$L$65536,7,0)</f>
        <v>6122.5640081706879</v>
      </c>
      <c r="J2226" s="42">
        <f>VLOOKUP(C2226,'[10]Estructuras de Acero y Concreto'!$C$1:$L$65536,10,0)</f>
        <v>1629</v>
      </c>
      <c r="M2226" s="9"/>
      <c r="N2226" s="9"/>
      <c r="O2226" s="9"/>
      <c r="P2226" s="9"/>
      <c r="Q2226" s="9"/>
      <c r="R2226" s="9"/>
    </row>
    <row r="2227" spans="1:18" x14ac:dyDescent="0.2">
      <c r="A2227" s="33"/>
      <c r="B2227" s="34">
        <f t="shared" si="39"/>
        <v>203</v>
      </c>
      <c r="C2227" s="49" t="s">
        <v>2245</v>
      </c>
      <c r="D2227" s="35" t="str">
        <f>VLOOKUP(C2227,[9]Resumen!$C$1:$J$65536,8,0)</f>
        <v>2 Postes autosoportables de acero (18/1400) de ángulo medio (50°) Tipo AU2-18</v>
      </c>
      <c r="E2227" s="37" t="s">
        <v>50</v>
      </c>
      <c r="F2227" s="38">
        <f t="shared" si="38"/>
        <v>0</v>
      </c>
      <c r="G2227" s="39">
        <f>VLOOKUP(C2227,'[10]Estructuras de Acero y Concreto'!$C$1:$L$65536,7,0)</f>
        <v>11463.364165083241</v>
      </c>
      <c r="J2227" s="42">
        <f>VLOOKUP(C2227,'[10]Estructuras de Acero y Concreto'!$C$1:$L$65536,10,0)</f>
        <v>3050</v>
      </c>
      <c r="M2227" s="9"/>
      <c r="N2227" s="9"/>
      <c r="O2227" s="9"/>
      <c r="P2227" s="9"/>
      <c r="Q2227" s="9"/>
      <c r="R2227" s="9"/>
    </row>
    <row r="2228" spans="1:18" x14ac:dyDescent="0.2">
      <c r="A2228" s="33"/>
      <c r="B2228" s="34">
        <f t="shared" si="39"/>
        <v>204</v>
      </c>
      <c r="C2228" s="49" t="s">
        <v>2246</v>
      </c>
      <c r="D2228" s="35" t="str">
        <f>VLOOKUP(C2228,[9]Resumen!$C$1:$J$65536,8,0)</f>
        <v>2 Postes autosoportables de acero (17/2150) de ángulo mayor y terminal (90°) Tipo ATU2-17</v>
      </c>
      <c r="E2228" s="37" t="s">
        <v>50</v>
      </c>
      <c r="F2228" s="38">
        <f t="shared" si="38"/>
        <v>0</v>
      </c>
      <c r="G2228" s="39">
        <f>VLOOKUP(C2228,'[10]Estructuras de Acero y Concreto'!$C$1:$L$65536,7,0)</f>
        <v>14297.258125893983</v>
      </c>
      <c r="J2228" s="42">
        <f>VLOOKUP(C2228,'[10]Estructuras de Acero y Concreto'!$C$1:$L$65536,10,0)</f>
        <v>3804</v>
      </c>
      <c r="M2228" s="9"/>
      <c r="N2228" s="9"/>
      <c r="O2228" s="9"/>
      <c r="P2228" s="9"/>
      <c r="Q2228" s="9"/>
      <c r="R2228" s="9"/>
    </row>
    <row r="2229" spans="1:18" x14ac:dyDescent="0.2">
      <c r="A2229" s="33"/>
      <c r="B2229" s="34">
        <f t="shared" si="39"/>
        <v>205</v>
      </c>
      <c r="C2229" s="49" t="s">
        <v>2247</v>
      </c>
      <c r="D2229" s="35" t="str">
        <f>VLOOKUP(C2229,[9]Resumen!$C$1:$J$65536,8,0)</f>
        <v>1 Poste de concreto (18/700) de suspensión (2°) Tipo SU2-18</v>
      </c>
      <c r="E2229" s="37" t="s">
        <v>50</v>
      </c>
      <c r="F2229" s="38">
        <f t="shared" si="38"/>
        <v>1</v>
      </c>
      <c r="G2229" s="39">
        <f>VLOOKUP(C2229,'[10]Estructuras de Acero y Concreto'!$C$1:$L$65536,7,0)</f>
        <v>1748.649305846455</v>
      </c>
      <c r="J2229" s="42">
        <f>VLOOKUP(C2229,'[10]Estructuras de Acero y Concreto'!$C$1:$L$65536,10,0)</f>
        <v>3903</v>
      </c>
      <c r="M2229" s="9"/>
      <c r="N2229" s="9"/>
      <c r="O2229" s="9"/>
      <c r="P2229" s="9"/>
      <c r="Q2229" s="9"/>
      <c r="R2229" s="9"/>
    </row>
    <row r="2230" spans="1:18" x14ac:dyDescent="0.2">
      <c r="A2230" s="33"/>
      <c r="B2230" s="34">
        <f t="shared" si="39"/>
        <v>206</v>
      </c>
      <c r="C2230" s="49" t="s">
        <v>2248</v>
      </c>
      <c r="D2230" s="35" t="str">
        <f>VLOOKUP(C2230,[9]Resumen!$C$1:$J$65536,8,0)</f>
        <v>1 Poste autosoportable de acero (18/2400) de suspensión (25°) Tipo SU21-18</v>
      </c>
      <c r="E2230" s="37" t="s">
        <v>50</v>
      </c>
      <c r="F2230" s="38">
        <f t="shared" si="38"/>
        <v>0</v>
      </c>
      <c r="G2230" s="39">
        <f>VLOOKUP(C2230,'[10]Estructuras de Acero y Concreto'!$C$1:$L$65536,7,0)</f>
        <v>8133.3508371279122</v>
      </c>
      <c r="J2230" s="42">
        <f>VLOOKUP(C2230,'[10]Estructuras de Acero y Concreto'!$C$1:$L$65536,10,0)</f>
        <v>2164</v>
      </c>
      <c r="M2230" s="9"/>
      <c r="N2230" s="9"/>
      <c r="O2230" s="9"/>
      <c r="P2230" s="9"/>
      <c r="Q2230" s="9"/>
      <c r="R2230" s="9"/>
    </row>
    <row r="2231" spans="1:18" x14ac:dyDescent="0.2">
      <c r="A2231" s="33"/>
      <c r="B2231" s="34">
        <f t="shared" si="39"/>
        <v>207</v>
      </c>
      <c r="C2231" s="49" t="s">
        <v>2249</v>
      </c>
      <c r="D2231" s="35" t="str">
        <f>VLOOKUP(C2231,[9]Resumen!$C$1:$J$65536,8,0)</f>
        <v>2 Postes autosoportables de acero (18/2150) de ángulo medio (50°) Tipo AU2-18</v>
      </c>
      <c r="E2231" s="37" t="s">
        <v>50</v>
      </c>
      <c r="F2231" s="38">
        <f t="shared" si="38"/>
        <v>0</v>
      </c>
      <c r="G2231" s="39">
        <f>VLOOKUP(C2231,'[10]Estructuras de Acero y Concreto'!$C$1:$L$65536,7,0)</f>
        <v>15146.674618126381</v>
      </c>
      <c r="J2231" s="42">
        <f>VLOOKUP(C2231,'[10]Estructuras de Acero y Concreto'!$C$1:$L$65536,10,0)</f>
        <v>4030</v>
      </c>
      <c r="M2231" s="9"/>
      <c r="N2231" s="9"/>
      <c r="O2231" s="9"/>
      <c r="P2231" s="9"/>
      <c r="Q2231" s="9"/>
      <c r="R2231" s="9"/>
    </row>
    <row r="2232" spans="1:18" x14ac:dyDescent="0.2">
      <c r="A2232" s="33"/>
      <c r="B2232" s="34">
        <f t="shared" si="39"/>
        <v>208</v>
      </c>
      <c r="C2232" s="49" t="s">
        <v>2250</v>
      </c>
      <c r="D2232" s="35" t="str">
        <f>VLOOKUP(C2232,[9]Resumen!$C$1:$J$65536,8,0)</f>
        <v>2 Postes autosoportables de acero (17/3400) de ángulo mayor y terminal (90°) Tipo ATU2-17</v>
      </c>
      <c r="E2232" s="37" t="s">
        <v>50</v>
      </c>
      <c r="F2232" s="38">
        <f t="shared" si="38"/>
        <v>0</v>
      </c>
      <c r="G2232" s="39">
        <f>VLOOKUP(C2232,'[10]Estructuras de Acero y Concreto'!$C$1:$L$65536,7,0)</f>
        <v>19258.451797339843</v>
      </c>
      <c r="J2232" s="42">
        <f>VLOOKUP(C2232,'[10]Estructuras de Acero y Concreto'!$C$1:$L$65536,10,0)</f>
        <v>5124</v>
      </c>
      <c r="M2232" s="9"/>
      <c r="N2232" s="9"/>
      <c r="O2232" s="9"/>
      <c r="P2232" s="9"/>
      <c r="Q2232" s="9"/>
      <c r="R2232" s="9"/>
    </row>
    <row r="2233" spans="1:18" x14ac:dyDescent="0.2">
      <c r="A2233" s="33"/>
      <c r="B2233" s="34">
        <f t="shared" si="39"/>
        <v>209</v>
      </c>
      <c r="C2233" s="49" t="s">
        <v>2251</v>
      </c>
      <c r="D2233" s="35" t="str">
        <f>VLOOKUP(C2233,[9]Resumen!$C$1:$J$65536,8,0)</f>
        <v>1 Poste de concreto (25/3400) de suspensión (2°) Tipo SU2-25</v>
      </c>
      <c r="E2233" s="37" t="s">
        <v>50</v>
      </c>
      <c r="F2233" s="38">
        <f t="shared" si="38"/>
        <v>1</v>
      </c>
      <c r="G2233" s="39">
        <f>VLOOKUP(C2233,'[10]Estructuras de Acero y Concreto'!$C$1:$L$65536,7,0)</f>
        <v>5769.2134740429801</v>
      </c>
      <c r="J2233" s="42">
        <f>VLOOKUP(C2233,'[10]Estructuras de Acero y Concreto'!$C$1:$L$65536,10,0)</f>
        <v>7849</v>
      </c>
      <c r="M2233" s="9"/>
      <c r="N2233" s="9"/>
      <c r="O2233" s="9"/>
      <c r="P2233" s="9"/>
      <c r="Q2233" s="9"/>
      <c r="R2233" s="9"/>
    </row>
    <row r="2234" spans="1:18" x14ac:dyDescent="0.2">
      <c r="A2234" s="33"/>
      <c r="B2234" s="34">
        <f t="shared" si="39"/>
        <v>210</v>
      </c>
      <c r="C2234" s="49" t="s">
        <v>2252</v>
      </c>
      <c r="D2234" s="35" t="str">
        <f>VLOOKUP(C2234,[9]Resumen!$C$1:$J$65536,8,0)</f>
        <v>1 Poste autosoportable de acero (21/5850) de suspensión (25°) Tipo SU21-21</v>
      </c>
      <c r="E2234" s="37" t="s">
        <v>50</v>
      </c>
      <c r="F2234" s="38">
        <f t="shared" si="38"/>
        <v>0</v>
      </c>
      <c r="G2234" s="39">
        <f>VLOOKUP(C2234,'[10]Estructuras de Acero y Concreto'!$C$1:$L$65536,7,0)</f>
        <v>16916.918723619561</v>
      </c>
      <c r="J2234" s="42">
        <f>VLOOKUP(C2234,'[10]Estructuras de Acero y Concreto'!$C$1:$L$65536,10,0)</f>
        <v>4501</v>
      </c>
      <c r="M2234" s="9"/>
      <c r="N2234" s="9"/>
      <c r="O2234" s="9"/>
      <c r="P2234" s="9"/>
      <c r="Q2234" s="9"/>
      <c r="R2234" s="9"/>
    </row>
    <row r="2235" spans="1:18" x14ac:dyDescent="0.2">
      <c r="A2235" s="33"/>
      <c r="B2235" s="34">
        <f t="shared" si="39"/>
        <v>211</v>
      </c>
      <c r="C2235" s="49" t="s">
        <v>2253</v>
      </c>
      <c r="D2235" s="35" t="str">
        <f>VLOOKUP(C2235,[9]Resumen!$C$1:$J$65536,8,0)</f>
        <v>2 Postes autosoportables de acero (22/4500) de ángulo medio (50°) Tipo AU2-22</v>
      </c>
      <c r="E2235" s="37" t="s">
        <v>50</v>
      </c>
      <c r="F2235" s="38">
        <f t="shared" si="38"/>
        <v>0</v>
      </c>
      <c r="G2235" s="39">
        <f>VLOOKUP(C2235,'[10]Estructuras de Acero y Concreto'!$C$1:$L$65536,7,0)</f>
        <v>29782.195948891673</v>
      </c>
      <c r="J2235" s="42">
        <f>VLOOKUP(C2235,'[10]Estructuras de Acero y Concreto'!$C$1:$L$65536,10,0)</f>
        <v>7924</v>
      </c>
      <c r="M2235" s="9"/>
      <c r="N2235" s="9"/>
      <c r="O2235" s="9"/>
      <c r="P2235" s="9"/>
      <c r="Q2235" s="9"/>
      <c r="R2235" s="9"/>
    </row>
    <row r="2236" spans="1:18" x14ac:dyDescent="0.2">
      <c r="A2236" s="33"/>
      <c r="B2236" s="34">
        <f t="shared" si="39"/>
        <v>212</v>
      </c>
      <c r="C2236" s="49" t="s">
        <v>2254</v>
      </c>
      <c r="D2236" s="35" t="str">
        <f>VLOOKUP(C2236,[9]Resumen!$C$1:$J$65536,8,0)</f>
        <v>2 Postes autosoportables de acero (22/6550) de ángulo mayor y terminal (90°) Tipo ATU2-22</v>
      </c>
      <c r="E2236" s="37" t="s">
        <v>50</v>
      </c>
      <c r="F2236" s="38">
        <f t="shared" si="38"/>
        <v>0</v>
      </c>
      <c r="G2236" s="39">
        <f>VLOOKUP(C2236,'[10]Estructuras de Acero y Concreto'!$C$1:$L$65536,7,0)</f>
        <v>38080.919908401112</v>
      </c>
      <c r="J2236" s="42">
        <f>VLOOKUP(C2236,'[10]Estructuras de Acero y Concreto'!$C$1:$L$65536,10,0)</f>
        <v>10132</v>
      </c>
      <c r="M2236" s="9"/>
      <c r="N2236" s="9"/>
      <c r="O2236" s="9"/>
      <c r="P2236" s="9"/>
      <c r="Q2236" s="9"/>
      <c r="R2236" s="9"/>
    </row>
    <row r="2237" spans="1:18" x14ac:dyDescent="0.2">
      <c r="A2237" s="33"/>
      <c r="B2237" s="34">
        <f t="shared" si="39"/>
        <v>213</v>
      </c>
      <c r="C2237" s="49" t="s">
        <v>2255</v>
      </c>
      <c r="D2237" s="35" t="str">
        <f>VLOOKUP(C2237,[9]Resumen!$C$1:$J$65536,8,0)</f>
        <v>1 Poste de concreto (18/1000) de suspensión (2°) Tipo SU2-18</v>
      </c>
      <c r="E2237" s="37" t="s">
        <v>50</v>
      </c>
      <c r="F2237" s="38">
        <f t="shared" si="38"/>
        <v>1</v>
      </c>
      <c r="G2237" s="39">
        <f>VLOOKUP(C2237,'[10]Estructuras de Acero y Concreto'!$C$1:$L$65536,7,0)</f>
        <v>1972.8472124784776</v>
      </c>
      <c r="J2237" s="42">
        <f>VLOOKUP(C2237,'[10]Estructuras de Acero y Concreto'!$C$1:$L$65536,10,0)</f>
        <v>4123.04</v>
      </c>
      <c r="M2237" s="9"/>
      <c r="N2237" s="9"/>
      <c r="O2237" s="9"/>
      <c r="P2237" s="9"/>
      <c r="Q2237" s="9"/>
      <c r="R2237" s="9"/>
    </row>
    <row r="2238" spans="1:18" x14ac:dyDescent="0.2">
      <c r="A2238" s="33"/>
      <c r="B2238" s="34">
        <f t="shared" si="39"/>
        <v>214</v>
      </c>
      <c r="C2238" s="49" t="s">
        <v>2256</v>
      </c>
      <c r="D2238" s="35" t="str">
        <f>VLOOKUP(C2238,[9]Resumen!$C$1:$J$65536,8,0)</f>
        <v>1 Poste autosoportable de acero (18/4300) de suspensión (25°) Tipo SU21-18</v>
      </c>
      <c r="E2238" s="37" t="s">
        <v>50</v>
      </c>
      <c r="F2238" s="38">
        <f t="shared" si="38"/>
        <v>0</v>
      </c>
      <c r="G2238" s="39">
        <f>VLOOKUP(C2238,'[10]Estructuras de Acero y Concreto'!$C$1:$L$65536,7,0)</f>
        <v>11884.313931145312</v>
      </c>
      <c r="J2238" s="42">
        <f>VLOOKUP(C2238,'[10]Estructuras de Acero y Concreto'!$C$1:$L$65536,10,0)</f>
        <v>3162</v>
      </c>
      <c r="M2238" s="9"/>
      <c r="N2238" s="9"/>
      <c r="O2238" s="9"/>
      <c r="P2238" s="9"/>
      <c r="Q2238" s="9"/>
      <c r="R2238" s="9"/>
    </row>
    <row r="2239" spans="1:18" x14ac:dyDescent="0.2">
      <c r="A2239" s="33"/>
      <c r="B2239" s="34">
        <f t="shared" si="39"/>
        <v>215</v>
      </c>
      <c r="C2239" s="49" t="s">
        <v>2257</v>
      </c>
      <c r="D2239" s="35" t="str">
        <f>VLOOKUP(C2239,[9]Resumen!$C$1:$J$65536,8,0)</f>
        <v>2 Postes autosoportables de acero (18/3950) de ángulo medio (50°) Tipo AU2-18</v>
      </c>
      <c r="E2239" s="37" t="s">
        <v>50</v>
      </c>
      <c r="F2239" s="38">
        <f t="shared" si="38"/>
        <v>0</v>
      </c>
      <c r="G2239" s="39">
        <f>VLOOKUP(C2239,'[10]Estructuras de Acero y Concreto'!$C$1:$L$65536,7,0)</f>
        <v>22490.744643887905</v>
      </c>
      <c r="J2239" s="42">
        <f>VLOOKUP(C2239,'[10]Estructuras de Acero y Concreto'!$C$1:$L$65536,10,0)</f>
        <v>5984</v>
      </c>
      <c r="M2239" s="9"/>
      <c r="N2239" s="9"/>
      <c r="O2239" s="9"/>
      <c r="P2239" s="9"/>
      <c r="Q2239" s="9"/>
      <c r="R2239" s="9"/>
    </row>
    <row r="2240" spans="1:18" x14ac:dyDescent="0.2">
      <c r="A2240" s="33"/>
      <c r="B2240" s="34">
        <f t="shared" si="39"/>
        <v>216</v>
      </c>
      <c r="C2240" s="49" t="s">
        <v>2258</v>
      </c>
      <c r="D2240" s="35" t="str">
        <f>VLOOKUP(C2240,[9]Resumen!$C$1:$J$65536,8,0)</f>
        <v>2 Postes autosoportables de acero (18/6300) de ángulo mayor y terminal (90°) Tipo ATU2-18</v>
      </c>
      <c r="E2240" s="37" t="s">
        <v>50</v>
      </c>
      <c r="F2240" s="38">
        <f t="shared" si="38"/>
        <v>0</v>
      </c>
      <c r="G2240" s="39">
        <f>VLOOKUP(C2240,'[10]Estructuras de Acero y Concreto'!$C$1:$L$65536,7,0)</f>
        <v>30466.23931874254</v>
      </c>
      <c r="J2240" s="42">
        <f>VLOOKUP(C2240,'[10]Estructuras de Acero y Concreto'!$C$1:$L$65536,10,0)</f>
        <v>8106</v>
      </c>
      <c r="M2240" s="9"/>
      <c r="N2240" s="9"/>
      <c r="O2240" s="9"/>
      <c r="P2240" s="9"/>
      <c r="Q2240" s="9"/>
      <c r="R2240" s="9"/>
    </row>
    <row r="2241" spans="1:18" x14ac:dyDescent="0.2">
      <c r="A2241" s="33"/>
      <c r="B2241" s="34">
        <f t="shared" si="39"/>
        <v>217</v>
      </c>
      <c r="C2241" s="49" t="s">
        <v>2259</v>
      </c>
      <c r="D2241" s="35" t="str">
        <f>VLOOKUP(C2241,[9]Resumen!$C$1:$J$65536,8,0)</f>
        <v>1 Poste de concreto (19/1100) de suspensión (2°) Tipo SU2-19</v>
      </c>
      <c r="E2241" s="37" t="s">
        <v>50</v>
      </c>
      <c r="F2241" s="38">
        <f t="shared" si="38"/>
        <v>1</v>
      </c>
      <c r="G2241" s="39">
        <f>VLOOKUP(C2241,'[10]Estructuras de Acero y Concreto'!$C$1:$L$65536,7,0)</f>
        <v>2375.702794279523</v>
      </c>
      <c r="J2241" s="42">
        <f>VLOOKUP(C2241,'[10]Estructuras de Acero y Concreto'!$C$1:$L$65536,10,0)</f>
        <v>4518.424343909126</v>
      </c>
      <c r="M2241" s="9"/>
      <c r="N2241" s="9"/>
      <c r="O2241" s="9"/>
      <c r="P2241" s="9"/>
      <c r="Q2241" s="9"/>
      <c r="R2241" s="9"/>
    </row>
    <row r="2242" spans="1:18" x14ac:dyDescent="0.2">
      <c r="A2242" s="33"/>
      <c r="B2242" s="34">
        <f t="shared" si="39"/>
        <v>218</v>
      </c>
      <c r="C2242" s="49" t="s">
        <v>2260</v>
      </c>
      <c r="D2242" s="35" t="str">
        <f>VLOOKUP(C2242,[9]Resumen!$C$1:$J$65536,8,0)</f>
        <v>1 Poste autosoportable de acero (18/5100) de suspensión (25°) Tipo SU21-18</v>
      </c>
      <c r="E2242" s="37" t="s">
        <v>50</v>
      </c>
      <c r="F2242" s="38">
        <f t="shared" si="38"/>
        <v>0</v>
      </c>
      <c r="G2242" s="39">
        <f>VLOOKUP(C2242,'[10]Estructuras de Acero y Concreto'!$C$1:$L$65536,7,0)</f>
        <v>13278.71003122593</v>
      </c>
      <c r="J2242" s="42">
        <f>VLOOKUP(C2242,'[10]Estructuras de Acero y Concreto'!$C$1:$L$65536,10,0)</f>
        <v>3533</v>
      </c>
      <c r="M2242" s="9"/>
      <c r="N2242" s="9"/>
      <c r="O2242" s="9"/>
      <c r="P2242" s="9"/>
      <c r="Q2242" s="9"/>
      <c r="R2242" s="9"/>
    </row>
    <row r="2243" spans="1:18" x14ac:dyDescent="0.2">
      <c r="A2243" s="33"/>
      <c r="B2243" s="34">
        <f t="shared" si="39"/>
        <v>219</v>
      </c>
      <c r="C2243" s="49" t="s">
        <v>2261</v>
      </c>
      <c r="D2243" s="35" t="str">
        <f>VLOOKUP(C2243,[9]Resumen!$C$1:$J$65536,8,0)</f>
        <v>2 Postes autosoportables de acero (18/4700) de ángulo medio (50°) Tipo AU2-18</v>
      </c>
      <c r="E2243" s="37" t="s">
        <v>50</v>
      </c>
      <c r="F2243" s="38">
        <f t="shared" si="38"/>
        <v>0</v>
      </c>
      <c r="G2243" s="39">
        <f>VLOOKUP(C2243,'[10]Estructuras de Acero y Concreto'!$C$1:$L$65536,7,0)</f>
        <v>25181.816362641872</v>
      </c>
      <c r="J2243" s="42">
        <f>VLOOKUP(C2243,'[10]Estructuras de Acero y Concreto'!$C$1:$L$65536,10,0)</f>
        <v>6700</v>
      </c>
      <c r="M2243" s="9"/>
      <c r="N2243" s="9"/>
      <c r="O2243" s="9"/>
      <c r="P2243" s="9"/>
      <c r="Q2243" s="9"/>
      <c r="R2243" s="9"/>
    </row>
    <row r="2244" spans="1:18" x14ac:dyDescent="0.2">
      <c r="A2244" s="33"/>
      <c r="B2244" s="34">
        <f t="shared" si="39"/>
        <v>220</v>
      </c>
      <c r="C2244" s="49" t="s">
        <v>2262</v>
      </c>
      <c r="D2244" s="35" t="str">
        <f>VLOOKUP(C2244,[9]Resumen!$C$1:$J$65536,8,0)</f>
        <v>2 Postes autosoportables de acero (18/7600) de ángulo mayor y terminal (90°) Tipo ATU2-18</v>
      </c>
      <c r="E2244" s="37" t="s">
        <v>50</v>
      </c>
      <c r="F2244" s="38">
        <f t="shared" si="38"/>
        <v>0</v>
      </c>
      <c r="G2244" s="39">
        <f>VLOOKUP(C2244,'[10]Estructuras de Acero y Concreto'!$C$1:$L$65536,7,0)</f>
        <v>34420.160335682725</v>
      </c>
      <c r="J2244" s="42">
        <f>VLOOKUP(C2244,'[10]Estructuras de Acero y Concreto'!$C$1:$L$65536,10,0)</f>
        <v>9158</v>
      </c>
      <c r="M2244" s="9"/>
      <c r="N2244" s="9"/>
      <c r="O2244" s="9"/>
      <c r="P2244" s="9"/>
      <c r="Q2244" s="9"/>
      <c r="R2244" s="9"/>
    </row>
    <row r="2245" spans="1:18" x14ac:dyDescent="0.2">
      <c r="A2245" s="33"/>
      <c r="B2245" s="34">
        <f t="shared" si="39"/>
        <v>221</v>
      </c>
      <c r="C2245" s="49" t="s">
        <v>2263</v>
      </c>
      <c r="D2245" s="35" t="str">
        <f>VLOOKUP(C2245,[9]Resumen!$C$1:$J$65536,8,0)</f>
        <v>1 Poste de concreto (18/1300) de suspensión (2°) Tipo SU2-18</v>
      </c>
      <c r="E2245" s="37" t="s">
        <v>50</v>
      </c>
      <c r="F2245" s="38">
        <f t="shared" si="38"/>
        <v>1</v>
      </c>
      <c r="G2245" s="39">
        <f>VLOOKUP(C2245,'[10]Estructuras de Acero y Concreto'!$C$1:$L$65536,7,0)</f>
        <v>2181.7718659728266</v>
      </c>
      <c r="J2245" s="42">
        <f>VLOOKUP(C2245,'[10]Estructuras de Acero y Concreto'!$C$1:$L$65536,10,0)</f>
        <v>4328.09</v>
      </c>
      <c r="M2245" s="9"/>
      <c r="N2245" s="9"/>
      <c r="O2245" s="9"/>
      <c r="P2245" s="9"/>
      <c r="Q2245" s="9"/>
      <c r="R2245" s="9"/>
    </row>
    <row r="2246" spans="1:18" x14ac:dyDescent="0.2">
      <c r="A2246" s="33"/>
      <c r="B2246" s="34">
        <f t="shared" si="39"/>
        <v>222</v>
      </c>
      <c r="C2246" s="49" t="s">
        <v>2264</v>
      </c>
      <c r="D2246" s="35" t="str">
        <f>VLOOKUP(C2246,[9]Resumen!$C$1:$J$65536,8,0)</f>
        <v>1 Poste autosoportable de acero (18/6600) de suspensión (25°) Tipo SU21-18</v>
      </c>
      <c r="E2246" s="37" t="s">
        <v>50</v>
      </c>
      <c r="F2246" s="38">
        <f t="shared" si="38"/>
        <v>0</v>
      </c>
      <c r="G2246" s="39">
        <f>VLOOKUP(C2246,'[10]Estructuras de Acero y Concreto'!$C$1:$L$65536,7,0)</f>
        <v>15699.171186082851</v>
      </c>
      <c r="J2246" s="42">
        <f>VLOOKUP(C2246,'[10]Estructuras de Acero y Concreto'!$C$1:$L$65536,10,0)</f>
        <v>4177</v>
      </c>
      <c r="M2246" s="9"/>
      <c r="N2246" s="9"/>
      <c r="O2246" s="9"/>
      <c r="P2246" s="9"/>
      <c r="Q2246" s="9"/>
      <c r="R2246" s="9"/>
    </row>
    <row r="2247" spans="1:18" x14ac:dyDescent="0.2">
      <c r="A2247" s="33"/>
      <c r="B2247" s="34">
        <f t="shared" si="39"/>
        <v>223</v>
      </c>
      <c r="C2247" s="49" t="s">
        <v>2265</v>
      </c>
      <c r="D2247" s="35" t="str">
        <f>VLOOKUP(C2247,[9]Resumen!$C$1:$J$65536,8,0)</f>
        <v>2 Postes autosoportables de acero (18/6100) de ángulo medio (50°) Tipo AU2-18</v>
      </c>
      <c r="E2247" s="37" t="s">
        <v>50</v>
      </c>
      <c r="F2247" s="38">
        <f t="shared" si="38"/>
        <v>0</v>
      </c>
      <c r="G2247" s="39">
        <f>VLOOKUP(C2247,'[10]Estructuras de Acero y Concreto'!$C$1:$L$65536,7,0)</f>
        <v>29834.81466964943</v>
      </c>
      <c r="J2247" s="42">
        <f>VLOOKUP(C2247,'[10]Estructuras de Acero y Concreto'!$C$1:$L$65536,10,0)</f>
        <v>7938</v>
      </c>
      <c r="M2247" s="9"/>
      <c r="N2247" s="9"/>
      <c r="O2247" s="9"/>
      <c r="P2247" s="9"/>
      <c r="Q2247" s="9"/>
      <c r="R2247" s="9"/>
    </row>
    <row r="2248" spans="1:18" x14ac:dyDescent="0.2">
      <c r="A2248" s="33"/>
      <c r="B2248" s="34">
        <f t="shared" si="39"/>
        <v>224</v>
      </c>
      <c r="C2248" s="49" t="s">
        <v>2266</v>
      </c>
      <c r="D2248" s="35" t="str">
        <f>VLOOKUP(C2248,[9]Resumen!$C$1:$J$65536,8,0)</f>
        <v>2 Postes autosoportables de acero (18/9900) de ángulo mayor y terminal (90°) Tipo ATU2-18</v>
      </c>
      <c r="E2248" s="37" t="s">
        <v>50</v>
      </c>
      <c r="F2248" s="38">
        <f t="shared" si="38"/>
        <v>0</v>
      </c>
      <c r="G2248" s="39">
        <f>VLOOKUP(C2248,'[10]Estructuras de Acero y Concreto'!$C$1:$L$65536,7,0)</f>
        <v>40869.712108562344</v>
      </c>
      <c r="J2248" s="42">
        <f>VLOOKUP(C2248,'[10]Estructuras de Acero y Concreto'!$C$1:$L$65536,10,0)</f>
        <v>10874</v>
      </c>
      <c r="M2248" s="9"/>
      <c r="N2248" s="9"/>
      <c r="O2248" s="9"/>
      <c r="P2248" s="9"/>
      <c r="Q2248" s="9"/>
      <c r="R2248" s="9"/>
    </row>
    <row r="2249" spans="1:18" x14ac:dyDescent="0.2">
      <c r="A2249" s="33"/>
      <c r="B2249" s="34">
        <f t="shared" si="39"/>
        <v>225</v>
      </c>
      <c r="C2249" s="49" t="s">
        <v>2267</v>
      </c>
      <c r="D2249" s="35" t="str">
        <f>VLOOKUP(C2249,[9]Resumen!$C$1:$J$65536,8,0)</f>
        <v>1 Poste de concreto (18/1400) de suspensión (2°) Tipo SU2-18</v>
      </c>
      <c r="E2249" s="37" t="s">
        <v>50</v>
      </c>
      <c r="F2249" s="38">
        <f t="shared" si="38"/>
        <v>1</v>
      </c>
      <c r="G2249" s="39">
        <f>VLOOKUP(C2249,'[10]Estructuras de Acero y Concreto'!$C$1:$L$65536,7,0)</f>
        <v>2252.8895815148953</v>
      </c>
      <c r="J2249" s="42">
        <f>VLOOKUP(C2249,'[10]Estructuras de Acero y Concreto'!$C$1:$L$65536,10,0)</f>
        <v>4397.8887878787882</v>
      </c>
      <c r="M2249" s="9"/>
      <c r="N2249" s="9"/>
      <c r="O2249" s="9"/>
      <c r="P2249" s="9"/>
      <c r="Q2249" s="9"/>
      <c r="R2249" s="9"/>
    </row>
    <row r="2250" spans="1:18" x14ac:dyDescent="0.2">
      <c r="A2250" s="33"/>
      <c r="B2250" s="34">
        <f t="shared" si="39"/>
        <v>226</v>
      </c>
      <c r="C2250" s="49" t="s">
        <v>2268</v>
      </c>
      <c r="D2250" s="35" t="str">
        <f>VLOOKUP(C2250,[9]Resumen!$C$1:$J$65536,8,0)</f>
        <v>1 Poste autosoportable de acero (18/7950) de suspensión (25°) Tipo SU21-18</v>
      </c>
      <c r="E2250" s="37" t="s">
        <v>50</v>
      </c>
      <c r="F2250" s="38">
        <f t="shared" si="38"/>
        <v>0</v>
      </c>
      <c r="G2250" s="39">
        <f>VLOOKUP(C2250,'[10]Estructuras de Acero y Concreto'!$C$1:$L$65536,7,0)</f>
        <v>17721.233455202451</v>
      </c>
      <c r="J2250" s="42">
        <f>VLOOKUP(C2250,'[10]Estructuras de Acero y Concreto'!$C$1:$L$65536,10,0)</f>
        <v>4715</v>
      </c>
      <c r="M2250" s="9"/>
      <c r="N2250" s="9"/>
      <c r="O2250" s="9"/>
      <c r="P2250" s="9"/>
      <c r="Q2250" s="9"/>
      <c r="R2250" s="9"/>
    </row>
    <row r="2251" spans="1:18" x14ac:dyDescent="0.2">
      <c r="A2251" s="33"/>
      <c r="B2251" s="34">
        <f t="shared" si="39"/>
        <v>227</v>
      </c>
      <c r="C2251" s="49" t="s">
        <v>2269</v>
      </c>
      <c r="D2251" s="35" t="str">
        <f>VLOOKUP(C2251,[9]Resumen!$C$1:$J$65536,8,0)</f>
        <v>2 Postes autosoportables de acero (18/7400) de ángulo medio (50°) Tipo AU2-18</v>
      </c>
      <c r="E2251" s="37" t="s">
        <v>50</v>
      </c>
      <c r="F2251" s="38">
        <f t="shared" si="38"/>
        <v>0</v>
      </c>
      <c r="G2251" s="39">
        <f>VLOOKUP(C2251,'[10]Estructuras de Acero y Concreto'!$C$1:$L$65536,7,0)</f>
        <v>33826.32048713087</v>
      </c>
      <c r="J2251" s="42">
        <f>VLOOKUP(C2251,'[10]Estructuras de Acero y Concreto'!$C$1:$L$65536,10,0)</f>
        <v>9000</v>
      </c>
      <c r="M2251" s="9"/>
      <c r="N2251" s="9"/>
      <c r="O2251" s="9"/>
      <c r="P2251" s="9"/>
      <c r="Q2251" s="9"/>
      <c r="R2251" s="9"/>
    </row>
    <row r="2252" spans="1:18" x14ac:dyDescent="0.2">
      <c r="A2252" s="33"/>
      <c r="B2252" s="34">
        <f t="shared" si="39"/>
        <v>228</v>
      </c>
      <c r="C2252" s="49" t="s">
        <v>2270</v>
      </c>
      <c r="D2252" s="35" t="str">
        <f>VLOOKUP(C2252,[9]Resumen!$C$1:$J$65536,8,0)</f>
        <v>2 Postes autosoportables de acero (18/1210) de ángulo mayor y terminal (90°) Tipo ATU2-18</v>
      </c>
      <c r="E2252" s="37" t="s">
        <v>50</v>
      </c>
      <c r="F2252" s="38">
        <f t="shared" si="38"/>
        <v>0</v>
      </c>
      <c r="G2252" s="39">
        <f>VLOOKUP(C2252,'[10]Estructuras de Acero y Concreto'!$C$1:$L$65536,7,0)</f>
        <v>46567.56787061684</v>
      </c>
      <c r="J2252" s="42">
        <f>VLOOKUP(C2252,'[10]Estructuras de Acero y Concreto'!$C$1:$L$65536,10,0)</f>
        <v>12390</v>
      </c>
      <c r="M2252" s="9"/>
      <c r="N2252" s="9"/>
      <c r="O2252" s="9"/>
      <c r="P2252" s="9"/>
      <c r="Q2252" s="9"/>
      <c r="R2252" s="9"/>
    </row>
    <row r="2253" spans="1:18" x14ac:dyDescent="0.2">
      <c r="A2253" s="33"/>
      <c r="B2253" s="34">
        <f t="shared" si="39"/>
        <v>229</v>
      </c>
      <c r="C2253" s="49" t="s">
        <v>2271</v>
      </c>
      <c r="D2253" s="35" t="str">
        <f>VLOOKUP(C2253,[9]Resumen!$C$1:$J$65536,8,0)</f>
        <v>1 Poste de concreto (21/500) de suspensión (2°) Tipo SU1-21</v>
      </c>
      <c r="E2253" s="37" t="s">
        <v>50</v>
      </c>
      <c r="F2253" s="38">
        <f t="shared" si="38"/>
        <v>1</v>
      </c>
      <c r="G2253" s="39">
        <f>VLOOKUP(C2253,'[10]Estructuras de Acero y Concreto'!$C$1:$L$65536,7,0)</f>
        <v>2675.335345120337</v>
      </c>
      <c r="J2253" s="42">
        <f>VLOOKUP(C2253,'[10]Estructuras de Acero y Concreto'!$C$1:$L$65536,10,0)</f>
        <v>4812.5</v>
      </c>
      <c r="M2253" s="9"/>
      <c r="N2253" s="9"/>
      <c r="O2253" s="9"/>
      <c r="P2253" s="9"/>
      <c r="Q2253" s="9"/>
      <c r="R2253" s="9"/>
    </row>
    <row r="2254" spans="1:18" x14ac:dyDescent="0.2">
      <c r="A2254" s="33"/>
      <c r="B2254" s="34">
        <f t="shared" si="39"/>
        <v>230</v>
      </c>
      <c r="C2254" s="49" t="s">
        <v>2272</v>
      </c>
      <c r="D2254" s="35" t="str">
        <f>VLOOKUP(C2254,[9]Resumen!$C$1:$J$65536,8,0)</f>
        <v>1 Poste autosoportable de acero (21/1300) de suspensión (25°) Tipo SU11-21</v>
      </c>
      <c r="E2254" s="37" t="s">
        <v>50</v>
      </c>
      <c r="F2254" s="38">
        <f t="shared" si="38"/>
        <v>0</v>
      </c>
      <c r="G2254" s="39">
        <f>VLOOKUP(C2254,'[10]Estructuras de Acero y Concreto'!$C$1:$L$65536,7,0)</f>
        <v>6378.1406518512322</v>
      </c>
      <c r="J2254" s="42">
        <f>VLOOKUP(C2254,'[10]Estructuras de Acero y Concreto'!$C$1:$L$65536,10,0)</f>
        <v>1697</v>
      </c>
      <c r="M2254" s="9"/>
      <c r="N2254" s="9"/>
      <c r="O2254" s="9"/>
      <c r="P2254" s="9"/>
      <c r="Q2254" s="9"/>
      <c r="R2254" s="9"/>
    </row>
    <row r="2255" spans="1:18" x14ac:dyDescent="0.2">
      <c r="A2255" s="33"/>
      <c r="B2255" s="34">
        <f t="shared" si="39"/>
        <v>231</v>
      </c>
      <c r="C2255" s="49" t="s">
        <v>2273</v>
      </c>
      <c r="D2255" s="35" t="str">
        <f>VLOOKUP(C2255,[9]Resumen!$C$1:$J$65536,8,0)</f>
        <v>1 Poste autosoportable de acero (21/2150) de ángulo medio (50°) Tipo AU1-21</v>
      </c>
      <c r="E2255" s="37" t="s">
        <v>50</v>
      </c>
      <c r="F2255" s="38">
        <f t="shared" si="38"/>
        <v>0</v>
      </c>
      <c r="G2255" s="39">
        <f>VLOOKUP(C2255,'[10]Estructuras de Acero y Concreto'!$C$1:$L$65536,7,0)</f>
        <v>8847.4620474117855</v>
      </c>
      <c r="J2255" s="42">
        <f>VLOOKUP(C2255,'[10]Estructuras de Acero y Concreto'!$C$1:$L$65536,10,0)</f>
        <v>2354</v>
      </c>
      <c r="M2255" s="9"/>
      <c r="N2255" s="9"/>
      <c r="O2255" s="9"/>
      <c r="P2255" s="9"/>
      <c r="Q2255" s="9"/>
      <c r="R2255" s="9"/>
    </row>
    <row r="2256" spans="1:18" x14ac:dyDescent="0.2">
      <c r="A2256" s="33"/>
      <c r="B2256" s="34">
        <f t="shared" si="39"/>
        <v>232</v>
      </c>
      <c r="C2256" s="49" t="s">
        <v>2274</v>
      </c>
      <c r="D2256" s="35" t="str">
        <f>VLOOKUP(C2256,[9]Resumen!$C$1:$J$65536,8,0)</f>
        <v>1 Poste autosoportable de acero (21/3300) de ángulo mayor y terminal (90°) Tipo ATU1-21</v>
      </c>
      <c r="E2256" s="37" t="s">
        <v>50</v>
      </c>
      <c r="F2256" s="38">
        <f t="shared" si="38"/>
        <v>0</v>
      </c>
      <c r="G2256" s="39">
        <f>VLOOKUP(C2256,'[10]Estructuras de Acero y Concreto'!$C$1:$L$65536,7,0)</f>
        <v>11688.872968330779</v>
      </c>
      <c r="J2256" s="42">
        <f>VLOOKUP(C2256,'[10]Estructuras de Acero y Concreto'!$C$1:$L$65536,10,0)</f>
        <v>3110</v>
      </c>
      <c r="M2256" s="9"/>
      <c r="N2256" s="9"/>
      <c r="O2256" s="9"/>
      <c r="P2256" s="9"/>
      <c r="Q2256" s="9"/>
      <c r="R2256" s="9"/>
    </row>
    <row r="2257" spans="1:18" x14ac:dyDescent="0.2">
      <c r="A2257" s="33"/>
      <c r="B2257" s="34">
        <f t="shared" si="39"/>
        <v>233</v>
      </c>
      <c r="C2257" s="49" t="s">
        <v>2275</v>
      </c>
      <c r="D2257" s="35" t="str">
        <f>VLOOKUP(C2257,[9]Resumen!$C$1:$J$65536,8,0)</f>
        <v>1 Poste de concreto (21/600) de suspensión (2°) Tipo SU1-21</v>
      </c>
      <c r="E2257" s="37" t="s">
        <v>50</v>
      </c>
      <c r="F2257" s="38">
        <f t="shared" si="38"/>
        <v>1</v>
      </c>
      <c r="G2257" s="39">
        <f>VLOOKUP(C2257,'[10]Estructuras de Acero y Concreto'!$C$1:$L$65536,7,0)</f>
        <v>2636.1078437327128</v>
      </c>
      <c r="J2257" s="42">
        <f>VLOOKUP(C2257,'[10]Estructuras de Acero y Concreto'!$C$1:$L$65536,10,0)</f>
        <v>4774</v>
      </c>
      <c r="M2257" s="9"/>
      <c r="N2257" s="9"/>
      <c r="O2257" s="9"/>
      <c r="P2257" s="9"/>
      <c r="Q2257" s="9"/>
      <c r="R2257" s="9"/>
    </row>
    <row r="2258" spans="1:18" x14ac:dyDescent="0.2">
      <c r="A2258" s="33"/>
      <c r="B2258" s="34">
        <f t="shared" si="39"/>
        <v>234</v>
      </c>
      <c r="C2258" s="49" t="s">
        <v>2276</v>
      </c>
      <c r="D2258" s="35" t="str">
        <f>VLOOKUP(C2258,[9]Resumen!$C$1:$J$65536,8,0)</f>
        <v>1 Poste autosoportable de acero (21/1650) de suspensión (25°) Tipo SU11-21</v>
      </c>
      <c r="E2258" s="37" t="s">
        <v>50</v>
      </c>
      <c r="F2258" s="38">
        <f t="shared" si="38"/>
        <v>0</v>
      </c>
      <c r="G2258" s="39">
        <f>VLOOKUP(C2258,'[10]Estructuras de Acero y Concreto'!$C$1:$L$65536,7,0)</f>
        <v>7449.3074672770435</v>
      </c>
      <c r="J2258" s="42">
        <f>VLOOKUP(C2258,'[10]Estructuras de Acero y Concreto'!$C$1:$L$65536,10,0)</f>
        <v>1982</v>
      </c>
      <c r="M2258" s="9"/>
      <c r="N2258" s="9"/>
      <c r="O2258" s="9"/>
      <c r="P2258" s="9"/>
      <c r="Q2258" s="9"/>
      <c r="R2258" s="9"/>
    </row>
    <row r="2259" spans="1:18" x14ac:dyDescent="0.2">
      <c r="A2259" s="33"/>
      <c r="B2259" s="34">
        <f t="shared" si="39"/>
        <v>235</v>
      </c>
      <c r="C2259" s="49" t="s">
        <v>2277</v>
      </c>
      <c r="D2259" s="35" t="str">
        <f>VLOOKUP(C2259,[9]Resumen!$C$1:$J$65536,8,0)</f>
        <v>1 Poste autosoportable de acero (21/2750) de ángulo medio (50°) Tipo AU1-21</v>
      </c>
      <c r="E2259" s="37" t="s">
        <v>50</v>
      </c>
      <c r="F2259" s="38">
        <f t="shared" si="38"/>
        <v>0</v>
      </c>
      <c r="G2259" s="39">
        <f>VLOOKUP(C2259,'[10]Estructuras de Acero y Concreto'!$C$1:$L$65536,7,0)</f>
        <v>10380.921909495051</v>
      </c>
      <c r="J2259" s="42">
        <f>VLOOKUP(C2259,'[10]Estructuras de Acero y Concreto'!$C$1:$L$65536,10,0)</f>
        <v>2762</v>
      </c>
      <c r="M2259" s="9"/>
      <c r="N2259" s="9"/>
      <c r="O2259" s="9"/>
      <c r="P2259" s="9"/>
      <c r="Q2259" s="9"/>
      <c r="R2259" s="9"/>
    </row>
    <row r="2260" spans="1:18" x14ac:dyDescent="0.2">
      <c r="A2260" s="33"/>
      <c r="B2260" s="34">
        <f t="shared" si="39"/>
        <v>236</v>
      </c>
      <c r="C2260" s="49" t="s">
        <v>2278</v>
      </c>
      <c r="D2260" s="35" t="str">
        <f>VLOOKUP(C2260,[9]Resumen!$C$1:$J$65536,8,0)</f>
        <v>1 Poste autosoportable de acero (21/4300) de ángulo mayor y terminal (90°) Tipo ATU1-21</v>
      </c>
      <c r="E2260" s="37" t="s">
        <v>50</v>
      </c>
      <c r="F2260" s="38">
        <f t="shared" si="38"/>
        <v>0</v>
      </c>
      <c r="G2260" s="39">
        <f>VLOOKUP(C2260,'[10]Estructuras de Acero y Concreto'!$C$1:$L$65536,7,0)</f>
        <v>13883.825319940161</v>
      </c>
      <c r="J2260" s="42">
        <f>VLOOKUP(C2260,'[10]Estructuras de Acero y Concreto'!$C$1:$L$65536,10,0)</f>
        <v>3694</v>
      </c>
      <c r="M2260" s="9"/>
      <c r="N2260" s="9"/>
      <c r="O2260" s="9"/>
      <c r="P2260" s="9"/>
      <c r="Q2260" s="9"/>
      <c r="R2260" s="9"/>
    </row>
    <row r="2261" spans="1:18" x14ac:dyDescent="0.2">
      <c r="A2261" s="33"/>
      <c r="B2261" s="34">
        <f t="shared" si="39"/>
        <v>237</v>
      </c>
      <c r="C2261" s="49" t="s">
        <v>2279</v>
      </c>
      <c r="D2261" s="35" t="str">
        <f>VLOOKUP(C2261,[9]Resumen!$C$1:$J$65536,8,0)</f>
        <v>1 Poste de concreto (21/700) de suspensión (2°) Tipo SU1-21</v>
      </c>
      <c r="E2261" s="37" t="s">
        <v>50</v>
      </c>
      <c r="F2261" s="38">
        <f t="shared" si="38"/>
        <v>1</v>
      </c>
      <c r="G2261" s="39">
        <f>VLOOKUP(C2261,'[10]Estructuras de Acero y Concreto'!$C$1:$L$65536,7,0)</f>
        <v>2910.7003534460841</v>
      </c>
      <c r="J2261" s="42">
        <f>VLOOKUP(C2261,'[10]Estructuras de Acero y Concreto'!$C$1:$L$65536,10,0)</f>
        <v>5043.5</v>
      </c>
      <c r="M2261" s="9"/>
      <c r="N2261" s="9"/>
      <c r="O2261" s="9"/>
      <c r="P2261" s="9"/>
      <c r="Q2261" s="9"/>
      <c r="R2261" s="9"/>
    </row>
    <row r="2262" spans="1:18" x14ac:dyDescent="0.2">
      <c r="A2262" s="33"/>
      <c r="B2262" s="34">
        <f t="shared" si="39"/>
        <v>238</v>
      </c>
      <c r="C2262" s="49" t="s">
        <v>2280</v>
      </c>
      <c r="D2262" s="35" t="str">
        <f>VLOOKUP(C2262,[9]Resumen!$C$1:$J$65536,8,0)</f>
        <v>1 Poste autosoportable de acero (21/2400) de suspensión (25°) Tipo SU11-21</v>
      </c>
      <c r="E2262" s="37" t="s">
        <v>50</v>
      </c>
      <c r="F2262" s="38">
        <f t="shared" si="38"/>
        <v>0</v>
      </c>
      <c r="G2262" s="39">
        <f>VLOOKUP(C2262,'[10]Estructuras de Acero y Concreto'!$C$1:$L$65536,7,0)</f>
        <v>9505.1960568837749</v>
      </c>
      <c r="J2262" s="42">
        <f>VLOOKUP(C2262,'[10]Estructuras de Acero y Concreto'!$C$1:$L$65536,10,0)</f>
        <v>2529</v>
      </c>
      <c r="M2262" s="9"/>
      <c r="N2262" s="9"/>
      <c r="O2262" s="9"/>
      <c r="P2262" s="9"/>
      <c r="Q2262" s="9"/>
      <c r="R2262" s="9"/>
    </row>
    <row r="2263" spans="1:18" x14ac:dyDescent="0.2">
      <c r="A2263" s="33"/>
      <c r="B2263" s="34">
        <f t="shared" si="39"/>
        <v>239</v>
      </c>
      <c r="C2263" s="49" t="s">
        <v>2281</v>
      </c>
      <c r="D2263" s="35" t="str">
        <f>VLOOKUP(C2263,[9]Resumen!$C$1:$J$65536,8,0)</f>
        <v>1 Poste autosoportable de acero (21/4050) de ángulo medio (50°) Tipo AU1-21</v>
      </c>
      <c r="E2263" s="37" t="s">
        <v>50</v>
      </c>
      <c r="F2263" s="38">
        <f t="shared" si="38"/>
        <v>0</v>
      </c>
      <c r="G2263" s="39">
        <f>VLOOKUP(C2263,'[10]Estructuras de Acero y Concreto'!$C$1:$L$65536,7,0)</f>
        <v>13353.879632308444</v>
      </c>
      <c r="J2263" s="42">
        <f>VLOOKUP(C2263,'[10]Estructuras de Acero y Concreto'!$C$1:$L$65536,10,0)</f>
        <v>3553</v>
      </c>
      <c r="M2263" s="9"/>
      <c r="N2263" s="9"/>
      <c r="O2263" s="9"/>
      <c r="P2263" s="9"/>
      <c r="Q2263" s="9"/>
      <c r="R2263" s="9"/>
    </row>
    <row r="2264" spans="1:18" x14ac:dyDescent="0.2">
      <c r="A2264" s="33"/>
      <c r="B2264" s="34">
        <f t="shared" si="39"/>
        <v>240</v>
      </c>
      <c r="C2264" s="49" t="s">
        <v>2282</v>
      </c>
      <c r="D2264" s="35" t="str">
        <f>VLOOKUP(C2264,[9]Resumen!$C$1:$J$65536,8,0)</f>
        <v>1 Poste autosoportable de acero (21/6400) de ángulo mayor y terminal (90°) Tipo ATU1-21</v>
      </c>
      <c r="E2264" s="37" t="s">
        <v>50</v>
      </c>
      <c r="F2264" s="38">
        <f t="shared" si="38"/>
        <v>0</v>
      </c>
      <c r="G2264" s="39">
        <f>VLOOKUP(C2264,'[10]Estructuras de Acero y Concreto'!$C$1:$L$65536,7,0)</f>
        <v>17976.810098882997</v>
      </c>
      <c r="J2264" s="42">
        <f>VLOOKUP(C2264,'[10]Estructuras de Acero y Concreto'!$C$1:$L$65536,10,0)</f>
        <v>4783</v>
      </c>
      <c r="M2264" s="9"/>
      <c r="N2264" s="9"/>
      <c r="O2264" s="9"/>
      <c r="P2264" s="9"/>
      <c r="Q2264" s="9"/>
      <c r="R2264" s="9"/>
    </row>
    <row r="2265" spans="1:18" x14ac:dyDescent="0.2">
      <c r="A2265" s="33"/>
      <c r="B2265" s="34">
        <f t="shared" si="39"/>
        <v>241</v>
      </c>
      <c r="C2265" s="49" t="s">
        <v>2283</v>
      </c>
      <c r="D2265" s="35" t="str">
        <f>VLOOKUP(C2265,[9]Resumen!$C$1:$J$65536,8,0)</f>
        <v>1 Poste de concreto (21/700) de suspensión (2°) Tipo SU2-21</v>
      </c>
      <c r="E2265" s="37" t="s">
        <v>50</v>
      </c>
      <c r="F2265" s="38">
        <f t="shared" si="38"/>
        <v>1</v>
      </c>
      <c r="G2265" s="39">
        <f>VLOOKUP(C2265,'[10]Estructuras de Acero y Concreto'!$C$1:$L$65536,7,0)</f>
        <v>2910.7003534460841</v>
      </c>
      <c r="J2265" s="42">
        <f>VLOOKUP(C2265,'[10]Estructuras de Acero y Concreto'!$C$1:$L$65536,10,0)</f>
        <v>5043.5</v>
      </c>
      <c r="M2265" s="9"/>
      <c r="N2265" s="9"/>
      <c r="O2265" s="9"/>
      <c r="P2265" s="9"/>
      <c r="Q2265" s="9"/>
      <c r="R2265" s="9"/>
    </row>
    <row r="2266" spans="1:18" x14ac:dyDescent="0.2">
      <c r="A2266" s="33"/>
      <c r="B2266" s="34">
        <f t="shared" si="39"/>
        <v>242</v>
      </c>
      <c r="C2266" s="49" t="s">
        <v>2284</v>
      </c>
      <c r="D2266" s="35" t="str">
        <f>VLOOKUP(C2266,[9]Resumen!$C$1:$J$65536,8,0)</f>
        <v>1 Poste autosoportable de acero (21/1950) de suspensión (25°) Tipo SU21-21</v>
      </c>
      <c r="E2266" s="37" t="s">
        <v>50</v>
      </c>
      <c r="F2266" s="38">
        <f t="shared" si="38"/>
        <v>0</v>
      </c>
      <c r="G2266" s="39">
        <f>VLOOKUP(C2266,'[10]Estructuras de Acero y Concreto'!$C$1:$L$65536,7,0)</f>
        <v>8302.482439563566</v>
      </c>
      <c r="J2266" s="42">
        <f>VLOOKUP(C2266,'[10]Estructuras de Acero y Concreto'!$C$1:$L$65536,10,0)</f>
        <v>2209</v>
      </c>
      <c r="M2266" s="9"/>
      <c r="N2266" s="9"/>
      <c r="O2266" s="9"/>
      <c r="P2266" s="9"/>
      <c r="Q2266" s="9"/>
      <c r="R2266" s="9"/>
    </row>
    <row r="2267" spans="1:18" x14ac:dyDescent="0.2">
      <c r="A2267" s="33"/>
      <c r="B2267" s="34">
        <f t="shared" si="39"/>
        <v>243</v>
      </c>
      <c r="C2267" s="49" t="s">
        <v>2285</v>
      </c>
      <c r="D2267" s="35" t="str">
        <f>VLOOKUP(C2267,[9]Resumen!$C$1:$J$65536,8,0)</f>
        <v>2 Postes autosoportables de acero (21/2150) de ángulo medio (50°) Tipo AU2-21</v>
      </c>
      <c r="E2267" s="37" t="s">
        <v>50</v>
      </c>
      <c r="F2267" s="38">
        <f t="shared" si="38"/>
        <v>0</v>
      </c>
      <c r="G2267" s="39">
        <f>VLOOKUP(C2267,'[10]Estructuras de Acero y Concreto'!$C$1:$L$65536,7,0)</f>
        <v>17694.924094823571</v>
      </c>
      <c r="J2267" s="42">
        <f>VLOOKUP(C2267,'[10]Estructuras de Acero y Concreto'!$C$1:$L$65536,10,0)</f>
        <v>4708</v>
      </c>
      <c r="M2267" s="9"/>
      <c r="N2267" s="9"/>
      <c r="O2267" s="9"/>
      <c r="P2267" s="9"/>
      <c r="Q2267" s="9"/>
      <c r="R2267" s="9"/>
    </row>
    <row r="2268" spans="1:18" x14ac:dyDescent="0.2">
      <c r="A2268" s="33"/>
      <c r="B2268" s="34">
        <f t="shared" si="39"/>
        <v>244</v>
      </c>
      <c r="C2268" s="49" t="s">
        <v>2286</v>
      </c>
      <c r="D2268" s="35" t="str">
        <f>VLOOKUP(C2268,[9]Resumen!$C$1:$J$65536,8,0)</f>
        <v>2 Postes autosoportables de acero (21/3300) de ángulo mayor y terminal (90°) Tipo ATU2-21</v>
      </c>
      <c r="E2268" s="37" t="s">
        <v>50</v>
      </c>
      <c r="F2268" s="38">
        <f t="shared" si="38"/>
        <v>0</v>
      </c>
      <c r="G2268" s="39">
        <f>VLOOKUP(C2268,'[10]Estructuras de Acero y Concreto'!$C$1:$L$65536,7,0)</f>
        <v>23377.745936661559</v>
      </c>
      <c r="J2268" s="42">
        <f>VLOOKUP(C2268,'[10]Estructuras de Acero y Concreto'!$C$1:$L$65536,10,0)</f>
        <v>6220</v>
      </c>
      <c r="M2268" s="9"/>
      <c r="N2268" s="9"/>
      <c r="O2268" s="9"/>
      <c r="P2268" s="9"/>
      <c r="Q2268" s="9"/>
      <c r="R2268" s="9"/>
    </row>
    <row r="2269" spans="1:18" x14ac:dyDescent="0.2">
      <c r="A2269" s="33"/>
      <c r="B2269" s="34">
        <f t="shared" si="39"/>
        <v>245</v>
      </c>
      <c r="C2269" s="49" t="s">
        <v>2287</v>
      </c>
      <c r="D2269" s="35" t="str">
        <f>VLOOKUP(C2269,[9]Resumen!$C$1:$J$65536,8,0)</f>
        <v>1 Poste de concreto (21/800) de suspensión (2°) Tipo SU2-21</v>
      </c>
      <c r="E2269" s="37" t="s">
        <v>50</v>
      </c>
      <c r="F2269" s="38">
        <f t="shared" si="38"/>
        <v>1</v>
      </c>
      <c r="G2269" s="39">
        <f>VLOOKUP(C2269,'[10]Estructuras de Acero y Concreto'!$C$1:$L$65536,7,0)</f>
        <v>2782.8288878838284</v>
      </c>
      <c r="J2269" s="42">
        <f>VLOOKUP(C2269,'[10]Estructuras de Acero y Concreto'!$C$1:$L$65536,10,0)</f>
        <v>4918</v>
      </c>
      <c r="M2269" s="9"/>
      <c r="N2269" s="9"/>
      <c r="O2269" s="9"/>
      <c r="P2269" s="9"/>
      <c r="Q2269" s="9"/>
      <c r="R2269" s="9"/>
    </row>
    <row r="2270" spans="1:18" x14ac:dyDescent="0.2">
      <c r="A2270" s="33"/>
      <c r="B2270" s="34">
        <f t="shared" si="39"/>
        <v>246</v>
      </c>
      <c r="C2270" s="49" t="s">
        <v>2288</v>
      </c>
      <c r="D2270" s="35" t="str">
        <f>VLOOKUP(C2270,[9]Resumen!$C$1:$J$65536,8,0)</f>
        <v>1 Poste autosoportable de acero (21/2650) de suspensión (25°) Tipo SU21-21</v>
      </c>
      <c r="E2270" s="37" t="s">
        <v>50</v>
      </c>
      <c r="F2270" s="38">
        <f t="shared" si="38"/>
        <v>0</v>
      </c>
      <c r="G2270" s="39">
        <f>VLOOKUP(C2270,'[10]Estructuras de Acero y Concreto'!$C$1:$L$65536,7,0)</f>
        <v>10136.620705976886</v>
      </c>
      <c r="J2270" s="42">
        <f>VLOOKUP(C2270,'[10]Estructuras de Acero y Concreto'!$C$1:$L$65536,10,0)</f>
        <v>2697</v>
      </c>
      <c r="M2270" s="9"/>
      <c r="N2270" s="9"/>
      <c r="O2270" s="9"/>
      <c r="P2270" s="9"/>
      <c r="Q2270" s="9"/>
      <c r="R2270" s="9"/>
    </row>
    <row r="2271" spans="1:18" x14ac:dyDescent="0.2">
      <c r="A2271" s="33"/>
      <c r="B2271" s="34">
        <f t="shared" si="39"/>
        <v>247</v>
      </c>
      <c r="C2271" s="49" t="s">
        <v>2289</v>
      </c>
      <c r="D2271" s="35" t="str">
        <f>VLOOKUP(C2271,[9]Resumen!$C$1:$J$65536,8,0)</f>
        <v>2 Postes autosoportables de acero (21/2750) de ángulo medio (50°) Tipo AU2-21</v>
      </c>
      <c r="E2271" s="37" t="s">
        <v>50</v>
      </c>
      <c r="F2271" s="38">
        <f t="shared" si="38"/>
        <v>0</v>
      </c>
      <c r="G2271" s="39">
        <f>VLOOKUP(C2271,'[10]Estructuras de Acero y Concreto'!$C$1:$L$65536,7,0)</f>
        <v>20761.843818990103</v>
      </c>
      <c r="J2271" s="42">
        <f>VLOOKUP(C2271,'[10]Estructuras de Acero y Concreto'!$C$1:$L$65536,10,0)</f>
        <v>5524</v>
      </c>
      <c r="M2271" s="9"/>
      <c r="N2271" s="9"/>
      <c r="O2271" s="9"/>
      <c r="P2271" s="9"/>
      <c r="Q2271" s="9"/>
      <c r="R2271" s="9"/>
    </row>
    <row r="2272" spans="1:18" x14ac:dyDescent="0.2">
      <c r="A2272" s="33"/>
      <c r="B2272" s="34">
        <f t="shared" si="39"/>
        <v>248</v>
      </c>
      <c r="C2272" s="49" t="s">
        <v>2290</v>
      </c>
      <c r="D2272" s="35" t="str">
        <f>VLOOKUP(C2272,[9]Resumen!$C$1:$J$65536,8,0)</f>
        <v>2 Postes autosoportables de acero (21/4300) de ángulo mayor y terminal (90°) Tipo ATU2-21</v>
      </c>
      <c r="E2272" s="37" t="s">
        <v>50</v>
      </c>
      <c r="F2272" s="38">
        <f t="shared" si="38"/>
        <v>0</v>
      </c>
      <c r="G2272" s="39">
        <f>VLOOKUP(C2272,'[10]Estructuras de Acero y Concreto'!$C$1:$L$65536,7,0)</f>
        <v>27767.650639880321</v>
      </c>
      <c r="J2272" s="42">
        <f>VLOOKUP(C2272,'[10]Estructuras de Acero y Concreto'!$C$1:$L$65536,10,0)</f>
        <v>7388</v>
      </c>
      <c r="M2272" s="9"/>
      <c r="N2272" s="9"/>
      <c r="O2272" s="9"/>
      <c r="P2272" s="9"/>
      <c r="Q2272" s="9"/>
      <c r="R2272" s="9"/>
    </row>
    <row r="2273" spans="1:18" x14ac:dyDescent="0.2">
      <c r="A2273" s="33"/>
      <c r="B2273" s="34">
        <f t="shared" si="39"/>
        <v>249</v>
      </c>
      <c r="C2273" s="49" t="s">
        <v>2291</v>
      </c>
      <c r="D2273" s="35" t="str">
        <f>VLOOKUP(C2273,[9]Resumen!$C$1:$J$65536,8,0)</f>
        <v>1 Poste de concreto (21/1100) de suspensión (2°) Tipo SU2-21</v>
      </c>
      <c r="E2273" s="37" t="s">
        <v>50</v>
      </c>
      <c r="F2273" s="38">
        <f t="shared" si="38"/>
        <v>1</v>
      </c>
      <c r="G2273" s="39">
        <f>VLOOKUP(C2273,'[10]Estructuras de Acero y Concreto'!$C$1:$L$65536,7,0)</f>
        <v>2932.5969166819955</v>
      </c>
      <c r="J2273" s="42">
        <f>VLOOKUP(C2273,'[10]Estructuras de Acero y Concreto'!$C$1:$L$65536,10,0)</f>
        <v>5064.9904761904754</v>
      </c>
      <c r="M2273" s="9"/>
      <c r="N2273" s="9"/>
      <c r="O2273" s="9"/>
      <c r="P2273" s="9"/>
      <c r="Q2273" s="9"/>
      <c r="R2273" s="9"/>
    </row>
    <row r="2274" spans="1:18" x14ac:dyDescent="0.2">
      <c r="A2274" s="33"/>
      <c r="B2274" s="34">
        <f t="shared" si="39"/>
        <v>250</v>
      </c>
      <c r="C2274" s="49" t="s">
        <v>2292</v>
      </c>
      <c r="D2274" s="35" t="str">
        <f>VLOOKUP(C2274,[9]Resumen!$C$1:$J$65536,8,0)</f>
        <v>1 Poste autosoportable de acero (21/4050) de suspensión (25°) Tipo SU21-21</v>
      </c>
      <c r="E2274" s="37" t="s">
        <v>50</v>
      </c>
      <c r="F2274" s="38">
        <f t="shared" si="38"/>
        <v>0</v>
      </c>
      <c r="G2274" s="39">
        <f>VLOOKUP(C2274,'[10]Estructuras de Acero y Concreto'!$C$1:$L$65536,7,0)</f>
        <v>13353.879632308444</v>
      </c>
      <c r="J2274" s="42">
        <f>VLOOKUP(C2274,'[10]Estructuras de Acero y Concreto'!$C$1:$L$65536,10,0)</f>
        <v>3553</v>
      </c>
      <c r="M2274" s="9"/>
      <c r="N2274" s="9"/>
      <c r="O2274" s="9"/>
      <c r="P2274" s="9"/>
      <c r="Q2274" s="9"/>
      <c r="R2274" s="9"/>
    </row>
    <row r="2275" spans="1:18" x14ac:dyDescent="0.2">
      <c r="A2275" s="33"/>
      <c r="B2275" s="34">
        <f t="shared" si="39"/>
        <v>251</v>
      </c>
      <c r="C2275" s="49" t="s">
        <v>2293</v>
      </c>
      <c r="D2275" s="35" t="str">
        <f>VLOOKUP(C2275,[9]Resumen!$C$1:$J$65536,8,0)</f>
        <v>2 Postes autosoportables de acero (21/4050) de ángulo medio (50°) Tipo AU2-21</v>
      </c>
      <c r="E2275" s="37" t="s">
        <v>50</v>
      </c>
      <c r="F2275" s="38">
        <f t="shared" si="38"/>
        <v>0</v>
      </c>
      <c r="G2275" s="39">
        <f>VLOOKUP(C2275,'[10]Estructuras de Acero y Concreto'!$C$1:$L$65536,7,0)</f>
        <v>26707.759264616889</v>
      </c>
      <c r="J2275" s="42">
        <f>VLOOKUP(C2275,'[10]Estructuras de Acero y Concreto'!$C$1:$L$65536,10,0)</f>
        <v>7106</v>
      </c>
      <c r="M2275" s="9"/>
      <c r="N2275" s="9"/>
      <c r="O2275" s="9"/>
      <c r="P2275" s="9"/>
      <c r="Q2275" s="9"/>
      <c r="R2275" s="9"/>
    </row>
    <row r="2276" spans="1:18" x14ac:dyDescent="0.2">
      <c r="A2276" s="33"/>
      <c r="B2276" s="34">
        <f t="shared" si="39"/>
        <v>252</v>
      </c>
      <c r="C2276" s="49" t="s">
        <v>2294</v>
      </c>
      <c r="D2276" s="35" t="str">
        <f>VLOOKUP(C2276,[9]Resumen!$C$1:$J$65536,8,0)</f>
        <v>2 Postes autosoportables de acero (21/6400) de ángulo mayor y terminal (90°) Tipo ATU2-21</v>
      </c>
      <c r="E2276" s="37" t="s">
        <v>50</v>
      </c>
      <c r="F2276" s="38">
        <f t="shared" si="38"/>
        <v>0</v>
      </c>
      <c r="G2276" s="39">
        <f>VLOOKUP(C2276,'[10]Estructuras de Acero y Concreto'!$C$1:$L$65536,7,0)</f>
        <v>35953.620197765995</v>
      </c>
      <c r="J2276" s="42">
        <f>VLOOKUP(C2276,'[10]Estructuras de Acero y Concreto'!$C$1:$L$65536,10,0)</f>
        <v>9566</v>
      </c>
      <c r="M2276" s="9"/>
      <c r="N2276" s="9"/>
      <c r="O2276" s="9"/>
      <c r="P2276" s="9"/>
      <c r="Q2276" s="9"/>
      <c r="R2276" s="9"/>
    </row>
    <row r="2277" spans="1:18" x14ac:dyDescent="0.2">
      <c r="A2277" s="33"/>
      <c r="B2277" s="34">
        <f t="shared" si="39"/>
        <v>253</v>
      </c>
      <c r="C2277" s="49" t="s">
        <v>2295</v>
      </c>
      <c r="D2277" s="35" t="str">
        <f>VLOOKUP(C2277,[9]Resumen!$C$1:$J$65536,8,0)</f>
        <v>1 Poste de concreto (21/400) de suspensión (2°) Tipo SU1-21</v>
      </c>
      <c r="E2277" s="37" t="s">
        <v>50</v>
      </c>
      <c r="F2277" s="38">
        <f t="shared" si="38"/>
        <v>1</v>
      </c>
      <c r="G2277" s="39">
        <f>VLOOKUP(C2277,'[10]Estructuras de Acero y Concreto'!$C$1:$L$65536,7,0)</f>
        <v>2557.6528409574639</v>
      </c>
      <c r="J2277" s="42">
        <f>VLOOKUP(C2277,'[10]Estructuras de Acero y Concreto'!$C$1:$L$65536,10,0)</f>
        <v>4697</v>
      </c>
      <c r="M2277" s="9"/>
      <c r="N2277" s="9"/>
      <c r="O2277" s="9"/>
      <c r="P2277" s="9"/>
      <c r="Q2277" s="9"/>
      <c r="R2277" s="9"/>
    </row>
    <row r="2278" spans="1:18" x14ac:dyDescent="0.2">
      <c r="A2278" s="33"/>
      <c r="B2278" s="34">
        <f t="shared" si="39"/>
        <v>254</v>
      </c>
      <c r="C2278" s="49" t="s">
        <v>2296</v>
      </c>
      <c r="D2278" s="35" t="str">
        <f>VLOOKUP(C2278,[9]Resumen!$C$1:$J$65536,8,0)</f>
        <v>1 Poste autosoportable de acero (21/1300) de suspensión (25°) Tipo SU11-21</v>
      </c>
      <c r="E2278" s="37" t="s">
        <v>50</v>
      </c>
      <c r="F2278" s="38">
        <f t="shared" si="38"/>
        <v>0</v>
      </c>
      <c r="G2278" s="39">
        <f>VLOOKUP(C2278,'[10]Estructuras de Acero y Concreto'!$C$1:$L$65536,7,0)</f>
        <v>6175.1827289284474</v>
      </c>
      <c r="J2278" s="42">
        <f>VLOOKUP(C2278,'[10]Estructuras de Acero y Concreto'!$C$1:$L$65536,10,0)</f>
        <v>1643</v>
      </c>
      <c r="M2278" s="9"/>
      <c r="N2278" s="9"/>
      <c r="O2278" s="9"/>
      <c r="P2278" s="9"/>
      <c r="Q2278" s="9"/>
      <c r="R2278" s="9"/>
    </row>
    <row r="2279" spans="1:18" x14ac:dyDescent="0.2">
      <c r="A2279" s="33"/>
      <c r="B2279" s="34">
        <f t="shared" si="39"/>
        <v>255</v>
      </c>
      <c r="C2279" s="49" t="s">
        <v>2297</v>
      </c>
      <c r="D2279" s="35" t="str">
        <f>VLOOKUP(C2279,[9]Resumen!$C$1:$J$65536,8,0)</f>
        <v>1 Poste autosoportable de acero (21/2150) de ángulo medio (50°) Tipo AU1-21</v>
      </c>
      <c r="E2279" s="37" t="s">
        <v>50</v>
      </c>
      <c r="F2279" s="38">
        <f t="shared" si="38"/>
        <v>0</v>
      </c>
      <c r="G2279" s="39">
        <f>VLOOKUP(C2279,'[10]Estructuras de Acero y Concreto'!$C$1:$L$65536,7,0)</f>
        <v>8565.5760433523628</v>
      </c>
      <c r="J2279" s="42">
        <f>VLOOKUP(C2279,'[10]Estructuras de Acero y Concreto'!$C$1:$L$65536,10,0)</f>
        <v>2279</v>
      </c>
      <c r="M2279" s="9"/>
      <c r="N2279" s="9"/>
      <c r="O2279" s="9"/>
      <c r="P2279" s="9"/>
      <c r="Q2279" s="9"/>
      <c r="R2279" s="9"/>
    </row>
    <row r="2280" spans="1:18" x14ac:dyDescent="0.2">
      <c r="A2280" s="33"/>
      <c r="B2280" s="34">
        <f t="shared" si="39"/>
        <v>256</v>
      </c>
      <c r="C2280" s="49" t="s">
        <v>2298</v>
      </c>
      <c r="D2280" s="35" t="str">
        <f>VLOOKUP(C2280,[9]Resumen!$C$1:$J$65536,8,0)</f>
        <v>1 Poste autosoportable de acero (21/3450) de ángulo mayor y terminal (90°) Tipo ATU1-21</v>
      </c>
      <c r="E2280" s="37" t="s">
        <v>50</v>
      </c>
      <c r="F2280" s="38">
        <f t="shared" si="38"/>
        <v>0</v>
      </c>
      <c r="G2280" s="39">
        <f>VLOOKUP(C2280,'[10]Estructuras de Acero y Concreto'!$C$1:$L$65536,7,0)</f>
        <v>11647.529687735398</v>
      </c>
      <c r="J2280" s="42">
        <f>VLOOKUP(C2280,'[10]Estructuras de Acero y Concreto'!$C$1:$L$65536,10,0)</f>
        <v>3099</v>
      </c>
      <c r="M2280" s="9"/>
      <c r="N2280" s="9"/>
      <c r="O2280" s="9"/>
      <c r="P2280" s="9"/>
      <c r="Q2280" s="9"/>
      <c r="R2280" s="9"/>
    </row>
    <row r="2281" spans="1:18" x14ac:dyDescent="0.2">
      <c r="A2281" s="33"/>
      <c r="B2281" s="34">
        <f t="shared" si="39"/>
        <v>257</v>
      </c>
      <c r="C2281" s="49" t="s">
        <v>2299</v>
      </c>
      <c r="D2281" s="35" t="str">
        <f>VLOOKUP(C2281,[9]Resumen!$C$1:$J$65536,8,0)</f>
        <v>1 Poste de concreto (21/500) de suspensión (2°) Tipo SU1-21</v>
      </c>
      <c r="E2281" s="37" t="s">
        <v>50</v>
      </c>
      <c r="F2281" s="38">
        <f t="shared" ref="F2281:F2344" si="40">IF(MID(C2281,1,2)="EA",0,1)</f>
        <v>1</v>
      </c>
      <c r="G2281" s="39">
        <f>VLOOKUP(C2281,'[10]Estructuras de Acero y Concreto'!$C$1:$L$65536,7,0)</f>
        <v>2675.335345120337</v>
      </c>
      <c r="J2281" s="42">
        <f>VLOOKUP(C2281,'[10]Estructuras de Acero y Concreto'!$C$1:$L$65536,10,0)</f>
        <v>4812.5</v>
      </c>
      <c r="M2281" s="9"/>
      <c r="N2281" s="9"/>
      <c r="O2281" s="9"/>
      <c r="P2281" s="9"/>
      <c r="Q2281" s="9"/>
      <c r="R2281" s="9"/>
    </row>
    <row r="2282" spans="1:18" x14ac:dyDescent="0.2">
      <c r="A2282" s="33"/>
      <c r="B2282" s="34">
        <f t="shared" si="39"/>
        <v>258</v>
      </c>
      <c r="C2282" s="49" t="s">
        <v>2300</v>
      </c>
      <c r="D2282" s="35" t="str">
        <f>VLOOKUP(C2282,[9]Resumen!$C$1:$J$65536,8,0)</f>
        <v>1 Poste autosoportable de acero (21/1650) de suspensión (25°) Tipo SU11-21</v>
      </c>
      <c r="E2282" s="37" t="s">
        <v>50</v>
      </c>
      <c r="F2282" s="38">
        <f t="shared" si="40"/>
        <v>0</v>
      </c>
      <c r="G2282" s="39">
        <f>VLOOKUP(C2282,'[10]Estructuras de Acero y Concreto'!$C$1:$L$65536,7,0)</f>
        <v>7212.5232238671269</v>
      </c>
      <c r="J2282" s="42">
        <f>VLOOKUP(C2282,'[10]Estructuras de Acero y Concreto'!$C$1:$L$65536,10,0)</f>
        <v>1919</v>
      </c>
      <c r="M2282" s="9"/>
      <c r="N2282" s="9"/>
      <c r="O2282" s="9"/>
      <c r="P2282" s="9"/>
      <c r="Q2282" s="9"/>
      <c r="R2282" s="9"/>
    </row>
    <row r="2283" spans="1:18" x14ac:dyDescent="0.2">
      <c r="A2283" s="33"/>
      <c r="B2283" s="34">
        <f t="shared" ref="B2283:B2346" si="41">1+B2282</f>
        <v>259</v>
      </c>
      <c r="C2283" s="49" t="s">
        <v>2301</v>
      </c>
      <c r="D2283" s="35" t="str">
        <f>VLOOKUP(C2283,[9]Resumen!$C$1:$J$65536,8,0)</f>
        <v>1 Poste autosoportable de acero (21/2850) de ángulo medio (50°) Tipo AU1-21</v>
      </c>
      <c r="E2283" s="37" t="s">
        <v>50</v>
      </c>
      <c r="F2283" s="38">
        <f t="shared" si="40"/>
        <v>0</v>
      </c>
      <c r="G2283" s="39">
        <f>VLOOKUP(C2283,'[10]Estructuras de Acero y Concreto'!$C$1:$L$65536,7,0)</f>
        <v>10286.959908141911</v>
      </c>
      <c r="J2283" s="42">
        <f>VLOOKUP(C2283,'[10]Estructuras de Acero y Concreto'!$C$1:$L$65536,10,0)</f>
        <v>2737</v>
      </c>
      <c r="M2283" s="9"/>
      <c r="N2283" s="9"/>
      <c r="O2283" s="9"/>
      <c r="P2283" s="9"/>
      <c r="Q2283" s="9"/>
      <c r="R2283" s="9"/>
    </row>
    <row r="2284" spans="1:18" x14ac:dyDescent="0.2">
      <c r="A2284" s="33"/>
      <c r="B2284" s="34">
        <f t="shared" si="41"/>
        <v>260</v>
      </c>
      <c r="C2284" s="49" t="s">
        <v>2302</v>
      </c>
      <c r="D2284" s="35" t="str">
        <f>VLOOKUP(C2284,[9]Resumen!$C$1:$J$65536,8,0)</f>
        <v>1 Poste autosoportable de acero (21/4550) de ángulo mayor y terminal (90°) Tipo ATU1-21</v>
      </c>
      <c r="E2284" s="37" t="s">
        <v>50</v>
      </c>
      <c r="F2284" s="38">
        <f t="shared" si="40"/>
        <v>0</v>
      </c>
      <c r="G2284" s="39">
        <f>VLOOKUP(C2284,'[10]Estructuras de Acero y Concreto'!$C$1:$L$65536,7,0)</f>
        <v>13940.202520752046</v>
      </c>
      <c r="J2284" s="42">
        <f>VLOOKUP(C2284,'[10]Estructuras de Acero y Concreto'!$C$1:$L$65536,10,0)</f>
        <v>3709</v>
      </c>
      <c r="M2284" s="9"/>
      <c r="N2284" s="9"/>
      <c r="O2284" s="9"/>
      <c r="P2284" s="9"/>
      <c r="Q2284" s="9"/>
      <c r="R2284" s="9"/>
    </row>
    <row r="2285" spans="1:18" x14ac:dyDescent="0.2">
      <c r="A2285" s="33"/>
      <c r="B2285" s="34">
        <f t="shared" si="41"/>
        <v>261</v>
      </c>
      <c r="C2285" s="49" t="s">
        <v>2303</v>
      </c>
      <c r="D2285" s="35" t="str">
        <f>VLOOKUP(C2285,[9]Resumen!$C$1:$J$65536,8,0)</f>
        <v>1 Poste de concreto (21/600) de suspensión (2°) Tipo SU1-21</v>
      </c>
      <c r="E2285" s="37" t="s">
        <v>50</v>
      </c>
      <c r="F2285" s="38">
        <f t="shared" si="40"/>
        <v>1</v>
      </c>
      <c r="G2285" s="39">
        <f>VLOOKUP(C2285,'[10]Estructuras de Acero y Concreto'!$C$1:$L$65536,7,0)</f>
        <v>2636.1078437327128</v>
      </c>
      <c r="J2285" s="42">
        <f>VLOOKUP(C2285,'[10]Estructuras de Acero y Concreto'!$C$1:$L$65536,10,0)</f>
        <v>4774</v>
      </c>
      <c r="M2285" s="9"/>
      <c r="N2285" s="9"/>
      <c r="O2285" s="9"/>
      <c r="P2285" s="9"/>
      <c r="Q2285" s="9"/>
      <c r="R2285" s="9"/>
    </row>
    <row r="2286" spans="1:18" x14ac:dyDescent="0.2">
      <c r="A2286" s="33"/>
      <c r="B2286" s="34">
        <f t="shared" si="41"/>
        <v>262</v>
      </c>
      <c r="C2286" s="49" t="s">
        <v>2304</v>
      </c>
      <c r="D2286" s="35" t="str">
        <f>VLOOKUP(C2286,[9]Resumen!$C$1:$J$65536,8,0)</f>
        <v>1 Poste autosoportable de acero (21/2500) de suspensión (25°) Tipo SU11-21</v>
      </c>
      <c r="E2286" s="37" t="s">
        <v>50</v>
      </c>
      <c r="F2286" s="38">
        <f t="shared" si="40"/>
        <v>0</v>
      </c>
      <c r="G2286" s="39">
        <f>VLOOKUP(C2286,'[10]Estructuras de Acero y Concreto'!$C$1:$L$65536,7,0)</f>
        <v>9445.0603760177655</v>
      </c>
      <c r="J2286" s="42">
        <f>VLOOKUP(C2286,'[10]Estructuras de Acero y Concreto'!$C$1:$L$65536,10,0)</f>
        <v>2513</v>
      </c>
      <c r="M2286" s="9"/>
      <c r="N2286" s="9"/>
      <c r="O2286" s="9"/>
      <c r="P2286" s="9"/>
      <c r="Q2286" s="9"/>
      <c r="R2286" s="9"/>
    </row>
    <row r="2287" spans="1:18" x14ac:dyDescent="0.2">
      <c r="A2287" s="33"/>
      <c r="B2287" s="34">
        <f t="shared" si="41"/>
        <v>263</v>
      </c>
      <c r="C2287" s="49" t="s">
        <v>2305</v>
      </c>
      <c r="D2287" s="35" t="str">
        <f>VLOOKUP(C2287,[9]Resumen!$C$1:$J$65536,8,0)</f>
        <v>1 Poste autosoportable de acero (21/4350) de ángulo medio (50°) Tipo AU1-21</v>
      </c>
      <c r="E2287" s="37" t="s">
        <v>50</v>
      </c>
      <c r="F2287" s="38">
        <f t="shared" si="40"/>
        <v>0</v>
      </c>
      <c r="G2287" s="39">
        <f>VLOOKUP(C2287,'[10]Estructuras de Acero y Concreto'!$C$1:$L$65536,7,0)</f>
        <v>13541.803635014727</v>
      </c>
      <c r="J2287" s="42">
        <f>VLOOKUP(C2287,'[10]Estructuras de Acero y Concreto'!$C$1:$L$65536,10,0)</f>
        <v>3603</v>
      </c>
      <c r="M2287" s="9"/>
      <c r="N2287" s="9"/>
      <c r="O2287" s="9"/>
      <c r="P2287" s="9"/>
      <c r="Q2287" s="9"/>
      <c r="R2287" s="9"/>
    </row>
    <row r="2288" spans="1:18" x14ac:dyDescent="0.2">
      <c r="A2288" s="33"/>
      <c r="B2288" s="34">
        <f t="shared" si="41"/>
        <v>264</v>
      </c>
      <c r="C2288" s="49" t="s">
        <v>2306</v>
      </c>
      <c r="D2288" s="35" t="str">
        <f>VLOOKUP(C2288,[9]Resumen!$C$1:$J$65536,8,0)</f>
        <v>1 Poste autosoportable de acero (21/7000) de ángulo mayor y terminal (90°) Tipo ATU1-21</v>
      </c>
      <c r="E2288" s="37" t="s">
        <v>50</v>
      </c>
      <c r="F2288" s="38">
        <f t="shared" si="40"/>
        <v>0</v>
      </c>
      <c r="G2288" s="39">
        <f>VLOOKUP(C2288,'[10]Estructuras de Acero y Concreto'!$C$1:$L$65536,7,0)</f>
        <v>18446.620105648704</v>
      </c>
      <c r="J2288" s="42">
        <f>VLOOKUP(C2288,'[10]Estructuras de Acero y Concreto'!$C$1:$L$65536,10,0)</f>
        <v>4908</v>
      </c>
      <c r="M2288" s="9"/>
      <c r="N2288" s="9"/>
      <c r="O2288" s="9"/>
      <c r="P2288" s="9"/>
      <c r="Q2288" s="9"/>
      <c r="R2288" s="9"/>
    </row>
    <row r="2289" spans="1:18" x14ac:dyDescent="0.2">
      <c r="A2289" s="33"/>
      <c r="B2289" s="34">
        <f t="shared" si="41"/>
        <v>265</v>
      </c>
      <c r="C2289" s="49" t="s">
        <v>2307</v>
      </c>
      <c r="D2289" s="35" t="str">
        <f>VLOOKUP(C2289,[9]Resumen!$C$1:$J$65536,8,0)</f>
        <v>1 Poste de concreto (21/500) de suspensión (2°) Tipo SU2-21</v>
      </c>
      <c r="E2289" s="37" t="s">
        <v>50</v>
      </c>
      <c r="F2289" s="38">
        <f t="shared" si="40"/>
        <v>1</v>
      </c>
      <c r="G2289" s="39">
        <f>VLOOKUP(C2289,'[10]Estructuras de Acero y Concreto'!$C$1:$L$65536,7,0)</f>
        <v>2675.335345120337</v>
      </c>
      <c r="J2289" s="42">
        <f>VLOOKUP(C2289,'[10]Estructuras de Acero y Concreto'!$C$1:$L$65536,10,0)</f>
        <v>4812.5</v>
      </c>
      <c r="M2289" s="9"/>
      <c r="N2289" s="9"/>
      <c r="O2289" s="9"/>
      <c r="P2289" s="9"/>
      <c r="Q2289" s="9"/>
      <c r="R2289" s="9"/>
    </row>
    <row r="2290" spans="1:18" x14ac:dyDescent="0.2">
      <c r="A2290" s="33"/>
      <c r="B2290" s="34">
        <f t="shared" si="41"/>
        <v>266</v>
      </c>
      <c r="C2290" s="49" t="s">
        <v>2308</v>
      </c>
      <c r="D2290" s="35" t="str">
        <f>VLOOKUP(C2290,[9]Resumen!$C$1:$J$65536,8,0)</f>
        <v>1 Poste autosoportable de acero (21/1850) de suspensión (25°) Tipo SU21-21</v>
      </c>
      <c r="E2290" s="37" t="s">
        <v>50</v>
      </c>
      <c r="F2290" s="38">
        <f t="shared" si="40"/>
        <v>0</v>
      </c>
      <c r="G2290" s="39">
        <f>VLOOKUP(C2290,'[10]Estructuras de Acero y Concreto'!$C$1:$L$65536,7,0)</f>
        <v>7768.7782718777244</v>
      </c>
      <c r="J2290" s="42">
        <f>VLOOKUP(C2290,'[10]Estructuras de Acero y Concreto'!$C$1:$L$65536,10,0)</f>
        <v>2067</v>
      </c>
      <c r="M2290" s="9"/>
      <c r="N2290" s="9"/>
      <c r="O2290" s="9"/>
      <c r="P2290" s="9"/>
      <c r="Q2290" s="9"/>
      <c r="R2290" s="9"/>
    </row>
    <row r="2291" spans="1:18" x14ac:dyDescent="0.2">
      <c r="A2291" s="33"/>
      <c r="B2291" s="34">
        <f t="shared" si="41"/>
        <v>267</v>
      </c>
      <c r="C2291" s="49" t="s">
        <v>2309</v>
      </c>
      <c r="D2291" s="35" t="str">
        <f>VLOOKUP(C2291,[9]Resumen!$C$1:$J$65536,8,0)</f>
        <v>2 Postes autosoportables de acero (21/2150) de ángulo medio (50°) Tipo AU2-21</v>
      </c>
      <c r="E2291" s="37" t="s">
        <v>50</v>
      </c>
      <c r="F2291" s="38">
        <f t="shared" si="40"/>
        <v>0</v>
      </c>
      <c r="G2291" s="39">
        <f>VLOOKUP(C2291,'[10]Estructuras de Acero y Concreto'!$C$1:$L$65536,7,0)</f>
        <v>17131.152086704726</v>
      </c>
      <c r="J2291" s="42">
        <f>VLOOKUP(C2291,'[10]Estructuras de Acero y Concreto'!$C$1:$L$65536,10,0)</f>
        <v>4558</v>
      </c>
      <c r="M2291" s="9"/>
      <c r="N2291" s="9"/>
      <c r="O2291" s="9"/>
      <c r="P2291" s="9"/>
      <c r="Q2291" s="9"/>
      <c r="R2291" s="9"/>
    </row>
    <row r="2292" spans="1:18" x14ac:dyDescent="0.2">
      <c r="A2292" s="33"/>
      <c r="B2292" s="34">
        <f t="shared" si="41"/>
        <v>268</v>
      </c>
      <c r="C2292" s="49" t="s">
        <v>2310</v>
      </c>
      <c r="D2292" s="35" t="str">
        <f>VLOOKUP(C2292,[9]Resumen!$C$1:$J$65536,8,0)</f>
        <v>2 Postes autosoportables de acero (21/3450) de ángulo mayor y terminal (90°) Tipo ATU2-21</v>
      </c>
      <c r="E2292" s="37" t="s">
        <v>50</v>
      </c>
      <c r="F2292" s="38">
        <f t="shared" si="40"/>
        <v>0</v>
      </c>
      <c r="G2292" s="39">
        <f>VLOOKUP(C2292,'[10]Estructuras de Acero y Concreto'!$C$1:$L$65536,7,0)</f>
        <v>23295.059375470795</v>
      </c>
      <c r="J2292" s="42">
        <f>VLOOKUP(C2292,'[10]Estructuras de Acero y Concreto'!$C$1:$L$65536,10,0)</f>
        <v>6198</v>
      </c>
      <c r="M2292" s="9"/>
      <c r="N2292" s="9"/>
      <c r="O2292" s="9"/>
      <c r="P2292" s="9"/>
      <c r="Q2292" s="9"/>
      <c r="R2292" s="9"/>
    </row>
    <row r="2293" spans="1:18" x14ac:dyDescent="0.2">
      <c r="A2293" s="33"/>
      <c r="B2293" s="34">
        <f t="shared" si="41"/>
        <v>269</v>
      </c>
      <c r="C2293" s="49" t="s">
        <v>2311</v>
      </c>
      <c r="D2293" s="35" t="str">
        <f>VLOOKUP(C2293,[9]Resumen!$C$1:$J$65536,8,0)</f>
        <v>1 Poste de concreto (21/700) de suspensión (2°) Tipo SU2-21</v>
      </c>
      <c r="E2293" s="37" t="s">
        <v>50</v>
      </c>
      <c r="F2293" s="38">
        <f t="shared" si="40"/>
        <v>1</v>
      </c>
      <c r="G2293" s="39">
        <f>VLOOKUP(C2293,'[10]Estructuras de Acero y Concreto'!$C$1:$L$65536,7,0)</f>
        <v>2910.7003534460841</v>
      </c>
      <c r="J2293" s="42">
        <f>VLOOKUP(C2293,'[10]Estructuras de Acero y Concreto'!$C$1:$L$65536,10,0)</f>
        <v>5043.5</v>
      </c>
      <c r="M2293" s="9"/>
      <c r="N2293" s="9"/>
      <c r="O2293" s="9"/>
      <c r="P2293" s="9"/>
      <c r="Q2293" s="9"/>
      <c r="R2293" s="9"/>
    </row>
    <row r="2294" spans="1:18" x14ac:dyDescent="0.2">
      <c r="A2294" s="33"/>
      <c r="B2294" s="34">
        <f t="shared" si="41"/>
        <v>270</v>
      </c>
      <c r="C2294" s="49" t="s">
        <v>2312</v>
      </c>
      <c r="D2294" s="35" t="str">
        <f>VLOOKUP(C2294,[9]Resumen!$C$1:$J$65536,8,0)</f>
        <v>1 Poste autosoportable de acero (21/2600) de suspensión (25°) Tipo SU21-21</v>
      </c>
      <c r="E2294" s="37" t="s">
        <v>50</v>
      </c>
      <c r="F2294" s="38">
        <f t="shared" si="40"/>
        <v>0</v>
      </c>
      <c r="G2294" s="39">
        <f>VLOOKUP(C2294,'[10]Estructuras de Acero y Concreto'!$C$1:$L$65536,7,0)</f>
        <v>9689.361579535931</v>
      </c>
      <c r="J2294" s="42">
        <f>VLOOKUP(C2294,'[10]Estructuras de Acero y Concreto'!$C$1:$L$65536,10,0)</f>
        <v>2578</v>
      </c>
      <c r="M2294" s="9"/>
      <c r="N2294" s="9"/>
      <c r="O2294" s="9"/>
      <c r="P2294" s="9"/>
      <c r="Q2294" s="9"/>
      <c r="R2294" s="9"/>
    </row>
    <row r="2295" spans="1:18" x14ac:dyDescent="0.2">
      <c r="A2295" s="33"/>
      <c r="B2295" s="34">
        <f t="shared" si="41"/>
        <v>271</v>
      </c>
      <c r="C2295" s="49" t="s">
        <v>2313</v>
      </c>
      <c r="D2295" s="35" t="str">
        <f>VLOOKUP(C2295,[9]Resumen!$C$1:$J$65536,8,0)</f>
        <v>2 Postes autosoportables de acero (21/2850) de ángulo medio (50°) Tipo AU2-21</v>
      </c>
      <c r="E2295" s="37" t="s">
        <v>50</v>
      </c>
      <c r="F2295" s="38">
        <f t="shared" si="40"/>
        <v>0</v>
      </c>
      <c r="G2295" s="39">
        <f>VLOOKUP(C2295,'[10]Estructuras de Acero y Concreto'!$C$1:$L$65536,7,0)</f>
        <v>20573.919816283822</v>
      </c>
      <c r="J2295" s="42">
        <f>VLOOKUP(C2295,'[10]Estructuras de Acero y Concreto'!$C$1:$L$65536,10,0)</f>
        <v>5474</v>
      </c>
      <c r="M2295" s="9"/>
      <c r="N2295" s="9"/>
      <c r="O2295" s="9"/>
      <c r="P2295" s="9"/>
      <c r="Q2295" s="9"/>
      <c r="R2295" s="9"/>
    </row>
    <row r="2296" spans="1:18" x14ac:dyDescent="0.2">
      <c r="A2296" s="33"/>
      <c r="B2296" s="34">
        <f t="shared" si="41"/>
        <v>272</v>
      </c>
      <c r="C2296" s="49" t="s">
        <v>2314</v>
      </c>
      <c r="D2296" s="35" t="str">
        <f>VLOOKUP(C2296,[9]Resumen!$C$1:$J$65536,8,0)</f>
        <v>2 Postes autosoportables de acero (21/4550) de ángulo mayor y terminal (90°) Tipo ATU2-21</v>
      </c>
      <c r="E2296" s="37" t="s">
        <v>50</v>
      </c>
      <c r="F2296" s="38">
        <f t="shared" si="40"/>
        <v>0</v>
      </c>
      <c r="G2296" s="39">
        <f>VLOOKUP(C2296,'[10]Estructuras de Acero y Concreto'!$C$1:$L$65536,7,0)</f>
        <v>27880.405041504091</v>
      </c>
      <c r="J2296" s="42">
        <f>VLOOKUP(C2296,'[10]Estructuras de Acero y Concreto'!$C$1:$L$65536,10,0)</f>
        <v>7418</v>
      </c>
      <c r="M2296" s="9"/>
      <c r="N2296" s="9"/>
      <c r="O2296" s="9"/>
      <c r="P2296" s="9"/>
      <c r="Q2296" s="9"/>
      <c r="R2296" s="9"/>
    </row>
    <row r="2297" spans="1:18" x14ac:dyDescent="0.2">
      <c r="A2297" s="33"/>
      <c r="B2297" s="34">
        <f t="shared" si="41"/>
        <v>273</v>
      </c>
      <c r="C2297" s="49" t="s">
        <v>2315</v>
      </c>
      <c r="D2297" s="35" t="str">
        <f>VLOOKUP(C2297,[9]Resumen!$C$1:$J$65536,8,0)</f>
        <v>1 Poste de concreto (21/900) de suspensión (2°) Tipo SU2-21</v>
      </c>
      <c r="E2297" s="37" t="s">
        <v>50</v>
      </c>
      <c r="F2297" s="38">
        <f t="shared" si="40"/>
        <v>1</v>
      </c>
      <c r="G2297" s="39">
        <f>VLOOKUP(C2297,'[10]Estructuras de Acero y Concreto'!$C$1:$L$65536,7,0)</f>
        <v>2820.4601186522154</v>
      </c>
      <c r="J2297" s="42">
        <f>VLOOKUP(C2297,'[10]Estructuras de Acero y Concreto'!$C$1:$L$65536,10,0)</f>
        <v>4954.9333333333325</v>
      </c>
      <c r="M2297" s="9"/>
      <c r="N2297" s="9"/>
      <c r="O2297" s="9"/>
      <c r="P2297" s="9"/>
      <c r="Q2297" s="9"/>
      <c r="R2297" s="9"/>
    </row>
    <row r="2298" spans="1:18" x14ac:dyDescent="0.2">
      <c r="A2298" s="33"/>
      <c r="B2298" s="34">
        <f t="shared" si="41"/>
        <v>274</v>
      </c>
      <c r="C2298" s="49" t="s">
        <v>2316</v>
      </c>
      <c r="D2298" s="35" t="str">
        <f>VLOOKUP(C2298,[9]Resumen!$C$1:$J$65536,8,0)</f>
        <v>1 Poste autosoportable de acero (21/4200) de suspensión (25°) Tipo SU21-21</v>
      </c>
      <c r="E2298" s="37" t="s">
        <v>50</v>
      </c>
      <c r="F2298" s="38">
        <f t="shared" si="40"/>
        <v>0</v>
      </c>
      <c r="G2298" s="39">
        <f>VLOOKUP(C2298,'[10]Estructuras de Acero y Concreto'!$C$1:$L$65536,7,0)</f>
        <v>13233.608270576422</v>
      </c>
      <c r="J2298" s="42">
        <f>VLOOKUP(C2298,'[10]Estructuras de Acero y Concreto'!$C$1:$L$65536,10,0)</f>
        <v>3521</v>
      </c>
      <c r="M2298" s="9"/>
      <c r="N2298" s="9"/>
      <c r="O2298" s="9"/>
      <c r="P2298" s="9"/>
      <c r="Q2298" s="9"/>
      <c r="R2298" s="9"/>
    </row>
    <row r="2299" spans="1:18" x14ac:dyDescent="0.2">
      <c r="A2299" s="33"/>
      <c r="B2299" s="34">
        <f t="shared" si="41"/>
        <v>275</v>
      </c>
      <c r="C2299" s="49" t="s">
        <v>2317</v>
      </c>
      <c r="D2299" s="35" t="str">
        <f>VLOOKUP(C2299,[9]Resumen!$C$1:$J$65536,8,0)</f>
        <v>2 Postes autosoportables de acero (21/4350) de ángulo medio (50°) Tipo AU2-21</v>
      </c>
      <c r="E2299" s="37" t="s">
        <v>50</v>
      </c>
      <c r="F2299" s="38">
        <f t="shared" si="40"/>
        <v>0</v>
      </c>
      <c r="G2299" s="39">
        <f>VLOOKUP(C2299,'[10]Estructuras de Acero y Concreto'!$C$1:$L$65536,7,0)</f>
        <v>27083.607270029454</v>
      </c>
      <c r="J2299" s="42">
        <f>VLOOKUP(C2299,'[10]Estructuras de Acero y Concreto'!$C$1:$L$65536,10,0)</f>
        <v>7206</v>
      </c>
      <c r="M2299" s="9"/>
      <c r="N2299" s="9"/>
      <c r="O2299" s="9"/>
      <c r="P2299" s="9"/>
      <c r="Q2299" s="9"/>
      <c r="R2299" s="9"/>
    </row>
    <row r="2300" spans="1:18" x14ac:dyDescent="0.2">
      <c r="A2300" s="33"/>
      <c r="B2300" s="34">
        <f t="shared" si="41"/>
        <v>276</v>
      </c>
      <c r="C2300" s="49" t="s">
        <v>2318</v>
      </c>
      <c r="D2300" s="35" t="str">
        <f>VLOOKUP(C2300,[9]Resumen!$C$1:$J$65536,8,0)</f>
        <v>2 Postes autosoportables de acero (21/7000) de ángulo mayor y terminal (90°) Tipo ATU2-21</v>
      </c>
      <c r="E2300" s="37" t="s">
        <v>50</v>
      </c>
      <c r="F2300" s="38">
        <f t="shared" si="40"/>
        <v>0</v>
      </c>
      <c r="G2300" s="39">
        <f>VLOOKUP(C2300,'[10]Estructuras de Acero y Concreto'!$C$1:$L$65536,7,0)</f>
        <v>36893.240211297409</v>
      </c>
      <c r="J2300" s="42">
        <f>VLOOKUP(C2300,'[10]Estructuras de Acero y Concreto'!$C$1:$L$65536,10,0)</f>
        <v>9816</v>
      </c>
      <c r="M2300" s="9"/>
      <c r="N2300" s="9"/>
      <c r="O2300" s="9"/>
      <c r="P2300" s="9"/>
      <c r="Q2300" s="9"/>
      <c r="R2300" s="9"/>
    </row>
    <row r="2301" spans="1:18" x14ac:dyDescent="0.2">
      <c r="A2301" s="33"/>
      <c r="B2301" s="34">
        <f t="shared" si="41"/>
        <v>277</v>
      </c>
      <c r="C2301" s="49" t="s">
        <v>2319</v>
      </c>
      <c r="D2301" s="35" t="str">
        <f>VLOOKUP(C2301,[9]Resumen!$C$1:$J$65536,8,0)</f>
        <v>1 Poste de concreto (15/300) de suspensión (3°) Tipo SU1-15</v>
      </c>
      <c r="E2301" s="37" t="s">
        <v>50</v>
      </c>
      <c r="F2301" s="38">
        <f t="shared" si="40"/>
        <v>1</v>
      </c>
      <c r="G2301" s="39">
        <f>VLOOKUP(C2301,'[10]Estructuras de Acero y Concreto'!$C$1:$L$65536,7,0)</f>
        <v>517.82276880099016</v>
      </c>
      <c r="J2301" s="42">
        <f>VLOOKUP(C2301,'[10]Estructuras de Acero y Concreto'!$C$1:$L$65536,10,0)</f>
        <v>2695</v>
      </c>
      <c r="M2301" s="9"/>
      <c r="N2301" s="9"/>
      <c r="O2301" s="9"/>
      <c r="P2301" s="9"/>
    </row>
    <row r="2302" spans="1:18" x14ac:dyDescent="0.2">
      <c r="A2302" s="33"/>
      <c r="B2302" s="34">
        <f t="shared" si="41"/>
        <v>278</v>
      </c>
      <c r="C2302" s="49" t="s">
        <v>2320</v>
      </c>
      <c r="D2302" s="35" t="str">
        <f>VLOOKUP(C2302,[9]Resumen!$C$1:$J$65536,8,0)</f>
        <v>1 Poste autosoportable de acero (15/600) de suspensión (30°) Tipo SU11-15</v>
      </c>
      <c r="E2302" s="37" t="s">
        <v>50</v>
      </c>
      <c r="F2302" s="38">
        <f t="shared" si="40"/>
        <v>0</v>
      </c>
      <c r="G2302" s="39">
        <f>VLOOKUP(C2302,'[10]Estructuras de Acero y Concreto'!$C$1:$L$65536,7,0)</f>
        <v>2645.9699581044597</v>
      </c>
      <c r="H2302" s="46"/>
      <c r="I2302" s="10"/>
      <c r="J2302" s="42">
        <f>VLOOKUP(C2302,'[10]Estructuras de Acero y Concreto'!$C$1:$L$65536,10,0)</f>
        <v>704</v>
      </c>
      <c r="M2302" s="9"/>
      <c r="N2302" s="9"/>
      <c r="O2302" s="9"/>
      <c r="P2302" s="9"/>
      <c r="Q2302" s="9"/>
      <c r="R2302" s="9"/>
    </row>
    <row r="2303" spans="1:18" x14ac:dyDescent="0.2">
      <c r="A2303" s="33"/>
      <c r="B2303" s="34">
        <f t="shared" si="41"/>
        <v>279</v>
      </c>
      <c r="C2303" s="49" t="s">
        <v>2321</v>
      </c>
      <c r="D2303" s="35" t="str">
        <f>VLOOKUP(C2303,[9]Resumen!$C$1:$J$65536,8,0)</f>
        <v>1 Poste autosoportable de acero (15/850) de ángulo mayor (50°) Tipo AU12-15</v>
      </c>
      <c r="E2303" s="37" t="s">
        <v>50</v>
      </c>
      <c r="F2303" s="38">
        <f t="shared" si="40"/>
        <v>0</v>
      </c>
      <c r="G2303" s="39">
        <f>VLOOKUP(C2303,'[10]Estructuras de Acero y Concreto'!$C$1:$L$65536,7,0)</f>
        <v>3318.7378877929509</v>
      </c>
      <c r="H2303" s="46"/>
      <c r="I2303" s="10"/>
      <c r="J2303" s="42">
        <f>VLOOKUP(C2303,'[10]Estructuras de Acero y Concreto'!$C$1:$L$65536,10,0)</f>
        <v>883</v>
      </c>
      <c r="M2303" s="9"/>
      <c r="N2303" s="9"/>
      <c r="O2303" s="9"/>
      <c r="P2303" s="9"/>
      <c r="Q2303" s="9"/>
      <c r="R2303" s="9"/>
    </row>
    <row r="2304" spans="1:18" x14ac:dyDescent="0.2">
      <c r="A2304" s="33"/>
      <c r="B2304" s="34">
        <f t="shared" si="41"/>
        <v>280</v>
      </c>
      <c r="C2304" s="49" t="s">
        <v>2322</v>
      </c>
      <c r="D2304" s="35" t="str">
        <f>VLOOKUP(C2304,[9]Resumen!$C$1:$J$65536,8,0)</f>
        <v>1 Poste autosoportable de acero (15/1300) de retención y terminal (90°) Tipo RTU1-15</v>
      </c>
      <c r="E2304" s="37" t="s">
        <v>50</v>
      </c>
      <c r="F2304" s="38">
        <f t="shared" si="40"/>
        <v>0</v>
      </c>
      <c r="G2304" s="39">
        <f>VLOOKUP(C2304,'[10]Estructuras de Acero y Concreto'!$C$1:$L$65536,7,0)</f>
        <v>4371.1123029481341</v>
      </c>
      <c r="H2304" s="46"/>
      <c r="I2304" s="10"/>
      <c r="J2304" s="42">
        <f>VLOOKUP(C2304,'[10]Estructuras de Acero y Concreto'!$C$1:$L$65536,10,0)</f>
        <v>1163</v>
      </c>
      <c r="M2304" s="9"/>
      <c r="N2304" s="9"/>
      <c r="O2304" s="9"/>
      <c r="P2304" s="9"/>
      <c r="Q2304" s="9"/>
      <c r="R2304" s="9"/>
    </row>
    <row r="2305" spans="1:18" x14ac:dyDescent="0.2">
      <c r="A2305" s="33"/>
      <c r="B2305" s="34">
        <f t="shared" si="41"/>
        <v>281</v>
      </c>
      <c r="C2305" s="49" t="s">
        <v>2323</v>
      </c>
      <c r="D2305" s="35" t="str">
        <f>VLOOKUP(C2305,[9]Resumen!$C$1:$J$65536,8,0)</f>
        <v>1 Poste de concreto (15/300) de suspensión (3°) Tipo SU1-15</v>
      </c>
      <c r="E2305" s="37" t="s">
        <v>50</v>
      </c>
      <c r="F2305" s="38">
        <f t="shared" si="40"/>
        <v>1</v>
      </c>
      <c r="G2305" s="39">
        <f>VLOOKUP(C2305,'[10]Estructuras de Acero y Concreto'!$C$1:$L$65536,7,0)</f>
        <v>517.82276880099016</v>
      </c>
      <c r="H2305" s="46"/>
      <c r="I2305" s="10"/>
      <c r="J2305" s="42">
        <f>VLOOKUP(C2305,'[10]Estructuras de Acero y Concreto'!$C$1:$L$65536,10,0)</f>
        <v>2695</v>
      </c>
      <c r="M2305" s="9"/>
      <c r="N2305" s="9"/>
      <c r="O2305" s="9"/>
      <c r="P2305" s="9"/>
      <c r="Q2305" s="9"/>
      <c r="R2305" s="9"/>
    </row>
    <row r="2306" spans="1:18" x14ac:dyDescent="0.2">
      <c r="A2306" s="33"/>
      <c r="B2306" s="34">
        <f t="shared" si="41"/>
        <v>282</v>
      </c>
      <c r="C2306" s="49" t="s">
        <v>2324</v>
      </c>
      <c r="D2306" s="35" t="str">
        <f>VLOOKUP(C2306,[9]Resumen!$C$1:$J$65536,8,0)</f>
        <v>1 Poste autosoportable de acero (15/800) de suspensión (30°) Tipo SU11-15</v>
      </c>
      <c r="E2306" s="37" t="s">
        <v>50</v>
      </c>
      <c r="F2306" s="38">
        <f t="shared" si="40"/>
        <v>0</v>
      </c>
      <c r="G2306" s="39">
        <f>VLOOKUP(C2306,'[10]Estructuras de Acero y Concreto'!$C$1:$L$65536,7,0)</f>
        <v>3187.1910858985534</v>
      </c>
      <c r="H2306" s="46"/>
      <c r="I2306" s="10"/>
      <c r="J2306" s="42">
        <f>VLOOKUP(C2306,'[10]Estructuras de Acero y Concreto'!$C$1:$L$65536,10,0)</f>
        <v>848</v>
      </c>
      <c r="M2306" s="9"/>
      <c r="N2306" s="9"/>
      <c r="O2306" s="9"/>
      <c r="P2306" s="9"/>
      <c r="Q2306" s="9"/>
      <c r="R2306" s="9"/>
    </row>
    <row r="2307" spans="1:18" x14ac:dyDescent="0.2">
      <c r="A2307" s="33"/>
      <c r="B2307" s="34">
        <f t="shared" si="41"/>
        <v>283</v>
      </c>
      <c r="C2307" s="49" t="s">
        <v>2325</v>
      </c>
      <c r="D2307" s="35" t="str">
        <f>VLOOKUP(C2307,[9]Resumen!$C$1:$J$65536,8,0)</f>
        <v>1 Poste autosoportable de acero (15/1150) de ángulo mayor (50°) Tipo AU12-15</v>
      </c>
      <c r="E2307" s="37" t="s">
        <v>50</v>
      </c>
      <c r="F2307" s="38">
        <f t="shared" si="40"/>
        <v>0</v>
      </c>
      <c r="G2307" s="39">
        <f>VLOOKUP(C2307,'[10]Estructuras de Acero y Concreto'!$C$1:$L$65536,7,0)</f>
        <v>4036.6075781309505</v>
      </c>
      <c r="H2307" s="46"/>
      <c r="I2307" s="10"/>
      <c r="J2307" s="42">
        <f>VLOOKUP(C2307,'[10]Estructuras de Acero y Concreto'!$C$1:$L$65536,10,0)</f>
        <v>1074</v>
      </c>
      <c r="M2307" s="9"/>
      <c r="N2307" s="9"/>
      <c r="O2307" s="9"/>
      <c r="P2307" s="9"/>
      <c r="Q2307" s="9"/>
      <c r="R2307" s="9"/>
    </row>
    <row r="2308" spans="1:18" x14ac:dyDescent="0.2">
      <c r="A2308" s="33"/>
      <c r="B2308" s="34">
        <f t="shared" si="41"/>
        <v>284</v>
      </c>
      <c r="C2308" s="49" t="s">
        <v>2326</v>
      </c>
      <c r="D2308" s="35" t="str">
        <f>VLOOKUP(C2308,[9]Resumen!$C$1:$J$65536,8,0)</f>
        <v>1 Poste autosoportable de acero (15/1750) de retención y terminal (90°) Tipo RTU1-15</v>
      </c>
      <c r="E2308" s="37" t="s">
        <v>50</v>
      </c>
      <c r="F2308" s="38">
        <f t="shared" si="40"/>
        <v>0</v>
      </c>
      <c r="G2308" s="39">
        <f>VLOOKUP(C2308,'[10]Estructuras de Acero y Concreto'!$C$1:$L$65536,7,0)</f>
        <v>5303.2153563712964</v>
      </c>
      <c r="H2308" s="46"/>
      <c r="I2308" s="10"/>
      <c r="J2308" s="42">
        <f>VLOOKUP(C2308,'[10]Estructuras de Acero y Concreto'!$C$1:$L$65536,10,0)</f>
        <v>1411</v>
      </c>
      <c r="M2308" s="9"/>
      <c r="N2308" s="9"/>
      <c r="O2308" s="9"/>
      <c r="P2308" s="9"/>
      <c r="Q2308" s="9"/>
      <c r="R2308" s="9"/>
    </row>
    <row r="2309" spans="1:18" x14ac:dyDescent="0.2">
      <c r="A2309" s="33"/>
      <c r="B2309" s="34">
        <f t="shared" si="41"/>
        <v>285</v>
      </c>
      <c r="C2309" s="49" t="s">
        <v>2327</v>
      </c>
      <c r="D2309" s="35" t="str">
        <f>VLOOKUP(C2309,[9]Resumen!$C$1:$J$65536,8,0)</f>
        <v>1 Poste de concreto (15/300) de suspensión (3°) Tipo SU1-15</v>
      </c>
      <c r="E2309" s="37" t="s">
        <v>50</v>
      </c>
      <c r="F2309" s="38">
        <f t="shared" si="40"/>
        <v>1</v>
      </c>
      <c r="G2309" s="39">
        <f>VLOOKUP(C2309,'[10]Estructuras de Acero y Concreto'!$C$1:$L$65536,7,0)</f>
        <v>517.82276880099016</v>
      </c>
      <c r="H2309" s="46"/>
      <c r="I2309" s="10"/>
      <c r="J2309" s="42">
        <f>VLOOKUP(C2309,'[10]Estructuras de Acero y Concreto'!$C$1:$L$65536,10,0)</f>
        <v>2695</v>
      </c>
      <c r="M2309" s="9"/>
      <c r="N2309" s="9"/>
      <c r="O2309" s="9"/>
      <c r="P2309" s="9"/>
      <c r="Q2309" s="9"/>
      <c r="R2309" s="9"/>
    </row>
    <row r="2310" spans="1:18" x14ac:dyDescent="0.2">
      <c r="A2310" s="33"/>
      <c r="B2310" s="34">
        <f t="shared" si="41"/>
        <v>286</v>
      </c>
      <c r="C2310" s="49" t="s">
        <v>2328</v>
      </c>
      <c r="D2310" s="35" t="str">
        <f>VLOOKUP(C2310,[9]Resumen!$C$1:$J$65536,8,0)</f>
        <v>1 Poste autosoportable de acero (15/950) de suspensión (30°) Tipo SU11-15</v>
      </c>
      <c r="E2310" s="37" t="s">
        <v>50</v>
      </c>
      <c r="F2310" s="38">
        <f t="shared" si="40"/>
        <v>0</v>
      </c>
      <c r="G2310" s="39">
        <f>VLOOKUP(C2310,'[10]Estructuras de Acero y Concreto'!$C$1:$L$65536,7,0)</f>
        <v>3566.797571365244</v>
      </c>
      <c r="H2310" s="46"/>
      <c r="I2310" s="10"/>
      <c r="J2310" s="42">
        <f>VLOOKUP(C2310,'[10]Estructuras de Acero y Concreto'!$C$1:$L$65536,10,0)</f>
        <v>949</v>
      </c>
      <c r="M2310" s="9"/>
      <c r="N2310" s="9"/>
      <c r="O2310" s="9"/>
      <c r="P2310" s="9"/>
      <c r="Q2310" s="9"/>
      <c r="R2310" s="9"/>
    </row>
    <row r="2311" spans="1:18" x14ac:dyDescent="0.2">
      <c r="A2311" s="33"/>
      <c r="B2311" s="34">
        <f t="shared" si="41"/>
        <v>287</v>
      </c>
      <c r="C2311" s="49" t="s">
        <v>2329</v>
      </c>
      <c r="D2311" s="35" t="str">
        <f>VLOOKUP(C2311,[9]Resumen!$C$1:$J$65536,8,0)</f>
        <v>1 Poste autosoportable de acero (15/1400) de ángulo mayor (50°) Tipo AU12-15</v>
      </c>
      <c r="E2311" s="37" t="s">
        <v>50</v>
      </c>
      <c r="F2311" s="38">
        <f t="shared" si="40"/>
        <v>0</v>
      </c>
      <c r="G2311" s="39">
        <f>VLOOKUP(C2311,'[10]Estructuras de Acero y Concreto'!$C$1:$L$65536,7,0)</f>
        <v>4589.1041460874212</v>
      </c>
      <c r="H2311" s="46"/>
      <c r="I2311" s="10"/>
      <c r="J2311" s="42">
        <f>VLOOKUP(C2311,'[10]Estructuras de Acero y Concreto'!$C$1:$L$65536,10,0)</f>
        <v>1221</v>
      </c>
      <c r="M2311" s="9"/>
      <c r="N2311" s="9"/>
      <c r="O2311" s="9"/>
      <c r="P2311" s="9"/>
      <c r="Q2311" s="9"/>
      <c r="R2311" s="9"/>
    </row>
    <row r="2312" spans="1:18" x14ac:dyDescent="0.2">
      <c r="A2312" s="33"/>
      <c r="B2312" s="34">
        <f t="shared" si="41"/>
        <v>288</v>
      </c>
      <c r="C2312" s="49" t="s">
        <v>2330</v>
      </c>
      <c r="D2312" s="35" t="str">
        <f>VLOOKUP(C2312,[9]Resumen!$C$1:$J$65536,8,0)</f>
        <v>1 Poste autosoportable de acero (15/2150) de retención y terminal (90°) Tipo RTU1-15</v>
      </c>
      <c r="E2312" s="37" t="s">
        <v>50</v>
      </c>
      <c r="F2312" s="38">
        <f t="shared" si="40"/>
        <v>0</v>
      </c>
      <c r="G2312" s="39">
        <f>VLOOKUP(C2312,'[10]Estructuras de Acero y Concreto'!$C$1:$L$65536,7,0)</f>
        <v>6062.4283273046776</v>
      </c>
      <c r="H2312" s="46"/>
      <c r="I2312" s="10"/>
      <c r="J2312" s="42">
        <f>VLOOKUP(C2312,'[10]Estructuras de Acero y Concreto'!$C$1:$L$65536,10,0)</f>
        <v>1613</v>
      </c>
      <c r="M2312" s="9"/>
      <c r="N2312" s="9"/>
      <c r="O2312" s="9"/>
      <c r="P2312" s="9"/>
      <c r="Q2312" s="9"/>
      <c r="R2312" s="9"/>
    </row>
    <row r="2313" spans="1:18" x14ac:dyDescent="0.2">
      <c r="A2313" s="33"/>
      <c r="B2313" s="34">
        <f t="shared" si="41"/>
        <v>289</v>
      </c>
      <c r="C2313" s="49" t="s">
        <v>2331</v>
      </c>
      <c r="D2313" s="35" t="str">
        <f>VLOOKUP(C2313,[9]Resumen!$C$1:$J$65536,8,0)</f>
        <v>1 Poste de concreto (15/400) de suspensión (3°) Tipo SU1-15</v>
      </c>
      <c r="E2313" s="37" t="s">
        <v>50</v>
      </c>
      <c r="F2313" s="38">
        <f t="shared" si="40"/>
        <v>1</v>
      </c>
      <c r="G2313" s="39">
        <f>VLOOKUP(C2313,'[10]Estructuras de Acero y Concreto'!$C$1:$L$65536,7,0)</f>
        <v>596.27777157623927</v>
      </c>
      <c r="H2313" s="46"/>
      <c r="I2313" s="10"/>
      <c r="J2313" s="42">
        <f>VLOOKUP(C2313,'[10]Estructuras de Acero y Concreto'!$C$1:$L$65536,10,0)</f>
        <v>2772</v>
      </c>
      <c r="M2313" s="9"/>
      <c r="N2313" s="9"/>
      <c r="O2313" s="9"/>
      <c r="P2313" s="9"/>
      <c r="Q2313" s="9"/>
      <c r="R2313" s="9"/>
    </row>
    <row r="2314" spans="1:18" x14ac:dyDescent="0.2">
      <c r="A2314" s="33"/>
      <c r="B2314" s="34">
        <f t="shared" si="41"/>
        <v>290</v>
      </c>
      <c r="C2314" s="49" t="s">
        <v>2332</v>
      </c>
      <c r="D2314" s="35" t="str">
        <f>VLOOKUP(C2314,[9]Resumen!$C$1:$J$65536,8,0)</f>
        <v>1 Poste autosoportable de acero (15/1500) de suspensión (30°) Tipo SU11-15</v>
      </c>
      <c r="E2314" s="37" t="s">
        <v>50</v>
      </c>
      <c r="F2314" s="38">
        <f t="shared" si="40"/>
        <v>0</v>
      </c>
      <c r="G2314" s="39">
        <f>VLOOKUP(C2314,'[10]Estructuras de Acero y Concreto'!$C$1:$L$65536,7,0)</f>
        <v>4799.5790291184585</v>
      </c>
      <c r="H2314" s="46"/>
      <c r="I2314" s="10"/>
      <c r="J2314" s="42">
        <f>VLOOKUP(C2314,'[10]Estructuras de Acero y Concreto'!$C$1:$L$65536,10,0)</f>
        <v>1277</v>
      </c>
      <c r="M2314" s="9"/>
      <c r="N2314" s="9"/>
      <c r="O2314" s="9"/>
      <c r="P2314" s="9"/>
      <c r="Q2314" s="9"/>
      <c r="R2314" s="9"/>
    </row>
    <row r="2315" spans="1:18" x14ac:dyDescent="0.2">
      <c r="A2315" s="33"/>
      <c r="B2315" s="34">
        <f t="shared" si="41"/>
        <v>291</v>
      </c>
      <c r="C2315" s="49" t="s">
        <v>2333</v>
      </c>
      <c r="D2315" s="35" t="str">
        <f>VLOOKUP(C2315,[9]Resumen!$C$1:$J$65536,8,0)</f>
        <v>1 Poste autosoportable de acero (15/2150) de ángulo mayor (50°) Tipo AU12-15</v>
      </c>
      <c r="E2315" s="37" t="s">
        <v>50</v>
      </c>
      <c r="F2315" s="38">
        <f t="shared" si="40"/>
        <v>0</v>
      </c>
      <c r="G2315" s="39">
        <f>VLOOKUP(C2315,'[10]Estructuras de Acero y Concreto'!$C$1:$L$65536,7,0)</f>
        <v>6062.4283273046776</v>
      </c>
      <c r="H2315" s="46"/>
      <c r="I2315" s="10"/>
      <c r="J2315" s="42">
        <f>VLOOKUP(C2315,'[10]Estructuras de Acero y Concreto'!$C$1:$L$65536,10,0)</f>
        <v>1613</v>
      </c>
      <c r="M2315" s="9"/>
      <c r="N2315" s="9"/>
      <c r="O2315" s="9"/>
      <c r="P2315" s="9"/>
      <c r="Q2315" s="9"/>
      <c r="R2315" s="9"/>
    </row>
    <row r="2316" spans="1:18" x14ac:dyDescent="0.2">
      <c r="A2316" s="33"/>
      <c r="B2316" s="34">
        <f t="shared" si="41"/>
        <v>292</v>
      </c>
      <c r="C2316" s="49" t="s">
        <v>2334</v>
      </c>
      <c r="D2316" s="35" t="str">
        <f>VLOOKUP(C2316,[9]Resumen!$C$1:$J$65536,8,0)</f>
        <v>1 Poste autosoportable de acero (15/3450) de retención y terminal (90°) Tipo RTU1-15</v>
      </c>
      <c r="E2316" s="37" t="s">
        <v>50</v>
      </c>
      <c r="F2316" s="38">
        <f t="shared" si="40"/>
        <v>0</v>
      </c>
      <c r="G2316" s="39">
        <f>VLOOKUP(C2316,'[10]Estructuras de Acero y Concreto'!$C$1:$L$65536,7,0)</f>
        <v>8246.1052387516811</v>
      </c>
      <c r="H2316" s="46"/>
      <c r="I2316" s="10"/>
      <c r="J2316" s="42">
        <f>VLOOKUP(C2316,'[10]Estructuras de Acero y Concreto'!$C$1:$L$65536,10,0)</f>
        <v>2194</v>
      </c>
      <c r="M2316" s="9"/>
      <c r="N2316" s="9"/>
      <c r="O2316" s="9"/>
      <c r="P2316" s="9"/>
      <c r="Q2316" s="9"/>
      <c r="R2316" s="9"/>
    </row>
    <row r="2317" spans="1:18" x14ac:dyDescent="0.2">
      <c r="A2317" s="33"/>
      <c r="B2317" s="34">
        <f t="shared" si="41"/>
        <v>293</v>
      </c>
      <c r="C2317" s="49" t="s">
        <v>2335</v>
      </c>
      <c r="D2317" s="35" t="str">
        <f>VLOOKUP(C2317,[9]Resumen!$C$1:$J$65536,8,0)</f>
        <v>1 Poste de concreto (15/500) de suspensión (3°) Tipo SU1-15</v>
      </c>
      <c r="E2317" s="37" t="s">
        <v>50</v>
      </c>
      <c r="F2317" s="38">
        <f t="shared" si="40"/>
        <v>1</v>
      </c>
      <c r="G2317" s="39">
        <f>VLOOKUP(C2317,'[10]Estructuras de Acero y Concreto'!$C$1:$L$65536,7,0)</f>
        <v>674.73277435148839</v>
      </c>
      <c r="H2317" s="46"/>
      <c r="I2317" s="10"/>
      <c r="J2317" s="42">
        <f>VLOOKUP(C2317,'[10]Estructuras de Acero y Concreto'!$C$1:$L$65536,10,0)</f>
        <v>2849</v>
      </c>
      <c r="M2317" s="9"/>
      <c r="N2317" s="9"/>
      <c r="O2317" s="9"/>
      <c r="P2317" s="9"/>
      <c r="Q2317" s="9"/>
      <c r="R2317" s="9"/>
    </row>
    <row r="2318" spans="1:18" x14ac:dyDescent="0.2">
      <c r="A2318" s="33"/>
      <c r="B2318" s="34">
        <f t="shared" si="41"/>
        <v>294</v>
      </c>
      <c r="C2318" s="49" t="s">
        <v>2336</v>
      </c>
      <c r="D2318" s="35" t="str">
        <f>VLOOKUP(C2318,[9]Resumen!$C$1:$J$65536,8,0)</f>
        <v>1 Poste autosoportable de acero (15/1800) de suspensión (30°) Tipo SU11-15</v>
      </c>
      <c r="E2318" s="37" t="s">
        <v>50</v>
      </c>
      <c r="F2318" s="38">
        <f t="shared" si="40"/>
        <v>0</v>
      </c>
      <c r="G2318" s="39">
        <f>VLOOKUP(C2318,'[10]Estructuras de Acero y Concreto'!$C$1:$L$65536,7,0)</f>
        <v>5400.9358377785629</v>
      </c>
      <c r="H2318" s="46"/>
      <c r="I2318" s="10"/>
      <c r="J2318" s="42">
        <f>VLOOKUP(C2318,'[10]Estructuras de Acero y Concreto'!$C$1:$L$65536,10,0)</f>
        <v>1437</v>
      </c>
      <c r="M2318" s="9"/>
      <c r="N2318" s="9"/>
      <c r="O2318" s="9"/>
      <c r="P2318" s="9"/>
      <c r="Q2318" s="9"/>
      <c r="R2318" s="9"/>
    </row>
    <row r="2319" spans="1:18" x14ac:dyDescent="0.2">
      <c r="A2319" s="33"/>
      <c r="B2319" s="34">
        <f t="shared" si="41"/>
        <v>295</v>
      </c>
      <c r="C2319" s="49" t="s">
        <v>2337</v>
      </c>
      <c r="D2319" s="35" t="str">
        <f>VLOOKUP(C2319,[9]Resumen!$C$1:$J$65536,8,0)</f>
        <v>1 Poste autosoportable de acero (15/2650) de ángulo mayor (50°) Tipo AU12-15</v>
      </c>
      <c r="E2319" s="37" t="s">
        <v>50</v>
      </c>
      <c r="F2319" s="38">
        <f t="shared" si="40"/>
        <v>0</v>
      </c>
      <c r="G2319" s="39">
        <f>VLOOKUP(C2319,'[10]Estructuras de Acero y Concreto'!$C$1:$L$65536,7,0)</f>
        <v>6945.6711400242057</v>
      </c>
      <c r="H2319" s="46"/>
      <c r="I2319" s="10"/>
      <c r="J2319" s="42">
        <f>VLOOKUP(C2319,'[10]Estructuras de Acero y Concreto'!$C$1:$L$65536,10,0)</f>
        <v>1848</v>
      </c>
      <c r="M2319" s="9"/>
      <c r="N2319" s="9"/>
      <c r="O2319" s="9"/>
      <c r="P2319" s="9"/>
      <c r="Q2319" s="9"/>
      <c r="R2319" s="9"/>
    </row>
    <row r="2320" spans="1:18" x14ac:dyDescent="0.2">
      <c r="A2320" s="33"/>
      <c r="B2320" s="34">
        <f t="shared" si="41"/>
        <v>296</v>
      </c>
      <c r="C2320" s="49" t="s">
        <v>2338</v>
      </c>
      <c r="D2320" s="35" t="str">
        <f>VLOOKUP(C2320,[9]Resumen!$C$1:$J$65536,8,0)</f>
        <v>1 Poste autosoportable de acero (15/4200) de retención y terminal (90°) Tipo RTU1-15</v>
      </c>
      <c r="E2320" s="37" t="s">
        <v>50</v>
      </c>
      <c r="F2320" s="38">
        <f t="shared" si="40"/>
        <v>0</v>
      </c>
      <c r="G2320" s="39">
        <f>VLOOKUP(C2320,'[10]Estructuras de Acero y Concreto'!$C$1:$L$65536,7,0)</f>
        <v>9369.8907749352511</v>
      </c>
      <c r="H2320" s="46"/>
      <c r="I2320" s="10"/>
      <c r="J2320" s="42">
        <f>VLOOKUP(C2320,'[10]Estructuras de Acero y Concreto'!$C$1:$L$65536,10,0)</f>
        <v>2493</v>
      </c>
      <c r="M2320" s="9"/>
      <c r="N2320" s="9"/>
      <c r="O2320" s="9"/>
      <c r="P2320" s="9"/>
      <c r="Q2320" s="9"/>
      <c r="R2320" s="9"/>
    </row>
    <row r="2321" spans="1:18" x14ac:dyDescent="0.2">
      <c r="A2321" s="33"/>
      <c r="B2321" s="34">
        <f t="shared" si="41"/>
        <v>297</v>
      </c>
      <c r="C2321" s="49" t="s">
        <v>2339</v>
      </c>
      <c r="D2321" s="35" t="str">
        <f>VLOOKUP(C2321,[9]Resumen!$C$1:$J$65536,8,0)</f>
        <v>1 Poste de concreto (15/400) de suspensión (3°) Tipo SU2-15</v>
      </c>
      <c r="E2321" s="37" t="s">
        <v>50</v>
      </c>
      <c r="F2321" s="38">
        <f t="shared" si="40"/>
        <v>1</v>
      </c>
      <c r="G2321" s="39">
        <f>VLOOKUP(C2321,'[10]Estructuras de Acero y Concreto'!$C$1:$L$65536,7,0)</f>
        <v>596.27777157623927</v>
      </c>
      <c r="H2321" s="46"/>
      <c r="I2321" s="10"/>
      <c r="J2321" s="42">
        <f>VLOOKUP(C2321,'[10]Estructuras de Acero y Concreto'!$C$1:$L$65536,10,0)</f>
        <v>2772</v>
      </c>
      <c r="M2321" s="9"/>
      <c r="N2321" s="9"/>
      <c r="O2321" s="9"/>
      <c r="P2321" s="9"/>
      <c r="Q2321" s="9"/>
      <c r="R2321" s="9"/>
    </row>
    <row r="2322" spans="1:18" x14ac:dyDescent="0.2">
      <c r="A2322" s="33"/>
      <c r="B2322" s="34">
        <f t="shared" si="41"/>
        <v>298</v>
      </c>
      <c r="C2322" s="49" t="s">
        <v>2340</v>
      </c>
      <c r="D2322" s="35" t="str">
        <f>VLOOKUP(C2322,[9]Resumen!$C$1:$J$65536,8,0)</f>
        <v>2 Postes autosoportables de acero (15/600) de suspensión (30°) Tipo SU21-15</v>
      </c>
      <c r="E2322" s="37" t="s">
        <v>50</v>
      </c>
      <c r="F2322" s="38">
        <f t="shared" si="40"/>
        <v>0</v>
      </c>
      <c r="G2322" s="39">
        <f>VLOOKUP(C2322,'[10]Estructuras de Acero y Concreto'!$C$1:$L$65536,7,0)</f>
        <v>5291.9399162089194</v>
      </c>
      <c r="H2322" s="46"/>
      <c r="I2322" s="10"/>
      <c r="J2322" s="42">
        <f>VLOOKUP(C2322,'[10]Estructuras de Acero y Concreto'!$C$1:$L$65536,10,0)</f>
        <v>1408</v>
      </c>
      <c r="M2322" s="9"/>
      <c r="N2322" s="9"/>
      <c r="O2322" s="9"/>
      <c r="P2322" s="9"/>
      <c r="Q2322" s="9"/>
      <c r="R2322" s="9"/>
    </row>
    <row r="2323" spans="1:18" x14ac:dyDescent="0.2">
      <c r="A2323" s="33"/>
      <c r="B2323" s="34">
        <f t="shared" si="41"/>
        <v>299</v>
      </c>
      <c r="C2323" s="49" t="s">
        <v>2341</v>
      </c>
      <c r="D2323" s="35" t="str">
        <f>VLOOKUP(C2323,[9]Resumen!$C$1:$J$65536,8,0)</f>
        <v>2 Postes autosoportables de acero (15/850) de ángulo mayor (50°) Tipo AU22-15</v>
      </c>
      <c r="E2323" s="37" t="s">
        <v>50</v>
      </c>
      <c r="F2323" s="38">
        <f t="shared" si="40"/>
        <v>0</v>
      </c>
      <c r="G2323" s="39">
        <f>VLOOKUP(C2323,'[10]Estructuras de Acero y Concreto'!$C$1:$L$65536,7,0)</f>
        <v>6637.4757755859018</v>
      </c>
      <c r="H2323" s="46"/>
      <c r="I2323" s="10"/>
      <c r="J2323" s="42">
        <f>VLOOKUP(C2323,'[10]Estructuras de Acero y Concreto'!$C$1:$L$65536,10,0)</f>
        <v>1766</v>
      </c>
      <c r="M2323" s="9"/>
      <c r="N2323" s="9"/>
      <c r="O2323" s="9"/>
      <c r="P2323" s="9"/>
      <c r="Q2323" s="9"/>
      <c r="R2323" s="9"/>
    </row>
    <row r="2324" spans="1:18" x14ac:dyDescent="0.2">
      <c r="A2324" s="33"/>
      <c r="B2324" s="34">
        <f t="shared" si="41"/>
        <v>300</v>
      </c>
      <c r="C2324" s="49" t="s">
        <v>2342</v>
      </c>
      <c r="D2324" s="35" t="str">
        <f>VLOOKUP(C2324,[9]Resumen!$C$1:$J$65536,8,0)</f>
        <v>2 Postes autosoportables de acero (15/1300) de retención y terminal (90°) Tipo RTU2-15</v>
      </c>
      <c r="E2324" s="37" t="s">
        <v>50</v>
      </c>
      <c r="F2324" s="38">
        <f t="shared" si="40"/>
        <v>0</v>
      </c>
      <c r="G2324" s="39">
        <f>VLOOKUP(C2324,'[10]Estructuras de Acero y Concreto'!$C$1:$L$65536,7,0)</f>
        <v>8742.2246058962683</v>
      </c>
      <c r="H2324" s="46"/>
      <c r="I2324" s="10"/>
      <c r="J2324" s="42">
        <f>VLOOKUP(C2324,'[10]Estructuras de Acero y Concreto'!$C$1:$L$65536,10,0)</f>
        <v>2326</v>
      </c>
      <c r="M2324" s="9"/>
      <c r="N2324" s="9"/>
      <c r="O2324" s="9"/>
      <c r="P2324" s="9"/>
      <c r="Q2324" s="9"/>
      <c r="R2324" s="9"/>
    </row>
    <row r="2325" spans="1:18" x14ac:dyDescent="0.2">
      <c r="A2325" s="33"/>
      <c r="B2325" s="34">
        <f t="shared" si="41"/>
        <v>301</v>
      </c>
      <c r="C2325" s="49" t="s">
        <v>2343</v>
      </c>
      <c r="D2325" s="35" t="str">
        <f>VLOOKUP(C2325,[9]Resumen!$C$1:$J$65536,8,0)</f>
        <v>1 Poste de concreto (15/400) de suspensión (3°) Tipo SU2-15</v>
      </c>
      <c r="E2325" s="37" t="s">
        <v>50</v>
      </c>
      <c r="F2325" s="38">
        <f t="shared" si="40"/>
        <v>1</v>
      </c>
      <c r="G2325" s="39">
        <f>VLOOKUP(C2325,'[10]Estructuras de Acero y Concreto'!$C$1:$L$65536,7,0)</f>
        <v>596.27777157623927</v>
      </c>
      <c r="H2325" s="46"/>
      <c r="I2325" s="10"/>
      <c r="J2325" s="42">
        <f>VLOOKUP(C2325,'[10]Estructuras de Acero y Concreto'!$C$1:$L$65536,10,0)</f>
        <v>2772</v>
      </c>
      <c r="M2325" s="9"/>
      <c r="N2325" s="9"/>
      <c r="O2325" s="9"/>
      <c r="P2325" s="9"/>
      <c r="Q2325" s="9"/>
      <c r="R2325" s="9"/>
    </row>
    <row r="2326" spans="1:18" x14ac:dyDescent="0.2">
      <c r="A2326" s="33"/>
      <c r="B2326" s="34">
        <f t="shared" si="41"/>
        <v>302</v>
      </c>
      <c r="C2326" s="49" t="s">
        <v>2344</v>
      </c>
      <c r="D2326" s="35" t="str">
        <f>VLOOKUP(C2326,[9]Resumen!$C$1:$J$65536,8,0)</f>
        <v>2 Postes autosoportables de acero (15/750) de suspensión (30°) Tipo SU21-15</v>
      </c>
      <c r="E2326" s="37" t="s">
        <v>50</v>
      </c>
      <c r="F2326" s="38">
        <f t="shared" si="40"/>
        <v>0</v>
      </c>
      <c r="G2326" s="39">
        <f>VLOOKUP(C2326,'[10]Estructuras de Acero y Concreto'!$C$1:$L$65536,7,0)</f>
        <v>6118.8055281165625</v>
      </c>
      <c r="H2326" s="46"/>
      <c r="I2326" s="10"/>
      <c r="J2326" s="42">
        <f>VLOOKUP(C2326,'[10]Estructuras de Acero y Concreto'!$C$1:$L$65536,10,0)</f>
        <v>1628</v>
      </c>
      <c r="M2326" s="9"/>
      <c r="N2326" s="9"/>
      <c r="O2326" s="9"/>
      <c r="P2326" s="9"/>
      <c r="Q2326" s="9"/>
      <c r="R2326" s="9"/>
    </row>
    <row r="2327" spans="1:18" x14ac:dyDescent="0.2">
      <c r="A2327" s="33"/>
      <c r="B2327" s="34">
        <f t="shared" si="41"/>
        <v>303</v>
      </c>
      <c r="C2327" s="49" t="s">
        <v>2345</v>
      </c>
      <c r="D2327" s="35" t="str">
        <f>VLOOKUP(C2327,[9]Resumen!$C$1:$J$65536,8,0)</f>
        <v>2 Postes autosoportables de acero (15/1150) de ángulo mayor (50°) Tipo AU22-15</v>
      </c>
      <c r="E2327" s="37" t="s">
        <v>50</v>
      </c>
      <c r="F2327" s="38">
        <f t="shared" si="40"/>
        <v>0</v>
      </c>
      <c r="G2327" s="39">
        <f>VLOOKUP(C2327,'[10]Estructuras de Acero y Concreto'!$C$1:$L$65536,7,0)</f>
        <v>8073.215156261901</v>
      </c>
      <c r="H2327" s="46"/>
      <c r="I2327" s="10"/>
      <c r="J2327" s="42">
        <f>VLOOKUP(C2327,'[10]Estructuras de Acero y Concreto'!$C$1:$L$65536,10,0)</f>
        <v>2148</v>
      </c>
      <c r="M2327" s="9"/>
      <c r="N2327" s="9"/>
      <c r="O2327" s="9"/>
      <c r="P2327" s="9"/>
      <c r="Q2327" s="9"/>
      <c r="R2327" s="9"/>
    </row>
    <row r="2328" spans="1:18" x14ac:dyDescent="0.2">
      <c r="A2328" s="33"/>
      <c r="B2328" s="34">
        <f t="shared" si="41"/>
        <v>304</v>
      </c>
      <c r="C2328" s="49" t="s">
        <v>2346</v>
      </c>
      <c r="D2328" s="35" t="str">
        <f>VLOOKUP(C2328,[9]Resumen!$C$1:$J$65536,8,0)</f>
        <v>2 Postes autosoportables de acero (15/1750) de retención y terminal (90°) Tipo RTU2-15</v>
      </c>
      <c r="E2328" s="37" t="s">
        <v>50</v>
      </c>
      <c r="F2328" s="38">
        <f t="shared" si="40"/>
        <v>0</v>
      </c>
      <c r="G2328" s="39">
        <f>VLOOKUP(C2328,'[10]Estructuras de Acero y Concreto'!$C$1:$L$65536,7,0)</f>
        <v>10606.430712742593</v>
      </c>
      <c r="H2328" s="46"/>
      <c r="I2328" s="10"/>
      <c r="J2328" s="42">
        <f>VLOOKUP(C2328,'[10]Estructuras de Acero y Concreto'!$C$1:$L$65536,10,0)</f>
        <v>2822</v>
      </c>
      <c r="M2328" s="9"/>
      <c r="N2328" s="9"/>
      <c r="O2328" s="9"/>
      <c r="P2328" s="9"/>
      <c r="Q2328" s="9"/>
      <c r="R2328" s="9"/>
    </row>
    <row r="2329" spans="1:18" x14ac:dyDescent="0.2">
      <c r="A2329" s="33"/>
      <c r="B2329" s="34">
        <f t="shared" si="41"/>
        <v>305</v>
      </c>
      <c r="C2329" s="49" t="s">
        <v>2347</v>
      </c>
      <c r="D2329" s="35" t="str">
        <f>VLOOKUP(C2329,[9]Resumen!$C$1:$J$65536,8,0)</f>
        <v>1 Poste de concreto (15/500) de suspensión (3°) Tipo SU2-15</v>
      </c>
      <c r="E2329" s="37" t="s">
        <v>50</v>
      </c>
      <c r="F2329" s="38">
        <f t="shared" si="40"/>
        <v>1</v>
      </c>
      <c r="G2329" s="39">
        <f>VLOOKUP(C2329,'[10]Estructuras de Acero y Concreto'!$C$1:$L$65536,7,0)</f>
        <v>674.73277435148839</v>
      </c>
      <c r="H2329" s="46"/>
      <c r="I2329" s="10"/>
      <c r="J2329" s="42">
        <f>VLOOKUP(C2329,'[10]Estructuras de Acero y Concreto'!$C$1:$L$65536,10,0)</f>
        <v>2849</v>
      </c>
      <c r="M2329" s="9"/>
      <c r="N2329" s="9"/>
      <c r="O2329" s="9"/>
      <c r="P2329" s="9"/>
      <c r="Q2329" s="9"/>
      <c r="R2329" s="9"/>
    </row>
    <row r="2330" spans="1:18" x14ac:dyDescent="0.2">
      <c r="A2330" s="33"/>
      <c r="B2330" s="34">
        <f t="shared" si="41"/>
        <v>306</v>
      </c>
      <c r="C2330" s="49" t="s">
        <v>2348</v>
      </c>
      <c r="D2330" s="35" t="str">
        <f>VLOOKUP(C2330,[9]Resumen!$C$1:$J$65536,8,0)</f>
        <v>2 Postes autosoportables de acero (15/950) de suspensión (30°) Tipo SU21-15</v>
      </c>
      <c r="E2330" s="37" t="s">
        <v>50</v>
      </c>
      <c r="F2330" s="38">
        <f t="shared" si="40"/>
        <v>0</v>
      </c>
      <c r="G2330" s="39">
        <f>VLOOKUP(C2330,'[10]Estructuras de Acero y Concreto'!$C$1:$L$65536,7,0)</f>
        <v>7133.5951427304881</v>
      </c>
      <c r="H2330" s="46"/>
      <c r="I2330" s="10"/>
      <c r="J2330" s="42">
        <f>VLOOKUP(C2330,'[10]Estructuras de Acero y Concreto'!$C$1:$L$65536,10,0)</f>
        <v>1898</v>
      </c>
      <c r="M2330" s="9"/>
      <c r="N2330" s="9"/>
      <c r="O2330" s="9"/>
      <c r="P2330" s="9"/>
      <c r="Q2330" s="9"/>
      <c r="R2330" s="9"/>
    </row>
    <row r="2331" spans="1:18" x14ac:dyDescent="0.2">
      <c r="A2331" s="33"/>
      <c r="B2331" s="34">
        <f t="shared" si="41"/>
        <v>307</v>
      </c>
      <c r="C2331" s="49" t="s">
        <v>2349</v>
      </c>
      <c r="D2331" s="35" t="str">
        <f>VLOOKUP(C2331,[9]Resumen!$C$1:$J$65536,8,0)</f>
        <v>2 Postes autosoportables de acero (15/1400) de ángulo mayor (50°) Tipo AU22-15</v>
      </c>
      <c r="E2331" s="37" t="s">
        <v>50</v>
      </c>
      <c r="F2331" s="38">
        <f t="shared" si="40"/>
        <v>0</v>
      </c>
      <c r="G2331" s="39">
        <f>VLOOKUP(C2331,'[10]Estructuras de Acero y Concreto'!$C$1:$L$65536,7,0)</f>
        <v>9178.2082921748424</v>
      </c>
      <c r="H2331" s="46"/>
      <c r="I2331" s="10"/>
      <c r="J2331" s="42">
        <f>VLOOKUP(C2331,'[10]Estructuras de Acero y Concreto'!$C$1:$L$65536,10,0)</f>
        <v>2442</v>
      </c>
      <c r="M2331" s="9"/>
      <c r="N2331" s="9"/>
      <c r="O2331" s="9"/>
      <c r="P2331" s="9"/>
      <c r="Q2331" s="9"/>
      <c r="R2331" s="9"/>
    </row>
    <row r="2332" spans="1:18" x14ac:dyDescent="0.2">
      <c r="A2332" s="33"/>
      <c r="B2332" s="34">
        <f t="shared" si="41"/>
        <v>308</v>
      </c>
      <c r="C2332" s="49" t="s">
        <v>2350</v>
      </c>
      <c r="D2332" s="35" t="str">
        <f>VLOOKUP(C2332,[9]Resumen!$C$1:$J$65536,8,0)</f>
        <v>2 Postes autosoportables de acero (15/2150) de retención y terminal (90°) Tipo RTU2-15</v>
      </c>
      <c r="E2332" s="37" t="s">
        <v>50</v>
      </c>
      <c r="F2332" s="38">
        <f t="shared" si="40"/>
        <v>0</v>
      </c>
      <c r="G2332" s="39">
        <f>VLOOKUP(C2332,'[10]Estructuras de Acero y Concreto'!$C$1:$L$65536,7,0)</f>
        <v>12124.856654609355</v>
      </c>
      <c r="H2332" s="46"/>
      <c r="I2332" s="10"/>
      <c r="J2332" s="42">
        <f>VLOOKUP(C2332,'[10]Estructuras de Acero y Concreto'!$C$1:$L$65536,10,0)</f>
        <v>3226</v>
      </c>
      <c r="M2332" s="9"/>
      <c r="N2332" s="9"/>
      <c r="O2332" s="9"/>
      <c r="P2332" s="9"/>
      <c r="Q2332" s="9"/>
      <c r="R2332" s="9"/>
    </row>
    <row r="2333" spans="1:18" x14ac:dyDescent="0.2">
      <c r="A2333" s="33"/>
      <c r="B2333" s="34">
        <f t="shared" si="41"/>
        <v>309</v>
      </c>
      <c r="C2333" s="49" t="s">
        <v>2351</v>
      </c>
      <c r="D2333" s="35" t="str">
        <f>VLOOKUP(C2333,[9]Resumen!$C$1:$J$65536,8,0)</f>
        <v>1 Poste de concreto (15/700) de suspensión (3°) Tipo SU2-15</v>
      </c>
      <c r="E2333" s="37" t="s">
        <v>50</v>
      </c>
      <c r="F2333" s="38">
        <f t="shared" si="40"/>
        <v>1</v>
      </c>
      <c r="G2333" s="39">
        <f>VLOOKUP(C2333,'[10]Estructuras de Acero y Concreto'!$C$1:$L$65536,7,0)</f>
        <v>831.64277990198605</v>
      </c>
      <c r="H2333" s="46"/>
      <c r="I2333" s="10"/>
      <c r="J2333" s="42">
        <f>VLOOKUP(C2333,'[10]Estructuras de Acero y Concreto'!$C$1:$L$65536,10,0)</f>
        <v>3003</v>
      </c>
      <c r="M2333" s="9"/>
      <c r="N2333" s="9"/>
      <c r="O2333" s="9"/>
      <c r="P2333" s="9"/>
      <c r="Q2333" s="9"/>
      <c r="R2333" s="9"/>
    </row>
    <row r="2334" spans="1:18" x14ac:dyDescent="0.2">
      <c r="A2334" s="33"/>
      <c r="B2334" s="34">
        <f t="shared" si="41"/>
        <v>310</v>
      </c>
      <c r="C2334" s="49" t="s">
        <v>2352</v>
      </c>
      <c r="D2334" s="35" t="str">
        <f>VLOOKUP(C2334,[9]Resumen!$C$1:$J$65536,8,0)</f>
        <v>2 Postes autosoportables de acero (15/1450) de suspensión (30°) Tipo SU21-15</v>
      </c>
      <c r="E2334" s="37" t="s">
        <v>50</v>
      </c>
      <c r="F2334" s="38">
        <f t="shared" si="40"/>
        <v>0</v>
      </c>
      <c r="G2334" s="39">
        <f>VLOOKUP(C2334,'[10]Estructuras de Acero y Concreto'!$C$1:$L$65536,7,0)</f>
        <v>9388.6831752058788</v>
      </c>
      <c r="H2334" s="46"/>
      <c r="I2334" s="10"/>
      <c r="J2334" s="42">
        <f>VLOOKUP(C2334,'[10]Estructuras de Acero y Concreto'!$C$1:$L$65536,10,0)</f>
        <v>2498</v>
      </c>
      <c r="M2334" s="9"/>
      <c r="N2334" s="9"/>
      <c r="O2334" s="9"/>
      <c r="P2334" s="9"/>
      <c r="Q2334" s="9"/>
      <c r="R2334" s="9"/>
    </row>
    <row r="2335" spans="1:18" x14ac:dyDescent="0.2">
      <c r="A2335" s="33"/>
      <c r="B2335" s="34">
        <f t="shared" si="41"/>
        <v>311</v>
      </c>
      <c r="C2335" s="49" t="s">
        <v>2353</v>
      </c>
      <c r="D2335" s="35" t="str">
        <f>VLOOKUP(C2335,[9]Resumen!$C$1:$J$65536,8,0)</f>
        <v>2 Postes autosoportables de acero (15/2150) de ángulo mayor (50°) Tipo AU22-15</v>
      </c>
      <c r="E2335" s="37" t="s">
        <v>50</v>
      </c>
      <c r="F2335" s="38">
        <f t="shared" si="40"/>
        <v>0</v>
      </c>
      <c r="G2335" s="39">
        <f>VLOOKUP(C2335,'[10]Estructuras de Acero y Concreto'!$C$1:$L$65536,7,0)</f>
        <v>12124.856654609355</v>
      </c>
      <c r="H2335" s="46"/>
      <c r="I2335" s="10"/>
      <c r="J2335" s="42">
        <f>VLOOKUP(C2335,'[10]Estructuras de Acero y Concreto'!$C$1:$L$65536,10,0)</f>
        <v>3226</v>
      </c>
      <c r="M2335" s="9"/>
      <c r="N2335" s="9"/>
      <c r="O2335" s="9"/>
      <c r="P2335" s="9"/>
      <c r="Q2335" s="9"/>
      <c r="R2335" s="9"/>
    </row>
    <row r="2336" spans="1:18" x14ac:dyDescent="0.2">
      <c r="A2336" s="33"/>
      <c r="B2336" s="34">
        <f t="shared" si="41"/>
        <v>312</v>
      </c>
      <c r="C2336" s="49" t="s">
        <v>2354</v>
      </c>
      <c r="D2336" s="35" t="str">
        <f>VLOOKUP(C2336,[9]Resumen!$C$1:$J$65536,8,0)</f>
        <v>2 Postes autosoportables de acero (15/3450) de retención y terminal (90°) Tipo RTU2-15</v>
      </c>
      <c r="E2336" s="37" t="s">
        <v>50</v>
      </c>
      <c r="F2336" s="38">
        <f t="shared" si="40"/>
        <v>0</v>
      </c>
      <c r="G2336" s="39">
        <f>VLOOKUP(C2336,'[10]Estructuras de Acero y Concreto'!$C$1:$L$65536,7,0)</f>
        <v>16492.210477503362</v>
      </c>
      <c r="H2336" s="46"/>
      <c r="I2336" s="10"/>
      <c r="J2336" s="42">
        <f>VLOOKUP(C2336,'[10]Estructuras de Acero y Concreto'!$C$1:$L$65536,10,0)</f>
        <v>4388</v>
      </c>
      <c r="M2336" s="9"/>
      <c r="N2336" s="9"/>
      <c r="O2336" s="9"/>
      <c r="P2336" s="9"/>
      <c r="Q2336" s="9"/>
      <c r="R2336" s="9"/>
    </row>
    <row r="2337" spans="1:18" x14ac:dyDescent="0.2">
      <c r="A2337" s="33"/>
      <c r="B2337" s="34">
        <f t="shared" si="41"/>
        <v>313</v>
      </c>
      <c r="C2337" s="49" t="s">
        <v>2355</v>
      </c>
      <c r="D2337" s="35" t="str">
        <f>VLOOKUP(C2337,[9]Resumen!$C$1:$J$65536,8,0)</f>
        <v>1 Poste de concreto (15/800) de suspensión (3°) Tipo SU2-15</v>
      </c>
      <c r="E2337" s="37" t="s">
        <v>50</v>
      </c>
      <c r="F2337" s="38">
        <f t="shared" si="40"/>
        <v>1</v>
      </c>
      <c r="G2337" s="39">
        <f>VLOOKUP(C2337,'[10]Estructuras de Acero y Concreto'!$C$1:$L$65536,7,0)</f>
        <v>910.09778267723516</v>
      </c>
      <c r="H2337" s="46"/>
      <c r="I2337" s="10"/>
      <c r="J2337" s="42">
        <f>VLOOKUP(C2337,'[10]Estructuras de Acero y Concreto'!$C$1:$L$65536,10,0)</f>
        <v>3080</v>
      </c>
      <c r="M2337" s="9"/>
      <c r="N2337" s="9"/>
      <c r="O2337" s="9"/>
      <c r="P2337" s="9"/>
      <c r="Q2337" s="9"/>
      <c r="R2337" s="9"/>
    </row>
    <row r="2338" spans="1:18" x14ac:dyDescent="0.2">
      <c r="A2338" s="33"/>
      <c r="B2338" s="34">
        <f t="shared" si="41"/>
        <v>314</v>
      </c>
      <c r="C2338" s="49" t="s">
        <v>2356</v>
      </c>
      <c r="D2338" s="35" t="str">
        <f>VLOOKUP(C2338,[9]Resumen!$C$1:$J$65536,8,0)</f>
        <v>2 Postes autosoportables de acero (15/1700) de suspensión (30°) Tipo SU21-15</v>
      </c>
      <c r="E2338" s="37" t="s">
        <v>50</v>
      </c>
      <c r="F2338" s="38">
        <f t="shared" si="40"/>
        <v>0</v>
      </c>
      <c r="G2338" s="39">
        <f>VLOOKUP(C2338,'[10]Estructuras de Acero y Concreto'!$C$1:$L$65536,7,0)</f>
        <v>10410.989749928058</v>
      </c>
      <c r="H2338" s="46"/>
      <c r="I2338" s="10"/>
      <c r="J2338" s="42">
        <f>VLOOKUP(C2338,'[10]Estructuras de Acero y Concreto'!$C$1:$L$65536,10,0)</f>
        <v>2770</v>
      </c>
      <c r="M2338" s="9"/>
      <c r="N2338" s="9"/>
      <c r="O2338" s="9"/>
      <c r="P2338" s="9"/>
      <c r="Q2338" s="9"/>
      <c r="R2338" s="9"/>
    </row>
    <row r="2339" spans="1:18" x14ac:dyDescent="0.2">
      <c r="A2339" s="33"/>
      <c r="B2339" s="34">
        <f t="shared" si="41"/>
        <v>315</v>
      </c>
      <c r="C2339" s="49" t="s">
        <v>2357</v>
      </c>
      <c r="D2339" s="35" t="str">
        <f>VLOOKUP(C2339,[9]Resumen!$C$1:$J$65536,8,0)</f>
        <v>2 Postes autosoportables de acero (15/2650) de ángulo mayor (50°) Tipo AU22-15</v>
      </c>
      <c r="E2339" s="37" t="s">
        <v>50</v>
      </c>
      <c r="F2339" s="38">
        <f t="shared" si="40"/>
        <v>0</v>
      </c>
      <c r="G2339" s="39">
        <f>VLOOKUP(C2339,'[10]Estructuras de Acero y Concreto'!$C$1:$L$65536,7,0)</f>
        <v>13891.342280048411</v>
      </c>
      <c r="H2339" s="46"/>
      <c r="I2339" s="10"/>
      <c r="J2339" s="42">
        <f>VLOOKUP(C2339,'[10]Estructuras de Acero y Concreto'!$C$1:$L$65536,10,0)</f>
        <v>3696</v>
      </c>
      <c r="M2339" s="9"/>
      <c r="N2339" s="9"/>
      <c r="O2339" s="9"/>
      <c r="P2339" s="9"/>
      <c r="Q2339" s="9"/>
      <c r="R2339" s="9"/>
    </row>
    <row r="2340" spans="1:18" x14ac:dyDescent="0.2">
      <c r="A2340" s="33"/>
      <c r="B2340" s="34">
        <f t="shared" si="41"/>
        <v>316</v>
      </c>
      <c r="C2340" s="49" t="s">
        <v>2358</v>
      </c>
      <c r="D2340" s="35" t="str">
        <f>VLOOKUP(C2340,[9]Resumen!$C$1:$J$65536,8,0)</f>
        <v>2 Postes autosoportables de acero (15/4200) de retención y terminal (90°) Tipo RTU2-15</v>
      </c>
      <c r="E2340" s="37" t="s">
        <v>50</v>
      </c>
      <c r="F2340" s="38">
        <f t="shared" si="40"/>
        <v>0</v>
      </c>
      <c r="G2340" s="39">
        <f>VLOOKUP(C2340,'[10]Estructuras de Acero y Concreto'!$C$1:$L$65536,7,0)</f>
        <v>18739.781549870502</v>
      </c>
      <c r="H2340" s="46"/>
      <c r="I2340" s="10"/>
      <c r="J2340" s="42">
        <f>VLOOKUP(C2340,'[10]Estructuras de Acero y Concreto'!$C$1:$L$65536,10,0)</f>
        <v>4986</v>
      </c>
      <c r="M2340" s="9"/>
      <c r="N2340" s="9"/>
      <c r="O2340" s="9"/>
      <c r="P2340" s="9"/>
      <c r="Q2340" s="9"/>
      <c r="R2340" s="9"/>
    </row>
    <row r="2341" spans="1:18" x14ac:dyDescent="0.2">
      <c r="A2341" s="33"/>
      <c r="B2341" s="34">
        <f t="shared" si="41"/>
        <v>317</v>
      </c>
      <c r="C2341" s="49" t="s">
        <v>2359</v>
      </c>
      <c r="D2341" s="35" t="str">
        <f>VLOOKUP(C2341,[9]Resumen!$C$1:$J$65536,8,0)</f>
        <v>1 Poste de concreto (16/300) de suspensión (3°) Tipo SUS1-16</v>
      </c>
      <c r="E2341" s="37" t="s">
        <v>50</v>
      </c>
      <c r="F2341" s="38">
        <f t="shared" si="40"/>
        <v>1</v>
      </c>
      <c r="G2341" s="39">
        <f>VLOOKUP(C2341,'[10]Estructuras de Acero y Concreto'!$C$1:$L$65536,7,0)</f>
        <v>831.64277990198605</v>
      </c>
      <c r="H2341" s="46"/>
      <c r="I2341" s="10"/>
      <c r="J2341" s="42">
        <f>VLOOKUP(C2341,'[10]Estructuras de Acero y Concreto'!$C$1:$L$65536,10,0)</f>
        <v>3003</v>
      </c>
      <c r="M2341" s="9"/>
      <c r="N2341" s="9"/>
      <c r="O2341" s="9"/>
      <c r="P2341" s="9"/>
      <c r="Q2341" s="9"/>
      <c r="R2341" s="9"/>
    </row>
    <row r="2342" spans="1:18" x14ac:dyDescent="0.2">
      <c r="A2342" s="33"/>
      <c r="B2342" s="34">
        <f t="shared" si="41"/>
        <v>318</v>
      </c>
      <c r="C2342" s="49" t="s">
        <v>2360</v>
      </c>
      <c r="D2342" s="35" t="str">
        <f>VLOOKUP(C2342,[9]Resumen!$C$1:$J$65536,8,0)</f>
        <v>1 Poste autosoportable de acero (16/650) de suspensión (30°) Tipo SUS11-16</v>
      </c>
      <c r="E2342" s="37" t="s">
        <v>50</v>
      </c>
      <c r="F2342" s="38">
        <f t="shared" si="40"/>
        <v>0</v>
      </c>
      <c r="G2342" s="39">
        <f>VLOOKUP(C2342,'[10]Estructuras de Acero y Concreto'!$C$1:$L$65536,7,0)</f>
        <v>2969.1992427592654</v>
      </c>
      <c r="H2342" s="46"/>
      <c r="I2342" s="10"/>
      <c r="J2342" s="42">
        <f>VLOOKUP(C2342,'[10]Estructuras de Acero y Concreto'!$C$1:$L$65536,10,0)</f>
        <v>790</v>
      </c>
      <c r="M2342" s="9"/>
      <c r="N2342" s="9"/>
      <c r="O2342" s="9"/>
      <c r="P2342" s="9"/>
      <c r="Q2342" s="9"/>
      <c r="R2342" s="9"/>
    </row>
    <row r="2343" spans="1:18" x14ac:dyDescent="0.2">
      <c r="A2343" s="33"/>
      <c r="B2343" s="34">
        <f t="shared" si="41"/>
        <v>319</v>
      </c>
      <c r="C2343" s="49" t="s">
        <v>2361</v>
      </c>
      <c r="D2343" s="35" t="str">
        <f>VLOOKUP(C2343,[9]Resumen!$C$1:$J$65536,8,0)</f>
        <v>1 Poste autosoportable de acero (16/900) de ángulo mayor (50°) Tipo AUS1-16</v>
      </c>
      <c r="E2343" s="37" t="s">
        <v>50</v>
      </c>
      <c r="F2343" s="38">
        <f t="shared" si="40"/>
        <v>0</v>
      </c>
      <c r="G2343" s="39">
        <f>VLOOKUP(C2343,'[10]Estructuras de Acero y Concreto'!$C$1:$L$65536,7,0)</f>
        <v>3672.0350128807627</v>
      </c>
      <c r="H2343" s="46"/>
      <c r="I2343" s="10"/>
      <c r="J2343" s="42">
        <f>VLOOKUP(C2343,'[10]Estructuras de Acero y Concreto'!$C$1:$L$65536,10,0)</f>
        <v>977</v>
      </c>
      <c r="M2343" s="9"/>
      <c r="N2343" s="9"/>
      <c r="O2343" s="9"/>
      <c r="P2343" s="9"/>
      <c r="Q2343" s="9"/>
      <c r="R2343" s="9"/>
    </row>
    <row r="2344" spans="1:18" x14ac:dyDescent="0.2">
      <c r="A2344" s="33"/>
      <c r="B2344" s="34">
        <f t="shared" si="41"/>
        <v>320</v>
      </c>
      <c r="C2344" s="49" t="s">
        <v>2362</v>
      </c>
      <c r="D2344" s="35" t="str">
        <f>VLOOKUP(C2344,[9]Resumen!$C$1:$J$65536,8,0)</f>
        <v>1 Poste autosoportable de acero (16/1350) de retención y terminal (90°) Tipo RTUS1-16</v>
      </c>
      <c r="E2344" s="37" t="s">
        <v>50</v>
      </c>
      <c r="F2344" s="38">
        <f t="shared" si="40"/>
        <v>0</v>
      </c>
      <c r="G2344" s="39">
        <f>VLOOKUP(C2344,'[10]Estructuras de Acero y Concreto'!$C$1:$L$65536,7,0)</f>
        <v>4777.0281487937036</v>
      </c>
      <c r="H2344" s="46"/>
      <c r="I2344" s="10"/>
      <c r="J2344" s="42">
        <f>VLOOKUP(C2344,'[10]Estructuras de Acero y Concreto'!$C$1:$L$65536,10,0)</f>
        <v>1271</v>
      </c>
      <c r="M2344" s="9"/>
      <c r="N2344" s="9"/>
      <c r="O2344" s="9"/>
      <c r="P2344" s="9"/>
      <c r="Q2344" s="9"/>
      <c r="R2344" s="9"/>
    </row>
    <row r="2345" spans="1:18" x14ac:dyDescent="0.2">
      <c r="A2345" s="33"/>
      <c r="B2345" s="34">
        <f t="shared" si="41"/>
        <v>321</v>
      </c>
      <c r="C2345" s="49" t="s">
        <v>2363</v>
      </c>
      <c r="D2345" s="35" t="str">
        <f>VLOOKUP(C2345,[9]Resumen!$C$1:$J$65536,8,0)</f>
        <v>1 Poste de concreto (16/300) de suspensión (3°) Tipo SUS1-16</v>
      </c>
      <c r="E2345" s="37" t="s">
        <v>50</v>
      </c>
      <c r="F2345" s="38">
        <f t="shared" ref="F2345:F2408" si="42">IF(MID(C2345,1,2)="EA",0,1)</f>
        <v>1</v>
      </c>
      <c r="G2345" s="39">
        <f>VLOOKUP(C2345,'[10]Estructuras de Acero y Concreto'!$C$1:$L$65536,7,0)</f>
        <v>831.64277990198605</v>
      </c>
      <c r="H2345" s="46"/>
      <c r="I2345" s="10"/>
      <c r="J2345" s="42">
        <f>VLOOKUP(C2345,'[10]Estructuras de Acero y Concreto'!$C$1:$L$65536,10,0)</f>
        <v>3003</v>
      </c>
      <c r="M2345" s="9"/>
      <c r="N2345" s="9"/>
      <c r="O2345" s="9"/>
      <c r="P2345" s="9"/>
      <c r="Q2345" s="9"/>
      <c r="R2345" s="9"/>
    </row>
    <row r="2346" spans="1:18" x14ac:dyDescent="0.2">
      <c r="A2346" s="33"/>
      <c r="B2346" s="34">
        <f t="shared" si="41"/>
        <v>322</v>
      </c>
      <c r="C2346" s="49" t="s">
        <v>2364</v>
      </c>
      <c r="D2346" s="35" t="str">
        <f>VLOOKUP(C2346,[9]Resumen!$C$1:$J$65536,8,0)</f>
        <v>1 Poste autosoportable de acero (16/850) de suspensión (30°) Tipo SUS11-16</v>
      </c>
      <c r="E2346" s="37" t="s">
        <v>50</v>
      </c>
      <c r="F2346" s="38">
        <f t="shared" si="42"/>
        <v>0</v>
      </c>
      <c r="G2346" s="39">
        <f>VLOOKUP(C2346,'[10]Estructuras de Acero y Concreto'!$C$1:$L$65536,7,0)</f>
        <v>3536.7297309322394</v>
      </c>
      <c r="H2346" s="46"/>
      <c r="I2346" s="10"/>
      <c r="J2346" s="42">
        <f>VLOOKUP(C2346,'[10]Estructuras de Acero y Concreto'!$C$1:$L$65536,10,0)</f>
        <v>941</v>
      </c>
      <c r="M2346" s="9"/>
      <c r="N2346" s="9"/>
      <c r="O2346" s="9"/>
      <c r="P2346" s="9"/>
      <c r="Q2346" s="9"/>
      <c r="R2346" s="9"/>
    </row>
    <row r="2347" spans="1:18" x14ac:dyDescent="0.2">
      <c r="A2347" s="33"/>
      <c r="B2347" s="34">
        <f t="shared" ref="B2347:B2410" si="43">1+B2346</f>
        <v>323</v>
      </c>
      <c r="C2347" s="49" t="s">
        <v>2365</v>
      </c>
      <c r="D2347" s="35" t="str">
        <f>VLOOKUP(C2347,[9]Resumen!$C$1:$J$65536,8,0)</f>
        <v>1 Poste autosoportable de acero (16/1150) de ángulo mayor (50°) Tipo AUS1-16</v>
      </c>
      <c r="E2347" s="37" t="s">
        <v>50</v>
      </c>
      <c r="F2347" s="38">
        <f t="shared" si="42"/>
        <v>0</v>
      </c>
      <c r="G2347" s="39">
        <f>VLOOKUP(C2347,'[10]Estructuras de Acero y Concreto'!$C$1:$L$65536,7,0)</f>
        <v>4303.4596619738722</v>
      </c>
      <c r="H2347" s="46"/>
      <c r="I2347" s="10"/>
      <c r="J2347" s="42">
        <f>VLOOKUP(C2347,'[10]Estructuras de Acero y Concreto'!$C$1:$L$65536,10,0)</f>
        <v>1145</v>
      </c>
      <c r="M2347" s="9"/>
      <c r="N2347" s="9"/>
      <c r="O2347" s="9"/>
      <c r="P2347" s="9"/>
      <c r="Q2347" s="9"/>
      <c r="R2347" s="9"/>
    </row>
    <row r="2348" spans="1:18" x14ac:dyDescent="0.2">
      <c r="A2348" s="33"/>
      <c r="B2348" s="34">
        <f t="shared" si="43"/>
        <v>324</v>
      </c>
      <c r="C2348" s="49" t="s">
        <v>2366</v>
      </c>
      <c r="D2348" s="35" t="str">
        <f>VLOOKUP(C2348,[9]Resumen!$C$1:$J$65536,8,0)</f>
        <v>1 Poste autosoportable de acero (16/1750) de retención y terminal (90°) Tipo RTUS1-16</v>
      </c>
      <c r="E2348" s="37" t="s">
        <v>50</v>
      </c>
      <c r="F2348" s="38">
        <f t="shared" si="42"/>
        <v>0</v>
      </c>
      <c r="G2348" s="39">
        <f>VLOOKUP(C2348,'[10]Estructuras de Acero y Concreto'!$C$1:$L$65536,7,0)</f>
        <v>5656.5124814591072</v>
      </c>
      <c r="H2348" s="46"/>
      <c r="I2348" s="10"/>
      <c r="J2348" s="42">
        <f>VLOOKUP(C2348,'[10]Estructuras de Acero y Concreto'!$C$1:$L$65536,10,0)</f>
        <v>1505</v>
      </c>
      <c r="M2348" s="9"/>
      <c r="N2348" s="9"/>
      <c r="O2348" s="9"/>
      <c r="P2348" s="9"/>
      <c r="Q2348" s="9"/>
      <c r="R2348" s="9"/>
    </row>
    <row r="2349" spans="1:18" x14ac:dyDescent="0.2">
      <c r="A2349" s="33"/>
      <c r="B2349" s="34">
        <f t="shared" si="43"/>
        <v>325</v>
      </c>
      <c r="C2349" s="49" t="s">
        <v>2367</v>
      </c>
      <c r="D2349" s="35" t="str">
        <f>VLOOKUP(C2349,[9]Resumen!$C$1:$J$65536,8,0)</f>
        <v>1 Poste de concreto (16/400) de suspensión (3°) Tipo SUS1-16</v>
      </c>
      <c r="E2349" s="37" t="s">
        <v>50</v>
      </c>
      <c r="F2349" s="38">
        <f t="shared" si="42"/>
        <v>1</v>
      </c>
      <c r="G2349" s="39">
        <f>VLOOKUP(C2349,'[10]Estructuras de Acero y Concreto'!$C$1:$L$65536,7,0)</f>
        <v>910.09778267723516</v>
      </c>
      <c r="H2349" s="46"/>
      <c r="I2349" s="10"/>
      <c r="J2349" s="42">
        <f>VLOOKUP(C2349,'[10]Estructuras de Acero y Concreto'!$C$1:$L$65536,10,0)</f>
        <v>3080</v>
      </c>
      <c r="M2349" s="9"/>
      <c r="N2349" s="9"/>
      <c r="O2349" s="9"/>
      <c r="P2349" s="9"/>
      <c r="Q2349" s="9"/>
      <c r="R2349" s="9"/>
    </row>
    <row r="2350" spans="1:18" x14ac:dyDescent="0.2">
      <c r="A2350" s="33"/>
      <c r="B2350" s="34">
        <f t="shared" si="43"/>
        <v>326</v>
      </c>
      <c r="C2350" s="49" t="s">
        <v>2368</v>
      </c>
      <c r="D2350" s="35" t="str">
        <f>VLOOKUP(C2350,[9]Resumen!$C$1:$J$65536,8,0)</f>
        <v>1 Poste autosoportable de acero (16/950) de suspensión (30°) Tipo SUS11-16</v>
      </c>
      <c r="E2350" s="37" t="s">
        <v>50</v>
      </c>
      <c r="F2350" s="38">
        <f t="shared" si="42"/>
        <v>0</v>
      </c>
      <c r="G2350" s="39">
        <f>VLOOKUP(C2350,'[10]Estructuras de Acero y Concreto'!$C$1:$L$65536,7,0)</f>
        <v>3803.5818147751606</v>
      </c>
      <c r="H2350" s="46"/>
      <c r="I2350" s="10"/>
      <c r="J2350" s="42">
        <f>VLOOKUP(C2350,'[10]Estructuras de Acero y Concreto'!$C$1:$L$65536,10,0)</f>
        <v>1012</v>
      </c>
      <c r="M2350" s="9"/>
      <c r="N2350" s="9"/>
      <c r="O2350" s="9"/>
      <c r="P2350" s="9"/>
      <c r="Q2350" s="9"/>
      <c r="R2350" s="9"/>
    </row>
    <row r="2351" spans="1:18" x14ac:dyDescent="0.2">
      <c r="A2351" s="33"/>
      <c r="B2351" s="34">
        <f t="shared" si="43"/>
        <v>327</v>
      </c>
      <c r="C2351" s="49" t="s">
        <v>2369</v>
      </c>
      <c r="D2351" s="35" t="str">
        <f>VLOOKUP(C2351,[9]Resumen!$C$1:$J$65536,8,0)</f>
        <v>1 Poste autosoportable de acero (16/1350) de ángulo mayor (50°) Tipo AUS1-16</v>
      </c>
      <c r="E2351" s="37" t="s">
        <v>50</v>
      </c>
      <c r="F2351" s="38">
        <f t="shared" si="42"/>
        <v>0</v>
      </c>
      <c r="G2351" s="39">
        <f>VLOOKUP(C2351,'[10]Estructuras de Acero y Concreto'!$C$1:$L$65536,7,0)</f>
        <v>4777.0281487937036</v>
      </c>
      <c r="H2351" s="46"/>
      <c r="I2351" s="10"/>
      <c r="J2351" s="42">
        <f>VLOOKUP(C2351,'[10]Estructuras de Acero y Concreto'!$C$1:$L$65536,10,0)</f>
        <v>1271</v>
      </c>
      <c r="M2351" s="9"/>
      <c r="N2351" s="9"/>
      <c r="O2351" s="9"/>
      <c r="P2351" s="9"/>
      <c r="Q2351" s="9"/>
      <c r="R2351" s="9"/>
    </row>
    <row r="2352" spans="1:18" x14ac:dyDescent="0.2">
      <c r="A2352" s="33"/>
      <c r="B2352" s="34">
        <f t="shared" si="43"/>
        <v>328</v>
      </c>
      <c r="C2352" s="49" t="s">
        <v>2370</v>
      </c>
      <c r="D2352" s="35" t="str">
        <f>VLOOKUP(C2352,[9]Resumen!$C$1:$J$65536,8,0)</f>
        <v>1 Poste autosoportable de acero (16/2100) de retención y terminal (90°) Tipo RTUS1-16</v>
      </c>
      <c r="E2352" s="37" t="s">
        <v>50</v>
      </c>
      <c r="F2352" s="38">
        <f t="shared" si="42"/>
        <v>0</v>
      </c>
      <c r="G2352" s="39">
        <f>VLOOKUP(C2352,'[10]Estructuras de Acero y Concreto'!$C$1:$L$65536,7,0)</f>
        <v>6366.8652116888552</v>
      </c>
      <c r="H2352" s="46"/>
      <c r="I2352" s="10"/>
      <c r="J2352" s="42">
        <f>VLOOKUP(C2352,'[10]Estructuras de Acero y Concreto'!$C$1:$L$65536,10,0)</f>
        <v>1694</v>
      </c>
      <c r="M2352" s="9"/>
      <c r="N2352" s="9"/>
      <c r="O2352" s="9"/>
      <c r="P2352" s="9"/>
      <c r="Q2352" s="9"/>
      <c r="R2352" s="9"/>
    </row>
    <row r="2353" spans="1:18" x14ac:dyDescent="0.2">
      <c r="A2353" s="33"/>
      <c r="B2353" s="34">
        <f t="shared" si="43"/>
        <v>329</v>
      </c>
      <c r="C2353" s="49" t="s">
        <v>2371</v>
      </c>
      <c r="D2353" s="35" t="str">
        <f>VLOOKUP(C2353,[9]Resumen!$C$1:$J$65536,8,0)</f>
        <v>1 Poste de concreto (16/500) de suspensión (3°) Tipo SUS1-16</v>
      </c>
      <c r="E2353" s="37" t="s">
        <v>50</v>
      </c>
      <c r="F2353" s="38">
        <f t="shared" si="42"/>
        <v>1</v>
      </c>
      <c r="G2353" s="39">
        <f>VLOOKUP(C2353,'[10]Estructuras de Acero y Concreto'!$C$1:$L$65536,7,0)</f>
        <v>988.55278545248427</v>
      </c>
      <c r="H2353" s="46"/>
      <c r="I2353" s="10"/>
      <c r="J2353" s="42">
        <f>VLOOKUP(C2353,'[10]Estructuras de Acero y Concreto'!$C$1:$L$65536,10,0)</f>
        <v>3157</v>
      </c>
      <c r="M2353" s="9"/>
      <c r="N2353" s="9"/>
      <c r="O2353" s="9"/>
      <c r="P2353" s="9"/>
      <c r="Q2353" s="9"/>
      <c r="R2353" s="9"/>
    </row>
    <row r="2354" spans="1:18" x14ac:dyDescent="0.2">
      <c r="A2354" s="33"/>
      <c r="B2354" s="34">
        <f t="shared" si="43"/>
        <v>330</v>
      </c>
      <c r="C2354" s="49" t="s">
        <v>2372</v>
      </c>
      <c r="D2354" s="35" t="str">
        <f>VLOOKUP(C2354,[9]Resumen!$C$1:$J$65536,8,0)</f>
        <v>1 Poste autosoportable de acero (16/1450) de suspensión (30°) Tipo SUS11-16</v>
      </c>
      <c r="E2354" s="37" t="s">
        <v>50</v>
      </c>
      <c r="F2354" s="38">
        <f t="shared" si="42"/>
        <v>0</v>
      </c>
      <c r="G2354" s="39">
        <f>VLOOKUP(C2354,'[10]Estructuras de Acero y Concreto'!$C$1:$L$65536,7,0)</f>
        <v>5002.5369520412432</v>
      </c>
      <c r="H2354" s="46"/>
      <c r="I2354" s="10"/>
      <c r="J2354" s="42">
        <f>VLOOKUP(C2354,'[10]Estructuras de Acero y Concreto'!$C$1:$L$65536,10,0)</f>
        <v>1331</v>
      </c>
      <c r="M2354" s="9"/>
      <c r="N2354" s="9"/>
      <c r="O2354" s="9"/>
      <c r="P2354" s="9"/>
      <c r="Q2354" s="9"/>
      <c r="R2354" s="9"/>
    </row>
    <row r="2355" spans="1:18" x14ac:dyDescent="0.2">
      <c r="A2355" s="33"/>
      <c r="B2355" s="34">
        <f t="shared" si="43"/>
        <v>331</v>
      </c>
      <c r="C2355" s="49" t="s">
        <v>2373</v>
      </c>
      <c r="D2355" s="35" t="str">
        <f>VLOOKUP(C2355,[9]Resumen!$C$1:$J$65536,8,0)</f>
        <v>1 Poste autosoportable de acero (16/2050) de ángulo mayor (50°) Tipo AUS1-16</v>
      </c>
      <c r="E2355" s="37" t="s">
        <v>50</v>
      </c>
      <c r="F2355" s="38">
        <f t="shared" si="42"/>
        <v>0</v>
      </c>
      <c r="G2355" s="39">
        <f>VLOOKUP(C2355,'[10]Estructuras de Acero y Concreto'!$C$1:$L$65536,7,0)</f>
        <v>6269.1447302815886</v>
      </c>
      <c r="H2355" s="46"/>
      <c r="I2355" s="10"/>
      <c r="J2355" s="42">
        <f>VLOOKUP(C2355,'[10]Estructuras de Acero y Concreto'!$C$1:$L$65536,10,0)</f>
        <v>1668</v>
      </c>
      <c r="M2355" s="9"/>
      <c r="N2355" s="9"/>
      <c r="O2355" s="9"/>
      <c r="P2355" s="9"/>
      <c r="Q2355" s="9"/>
      <c r="R2355" s="9"/>
    </row>
    <row r="2356" spans="1:18" x14ac:dyDescent="0.2">
      <c r="A2356" s="33"/>
      <c r="B2356" s="34">
        <f t="shared" si="43"/>
        <v>332</v>
      </c>
      <c r="C2356" s="49" t="s">
        <v>2374</v>
      </c>
      <c r="D2356" s="35" t="str">
        <f>VLOOKUP(C2356,[9]Resumen!$C$1:$J$65536,8,0)</f>
        <v>1 Poste autosoportable de acero (16/3200) de retención y terminal (90°) Tipo RTUS1-16</v>
      </c>
      <c r="E2356" s="37" t="s">
        <v>50</v>
      </c>
      <c r="F2356" s="38">
        <f t="shared" si="42"/>
        <v>0</v>
      </c>
      <c r="G2356" s="39">
        <f>VLOOKUP(C2356,'[10]Estructuras de Acero y Concreto'!$C$1:$L$65536,7,0)</f>
        <v>8370.1350805378279</v>
      </c>
      <c r="H2356" s="46"/>
      <c r="I2356" s="10"/>
      <c r="J2356" s="42">
        <f>VLOOKUP(C2356,'[10]Estructuras de Acero y Concreto'!$C$1:$L$65536,10,0)</f>
        <v>2227</v>
      </c>
      <c r="M2356" s="9"/>
      <c r="N2356" s="9"/>
      <c r="O2356" s="9"/>
      <c r="P2356" s="9"/>
      <c r="Q2356" s="9"/>
      <c r="R2356" s="9"/>
    </row>
    <row r="2357" spans="1:18" x14ac:dyDescent="0.2">
      <c r="A2357" s="33"/>
      <c r="B2357" s="34">
        <f t="shared" si="43"/>
        <v>333</v>
      </c>
      <c r="C2357" s="49" t="s">
        <v>2375</v>
      </c>
      <c r="D2357" s="35" t="str">
        <f>VLOOKUP(C2357,[9]Resumen!$C$1:$J$65536,8,0)</f>
        <v>1 Poste de concreto (16/500) de suspensión (3°) Tipo SUS1-16</v>
      </c>
      <c r="E2357" s="37" t="s">
        <v>50</v>
      </c>
      <c r="F2357" s="38">
        <f t="shared" si="42"/>
        <v>1</v>
      </c>
      <c r="G2357" s="39">
        <f>VLOOKUP(C2357,'[10]Estructuras de Acero y Concreto'!$C$1:$L$65536,7,0)</f>
        <v>988.55278545248427</v>
      </c>
      <c r="H2357" s="46"/>
      <c r="I2357" s="10"/>
      <c r="J2357" s="42">
        <f>VLOOKUP(C2357,'[10]Estructuras de Acero y Concreto'!$C$1:$L$65536,10,0)</f>
        <v>3157</v>
      </c>
      <c r="M2357" s="9"/>
      <c r="N2357" s="9"/>
      <c r="O2357" s="9"/>
      <c r="P2357" s="9"/>
      <c r="Q2357" s="9"/>
      <c r="R2357" s="9"/>
    </row>
    <row r="2358" spans="1:18" x14ac:dyDescent="0.2">
      <c r="A2358" s="33"/>
      <c r="B2358" s="34">
        <f t="shared" si="43"/>
        <v>334</v>
      </c>
      <c r="C2358" s="49" t="s">
        <v>2376</v>
      </c>
      <c r="D2358" s="35" t="str">
        <f>VLOOKUP(C2358,[9]Resumen!$C$1:$J$65536,8,0)</f>
        <v>1 Poste autosoportable de acero (16/1700) de suspensión (30°) Tipo SUS11-16</v>
      </c>
      <c r="E2358" s="37" t="s">
        <v>50</v>
      </c>
      <c r="F2358" s="38">
        <f t="shared" si="42"/>
        <v>0</v>
      </c>
      <c r="G2358" s="39">
        <f>VLOOKUP(C2358,'[10]Estructuras de Acero y Concreto'!$C$1:$L$65536,7,0)</f>
        <v>5551.275039943589</v>
      </c>
      <c r="H2358" s="46"/>
      <c r="I2358" s="10"/>
      <c r="J2358" s="42">
        <f>VLOOKUP(C2358,'[10]Estructuras de Acero y Concreto'!$C$1:$L$65536,10,0)</f>
        <v>1477</v>
      </c>
      <c r="M2358" s="9"/>
      <c r="N2358" s="9"/>
      <c r="O2358" s="9"/>
      <c r="P2358" s="9"/>
      <c r="Q2358" s="9"/>
      <c r="R2358" s="9"/>
    </row>
    <row r="2359" spans="1:18" x14ac:dyDescent="0.2">
      <c r="A2359" s="33"/>
      <c r="B2359" s="34">
        <f t="shared" si="43"/>
        <v>335</v>
      </c>
      <c r="C2359" s="49" t="s">
        <v>2377</v>
      </c>
      <c r="D2359" s="35" t="str">
        <f>VLOOKUP(C2359,[9]Resumen!$C$1:$J$65536,8,0)</f>
        <v>1 Poste autosoportable de acero (16/2400) de ángulo mayor (50°) Tipo AUS1-16</v>
      </c>
      <c r="E2359" s="37" t="s">
        <v>50</v>
      </c>
      <c r="F2359" s="38">
        <f t="shared" si="42"/>
        <v>0</v>
      </c>
      <c r="G2359" s="39">
        <f>VLOOKUP(C2359,'[10]Estructuras de Acero y Concreto'!$C$1:$L$65536,7,0)</f>
        <v>6945.6711400242057</v>
      </c>
      <c r="H2359" s="46"/>
      <c r="I2359" s="10"/>
      <c r="J2359" s="42">
        <f>VLOOKUP(C2359,'[10]Estructuras de Acero y Concreto'!$C$1:$L$65536,10,0)</f>
        <v>1848</v>
      </c>
      <c r="M2359" s="9"/>
      <c r="N2359" s="9"/>
      <c r="O2359" s="9"/>
      <c r="P2359" s="9"/>
      <c r="Q2359" s="9"/>
      <c r="R2359" s="9"/>
    </row>
    <row r="2360" spans="1:18" x14ac:dyDescent="0.2">
      <c r="A2360" s="33"/>
      <c r="B2360" s="34">
        <f t="shared" si="43"/>
        <v>336</v>
      </c>
      <c r="C2360" s="49" t="s">
        <v>2378</v>
      </c>
      <c r="D2360" s="35" t="str">
        <f>VLOOKUP(C2360,[9]Resumen!$C$1:$J$65536,8,0)</f>
        <v>1 Poste autosoportable de acero (16/3800) de retención y terminal (90°) Tipo RTUS1-16</v>
      </c>
      <c r="E2360" s="37" t="s">
        <v>50</v>
      </c>
      <c r="F2360" s="38">
        <f t="shared" si="42"/>
        <v>0</v>
      </c>
      <c r="G2360" s="39">
        <f>VLOOKUP(C2360,'[10]Estructuras de Acero y Concreto'!$C$1:$L$65536,7,0)</f>
        <v>9362.3738148270004</v>
      </c>
      <c r="H2360" s="46"/>
      <c r="I2360" s="10"/>
      <c r="J2360" s="42">
        <f>VLOOKUP(C2360,'[10]Estructuras de Acero y Concreto'!$C$1:$L$65536,10,0)</f>
        <v>2491</v>
      </c>
      <c r="M2360" s="9"/>
      <c r="N2360" s="9"/>
      <c r="O2360" s="9"/>
      <c r="P2360" s="9"/>
      <c r="Q2360" s="9"/>
      <c r="R2360" s="9"/>
    </row>
    <row r="2361" spans="1:18" x14ac:dyDescent="0.2">
      <c r="A2361" s="33"/>
      <c r="B2361" s="34">
        <f t="shared" si="43"/>
        <v>337</v>
      </c>
      <c r="C2361" s="49" t="s">
        <v>2379</v>
      </c>
      <c r="D2361" s="35" t="str">
        <f>VLOOKUP(C2361,[9]Resumen!$C$1:$J$65536,8,0)</f>
        <v>1 Poste de concreto (16/600) de suspensión (3°) Tipo SUS1-16</v>
      </c>
      <c r="E2361" s="37" t="s">
        <v>50</v>
      </c>
      <c r="F2361" s="38">
        <f t="shared" si="42"/>
        <v>1</v>
      </c>
      <c r="G2361" s="39">
        <f>VLOOKUP(C2361,'[10]Estructuras de Acero y Concreto'!$C$1:$L$65536,7,0)</f>
        <v>1067.0077882277328</v>
      </c>
      <c r="H2361" s="46"/>
      <c r="I2361" s="10"/>
      <c r="J2361" s="42">
        <f>VLOOKUP(C2361,'[10]Estructuras de Acero y Concreto'!$C$1:$L$65536,10,0)</f>
        <v>3234</v>
      </c>
      <c r="M2361" s="9"/>
      <c r="N2361" s="9"/>
      <c r="O2361" s="9"/>
      <c r="P2361" s="9"/>
      <c r="Q2361" s="9"/>
      <c r="R2361" s="9"/>
    </row>
    <row r="2362" spans="1:18" x14ac:dyDescent="0.2">
      <c r="A2362" s="33"/>
      <c r="B2362" s="34">
        <f t="shared" si="43"/>
        <v>338</v>
      </c>
      <c r="C2362" s="49" t="s">
        <v>2380</v>
      </c>
      <c r="D2362" s="35" t="str">
        <f>VLOOKUP(C2362,[9]Resumen!$C$1:$J$65536,8,0)</f>
        <v>1 Poste autosoportable de acero (16/1950) de suspensión (30°) Tipo SUS11-16</v>
      </c>
      <c r="E2362" s="37" t="s">
        <v>50</v>
      </c>
      <c r="F2362" s="38">
        <f t="shared" si="42"/>
        <v>0</v>
      </c>
      <c r="G2362" s="39">
        <f>VLOOKUP(C2362,'[10]Estructuras de Acero y Concreto'!$C$1:$L$65536,7,0)</f>
        <v>6066.1868073588039</v>
      </c>
      <c r="H2362" s="46"/>
      <c r="I2362" s="10"/>
      <c r="J2362" s="42">
        <f>VLOOKUP(C2362,'[10]Estructuras de Acero y Concreto'!$C$1:$L$65536,10,0)</f>
        <v>1614</v>
      </c>
      <c r="M2362" s="9"/>
      <c r="N2362" s="9"/>
      <c r="O2362" s="9"/>
      <c r="P2362" s="9"/>
      <c r="Q2362" s="9"/>
      <c r="R2362" s="9"/>
    </row>
    <row r="2363" spans="1:18" x14ac:dyDescent="0.2">
      <c r="A2363" s="33"/>
      <c r="B2363" s="34">
        <f t="shared" si="43"/>
        <v>339</v>
      </c>
      <c r="C2363" s="49" t="s">
        <v>2381</v>
      </c>
      <c r="D2363" s="35" t="str">
        <f>VLOOKUP(C2363,[9]Resumen!$C$1:$J$65536,8,0)</f>
        <v>1 Poste autosoportable de acero (16/2850) de ángulo mayor (50°) Tipo AUS1-16</v>
      </c>
      <c r="E2363" s="37" t="s">
        <v>50</v>
      </c>
      <c r="F2363" s="38">
        <f t="shared" si="42"/>
        <v>0</v>
      </c>
      <c r="G2363" s="39">
        <f>VLOOKUP(C2363,'[10]Estructuras de Acero y Concreto'!$C$1:$L$65536,7,0)</f>
        <v>7765.0197918235981</v>
      </c>
      <c r="H2363" s="46"/>
      <c r="I2363" s="10"/>
      <c r="J2363" s="42">
        <f>VLOOKUP(C2363,'[10]Estructuras de Acero y Concreto'!$C$1:$L$65536,10,0)</f>
        <v>2066</v>
      </c>
      <c r="M2363" s="9"/>
      <c r="N2363" s="9"/>
      <c r="O2363" s="9"/>
      <c r="P2363" s="9"/>
      <c r="Q2363" s="9"/>
      <c r="R2363" s="9"/>
    </row>
    <row r="2364" spans="1:18" x14ac:dyDescent="0.2">
      <c r="A2364" s="33"/>
      <c r="B2364" s="34">
        <f t="shared" si="43"/>
        <v>340</v>
      </c>
      <c r="C2364" s="49" t="s">
        <v>2382</v>
      </c>
      <c r="D2364" s="35" t="str">
        <f>VLOOKUP(C2364,[9]Resumen!$C$1:$J$65536,8,0)</f>
        <v>1 Poste autosoportable de acero (16/4450) de retención y terminal (90°) Tipo RTUS1-16</v>
      </c>
      <c r="E2364" s="37" t="s">
        <v>50</v>
      </c>
      <c r="F2364" s="38">
        <f t="shared" si="42"/>
        <v>0</v>
      </c>
      <c r="G2364" s="39">
        <f>VLOOKUP(C2364,'[10]Estructuras de Acero y Concreto'!$C$1:$L$65536,7,0)</f>
        <v>10373.404949386801</v>
      </c>
      <c r="H2364" s="46"/>
      <c r="I2364" s="10"/>
      <c r="J2364" s="42">
        <f>VLOOKUP(C2364,'[10]Estructuras de Acero y Concreto'!$C$1:$L$65536,10,0)</f>
        <v>2760</v>
      </c>
      <c r="M2364" s="9"/>
      <c r="N2364" s="9"/>
      <c r="O2364" s="9"/>
      <c r="P2364" s="9"/>
      <c r="Q2364" s="9"/>
      <c r="R2364" s="9"/>
    </row>
    <row r="2365" spans="1:18" x14ac:dyDescent="0.2">
      <c r="A2365" s="33"/>
      <c r="B2365" s="34">
        <f t="shared" si="43"/>
        <v>341</v>
      </c>
      <c r="C2365" s="49" t="s">
        <v>2383</v>
      </c>
      <c r="D2365" s="35" t="str">
        <f>VLOOKUP(C2365,[9]Resumen!$C$1:$J$65536,8,0)</f>
        <v>1 Poste de concreto (16/700) de suspensión (3°) Tipo SUS1-16</v>
      </c>
      <c r="E2365" s="37" t="s">
        <v>50</v>
      </c>
      <c r="F2365" s="38">
        <f t="shared" si="42"/>
        <v>1</v>
      </c>
      <c r="G2365" s="39">
        <f>VLOOKUP(C2365,'[10]Estructuras de Acero y Concreto'!$C$1:$L$65536,7,0)</f>
        <v>1145.4627910029819</v>
      </c>
      <c r="H2365" s="46"/>
      <c r="I2365" s="10"/>
      <c r="J2365" s="42">
        <f>VLOOKUP(C2365,'[10]Estructuras de Acero y Concreto'!$C$1:$L$65536,10,0)</f>
        <v>3311</v>
      </c>
      <c r="M2365" s="9"/>
      <c r="N2365" s="9"/>
      <c r="O2365" s="9"/>
      <c r="P2365" s="9"/>
      <c r="Q2365" s="9"/>
      <c r="R2365" s="9"/>
    </row>
    <row r="2366" spans="1:18" x14ac:dyDescent="0.2">
      <c r="A2366" s="33"/>
      <c r="B2366" s="34">
        <f t="shared" si="43"/>
        <v>342</v>
      </c>
      <c r="C2366" s="49" t="s">
        <v>2384</v>
      </c>
      <c r="D2366" s="35" t="str">
        <f>VLOOKUP(C2366,[9]Resumen!$C$1:$J$65536,8,0)</f>
        <v>1 Poste autosoportable de acero (16/2800) de suspensión (30°) Tipo SUS11-16</v>
      </c>
      <c r="E2366" s="37" t="s">
        <v>50</v>
      </c>
      <c r="F2366" s="38">
        <f t="shared" si="42"/>
        <v>0</v>
      </c>
      <c r="G2366" s="39">
        <f>VLOOKUP(C2366,'[10]Estructuras de Acero y Concreto'!$C$1:$L$65536,7,0)</f>
        <v>7674.8162705245832</v>
      </c>
      <c r="H2366" s="46"/>
      <c r="I2366" s="10"/>
      <c r="J2366" s="42">
        <f>VLOOKUP(C2366,'[10]Estructuras de Acero y Concreto'!$C$1:$L$65536,10,0)</f>
        <v>2042</v>
      </c>
      <c r="M2366" s="9"/>
      <c r="N2366" s="9"/>
      <c r="O2366" s="9"/>
      <c r="P2366" s="9"/>
      <c r="Q2366" s="9"/>
      <c r="R2366" s="9"/>
    </row>
    <row r="2367" spans="1:18" x14ac:dyDescent="0.2">
      <c r="A2367" s="33"/>
      <c r="B2367" s="34">
        <f t="shared" si="43"/>
        <v>343</v>
      </c>
      <c r="C2367" s="49" t="s">
        <v>2385</v>
      </c>
      <c r="D2367" s="35" t="str">
        <f>VLOOKUP(C2367,[9]Resumen!$C$1:$J$65536,8,0)</f>
        <v>1 Poste autosoportable de acero (16/4150) de ángulo mayor (50°) Tipo AUS1-16</v>
      </c>
      <c r="E2367" s="37" t="s">
        <v>50</v>
      </c>
      <c r="F2367" s="38">
        <f t="shared" si="42"/>
        <v>0</v>
      </c>
      <c r="G2367" s="39">
        <f>VLOOKUP(C2367,'[10]Estructuras de Acero y Concreto'!$C$1:$L$65536,7,0)</f>
        <v>9911.1119027293462</v>
      </c>
      <c r="H2367" s="46"/>
      <c r="I2367" s="10"/>
      <c r="J2367" s="42">
        <f>VLOOKUP(C2367,'[10]Estructuras de Acero y Concreto'!$C$1:$L$65536,10,0)</f>
        <v>2637</v>
      </c>
      <c r="M2367" s="9"/>
      <c r="N2367" s="9"/>
      <c r="O2367" s="9"/>
      <c r="P2367" s="9"/>
      <c r="Q2367" s="9"/>
      <c r="R2367" s="9"/>
    </row>
    <row r="2368" spans="1:18" x14ac:dyDescent="0.2">
      <c r="A2368" s="33"/>
      <c r="B2368" s="34">
        <f t="shared" si="43"/>
        <v>344</v>
      </c>
      <c r="C2368" s="49" t="s">
        <v>2386</v>
      </c>
      <c r="D2368" s="35" t="str">
        <f>VLOOKUP(C2368,[9]Resumen!$C$1:$J$65536,8,0)</f>
        <v>1 Poste autosoportable de acero (16/6600) de retención y terminal (90°) Tipo RTUS1-16</v>
      </c>
      <c r="E2368" s="37" t="s">
        <v>50</v>
      </c>
      <c r="F2368" s="38">
        <f t="shared" si="42"/>
        <v>0</v>
      </c>
      <c r="G2368" s="39">
        <f>VLOOKUP(C2368,'[10]Estructuras de Acero y Concreto'!$C$1:$L$65536,7,0)</f>
        <v>13402.739873012077</v>
      </c>
      <c r="H2368" s="46"/>
      <c r="I2368" s="10"/>
      <c r="J2368" s="42">
        <f>VLOOKUP(C2368,'[10]Estructuras de Acero y Concreto'!$C$1:$L$65536,10,0)</f>
        <v>3566</v>
      </c>
      <c r="M2368" s="9"/>
      <c r="N2368" s="9"/>
      <c r="O2368" s="9"/>
      <c r="P2368" s="9"/>
      <c r="Q2368" s="9"/>
      <c r="R2368" s="9"/>
    </row>
    <row r="2369" spans="1:18" x14ac:dyDescent="0.2">
      <c r="A2369" s="33"/>
      <c r="B2369" s="34">
        <f t="shared" si="43"/>
        <v>345</v>
      </c>
      <c r="C2369" s="49" t="s">
        <v>2387</v>
      </c>
      <c r="D2369" s="35" t="str">
        <f>VLOOKUP(C2369,[9]Resumen!$C$1:$J$65536,8,0)</f>
        <v>1 Poste de concreto (16/500) de suspensión (3°) Tipo SUS2-16</v>
      </c>
      <c r="E2369" s="37" t="s">
        <v>50</v>
      </c>
      <c r="F2369" s="38">
        <f t="shared" si="42"/>
        <v>1</v>
      </c>
      <c r="G2369" s="39">
        <f>VLOOKUP(C2369,'[10]Estructuras de Acero y Concreto'!$C$1:$L$65536,7,0)</f>
        <v>988.55278545248427</v>
      </c>
      <c r="H2369" s="46"/>
      <c r="I2369" s="10"/>
      <c r="J2369" s="42">
        <f>VLOOKUP(C2369,'[10]Estructuras de Acero y Concreto'!$C$1:$L$65536,10,0)</f>
        <v>3157</v>
      </c>
      <c r="M2369" s="9"/>
      <c r="N2369" s="9"/>
      <c r="O2369" s="9"/>
      <c r="P2369" s="9"/>
      <c r="Q2369" s="9"/>
      <c r="R2369" s="9"/>
    </row>
    <row r="2370" spans="1:18" x14ac:dyDescent="0.2">
      <c r="A2370" s="33"/>
      <c r="B2370" s="34">
        <f t="shared" si="43"/>
        <v>346</v>
      </c>
      <c r="C2370" s="49" t="s">
        <v>2388</v>
      </c>
      <c r="D2370" s="35" t="str">
        <f>VLOOKUP(C2370,[9]Resumen!$C$1:$J$65536,8,0)</f>
        <v>2 Postes autosoportables de acero (16/650) de suspensión (30°) Tipo SUS21-16</v>
      </c>
      <c r="E2370" s="37" t="s">
        <v>50</v>
      </c>
      <c r="F2370" s="38">
        <f t="shared" si="42"/>
        <v>0</v>
      </c>
      <c r="G2370" s="39">
        <f>VLOOKUP(C2370,'[10]Estructuras de Acero y Concreto'!$C$1:$L$65536,7,0)</f>
        <v>5938.3984855185308</v>
      </c>
      <c r="H2370" s="46"/>
      <c r="I2370" s="10"/>
      <c r="J2370" s="42">
        <f>VLOOKUP(C2370,'[10]Estructuras de Acero y Concreto'!$C$1:$L$65536,10,0)</f>
        <v>1580</v>
      </c>
      <c r="M2370" s="9"/>
      <c r="N2370" s="9"/>
      <c r="O2370" s="9"/>
      <c r="P2370" s="9"/>
      <c r="Q2370" s="9"/>
      <c r="R2370" s="9"/>
    </row>
    <row r="2371" spans="1:18" x14ac:dyDescent="0.2">
      <c r="A2371" s="33"/>
      <c r="B2371" s="34">
        <f t="shared" si="43"/>
        <v>347</v>
      </c>
      <c r="C2371" s="49" t="s">
        <v>2389</v>
      </c>
      <c r="D2371" s="35" t="str">
        <f>VLOOKUP(C2371,[9]Resumen!$C$1:$J$65536,8,0)</f>
        <v>2 Postes autosoportables de acero (16/900) de ángulo mayor (50°) Tipo AUS2-16</v>
      </c>
      <c r="E2371" s="37" t="s">
        <v>50</v>
      </c>
      <c r="F2371" s="38">
        <f t="shared" si="42"/>
        <v>0</v>
      </c>
      <c r="G2371" s="39">
        <f>VLOOKUP(C2371,'[10]Estructuras de Acero y Concreto'!$C$1:$L$65536,7,0)</f>
        <v>7344.0700257615254</v>
      </c>
      <c r="H2371" s="46"/>
      <c r="I2371" s="10"/>
      <c r="J2371" s="42">
        <f>VLOOKUP(C2371,'[10]Estructuras de Acero y Concreto'!$C$1:$L$65536,10,0)</f>
        <v>1954</v>
      </c>
      <c r="M2371" s="9"/>
      <c r="N2371" s="9"/>
      <c r="O2371" s="9"/>
      <c r="P2371" s="9"/>
      <c r="Q2371" s="9"/>
      <c r="R2371" s="9"/>
    </row>
    <row r="2372" spans="1:18" x14ac:dyDescent="0.2">
      <c r="A2372" s="33"/>
      <c r="B2372" s="34">
        <f t="shared" si="43"/>
        <v>348</v>
      </c>
      <c r="C2372" s="49" t="s">
        <v>2390</v>
      </c>
      <c r="D2372" s="35" t="str">
        <f>VLOOKUP(C2372,[9]Resumen!$C$1:$J$65536,8,0)</f>
        <v>2 Postes autosoportables de acero (16/1350) de retención y terminal (90°) Tipo RTUS2-16</v>
      </c>
      <c r="E2372" s="37" t="s">
        <v>50</v>
      </c>
      <c r="F2372" s="38">
        <f t="shared" si="42"/>
        <v>0</v>
      </c>
      <c r="G2372" s="39">
        <f>VLOOKUP(C2372,'[10]Estructuras de Acero y Concreto'!$C$1:$L$65536,7,0)</f>
        <v>9554.0562975874072</v>
      </c>
      <c r="H2372" s="46"/>
      <c r="I2372" s="10"/>
      <c r="J2372" s="42">
        <f>VLOOKUP(C2372,'[10]Estructuras de Acero y Concreto'!$C$1:$L$65536,10,0)</f>
        <v>2542</v>
      </c>
      <c r="M2372" s="9"/>
      <c r="N2372" s="9"/>
      <c r="O2372" s="9"/>
      <c r="P2372" s="9"/>
      <c r="Q2372" s="9"/>
      <c r="R2372" s="9"/>
    </row>
    <row r="2373" spans="1:18" x14ac:dyDescent="0.2">
      <c r="A2373" s="33"/>
      <c r="B2373" s="34">
        <f t="shared" si="43"/>
        <v>349</v>
      </c>
      <c r="C2373" s="49" t="s">
        <v>2391</v>
      </c>
      <c r="D2373" s="35" t="str">
        <f>VLOOKUP(C2373,[9]Resumen!$C$1:$J$65536,8,0)</f>
        <v>1 Poste de concreto (16/500) de suspensión (3°) Tipo SUS2-16</v>
      </c>
      <c r="E2373" s="37" t="s">
        <v>50</v>
      </c>
      <c r="F2373" s="38">
        <f t="shared" si="42"/>
        <v>1</v>
      </c>
      <c r="G2373" s="39">
        <f>VLOOKUP(C2373,'[10]Estructuras de Acero y Concreto'!$C$1:$L$65536,7,0)</f>
        <v>988.55278545248427</v>
      </c>
      <c r="H2373" s="46"/>
      <c r="I2373" s="10"/>
      <c r="J2373" s="42">
        <f>VLOOKUP(C2373,'[10]Estructuras de Acero y Concreto'!$C$1:$L$65536,10,0)</f>
        <v>3157</v>
      </c>
      <c r="M2373" s="9"/>
      <c r="N2373" s="9"/>
      <c r="O2373" s="9"/>
      <c r="P2373" s="9"/>
      <c r="Q2373" s="9"/>
      <c r="R2373" s="9"/>
    </row>
    <row r="2374" spans="1:18" x14ac:dyDescent="0.2">
      <c r="A2374" s="33"/>
      <c r="B2374" s="34">
        <f t="shared" si="43"/>
        <v>350</v>
      </c>
      <c r="C2374" s="49" t="s">
        <v>2392</v>
      </c>
      <c r="D2374" s="35" t="str">
        <f>VLOOKUP(C2374,[9]Resumen!$C$1:$J$65536,8,0)</f>
        <v>2 Postes autosoportables de acero (16/800) de suspensión (30°) Tipo SUS21-16</v>
      </c>
      <c r="E2374" s="37" t="s">
        <v>50</v>
      </c>
      <c r="F2374" s="38">
        <f t="shared" si="42"/>
        <v>0</v>
      </c>
      <c r="G2374" s="39">
        <f>VLOOKUP(C2374,'[10]Estructuras de Acero y Concreto'!$C$1:$L$65536,7,0)</f>
        <v>6802.8488979674312</v>
      </c>
      <c r="H2374" s="46"/>
      <c r="I2374" s="10"/>
      <c r="J2374" s="42">
        <f>VLOOKUP(C2374,'[10]Estructuras de Acero y Concreto'!$C$1:$L$65536,10,0)</f>
        <v>1810</v>
      </c>
      <c r="M2374" s="9"/>
      <c r="N2374" s="9"/>
      <c r="O2374" s="9"/>
      <c r="P2374" s="9"/>
      <c r="Q2374" s="9"/>
      <c r="R2374" s="9"/>
    </row>
    <row r="2375" spans="1:18" x14ac:dyDescent="0.2">
      <c r="A2375" s="33"/>
      <c r="B2375" s="34">
        <f t="shared" si="43"/>
        <v>351</v>
      </c>
      <c r="C2375" s="49" t="s">
        <v>2393</v>
      </c>
      <c r="D2375" s="35" t="str">
        <f>VLOOKUP(C2375,[9]Resumen!$C$1:$J$65536,8,0)</f>
        <v>2 Postes autosoportables de acero (16/1150) de ángulo mayor (50°) Tipo AUS2-16</v>
      </c>
      <c r="E2375" s="37" t="s">
        <v>50</v>
      </c>
      <c r="F2375" s="38">
        <f t="shared" si="42"/>
        <v>0</v>
      </c>
      <c r="G2375" s="39">
        <f>VLOOKUP(C2375,'[10]Estructuras de Acero y Concreto'!$C$1:$L$65536,7,0)</f>
        <v>8606.9193239477445</v>
      </c>
      <c r="H2375" s="46"/>
      <c r="I2375" s="10"/>
      <c r="J2375" s="42">
        <f>VLOOKUP(C2375,'[10]Estructuras de Acero y Concreto'!$C$1:$L$65536,10,0)</f>
        <v>2290</v>
      </c>
      <c r="M2375" s="9"/>
      <c r="N2375" s="9"/>
      <c r="O2375" s="9"/>
      <c r="P2375" s="9"/>
      <c r="Q2375" s="9"/>
      <c r="R2375" s="9"/>
    </row>
    <row r="2376" spans="1:18" x14ac:dyDescent="0.2">
      <c r="A2376" s="33"/>
      <c r="B2376" s="34">
        <f t="shared" si="43"/>
        <v>352</v>
      </c>
      <c r="C2376" s="49" t="s">
        <v>2394</v>
      </c>
      <c r="D2376" s="35" t="str">
        <f>VLOOKUP(C2376,[9]Resumen!$C$1:$J$65536,8,0)</f>
        <v>2 Postes autosoportables de acero (16/1750) de retención y terminal (90°) Tipo RTUS2-16</v>
      </c>
      <c r="E2376" s="37" t="s">
        <v>50</v>
      </c>
      <c r="F2376" s="38">
        <f t="shared" si="42"/>
        <v>0</v>
      </c>
      <c r="G2376" s="39">
        <f>VLOOKUP(C2376,'[10]Estructuras de Acero y Concreto'!$C$1:$L$65536,7,0)</f>
        <v>11313.024962918214</v>
      </c>
      <c r="H2376" s="46"/>
      <c r="I2376" s="10"/>
      <c r="J2376" s="42">
        <f>VLOOKUP(C2376,'[10]Estructuras de Acero y Concreto'!$C$1:$L$65536,10,0)</f>
        <v>3010</v>
      </c>
      <c r="M2376" s="9"/>
      <c r="N2376" s="9"/>
      <c r="O2376" s="9"/>
      <c r="P2376" s="9"/>
      <c r="Q2376" s="9"/>
      <c r="R2376" s="9"/>
    </row>
    <row r="2377" spans="1:18" x14ac:dyDescent="0.2">
      <c r="A2377" s="33"/>
      <c r="B2377" s="34">
        <f t="shared" si="43"/>
        <v>353</v>
      </c>
      <c r="C2377" s="49" t="s">
        <v>2395</v>
      </c>
      <c r="D2377" s="35" t="str">
        <f>VLOOKUP(C2377,[9]Resumen!$C$1:$J$65536,8,0)</f>
        <v>1 Poste de concreto (16/600) de suspensión (3°) Tipo SUS2-16</v>
      </c>
      <c r="E2377" s="37" t="s">
        <v>50</v>
      </c>
      <c r="F2377" s="38">
        <f t="shared" si="42"/>
        <v>1</v>
      </c>
      <c r="G2377" s="39">
        <f>VLOOKUP(C2377,'[10]Estructuras de Acero y Concreto'!$C$1:$L$65536,7,0)</f>
        <v>1067.0077882277328</v>
      </c>
      <c r="H2377" s="46"/>
      <c r="I2377" s="10"/>
      <c r="J2377" s="42">
        <f>VLOOKUP(C2377,'[10]Estructuras de Acero y Concreto'!$C$1:$L$65536,10,0)</f>
        <v>3234</v>
      </c>
      <c r="M2377" s="9"/>
      <c r="N2377" s="9"/>
      <c r="O2377" s="9"/>
      <c r="P2377" s="9"/>
      <c r="Q2377" s="9"/>
      <c r="R2377" s="9"/>
    </row>
    <row r="2378" spans="1:18" x14ac:dyDescent="0.2">
      <c r="A2378" s="33"/>
      <c r="B2378" s="34">
        <f t="shared" si="43"/>
        <v>354</v>
      </c>
      <c r="C2378" s="49" t="s">
        <v>2396</v>
      </c>
      <c r="D2378" s="35" t="str">
        <f>VLOOKUP(C2378,[9]Resumen!$C$1:$J$65536,8,0)</f>
        <v>2 Postes autosoportables de acero (16/950) de suspensión (30°) Tipo SUS21-16</v>
      </c>
      <c r="E2378" s="37" t="s">
        <v>50</v>
      </c>
      <c r="F2378" s="38">
        <f t="shared" si="42"/>
        <v>0</v>
      </c>
      <c r="G2378" s="39">
        <f>VLOOKUP(C2378,'[10]Estructuras de Acero y Concreto'!$C$1:$L$65536,7,0)</f>
        <v>7607.1636295503213</v>
      </c>
      <c r="H2378" s="46"/>
      <c r="I2378" s="10"/>
      <c r="J2378" s="42">
        <f>VLOOKUP(C2378,'[10]Estructuras de Acero y Concreto'!$C$1:$L$65536,10,0)</f>
        <v>2024</v>
      </c>
      <c r="M2378" s="9"/>
      <c r="N2378" s="9"/>
      <c r="O2378" s="9"/>
      <c r="P2378" s="9"/>
      <c r="Q2378" s="9"/>
      <c r="R2378" s="9"/>
    </row>
    <row r="2379" spans="1:18" x14ac:dyDescent="0.2">
      <c r="A2379" s="33"/>
      <c r="B2379" s="34">
        <f t="shared" si="43"/>
        <v>355</v>
      </c>
      <c r="C2379" s="49" t="s">
        <v>2397</v>
      </c>
      <c r="D2379" s="35" t="str">
        <f>VLOOKUP(C2379,[9]Resumen!$C$1:$J$65536,8,0)</f>
        <v>2 Postes autosoportables de acero (16/1350) de ángulo mayor (50°) Tipo AUS2-16</v>
      </c>
      <c r="E2379" s="37" t="s">
        <v>50</v>
      </c>
      <c r="F2379" s="38">
        <f t="shared" si="42"/>
        <v>0</v>
      </c>
      <c r="G2379" s="39">
        <f>VLOOKUP(C2379,'[10]Estructuras de Acero y Concreto'!$C$1:$L$65536,7,0)</f>
        <v>9554.0562975874072</v>
      </c>
      <c r="H2379" s="46"/>
      <c r="I2379" s="10"/>
      <c r="J2379" s="42">
        <f>VLOOKUP(C2379,'[10]Estructuras de Acero y Concreto'!$C$1:$L$65536,10,0)</f>
        <v>2542</v>
      </c>
      <c r="M2379" s="9"/>
      <c r="N2379" s="9"/>
      <c r="O2379" s="9"/>
      <c r="P2379" s="9"/>
      <c r="Q2379" s="9"/>
      <c r="R2379" s="9"/>
    </row>
    <row r="2380" spans="1:18" x14ac:dyDescent="0.2">
      <c r="A2380" s="33"/>
      <c r="B2380" s="34">
        <f t="shared" si="43"/>
        <v>356</v>
      </c>
      <c r="C2380" s="49" t="s">
        <v>2398</v>
      </c>
      <c r="D2380" s="35" t="str">
        <f>VLOOKUP(C2380,[9]Resumen!$C$1:$J$65536,8,0)</f>
        <v>2 Postes autosoportables de acero (16/2100) de retención y terminal (90°) Tipo RTUS2-16</v>
      </c>
      <c r="E2380" s="37" t="s">
        <v>50</v>
      </c>
      <c r="F2380" s="38">
        <f t="shared" si="42"/>
        <v>0</v>
      </c>
      <c r="G2380" s="39">
        <f>VLOOKUP(C2380,'[10]Estructuras de Acero y Concreto'!$C$1:$L$65536,7,0)</f>
        <v>12733.73042337771</v>
      </c>
      <c r="H2380" s="46"/>
      <c r="I2380" s="10"/>
      <c r="J2380" s="42">
        <f>VLOOKUP(C2380,'[10]Estructuras de Acero y Concreto'!$C$1:$L$65536,10,0)</f>
        <v>3388</v>
      </c>
      <c r="M2380" s="9"/>
      <c r="N2380" s="9"/>
      <c r="O2380" s="9"/>
      <c r="P2380" s="9"/>
      <c r="Q2380" s="9"/>
      <c r="R2380" s="9"/>
    </row>
    <row r="2381" spans="1:18" x14ac:dyDescent="0.2">
      <c r="A2381" s="33"/>
      <c r="B2381" s="34">
        <f t="shared" si="43"/>
        <v>357</v>
      </c>
      <c r="C2381" s="49" t="s">
        <v>2399</v>
      </c>
      <c r="D2381" s="35" t="str">
        <f>VLOOKUP(C2381,[9]Resumen!$C$1:$J$65536,8,0)</f>
        <v>1 Poste de concreto (16/800) de suspensión (3°) Tipo SUS2-16</v>
      </c>
      <c r="E2381" s="37" t="s">
        <v>50</v>
      </c>
      <c r="F2381" s="38">
        <f t="shared" si="42"/>
        <v>1</v>
      </c>
      <c r="G2381" s="39">
        <f>VLOOKUP(C2381,'[10]Estructuras de Acero y Concreto'!$C$1:$L$65536,7,0)</f>
        <v>1223.917793778231</v>
      </c>
      <c r="H2381" s="46"/>
      <c r="I2381" s="10"/>
      <c r="J2381" s="42">
        <f>VLOOKUP(C2381,'[10]Estructuras de Acero y Concreto'!$C$1:$L$65536,10,0)</f>
        <v>3388</v>
      </c>
      <c r="M2381" s="9"/>
      <c r="N2381" s="9"/>
      <c r="O2381" s="9"/>
      <c r="P2381" s="9"/>
      <c r="Q2381" s="9"/>
      <c r="R2381" s="9"/>
    </row>
    <row r="2382" spans="1:18" x14ac:dyDescent="0.2">
      <c r="A2382" s="33"/>
      <c r="B2382" s="34">
        <f t="shared" si="43"/>
        <v>358</v>
      </c>
      <c r="C2382" s="49" t="s">
        <v>2400</v>
      </c>
      <c r="D2382" s="35" t="str">
        <f>VLOOKUP(C2382,[9]Resumen!$C$1:$J$65536,8,0)</f>
        <v>2 Postes autosoportables de acero (16/1400) de suspensión (30°) Tipo SUS21-16</v>
      </c>
      <c r="E2382" s="37" t="s">
        <v>50</v>
      </c>
      <c r="F2382" s="38">
        <f t="shared" si="42"/>
        <v>0</v>
      </c>
      <c r="G2382" s="39">
        <f>VLOOKUP(C2382,'[10]Estructuras de Acero y Concreto'!$C$1:$L$65536,7,0)</f>
        <v>9779.5651008349487</v>
      </c>
      <c r="H2382" s="46"/>
      <c r="I2382" s="10"/>
      <c r="J2382" s="42">
        <f>VLOOKUP(C2382,'[10]Estructuras de Acero y Concreto'!$C$1:$L$65536,10,0)</f>
        <v>2602</v>
      </c>
      <c r="M2382" s="9"/>
      <c r="N2382" s="9"/>
      <c r="O2382" s="9"/>
      <c r="P2382" s="9"/>
      <c r="Q2382" s="9"/>
      <c r="R2382" s="9"/>
    </row>
    <row r="2383" spans="1:18" x14ac:dyDescent="0.2">
      <c r="A2383" s="33"/>
      <c r="B2383" s="34">
        <f t="shared" si="43"/>
        <v>359</v>
      </c>
      <c r="C2383" s="49" t="s">
        <v>2401</v>
      </c>
      <c r="D2383" s="35" t="str">
        <f>VLOOKUP(C2383,[9]Resumen!$C$1:$J$65536,8,0)</f>
        <v>2 Postes autosoportables de acero (16/2050) de ángulo mayor (50°) Tipo AUS2-16</v>
      </c>
      <c r="E2383" s="37" t="s">
        <v>50</v>
      </c>
      <c r="F2383" s="38">
        <f t="shared" si="42"/>
        <v>0</v>
      </c>
      <c r="G2383" s="39">
        <f>VLOOKUP(C2383,'[10]Estructuras de Acero y Concreto'!$C$1:$L$65536,7,0)</f>
        <v>12538.289460563177</v>
      </c>
      <c r="H2383" s="46"/>
      <c r="I2383" s="10"/>
      <c r="J2383" s="42">
        <f>VLOOKUP(C2383,'[10]Estructuras de Acero y Concreto'!$C$1:$L$65536,10,0)</f>
        <v>3336</v>
      </c>
      <c r="M2383" s="9"/>
      <c r="N2383" s="9"/>
      <c r="O2383" s="9"/>
      <c r="P2383" s="9"/>
      <c r="Q2383" s="9"/>
      <c r="R2383" s="9"/>
    </row>
    <row r="2384" spans="1:18" x14ac:dyDescent="0.2">
      <c r="A2384" s="33"/>
      <c r="B2384" s="34">
        <f t="shared" si="43"/>
        <v>360</v>
      </c>
      <c r="C2384" s="49" t="s">
        <v>2402</v>
      </c>
      <c r="D2384" s="35" t="str">
        <f>VLOOKUP(C2384,[9]Resumen!$C$1:$J$65536,8,0)</f>
        <v>2 Postes autosoportables de acero (16/3200) de retención y terminal (90°) Tipo RTUS2-16</v>
      </c>
      <c r="E2384" s="37" t="s">
        <v>50</v>
      </c>
      <c r="F2384" s="38">
        <f t="shared" si="42"/>
        <v>0</v>
      </c>
      <c r="G2384" s="39">
        <f>VLOOKUP(C2384,'[10]Estructuras de Acero y Concreto'!$C$1:$L$65536,7,0)</f>
        <v>16740.270161075656</v>
      </c>
      <c r="H2384" s="46"/>
      <c r="I2384" s="10"/>
      <c r="J2384" s="42">
        <f>VLOOKUP(C2384,'[10]Estructuras de Acero y Concreto'!$C$1:$L$65536,10,0)</f>
        <v>4454</v>
      </c>
      <c r="M2384" s="9"/>
      <c r="N2384" s="9"/>
      <c r="O2384" s="9"/>
      <c r="P2384" s="9"/>
      <c r="Q2384" s="9"/>
      <c r="R2384" s="9"/>
    </row>
    <row r="2385" spans="1:18" x14ac:dyDescent="0.2">
      <c r="A2385" s="33"/>
      <c r="B2385" s="34">
        <f t="shared" si="43"/>
        <v>361</v>
      </c>
      <c r="C2385" s="49" t="s">
        <v>2403</v>
      </c>
      <c r="D2385" s="35" t="str">
        <f>VLOOKUP(C2385,[9]Resumen!$C$1:$J$65536,8,0)</f>
        <v>1 Poste de concreto (16/900) de suspensión (3°) Tipo SUS2-16</v>
      </c>
      <c r="E2385" s="37" t="s">
        <v>50</v>
      </c>
      <c r="F2385" s="38">
        <f t="shared" si="42"/>
        <v>1</v>
      </c>
      <c r="G2385" s="39">
        <f>VLOOKUP(C2385,'[10]Estructuras de Acero y Concreto'!$C$1:$L$65536,7,0)</f>
        <v>1302.3727965534802</v>
      </c>
      <c r="H2385" s="46"/>
      <c r="I2385" s="10"/>
      <c r="J2385" s="42">
        <f>VLOOKUP(C2385,'[10]Estructuras de Acero y Concreto'!$C$1:$L$65536,10,0)</f>
        <v>3465</v>
      </c>
      <c r="M2385" s="9"/>
      <c r="N2385" s="9"/>
      <c r="O2385" s="9"/>
      <c r="P2385" s="9"/>
      <c r="Q2385" s="9"/>
      <c r="R2385" s="9"/>
    </row>
    <row r="2386" spans="1:18" x14ac:dyDescent="0.2">
      <c r="A2386" s="33"/>
      <c r="B2386" s="34">
        <f t="shared" si="43"/>
        <v>362</v>
      </c>
      <c r="C2386" s="49" t="s">
        <v>2404</v>
      </c>
      <c r="D2386" s="35" t="str">
        <f>VLOOKUP(C2386,[9]Resumen!$C$1:$J$65536,8,0)</f>
        <v>2 Postes autosoportables de acero (16/1600) de suspensión (30°) Tipo SUS21-16</v>
      </c>
      <c r="E2386" s="37" t="s">
        <v>50</v>
      </c>
      <c r="F2386" s="38">
        <f t="shared" si="42"/>
        <v>0</v>
      </c>
      <c r="G2386" s="39">
        <f>VLOOKUP(C2386,'[10]Estructuras de Acero y Concreto'!$C$1:$L$65536,7,0)</f>
        <v>10666.566393608602</v>
      </c>
      <c r="H2386" s="46"/>
      <c r="I2386" s="10"/>
      <c r="J2386" s="42">
        <f>VLOOKUP(C2386,'[10]Estructuras de Acero y Concreto'!$C$1:$L$65536,10,0)</f>
        <v>2838</v>
      </c>
      <c r="M2386" s="9"/>
      <c r="N2386" s="9"/>
      <c r="O2386" s="9"/>
      <c r="P2386" s="9"/>
      <c r="Q2386" s="9"/>
      <c r="R2386" s="9"/>
    </row>
    <row r="2387" spans="1:18" x14ac:dyDescent="0.2">
      <c r="A2387" s="33"/>
      <c r="B2387" s="34">
        <f t="shared" si="43"/>
        <v>363</v>
      </c>
      <c r="C2387" s="49" t="s">
        <v>2405</v>
      </c>
      <c r="D2387" s="35" t="str">
        <f>VLOOKUP(C2387,[9]Resumen!$C$1:$J$65536,8,0)</f>
        <v>2 Postes autosoportables de acero (16/2400) de ángulo mayor (50°) Tipo AUS2-16</v>
      </c>
      <c r="E2387" s="37" t="s">
        <v>50</v>
      </c>
      <c r="F2387" s="38">
        <f t="shared" si="42"/>
        <v>0</v>
      </c>
      <c r="G2387" s="39">
        <f>VLOOKUP(C2387,'[10]Estructuras de Acero y Concreto'!$C$1:$L$65536,7,0)</f>
        <v>13891.342280048411</v>
      </c>
      <c r="H2387" s="46"/>
      <c r="I2387" s="10"/>
      <c r="J2387" s="42">
        <f>VLOOKUP(C2387,'[10]Estructuras de Acero y Concreto'!$C$1:$L$65536,10,0)</f>
        <v>3696</v>
      </c>
      <c r="M2387" s="9"/>
      <c r="N2387" s="9"/>
      <c r="O2387" s="9"/>
      <c r="P2387" s="9"/>
      <c r="Q2387" s="9"/>
      <c r="R2387" s="9"/>
    </row>
    <row r="2388" spans="1:18" x14ac:dyDescent="0.2">
      <c r="A2388" s="33"/>
      <c r="B2388" s="34">
        <f t="shared" si="43"/>
        <v>364</v>
      </c>
      <c r="C2388" s="49" t="s">
        <v>2406</v>
      </c>
      <c r="D2388" s="35" t="str">
        <f>VLOOKUP(C2388,[9]Resumen!$C$1:$J$65536,8,0)</f>
        <v>2 Postes autosoportables de acero (16/3800) de retención y terminal (90°) Tipo RTUS2-16</v>
      </c>
      <c r="E2388" s="37" t="s">
        <v>50</v>
      </c>
      <c r="F2388" s="38">
        <f t="shared" si="42"/>
        <v>0</v>
      </c>
      <c r="G2388" s="39">
        <f>VLOOKUP(C2388,'[10]Estructuras de Acero y Concreto'!$C$1:$L$65536,7,0)</f>
        <v>18724.747629654001</v>
      </c>
      <c r="H2388" s="46"/>
      <c r="I2388" s="10"/>
      <c r="J2388" s="42">
        <f>VLOOKUP(C2388,'[10]Estructuras de Acero y Concreto'!$C$1:$L$65536,10,0)</f>
        <v>4982</v>
      </c>
      <c r="M2388" s="9"/>
      <c r="N2388" s="9"/>
      <c r="O2388" s="9"/>
      <c r="P2388" s="9"/>
      <c r="Q2388" s="9"/>
      <c r="R2388" s="9"/>
    </row>
    <row r="2389" spans="1:18" x14ac:dyDescent="0.2">
      <c r="A2389" s="33"/>
      <c r="B2389" s="34">
        <f t="shared" si="43"/>
        <v>365</v>
      </c>
      <c r="C2389" s="49" t="s">
        <v>2407</v>
      </c>
      <c r="D2389" s="35" t="str">
        <f>VLOOKUP(C2389,[9]Resumen!$C$1:$J$65536,8,0)</f>
        <v>1 Poste de concreto (16/1000) de suspensión (3°) Tipo SUS2-16</v>
      </c>
      <c r="E2389" s="37" t="s">
        <v>50</v>
      </c>
      <c r="F2389" s="38">
        <f t="shared" si="42"/>
        <v>1</v>
      </c>
      <c r="G2389" s="39">
        <f>VLOOKUP(C2389,'[10]Estructuras de Acero y Concreto'!$C$1:$L$65536,7,0)</f>
        <v>1380.8277993287288</v>
      </c>
      <c r="H2389" s="46"/>
      <c r="I2389" s="10"/>
      <c r="J2389" s="42">
        <f>VLOOKUP(C2389,'[10]Estructuras de Acero y Concreto'!$C$1:$L$65536,10,0)</f>
        <v>3542</v>
      </c>
      <c r="M2389" s="9"/>
      <c r="N2389" s="9"/>
      <c r="O2389" s="9"/>
      <c r="P2389" s="9"/>
      <c r="Q2389" s="9"/>
      <c r="R2389" s="9"/>
    </row>
    <row r="2390" spans="1:18" x14ac:dyDescent="0.2">
      <c r="A2390" s="33"/>
      <c r="B2390" s="34">
        <f t="shared" si="43"/>
        <v>366</v>
      </c>
      <c r="C2390" s="49" t="s">
        <v>2408</v>
      </c>
      <c r="D2390" s="35" t="str">
        <f>VLOOKUP(C2390,[9]Resumen!$C$1:$J$65536,8,0)</f>
        <v>2 Postes autosoportables de acero (16/1900) de suspensión (30°) Tipo SUS21-16</v>
      </c>
      <c r="E2390" s="37" t="s">
        <v>50</v>
      </c>
      <c r="F2390" s="38">
        <f t="shared" si="42"/>
        <v>0</v>
      </c>
      <c r="G2390" s="39">
        <f>VLOOKUP(C2390,'[10]Estructuras de Acero y Concreto'!$C$1:$L$65536,7,0)</f>
        <v>11929.415691794822</v>
      </c>
      <c r="H2390" s="46"/>
      <c r="I2390" s="10"/>
      <c r="J2390" s="42">
        <f>VLOOKUP(C2390,'[10]Estructuras de Acero y Concreto'!$C$1:$L$65536,10,0)</f>
        <v>3174</v>
      </c>
      <c r="M2390" s="9"/>
      <c r="N2390" s="9"/>
      <c r="O2390" s="9"/>
      <c r="P2390" s="9"/>
      <c r="Q2390" s="9"/>
      <c r="R2390" s="9"/>
    </row>
    <row r="2391" spans="1:18" x14ac:dyDescent="0.2">
      <c r="A2391" s="33"/>
      <c r="B2391" s="34">
        <f t="shared" si="43"/>
        <v>367</v>
      </c>
      <c r="C2391" s="49" t="s">
        <v>2409</v>
      </c>
      <c r="D2391" s="35" t="str">
        <f>VLOOKUP(C2391,[9]Resumen!$C$1:$J$65536,8,0)</f>
        <v>2 Postes autosoportables de acero (16/2850) de ángulo mayor (50°) Tipo AUS2-16</v>
      </c>
      <c r="E2391" s="37" t="s">
        <v>50</v>
      </c>
      <c r="F2391" s="38">
        <f t="shared" si="42"/>
        <v>0</v>
      </c>
      <c r="G2391" s="39">
        <f>VLOOKUP(C2391,'[10]Estructuras de Acero y Concreto'!$C$1:$L$65536,7,0)</f>
        <v>15530.039583647196</v>
      </c>
      <c r="H2391" s="46"/>
      <c r="I2391" s="10"/>
      <c r="J2391" s="42">
        <f>VLOOKUP(C2391,'[10]Estructuras de Acero y Concreto'!$C$1:$L$65536,10,0)</f>
        <v>4132</v>
      </c>
      <c r="M2391" s="9"/>
      <c r="N2391" s="9"/>
      <c r="O2391" s="9"/>
      <c r="P2391" s="9"/>
      <c r="Q2391" s="9"/>
      <c r="R2391" s="9"/>
    </row>
    <row r="2392" spans="1:18" x14ac:dyDescent="0.2">
      <c r="A2392" s="33"/>
      <c r="B2392" s="34">
        <f t="shared" si="43"/>
        <v>368</v>
      </c>
      <c r="C2392" s="49" t="s">
        <v>2410</v>
      </c>
      <c r="D2392" s="35" t="str">
        <f>VLOOKUP(C2392,[9]Resumen!$C$1:$J$65536,8,0)</f>
        <v>2 Postes autosoportables de acero (16/4450) de retención y terminal (90°) Tipo RTUS2-16</v>
      </c>
      <c r="E2392" s="37" t="s">
        <v>50</v>
      </c>
      <c r="F2392" s="38">
        <f t="shared" si="42"/>
        <v>0</v>
      </c>
      <c r="G2392" s="39">
        <f>VLOOKUP(C2392,'[10]Estructuras de Acero y Concreto'!$C$1:$L$65536,7,0)</f>
        <v>20746.809898773601</v>
      </c>
      <c r="H2392" s="46"/>
      <c r="I2392" s="10"/>
      <c r="J2392" s="42">
        <f>VLOOKUP(C2392,'[10]Estructuras de Acero y Concreto'!$C$1:$L$65536,10,0)</f>
        <v>5520</v>
      </c>
      <c r="M2392" s="9"/>
      <c r="N2392" s="9"/>
      <c r="O2392" s="9"/>
      <c r="P2392" s="9"/>
      <c r="Q2392" s="9"/>
      <c r="R2392" s="9"/>
    </row>
    <row r="2393" spans="1:18" x14ac:dyDescent="0.2">
      <c r="A2393" s="33"/>
      <c r="B2393" s="34">
        <f t="shared" si="43"/>
        <v>369</v>
      </c>
      <c r="C2393" s="49" t="s">
        <v>2411</v>
      </c>
      <c r="D2393" s="35" t="str">
        <f>VLOOKUP(C2393,[9]Resumen!$C$1:$J$65536,8,0)</f>
        <v>1 Poste de concreto (16/300) de suspensión (3°) Tipo SUS1-16</v>
      </c>
      <c r="E2393" s="37" t="s">
        <v>50</v>
      </c>
      <c r="F2393" s="38">
        <f t="shared" si="42"/>
        <v>1</v>
      </c>
      <c r="G2393" s="39">
        <f>VLOOKUP(C2393,'[10]Estructuras de Acero y Concreto'!$C$1:$L$65536,7,0)</f>
        <v>831.64277990198605</v>
      </c>
      <c r="H2393" s="46"/>
      <c r="I2393" s="10"/>
      <c r="J2393" s="42">
        <f>VLOOKUP(C2393,'[10]Estructuras de Acero y Concreto'!$C$1:$L$65536,10,0)</f>
        <v>3003</v>
      </c>
      <c r="M2393" s="9"/>
      <c r="N2393" s="9"/>
      <c r="O2393" s="9"/>
      <c r="P2393" s="9"/>
      <c r="Q2393" s="9"/>
      <c r="R2393" s="9"/>
    </row>
    <row r="2394" spans="1:18" x14ac:dyDescent="0.2">
      <c r="A2394" s="33"/>
      <c r="B2394" s="34">
        <f t="shared" si="43"/>
        <v>370</v>
      </c>
      <c r="C2394" s="49" t="s">
        <v>2412</v>
      </c>
      <c r="D2394" s="35" t="str">
        <f>VLOOKUP(C2394,[9]Resumen!$C$1:$J$65536,8,0)</f>
        <v>1 Poste autosoportable de acero (16/600) de suspensión (30°) Tipo SUS11-16</v>
      </c>
      <c r="E2394" s="37" t="s">
        <v>50</v>
      </c>
      <c r="F2394" s="38">
        <f t="shared" si="42"/>
        <v>0</v>
      </c>
      <c r="G2394" s="39">
        <f>VLOOKUP(C2394,'[10]Estructuras de Acero y Concreto'!$C$1:$L$65536,7,0)</f>
        <v>2818.8600405942398</v>
      </c>
      <c r="H2394" s="46"/>
      <c r="I2394" s="10"/>
      <c r="J2394" s="42">
        <f>VLOOKUP(C2394,'[10]Estructuras de Acero y Concreto'!$C$1:$L$65536,10,0)</f>
        <v>750</v>
      </c>
      <c r="M2394" s="9"/>
      <c r="N2394" s="9"/>
      <c r="O2394" s="9"/>
      <c r="P2394" s="9"/>
      <c r="Q2394" s="9"/>
      <c r="R2394" s="9"/>
    </row>
    <row r="2395" spans="1:18" x14ac:dyDescent="0.2">
      <c r="A2395" s="33"/>
      <c r="B2395" s="34">
        <f t="shared" si="43"/>
        <v>371</v>
      </c>
      <c r="C2395" s="49" t="s">
        <v>2413</v>
      </c>
      <c r="D2395" s="35" t="str">
        <f>VLOOKUP(C2395,[9]Resumen!$C$1:$J$65536,8,0)</f>
        <v>1 Poste autosoportable de acero (16/850) de ángulo mayor (50°) Tipo AUS1-16</v>
      </c>
      <c r="E2395" s="37" t="s">
        <v>50</v>
      </c>
      <c r="F2395" s="38">
        <f t="shared" si="42"/>
        <v>0</v>
      </c>
      <c r="G2395" s="39">
        <f>VLOOKUP(C2395,'[10]Estructuras de Acero y Concreto'!$C$1:$L$65536,7,0)</f>
        <v>3536.7297309322394</v>
      </c>
      <c r="H2395" s="46"/>
      <c r="I2395" s="10"/>
      <c r="J2395" s="42">
        <f>VLOOKUP(C2395,'[10]Estructuras de Acero y Concreto'!$C$1:$L$65536,10,0)</f>
        <v>941</v>
      </c>
      <c r="M2395" s="9"/>
      <c r="N2395" s="9"/>
      <c r="O2395" s="9"/>
      <c r="P2395" s="9"/>
      <c r="Q2395" s="9"/>
      <c r="R2395" s="9"/>
    </row>
    <row r="2396" spans="1:18" x14ac:dyDescent="0.2">
      <c r="A2396" s="33"/>
      <c r="B2396" s="34">
        <f t="shared" si="43"/>
        <v>372</v>
      </c>
      <c r="C2396" s="49" t="s">
        <v>2414</v>
      </c>
      <c r="D2396" s="35" t="str">
        <f>VLOOKUP(C2396,[9]Resumen!$C$1:$J$65536,8,0)</f>
        <v>1 Poste autosoportable de acero (16/1250) de retención y terminal (90°) Tipo RTUS1-16</v>
      </c>
      <c r="E2396" s="37" t="s">
        <v>50</v>
      </c>
      <c r="F2396" s="38">
        <f t="shared" si="42"/>
        <v>0</v>
      </c>
      <c r="G2396" s="39">
        <f>VLOOKUP(C2396,'[10]Estructuras de Acero y Concreto'!$C$1:$L$65536,7,0)</f>
        <v>4544.0023854379142</v>
      </c>
      <c r="H2396" s="46"/>
      <c r="I2396" s="10"/>
      <c r="J2396" s="42">
        <f>VLOOKUP(C2396,'[10]Estructuras de Acero y Concreto'!$C$1:$L$65536,10,0)</f>
        <v>1209</v>
      </c>
      <c r="M2396" s="9"/>
      <c r="N2396" s="9"/>
      <c r="O2396" s="9"/>
      <c r="P2396" s="9"/>
      <c r="Q2396" s="9"/>
      <c r="R2396" s="9"/>
    </row>
    <row r="2397" spans="1:18" x14ac:dyDescent="0.2">
      <c r="A2397" s="33"/>
      <c r="B2397" s="34">
        <f t="shared" si="43"/>
        <v>373</v>
      </c>
      <c r="C2397" s="49" t="s">
        <v>2415</v>
      </c>
      <c r="D2397" s="35" t="str">
        <f>VLOOKUP(C2397,[9]Resumen!$C$1:$J$65536,8,0)</f>
        <v>1 Poste de concreto (16/300) de suspensión (3°) Tipo SUS1-16</v>
      </c>
      <c r="E2397" s="37" t="s">
        <v>50</v>
      </c>
      <c r="F2397" s="38">
        <f t="shared" si="42"/>
        <v>1</v>
      </c>
      <c r="G2397" s="39">
        <f>VLOOKUP(C2397,'[10]Estructuras de Acero y Concreto'!$C$1:$L$65536,7,0)</f>
        <v>831.64277990198605</v>
      </c>
      <c r="H2397" s="46"/>
      <c r="I2397" s="10"/>
      <c r="J2397" s="42">
        <f>VLOOKUP(C2397,'[10]Estructuras de Acero y Concreto'!$C$1:$L$65536,10,0)</f>
        <v>3003</v>
      </c>
      <c r="M2397" s="9"/>
      <c r="N2397" s="9"/>
      <c r="O2397" s="9"/>
      <c r="P2397" s="9"/>
      <c r="Q2397" s="9"/>
      <c r="R2397" s="9"/>
    </row>
    <row r="2398" spans="1:18" x14ac:dyDescent="0.2">
      <c r="A2398" s="33"/>
      <c r="B2398" s="34">
        <f t="shared" si="43"/>
        <v>374</v>
      </c>
      <c r="C2398" s="49" t="s">
        <v>2416</v>
      </c>
      <c r="D2398" s="35" t="str">
        <f>VLOOKUP(C2398,[9]Resumen!$C$1:$J$65536,8,0)</f>
        <v>1 Poste autosoportable de acero (16/800) de suspensión (30°) Tipo SUS11-16</v>
      </c>
      <c r="E2398" s="37" t="s">
        <v>50</v>
      </c>
      <c r="F2398" s="38">
        <f t="shared" si="42"/>
        <v>0</v>
      </c>
      <c r="G2398" s="39">
        <f>VLOOKUP(C2398,'[10]Estructuras de Acero y Concreto'!$C$1:$L$65536,7,0)</f>
        <v>3401.4244489837156</v>
      </c>
      <c r="H2398" s="46"/>
      <c r="I2398" s="10"/>
      <c r="J2398" s="42">
        <f>VLOOKUP(C2398,'[10]Estructuras de Acero y Concreto'!$C$1:$L$65536,10,0)</f>
        <v>905</v>
      </c>
      <c r="M2398" s="9"/>
      <c r="N2398" s="9"/>
      <c r="O2398" s="9"/>
      <c r="P2398" s="9"/>
      <c r="Q2398" s="9"/>
      <c r="R2398" s="9"/>
    </row>
    <row r="2399" spans="1:18" x14ac:dyDescent="0.2">
      <c r="A2399" s="33"/>
      <c r="B2399" s="34">
        <f t="shared" si="43"/>
        <v>375</v>
      </c>
      <c r="C2399" s="49" t="s">
        <v>2417</v>
      </c>
      <c r="D2399" s="35" t="str">
        <f>VLOOKUP(C2399,[9]Resumen!$C$1:$J$65536,8,0)</f>
        <v>1 Poste autosoportable de acero (16/1100) de ángulo mayor (50°) Tipo AUS1-16</v>
      </c>
      <c r="E2399" s="37" t="s">
        <v>50</v>
      </c>
      <c r="F2399" s="38">
        <f t="shared" si="42"/>
        <v>0</v>
      </c>
      <c r="G2399" s="39">
        <f>VLOOKUP(C2399,'[10]Estructuras de Acero y Concreto'!$C$1:$L$65536,7,0)</f>
        <v>4183.1883002418508</v>
      </c>
      <c r="H2399" s="46"/>
      <c r="I2399" s="10"/>
      <c r="J2399" s="42">
        <f>VLOOKUP(C2399,'[10]Estructuras de Acero y Concreto'!$C$1:$L$65536,10,0)</f>
        <v>1113</v>
      </c>
      <c r="M2399" s="9"/>
      <c r="N2399" s="9"/>
      <c r="O2399" s="9"/>
      <c r="P2399" s="9"/>
      <c r="Q2399" s="9"/>
      <c r="R2399" s="9"/>
    </row>
    <row r="2400" spans="1:18" x14ac:dyDescent="0.2">
      <c r="A2400" s="33"/>
      <c r="B2400" s="34">
        <f t="shared" si="43"/>
        <v>376</v>
      </c>
      <c r="C2400" s="49" t="s">
        <v>2418</v>
      </c>
      <c r="D2400" s="35" t="str">
        <f>VLOOKUP(C2400,[9]Resumen!$C$1:$J$65536,8,0)</f>
        <v>1 Poste autosoportable de acero (16/1700) de retención y terminal (90°) Tipo RTUS1-16</v>
      </c>
      <c r="E2400" s="37" t="s">
        <v>50</v>
      </c>
      <c r="F2400" s="38">
        <f t="shared" si="42"/>
        <v>0</v>
      </c>
      <c r="G2400" s="39">
        <f>VLOOKUP(C2400,'[10]Estructuras de Acero y Concreto'!$C$1:$L$65536,7,0)</f>
        <v>5551.275039943589</v>
      </c>
      <c r="H2400" s="46"/>
      <c r="I2400" s="10"/>
      <c r="J2400" s="42">
        <f>VLOOKUP(C2400,'[10]Estructuras de Acero y Concreto'!$C$1:$L$65536,10,0)</f>
        <v>1477</v>
      </c>
      <c r="M2400" s="9"/>
      <c r="N2400" s="9"/>
      <c r="O2400" s="9"/>
      <c r="P2400" s="9"/>
      <c r="Q2400" s="9"/>
      <c r="R2400" s="9"/>
    </row>
    <row r="2401" spans="1:18" x14ac:dyDescent="0.2">
      <c r="A2401" s="33"/>
      <c r="B2401" s="34">
        <f t="shared" si="43"/>
        <v>377</v>
      </c>
      <c r="C2401" s="49" t="s">
        <v>2419</v>
      </c>
      <c r="D2401" s="35" t="str">
        <f>VLOOKUP(C2401,[9]Resumen!$C$1:$J$65536,8,0)</f>
        <v>1 Poste de concreto (16/300) de suspensión (3°) Tipo SUS1-16</v>
      </c>
      <c r="E2401" s="37" t="s">
        <v>50</v>
      </c>
      <c r="F2401" s="38">
        <f t="shared" si="42"/>
        <v>1</v>
      </c>
      <c r="G2401" s="39">
        <f>VLOOKUP(C2401,'[10]Estructuras de Acero y Concreto'!$C$1:$L$65536,7,0)</f>
        <v>831.64277990198605</v>
      </c>
      <c r="H2401" s="46"/>
      <c r="I2401" s="10"/>
      <c r="J2401" s="42">
        <f>VLOOKUP(C2401,'[10]Estructuras de Acero y Concreto'!$C$1:$L$65536,10,0)</f>
        <v>3003</v>
      </c>
      <c r="M2401" s="9"/>
      <c r="N2401" s="9"/>
      <c r="O2401" s="9"/>
      <c r="P2401" s="9"/>
      <c r="Q2401" s="9"/>
      <c r="R2401" s="9"/>
    </row>
    <row r="2402" spans="1:18" x14ac:dyDescent="0.2">
      <c r="A2402" s="33"/>
      <c r="B2402" s="34">
        <f t="shared" si="43"/>
        <v>378</v>
      </c>
      <c r="C2402" s="49" t="s">
        <v>2420</v>
      </c>
      <c r="D2402" s="35" t="str">
        <f>VLOOKUP(C2402,[9]Resumen!$C$1:$J$65536,8,0)</f>
        <v>1 Poste autosoportable de acero (16/950) de suspensión (30°) Tipo SUS11-16</v>
      </c>
      <c r="E2402" s="37" t="s">
        <v>50</v>
      </c>
      <c r="F2402" s="38">
        <f t="shared" si="42"/>
        <v>0</v>
      </c>
      <c r="G2402" s="39">
        <f>VLOOKUP(C2402,'[10]Estructuras de Acero y Concreto'!$C$1:$L$65536,7,0)</f>
        <v>3803.5818147751606</v>
      </c>
      <c r="H2402" s="46"/>
      <c r="I2402" s="10"/>
      <c r="J2402" s="42">
        <f>VLOOKUP(C2402,'[10]Estructuras de Acero y Concreto'!$C$1:$L$65536,10,0)</f>
        <v>1012</v>
      </c>
      <c r="M2402" s="9"/>
      <c r="N2402" s="9"/>
      <c r="O2402" s="9"/>
      <c r="P2402" s="9"/>
      <c r="Q2402" s="9"/>
      <c r="R2402" s="9"/>
    </row>
    <row r="2403" spans="1:18" x14ac:dyDescent="0.2">
      <c r="A2403" s="33"/>
      <c r="B2403" s="34">
        <f t="shared" si="43"/>
        <v>379</v>
      </c>
      <c r="C2403" s="49" t="s">
        <v>2421</v>
      </c>
      <c r="D2403" s="35" t="str">
        <f>VLOOKUP(C2403,[9]Resumen!$C$1:$J$65536,8,0)</f>
        <v>1 Poste autosoportable de acero (16/1350) de ángulo mayor (50°) Tipo AUS1-16</v>
      </c>
      <c r="E2403" s="37" t="s">
        <v>50</v>
      </c>
      <c r="F2403" s="38">
        <f t="shared" si="42"/>
        <v>0</v>
      </c>
      <c r="G2403" s="39">
        <f>VLOOKUP(C2403,'[10]Estructuras de Acero y Concreto'!$C$1:$L$65536,7,0)</f>
        <v>4777.0281487937036</v>
      </c>
      <c r="H2403" s="46"/>
      <c r="I2403" s="10"/>
      <c r="J2403" s="42">
        <f>VLOOKUP(C2403,'[10]Estructuras de Acero y Concreto'!$C$1:$L$65536,10,0)</f>
        <v>1271</v>
      </c>
      <c r="M2403" s="9"/>
      <c r="N2403" s="9"/>
      <c r="O2403" s="9"/>
      <c r="P2403" s="9"/>
      <c r="Q2403" s="9"/>
      <c r="R2403" s="9"/>
    </row>
    <row r="2404" spans="1:18" x14ac:dyDescent="0.2">
      <c r="A2404" s="33"/>
      <c r="B2404" s="34">
        <f t="shared" si="43"/>
        <v>380</v>
      </c>
      <c r="C2404" s="49" t="s">
        <v>2422</v>
      </c>
      <c r="D2404" s="35" t="str">
        <f>VLOOKUP(C2404,[9]Resumen!$C$1:$J$65536,8,0)</f>
        <v>1 Poste autosoportable de acero (16/2100) de retención y terminal (90°) Tipo RTUS1-16</v>
      </c>
      <c r="E2404" s="37" t="s">
        <v>50</v>
      </c>
      <c r="F2404" s="38">
        <f t="shared" si="42"/>
        <v>0</v>
      </c>
      <c r="G2404" s="39">
        <f>VLOOKUP(C2404,'[10]Estructuras de Acero y Concreto'!$C$1:$L$65536,7,0)</f>
        <v>6366.8652116888552</v>
      </c>
      <c r="H2404" s="46"/>
      <c r="I2404" s="10"/>
      <c r="J2404" s="42">
        <f>VLOOKUP(C2404,'[10]Estructuras de Acero y Concreto'!$C$1:$L$65536,10,0)</f>
        <v>1694</v>
      </c>
      <c r="M2404" s="9"/>
      <c r="N2404" s="9"/>
      <c r="O2404" s="9"/>
      <c r="P2404" s="9"/>
      <c r="Q2404" s="9"/>
      <c r="R2404" s="9"/>
    </row>
    <row r="2405" spans="1:18" x14ac:dyDescent="0.2">
      <c r="A2405" s="33"/>
      <c r="B2405" s="34">
        <f t="shared" si="43"/>
        <v>381</v>
      </c>
      <c r="C2405" s="49" t="s">
        <v>2423</v>
      </c>
      <c r="D2405" s="35" t="str">
        <f>VLOOKUP(C2405,[9]Resumen!$C$1:$J$65536,8,0)</f>
        <v>1 Poste de concreto (16/400) de suspensión (3°) Tipo SUS1-16</v>
      </c>
      <c r="E2405" s="37" t="s">
        <v>50</v>
      </c>
      <c r="F2405" s="38">
        <f t="shared" si="42"/>
        <v>1</v>
      </c>
      <c r="G2405" s="39">
        <f>VLOOKUP(C2405,'[10]Estructuras de Acero y Concreto'!$C$1:$L$65536,7,0)</f>
        <v>910.09778267723516</v>
      </c>
      <c r="H2405" s="46"/>
      <c r="I2405" s="10"/>
      <c r="J2405" s="42">
        <f>VLOOKUP(C2405,'[10]Estructuras de Acero y Concreto'!$C$1:$L$65536,10,0)</f>
        <v>3080</v>
      </c>
      <c r="M2405" s="9"/>
      <c r="N2405" s="9"/>
      <c r="O2405" s="9"/>
      <c r="P2405" s="9"/>
      <c r="Q2405" s="9"/>
      <c r="R2405" s="9"/>
    </row>
    <row r="2406" spans="1:18" x14ac:dyDescent="0.2">
      <c r="A2406" s="33"/>
      <c r="B2406" s="34">
        <f t="shared" si="43"/>
        <v>382</v>
      </c>
      <c r="C2406" s="49" t="s">
        <v>2424</v>
      </c>
      <c r="D2406" s="35" t="str">
        <f>VLOOKUP(C2406,[9]Resumen!$C$1:$J$65536,8,0)</f>
        <v>1 Poste autosoportable de acero (16/1450) de suspensión (30°) Tipo SUS11-16</v>
      </c>
      <c r="E2406" s="37" t="s">
        <v>50</v>
      </c>
      <c r="F2406" s="38">
        <f t="shared" si="42"/>
        <v>0</v>
      </c>
      <c r="G2406" s="39">
        <f>VLOOKUP(C2406,'[10]Estructuras de Acero y Concreto'!$C$1:$L$65536,7,0)</f>
        <v>5002.5369520412432</v>
      </c>
      <c r="H2406" s="46"/>
      <c r="I2406" s="10"/>
      <c r="J2406" s="42">
        <f>VLOOKUP(C2406,'[10]Estructuras de Acero y Concreto'!$C$1:$L$65536,10,0)</f>
        <v>1331</v>
      </c>
      <c r="M2406" s="9"/>
      <c r="N2406" s="9"/>
      <c r="O2406" s="9"/>
      <c r="P2406" s="9"/>
      <c r="Q2406" s="9"/>
      <c r="R2406" s="9"/>
    </row>
    <row r="2407" spans="1:18" x14ac:dyDescent="0.2">
      <c r="A2407" s="33"/>
      <c r="B2407" s="34">
        <f t="shared" si="43"/>
        <v>383</v>
      </c>
      <c r="C2407" s="49" t="s">
        <v>2425</v>
      </c>
      <c r="D2407" s="35" t="str">
        <f>VLOOKUP(C2407,[9]Resumen!$C$1:$J$65536,8,0)</f>
        <v>1 Poste autosoportable de acero (16/2100) de ángulo mayor (50°) Tipo AUS1-16</v>
      </c>
      <c r="E2407" s="37" t="s">
        <v>50</v>
      </c>
      <c r="F2407" s="38">
        <f t="shared" si="42"/>
        <v>0</v>
      </c>
      <c r="G2407" s="39">
        <f>VLOOKUP(C2407,'[10]Estructuras de Acero y Concreto'!$C$1:$L$65536,7,0)</f>
        <v>6366.8652116888552</v>
      </c>
      <c r="H2407" s="46"/>
      <c r="I2407" s="10"/>
      <c r="J2407" s="42">
        <f>VLOOKUP(C2407,'[10]Estructuras de Acero y Concreto'!$C$1:$L$65536,10,0)</f>
        <v>1694</v>
      </c>
      <c r="M2407" s="9"/>
      <c r="N2407" s="9"/>
      <c r="O2407" s="9"/>
      <c r="P2407" s="9"/>
      <c r="Q2407" s="9"/>
      <c r="R2407" s="9"/>
    </row>
    <row r="2408" spans="1:18" x14ac:dyDescent="0.2">
      <c r="A2408" s="33"/>
      <c r="B2408" s="34">
        <f t="shared" si="43"/>
        <v>384</v>
      </c>
      <c r="C2408" s="49" t="s">
        <v>2426</v>
      </c>
      <c r="D2408" s="35" t="str">
        <f>VLOOKUP(C2408,[9]Resumen!$C$1:$J$65536,8,0)</f>
        <v>1 Poste autosoportable de acero (16/3350) de retención y terminal (90°) Tipo RTUS1-16</v>
      </c>
      <c r="E2408" s="37" t="s">
        <v>50</v>
      </c>
      <c r="F2408" s="38">
        <f t="shared" si="42"/>
        <v>0</v>
      </c>
      <c r="G2408" s="39">
        <f>VLOOKUP(C2408,'[10]Estructuras de Acero y Concreto'!$C$1:$L$65536,7,0)</f>
        <v>8625.7117242183722</v>
      </c>
      <c r="H2408" s="46"/>
      <c r="I2408" s="10"/>
      <c r="J2408" s="42">
        <f>VLOOKUP(C2408,'[10]Estructuras de Acero y Concreto'!$C$1:$L$65536,10,0)</f>
        <v>2295</v>
      </c>
      <c r="M2408" s="9"/>
      <c r="N2408" s="9"/>
      <c r="O2408" s="9"/>
      <c r="P2408" s="9"/>
      <c r="Q2408" s="9"/>
      <c r="R2408" s="9"/>
    </row>
    <row r="2409" spans="1:18" x14ac:dyDescent="0.2">
      <c r="A2409" s="33"/>
      <c r="B2409" s="34">
        <f t="shared" si="43"/>
        <v>385</v>
      </c>
      <c r="C2409" s="49" t="s">
        <v>2427</v>
      </c>
      <c r="D2409" s="35" t="str">
        <f>VLOOKUP(C2409,[9]Resumen!$C$1:$J$65536,8,0)</f>
        <v>1 Poste de concreto (16/500) de suspensión (3°) Tipo SUS1-16</v>
      </c>
      <c r="E2409" s="37" t="s">
        <v>50</v>
      </c>
      <c r="F2409" s="38">
        <f t="shared" ref="F2409:F2472" si="44">IF(MID(C2409,1,2)="EA",0,1)</f>
        <v>1</v>
      </c>
      <c r="G2409" s="39">
        <f>VLOOKUP(C2409,'[10]Estructuras de Acero y Concreto'!$C$1:$L$65536,7,0)</f>
        <v>988.55278545248427</v>
      </c>
      <c r="H2409" s="46"/>
      <c r="I2409" s="10"/>
      <c r="J2409" s="42">
        <f>VLOOKUP(C2409,'[10]Estructuras de Acero y Concreto'!$C$1:$L$65536,10,0)</f>
        <v>3157</v>
      </c>
      <c r="M2409" s="9"/>
      <c r="N2409" s="9"/>
      <c r="O2409" s="9"/>
      <c r="P2409" s="9"/>
      <c r="Q2409" s="9"/>
      <c r="R2409" s="9"/>
    </row>
    <row r="2410" spans="1:18" x14ac:dyDescent="0.2">
      <c r="A2410" s="33"/>
      <c r="B2410" s="34">
        <f t="shared" si="43"/>
        <v>386</v>
      </c>
      <c r="C2410" s="49" t="s">
        <v>2428</v>
      </c>
      <c r="D2410" s="35" t="str">
        <f>VLOOKUP(C2410,[9]Resumen!$C$1:$J$65536,8,0)</f>
        <v>1 Poste autosoportable de acero (16/1750) de suspensión (30°) Tipo SUS11-16</v>
      </c>
      <c r="E2410" s="37" t="s">
        <v>50</v>
      </c>
      <c r="F2410" s="38">
        <f t="shared" si="44"/>
        <v>0</v>
      </c>
      <c r="G2410" s="39">
        <f>VLOOKUP(C2410,'[10]Estructuras de Acero y Concreto'!$C$1:$L$65536,7,0)</f>
        <v>5656.5124814591072</v>
      </c>
      <c r="H2410" s="46"/>
      <c r="I2410" s="10"/>
      <c r="J2410" s="42">
        <f>VLOOKUP(C2410,'[10]Estructuras de Acero y Concreto'!$C$1:$L$65536,10,0)</f>
        <v>1505</v>
      </c>
      <c r="M2410" s="9"/>
      <c r="N2410" s="9"/>
      <c r="O2410" s="9"/>
      <c r="P2410" s="9"/>
      <c r="Q2410" s="9"/>
      <c r="R2410" s="9"/>
    </row>
    <row r="2411" spans="1:18" x14ac:dyDescent="0.2">
      <c r="A2411" s="33"/>
      <c r="B2411" s="34">
        <f t="shared" ref="B2411:B2474" si="45">1+B2410</f>
        <v>387</v>
      </c>
      <c r="C2411" s="49" t="s">
        <v>2429</v>
      </c>
      <c r="D2411" s="35" t="str">
        <f>VLOOKUP(C2411,[9]Resumen!$C$1:$J$65536,8,0)</f>
        <v>1 Poste autosoportable de acero (16/2550) de ángulo mayor (50°) Tipo AUS1-16</v>
      </c>
      <c r="E2411" s="37" t="s">
        <v>50</v>
      </c>
      <c r="F2411" s="38">
        <f t="shared" si="44"/>
        <v>0</v>
      </c>
      <c r="G2411" s="39">
        <f>VLOOKUP(C2411,'[10]Estructuras de Acero y Concreto'!$C$1:$L$65536,7,0)</f>
        <v>7223.7986640295039</v>
      </c>
      <c r="H2411" s="46"/>
      <c r="I2411" s="10"/>
      <c r="J2411" s="42">
        <f>VLOOKUP(C2411,'[10]Estructuras de Acero y Concreto'!$C$1:$L$65536,10,0)</f>
        <v>1922</v>
      </c>
      <c r="M2411" s="9"/>
      <c r="N2411" s="9"/>
      <c r="O2411" s="9"/>
      <c r="P2411" s="9"/>
      <c r="Q2411" s="9"/>
      <c r="R2411" s="9"/>
    </row>
    <row r="2412" spans="1:18" x14ac:dyDescent="0.2">
      <c r="A2412" s="33"/>
      <c r="B2412" s="34">
        <f t="shared" si="45"/>
        <v>388</v>
      </c>
      <c r="C2412" s="49" t="s">
        <v>2430</v>
      </c>
      <c r="D2412" s="35" t="str">
        <f>VLOOKUP(C2412,[9]Resumen!$C$1:$J$65536,8,0)</f>
        <v>1 Poste autosoportable de acero (16/4100) de retención y terminal (90°) Tipo RTUS1-16</v>
      </c>
      <c r="E2412" s="37" t="s">
        <v>50</v>
      </c>
      <c r="F2412" s="38">
        <f t="shared" si="44"/>
        <v>0</v>
      </c>
      <c r="G2412" s="39">
        <f>VLOOKUP(C2412,'[10]Estructuras de Acero y Concreto'!$C$1:$L$65536,7,0)</f>
        <v>9835.9423016468318</v>
      </c>
      <c r="H2412" s="46"/>
      <c r="I2412" s="10"/>
      <c r="J2412" s="42">
        <f>VLOOKUP(C2412,'[10]Estructuras de Acero y Concreto'!$C$1:$L$65536,10,0)</f>
        <v>2617</v>
      </c>
      <c r="M2412" s="9"/>
      <c r="N2412" s="9"/>
      <c r="O2412" s="9"/>
      <c r="P2412" s="9"/>
      <c r="Q2412" s="9"/>
      <c r="R2412" s="9"/>
    </row>
    <row r="2413" spans="1:18" x14ac:dyDescent="0.2">
      <c r="A2413" s="33"/>
      <c r="B2413" s="34">
        <f t="shared" si="45"/>
        <v>389</v>
      </c>
      <c r="C2413" s="49" t="s">
        <v>2431</v>
      </c>
      <c r="D2413" s="35" t="str">
        <f>VLOOKUP(C2413,[9]Resumen!$C$1:$J$65536,8,0)</f>
        <v>1 Poste de concreto (16/400) de suspensión (3°) Tipo SUS2-16</v>
      </c>
      <c r="E2413" s="37" t="s">
        <v>50</v>
      </c>
      <c r="F2413" s="38">
        <f t="shared" si="44"/>
        <v>1</v>
      </c>
      <c r="G2413" s="39">
        <f>VLOOKUP(C2413,'[10]Estructuras de Acero y Concreto'!$C$1:$L$65536,7,0)</f>
        <v>910.09778267723516</v>
      </c>
      <c r="H2413" s="46"/>
      <c r="I2413" s="10"/>
      <c r="J2413" s="42">
        <f>VLOOKUP(C2413,'[10]Estructuras de Acero y Concreto'!$C$1:$L$65536,10,0)</f>
        <v>3080</v>
      </c>
      <c r="M2413" s="9"/>
      <c r="N2413" s="9"/>
      <c r="O2413" s="9"/>
      <c r="P2413" s="9"/>
      <c r="Q2413" s="9"/>
      <c r="R2413" s="9"/>
    </row>
    <row r="2414" spans="1:18" x14ac:dyDescent="0.2">
      <c r="A2414" s="33"/>
      <c r="B2414" s="34">
        <f t="shared" si="45"/>
        <v>390</v>
      </c>
      <c r="C2414" s="49" t="s">
        <v>2432</v>
      </c>
      <c r="D2414" s="35" t="str">
        <f>VLOOKUP(C2414,[9]Resumen!$C$1:$J$65536,8,0)</f>
        <v>2 Postes autosoportables de acero (16/600) de suspensión (30°) Tipo SUS21-16</v>
      </c>
      <c r="E2414" s="37" t="s">
        <v>50</v>
      </c>
      <c r="F2414" s="38">
        <f t="shared" si="44"/>
        <v>0</v>
      </c>
      <c r="G2414" s="39">
        <f>VLOOKUP(C2414,'[10]Estructuras de Acero y Concreto'!$C$1:$L$65536,7,0)</f>
        <v>5637.7200811884795</v>
      </c>
      <c r="H2414" s="46"/>
      <c r="I2414" s="10"/>
      <c r="J2414" s="42">
        <f>VLOOKUP(C2414,'[10]Estructuras de Acero y Concreto'!$C$1:$L$65536,10,0)</f>
        <v>1500</v>
      </c>
      <c r="M2414" s="9"/>
      <c r="N2414" s="9"/>
      <c r="O2414" s="9"/>
      <c r="P2414" s="9"/>
      <c r="Q2414" s="9"/>
      <c r="R2414" s="9"/>
    </row>
    <row r="2415" spans="1:18" x14ac:dyDescent="0.2">
      <c r="A2415" s="33"/>
      <c r="B2415" s="34">
        <f t="shared" si="45"/>
        <v>391</v>
      </c>
      <c r="C2415" s="49" t="s">
        <v>2433</v>
      </c>
      <c r="D2415" s="35" t="str">
        <f>VLOOKUP(C2415,[9]Resumen!$C$1:$J$65536,8,0)</f>
        <v>2 Postes autosoportables de acero (16/850) de ángulo mayor (50°) Tipo AUS2-16</v>
      </c>
      <c r="E2415" s="37" t="s">
        <v>50</v>
      </c>
      <c r="F2415" s="38">
        <f t="shared" si="44"/>
        <v>0</v>
      </c>
      <c r="G2415" s="39">
        <f>VLOOKUP(C2415,'[10]Estructuras de Acero y Concreto'!$C$1:$L$65536,7,0)</f>
        <v>7073.4594618644787</v>
      </c>
      <c r="H2415" s="46"/>
      <c r="I2415" s="10"/>
      <c r="J2415" s="42">
        <f>VLOOKUP(C2415,'[10]Estructuras de Acero y Concreto'!$C$1:$L$65536,10,0)</f>
        <v>1882</v>
      </c>
      <c r="M2415" s="9"/>
      <c r="N2415" s="9"/>
      <c r="O2415" s="9"/>
      <c r="P2415" s="9"/>
      <c r="Q2415" s="9"/>
      <c r="R2415" s="9"/>
    </row>
    <row r="2416" spans="1:18" x14ac:dyDescent="0.2">
      <c r="A2416" s="33"/>
      <c r="B2416" s="34">
        <f t="shared" si="45"/>
        <v>392</v>
      </c>
      <c r="C2416" s="49" t="s">
        <v>2434</v>
      </c>
      <c r="D2416" s="35" t="str">
        <f>VLOOKUP(C2416,[9]Resumen!$C$1:$J$65536,8,0)</f>
        <v>2 Postes autosoportables de acero (16/1250) de retención y terminal (90°) Tipo RTUS2-16</v>
      </c>
      <c r="E2416" s="37" t="s">
        <v>50</v>
      </c>
      <c r="F2416" s="38">
        <f t="shared" si="44"/>
        <v>0</v>
      </c>
      <c r="G2416" s="39">
        <f>VLOOKUP(C2416,'[10]Estructuras de Acero y Concreto'!$C$1:$L$65536,7,0)</f>
        <v>9088.0047708758284</v>
      </c>
      <c r="H2416" s="46"/>
      <c r="I2416" s="10"/>
      <c r="J2416" s="42">
        <f>VLOOKUP(C2416,'[10]Estructuras de Acero y Concreto'!$C$1:$L$65536,10,0)</f>
        <v>2418</v>
      </c>
      <c r="M2416" s="9"/>
      <c r="N2416" s="9"/>
      <c r="O2416" s="9"/>
      <c r="P2416" s="9"/>
      <c r="Q2416" s="9"/>
      <c r="R2416" s="9"/>
    </row>
    <row r="2417" spans="1:18" x14ac:dyDescent="0.2">
      <c r="A2417" s="33"/>
      <c r="B2417" s="34">
        <f t="shared" si="45"/>
        <v>393</v>
      </c>
      <c r="C2417" s="49" t="s">
        <v>2435</v>
      </c>
      <c r="D2417" s="35" t="str">
        <f>VLOOKUP(C2417,[9]Resumen!$C$1:$J$65536,8,0)</f>
        <v>1 Poste de concreto (16/500) de suspensión (3°) Tipo SUS2-16</v>
      </c>
      <c r="E2417" s="37" t="s">
        <v>50</v>
      </c>
      <c r="F2417" s="38">
        <f t="shared" si="44"/>
        <v>1</v>
      </c>
      <c r="G2417" s="39">
        <f>VLOOKUP(C2417,'[10]Estructuras de Acero y Concreto'!$C$1:$L$65536,7,0)</f>
        <v>988.55278545248427</v>
      </c>
      <c r="H2417" s="46"/>
      <c r="I2417" s="10"/>
      <c r="J2417" s="42">
        <f>VLOOKUP(C2417,'[10]Estructuras de Acero y Concreto'!$C$1:$L$65536,10,0)</f>
        <v>3157</v>
      </c>
      <c r="M2417" s="9"/>
      <c r="N2417" s="9"/>
      <c r="O2417" s="9"/>
      <c r="P2417" s="9"/>
      <c r="Q2417" s="9"/>
      <c r="R2417" s="9"/>
    </row>
    <row r="2418" spans="1:18" x14ac:dyDescent="0.2">
      <c r="A2418" s="33"/>
      <c r="B2418" s="34">
        <f t="shared" si="45"/>
        <v>394</v>
      </c>
      <c r="C2418" s="49" t="s">
        <v>2436</v>
      </c>
      <c r="D2418" s="35" t="str">
        <f>VLOOKUP(C2418,[9]Resumen!$C$1:$J$65536,8,0)</f>
        <v>2 Postes autosoportables de acero (16/750) de suspensión (30°) Tipo SUS21-16</v>
      </c>
      <c r="E2418" s="37" t="s">
        <v>50</v>
      </c>
      <c r="F2418" s="38">
        <f t="shared" si="44"/>
        <v>0</v>
      </c>
      <c r="G2418" s="39">
        <f>VLOOKUP(C2418,'[10]Estructuras de Acero y Concreto'!$C$1:$L$65536,7,0)</f>
        <v>6517.2044138538813</v>
      </c>
      <c r="H2418" s="46"/>
      <c r="I2418" s="10"/>
      <c r="J2418" s="42">
        <f>VLOOKUP(C2418,'[10]Estructuras de Acero y Concreto'!$C$1:$L$65536,10,0)</f>
        <v>1734</v>
      </c>
      <c r="M2418" s="9"/>
      <c r="N2418" s="9"/>
      <c r="O2418" s="9"/>
      <c r="P2418" s="9"/>
      <c r="Q2418" s="9"/>
      <c r="R2418" s="9"/>
    </row>
    <row r="2419" spans="1:18" x14ac:dyDescent="0.2">
      <c r="A2419" s="33"/>
      <c r="B2419" s="34">
        <f t="shared" si="45"/>
        <v>395</v>
      </c>
      <c r="C2419" s="49" t="s">
        <v>2437</v>
      </c>
      <c r="D2419" s="35" t="str">
        <f>VLOOKUP(C2419,[9]Resumen!$C$1:$J$65536,8,0)</f>
        <v>2 Postes autosoportables de acero (16/1100) de ángulo mayor (50°) Tipo AUS2-16</v>
      </c>
      <c r="E2419" s="37" t="s">
        <v>50</v>
      </c>
      <c r="F2419" s="38">
        <f t="shared" si="44"/>
        <v>0</v>
      </c>
      <c r="G2419" s="39">
        <f>VLOOKUP(C2419,'[10]Estructuras de Acero y Concreto'!$C$1:$L$65536,7,0)</f>
        <v>8366.3766004837016</v>
      </c>
      <c r="H2419" s="46"/>
      <c r="I2419" s="10"/>
      <c r="J2419" s="42">
        <f>VLOOKUP(C2419,'[10]Estructuras de Acero y Concreto'!$C$1:$L$65536,10,0)</f>
        <v>2226</v>
      </c>
      <c r="M2419" s="9"/>
      <c r="N2419" s="9"/>
      <c r="O2419" s="9"/>
      <c r="P2419" s="9"/>
      <c r="Q2419" s="9"/>
      <c r="R2419" s="9"/>
    </row>
    <row r="2420" spans="1:18" x14ac:dyDescent="0.2">
      <c r="A2420" s="33"/>
      <c r="B2420" s="34">
        <f t="shared" si="45"/>
        <v>396</v>
      </c>
      <c r="C2420" s="49" t="s">
        <v>2438</v>
      </c>
      <c r="D2420" s="35" t="str">
        <f>VLOOKUP(C2420,[9]Resumen!$C$1:$J$65536,8,0)</f>
        <v>2 Postes autosoportables de acero (16/1700) de retención y terminal (90°) Tipo RTUS2-16</v>
      </c>
      <c r="E2420" s="37" t="s">
        <v>50</v>
      </c>
      <c r="F2420" s="38">
        <f t="shared" si="44"/>
        <v>0</v>
      </c>
      <c r="G2420" s="39">
        <f>VLOOKUP(C2420,'[10]Estructuras de Acero y Concreto'!$C$1:$L$65536,7,0)</f>
        <v>11102.550079887178</v>
      </c>
      <c r="H2420" s="46"/>
      <c r="I2420" s="10"/>
      <c r="J2420" s="42">
        <f>VLOOKUP(C2420,'[10]Estructuras de Acero y Concreto'!$C$1:$L$65536,10,0)</f>
        <v>2954</v>
      </c>
      <c r="M2420" s="9"/>
      <c r="N2420" s="9"/>
      <c r="O2420" s="9"/>
      <c r="P2420" s="9"/>
      <c r="Q2420" s="9"/>
      <c r="R2420" s="9"/>
    </row>
    <row r="2421" spans="1:18" x14ac:dyDescent="0.2">
      <c r="A2421" s="33"/>
      <c r="B2421" s="34">
        <f t="shared" si="45"/>
        <v>397</v>
      </c>
      <c r="C2421" s="49" t="s">
        <v>2439</v>
      </c>
      <c r="D2421" s="35" t="str">
        <f>VLOOKUP(C2421,[9]Resumen!$C$1:$J$65536,8,0)</f>
        <v>1 Poste de concreto (16/500) de suspensión (3°) Tipo SUS2-16</v>
      </c>
      <c r="E2421" s="37" t="s">
        <v>50</v>
      </c>
      <c r="F2421" s="38">
        <f t="shared" si="44"/>
        <v>1</v>
      </c>
      <c r="G2421" s="39">
        <f>VLOOKUP(C2421,'[10]Estructuras de Acero y Concreto'!$C$1:$L$65536,7,0)</f>
        <v>988.55278545248427</v>
      </c>
      <c r="H2421" s="46"/>
      <c r="I2421" s="10"/>
      <c r="J2421" s="42">
        <f>VLOOKUP(C2421,'[10]Estructuras de Acero y Concreto'!$C$1:$L$65536,10,0)</f>
        <v>3157</v>
      </c>
      <c r="M2421" s="9"/>
      <c r="N2421" s="9"/>
      <c r="O2421" s="9"/>
      <c r="P2421" s="9"/>
      <c r="Q2421" s="9"/>
      <c r="R2421" s="9"/>
    </row>
    <row r="2422" spans="1:18" x14ac:dyDescent="0.2">
      <c r="A2422" s="33"/>
      <c r="B2422" s="34">
        <f t="shared" si="45"/>
        <v>398</v>
      </c>
      <c r="C2422" s="49" t="s">
        <v>2440</v>
      </c>
      <c r="D2422" s="35" t="str">
        <f>VLOOKUP(C2422,[9]Resumen!$C$1:$J$65536,8,0)</f>
        <v>2 Postes autosoportables de acero (16/900) de suspensión (30°) Tipo SUS21-16</v>
      </c>
      <c r="E2422" s="37" t="s">
        <v>50</v>
      </c>
      <c r="F2422" s="38">
        <f t="shared" si="44"/>
        <v>0</v>
      </c>
      <c r="G2422" s="39">
        <f>VLOOKUP(C2422,'[10]Estructuras de Acero y Concreto'!$C$1:$L$65536,7,0)</f>
        <v>7344.0700257615254</v>
      </c>
      <c r="H2422" s="46"/>
      <c r="I2422" s="10"/>
      <c r="J2422" s="42">
        <f>VLOOKUP(C2422,'[10]Estructuras de Acero y Concreto'!$C$1:$L$65536,10,0)</f>
        <v>1954</v>
      </c>
      <c r="M2422" s="9"/>
      <c r="N2422" s="9"/>
      <c r="O2422" s="9"/>
      <c r="P2422" s="9"/>
      <c r="Q2422" s="9"/>
      <c r="R2422" s="9"/>
    </row>
    <row r="2423" spans="1:18" x14ac:dyDescent="0.2">
      <c r="A2423" s="33"/>
      <c r="B2423" s="34">
        <f t="shared" si="45"/>
        <v>399</v>
      </c>
      <c r="C2423" s="49" t="s">
        <v>2441</v>
      </c>
      <c r="D2423" s="35" t="str">
        <f>VLOOKUP(C2423,[9]Resumen!$C$1:$J$65536,8,0)</f>
        <v>2 Postes autosoportables de acero (16/1350) de ángulo mayor (50°) Tipo AUS2-16</v>
      </c>
      <c r="E2423" s="37" t="s">
        <v>50</v>
      </c>
      <c r="F2423" s="38">
        <f t="shared" si="44"/>
        <v>0</v>
      </c>
      <c r="G2423" s="39">
        <f>VLOOKUP(C2423,'[10]Estructuras de Acero y Concreto'!$C$1:$L$65536,7,0)</f>
        <v>9554.0562975874072</v>
      </c>
      <c r="H2423" s="46"/>
      <c r="I2423" s="10"/>
      <c r="J2423" s="42">
        <f>VLOOKUP(C2423,'[10]Estructuras de Acero y Concreto'!$C$1:$L$65536,10,0)</f>
        <v>2542</v>
      </c>
      <c r="M2423" s="9"/>
      <c r="N2423" s="9"/>
      <c r="O2423" s="9"/>
      <c r="P2423" s="9"/>
      <c r="Q2423" s="9"/>
      <c r="R2423" s="9"/>
    </row>
    <row r="2424" spans="1:18" x14ac:dyDescent="0.2">
      <c r="A2424" s="33"/>
      <c r="B2424" s="34">
        <f t="shared" si="45"/>
        <v>400</v>
      </c>
      <c r="C2424" s="49" t="s">
        <v>2442</v>
      </c>
      <c r="D2424" s="35" t="str">
        <f>VLOOKUP(C2424,[9]Resumen!$C$1:$J$65536,8,0)</f>
        <v>2 Postes autosoportables de acero (16/2100) de retención y terminal (90°) Tipo RTUS2-16</v>
      </c>
      <c r="E2424" s="37" t="s">
        <v>50</v>
      </c>
      <c r="F2424" s="38">
        <f t="shared" si="44"/>
        <v>0</v>
      </c>
      <c r="G2424" s="39">
        <f>VLOOKUP(C2424,'[10]Estructuras de Acero y Concreto'!$C$1:$L$65536,7,0)</f>
        <v>12733.73042337771</v>
      </c>
      <c r="H2424" s="46"/>
      <c r="I2424" s="10"/>
      <c r="J2424" s="42">
        <f>VLOOKUP(C2424,'[10]Estructuras de Acero y Concreto'!$C$1:$L$65536,10,0)</f>
        <v>3388</v>
      </c>
      <c r="M2424" s="9"/>
      <c r="N2424" s="9"/>
      <c r="O2424" s="9"/>
      <c r="P2424" s="9"/>
      <c r="Q2424" s="9"/>
      <c r="R2424" s="9"/>
    </row>
    <row r="2425" spans="1:18" x14ac:dyDescent="0.2">
      <c r="A2425" s="33"/>
      <c r="B2425" s="34">
        <f t="shared" si="45"/>
        <v>401</v>
      </c>
      <c r="C2425" s="49" t="s">
        <v>2443</v>
      </c>
      <c r="D2425" s="35" t="str">
        <f>VLOOKUP(C2425,[9]Resumen!$C$1:$J$65536,8,0)</f>
        <v>1 Poste de concreto (16/700) de suspensión (3°) Tipo SUS2-16</v>
      </c>
      <c r="E2425" s="37" t="s">
        <v>50</v>
      </c>
      <c r="F2425" s="38">
        <f t="shared" si="44"/>
        <v>1</v>
      </c>
      <c r="G2425" s="39">
        <f>VLOOKUP(C2425,'[10]Estructuras de Acero y Concreto'!$C$1:$L$65536,7,0)</f>
        <v>1145.4627910029819</v>
      </c>
      <c r="H2425" s="46"/>
      <c r="I2425" s="10"/>
      <c r="J2425" s="42">
        <f>VLOOKUP(C2425,'[10]Estructuras de Acero y Concreto'!$C$1:$L$65536,10,0)</f>
        <v>3311</v>
      </c>
      <c r="M2425" s="9"/>
      <c r="N2425" s="9"/>
      <c r="O2425" s="9"/>
      <c r="P2425" s="9"/>
      <c r="Q2425" s="9"/>
      <c r="R2425" s="9"/>
    </row>
    <row r="2426" spans="1:18" x14ac:dyDescent="0.2">
      <c r="A2426" s="33"/>
      <c r="B2426" s="34">
        <f t="shared" si="45"/>
        <v>402</v>
      </c>
      <c r="C2426" s="49" t="s">
        <v>2444</v>
      </c>
      <c r="D2426" s="35" t="str">
        <f>VLOOKUP(C2426,[9]Resumen!$C$1:$J$65536,8,0)</f>
        <v>2 Postes autosoportables de acero (16/1400) de suspensión (30°) Tipo SUS21-16</v>
      </c>
      <c r="E2426" s="37" t="s">
        <v>50</v>
      </c>
      <c r="F2426" s="38">
        <f t="shared" si="44"/>
        <v>0</v>
      </c>
      <c r="G2426" s="39">
        <f>VLOOKUP(C2426,'[10]Estructuras de Acero y Concreto'!$C$1:$L$65536,7,0)</f>
        <v>9779.5651008349487</v>
      </c>
      <c r="H2426" s="46"/>
      <c r="I2426" s="10"/>
      <c r="J2426" s="42">
        <f>VLOOKUP(C2426,'[10]Estructuras de Acero y Concreto'!$C$1:$L$65536,10,0)</f>
        <v>2602</v>
      </c>
      <c r="M2426" s="9"/>
      <c r="N2426" s="9"/>
      <c r="O2426" s="9"/>
      <c r="P2426" s="9"/>
      <c r="Q2426" s="9"/>
      <c r="R2426" s="9"/>
    </row>
    <row r="2427" spans="1:18" x14ac:dyDescent="0.2">
      <c r="A2427" s="33"/>
      <c r="B2427" s="34">
        <f t="shared" si="45"/>
        <v>403</v>
      </c>
      <c r="C2427" s="49" t="s">
        <v>2445</v>
      </c>
      <c r="D2427" s="35" t="str">
        <f>VLOOKUP(C2427,[9]Resumen!$C$1:$J$65536,8,0)</f>
        <v>2 Postes autosoportables de acero (16/2100) de ángulo mayor (50°) Tipo AUS2-16</v>
      </c>
      <c r="E2427" s="37" t="s">
        <v>50</v>
      </c>
      <c r="F2427" s="38">
        <f t="shared" si="44"/>
        <v>0</v>
      </c>
      <c r="G2427" s="39">
        <f>VLOOKUP(C2427,'[10]Estructuras de Acero y Concreto'!$C$1:$L$65536,7,0)</f>
        <v>12733.73042337771</v>
      </c>
      <c r="H2427" s="46"/>
      <c r="I2427" s="10"/>
      <c r="J2427" s="42">
        <f>VLOOKUP(C2427,'[10]Estructuras de Acero y Concreto'!$C$1:$L$65536,10,0)</f>
        <v>3388</v>
      </c>
      <c r="M2427" s="9"/>
      <c r="N2427" s="9"/>
      <c r="O2427" s="9"/>
      <c r="P2427" s="9"/>
      <c r="Q2427" s="9"/>
      <c r="R2427" s="9"/>
    </row>
    <row r="2428" spans="1:18" x14ac:dyDescent="0.2">
      <c r="A2428" s="33"/>
      <c r="B2428" s="34">
        <f t="shared" si="45"/>
        <v>404</v>
      </c>
      <c r="C2428" s="49" t="s">
        <v>2446</v>
      </c>
      <c r="D2428" s="35" t="str">
        <f>VLOOKUP(C2428,[9]Resumen!$C$1:$J$65536,8,0)</f>
        <v>2 Postes autosoportables de acero (16/3350) de retención y terminal (90°) Tipo RTUS2-16</v>
      </c>
      <c r="E2428" s="37" t="s">
        <v>50</v>
      </c>
      <c r="F2428" s="38">
        <f t="shared" si="44"/>
        <v>0</v>
      </c>
      <c r="G2428" s="39">
        <f>VLOOKUP(C2428,'[10]Estructuras de Acero y Concreto'!$C$1:$L$65536,7,0)</f>
        <v>17251.423448436744</v>
      </c>
      <c r="H2428" s="46"/>
      <c r="I2428" s="10"/>
      <c r="J2428" s="42">
        <f>VLOOKUP(C2428,'[10]Estructuras de Acero y Concreto'!$C$1:$L$65536,10,0)</f>
        <v>4590</v>
      </c>
      <c r="M2428" s="9"/>
      <c r="N2428" s="9"/>
      <c r="O2428" s="9"/>
      <c r="P2428" s="9"/>
      <c r="Q2428" s="9"/>
      <c r="R2428" s="9"/>
    </row>
    <row r="2429" spans="1:18" x14ac:dyDescent="0.2">
      <c r="A2429" s="33"/>
      <c r="B2429" s="34">
        <f t="shared" si="45"/>
        <v>405</v>
      </c>
      <c r="C2429" s="49" t="s">
        <v>2447</v>
      </c>
      <c r="D2429" s="35" t="str">
        <f>VLOOKUP(C2429,[9]Resumen!$C$1:$J$65536,8,0)</f>
        <v>1 Poste de concreto (16/800) de suspensión (3°) Tipo SUS2-16</v>
      </c>
      <c r="E2429" s="37" t="s">
        <v>50</v>
      </c>
      <c r="F2429" s="38">
        <f t="shared" si="44"/>
        <v>1</v>
      </c>
      <c r="G2429" s="39">
        <f>VLOOKUP(C2429,'[10]Estructuras de Acero y Concreto'!$C$1:$L$65536,7,0)</f>
        <v>1223.917793778231</v>
      </c>
      <c r="H2429" s="46"/>
      <c r="I2429" s="10"/>
      <c r="J2429" s="42">
        <f>VLOOKUP(C2429,'[10]Estructuras de Acero y Concreto'!$C$1:$L$65536,10,0)</f>
        <v>3388</v>
      </c>
      <c r="M2429" s="9"/>
      <c r="N2429" s="9"/>
      <c r="O2429" s="9"/>
      <c r="P2429" s="9"/>
      <c r="Q2429" s="9"/>
      <c r="R2429" s="9"/>
    </row>
    <row r="2430" spans="1:18" x14ac:dyDescent="0.2">
      <c r="A2430" s="33"/>
      <c r="B2430" s="34">
        <f t="shared" si="45"/>
        <v>406</v>
      </c>
      <c r="C2430" s="49" t="s">
        <v>2448</v>
      </c>
      <c r="D2430" s="35" t="str">
        <f>VLOOKUP(C2430,[9]Resumen!$C$1:$J$65536,8,0)</f>
        <v>2 Postes autosoportables de acero (16/1650) de suspensión (30°) Tipo SUS21-16</v>
      </c>
      <c r="E2430" s="37" t="s">
        <v>50</v>
      </c>
      <c r="F2430" s="38">
        <f t="shared" si="44"/>
        <v>0</v>
      </c>
      <c r="G2430" s="39">
        <f>VLOOKUP(C2430,'[10]Estructuras de Acero y Concreto'!$C$1:$L$65536,7,0)</f>
        <v>10884.558236747889</v>
      </c>
      <c r="H2430" s="46"/>
      <c r="I2430" s="10"/>
      <c r="J2430" s="42">
        <f>VLOOKUP(C2430,'[10]Estructuras de Acero y Concreto'!$C$1:$L$65536,10,0)</f>
        <v>2896</v>
      </c>
      <c r="M2430" s="9"/>
      <c r="N2430" s="9"/>
      <c r="O2430" s="9"/>
      <c r="P2430" s="9"/>
      <c r="Q2430" s="9"/>
      <c r="R2430" s="9"/>
    </row>
    <row r="2431" spans="1:18" x14ac:dyDescent="0.2">
      <c r="A2431" s="33"/>
      <c r="B2431" s="34">
        <f t="shared" si="45"/>
        <v>407</v>
      </c>
      <c r="C2431" s="49" t="s">
        <v>2449</v>
      </c>
      <c r="D2431" s="35" t="str">
        <f>VLOOKUP(C2431,[9]Resumen!$C$1:$J$65536,8,0)</f>
        <v>2 Postes autosoportables de acero (16/2550) de ángulo mayor (50°) Tipo AUS2-16</v>
      </c>
      <c r="E2431" s="37" t="s">
        <v>50</v>
      </c>
      <c r="F2431" s="38">
        <f t="shared" si="44"/>
        <v>0</v>
      </c>
      <c r="G2431" s="39">
        <f>VLOOKUP(C2431,'[10]Estructuras de Acero y Concreto'!$C$1:$L$65536,7,0)</f>
        <v>14447.597328059008</v>
      </c>
      <c r="H2431" s="46"/>
      <c r="I2431" s="10"/>
      <c r="J2431" s="42">
        <f>VLOOKUP(C2431,'[10]Estructuras de Acero y Concreto'!$C$1:$L$65536,10,0)</f>
        <v>3844</v>
      </c>
      <c r="M2431" s="9"/>
      <c r="N2431" s="9"/>
      <c r="O2431" s="9"/>
      <c r="P2431" s="9"/>
      <c r="Q2431" s="9"/>
      <c r="R2431" s="9"/>
    </row>
    <row r="2432" spans="1:18" x14ac:dyDescent="0.2">
      <c r="A2432" s="33"/>
      <c r="B2432" s="34">
        <f t="shared" si="45"/>
        <v>408</v>
      </c>
      <c r="C2432" s="49" t="s">
        <v>2450</v>
      </c>
      <c r="D2432" s="35" t="str">
        <f>VLOOKUP(C2432,[9]Resumen!$C$1:$J$65536,8,0)</f>
        <v>2 Postes autosoportables de acero (16/4100) de retención y terminal (90°) Tipo RTUS2-16</v>
      </c>
      <c r="E2432" s="37" t="s">
        <v>50</v>
      </c>
      <c r="F2432" s="38">
        <f t="shared" si="44"/>
        <v>0</v>
      </c>
      <c r="G2432" s="39">
        <f>VLOOKUP(C2432,'[10]Estructuras de Acero y Concreto'!$C$1:$L$65536,7,0)</f>
        <v>19671.884603293664</v>
      </c>
      <c r="H2432" s="46"/>
      <c r="I2432" s="10"/>
      <c r="J2432" s="42">
        <f>VLOOKUP(C2432,'[10]Estructuras de Acero y Concreto'!$C$1:$L$65536,10,0)</f>
        <v>5234</v>
      </c>
      <c r="M2432" s="9"/>
      <c r="N2432" s="9"/>
      <c r="O2432" s="9"/>
      <c r="P2432" s="9"/>
      <c r="Q2432" s="9"/>
      <c r="R2432" s="9"/>
    </row>
    <row r="2433" spans="1:18" x14ac:dyDescent="0.2">
      <c r="A2433" s="33"/>
      <c r="B2433" s="34">
        <f t="shared" si="45"/>
        <v>409</v>
      </c>
      <c r="C2433" s="35" t="s">
        <v>2451</v>
      </c>
      <c r="D2433" s="35" t="str">
        <f>VLOOKUP(C2433,[9]Resumen!$C$1:$J$65536,8,0)</f>
        <v>1 Poste de concreto (25/600) de suspensión (2°) Tipo SU1-25</v>
      </c>
      <c r="E2433" s="37" t="s">
        <v>50</v>
      </c>
      <c r="F2433" s="38">
        <f t="shared" si="44"/>
        <v>1</v>
      </c>
      <c r="G2433" s="39">
        <f>VLOOKUP(C2433,'[10]Estructuras de Acero y Concreto'!$C$1:$L$65536,7,0)</f>
        <v>3891.3878881366968</v>
      </c>
      <c r="H2433" s="40"/>
      <c r="I2433" s="41"/>
      <c r="J2433" s="42">
        <f>VLOOKUP(C2433,'[10]Estructuras de Acero y Concreto'!$C$1:$L$65536,10,0)</f>
        <v>6006</v>
      </c>
      <c r="M2433" s="9"/>
      <c r="N2433" s="9"/>
      <c r="O2433" s="9"/>
      <c r="P2433" s="9"/>
      <c r="Q2433" s="9"/>
      <c r="R2433" s="9"/>
    </row>
    <row r="2434" spans="1:18" x14ac:dyDescent="0.2">
      <c r="A2434" s="33"/>
      <c r="B2434" s="34">
        <f t="shared" si="45"/>
        <v>410</v>
      </c>
      <c r="C2434" s="35" t="s">
        <v>2452</v>
      </c>
      <c r="D2434" s="35" t="str">
        <f>VLOOKUP(C2434,[9]Resumen!$C$1:$J$65536,8,0)</f>
        <v>1 Poste de concreto (25/700) de suspensión (25°) Tipo SU11-25</v>
      </c>
      <c r="E2434" s="37" t="s">
        <v>50</v>
      </c>
      <c r="F2434" s="38">
        <f t="shared" si="44"/>
        <v>1</v>
      </c>
      <c r="G2434" s="39">
        <f>VLOOKUP(C2434,'[10]Estructuras de Acero y Concreto'!$C$1:$L$65536,7,0)</f>
        <v>3859.8021077986095</v>
      </c>
      <c r="H2434" s="46"/>
      <c r="I2434" s="41"/>
      <c r="J2434" s="42">
        <f>VLOOKUP(C2434,'[10]Estructuras de Acero y Concreto'!$C$1:$L$65536,10,0)</f>
        <v>5975</v>
      </c>
      <c r="M2434" s="9"/>
      <c r="N2434" s="9"/>
      <c r="O2434" s="9"/>
      <c r="P2434" s="9"/>
      <c r="Q2434" s="9"/>
      <c r="R2434" s="9"/>
    </row>
    <row r="2435" spans="1:18" x14ac:dyDescent="0.2">
      <c r="A2435" s="33"/>
      <c r="B2435" s="34">
        <f t="shared" si="45"/>
        <v>411</v>
      </c>
      <c r="C2435" s="35" t="s">
        <v>2453</v>
      </c>
      <c r="D2435" s="35" t="str">
        <f>VLOOKUP(C2435,[9]Resumen!$C$1:$J$65536,8,0)</f>
        <v>1 Poste de concreto (25/700) de ángulo medio (50°) Tipo AU1-25</v>
      </c>
      <c r="E2435" s="37" t="s">
        <v>50</v>
      </c>
      <c r="F2435" s="38">
        <f t="shared" si="44"/>
        <v>1</v>
      </c>
      <c r="G2435" s="39">
        <f>VLOOKUP(C2435,'[10]Estructuras de Acero y Concreto'!$C$1:$L$65536,7,0)</f>
        <v>3859.8021077986095</v>
      </c>
      <c r="H2435" s="46"/>
      <c r="I2435" s="41"/>
      <c r="J2435" s="42">
        <f>VLOOKUP(C2435,'[10]Estructuras de Acero y Concreto'!$C$1:$L$65536,10,0)</f>
        <v>5975</v>
      </c>
      <c r="M2435" s="9"/>
      <c r="N2435" s="9"/>
      <c r="O2435" s="9"/>
      <c r="P2435" s="9"/>
      <c r="Q2435" s="9"/>
      <c r="R2435" s="9"/>
    </row>
    <row r="2436" spans="1:18" x14ac:dyDescent="0.2">
      <c r="A2436" s="33"/>
      <c r="B2436" s="34">
        <f t="shared" si="45"/>
        <v>412</v>
      </c>
      <c r="C2436" s="35" t="s">
        <v>2454</v>
      </c>
      <c r="D2436" s="35" t="str">
        <f>VLOOKUP(C2436,[9]Resumen!$C$1:$J$65536,8,0)</f>
        <v>1 Poste de concreto (25/1000) de ángulo mayor y terminal (90°) Tipo ATU1-25</v>
      </c>
      <c r="E2436" s="37" t="s">
        <v>50</v>
      </c>
      <c r="F2436" s="38">
        <f t="shared" si="44"/>
        <v>1</v>
      </c>
      <c r="G2436" s="39">
        <f>VLOOKUP(C2436,'[10]Estructuras de Acero y Concreto'!$C$1:$L$65536,7,0)</f>
        <v>4272.4550444736215</v>
      </c>
      <c r="H2436" s="46"/>
      <c r="I2436" s="41"/>
      <c r="J2436" s="42">
        <f>VLOOKUP(C2436,'[10]Estructuras de Acero y Concreto'!$C$1:$L$65536,10,0)</f>
        <v>6380</v>
      </c>
      <c r="M2436" s="9"/>
      <c r="N2436" s="9"/>
      <c r="O2436" s="9"/>
      <c r="P2436" s="9"/>
      <c r="Q2436" s="9"/>
      <c r="R2436" s="9"/>
    </row>
    <row r="2437" spans="1:18" x14ac:dyDescent="0.2">
      <c r="A2437" s="33"/>
      <c r="B2437" s="34">
        <f t="shared" si="45"/>
        <v>413</v>
      </c>
      <c r="C2437" s="35" t="s">
        <v>2455</v>
      </c>
      <c r="D2437" s="35" t="str">
        <f>VLOOKUP(C2437,[9]Resumen!$C$1:$J$65536,8,0)</f>
        <v>1 Poste de concreto (25/700) de suspensión (2°) Tipo SU1-25</v>
      </c>
      <c r="E2437" s="37" t="s">
        <v>50</v>
      </c>
      <c r="F2437" s="38">
        <f t="shared" si="44"/>
        <v>1</v>
      </c>
      <c r="G2437" s="39">
        <f>VLOOKUP(C2437,'[10]Estructuras de Acero y Concreto'!$C$1:$L$65536,7,0)</f>
        <v>3859.8021077986095</v>
      </c>
      <c r="H2437" s="46"/>
      <c r="I2437" s="41"/>
      <c r="J2437" s="42">
        <f>VLOOKUP(C2437,'[10]Estructuras de Acero y Concreto'!$C$1:$L$65536,10,0)</f>
        <v>5975</v>
      </c>
      <c r="M2437" s="9"/>
      <c r="N2437" s="9"/>
      <c r="O2437" s="9"/>
      <c r="P2437" s="9"/>
      <c r="Q2437" s="9"/>
      <c r="R2437" s="9"/>
    </row>
    <row r="2438" spans="1:18" x14ac:dyDescent="0.2">
      <c r="A2438" s="33"/>
      <c r="B2438" s="34">
        <f t="shared" si="45"/>
        <v>414</v>
      </c>
      <c r="C2438" s="35" t="s">
        <v>2456</v>
      </c>
      <c r="D2438" s="35" t="str">
        <f>VLOOKUP(C2438,[9]Resumen!$C$1:$J$65536,8,0)</f>
        <v>1 Poste de concreto (25/700) de suspensión (25°) Tipo SU11-25</v>
      </c>
      <c r="E2438" s="37" t="s">
        <v>50</v>
      </c>
      <c r="F2438" s="38">
        <f t="shared" si="44"/>
        <v>1</v>
      </c>
      <c r="G2438" s="39">
        <f>VLOOKUP(C2438,'[10]Estructuras de Acero y Concreto'!$C$1:$L$65536,7,0)</f>
        <v>3859.8021077986095</v>
      </c>
      <c r="H2438" s="46"/>
      <c r="I2438" s="41"/>
      <c r="J2438" s="42">
        <f>VLOOKUP(C2438,'[10]Estructuras de Acero y Concreto'!$C$1:$L$65536,10,0)</f>
        <v>5975</v>
      </c>
      <c r="M2438" s="9"/>
      <c r="N2438" s="9"/>
      <c r="O2438" s="9"/>
      <c r="P2438" s="9"/>
      <c r="Q2438" s="9"/>
      <c r="R2438" s="9"/>
    </row>
    <row r="2439" spans="1:18" x14ac:dyDescent="0.2">
      <c r="A2439" s="33"/>
      <c r="B2439" s="34">
        <f t="shared" si="45"/>
        <v>415</v>
      </c>
      <c r="C2439" s="35" t="s">
        <v>2457</v>
      </c>
      <c r="D2439" s="35" t="str">
        <f>VLOOKUP(C2439,[9]Resumen!$C$1:$J$65536,8,0)</f>
        <v>1 Poste de concreto (25/1000) de ángulo medio (50°) Tipo AU1-25</v>
      </c>
      <c r="E2439" s="37" t="s">
        <v>50</v>
      </c>
      <c r="F2439" s="38">
        <f t="shared" si="44"/>
        <v>1</v>
      </c>
      <c r="G2439" s="39">
        <f>VLOOKUP(C2439,'[10]Estructuras de Acero y Concreto'!$C$1:$L$65536,7,0)</f>
        <v>4272.4550444736215</v>
      </c>
      <c r="H2439" s="46"/>
      <c r="I2439" s="41"/>
      <c r="J2439" s="42">
        <f>VLOOKUP(C2439,'[10]Estructuras de Acero y Concreto'!$C$1:$L$65536,10,0)</f>
        <v>6380</v>
      </c>
      <c r="M2439" s="9"/>
      <c r="N2439" s="9"/>
      <c r="O2439" s="9"/>
      <c r="P2439" s="9"/>
      <c r="Q2439" s="9"/>
      <c r="R2439" s="9"/>
    </row>
    <row r="2440" spans="1:18" x14ac:dyDescent="0.2">
      <c r="A2440" s="33"/>
      <c r="B2440" s="34">
        <f t="shared" si="45"/>
        <v>416</v>
      </c>
      <c r="C2440" s="35" t="s">
        <v>2458</v>
      </c>
      <c r="D2440" s="35" t="str">
        <f>VLOOKUP(C2440,[9]Resumen!$C$1:$J$65536,8,0)</f>
        <v>1 Poste de concreto (25/1000) de ángulo mayor y terminal (90°) Tipo ATU1-25</v>
      </c>
      <c r="E2440" s="37" t="s">
        <v>50</v>
      </c>
      <c r="F2440" s="38">
        <f t="shared" si="44"/>
        <v>1</v>
      </c>
      <c r="G2440" s="39">
        <f>VLOOKUP(C2440,'[10]Estructuras de Acero y Concreto'!$C$1:$L$65536,7,0)</f>
        <v>4272.4550444736215</v>
      </c>
      <c r="H2440" s="46"/>
      <c r="I2440" s="41"/>
      <c r="J2440" s="42">
        <f>VLOOKUP(C2440,'[10]Estructuras de Acero y Concreto'!$C$1:$L$65536,10,0)</f>
        <v>6380</v>
      </c>
      <c r="M2440" s="9"/>
      <c r="N2440" s="9"/>
      <c r="O2440" s="9"/>
      <c r="P2440" s="9"/>
      <c r="Q2440" s="9"/>
      <c r="R2440" s="9"/>
    </row>
    <row r="2441" spans="1:18" x14ac:dyDescent="0.2">
      <c r="A2441" s="33"/>
      <c r="B2441" s="34">
        <f t="shared" si="45"/>
        <v>417</v>
      </c>
      <c r="C2441" s="35" t="s">
        <v>2459</v>
      </c>
      <c r="D2441" s="35" t="str">
        <f>VLOOKUP(C2441,[9]Resumen!$C$1:$J$65536,8,0)</f>
        <v>1 Poste de concreto (25/700) de suspensión (2°) Tipo SU1-25</v>
      </c>
      <c r="E2441" s="37" t="s">
        <v>50</v>
      </c>
      <c r="F2441" s="38">
        <f t="shared" si="44"/>
        <v>1</v>
      </c>
      <c r="G2441" s="39">
        <f>VLOOKUP(C2441,'[10]Estructuras de Acero y Concreto'!$C$1:$L$65536,7,0)</f>
        <v>3859.8021077986095</v>
      </c>
      <c r="H2441" s="46"/>
      <c r="I2441" s="41"/>
      <c r="J2441" s="42">
        <f>VLOOKUP(C2441,'[10]Estructuras de Acero y Concreto'!$C$1:$L$65536,10,0)</f>
        <v>5975</v>
      </c>
      <c r="M2441" s="9"/>
      <c r="N2441" s="9"/>
      <c r="O2441" s="9"/>
      <c r="P2441" s="9"/>
      <c r="Q2441" s="9"/>
      <c r="R2441" s="9"/>
    </row>
    <row r="2442" spans="1:18" x14ac:dyDescent="0.2">
      <c r="A2442" s="33"/>
      <c r="B2442" s="34">
        <f t="shared" si="45"/>
        <v>418</v>
      </c>
      <c r="C2442" s="35" t="s">
        <v>2460</v>
      </c>
      <c r="D2442" s="35" t="str">
        <f>VLOOKUP(C2442,[9]Resumen!$C$1:$J$65536,8,0)</f>
        <v>1 Poste de concreto (25/900) de suspensión (25°) Tipo SU11-25</v>
      </c>
      <c r="E2442" s="37" t="s">
        <v>50</v>
      </c>
      <c r="F2442" s="38">
        <f t="shared" si="44"/>
        <v>1</v>
      </c>
      <c r="G2442" s="39">
        <f>VLOOKUP(C2442,'[10]Estructuras de Acero y Concreto'!$C$1:$L$65536,7,0)</f>
        <v>4151.2064038209628</v>
      </c>
      <c r="H2442" s="46"/>
      <c r="I2442" s="41"/>
      <c r="J2442" s="42">
        <f>VLOOKUP(C2442,'[10]Estructuras de Acero y Concreto'!$C$1:$L$65536,10,0)</f>
        <v>6261</v>
      </c>
      <c r="M2442" s="9"/>
      <c r="N2442" s="9"/>
      <c r="O2442" s="9"/>
      <c r="P2442" s="9"/>
      <c r="Q2442" s="9"/>
      <c r="R2442" s="9"/>
    </row>
    <row r="2443" spans="1:18" s="20" customFormat="1" x14ac:dyDescent="0.2">
      <c r="A2443" s="33"/>
      <c r="B2443" s="34">
        <f t="shared" si="45"/>
        <v>419</v>
      </c>
      <c r="C2443" s="35" t="s">
        <v>2461</v>
      </c>
      <c r="D2443" s="35" t="str">
        <f>VLOOKUP(C2443,[9]Resumen!$C$1:$J$65536,8,0)</f>
        <v>1 Poste de concreto (25/1000) de ángulo medio (50°) Tipo AU1-25</v>
      </c>
      <c r="E2443" s="37" t="s">
        <v>50</v>
      </c>
      <c r="F2443" s="38">
        <f t="shared" si="44"/>
        <v>1</v>
      </c>
      <c r="G2443" s="39">
        <f>VLOOKUP(C2443,'[10]Estructuras de Acero y Concreto'!$C$1:$L$65536,7,0)</f>
        <v>4272.4550444736215</v>
      </c>
      <c r="H2443" s="46"/>
      <c r="I2443" s="41"/>
      <c r="J2443" s="42">
        <f>VLOOKUP(C2443,'[10]Estructuras de Acero y Concreto'!$C$1:$L$65536,10,0)</f>
        <v>6380</v>
      </c>
      <c r="K2443" s="47"/>
      <c r="L2443" s="47"/>
      <c r="M2443" s="47"/>
      <c r="N2443" s="47"/>
      <c r="O2443" s="47"/>
      <c r="P2443" s="47"/>
      <c r="Q2443" s="47"/>
      <c r="R2443" s="47"/>
    </row>
    <row r="2444" spans="1:18" s="20" customFormat="1" x14ac:dyDescent="0.2">
      <c r="A2444" s="33"/>
      <c r="B2444" s="34">
        <f t="shared" si="45"/>
        <v>420</v>
      </c>
      <c r="C2444" s="35" t="s">
        <v>2462</v>
      </c>
      <c r="D2444" s="35" t="str">
        <f>VLOOKUP(C2444,[9]Resumen!$C$1:$J$65536,8,0)</f>
        <v>1 Poste de concreto (25/1100) de ángulo mayor y terminal (90°) Tipo ATU1-25</v>
      </c>
      <c r="E2444" s="37" t="s">
        <v>50</v>
      </c>
      <c r="F2444" s="38">
        <f t="shared" si="44"/>
        <v>1</v>
      </c>
      <c r="G2444" s="39">
        <f>VLOOKUP(C2444,'[10]Estructuras de Acero y Concreto'!$C$1:$L$65536,7,0)</f>
        <v>4496.5394169643369</v>
      </c>
      <c r="H2444" s="46"/>
      <c r="I2444" s="41"/>
      <c r="J2444" s="42">
        <f>VLOOKUP(C2444,'[10]Estructuras de Acero y Concreto'!$C$1:$L$65536,10,0)</f>
        <v>6599.9285714285716</v>
      </c>
      <c r="K2444" s="47"/>
      <c r="L2444" s="47"/>
      <c r="M2444" s="47"/>
      <c r="N2444" s="47"/>
      <c r="O2444" s="47"/>
      <c r="P2444" s="47"/>
      <c r="Q2444" s="47"/>
      <c r="R2444" s="47"/>
    </row>
    <row r="2445" spans="1:18" s="20" customFormat="1" x14ac:dyDescent="0.2">
      <c r="A2445" s="33"/>
      <c r="B2445" s="34">
        <f t="shared" si="45"/>
        <v>421</v>
      </c>
      <c r="C2445" s="35" t="s">
        <v>2463</v>
      </c>
      <c r="D2445" s="35" t="str">
        <f>VLOOKUP(C2445,[9]Resumen!$C$1:$J$65536,8,0)</f>
        <v>1 Poste de concreto (21/400) de suspensión (2°) Tipo SU1-21</v>
      </c>
      <c r="E2445" s="37" t="s">
        <v>50</v>
      </c>
      <c r="F2445" s="38">
        <f t="shared" si="44"/>
        <v>1</v>
      </c>
      <c r="G2445" s="39">
        <f>VLOOKUP(C2445,'[10]Estructuras de Acero y Concreto'!$C$1:$L$65536,7,0)</f>
        <v>2557.6528409574639</v>
      </c>
      <c r="H2445" s="46"/>
      <c r="I2445" s="41"/>
      <c r="J2445" s="42">
        <f>VLOOKUP(C2445,'[10]Estructuras de Acero y Concreto'!$C$1:$L$65536,10,0)</f>
        <v>4697</v>
      </c>
      <c r="K2445" s="47"/>
      <c r="L2445" s="47"/>
      <c r="M2445" s="47"/>
      <c r="N2445" s="47"/>
      <c r="O2445" s="47"/>
      <c r="P2445" s="47"/>
      <c r="Q2445" s="47"/>
      <c r="R2445" s="47"/>
    </row>
    <row r="2446" spans="1:18" s="20" customFormat="1" x14ac:dyDescent="0.2">
      <c r="A2446" s="33"/>
      <c r="B2446" s="34">
        <f t="shared" si="45"/>
        <v>422</v>
      </c>
      <c r="C2446" s="35" t="s">
        <v>2464</v>
      </c>
      <c r="D2446" s="35" t="str">
        <f>VLOOKUP(C2446,[9]Resumen!$C$1:$J$65536,8,0)</f>
        <v>1 Poste de concreto (21/600) de suspensión (25°) Tipo SU11-21</v>
      </c>
      <c r="E2446" s="37" t="s">
        <v>50</v>
      </c>
      <c r="F2446" s="38">
        <f t="shared" si="44"/>
        <v>1</v>
      </c>
      <c r="G2446" s="39">
        <f>VLOOKUP(C2446,'[10]Estructuras de Acero y Concreto'!$C$1:$L$65536,7,0)</f>
        <v>2636.1078437327128</v>
      </c>
      <c r="H2446" s="46"/>
      <c r="I2446" s="41"/>
      <c r="J2446" s="42">
        <f>VLOOKUP(C2446,'[10]Estructuras de Acero y Concreto'!$C$1:$L$65536,10,0)</f>
        <v>4774</v>
      </c>
      <c r="K2446" s="47"/>
      <c r="L2446" s="47"/>
      <c r="M2446" s="47"/>
      <c r="N2446" s="47"/>
      <c r="O2446" s="47"/>
      <c r="P2446" s="47"/>
      <c r="Q2446" s="47"/>
      <c r="R2446" s="47"/>
    </row>
    <row r="2447" spans="1:18" s="20" customFormat="1" x14ac:dyDescent="0.2">
      <c r="A2447" s="33"/>
      <c r="B2447" s="34">
        <f t="shared" si="45"/>
        <v>423</v>
      </c>
      <c r="C2447" s="35" t="s">
        <v>2465</v>
      </c>
      <c r="D2447" s="35" t="str">
        <f>VLOOKUP(C2447,[9]Resumen!$C$1:$J$65536,8,0)</f>
        <v>1 Poste de concreto (21/700) de ángulo medio (50°) Tipo AU1-21</v>
      </c>
      <c r="E2447" s="37" t="s">
        <v>50</v>
      </c>
      <c r="F2447" s="38">
        <f t="shared" si="44"/>
        <v>1</v>
      </c>
      <c r="G2447" s="39">
        <f>VLOOKUP(C2447,'[10]Estructuras de Acero y Concreto'!$C$1:$L$65536,7,0)</f>
        <v>2910.7003534460841</v>
      </c>
      <c r="H2447" s="46"/>
      <c r="I2447" s="41"/>
      <c r="J2447" s="42">
        <f>VLOOKUP(C2447,'[10]Estructuras de Acero y Concreto'!$C$1:$L$65536,10,0)</f>
        <v>5043.5</v>
      </c>
      <c r="K2447" s="47"/>
      <c r="L2447" s="47"/>
      <c r="M2447" s="47"/>
      <c r="N2447" s="47"/>
      <c r="O2447" s="47"/>
      <c r="P2447" s="47"/>
      <c r="Q2447" s="47"/>
      <c r="R2447" s="47"/>
    </row>
    <row r="2448" spans="1:18" s="20" customFormat="1" x14ac:dyDescent="0.2">
      <c r="A2448" s="33"/>
      <c r="B2448" s="34">
        <f t="shared" si="45"/>
        <v>424</v>
      </c>
      <c r="C2448" s="35" t="s">
        <v>2466</v>
      </c>
      <c r="D2448" s="35" t="str">
        <f>VLOOKUP(C2448,[9]Resumen!$C$1:$J$65536,8,0)</f>
        <v>1 Poste de concreto (21/1100) de ángulo mayor y terminal (90°) Tipo ATU1-21</v>
      </c>
      <c r="E2448" s="37" t="s">
        <v>50</v>
      </c>
      <c r="F2448" s="38">
        <f t="shared" si="44"/>
        <v>1</v>
      </c>
      <c r="G2448" s="39">
        <f>VLOOKUP(C2448,'[10]Estructuras de Acero y Concreto'!$C$1:$L$65536,7,0)</f>
        <v>2932.5969166819955</v>
      </c>
      <c r="H2448" s="46"/>
      <c r="I2448" s="41"/>
      <c r="J2448" s="42">
        <f>VLOOKUP(C2448,'[10]Estructuras de Acero y Concreto'!$C$1:$L$65536,10,0)</f>
        <v>5064.9904761904754</v>
      </c>
      <c r="K2448" s="47"/>
      <c r="L2448" s="47"/>
      <c r="M2448" s="47"/>
      <c r="N2448" s="47"/>
      <c r="O2448" s="47"/>
      <c r="P2448" s="47"/>
      <c r="Q2448" s="47"/>
      <c r="R2448" s="47"/>
    </row>
    <row r="2449" spans="1:18" s="20" customFormat="1" x14ac:dyDescent="0.2">
      <c r="A2449" s="33"/>
      <c r="B2449" s="34">
        <f t="shared" si="45"/>
        <v>425</v>
      </c>
      <c r="C2449" s="35" t="s">
        <v>2467</v>
      </c>
      <c r="D2449" s="35" t="str">
        <f>VLOOKUP(C2449,[9]Resumen!$C$1:$J$65536,8,0)</f>
        <v>1 Poste de concreto (21/400) de suspensión (2°) Tipo SU1-21</v>
      </c>
      <c r="E2449" s="37" t="s">
        <v>50</v>
      </c>
      <c r="F2449" s="38">
        <f t="shared" si="44"/>
        <v>1</v>
      </c>
      <c r="G2449" s="39">
        <f>VLOOKUP(C2449,'[10]Estructuras de Acero y Concreto'!$C$1:$L$65536,7,0)</f>
        <v>2557.6528409574639</v>
      </c>
      <c r="H2449" s="46"/>
      <c r="I2449" s="41"/>
      <c r="J2449" s="42">
        <f>VLOOKUP(C2449,'[10]Estructuras de Acero y Concreto'!$C$1:$L$65536,10,0)</f>
        <v>4697</v>
      </c>
      <c r="K2449" s="47"/>
      <c r="L2449" s="47"/>
      <c r="M2449" s="47"/>
      <c r="N2449" s="47"/>
      <c r="O2449" s="47"/>
      <c r="P2449" s="47"/>
      <c r="Q2449" s="47"/>
      <c r="R2449" s="47"/>
    </row>
    <row r="2450" spans="1:18" s="20" customFormat="1" x14ac:dyDescent="0.2">
      <c r="A2450" s="33"/>
      <c r="B2450" s="34">
        <f t="shared" si="45"/>
        <v>426</v>
      </c>
      <c r="C2450" s="35" t="s">
        <v>2468</v>
      </c>
      <c r="D2450" s="35" t="str">
        <f>VLOOKUP(C2450,[9]Resumen!$C$1:$J$65536,8,0)</f>
        <v>1 Poste de concreto (21/1000) de suspensión (25°) Tipo SU11-21</v>
      </c>
      <c r="E2450" s="37" t="s">
        <v>50</v>
      </c>
      <c r="F2450" s="38">
        <f t="shared" si="44"/>
        <v>1</v>
      </c>
      <c r="G2450" s="39">
        <f>VLOOKUP(C2450,'[10]Estructuras de Acero y Concreto'!$C$1:$L$65536,7,0)</f>
        <v>2876.528517667105</v>
      </c>
      <c r="H2450" s="46"/>
      <c r="I2450" s="41"/>
      <c r="J2450" s="42">
        <f>VLOOKUP(C2450,'[10]Estructuras de Acero y Concreto'!$C$1:$L$65536,10,0)</f>
        <v>5009.9619047619035</v>
      </c>
      <c r="K2450" s="47"/>
      <c r="L2450" s="47"/>
      <c r="M2450" s="47"/>
      <c r="N2450" s="47"/>
      <c r="O2450" s="47"/>
      <c r="P2450" s="47"/>
      <c r="Q2450" s="47"/>
      <c r="R2450" s="47"/>
    </row>
    <row r="2451" spans="1:18" s="20" customFormat="1" x14ac:dyDescent="0.2">
      <c r="A2451" s="33"/>
      <c r="B2451" s="34">
        <f t="shared" si="45"/>
        <v>427</v>
      </c>
      <c r="C2451" s="35" t="s">
        <v>2469</v>
      </c>
      <c r="D2451" s="35" t="str">
        <f>VLOOKUP(C2451,[9]Resumen!$C$1:$J$65536,8,0)</f>
        <v>1 Poste de concreto (21/700) de ángulo medio (50°) Tipo AU1-21</v>
      </c>
      <c r="E2451" s="37" t="s">
        <v>50</v>
      </c>
      <c r="F2451" s="38">
        <f t="shared" si="44"/>
        <v>1</v>
      </c>
      <c r="G2451" s="39">
        <f>VLOOKUP(C2451,'[10]Estructuras de Acero y Concreto'!$C$1:$L$65536,7,0)</f>
        <v>2910.7003534460841</v>
      </c>
      <c r="H2451" s="46"/>
      <c r="I2451" s="41"/>
      <c r="J2451" s="42">
        <f>VLOOKUP(C2451,'[10]Estructuras de Acero y Concreto'!$C$1:$L$65536,10,0)</f>
        <v>5043.5</v>
      </c>
      <c r="K2451" s="47"/>
      <c r="L2451" s="47"/>
      <c r="M2451" s="47"/>
      <c r="N2451" s="47"/>
      <c r="O2451" s="47"/>
      <c r="P2451" s="47"/>
      <c r="Q2451" s="47"/>
      <c r="R2451" s="47"/>
    </row>
    <row r="2452" spans="1:18" s="20" customFormat="1" x14ac:dyDescent="0.2">
      <c r="A2452" s="33"/>
      <c r="B2452" s="34">
        <f t="shared" si="45"/>
        <v>428</v>
      </c>
      <c r="C2452" s="35" t="s">
        <v>2470</v>
      </c>
      <c r="D2452" s="35" t="str">
        <f>VLOOKUP(C2452,[9]Resumen!$C$1:$J$65536,8,0)</f>
        <v>1 Poste de concreto (21/1300) de ángulo mayor y terminal (90°) Tipo ATU1-21</v>
      </c>
      <c r="E2452" s="37" t="s">
        <v>50</v>
      </c>
      <c r="F2452" s="38">
        <f t="shared" si="44"/>
        <v>1</v>
      </c>
      <c r="G2452" s="39">
        <f>VLOOKUP(C2452,'[10]Estructuras de Acero y Concreto'!$C$1:$L$65536,7,0)</f>
        <v>3044.7337147117769</v>
      </c>
      <c r="H2452" s="46"/>
      <c r="I2452" s="41"/>
      <c r="J2452" s="42">
        <f>VLOOKUP(C2452,'[10]Estructuras de Acero y Concreto'!$C$1:$L$65536,10,0)</f>
        <v>5175.0476190476184</v>
      </c>
      <c r="K2452" s="47"/>
      <c r="L2452" s="47"/>
      <c r="M2452" s="47"/>
      <c r="N2452" s="47"/>
      <c r="O2452" s="47"/>
      <c r="P2452" s="47"/>
      <c r="Q2452" s="47"/>
      <c r="R2452" s="47"/>
    </row>
    <row r="2453" spans="1:18" s="20" customFormat="1" x14ac:dyDescent="0.2">
      <c r="A2453" s="33"/>
      <c r="B2453" s="34">
        <f t="shared" si="45"/>
        <v>429</v>
      </c>
      <c r="C2453" s="35" t="s">
        <v>2471</v>
      </c>
      <c r="D2453" s="35" t="str">
        <f>VLOOKUP(C2453,[9]Resumen!$C$1:$J$65536,8,0)</f>
        <v>1 Poste de concreto (21/600) de suspensión (2°) Tipo SU1-21</v>
      </c>
      <c r="E2453" s="37" t="s">
        <v>50</v>
      </c>
      <c r="F2453" s="38">
        <f t="shared" si="44"/>
        <v>1</v>
      </c>
      <c r="G2453" s="39">
        <f>VLOOKUP(C2453,'[10]Estructuras de Acero y Concreto'!$C$1:$L$65536,7,0)</f>
        <v>2636.1078437327128</v>
      </c>
      <c r="H2453" s="46"/>
      <c r="I2453" s="41"/>
      <c r="J2453" s="42">
        <f>VLOOKUP(C2453,'[10]Estructuras de Acero y Concreto'!$C$1:$L$65536,10,0)</f>
        <v>4774</v>
      </c>
      <c r="K2453" s="47"/>
      <c r="L2453" s="47"/>
      <c r="M2453" s="47"/>
      <c r="N2453" s="47"/>
      <c r="O2453" s="47"/>
      <c r="P2453" s="47"/>
      <c r="Q2453" s="47"/>
      <c r="R2453" s="47"/>
    </row>
    <row r="2454" spans="1:18" s="20" customFormat="1" x14ac:dyDescent="0.2">
      <c r="A2454" s="33"/>
      <c r="B2454" s="34">
        <f t="shared" si="45"/>
        <v>430</v>
      </c>
      <c r="C2454" s="35" t="s">
        <v>2472</v>
      </c>
      <c r="D2454" s="35" t="str">
        <f>VLOOKUP(C2454,[9]Resumen!$C$1:$J$65536,8,0)</f>
        <v>1 Poste de concreto (21/600) de suspensión (25°) Tipo SU11-21</v>
      </c>
      <c r="E2454" s="37" t="s">
        <v>50</v>
      </c>
      <c r="F2454" s="38">
        <f t="shared" si="44"/>
        <v>1</v>
      </c>
      <c r="G2454" s="39">
        <f>VLOOKUP(C2454,'[10]Estructuras de Acero y Concreto'!$C$1:$L$65536,7,0)</f>
        <v>2636.1078437327128</v>
      </c>
      <c r="H2454" s="46"/>
      <c r="I2454" s="41"/>
      <c r="J2454" s="42">
        <f>VLOOKUP(C2454,'[10]Estructuras de Acero y Concreto'!$C$1:$L$65536,10,0)</f>
        <v>4774</v>
      </c>
      <c r="K2454" s="47"/>
      <c r="L2454" s="47"/>
      <c r="M2454" s="47"/>
      <c r="N2454" s="47"/>
      <c r="O2454" s="47"/>
      <c r="P2454" s="47"/>
      <c r="Q2454" s="47"/>
      <c r="R2454" s="47"/>
    </row>
    <row r="2455" spans="1:18" s="20" customFormat="1" x14ac:dyDescent="0.2">
      <c r="A2455" s="33"/>
      <c r="B2455" s="34">
        <f t="shared" si="45"/>
        <v>431</v>
      </c>
      <c r="C2455" s="35" t="s">
        <v>2473</v>
      </c>
      <c r="D2455" s="35" t="str">
        <f>VLOOKUP(C2455,[9]Resumen!$C$1:$J$65536,8,0)</f>
        <v>1 Poste de concreto (21/800) de ángulo medio (50°) Tipo AU1-21</v>
      </c>
      <c r="E2455" s="37" t="s">
        <v>50</v>
      </c>
      <c r="F2455" s="38">
        <f t="shared" si="44"/>
        <v>1</v>
      </c>
      <c r="G2455" s="39">
        <f>VLOOKUP(C2455,'[10]Estructuras de Acero y Concreto'!$C$1:$L$65536,7,0)</f>
        <v>2782.8288878838284</v>
      </c>
      <c r="H2455" s="46"/>
      <c r="I2455" s="41"/>
      <c r="J2455" s="42">
        <f>VLOOKUP(C2455,'[10]Estructuras de Acero y Concreto'!$C$1:$L$65536,10,0)</f>
        <v>4918</v>
      </c>
      <c r="K2455" s="47"/>
      <c r="L2455" s="47"/>
      <c r="M2455" s="47"/>
      <c r="N2455" s="47"/>
      <c r="O2455" s="47"/>
      <c r="P2455" s="47"/>
      <c r="Q2455" s="47"/>
      <c r="R2455" s="47"/>
    </row>
    <row r="2456" spans="1:18" s="20" customFormat="1" x14ac:dyDescent="0.2">
      <c r="A2456" s="33"/>
      <c r="B2456" s="34">
        <f t="shared" si="45"/>
        <v>432</v>
      </c>
      <c r="C2456" s="35" t="s">
        <v>2474</v>
      </c>
      <c r="D2456" s="35" t="str">
        <f>VLOOKUP(C2456,[9]Resumen!$C$1:$J$65536,8,0)</f>
        <v>1 Poste de concreto (21/900) de ángulo mayor y terminal (90°) Tipo ATU1-21</v>
      </c>
      <c r="E2456" s="37" t="s">
        <v>50</v>
      </c>
      <c r="F2456" s="38">
        <f t="shared" si="44"/>
        <v>1</v>
      </c>
      <c r="G2456" s="39">
        <f>VLOOKUP(C2456,'[10]Estructuras de Acero y Concreto'!$C$1:$L$65536,7,0)</f>
        <v>2820.4601186522154</v>
      </c>
      <c r="H2456" s="46"/>
      <c r="I2456" s="41"/>
      <c r="J2456" s="42">
        <f>VLOOKUP(C2456,'[10]Estructuras de Acero y Concreto'!$C$1:$L$65536,10,0)</f>
        <v>4954.9333333333325</v>
      </c>
      <c r="K2456" s="47"/>
      <c r="L2456" s="47"/>
      <c r="M2456" s="47"/>
      <c r="N2456" s="47"/>
      <c r="O2456" s="47"/>
      <c r="P2456" s="47"/>
      <c r="Q2456" s="47"/>
      <c r="R2456" s="47"/>
    </row>
    <row r="2457" spans="1:18" s="20" customFormat="1" x14ac:dyDescent="0.2">
      <c r="A2457" s="33"/>
      <c r="B2457" s="34">
        <f t="shared" si="45"/>
        <v>433</v>
      </c>
      <c r="C2457" s="35" t="s">
        <v>2475</v>
      </c>
      <c r="D2457" s="35" t="str">
        <f>VLOOKUP(C2457,[9]Resumen!$C$1:$J$65536,8,0)</f>
        <v>1 Poste de concreto (21/600) de suspensión (2°) Tipo SU1-21</v>
      </c>
      <c r="E2457" s="37" t="s">
        <v>50</v>
      </c>
      <c r="F2457" s="38">
        <f t="shared" si="44"/>
        <v>1</v>
      </c>
      <c r="G2457" s="39">
        <f>VLOOKUP(C2457,'[10]Estructuras de Acero y Concreto'!$C$1:$L$65536,7,0)</f>
        <v>2636.1078437327128</v>
      </c>
      <c r="H2457" s="46"/>
      <c r="I2457" s="41"/>
      <c r="J2457" s="42">
        <f>VLOOKUP(C2457,'[10]Estructuras de Acero y Concreto'!$C$1:$L$65536,10,0)</f>
        <v>4774</v>
      </c>
      <c r="K2457" s="47"/>
      <c r="L2457" s="47"/>
      <c r="M2457" s="47"/>
      <c r="N2457" s="47"/>
      <c r="O2457" s="47"/>
      <c r="P2457" s="47"/>
      <c r="Q2457" s="47"/>
      <c r="R2457" s="47"/>
    </row>
    <row r="2458" spans="1:18" s="20" customFormat="1" x14ac:dyDescent="0.2">
      <c r="A2458" s="33"/>
      <c r="B2458" s="34">
        <f t="shared" si="45"/>
        <v>434</v>
      </c>
      <c r="C2458" s="35" t="s">
        <v>2476</v>
      </c>
      <c r="D2458" s="35" t="str">
        <f>VLOOKUP(C2458,[9]Resumen!$C$1:$J$65536,8,0)</f>
        <v>1 Poste de concreto (21/800) de suspensión (25°) Tipo SU11-21</v>
      </c>
      <c r="E2458" s="37" t="s">
        <v>50</v>
      </c>
      <c r="F2458" s="38">
        <f t="shared" si="44"/>
        <v>1</v>
      </c>
      <c r="G2458" s="39">
        <f>VLOOKUP(C2458,'[10]Estructuras de Acero y Concreto'!$C$1:$L$65536,7,0)</f>
        <v>2782.8288878838284</v>
      </c>
      <c r="H2458" s="46"/>
      <c r="I2458" s="41"/>
      <c r="J2458" s="42">
        <f>VLOOKUP(C2458,'[10]Estructuras de Acero y Concreto'!$C$1:$L$65536,10,0)</f>
        <v>4918</v>
      </c>
      <c r="K2458" s="47"/>
      <c r="L2458" s="47"/>
      <c r="M2458" s="47"/>
      <c r="N2458" s="47"/>
      <c r="O2458" s="47"/>
      <c r="P2458" s="47"/>
      <c r="Q2458" s="47"/>
      <c r="R2458" s="47"/>
    </row>
    <row r="2459" spans="1:18" s="20" customFormat="1" x14ac:dyDescent="0.2">
      <c r="A2459" s="33"/>
      <c r="B2459" s="34">
        <f t="shared" si="45"/>
        <v>435</v>
      </c>
      <c r="C2459" s="35" t="s">
        <v>2477</v>
      </c>
      <c r="D2459" s="35" t="str">
        <f>VLOOKUP(C2459,[9]Resumen!$C$1:$J$65536,8,0)</f>
        <v>1 Poste de concreto (21/1100) de ángulo medio (50°) Tipo AU1-21</v>
      </c>
      <c r="E2459" s="37" t="s">
        <v>50</v>
      </c>
      <c r="F2459" s="38">
        <f t="shared" si="44"/>
        <v>1</v>
      </c>
      <c r="G2459" s="39">
        <f>VLOOKUP(C2459,'[10]Estructuras de Acero y Concreto'!$C$1:$L$65536,7,0)</f>
        <v>2932.5969166819955</v>
      </c>
      <c r="H2459" s="46"/>
      <c r="I2459" s="41"/>
      <c r="J2459" s="42">
        <f>VLOOKUP(C2459,'[10]Estructuras de Acero y Concreto'!$C$1:$L$65536,10,0)</f>
        <v>5064.9904761904754</v>
      </c>
      <c r="K2459" s="47"/>
      <c r="L2459" s="47"/>
      <c r="M2459" s="47"/>
      <c r="N2459" s="47"/>
      <c r="O2459" s="47"/>
      <c r="P2459" s="47"/>
      <c r="Q2459" s="47"/>
      <c r="R2459" s="47"/>
    </row>
    <row r="2460" spans="1:18" s="20" customFormat="1" x14ac:dyDescent="0.2">
      <c r="A2460" s="33"/>
      <c r="B2460" s="34">
        <f t="shared" si="45"/>
        <v>436</v>
      </c>
      <c r="C2460" s="35" t="s">
        <v>2478</v>
      </c>
      <c r="D2460" s="35" t="str">
        <f>VLOOKUP(C2460,[9]Resumen!$C$1:$J$65536,8,0)</f>
        <v>1 Poste de concreto (21/1400) de ángulo mayor y terminal (90°) Tipo ATU1-21</v>
      </c>
      <c r="E2460" s="37" t="s">
        <v>50</v>
      </c>
      <c r="F2460" s="38">
        <f t="shared" si="44"/>
        <v>1</v>
      </c>
      <c r="G2460" s="39">
        <f>VLOOKUP(C2460,'[10]Estructuras de Acero y Concreto'!$C$1:$L$65536,7,0)</f>
        <v>3134.0098943844951</v>
      </c>
      <c r="H2460" s="46"/>
      <c r="I2460" s="41"/>
      <c r="J2460" s="42">
        <f>VLOOKUP(C2460,'[10]Estructuras de Acero y Concreto'!$C$1:$L$65536,10,0)</f>
        <v>5262.6681096681095</v>
      </c>
      <c r="K2460" s="47"/>
      <c r="L2460" s="47"/>
      <c r="M2460" s="47"/>
      <c r="N2460" s="47"/>
      <c r="O2460" s="47"/>
      <c r="P2460" s="47"/>
      <c r="Q2460" s="47"/>
      <c r="R2460" s="47"/>
    </row>
    <row r="2461" spans="1:18" s="20" customFormat="1" x14ac:dyDescent="0.2">
      <c r="A2461" s="33"/>
      <c r="B2461" s="34">
        <f t="shared" si="45"/>
        <v>437</v>
      </c>
      <c r="C2461" s="35" t="s">
        <v>2479</v>
      </c>
      <c r="D2461" s="35" t="str">
        <f>VLOOKUP(C2461,[9]Resumen!$C$1:$J$65536,8,0)</f>
        <v>1 Poste de concreto (21/500) de suspensión (2°) Tipo SU1-21</v>
      </c>
      <c r="E2461" s="37" t="s">
        <v>50</v>
      </c>
      <c r="F2461" s="38">
        <f t="shared" si="44"/>
        <v>1</v>
      </c>
      <c r="G2461" s="39">
        <f>VLOOKUP(C2461,'[10]Estructuras de Acero y Concreto'!$C$1:$L$65536,7,0)</f>
        <v>2675.335345120337</v>
      </c>
      <c r="H2461" s="46"/>
      <c r="I2461" s="41"/>
      <c r="J2461" s="42">
        <f>VLOOKUP(C2461,'[10]Estructuras de Acero y Concreto'!$C$1:$L$65536,10,0)</f>
        <v>4812.5</v>
      </c>
      <c r="K2461" s="47"/>
      <c r="L2461" s="47"/>
      <c r="M2461" s="47"/>
      <c r="N2461" s="47"/>
      <c r="O2461" s="47"/>
      <c r="P2461" s="47"/>
      <c r="Q2461" s="47"/>
      <c r="R2461" s="47"/>
    </row>
    <row r="2462" spans="1:18" s="20" customFormat="1" x14ac:dyDescent="0.2">
      <c r="A2462" s="33"/>
      <c r="B2462" s="34">
        <f t="shared" si="45"/>
        <v>438</v>
      </c>
      <c r="C2462" s="35" t="s">
        <v>2480</v>
      </c>
      <c r="D2462" s="35" t="str">
        <f>VLOOKUP(C2462,[9]Resumen!$C$1:$J$65536,8,0)</f>
        <v>1 Poste de concreto (21/700) de suspensión (25°) Tipo SU11-21</v>
      </c>
      <c r="E2462" s="37" t="s">
        <v>50</v>
      </c>
      <c r="F2462" s="38">
        <f t="shared" si="44"/>
        <v>1</v>
      </c>
      <c r="G2462" s="39">
        <f>VLOOKUP(C2462,'[10]Estructuras de Acero y Concreto'!$C$1:$L$65536,7,0)</f>
        <v>2910.7003534460841</v>
      </c>
      <c r="H2462" s="46"/>
      <c r="I2462" s="41"/>
      <c r="J2462" s="42">
        <f>VLOOKUP(C2462,'[10]Estructuras de Acero y Concreto'!$C$1:$L$65536,10,0)</f>
        <v>5043.5</v>
      </c>
      <c r="K2462" s="47"/>
      <c r="L2462" s="47"/>
      <c r="M2462" s="47"/>
      <c r="N2462" s="47"/>
      <c r="O2462" s="47"/>
      <c r="P2462" s="47"/>
      <c r="Q2462" s="47"/>
      <c r="R2462" s="47"/>
    </row>
    <row r="2463" spans="1:18" s="20" customFormat="1" x14ac:dyDescent="0.2">
      <c r="A2463" s="33"/>
      <c r="B2463" s="34">
        <f t="shared" si="45"/>
        <v>439</v>
      </c>
      <c r="C2463" s="35" t="s">
        <v>2481</v>
      </c>
      <c r="D2463" s="35" t="str">
        <f>VLOOKUP(C2463,[9]Resumen!$C$1:$J$65536,8,0)</f>
        <v>2 Poste de concreto (21/900) de ángulo medio (50°) Tipo AU1-21</v>
      </c>
      <c r="E2463" s="37" t="s">
        <v>50</v>
      </c>
      <c r="F2463" s="38">
        <f t="shared" si="44"/>
        <v>1</v>
      </c>
      <c r="G2463" s="39">
        <f>VLOOKUP(C2463,'[10]Estructuras de Acero y Concreto'!$C$1:$L$65536,7,0)</f>
        <v>2820.4601186522154</v>
      </c>
      <c r="H2463" s="46"/>
      <c r="I2463" s="41"/>
      <c r="J2463" s="42">
        <f>VLOOKUP(C2463,'[10]Estructuras de Acero y Concreto'!$C$1:$L$65536,10,0)</f>
        <v>9909.866666666665</v>
      </c>
      <c r="K2463" s="47"/>
      <c r="L2463" s="47"/>
      <c r="M2463" s="47"/>
      <c r="N2463" s="47"/>
      <c r="O2463" s="47"/>
      <c r="P2463" s="47"/>
      <c r="Q2463" s="47"/>
      <c r="R2463" s="47"/>
    </row>
    <row r="2464" spans="1:18" s="20" customFormat="1" x14ac:dyDescent="0.2">
      <c r="A2464" s="33"/>
      <c r="B2464" s="34">
        <f t="shared" si="45"/>
        <v>440</v>
      </c>
      <c r="C2464" s="35" t="s">
        <v>2482</v>
      </c>
      <c r="D2464" s="35" t="str">
        <f>VLOOKUP(C2464,[9]Resumen!$C$1:$J$65536,8,0)</f>
        <v>2 Poste de concreto (21/1100) de ángulo mayor y terminal (90°) Tipo ATU1-21</v>
      </c>
      <c r="E2464" s="37" t="s">
        <v>50</v>
      </c>
      <c r="F2464" s="38">
        <f t="shared" si="44"/>
        <v>1</v>
      </c>
      <c r="G2464" s="39">
        <f>VLOOKUP(C2464,'[10]Estructuras de Acero y Concreto'!$C$1:$L$65536,7,0)</f>
        <v>2932.5969166819955</v>
      </c>
      <c r="H2464" s="46"/>
      <c r="I2464" s="41"/>
      <c r="J2464" s="42">
        <f>VLOOKUP(C2464,'[10]Estructuras de Acero y Concreto'!$C$1:$L$65536,10,0)</f>
        <v>10129.980952380951</v>
      </c>
      <c r="K2464" s="47"/>
      <c r="L2464" s="47"/>
      <c r="M2464" s="47"/>
      <c r="N2464" s="47"/>
      <c r="O2464" s="47"/>
      <c r="P2464" s="47"/>
      <c r="Q2464" s="47"/>
      <c r="R2464" s="47"/>
    </row>
    <row r="2465" spans="1:18" s="20" customFormat="1" x14ac:dyDescent="0.2">
      <c r="A2465" s="33"/>
      <c r="B2465" s="34">
        <f t="shared" si="45"/>
        <v>441</v>
      </c>
      <c r="C2465" s="35" t="s">
        <v>2483</v>
      </c>
      <c r="D2465" s="35" t="str">
        <f>VLOOKUP(C2465,[9]Resumen!$C$1:$J$65536,8,0)</f>
        <v>1 Poste de concreto (21/700) de suspensión (2°) Tipo SU1-21</v>
      </c>
      <c r="E2465" s="37" t="s">
        <v>50</v>
      </c>
      <c r="F2465" s="38">
        <f t="shared" si="44"/>
        <v>1</v>
      </c>
      <c r="G2465" s="39">
        <f>VLOOKUP(C2465,'[10]Estructuras de Acero y Concreto'!$C$1:$L$65536,7,0)</f>
        <v>2910.7003534460841</v>
      </c>
      <c r="H2465" s="46"/>
      <c r="I2465" s="41"/>
      <c r="J2465" s="42">
        <f>VLOOKUP(C2465,'[10]Estructuras de Acero y Concreto'!$C$1:$L$65536,10,0)</f>
        <v>5043.5</v>
      </c>
      <c r="K2465" s="47"/>
      <c r="L2465" s="47"/>
      <c r="M2465" s="47"/>
      <c r="N2465" s="47"/>
      <c r="O2465" s="47"/>
      <c r="P2465" s="47"/>
      <c r="Q2465" s="47"/>
      <c r="R2465" s="47"/>
    </row>
    <row r="2466" spans="1:18" s="20" customFormat="1" x14ac:dyDescent="0.2">
      <c r="A2466" s="33"/>
      <c r="B2466" s="34">
        <f t="shared" si="45"/>
        <v>442</v>
      </c>
      <c r="C2466" s="35" t="s">
        <v>2484</v>
      </c>
      <c r="D2466" s="35" t="str">
        <f>VLOOKUP(C2466,[9]Resumen!$C$1:$J$65536,8,0)</f>
        <v>1 Poste de concreto (21/900) de suspensión (25°) Tipo SU11-21</v>
      </c>
      <c r="E2466" s="37" t="s">
        <v>50</v>
      </c>
      <c r="F2466" s="38">
        <f t="shared" si="44"/>
        <v>1</v>
      </c>
      <c r="G2466" s="39">
        <f>VLOOKUP(C2466,'[10]Estructuras de Acero y Concreto'!$C$1:$L$65536,7,0)</f>
        <v>2820.4601186522154</v>
      </c>
      <c r="H2466" s="46"/>
      <c r="I2466" s="41"/>
      <c r="J2466" s="42">
        <f>VLOOKUP(C2466,'[10]Estructuras de Acero y Concreto'!$C$1:$L$65536,10,0)</f>
        <v>4954.9333333333325</v>
      </c>
      <c r="K2466" s="47"/>
      <c r="L2466" s="47"/>
      <c r="M2466" s="47"/>
      <c r="N2466" s="47"/>
      <c r="O2466" s="47"/>
      <c r="P2466" s="47"/>
      <c r="Q2466" s="47"/>
      <c r="R2466" s="47"/>
    </row>
    <row r="2467" spans="1:18" s="20" customFormat="1" x14ac:dyDescent="0.2">
      <c r="A2467" s="33"/>
      <c r="B2467" s="34">
        <f t="shared" si="45"/>
        <v>443</v>
      </c>
      <c r="C2467" s="35" t="s">
        <v>2485</v>
      </c>
      <c r="D2467" s="35" t="str">
        <f>VLOOKUP(C2467,[9]Resumen!$C$1:$J$65536,8,0)</f>
        <v>2 Poste de concreto (21/900) de ángulo medio (50°) Tipo AU1-21</v>
      </c>
      <c r="E2467" s="37" t="s">
        <v>50</v>
      </c>
      <c r="F2467" s="38">
        <f t="shared" si="44"/>
        <v>1</v>
      </c>
      <c r="G2467" s="39">
        <f>VLOOKUP(C2467,'[10]Estructuras de Acero y Concreto'!$C$1:$L$65536,7,0)</f>
        <v>2820.4601186522154</v>
      </c>
      <c r="H2467" s="46"/>
      <c r="I2467" s="41"/>
      <c r="J2467" s="42">
        <f>VLOOKUP(C2467,'[10]Estructuras de Acero y Concreto'!$C$1:$L$65536,10,0)</f>
        <v>9909.866666666665</v>
      </c>
      <c r="K2467" s="47"/>
      <c r="L2467" s="47"/>
      <c r="M2467" s="47"/>
      <c r="N2467" s="47"/>
      <c r="O2467" s="47"/>
      <c r="P2467" s="47"/>
      <c r="Q2467" s="47"/>
      <c r="R2467" s="47"/>
    </row>
    <row r="2468" spans="1:18" s="20" customFormat="1" x14ac:dyDescent="0.2">
      <c r="A2468" s="33"/>
      <c r="B2468" s="34">
        <f t="shared" si="45"/>
        <v>444</v>
      </c>
      <c r="C2468" s="35" t="s">
        <v>2486</v>
      </c>
      <c r="D2468" s="35" t="str">
        <f>VLOOKUP(C2468,[9]Resumen!$C$1:$J$65536,8,0)</f>
        <v>2 Poste de concreto (21/1300) de ángulo mayor y terminal (90°) Tipo ATU1-21</v>
      </c>
      <c r="E2468" s="37" t="s">
        <v>50</v>
      </c>
      <c r="F2468" s="38">
        <f t="shared" si="44"/>
        <v>1</v>
      </c>
      <c r="G2468" s="39">
        <f>VLOOKUP(C2468,'[10]Estructuras de Acero y Concreto'!$C$1:$L$65536,7,0)</f>
        <v>3044.7337147117769</v>
      </c>
      <c r="H2468" s="46"/>
      <c r="I2468" s="41"/>
      <c r="J2468" s="42">
        <f>VLOOKUP(C2468,'[10]Estructuras de Acero y Concreto'!$C$1:$L$65536,10,0)</f>
        <v>10350.095238095237</v>
      </c>
      <c r="K2468" s="47"/>
      <c r="L2468" s="47"/>
      <c r="M2468" s="47"/>
      <c r="N2468" s="47"/>
      <c r="O2468" s="47"/>
      <c r="P2468" s="47"/>
      <c r="Q2468" s="47"/>
      <c r="R2468" s="47"/>
    </row>
    <row r="2469" spans="1:18" s="20" customFormat="1" x14ac:dyDescent="0.2">
      <c r="A2469" s="33"/>
      <c r="B2469" s="34">
        <f t="shared" si="45"/>
        <v>445</v>
      </c>
      <c r="C2469" s="35" t="s">
        <v>2487</v>
      </c>
      <c r="D2469" s="35" t="str">
        <f>VLOOKUP(C2469,[9]Resumen!$C$1:$J$65536,8,0)</f>
        <v>1 Poste de concreto (21/900) de suspensión (2°) Tipo SU1-21</v>
      </c>
      <c r="E2469" s="37" t="s">
        <v>50</v>
      </c>
      <c r="F2469" s="38">
        <f t="shared" si="44"/>
        <v>1</v>
      </c>
      <c r="G2469" s="39">
        <f>VLOOKUP(C2469,'[10]Estructuras de Acero y Concreto'!$C$1:$L$65536,7,0)</f>
        <v>2820.4601186522154</v>
      </c>
      <c r="H2469" s="46"/>
      <c r="I2469" s="41"/>
      <c r="J2469" s="42">
        <f>VLOOKUP(C2469,'[10]Estructuras de Acero y Concreto'!$C$1:$L$65536,10,0)</f>
        <v>4954.9333333333325</v>
      </c>
      <c r="K2469" s="47"/>
      <c r="L2469" s="47"/>
      <c r="M2469" s="47"/>
      <c r="N2469" s="47"/>
      <c r="O2469" s="47"/>
      <c r="P2469" s="47"/>
      <c r="Q2469" s="47"/>
      <c r="R2469" s="47"/>
    </row>
    <row r="2470" spans="1:18" s="20" customFormat="1" x14ac:dyDescent="0.2">
      <c r="A2470" s="33"/>
      <c r="B2470" s="34">
        <f t="shared" si="45"/>
        <v>446</v>
      </c>
      <c r="C2470" s="35" t="s">
        <v>2488</v>
      </c>
      <c r="D2470" s="35" t="str">
        <f>VLOOKUP(C2470,[9]Resumen!$C$1:$J$65536,8,0)</f>
        <v>1 Poste de concreto (21/1000) de suspensión (25°) Tipo SU11-21</v>
      </c>
      <c r="E2470" s="37" t="s">
        <v>50</v>
      </c>
      <c r="F2470" s="38">
        <f t="shared" si="44"/>
        <v>1</v>
      </c>
      <c r="G2470" s="39">
        <f>VLOOKUP(C2470,'[10]Estructuras de Acero y Concreto'!$C$1:$L$65536,7,0)</f>
        <v>2876.528517667105</v>
      </c>
      <c r="H2470" s="46"/>
      <c r="I2470" s="41"/>
      <c r="J2470" s="42">
        <f>VLOOKUP(C2470,'[10]Estructuras de Acero y Concreto'!$C$1:$L$65536,10,0)</f>
        <v>5009.9619047619035</v>
      </c>
      <c r="K2470" s="47"/>
      <c r="L2470" s="47"/>
      <c r="M2470" s="47"/>
      <c r="N2470" s="47"/>
      <c r="O2470" s="47"/>
      <c r="P2470" s="47"/>
      <c r="Q2470" s="47"/>
      <c r="R2470" s="47"/>
    </row>
    <row r="2471" spans="1:18" x14ac:dyDescent="0.2">
      <c r="A2471" s="33"/>
      <c r="B2471" s="34">
        <f t="shared" si="45"/>
        <v>447</v>
      </c>
      <c r="C2471" s="35" t="s">
        <v>2489</v>
      </c>
      <c r="D2471" s="35" t="str">
        <f>VLOOKUP(C2471,[9]Resumen!$C$1:$J$65536,8,0)</f>
        <v>2 Poste de concreto (21/1000) de ángulo medio (50°) Tipo AU1-21</v>
      </c>
      <c r="E2471" s="37" t="s">
        <v>50</v>
      </c>
      <c r="F2471" s="38">
        <f t="shared" si="44"/>
        <v>1</v>
      </c>
      <c r="G2471" s="39">
        <f>VLOOKUP(C2471,'[10]Estructuras de Acero y Concreto'!$C$1:$L$65536,7,0)</f>
        <v>2876.528517667105</v>
      </c>
      <c r="H2471" s="46"/>
      <c r="I2471" s="41"/>
      <c r="J2471" s="42">
        <f>VLOOKUP(C2471,'[10]Estructuras de Acero y Concreto'!$C$1:$L$65536,10,0)</f>
        <v>10019.923809523807</v>
      </c>
      <c r="M2471" s="9"/>
      <c r="N2471" s="9"/>
      <c r="O2471" s="9"/>
      <c r="P2471" s="9"/>
      <c r="Q2471" s="9"/>
      <c r="R2471" s="9"/>
    </row>
    <row r="2472" spans="1:18" x14ac:dyDescent="0.2">
      <c r="A2472" s="33"/>
      <c r="B2472" s="34">
        <f t="shared" si="45"/>
        <v>448</v>
      </c>
      <c r="C2472" s="35" t="s">
        <v>2490</v>
      </c>
      <c r="D2472" s="35" t="str">
        <f>VLOOKUP(C2472,[9]Resumen!$C$1:$J$65536,8,0)</f>
        <v>2 Poste de concreto (21/1100) de ángulo mayor y terminal (90°) Tipo ATU1-21</v>
      </c>
      <c r="E2472" s="37" t="s">
        <v>50</v>
      </c>
      <c r="F2472" s="38">
        <f t="shared" si="44"/>
        <v>1</v>
      </c>
      <c r="G2472" s="39">
        <f>VLOOKUP(C2472,'[10]Estructuras de Acero y Concreto'!$C$1:$L$65536,7,0)</f>
        <v>2932.5969166819955</v>
      </c>
      <c r="H2472" s="46"/>
      <c r="I2472" s="41"/>
      <c r="J2472" s="42">
        <f>VLOOKUP(C2472,'[10]Estructuras de Acero y Concreto'!$C$1:$L$65536,10,0)</f>
        <v>10129.980952380951</v>
      </c>
      <c r="M2472" s="9"/>
      <c r="N2472" s="9"/>
      <c r="O2472" s="9"/>
      <c r="P2472" s="9"/>
      <c r="Q2472" s="9"/>
      <c r="R2472" s="9"/>
    </row>
    <row r="2473" spans="1:18" x14ac:dyDescent="0.2">
      <c r="A2473" s="33"/>
      <c r="B2473" s="34">
        <f t="shared" si="45"/>
        <v>449</v>
      </c>
      <c r="C2473" s="35" t="s">
        <v>2491</v>
      </c>
      <c r="D2473" s="35" t="str">
        <f>VLOOKUP(C2473,[9]Resumen!$C$1:$J$65536,8,0)</f>
        <v>1 Poste de concreto (15/400) de suspensión (3°) Tipo SU1-15</v>
      </c>
      <c r="E2473" s="37" t="s">
        <v>50</v>
      </c>
      <c r="F2473" s="38">
        <f t="shared" ref="F2473:F2536" si="46">IF(MID(C2473,1,2)="EA",0,1)</f>
        <v>1</v>
      </c>
      <c r="G2473" s="39">
        <f>VLOOKUP(C2473,'[10]Estructuras de Acero y Concreto'!$C$1:$L$65536,7,0)</f>
        <v>596.27777157623927</v>
      </c>
      <c r="H2473" s="46"/>
      <c r="I2473" s="41"/>
      <c r="J2473" s="42">
        <f>VLOOKUP(C2473,'[10]Estructuras de Acero y Concreto'!$C$1:$L$65536,10,0)</f>
        <v>2772</v>
      </c>
      <c r="M2473" s="9"/>
      <c r="N2473" s="9"/>
      <c r="O2473" s="9"/>
      <c r="P2473" s="9"/>
      <c r="Q2473" s="9"/>
      <c r="R2473" s="9"/>
    </row>
    <row r="2474" spans="1:18" x14ac:dyDescent="0.2">
      <c r="A2474" s="33"/>
      <c r="B2474" s="34">
        <f t="shared" si="45"/>
        <v>450</v>
      </c>
      <c r="C2474" s="35" t="s">
        <v>2492</v>
      </c>
      <c r="D2474" s="35" t="str">
        <f>VLOOKUP(C2474,[9]Resumen!$C$1:$J$65536,8,0)</f>
        <v>1 Poste de concreto (15/400) de suspensión (30°) Tipo SU11-15</v>
      </c>
      <c r="E2474" s="37" t="s">
        <v>50</v>
      </c>
      <c r="F2474" s="38">
        <f t="shared" si="46"/>
        <v>1</v>
      </c>
      <c r="G2474" s="39">
        <f>VLOOKUP(C2474,'[10]Estructuras de Acero y Concreto'!$C$1:$L$65536,7,0)</f>
        <v>596.27777157623927</v>
      </c>
      <c r="H2474" s="46"/>
      <c r="I2474" s="41"/>
      <c r="J2474" s="42">
        <f>VLOOKUP(C2474,'[10]Estructuras de Acero y Concreto'!$C$1:$L$65536,10,0)</f>
        <v>2772</v>
      </c>
      <c r="M2474" s="9"/>
      <c r="N2474" s="9"/>
      <c r="O2474" s="9"/>
      <c r="P2474" s="9"/>
      <c r="Q2474" s="9"/>
      <c r="R2474" s="9"/>
    </row>
    <row r="2475" spans="1:18" x14ac:dyDescent="0.2">
      <c r="A2475" s="33"/>
      <c r="B2475" s="34">
        <f t="shared" ref="B2475:B2538" si="47">1+B2474</f>
        <v>451</v>
      </c>
      <c r="C2475" s="35" t="s">
        <v>2493</v>
      </c>
      <c r="D2475" s="35" t="str">
        <f>VLOOKUP(C2475,[9]Resumen!$C$1:$J$65536,8,0)</f>
        <v>1 Poste de concreto (15/400) de ángulo mayor (50°) Tipo AU12-15</v>
      </c>
      <c r="E2475" s="37" t="s">
        <v>50</v>
      </c>
      <c r="F2475" s="38">
        <f t="shared" si="46"/>
        <v>1</v>
      </c>
      <c r="G2475" s="39">
        <f>VLOOKUP(C2475,'[10]Estructuras de Acero y Concreto'!$C$1:$L$65536,7,0)</f>
        <v>596.27777157623927</v>
      </c>
      <c r="H2475" s="46"/>
      <c r="I2475" s="41"/>
      <c r="J2475" s="42">
        <f>VLOOKUP(C2475,'[10]Estructuras de Acero y Concreto'!$C$1:$L$65536,10,0)</f>
        <v>2772</v>
      </c>
      <c r="M2475" s="9"/>
      <c r="N2475" s="9"/>
      <c r="O2475" s="9"/>
      <c r="P2475" s="9"/>
      <c r="Q2475" s="9"/>
      <c r="R2475" s="9"/>
    </row>
    <row r="2476" spans="1:18" x14ac:dyDescent="0.2">
      <c r="A2476" s="33"/>
      <c r="B2476" s="34">
        <f t="shared" si="47"/>
        <v>452</v>
      </c>
      <c r="C2476" s="35" t="s">
        <v>2494</v>
      </c>
      <c r="D2476" s="35" t="str">
        <f>VLOOKUP(C2476,[9]Resumen!$C$1:$J$65536,8,0)</f>
        <v>1 Poste de concreto (15/400) de retención y terminal (90°) Tipo RTU1-15</v>
      </c>
      <c r="E2476" s="37" t="s">
        <v>50</v>
      </c>
      <c r="F2476" s="38">
        <f t="shared" si="46"/>
        <v>1</v>
      </c>
      <c r="G2476" s="39">
        <f>VLOOKUP(C2476,'[10]Estructuras de Acero y Concreto'!$C$1:$L$65536,7,0)</f>
        <v>596.27777157623927</v>
      </c>
      <c r="H2476" s="46"/>
      <c r="I2476" s="41"/>
      <c r="J2476" s="42">
        <f>VLOOKUP(C2476,'[10]Estructuras de Acero y Concreto'!$C$1:$L$65536,10,0)</f>
        <v>2772</v>
      </c>
      <c r="M2476" s="9"/>
      <c r="N2476" s="9"/>
      <c r="O2476" s="9"/>
      <c r="P2476" s="9"/>
      <c r="Q2476" s="9"/>
      <c r="R2476" s="9"/>
    </row>
    <row r="2477" spans="1:18" x14ac:dyDescent="0.2">
      <c r="A2477" s="33"/>
      <c r="B2477" s="34">
        <f t="shared" si="47"/>
        <v>453</v>
      </c>
      <c r="C2477" s="35" t="s">
        <v>2495</v>
      </c>
      <c r="D2477" s="35" t="str">
        <f>VLOOKUP(C2477,[9]Resumen!$C$1:$J$65536,8,0)</f>
        <v>1 Poste de concreto (15/400) de suspensión (3°) Tipo SU1-15</v>
      </c>
      <c r="E2477" s="37" t="s">
        <v>50</v>
      </c>
      <c r="F2477" s="38">
        <f t="shared" si="46"/>
        <v>1</v>
      </c>
      <c r="G2477" s="39">
        <f>VLOOKUP(C2477,'[10]Estructuras de Acero y Concreto'!$C$1:$L$65536,7,0)</f>
        <v>596.27777157623927</v>
      </c>
      <c r="H2477" s="46"/>
      <c r="I2477" s="41"/>
      <c r="J2477" s="42">
        <f>VLOOKUP(C2477,'[10]Estructuras de Acero y Concreto'!$C$1:$L$65536,10,0)</f>
        <v>2772</v>
      </c>
      <c r="M2477" s="9"/>
      <c r="N2477" s="9"/>
      <c r="O2477" s="9"/>
      <c r="P2477" s="9"/>
      <c r="Q2477" s="9"/>
      <c r="R2477" s="9"/>
    </row>
    <row r="2478" spans="1:18" x14ac:dyDescent="0.2">
      <c r="A2478" s="33"/>
      <c r="B2478" s="34">
        <f t="shared" si="47"/>
        <v>454</v>
      </c>
      <c r="C2478" s="35" t="s">
        <v>2496</v>
      </c>
      <c r="D2478" s="35" t="str">
        <f>VLOOKUP(C2478,[9]Resumen!$C$1:$J$65536,8,0)</f>
        <v>1 Poste de concreto (15/500) de suspensión (30°) Tipo SU11-15</v>
      </c>
      <c r="E2478" s="37" t="s">
        <v>50</v>
      </c>
      <c r="F2478" s="38">
        <f t="shared" si="46"/>
        <v>1</v>
      </c>
      <c r="G2478" s="39">
        <f>VLOOKUP(C2478,'[10]Estructuras de Acero y Concreto'!$C$1:$L$65536,7,0)</f>
        <v>674.73277435148839</v>
      </c>
      <c r="H2478" s="46"/>
      <c r="I2478" s="41"/>
      <c r="J2478" s="42">
        <f>VLOOKUP(C2478,'[10]Estructuras de Acero y Concreto'!$C$1:$L$65536,10,0)</f>
        <v>2849</v>
      </c>
      <c r="M2478" s="9"/>
      <c r="N2478" s="9"/>
      <c r="O2478" s="9"/>
      <c r="P2478" s="9"/>
      <c r="Q2478" s="9"/>
      <c r="R2478" s="9"/>
    </row>
    <row r="2479" spans="1:18" x14ac:dyDescent="0.2">
      <c r="A2479" s="33"/>
      <c r="B2479" s="34">
        <f t="shared" si="47"/>
        <v>455</v>
      </c>
      <c r="C2479" s="35" t="s">
        <v>2497</v>
      </c>
      <c r="D2479" s="35" t="str">
        <f>VLOOKUP(C2479,[9]Resumen!$C$1:$J$65536,8,0)</f>
        <v>1 Poste de concreto (15/500) de ángulo mayor (50°) Tipo AU12-15</v>
      </c>
      <c r="E2479" s="37" t="s">
        <v>50</v>
      </c>
      <c r="F2479" s="38">
        <f t="shared" si="46"/>
        <v>1</v>
      </c>
      <c r="G2479" s="39">
        <f>VLOOKUP(C2479,'[10]Estructuras de Acero y Concreto'!$C$1:$L$65536,7,0)</f>
        <v>674.73277435148839</v>
      </c>
      <c r="H2479" s="46"/>
      <c r="I2479" s="41"/>
      <c r="J2479" s="42">
        <f>VLOOKUP(C2479,'[10]Estructuras de Acero y Concreto'!$C$1:$L$65536,10,0)</f>
        <v>2849</v>
      </c>
      <c r="M2479" s="9"/>
      <c r="N2479" s="9"/>
      <c r="O2479" s="9"/>
      <c r="P2479" s="9"/>
      <c r="Q2479" s="9"/>
      <c r="R2479" s="9"/>
    </row>
    <row r="2480" spans="1:18" x14ac:dyDescent="0.2">
      <c r="A2480" s="33"/>
      <c r="B2480" s="34">
        <f t="shared" si="47"/>
        <v>456</v>
      </c>
      <c r="C2480" s="35" t="s">
        <v>2498</v>
      </c>
      <c r="D2480" s="35" t="str">
        <f>VLOOKUP(C2480,[9]Resumen!$C$1:$J$65536,8,0)</f>
        <v>1 Poste de concreto (15/700) de retención y terminal (90°) Tipo RTU1-15</v>
      </c>
      <c r="E2480" s="37" t="s">
        <v>50</v>
      </c>
      <c r="F2480" s="38">
        <f t="shared" si="46"/>
        <v>1</v>
      </c>
      <c r="G2480" s="39">
        <f>VLOOKUP(C2480,'[10]Estructuras de Acero y Concreto'!$C$1:$L$65536,7,0)</f>
        <v>831.64277990198605</v>
      </c>
      <c r="H2480" s="46"/>
      <c r="I2480" s="41"/>
      <c r="J2480" s="42">
        <f>VLOOKUP(C2480,'[10]Estructuras de Acero y Concreto'!$C$1:$L$65536,10,0)</f>
        <v>3003</v>
      </c>
      <c r="M2480" s="9"/>
      <c r="N2480" s="9"/>
      <c r="O2480" s="9"/>
      <c r="P2480" s="9"/>
      <c r="Q2480" s="9"/>
      <c r="R2480" s="9"/>
    </row>
    <row r="2481" spans="1:18" x14ac:dyDescent="0.2">
      <c r="A2481" s="33"/>
      <c r="B2481" s="34">
        <f t="shared" si="47"/>
        <v>457</v>
      </c>
      <c r="C2481" s="35" t="s">
        <v>2499</v>
      </c>
      <c r="D2481" s="35" t="str">
        <f>VLOOKUP(C2481,[9]Resumen!$C$1:$J$65536,8,0)</f>
        <v>1 Poste de concreto (15/400) de suspensión (3°) Tipo SU1-15</v>
      </c>
      <c r="E2481" s="37" t="s">
        <v>50</v>
      </c>
      <c r="F2481" s="38">
        <f t="shared" si="46"/>
        <v>1</v>
      </c>
      <c r="G2481" s="39">
        <f>VLOOKUP(C2481,'[10]Estructuras de Acero y Concreto'!$C$1:$L$65536,7,0)</f>
        <v>596.27777157623927</v>
      </c>
      <c r="H2481" s="46"/>
      <c r="I2481" s="41"/>
      <c r="J2481" s="42">
        <f>VLOOKUP(C2481,'[10]Estructuras de Acero y Concreto'!$C$1:$L$65536,10,0)</f>
        <v>2772</v>
      </c>
      <c r="M2481" s="9"/>
      <c r="N2481" s="9"/>
      <c r="O2481" s="9"/>
      <c r="P2481" s="9"/>
      <c r="Q2481" s="9"/>
      <c r="R2481" s="9"/>
    </row>
    <row r="2482" spans="1:18" x14ac:dyDescent="0.2">
      <c r="A2482" s="33"/>
      <c r="B2482" s="34">
        <f t="shared" si="47"/>
        <v>458</v>
      </c>
      <c r="C2482" s="35" t="s">
        <v>2500</v>
      </c>
      <c r="D2482" s="35" t="str">
        <f>VLOOKUP(C2482,[9]Resumen!$C$1:$J$65536,8,0)</f>
        <v>1 Poste de concreto (15/600) de suspensión (30°) Tipo SU11-15</v>
      </c>
      <c r="E2482" s="37" t="s">
        <v>50</v>
      </c>
      <c r="F2482" s="38">
        <f t="shared" si="46"/>
        <v>1</v>
      </c>
      <c r="G2482" s="39">
        <f>VLOOKUP(C2482,'[10]Estructuras de Acero y Concreto'!$C$1:$L$65536,7,0)</f>
        <v>753.18777712673705</v>
      </c>
      <c r="H2482" s="46"/>
      <c r="I2482" s="41"/>
      <c r="J2482" s="42">
        <f>VLOOKUP(C2482,'[10]Estructuras de Acero y Concreto'!$C$1:$L$65536,10,0)</f>
        <v>2926</v>
      </c>
      <c r="M2482" s="9"/>
      <c r="N2482" s="9"/>
      <c r="O2482" s="9"/>
      <c r="P2482" s="9"/>
      <c r="Q2482" s="9"/>
      <c r="R2482" s="9"/>
    </row>
    <row r="2483" spans="1:18" x14ac:dyDescent="0.2">
      <c r="A2483" s="33"/>
      <c r="B2483" s="34">
        <f t="shared" si="47"/>
        <v>459</v>
      </c>
      <c r="C2483" s="35" t="s">
        <v>2501</v>
      </c>
      <c r="D2483" s="35" t="str">
        <f>VLOOKUP(C2483,[9]Resumen!$C$1:$J$65536,8,0)</f>
        <v>1 Poste de concreto (15/800) de ángulo mayor (50°) Tipo AU12-15</v>
      </c>
      <c r="E2483" s="37" t="s">
        <v>50</v>
      </c>
      <c r="F2483" s="38">
        <f t="shared" si="46"/>
        <v>1</v>
      </c>
      <c r="G2483" s="39">
        <f>VLOOKUP(C2483,'[10]Estructuras de Acero y Concreto'!$C$1:$L$65536,7,0)</f>
        <v>910.09778267723516</v>
      </c>
      <c r="H2483" s="46"/>
      <c r="I2483" s="41"/>
      <c r="J2483" s="42">
        <f>VLOOKUP(C2483,'[10]Estructuras de Acero y Concreto'!$C$1:$L$65536,10,0)</f>
        <v>3080</v>
      </c>
      <c r="M2483" s="9"/>
      <c r="N2483" s="9"/>
      <c r="O2483" s="9"/>
      <c r="P2483" s="9"/>
      <c r="Q2483" s="9"/>
      <c r="R2483" s="9"/>
    </row>
    <row r="2484" spans="1:18" x14ac:dyDescent="0.2">
      <c r="A2484" s="33"/>
      <c r="B2484" s="34">
        <f t="shared" si="47"/>
        <v>460</v>
      </c>
      <c r="C2484" s="35" t="s">
        <v>2502</v>
      </c>
      <c r="D2484" s="35" t="str">
        <f>VLOOKUP(C2484,[9]Resumen!$C$1:$J$65536,8,0)</f>
        <v>1 Poste de concreto (15/1000) de retención y terminal (90°) Tipo RTU1-15</v>
      </c>
      <c r="E2484" s="37" t="s">
        <v>50</v>
      </c>
      <c r="F2484" s="38">
        <f t="shared" si="46"/>
        <v>1</v>
      </c>
      <c r="G2484" s="39">
        <f>VLOOKUP(C2484,'[10]Estructuras de Acero y Concreto'!$C$1:$L$65536,7,0)</f>
        <v>1088.9140552364065</v>
      </c>
      <c r="H2484" s="46"/>
      <c r="I2484" s="41"/>
      <c r="J2484" s="42">
        <f>VLOOKUP(C2484,'[10]Estructuras de Acero y Concreto'!$C$1:$L$65536,10,0)</f>
        <v>3255.5</v>
      </c>
      <c r="M2484" s="9"/>
      <c r="N2484" s="9"/>
      <c r="O2484" s="9"/>
      <c r="P2484" s="9"/>
      <c r="Q2484" s="9"/>
      <c r="R2484" s="9"/>
    </row>
    <row r="2485" spans="1:18" x14ac:dyDescent="0.2">
      <c r="A2485" s="33"/>
      <c r="B2485" s="34">
        <f t="shared" si="47"/>
        <v>461</v>
      </c>
      <c r="C2485" s="35" t="s">
        <v>2503</v>
      </c>
      <c r="D2485" s="35" t="str">
        <f>VLOOKUP(C2485,[9]Resumen!$C$1:$J$65536,8,0)</f>
        <v>1 Poste de concreto (15/400) de suspensión (3°) Tipo SU1-15</v>
      </c>
      <c r="E2485" s="37" t="s">
        <v>50</v>
      </c>
      <c r="F2485" s="38">
        <f t="shared" si="46"/>
        <v>1</v>
      </c>
      <c r="G2485" s="39">
        <f>VLOOKUP(C2485,'[10]Estructuras de Acero y Concreto'!$C$1:$L$65536,7,0)</f>
        <v>596.27777157623927</v>
      </c>
      <c r="H2485" s="46"/>
      <c r="I2485" s="41"/>
      <c r="J2485" s="42">
        <f>VLOOKUP(C2485,'[10]Estructuras de Acero y Concreto'!$C$1:$L$65536,10,0)</f>
        <v>2772</v>
      </c>
      <c r="M2485" s="9"/>
      <c r="N2485" s="9"/>
      <c r="O2485" s="9"/>
      <c r="P2485" s="9"/>
      <c r="Q2485" s="9"/>
      <c r="R2485" s="9"/>
    </row>
    <row r="2486" spans="1:18" x14ac:dyDescent="0.2">
      <c r="A2486" s="33"/>
      <c r="B2486" s="34">
        <f t="shared" si="47"/>
        <v>462</v>
      </c>
      <c r="C2486" s="35" t="s">
        <v>2504</v>
      </c>
      <c r="D2486" s="35" t="str">
        <f>VLOOKUP(C2486,[9]Resumen!$C$1:$J$65536,8,0)</f>
        <v>1 Poste de concreto (15/900) de suspensión (30°) Tipo SU11-15</v>
      </c>
      <c r="E2486" s="37" t="s">
        <v>50</v>
      </c>
      <c r="F2486" s="38">
        <f t="shared" si="46"/>
        <v>1</v>
      </c>
      <c r="G2486" s="39">
        <f>VLOOKUP(C2486,'[10]Estructuras de Acero y Concreto'!$C$1:$L$65536,7,0)</f>
        <v>1032.3653194698311</v>
      </c>
      <c r="H2486" s="46"/>
      <c r="I2486" s="41"/>
      <c r="J2486" s="42">
        <f>VLOOKUP(C2486,'[10]Estructuras de Acero y Concreto'!$C$1:$L$65536,10,0)</f>
        <v>3200</v>
      </c>
      <c r="M2486" s="9"/>
      <c r="N2486" s="9"/>
      <c r="O2486" s="9"/>
      <c r="P2486" s="9"/>
      <c r="Q2486" s="9"/>
      <c r="R2486" s="9"/>
    </row>
    <row r="2487" spans="1:18" x14ac:dyDescent="0.2">
      <c r="A2487" s="33"/>
      <c r="B2487" s="34">
        <f t="shared" si="47"/>
        <v>463</v>
      </c>
      <c r="C2487" s="35" t="s">
        <v>2505</v>
      </c>
      <c r="D2487" s="35" t="str">
        <f>VLOOKUP(C2487,[9]Resumen!$C$1:$J$65536,8,0)</f>
        <v>1 Poste de concreto (15/1000) de ángulo mayor (50°) Tipo AU12-15</v>
      </c>
      <c r="E2487" s="37" t="s">
        <v>50</v>
      </c>
      <c r="F2487" s="38">
        <f t="shared" si="46"/>
        <v>1</v>
      </c>
      <c r="G2487" s="39">
        <f>VLOOKUP(C2487,'[10]Estructuras de Acero y Concreto'!$C$1:$L$65536,7,0)</f>
        <v>1088.9140552364065</v>
      </c>
      <c r="H2487" s="46"/>
      <c r="I2487" s="41"/>
      <c r="J2487" s="42">
        <f>VLOOKUP(C2487,'[10]Estructuras de Acero y Concreto'!$C$1:$L$65536,10,0)</f>
        <v>3255.5</v>
      </c>
      <c r="M2487" s="9"/>
      <c r="N2487" s="9"/>
      <c r="O2487" s="9"/>
      <c r="P2487" s="9"/>
      <c r="Q2487" s="9"/>
      <c r="R2487" s="9"/>
    </row>
    <row r="2488" spans="1:18" x14ac:dyDescent="0.2">
      <c r="A2488" s="33"/>
      <c r="B2488" s="34">
        <f t="shared" si="47"/>
        <v>464</v>
      </c>
      <c r="C2488" s="35" t="s">
        <v>2506</v>
      </c>
      <c r="D2488" s="35" t="str">
        <f>VLOOKUP(C2488,[9]Resumen!$C$1:$J$65536,8,0)</f>
        <v>1 Poste de concreto (15/1300) de retención y terminal (90°) Tipo RTU1-15</v>
      </c>
      <c r="E2488" s="37" t="s">
        <v>50</v>
      </c>
      <c r="F2488" s="38">
        <f t="shared" si="46"/>
        <v>1</v>
      </c>
      <c r="G2488" s="39">
        <f>VLOOKUP(C2488,'[10]Estructuras de Acero y Concreto'!$C$1:$L$65536,7,0)</f>
        <v>1351.3316382386754</v>
      </c>
      <c r="H2488" s="46"/>
      <c r="I2488" s="41"/>
      <c r="J2488" s="42">
        <f>VLOOKUP(C2488,'[10]Estructuras de Acero y Concreto'!$C$1:$L$65536,10,0)</f>
        <v>3513.0508658008657</v>
      </c>
      <c r="M2488" s="9"/>
      <c r="N2488" s="9"/>
      <c r="O2488" s="9"/>
      <c r="P2488" s="9"/>
      <c r="Q2488" s="9"/>
      <c r="R2488" s="9"/>
    </row>
    <row r="2489" spans="1:18" x14ac:dyDescent="0.2">
      <c r="A2489" s="33"/>
      <c r="B2489" s="34">
        <f t="shared" si="47"/>
        <v>465</v>
      </c>
      <c r="C2489" s="35" t="s">
        <v>2507</v>
      </c>
      <c r="D2489" s="35" t="str">
        <f>VLOOKUP(C2489,[9]Resumen!$C$1:$J$65536,8,0)</f>
        <v>1 Poste de concreto (15/400) de suspensión (3°) Tipo SU1-15</v>
      </c>
      <c r="E2489" s="37" t="s">
        <v>50</v>
      </c>
      <c r="F2489" s="38">
        <f t="shared" si="46"/>
        <v>1</v>
      </c>
      <c r="G2489" s="39">
        <f>VLOOKUP(C2489,'[10]Estructuras de Acero y Concreto'!$C$1:$L$65536,7,0)</f>
        <v>596.27777157623927</v>
      </c>
      <c r="H2489" s="46"/>
      <c r="I2489" s="41"/>
      <c r="J2489" s="42">
        <f>VLOOKUP(C2489,'[10]Estructuras de Acero y Concreto'!$C$1:$L$65536,10,0)</f>
        <v>2772</v>
      </c>
      <c r="M2489" s="9"/>
      <c r="N2489" s="9"/>
      <c r="O2489" s="9"/>
      <c r="P2489" s="9"/>
      <c r="Q2489" s="9"/>
      <c r="R2489" s="9"/>
    </row>
    <row r="2490" spans="1:18" x14ac:dyDescent="0.2">
      <c r="A2490" s="33"/>
      <c r="B2490" s="34">
        <f t="shared" si="47"/>
        <v>466</v>
      </c>
      <c r="C2490" s="35" t="s">
        <v>2508</v>
      </c>
      <c r="D2490" s="35" t="str">
        <f>VLOOKUP(C2490,[9]Resumen!$C$1:$J$65536,8,0)</f>
        <v>1 Poste de concreto (15/800) de suspensión (30°) Tipo SU11-15</v>
      </c>
      <c r="E2490" s="37" t="s">
        <v>50</v>
      </c>
      <c r="F2490" s="38">
        <f t="shared" si="46"/>
        <v>1</v>
      </c>
      <c r="G2490" s="39">
        <f>VLOOKUP(C2490,'[10]Estructuras de Acero y Concreto'!$C$1:$L$65536,7,0)</f>
        <v>910.09778267723516</v>
      </c>
      <c r="H2490" s="46"/>
      <c r="I2490" s="41"/>
      <c r="J2490" s="42">
        <f>VLOOKUP(C2490,'[10]Estructuras de Acero y Concreto'!$C$1:$L$65536,10,0)</f>
        <v>3080</v>
      </c>
      <c r="M2490" s="9"/>
      <c r="N2490" s="9"/>
      <c r="O2490" s="9"/>
      <c r="P2490" s="9"/>
      <c r="Q2490" s="9"/>
      <c r="R2490" s="9"/>
    </row>
    <row r="2491" spans="1:18" x14ac:dyDescent="0.2">
      <c r="A2491" s="33"/>
      <c r="B2491" s="34">
        <f t="shared" si="47"/>
        <v>467</v>
      </c>
      <c r="C2491" s="35" t="s">
        <v>2509</v>
      </c>
      <c r="D2491" s="35" t="str">
        <f>VLOOKUP(C2491,[9]Resumen!$C$1:$J$65536,8,0)</f>
        <v>1 Poste de concreto (15/1000) de ángulo mayor (50°) Tipo AU12-15</v>
      </c>
      <c r="E2491" s="37" t="s">
        <v>50</v>
      </c>
      <c r="F2491" s="38">
        <f t="shared" si="46"/>
        <v>1</v>
      </c>
      <c r="G2491" s="39">
        <f>VLOOKUP(C2491,'[10]Estructuras de Acero y Concreto'!$C$1:$L$65536,7,0)</f>
        <v>1088.9140552364065</v>
      </c>
      <c r="H2491" s="46"/>
      <c r="I2491" s="41"/>
      <c r="J2491" s="42">
        <f>VLOOKUP(C2491,'[10]Estructuras de Acero y Concreto'!$C$1:$L$65536,10,0)</f>
        <v>3255.5</v>
      </c>
      <c r="M2491" s="9"/>
      <c r="N2491" s="9"/>
      <c r="O2491" s="9"/>
      <c r="P2491" s="9"/>
      <c r="Q2491" s="9"/>
      <c r="R2491" s="9"/>
    </row>
    <row r="2492" spans="1:18" x14ac:dyDescent="0.2">
      <c r="A2492" s="33"/>
      <c r="B2492" s="34">
        <f t="shared" si="47"/>
        <v>468</v>
      </c>
      <c r="C2492" s="35" t="s">
        <v>2510</v>
      </c>
      <c r="D2492" s="35" t="str">
        <f>VLOOKUP(C2492,[9]Resumen!$C$1:$J$65536,8,0)</f>
        <v>1 Poste de concreto (15/900) de retención y terminal (90°) Tipo RTU1-15</v>
      </c>
      <c r="E2492" s="37" t="s">
        <v>50</v>
      </c>
      <c r="F2492" s="38">
        <f t="shared" si="46"/>
        <v>1</v>
      </c>
      <c r="G2492" s="39">
        <f>VLOOKUP(C2492,'[10]Estructuras de Acero y Concreto'!$C$1:$L$65536,7,0)</f>
        <v>1032.3653194698311</v>
      </c>
      <c r="H2492" s="46"/>
      <c r="I2492" s="41"/>
      <c r="J2492" s="42">
        <f>VLOOKUP(C2492,'[10]Estructuras de Acero y Concreto'!$C$1:$L$65536,10,0)</f>
        <v>3200</v>
      </c>
      <c r="M2492" s="9"/>
      <c r="N2492" s="9"/>
      <c r="O2492" s="9"/>
      <c r="P2492" s="9"/>
      <c r="Q2492" s="9"/>
      <c r="R2492" s="9"/>
    </row>
    <row r="2493" spans="1:18" x14ac:dyDescent="0.2">
      <c r="A2493" s="33"/>
      <c r="B2493" s="34">
        <f t="shared" si="47"/>
        <v>469</v>
      </c>
      <c r="C2493" s="35" t="s">
        <v>2511</v>
      </c>
      <c r="D2493" s="35" t="str">
        <f>VLOOKUP(C2493,[9]Resumen!$C$1:$J$65536,8,0)</f>
        <v>1 Poste de concreto (15/400) de suspensión (3°) Tipo SU2-15</v>
      </c>
      <c r="E2493" s="37" t="s">
        <v>50</v>
      </c>
      <c r="F2493" s="38">
        <f t="shared" si="46"/>
        <v>1</v>
      </c>
      <c r="G2493" s="39">
        <f>VLOOKUP(C2493,'[10]Estructuras de Acero y Concreto'!$C$1:$L$65536,7,0)</f>
        <v>596.27777157623927</v>
      </c>
      <c r="H2493" s="46"/>
      <c r="I2493" s="41"/>
      <c r="J2493" s="42">
        <f>VLOOKUP(C2493,'[10]Estructuras de Acero y Concreto'!$C$1:$L$65536,10,0)</f>
        <v>2772</v>
      </c>
      <c r="M2493" s="9"/>
      <c r="N2493" s="9"/>
      <c r="O2493" s="9"/>
      <c r="P2493" s="9"/>
      <c r="Q2493" s="9"/>
      <c r="R2493" s="9"/>
    </row>
    <row r="2494" spans="1:18" x14ac:dyDescent="0.2">
      <c r="A2494" s="33"/>
      <c r="B2494" s="34">
        <f t="shared" si="47"/>
        <v>470</v>
      </c>
      <c r="C2494" s="35" t="s">
        <v>2512</v>
      </c>
      <c r="D2494" s="35" t="str">
        <f>VLOOKUP(C2494,[9]Resumen!$C$1:$J$65536,8,0)</f>
        <v>2 Poste de concreto (15/400) de suspensión (30°) Tipo SU21-15</v>
      </c>
      <c r="E2494" s="37" t="s">
        <v>50</v>
      </c>
      <c r="F2494" s="38">
        <f t="shared" si="46"/>
        <v>1</v>
      </c>
      <c r="G2494" s="39">
        <f>VLOOKUP(C2494,'[10]Estructuras de Acero y Concreto'!$C$1:$L$65536,7,0)</f>
        <v>596.27777157623927</v>
      </c>
      <c r="H2494" s="46"/>
      <c r="I2494" s="41"/>
      <c r="J2494" s="42">
        <f>VLOOKUP(C2494,'[10]Estructuras de Acero y Concreto'!$C$1:$L$65536,10,0)</f>
        <v>5544</v>
      </c>
      <c r="M2494" s="9"/>
      <c r="N2494" s="9"/>
      <c r="O2494" s="9"/>
      <c r="P2494" s="9"/>
      <c r="Q2494" s="9"/>
      <c r="R2494" s="9"/>
    </row>
    <row r="2495" spans="1:18" x14ac:dyDescent="0.2">
      <c r="A2495" s="33"/>
      <c r="B2495" s="34">
        <f t="shared" si="47"/>
        <v>471</v>
      </c>
      <c r="C2495" s="35" t="s">
        <v>2513</v>
      </c>
      <c r="D2495" s="35" t="str">
        <f>VLOOKUP(C2495,[9]Resumen!$C$1:$J$65536,8,0)</f>
        <v>2 Poste de concreto (15/500) de ángulo mayor (50°) Tipo AU22-15</v>
      </c>
      <c r="E2495" s="37" t="s">
        <v>50</v>
      </c>
      <c r="F2495" s="38">
        <f t="shared" si="46"/>
        <v>1</v>
      </c>
      <c r="G2495" s="39">
        <f>VLOOKUP(C2495,'[10]Estructuras de Acero y Concreto'!$C$1:$L$65536,7,0)</f>
        <v>674.73277435148839</v>
      </c>
      <c r="H2495" s="46"/>
      <c r="I2495" s="41"/>
      <c r="J2495" s="42">
        <f>VLOOKUP(C2495,'[10]Estructuras de Acero y Concreto'!$C$1:$L$65536,10,0)</f>
        <v>5698</v>
      </c>
      <c r="M2495" s="9"/>
      <c r="N2495" s="9"/>
      <c r="O2495" s="9"/>
      <c r="P2495" s="9"/>
      <c r="Q2495" s="9"/>
      <c r="R2495" s="9"/>
    </row>
    <row r="2496" spans="1:18" x14ac:dyDescent="0.2">
      <c r="A2496" s="33"/>
      <c r="B2496" s="34">
        <f t="shared" si="47"/>
        <v>472</v>
      </c>
      <c r="C2496" s="35" t="s">
        <v>2514</v>
      </c>
      <c r="D2496" s="35" t="str">
        <f>VLOOKUP(C2496,[9]Resumen!$C$1:$J$65536,8,0)</f>
        <v>2 Poste de concreto (15/600) de retención y terminal (90°) Tipo RTU2-15</v>
      </c>
      <c r="E2496" s="37" t="s">
        <v>50</v>
      </c>
      <c r="F2496" s="38">
        <f t="shared" si="46"/>
        <v>1</v>
      </c>
      <c r="G2496" s="39">
        <f>VLOOKUP(C2496,'[10]Estructuras de Acero y Concreto'!$C$1:$L$65536,7,0)</f>
        <v>753.18777712673705</v>
      </c>
      <c r="H2496" s="46"/>
      <c r="I2496" s="41"/>
      <c r="J2496" s="42">
        <f>VLOOKUP(C2496,'[10]Estructuras de Acero y Concreto'!$C$1:$L$65536,10,0)</f>
        <v>5852</v>
      </c>
      <c r="M2496" s="9"/>
      <c r="N2496" s="9"/>
      <c r="O2496" s="9"/>
      <c r="P2496" s="9"/>
      <c r="Q2496" s="9"/>
      <c r="R2496" s="9"/>
    </row>
    <row r="2497" spans="1:18" x14ac:dyDescent="0.2">
      <c r="A2497" s="33"/>
      <c r="B2497" s="34">
        <f t="shared" si="47"/>
        <v>473</v>
      </c>
      <c r="C2497" s="35" t="s">
        <v>2515</v>
      </c>
      <c r="D2497" s="35" t="str">
        <f>VLOOKUP(C2497,[9]Resumen!$C$1:$J$65536,8,0)</f>
        <v>1 Poste de concreto (15/500) de suspensión (3°) Tipo SU2-15</v>
      </c>
      <c r="E2497" s="37" t="s">
        <v>50</v>
      </c>
      <c r="F2497" s="38">
        <f t="shared" si="46"/>
        <v>1</v>
      </c>
      <c r="G2497" s="39">
        <f>VLOOKUP(C2497,'[10]Estructuras de Acero y Concreto'!$C$1:$L$65536,7,0)</f>
        <v>674.73277435148839</v>
      </c>
      <c r="H2497" s="46"/>
      <c r="I2497" s="41"/>
      <c r="J2497" s="42">
        <f>VLOOKUP(C2497,'[10]Estructuras de Acero y Concreto'!$C$1:$L$65536,10,0)</f>
        <v>2849</v>
      </c>
      <c r="M2497" s="9"/>
      <c r="N2497" s="9"/>
      <c r="O2497" s="9"/>
      <c r="P2497" s="9"/>
      <c r="Q2497" s="9"/>
      <c r="R2497" s="9"/>
    </row>
    <row r="2498" spans="1:18" x14ac:dyDescent="0.2">
      <c r="A2498" s="33"/>
      <c r="B2498" s="34">
        <f t="shared" si="47"/>
        <v>474</v>
      </c>
      <c r="C2498" s="35" t="s">
        <v>2516</v>
      </c>
      <c r="D2498" s="35" t="str">
        <f>VLOOKUP(C2498,[9]Resumen!$C$1:$J$65536,8,0)</f>
        <v>2 Poste de concreto (15/500) de suspensión (30°) Tipo SU21-15</v>
      </c>
      <c r="E2498" s="37" t="s">
        <v>50</v>
      </c>
      <c r="F2498" s="38">
        <f t="shared" si="46"/>
        <v>1</v>
      </c>
      <c r="G2498" s="39">
        <f>VLOOKUP(C2498,'[10]Estructuras de Acero y Concreto'!$C$1:$L$65536,7,0)</f>
        <v>674.73277435148839</v>
      </c>
      <c r="H2498" s="46"/>
      <c r="I2498" s="41"/>
      <c r="J2498" s="42">
        <f>VLOOKUP(C2498,'[10]Estructuras de Acero y Concreto'!$C$1:$L$65536,10,0)</f>
        <v>5698</v>
      </c>
      <c r="M2498" s="9"/>
      <c r="N2498" s="9"/>
      <c r="O2498" s="9"/>
      <c r="P2498" s="9"/>
      <c r="Q2498" s="9"/>
      <c r="R2498" s="9"/>
    </row>
    <row r="2499" spans="1:18" x14ac:dyDescent="0.2">
      <c r="A2499" s="33"/>
      <c r="B2499" s="34">
        <f t="shared" si="47"/>
        <v>475</v>
      </c>
      <c r="C2499" s="35" t="s">
        <v>2517</v>
      </c>
      <c r="D2499" s="35" t="str">
        <f>VLOOKUP(C2499,[9]Resumen!$C$1:$J$65536,8,0)</f>
        <v>2 Poste de concreto (15/700) de ángulo mayor (50°) Tipo AU22-15</v>
      </c>
      <c r="E2499" s="37" t="s">
        <v>50</v>
      </c>
      <c r="F2499" s="38">
        <f t="shared" si="46"/>
        <v>1</v>
      </c>
      <c r="G2499" s="39">
        <f>VLOOKUP(C2499,'[10]Estructuras de Acero y Concreto'!$C$1:$L$65536,7,0)</f>
        <v>831.64277990198605</v>
      </c>
      <c r="H2499" s="46"/>
      <c r="I2499" s="41"/>
      <c r="J2499" s="42">
        <f>VLOOKUP(C2499,'[10]Estructuras de Acero y Concreto'!$C$1:$L$65536,10,0)</f>
        <v>6006</v>
      </c>
      <c r="M2499" s="9"/>
      <c r="N2499" s="9"/>
      <c r="O2499" s="9"/>
      <c r="P2499" s="9"/>
      <c r="Q2499" s="9"/>
      <c r="R2499" s="9"/>
    </row>
    <row r="2500" spans="1:18" x14ac:dyDescent="0.2">
      <c r="A2500" s="33"/>
      <c r="B2500" s="34">
        <f t="shared" si="47"/>
        <v>476</v>
      </c>
      <c r="C2500" s="35" t="s">
        <v>2518</v>
      </c>
      <c r="D2500" s="35" t="str">
        <f>VLOOKUP(C2500,[9]Resumen!$C$1:$J$65536,8,0)</f>
        <v>2 Poste de concreto (15/900) de retención y terminal (90°) Tipo RTU2-15</v>
      </c>
      <c r="E2500" s="37" t="s">
        <v>50</v>
      </c>
      <c r="F2500" s="38">
        <f t="shared" si="46"/>
        <v>1</v>
      </c>
      <c r="G2500" s="39">
        <f>VLOOKUP(C2500,'[10]Estructuras de Acero y Concreto'!$C$1:$L$65536,7,0)</f>
        <v>1032.3653194698311</v>
      </c>
      <c r="H2500" s="46"/>
      <c r="I2500" s="41"/>
      <c r="J2500" s="42">
        <f>VLOOKUP(C2500,'[10]Estructuras de Acero y Concreto'!$C$1:$L$65536,10,0)</f>
        <v>6400</v>
      </c>
      <c r="M2500" s="9"/>
      <c r="N2500" s="9"/>
      <c r="O2500" s="9"/>
      <c r="P2500" s="9"/>
      <c r="Q2500" s="9"/>
      <c r="R2500" s="9"/>
    </row>
    <row r="2501" spans="1:18" x14ac:dyDescent="0.2">
      <c r="A2501" s="33"/>
      <c r="B2501" s="34">
        <f t="shared" si="47"/>
        <v>477</v>
      </c>
      <c r="C2501" s="35" t="s">
        <v>2519</v>
      </c>
      <c r="D2501" s="35" t="str">
        <f>VLOOKUP(C2501,[9]Resumen!$C$1:$J$65536,8,0)</f>
        <v>1 Poste de concreto (15/500) de suspensión (3°) Tipo SU2-15</v>
      </c>
      <c r="E2501" s="37" t="s">
        <v>50</v>
      </c>
      <c r="F2501" s="38">
        <f t="shared" si="46"/>
        <v>1</v>
      </c>
      <c r="G2501" s="39">
        <f>VLOOKUP(C2501,'[10]Estructuras de Acero y Concreto'!$C$1:$L$65536,7,0)</f>
        <v>674.73277435148839</v>
      </c>
      <c r="H2501" s="46"/>
      <c r="I2501" s="41"/>
      <c r="J2501" s="42">
        <f>VLOOKUP(C2501,'[10]Estructuras de Acero y Concreto'!$C$1:$L$65536,10,0)</f>
        <v>2849</v>
      </c>
      <c r="M2501" s="9"/>
      <c r="N2501" s="9"/>
      <c r="O2501" s="9"/>
      <c r="P2501" s="9"/>
      <c r="Q2501" s="9"/>
      <c r="R2501" s="9"/>
    </row>
    <row r="2502" spans="1:18" x14ac:dyDescent="0.2">
      <c r="A2502" s="33"/>
      <c r="B2502" s="34">
        <f t="shared" si="47"/>
        <v>478</v>
      </c>
      <c r="C2502" s="35" t="s">
        <v>2520</v>
      </c>
      <c r="D2502" s="35" t="str">
        <f>VLOOKUP(C2502,[9]Resumen!$C$1:$J$65536,8,0)</f>
        <v>2 Poste de concreto (15/700) de suspensión (30°) Tipo SU21-15</v>
      </c>
      <c r="E2502" s="37" t="s">
        <v>50</v>
      </c>
      <c r="F2502" s="38">
        <f t="shared" si="46"/>
        <v>1</v>
      </c>
      <c r="G2502" s="39">
        <f>VLOOKUP(C2502,'[10]Estructuras de Acero y Concreto'!$C$1:$L$65536,7,0)</f>
        <v>831.64277990198605</v>
      </c>
      <c r="H2502" s="46"/>
      <c r="I2502" s="41"/>
      <c r="J2502" s="42">
        <f>VLOOKUP(C2502,'[10]Estructuras de Acero y Concreto'!$C$1:$L$65536,10,0)</f>
        <v>6006</v>
      </c>
      <c r="M2502" s="9"/>
      <c r="N2502" s="9"/>
      <c r="O2502" s="9"/>
      <c r="P2502" s="9"/>
      <c r="Q2502" s="9"/>
      <c r="R2502" s="9"/>
    </row>
    <row r="2503" spans="1:18" x14ac:dyDescent="0.2">
      <c r="A2503" s="33"/>
      <c r="B2503" s="34">
        <f t="shared" si="47"/>
        <v>479</v>
      </c>
      <c r="C2503" s="35" t="s">
        <v>2521</v>
      </c>
      <c r="D2503" s="35" t="str">
        <f>VLOOKUP(C2503,[9]Resumen!$C$1:$J$65536,8,0)</f>
        <v>2 Poste de concreto (15/800) de ángulo mayor (50°) Tipo AU22-15</v>
      </c>
      <c r="E2503" s="37" t="s">
        <v>50</v>
      </c>
      <c r="F2503" s="38">
        <f t="shared" si="46"/>
        <v>1</v>
      </c>
      <c r="G2503" s="39">
        <f>VLOOKUP(C2503,'[10]Estructuras de Acero y Concreto'!$C$1:$L$65536,7,0)</f>
        <v>910.09778267723516</v>
      </c>
      <c r="H2503" s="46"/>
      <c r="I2503" s="41"/>
      <c r="J2503" s="42">
        <f>VLOOKUP(C2503,'[10]Estructuras de Acero y Concreto'!$C$1:$L$65536,10,0)</f>
        <v>6160</v>
      </c>
      <c r="M2503" s="9"/>
      <c r="N2503" s="9"/>
      <c r="O2503" s="9"/>
      <c r="P2503" s="9"/>
      <c r="Q2503" s="9"/>
      <c r="R2503" s="9"/>
    </row>
    <row r="2504" spans="1:18" x14ac:dyDescent="0.2">
      <c r="A2504" s="33"/>
      <c r="B2504" s="34">
        <f t="shared" si="47"/>
        <v>480</v>
      </c>
      <c r="C2504" s="35" t="s">
        <v>2522</v>
      </c>
      <c r="D2504" s="35" t="str">
        <f>VLOOKUP(C2504,[9]Resumen!$C$1:$J$65536,8,0)</f>
        <v>2 Poste de concreto (15/1000) de retención y terminal (90°) Tipo RTU2-15</v>
      </c>
      <c r="E2504" s="37" t="s">
        <v>50</v>
      </c>
      <c r="F2504" s="38">
        <f t="shared" si="46"/>
        <v>1</v>
      </c>
      <c r="G2504" s="39">
        <f>VLOOKUP(C2504,'[10]Estructuras de Acero y Concreto'!$C$1:$L$65536,7,0)</f>
        <v>1088.9140552364065</v>
      </c>
      <c r="H2504" s="46"/>
      <c r="I2504" s="41"/>
      <c r="J2504" s="42">
        <f>VLOOKUP(C2504,'[10]Estructuras de Acero y Concreto'!$C$1:$L$65536,10,0)</f>
        <v>6511</v>
      </c>
      <c r="M2504" s="9"/>
      <c r="N2504" s="9"/>
      <c r="O2504" s="9"/>
      <c r="P2504" s="9"/>
      <c r="Q2504" s="9"/>
      <c r="R2504" s="9"/>
    </row>
    <row r="2505" spans="1:18" x14ac:dyDescent="0.2">
      <c r="A2505" s="33"/>
      <c r="B2505" s="34">
        <f t="shared" si="47"/>
        <v>481</v>
      </c>
      <c r="C2505" s="35" t="s">
        <v>2523</v>
      </c>
      <c r="D2505" s="35" t="str">
        <f>VLOOKUP(C2505,[9]Resumen!$C$1:$J$65536,8,0)</f>
        <v>1 Poste de concreto (15/700) de suspensión (3°) Tipo SU2-15</v>
      </c>
      <c r="E2505" s="37" t="s">
        <v>50</v>
      </c>
      <c r="F2505" s="38">
        <f t="shared" si="46"/>
        <v>1</v>
      </c>
      <c r="G2505" s="39">
        <f>VLOOKUP(C2505,'[10]Estructuras de Acero y Concreto'!$C$1:$L$65536,7,0)</f>
        <v>831.64277990198605</v>
      </c>
      <c r="H2505" s="46"/>
      <c r="I2505" s="41"/>
      <c r="J2505" s="42">
        <f>VLOOKUP(C2505,'[10]Estructuras de Acero y Concreto'!$C$1:$L$65536,10,0)</f>
        <v>3003</v>
      </c>
      <c r="M2505" s="9"/>
      <c r="N2505" s="9"/>
      <c r="O2505" s="9"/>
      <c r="P2505" s="9"/>
      <c r="Q2505" s="9"/>
      <c r="R2505" s="9"/>
    </row>
    <row r="2506" spans="1:18" x14ac:dyDescent="0.2">
      <c r="A2506" s="33"/>
      <c r="B2506" s="34">
        <f t="shared" si="47"/>
        <v>482</v>
      </c>
      <c r="C2506" s="35" t="s">
        <v>2524</v>
      </c>
      <c r="D2506" s="35" t="str">
        <f>VLOOKUP(C2506,[9]Resumen!$C$1:$J$65536,8,0)</f>
        <v>2 Poste de concreto (15/900) de suspensión (30°) Tipo SU21-15</v>
      </c>
      <c r="E2506" s="37" t="s">
        <v>50</v>
      </c>
      <c r="F2506" s="38">
        <f t="shared" si="46"/>
        <v>1</v>
      </c>
      <c r="G2506" s="39">
        <f>VLOOKUP(C2506,'[10]Estructuras de Acero y Concreto'!$C$1:$L$65536,7,0)</f>
        <v>1032.3653194698311</v>
      </c>
      <c r="H2506" s="46"/>
      <c r="I2506" s="41"/>
      <c r="J2506" s="42">
        <f>VLOOKUP(C2506,'[10]Estructuras de Acero y Concreto'!$C$1:$L$65536,10,0)</f>
        <v>6400</v>
      </c>
      <c r="M2506" s="9"/>
      <c r="N2506" s="9"/>
      <c r="O2506" s="9"/>
      <c r="P2506" s="9"/>
      <c r="Q2506" s="9"/>
      <c r="R2506" s="9"/>
    </row>
    <row r="2507" spans="1:18" x14ac:dyDescent="0.2">
      <c r="A2507" s="33"/>
      <c r="B2507" s="34">
        <f t="shared" si="47"/>
        <v>483</v>
      </c>
      <c r="C2507" s="35" t="s">
        <v>2525</v>
      </c>
      <c r="D2507" s="35" t="str">
        <f>VLOOKUP(C2507,[9]Resumen!$C$1:$J$65536,8,0)</f>
        <v>2 Poste de concreto (15/1000) de ángulo mayor (50°) Tipo AU22-15</v>
      </c>
      <c r="E2507" s="37" t="s">
        <v>50</v>
      </c>
      <c r="F2507" s="38">
        <f t="shared" si="46"/>
        <v>1</v>
      </c>
      <c r="G2507" s="39">
        <f>VLOOKUP(C2507,'[10]Estructuras de Acero y Concreto'!$C$1:$L$65536,7,0)</f>
        <v>1088.9140552364065</v>
      </c>
      <c r="H2507" s="46"/>
      <c r="I2507" s="41"/>
      <c r="J2507" s="42">
        <f>VLOOKUP(C2507,'[10]Estructuras de Acero y Concreto'!$C$1:$L$65536,10,0)</f>
        <v>6511</v>
      </c>
      <c r="M2507" s="9"/>
      <c r="N2507" s="9"/>
      <c r="O2507" s="9"/>
      <c r="P2507" s="9"/>
      <c r="Q2507" s="9"/>
      <c r="R2507" s="9"/>
    </row>
    <row r="2508" spans="1:18" x14ac:dyDescent="0.2">
      <c r="A2508" s="33"/>
      <c r="B2508" s="34">
        <f t="shared" si="47"/>
        <v>484</v>
      </c>
      <c r="C2508" s="35" t="s">
        <v>2526</v>
      </c>
      <c r="D2508" s="35" t="str">
        <f>VLOOKUP(C2508,[9]Resumen!$C$1:$J$65536,8,0)</f>
        <v>2 Poste de concreto (15/1300) de retención y terminal (90°) Tipo RTU2-15</v>
      </c>
      <c r="E2508" s="37" t="s">
        <v>50</v>
      </c>
      <c r="F2508" s="38">
        <f t="shared" si="46"/>
        <v>1</v>
      </c>
      <c r="G2508" s="39">
        <f>VLOOKUP(C2508,'[10]Estructuras de Acero y Concreto'!$C$1:$L$65536,7,0)</f>
        <v>1351.3316382386754</v>
      </c>
      <c r="H2508" s="46"/>
      <c r="I2508" s="41"/>
      <c r="J2508" s="42">
        <f>VLOOKUP(C2508,'[10]Estructuras de Acero y Concreto'!$C$1:$L$65536,10,0)</f>
        <v>7026.1017316017314</v>
      </c>
      <c r="M2508" s="9"/>
      <c r="N2508" s="9"/>
      <c r="O2508" s="9"/>
      <c r="P2508" s="9"/>
      <c r="Q2508" s="9"/>
      <c r="R2508" s="9"/>
    </row>
    <row r="2509" spans="1:18" x14ac:dyDescent="0.2">
      <c r="A2509" s="33"/>
      <c r="B2509" s="34">
        <f t="shared" si="47"/>
        <v>485</v>
      </c>
      <c r="C2509" s="35" t="s">
        <v>2527</v>
      </c>
      <c r="D2509" s="35" t="str">
        <f>VLOOKUP(C2509,[9]Resumen!$C$1:$J$65536,8,0)</f>
        <v>1 Poste de concreto (15/800) de suspensión (3°) Tipo SU2-15</v>
      </c>
      <c r="E2509" s="37" t="s">
        <v>50</v>
      </c>
      <c r="F2509" s="38">
        <f t="shared" si="46"/>
        <v>1</v>
      </c>
      <c r="G2509" s="39">
        <f>VLOOKUP(C2509,'[10]Estructuras de Acero y Concreto'!$C$1:$L$65536,7,0)</f>
        <v>910.09778267723516</v>
      </c>
      <c r="H2509" s="46"/>
      <c r="I2509" s="41"/>
      <c r="J2509" s="42">
        <f>VLOOKUP(C2509,'[10]Estructuras de Acero y Concreto'!$C$1:$L$65536,10,0)</f>
        <v>3080</v>
      </c>
      <c r="M2509" s="9"/>
      <c r="N2509" s="9"/>
      <c r="O2509" s="9"/>
      <c r="P2509" s="9"/>
      <c r="Q2509" s="9"/>
      <c r="R2509" s="9"/>
    </row>
    <row r="2510" spans="1:18" x14ac:dyDescent="0.2">
      <c r="A2510" s="33"/>
      <c r="B2510" s="34">
        <f t="shared" si="47"/>
        <v>486</v>
      </c>
      <c r="C2510" s="35" t="s">
        <v>2528</v>
      </c>
      <c r="D2510" s="35" t="str">
        <f>VLOOKUP(C2510,[9]Resumen!$C$1:$J$65536,8,0)</f>
        <v>2 Poste de concreto (15/600) de suspensión (30°) Tipo SU21-15</v>
      </c>
      <c r="E2510" s="37" t="s">
        <v>50</v>
      </c>
      <c r="F2510" s="38">
        <f t="shared" si="46"/>
        <v>1</v>
      </c>
      <c r="G2510" s="39">
        <f>VLOOKUP(C2510,'[10]Estructuras de Acero y Concreto'!$C$1:$L$65536,7,0)</f>
        <v>753.18777712673705</v>
      </c>
      <c r="H2510" s="46"/>
      <c r="I2510" s="41"/>
      <c r="J2510" s="42">
        <f>VLOOKUP(C2510,'[10]Estructuras de Acero y Concreto'!$C$1:$L$65536,10,0)</f>
        <v>5852</v>
      </c>
      <c r="M2510" s="9"/>
      <c r="N2510" s="9"/>
      <c r="O2510" s="9"/>
      <c r="P2510" s="9"/>
      <c r="Q2510" s="9"/>
      <c r="R2510" s="9"/>
    </row>
    <row r="2511" spans="1:18" x14ac:dyDescent="0.2">
      <c r="A2511" s="33"/>
      <c r="B2511" s="34">
        <f t="shared" si="47"/>
        <v>487</v>
      </c>
      <c r="C2511" s="35" t="s">
        <v>2529</v>
      </c>
      <c r="D2511" s="35" t="str">
        <f>VLOOKUP(C2511,[9]Resumen!$C$1:$J$65536,8,0)</f>
        <v>2 Poste de concreto (15/400) de ángulo mayor (50°) Tipo AU22-15</v>
      </c>
      <c r="E2511" s="37" t="s">
        <v>50</v>
      </c>
      <c r="F2511" s="38">
        <f t="shared" si="46"/>
        <v>1</v>
      </c>
      <c r="G2511" s="39">
        <f>VLOOKUP(C2511,'[10]Estructuras de Acero y Concreto'!$C$1:$L$65536,7,0)</f>
        <v>596.27777157623927</v>
      </c>
      <c r="H2511" s="46"/>
      <c r="I2511" s="41"/>
      <c r="J2511" s="42">
        <f>VLOOKUP(C2511,'[10]Estructuras de Acero y Concreto'!$C$1:$L$65536,10,0)</f>
        <v>5544</v>
      </c>
      <c r="M2511" s="9"/>
      <c r="N2511" s="9"/>
      <c r="O2511" s="9"/>
      <c r="P2511" s="9"/>
      <c r="Q2511" s="9"/>
      <c r="R2511" s="9"/>
    </row>
    <row r="2512" spans="1:18" x14ac:dyDescent="0.2">
      <c r="A2512" s="33"/>
      <c r="B2512" s="34">
        <f t="shared" si="47"/>
        <v>488</v>
      </c>
      <c r="C2512" s="35" t="s">
        <v>2530</v>
      </c>
      <c r="D2512" s="35" t="str">
        <f>VLOOKUP(C2512,[9]Resumen!$C$1:$J$65536,8,0)</f>
        <v>2 Poste de concreto (15/500) de retención y terminal (90°) Tipo RTU2-15</v>
      </c>
      <c r="E2512" s="37" t="s">
        <v>50</v>
      </c>
      <c r="F2512" s="38">
        <f t="shared" si="46"/>
        <v>1</v>
      </c>
      <c r="G2512" s="39">
        <f>VLOOKUP(C2512,'[10]Estructuras de Acero y Concreto'!$C$1:$L$65536,7,0)</f>
        <v>674.73277435148839</v>
      </c>
      <c r="H2512" s="46"/>
      <c r="I2512" s="41"/>
      <c r="J2512" s="42">
        <f>VLOOKUP(C2512,'[10]Estructuras de Acero y Concreto'!$C$1:$L$65536,10,0)</f>
        <v>5698</v>
      </c>
      <c r="M2512" s="9"/>
      <c r="N2512" s="9"/>
      <c r="O2512" s="9"/>
      <c r="P2512" s="9"/>
      <c r="Q2512" s="9"/>
      <c r="R2512" s="9"/>
    </row>
    <row r="2513" spans="1:18" x14ac:dyDescent="0.2">
      <c r="A2513" s="33"/>
      <c r="B2513" s="34">
        <f t="shared" si="47"/>
        <v>489</v>
      </c>
      <c r="C2513" s="35" t="s">
        <v>2531</v>
      </c>
      <c r="D2513" s="35" t="str">
        <f>VLOOKUP(C2513,[9]Resumen!$C$1:$J$65536,8,0)</f>
        <v>1 Poste de concreto (16/400) de suspensión (3°) Tipo SUS1-16</v>
      </c>
      <c r="E2513" s="37" t="s">
        <v>50</v>
      </c>
      <c r="F2513" s="38">
        <f t="shared" si="46"/>
        <v>1</v>
      </c>
      <c r="G2513" s="39">
        <f>VLOOKUP(C2513,'[10]Estructuras de Acero y Concreto'!$C$1:$L$65536,7,0)</f>
        <v>910.09778267723516</v>
      </c>
      <c r="H2513" s="46"/>
      <c r="I2513" s="41"/>
      <c r="J2513" s="42">
        <f>VLOOKUP(C2513,'[10]Estructuras de Acero y Concreto'!$C$1:$L$65536,10,0)</f>
        <v>3080</v>
      </c>
      <c r="M2513" s="9"/>
      <c r="N2513" s="9"/>
      <c r="O2513" s="9"/>
      <c r="P2513" s="9"/>
      <c r="Q2513" s="9"/>
      <c r="R2513" s="9"/>
    </row>
    <row r="2514" spans="1:18" x14ac:dyDescent="0.2">
      <c r="A2514" s="33"/>
      <c r="B2514" s="34">
        <f t="shared" si="47"/>
        <v>490</v>
      </c>
      <c r="C2514" s="35" t="s">
        <v>2532</v>
      </c>
      <c r="D2514" s="35" t="str">
        <f>VLOOKUP(C2514,[9]Resumen!$C$1:$J$65536,8,0)</f>
        <v>1 Poste de concreto (16/400) de suspensión (30°) Tipo SUS11-16</v>
      </c>
      <c r="E2514" s="37" t="s">
        <v>50</v>
      </c>
      <c r="F2514" s="38">
        <f t="shared" si="46"/>
        <v>1</v>
      </c>
      <c r="G2514" s="39">
        <f>VLOOKUP(C2514,'[10]Estructuras de Acero y Concreto'!$C$1:$L$65536,7,0)</f>
        <v>910.09778267723516</v>
      </c>
      <c r="H2514" s="46"/>
      <c r="I2514" s="41"/>
      <c r="J2514" s="42">
        <f>VLOOKUP(C2514,'[10]Estructuras de Acero y Concreto'!$C$1:$L$65536,10,0)</f>
        <v>3080</v>
      </c>
      <c r="M2514" s="9"/>
      <c r="N2514" s="9"/>
      <c r="O2514" s="9"/>
      <c r="P2514" s="9"/>
      <c r="Q2514" s="9"/>
      <c r="R2514" s="9"/>
    </row>
    <row r="2515" spans="1:18" x14ac:dyDescent="0.2">
      <c r="A2515" s="33"/>
      <c r="B2515" s="34">
        <f t="shared" si="47"/>
        <v>491</v>
      </c>
      <c r="C2515" s="35" t="s">
        <v>2533</v>
      </c>
      <c r="D2515" s="35" t="str">
        <f>VLOOKUP(C2515,[9]Resumen!$C$1:$J$65536,8,0)</f>
        <v>1 Poste de concreto (16/400) de ángulo mayor (50°) Tipo AUS1-16</v>
      </c>
      <c r="E2515" s="37" t="s">
        <v>50</v>
      </c>
      <c r="F2515" s="38">
        <f t="shared" si="46"/>
        <v>1</v>
      </c>
      <c r="G2515" s="39">
        <f>VLOOKUP(C2515,'[10]Estructuras de Acero y Concreto'!$C$1:$L$65536,7,0)</f>
        <v>910.09778267723516</v>
      </c>
      <c r="H2515" s="46"/>
      <c r="I2515" s="41"/>
      <c r="J2515" s="42">
        <f>VLOOKUP(C2515,'[10]Estructuras de Acero y Concreto'!$C$1:$L$65536,10,0)</f>
        <v>3080</v>
      </c>
      <c r="M2515" s="9"/>
      <c r="N2515" s="9"/>
      <c r="O2515" s="9"/>
      <c r="P2515" s="9"/>
      <c r="Q2515" s="9"/>
      <c r="R2515" s="9"/>
    </row>
    <row r="2516" spans="1:18" x14ac:dyDescent="0.2">
      <c r="A2516" s="33"/>
      <c r="B2516" s="34">
        <f t="shared" si="47"/>
        <v>492</v>
      </c>
      <c r="C2516" s="35" t="s">
        <v>2534</v>
      </c>
      <c r="D2516" s="35" t="str">
        <f>VLOOKUP(C2516,[9]Resumen!$C$1:$J$65536,8,0)</f>
        <v>1 Poste de concreto (16/400) de retención y terminal (90°) Tipo RTUS1-16</v>
      </c>
      <c r="E2516" s="37" t="s">
        <v>50</v>
      </c>
      <c r="F2516" s="38">
        <f t="shared" si="46"/>
        <v>1</v>
      </c>
      <c r="G2516" s="39">
        <f>VLOOKUP(C2516,'[10]Estructuras de Acero y Concreto'!$C$1:$L$65536,7,0)</f>
        <v>910.09778267723516</v>
      </c>
      <c r="H2516" s="46"/>
      <c r="I2516" s="41"/>
      <c r="J2516" s="42">
        <f>VLOOKUP(C2516,'[10]Estructuras de Acero y Concreto'!$C$1:$L$65536,10,0)</f>
        <v>3080</v>
      </c>
      <c r="M2516" s="9"/>
      <c r="N2516" s="9"/>
      <c r="O2516" s="9"/>
      <c r="P2516" s="9"/>
      <c r="Q2516" s="9"/>
      <c r="R2516" s="9"/>
    </row>
    <row r="2517" spans="1:18" x14ac:dyDescent="0.2">
      <c r="A2517" s="33"/>
      <c r="B2517" s="34">
        <f t="shared" si="47"/>
        <v>493</v>
      </c>
      <c r="C2517" s="35" t="s">
        <v>2535</v>
      </c>
      <c r="D2517" s="35" t="str">
        <f>VLOOKUP(C2517,[9]Resumen!$C$1:$J$65536,8,0)</f>
        <v>1 Poste de concreto (16/400) de suspensión (3°) Tipo SUS1-16</v>
      </c>
      <c r="E2517" s="37" t="s">
        <v>50</v>
      </c>
      <c r="F2517" s="38">
        <f t="shared" si="46"/>
        <v>1</v>
      </c>
      <c r="G2517" s="39">
        <f>VLOOKUP(C2517,'[10]Estructuras de Acero y Concreto'!$C$1:$L$65536,7,0)</f>
        <v>910.09778267723516</v>
      </c>
      <c r="H2517" s="46"/>
      <c r="I2517" s="41"/>
      <c r="J2517" s="42">
        <f>VLOOKUP(C2517,'[10]Estructuras de Acero y Concreto'!$C$1:$L$65536,10,0)</f>
        <v>3080</v>
      </c>
      <c r="M2517" s="9"/>
      <c r="N2517" s="9"/>
      <c r="O2517" s="9"/>
      <c r="P2517" s="9"/>
      <c r="Q2517" s="9"/>
      <c r="R2517" s="9"/>
    </row>
    <row r="2518" spans="1:18" x14ac:dyDescent="0.2">
      <c r="A2518" s="33"/>
      <c r="B2518" s="34">
        <f t="shared" si="47"/>
        <v>494</v>
      </c>
      <c r="C2518" s="35" t="s">
        <v>2536</v>
      </c>
      <c r="D2518" s="35" t="str">
        <f>VLOOKUP(C2518,[9]Resumen!$C$1:$J$65536,8,0)</f>
        <v>1 Poste de concreto (16/500) de suspensión (30°) Tipo SUS11-16</v>
      </c>
      <c r="E2518" s="37" t="s">
        <v>50</v>
      </c>
      <c r="F2518" s="38">
        <f t="shared" si="46"/>
        <v>1</v>
      </c>
      <c r="G2518" s="39">
        <f>VLOOKUP(C2518,'[10]Estructuras de Acero y Concreto'!$C$1:$L$65536,7,0)</f>
        <v>988.55278545248427</v>
      </c>
      <c r="H2518" s="46"/>
      <c r="I2518" s="41"/>
      <c r="J2518" s="42">
        <f>VLOOKUP(C2518,'[10]Estructuras de Acero y Concreto'!$C$1:$L$65536,10,0)</f>
        <v>3157</v>
      </c>
      <c r="M2518" s="9"/>
      <c r="N2518" s="9"/>
      <c r="O2518" s="9"/>
      <c r="P2518" s="9"/>
      <c r="Q2518" s="9"/>
      <c r="R2518" s="9"/>
    </row>
    <row r="2519" spans="1:18" x14ac:dyDescent="0.2">
      <c r="A2519" s="33"/>
      <c r="B2519" s="34">
        <f t="shared" si="47"/>
        <v>495</v>
      </c>
      <c r="C2519" s="35" t="s">
        <v>2537</v>
      </c>
      <c r="D2519" s="35" t="str">
        <f>VLOOKUP(C2519,[9]Resumen!$C$1:$J$65536,8,0)</f>
        <v>1 Poste de concreto (16/400) de ángulo mayor (50°) Tipo AUS1-16</v>
      </c>
      <c r="E2519" s="37" t="s">
        <v>50</v>
      </c>
      <c r="F2519" s="38">
        <f t="shared" si="46"/>
        <v>1</v>
      </c>
      <c r="G2519" s="39">
        <f>VLOOKUP(C2519,'[10]Estructuras de Acero y Concreto'!$C$1:$L$65536,7,0)</f>
        <v>910.09778267723516</v>
      </c>
      <c r="H2519" s="46"/>
      <c r="I2519" s="41"/>
      <c r="J2519" s="42">
        <f>VLOOKUP(C2519,'[10]Estructuras de Acero y Concreto'!$C$1:$L$65536,10,0)</f>
        <v>3080</v>
      </c>
      <c r="M2519" s="9"/>
      <c r="N2519" s="9"/>
      <c r="O2519" s="9"/>
      <c r="P2519" s="9"/>
      <c r="Q2519" s="9"/>
      <c r="R2519" s="9"/>
    </row>
    <row r="2520" spans="1:18" x14ac:dyDescent="0.2">
      <c r="A2520" s="33"/>
      <c r="B2520" s="34">
        <f t="shared" si="47"/>
        <v>496</v>
      </c>
      <c r="C2520" s="35" t="s">
        <v>2538</v>
      </c>
      <c r="D2520" s="35" t="str">
        <f>VLOOKUP(C2520,[9]Resumen!$C$1:$J$65536,8,0)</f>
        <v>1 Poste de concreto (16/500) de retención y terminal (90°) Tipo RTUS1-16</v>
      </c>
      <c r="E2520" s="37" t="s">
        <v>50</v>
      </c>
      <c r="F2520" s="38">
        <f t="shared" si="46"/>
        <v>1</v>
      </c>
      <c r="G2520" s="39">
        <f>VLOOKUP(C2520,'[10]Estructuras de Acero y Concreto'!$C$1:$L$65536,7,0)</f>
        <v>988.55278545248427</v>
      </c>
      <c r="H2520" s="46"/>
      <c r="I2520" s="41"/>
      <c r="J2520" s="42">
        <f>VLOOKUP(C2520,'[10]Estructuras de Acero y Concreto'!$C$1:$L$65536,10,0)</f>
        <v>3157</v>
      </c>
      <c r="M2520" s="9"/>
      <c r="N2520" s="9"/>
      <c r="O2520" s="9"/>
      <c r="P2520" s="9"/>
      <c r="Q2520" s="9"/>
      <c r="R2520" s="9"/>
    </row>
    <row r="2521" spans="1:18" x14ac:dyDescent="0.2">
      <c r="A2521" s="33"/>
      <c r="B2521" s="34">
        <f t="shared" si="47"/>
        <v>497</v>
      </c>
      <c r="C2521" s="35" t="s">
        <v>2539</v>
      </c>
      <c r="D2521" s="35" t="str">
        <f>VLOOKUP(C2521,[9]Resumen!$C$1:$J$65536,8,0)</f>
        <v>1 Poste de concreto (16/400) de suspensión (3°) Tipo SUS1-16</v>
      </c>
      <c r="E2521" s="37" t="s">
        <v>50</v>
      </c>
      <c r="F2521" s="38">
        <f t="shared" si="46"/>
        <v>1</v>
      </c>
      <c r="G2521" s="39">
        <f>VLOOKUP(C2521,'[10]Estructuras de Acero y Concreto'!$C$1:$L$65536,7,0)</f>
        <v>910.09778267723516</v>
      </c>
      <c r="H2521" s="46"/>
      <c r="I2521" s="41"/>
      <c r="J2521" s="42">
        <f>VLOOKUP(C2521,'[10]Estructuras de Acero y Concreto'!$C$1:$L$65536,10,0)</f>
        <v>3080</v>
      </c>
      <c r="M2521" s="9"/>
      <c r="N2521" s="9"/>
      <c r="O2521" s="9"/>
      <c r="P2521" s="9"/>
      <c r="Q2521" s="9"/>
      <c r="R2521" s="9"/>
    </row>
    <row r="2522" spans="1:18" x14ac:dyDescent="0.2">
      <c r="A2522" s="33"/>
      <c r="B2522" s="34">
        <f t="shared" si="47"/>
        <v>498</v>
      </c>
      <c r="C2522" s="35" t="s">
        <v>2540</v>
      </c>
      <c r="D2522" s="35" t="str">
        <f>VLOOKUP(C2522,[9]Resumen!$C$1:$J$65536,8,0)</f>
        <v>1 Poste de concreto (16/500) de suspensión (30°) Tipo SUS11-16</v>
      </c>
      <c r="E2522" s="37" t="s">
        <v>50</v>
      </c>
      <c r="F2522" s="38">
        <f t="shared" si="46"/>
        <v>1</v>
      </c>
      <c r="G2522" s="39">
        <f>VLOOKUP(C2522,'[10]Estructuras de Acero y Concreto'!$C$1:$L$65536,7,0)</f>
        <v>988.55278545248427</v>
      </c>
      <c r="H2522" s="46"/>
      <c r="I2522" s="41"/>
      <c r="J2522" s="42">
        <f>VLOOKUP(C2522,'[10]Estructuras de Acero y Concreto'!$C$1:$L$65536,10,0)</f>
        <v>3157</v>
      </c>
      <c r="M2522" s="9"/>
      <c r="N2522" s="9"/>
      <c r="O2522" s="9"/>
      <c r="P2522" s="9"/>
      <c r="Q2522" s="9"/>
      <c r="R2522" s="9"/>
    </row>
    <row r="2523" spans="1:18" x14ac:dyDescent="0.2">
      <c r="A2523" s="33"/>
      <c r="B2523" s="34">
        <f t="shared" si="47"/>
        <v>499</v>
      </c>
      <c r="C2523" s="35" t="s">
        <v>2541</v>
      </c>
      <c r="D2523" s="35" t="str">
        <f>VLOOKUP(C2523,[9]Resumen!$C$1:$J$65536,8,0)</f>
        <v>1 Poste de concreto (16/500) de ángulo mayor (50°) Tipo AUS1-16</v>
      </c>
      <c r="E2523" s="37" t="s">
        <v>50</v>
      </c>
      <c r="F2523" s="38">
        <f t="shared" si="46"/>
        <v>1</v>
      </c>
      <c r="G2523" s="39">
        <f>VLOOKUP(C2523,'[10]Estructuras de Acero y Concreto'!$C$1:$L$65536,7,0)</f>
        <v>988.55278545248427</v>
      </c>
      <c r="H2523" s="46"/>
      <c r="I2523" s="41"/>
      <c r="J2523" s="42">
        <f>VLOOKUP(C2523,'[10]Estructuras de Acero y Concreto'!$C$1:$L$65536,10,0)</f>
        <v>3157</v>
      </c>
      <c r="M2523" s="9"/>
      <c r="N2523" s="9"/>
      <c r="O2523" s="9"/>
      <c r="P2523" s="9"/>
      <c r="Q2523" s="9"/>
      <c r="R2523" s="9"/>
    </row>
    <row r="2524" spans="1:18" x14ac:dyDescent="0.2">
      <c r="A2524" s="33"/>
      <c r="B2524" s="34">
        <f t="shared" si="47"/>
        <v>500</v>
      </c>
      <c r="C2524" s="35" t="s">
        <v>2542</v>
      </c>
      <c r="D2524" s="35" t="str">
        <f>VLOOKUP(C2524,[9]Resumen!$C$1:$J$65536,8,0)</f>
        <v>1 Poste de concreto (16/600) de retención y terminal (90°) Tipo RTUS1-16</v>
      </c>
      <c r="E2524" s="37" t="s">
        <v>50</v>
      </c>
      <c r="F2524" s="38">
        <f t="shared" si="46"/>
        <v>1</v>
      </c>
      <c r="G2524" s="39">
        <f>VLOOKUP(C2524,'[10]Estructuras de Acero y Concreto'!$C$1:$L$65536,7,0)</f>
        <v>1067.0077882277328</v>
      </c>
      <c r="H2524" s="46"/>
      <c r="I2524" s="41"/>
      <c r="J2524" s="42">
        <f>VLOOKUP(C2524,'[10]Estructuras de Acero y Concreto'!$C$1:$L$65536,10,0)</f>
        <v>3234</v>
      </c>
      <c r="M2524" s="9"/>
      <c r="N2524" s="9"/>
      <c r="O2524" s="9"/>
      <c r="P2524" s="9"/>
      <c r="Q2524" s="9"/>
      <c r="R2524" s="9"/>
    </row>
    <row r="2525" spans="1:18" x14ac:dyDescent="0.2">
      <c r="A2525" s="33"/>
      <c r="B2525" s="34">
        <f t="shared" si="47"/>
        <v>501</v>
      </c>
      <c r="C2525" s="35" t="s">
        <v>2543</v>
      </c>
      <c r="D2525" s="35" t="str">
        <f>VLOOKUP(C2525,[9]Resumen!$C$1:$J$65536,8,0)</f>
        <v>1 Poste de concreto (16/500) de suspensión (3°) Tipo SUS1-16</v>
      </c>
      <c r="E2525" s="37" t="s">
        <v>50</v>
      </c>
      <c r="F2525" s="38">
        <f t="shared" si="46"/>
        <v>1</v>
      </c>
      <c r="G2525" s="39">
        <f>VLOOKUP(C2525,'[10]Estructuras de Acero y Concreto'!$C$1:$L$65536,7,0)</f>
        <v>988.55278545248427</v>
      </c>
      <c r="H2525" s="46"/>
      <c r="I2525" s="41"/>
      <c r="J2525" s="42">
        <f>VLOOKUP(C2525,'[10]Estructuras de Acero y Concreto'!$C$1:$L$65536,10,0)</f>
        <v>3157</v>
      </c>
      <c r="M2525" s="9"/>
      <c r="N2525" s="9"/>
      <c r="O2525" s="9"/>
      <c r="P2525" s="9"/>
      <c r="Q2525" s="9"/>
      <c r="R2525" s="9"/>
    </row>
    <row r="2526" spans="1:18" x14ac:dyDescent="0.2">
      <c r="A2526" s="33"/>
      <c r="B2526" s="34">
        <f t="shared" si="47"/>
        <v>502</v>
      </c>
      <c r="C2526" s="35" t="s">
        <v>2544</v>
      </c>
      <c r="D2526" s="35" t="str">
        <f>VLOOKUP(C2526,[9]Resumen!$C$1:$J$65536,8,0)</f>
        <v>1 Poste de concreto (16/400) de suspensión (30°) Tipo SUS11-16</v>
      </c>
      <c r="E2526" s="37" t="s">
        <v>50</v>
      </c>
      <c r="F2526" s="38">
        <f t="shared" si="46"/>
        <v>1</v>
      </c>
      <c r="G2526" s="39">
        <f>VLOOKUP(C2526,'[10]Estructuras de Acero y Concreto'!$C$1:$L$65536,7,0)</f>
        <v>910.09778267723516</v>
      </c>
      <c r="H2526" s="46"/>
      <c r="I2526" s="41"/>
      <c r="J2526" s="42">
        <f>VLOOKUP(C2526,'[10]Estructuras de Acero y Concreto'!$C$1:$L$65536,10,0)</f>
        <v>3080</v>
      </c>
      <c r="M2526" s="9"/>
      <c r="N2526" s="9"/>
      <c r="O2526" s="9"/>
      <c r="P2526" s="9"/>
      <c r="Q2526" s="9"/>
      <c r="R2526" s="9"/>
    </row>
    <row r="2527" spans="1:18" x14ac:dyDescent="0.2">
      <c r="A2527" s="33"/>
      <c r="B2527" s="34">
        <f t="shared" si="47"/>
        <v>503</v>
      </c>
      <c r="C2527" s="35" t="s">
        <v>2545</v>
      </c>
      <c r="D2527" s="35" t="str">
        <f>VLOOKUP(C2527,[9]Resumen!$C$1:$J$65536,8,0)</f>
        <v>1 Poste de concreto (16/400) de ángulo mayor (50°) Tipo AUS1-16</v>
      </c>
      <c r="E2527" s="37" t="s">
        <v>50</v>
      </c>
      <c r="F2527" s="38">
        <f t="shared" si="46"/>
        <v>1</v>
      </c>
      <c r="G2527" s="39">
        <f>VLOOKUP(C2527,'[10]Estructuras de Acero y Concreto'!$C$1:$L$65536,7,0)</f>
        <v>910.09778267723516</v>
      </c>
      <c r="H2527" s="46"/>
      <c r="I2527" s="41"/>
      <c r="J2527" s="42">
        <f>VLOOKUP(C2527,'[10]Estructuras de Acero y Concreto'!$C$1:$L$65536,10,0)</f>
        <v>3080</v>
      </c>
      <c r="M2527" s="9"/>
      <c r="N2527" s="9"/>
      <c r="O2527" s="9"/>
      <c r="P2527" s="9"/>
      <c r="Q2527" s="9"/>
      <c r="R2527" s="9"/>
    </row>
    <row r="2528" spans="1:18" x14ac:dyDescent="0.2">
      <c r="A2528" s="33"/>
      <c r="B2528" s="34">
        <f t="shared" si="47"/>
        <v>504</v>
      </c>
      <c r="C2528" s="35" t="s">
        <v>2546</v>
      </c>
      <c r="D2528" s="35" t="str">
        <f>VLOOKUP(C2528,[9]Resumen!$C$1:$J$65536,8,0)</f>
        <v>1 Poste de concreto (16/600) de retención y terminal (90°) Tipo RTUS1-16</v>
      </c>
      <c r="E2528" s="37" t="s">
        <v>50</v>
      </c>
      <c r="F2528" s="38">
        <f t="shared" si="46"/>
        <v>1</v>
      </c>
      <c r="G2528" s="39">
        <f>VLOOKUP(C2528,'[10]Estructuras de Acero y Concreto'!$C$1:$L$65536,7,0)</f>
        <v>1067.0077882277328</v>
      </c>
      <c r="H2528" s="46"/>
      <c r="I2528" s="41"/>
      <c r="J2528" s="42">
        <f>VLOOKUP(C2528,'[10]Estructuras de Acero y Concreto'!$C$1:$L$65536,10,0)</f>
        <v>3234</v>
      </c>
      <c r="M2528" s="9"/>
      <c r="N2528" s="9"/>
      <c r="O2528" s="9"/>
      <c r="P2528" s="9"/>
      <c r="Q2528" s="9"/>
      <c r="R2528" s="9"/>
    </row>
    <row r="2529" spans="1:18" x14ac:dyDescent="0.2">
      <c r="A2529" s="33"/>
      <c r="B2529" s="34">
        <f t="shared" si="47"/>
        <v>505</v>
      </c>
      <c r="C2529" s="35" t="s">
        <v>2547</v>
      </c>
      <c r="D2529" s="35" t="str">
        <f>VLOOKUP(C2529,[9]Resumen!$C$1:$J$65536,8,0)</f>
        <v>1 Poste de concreto (16/500) de suspensión (3°) Tipo SUS1-16</v>
      </c>
      <c r="E2529" s="37" t="s">
        <v>50</v>
      </c>
      <c r="F2529" s="38">
        <f t="shared" si="46"/>
        <v>1</v>
      </c>
      <c r="G2529" s="39">
        <f>VLOOKUP(C2529,'[10]Estructuras de Acero y Concreto'!$C$1:$L$65536,7,0)</f>
        <v>988.55278545248427</v>
      </c>
      <c r="H2529" s="46"/>
      <c r="I2529" s="41"/>
      <c r="J2529" s="42">
        <f>VLOOKUP(C2529,'[10]Estructuras de Acero y Concreto'!$C$1:$L$65536,10,0)</f>
        <v>3157</v>
      </c>
      <c r="M2529" s="9"/>
      <c r="N2529" s="9"/>
      <c r="O2529" s="9"/>
      <c r="P2529" s="9"/>
      <c r="Q2529" s="9"/>
      <c r="R2529" s="9"/>
    </row>
    <row r="2530" spans="1:18" x14ac:dyDescent="0.2">
      <c r="A2530" s="33"/>
      <c r="B2530" s="34">
        <f t="shared" si="47"/>
        <v>506</v>
      </c>
      <c r="C2530" s="35" t="s">
        <v>2548</v>
      </c>
      <c r="D2530" s="35" t="str">
        <f>VLOOKUP(C2530,[9]Resumen!$C$1:$J$65536,8,0)</f>
        <v>1 Poste de concreto (16/700) de suspensión (30°) Tipo SUS11-16</v>
      </c>
      <c r="E2530" s="37" t="s">
        <v>50</v>
      </c>
      <c r="F2530" s="38">
        <f t="shared" si="46"/>
        <v>1</v>
      </c>
      <c r="G2530" s="39">
        <f>VLOOKUP(C2530,'[10]Estructuras de Acero y Concreto'!$C$1:$L$65536,7,0)</f>
        <v>1145.4627910029819</v>
      </c>
      <c r="H2530" s="46"/>
      <c r="I2530" s="41"/>
      <c r="J2530" s="42">
        <f>VLOOKUP(C2530,'[10]Estructuras de Acero y Concreto'!$C$1:$L$65536,10,0)</f>
        <v>3311</v>
      </c>
      <c r="M2530" s="9"/>
      <c r="N2530" s="9"/>
      <c r="O2530" s="9"/>
      <c r="P2530" s="9"/>
      <c r="Q2530" s="9"/>
      <c r="R2530" s="9"/>
    </row>
    <row r="2531" spans="1:18" x14ac:dyDescent="0.2">
      <c r="A2531" s="33"/>
      <c r="B2531" s="34">
        <f t="shared" si="47"/>
        <v>507</v>
      </c>
      <c r="C2531" s="35" t="s">
        <v>2549</v>
      </c>
      <c r="D2531" s="35" t="str">
        <f>VLOOKUP(C2531,[9]Resumen!$C$1:$J$65536,8,0)</f>
        <v>1 Poste de concreto (16/600) de ángulo mayor (50°) Tipo AUS1-16</v>
      </c>
      <c r="E2531" s="37" t="s">
        <v>50</v>
      </c>
      <c r="F2531" s="38">
        <f t="shared" si="46"/>
        <v>1</v>
      </c>
      <c r="G2531" s="39">
        <f>VLOOKUP(C2531,'[10]Estructuras de Acero y Concreto'!$C$1:$L$65536,7,0)</f>
        <v>1067.0077882277328</v>
      </c>
      <c r="H2531" s="46"/>
      <c r="I2531" s="41"/>
      <c r="J2531" s="42">
        <f>VLOOKUP(C2531,'[10]Estructuras de Acero y Concreto'!$C$1:$L$65536,10,0)</f>
        <v>3234</v>
      </c>
      <c r="M2531" s="9"/>
      <c r="N2531" s="9"/>
      <c r="O2531" s="9"/>
      <c r="P2531" s="9"/>
      <c r="Q2531" s="9"/>
      <c r="R2531" s="9"/>
    </row>
    <row r="2532" spans="1:18" x14ac:dyDescent="0.2">
      <c r="A2532" s="33"/>
      <c r="B2532" s="34">
        <f t="shared" si="47"/>
        <v>508</v>
      </c>
      <c r="C2532" s="35" t="s">
        <v>2550</v>
      </c>
      <c r="D2532" s="35" t="str">
        <f>VLOOKUP(C2532,[9]Resumen!$C$1:$J$65536,8,0)</f>
        <v>1 Poste de concreto (16/600) de retención y terminal (90°) Tipo RTUS1-16</v>
      </c>
      <c r="E2532" s="37" t="s">
        <v>50</v>
      </c>
      <c r="F2532" s="38">
        <f t="shared" si="46"/>
        <v>1</v>
      </c>
      <c r="G2532" s="39">
        <f>VLOOKUP(C2532,'[10]Estructuras de Acero y Concreto'!$C$1:$L$65536,7,0)</f>
        <v>1067.0077882277328</v>
      </c>
      <c r="H2532" s="46"/>
      <c r="I2532" s="41"/>
      <c r="J2532" s="42">
        <f>VLOOKUP(C2532,'[10]Estructuras de Acero y Concreto'!$C$1:$L$65536,10,0)</f>
        <v>3234</v>
      </c>
      <c r="M2532" s="9"/>
      <c r="N2532" s="9"/>
      <c r="O2532" s="9"/>
      <c r="P2532" s="9"/>
      <c r="Q2532" s="9"/>
      <c r="R2532" s="9"/>
    </row>
    <row r="2533" spans="1:18" x14ac:dyDescent="0.2">
      <c r="A2533" s="33"/>
      <c r="B2533" s="34">
        <f t="shared" si="47"/>
        <v>509</v>
      </c>
      <c r="C2533" s="35" t="s">
        <v>2551</v>
      </c>
      <c r="D2533" s="35" t="str">
        <f>VLOOKUP(C2533,[9]Resumen!$C$1:$J$65536,8,0)</f>
        <v>1 Poste de concreto (16/400) de suspensión (3°) Tipo SUS2-16</v>
      </c>
      <c r="E2533" s="37" t="s">
        <v>50</v>
      </c>
      <c r="F2533" s="38">
        <f t="shared" si="46"/>
        <v>1</v>
      </c>
      <c r="G2533" s="39">
        <f>VLOOKUP(C2533,'[10]Estructuras de Acero y Concreto'!$C$1:$L$65536,7,0)</f>
        <v>910.09778267723516</v>
      </c>
      <c r="H2533" s="46"/>
      <c r="I2533" s="41"/>
      <c r="J2533" s="42">
        <f>VLOOKUP(C2533,'[10]Estructuras de Acero y Concreto'!$C$1:$L$65536,10,0)</f>
        <v>3080</v>
      </c>
      <c r="M2533" s="9"/>
      <c r="N2533" s="9"/>
      <c r="O2533" s="9"/>
      <c r="P2533" s="9"/>
      <c r="Q2533" s="9"/>
      <c r="R2533" s="9"/>
    </row>
    <row r="2534" spans="1:18" x14ac:dyDescent="0.2">
      <c r="A2534" s="33"/>
      <c r="B2534" s="34">
        <f t="shared" si="47"/>
        <v>510</v>
      </c>
      <c r="C2534" s="35" t="s">
        <v>2552</v>
      </c>
      <c r="D2534" s="35" t="str">
        <f>VLOOKUP(C2534,[9]Resumen!$C$1:$J$65536,8,0)</f>
        <v>2 Poste de concreto (16/400) de suspensión (30°) Tipo SUS21-16</v>
      </c>
      <c r="E2534" s="37" t="s">
        <v>50</v>
      </c>
      <c r="F2534" s="38">
        <f t="shared" si="46"/>
        <v>1</v>
      </c>
      <c r="G2534" s="39">
        <f>VLOOKUP(C2534,'[10]Estructuras de Acero y Concreto'!$C$1:$L$65536,7,0)</f>
        <v>910.09778267723516</v>
      </c>
      <c r="H2534" s="46"/>
      <c r="I2534" s="41"/>
      <c r="J2534" s="42">
        <f>VLOOKUP(C2534,'[10]Estructuras de Acero y Concreto'!$C$1:$L$65536,10,0)</f>
        <v>6160</v>
      </c>
      <c r="M2534" s="9"/>
      <c r="N2534" s="9"/>
      <c r="O2534" s="9"/>
      <c r="P2534" s="9"/>
      <c r="Q2534" s="9"/>
      <c r="R2534" s="9"/>
    </row>
    <row r="2535" spans="1:18" x14ac:dyDescent="0.2">
      <c r="A2535" s="33"/>
      <c r="B2535" s="34">
        <f t="shared" si="47"/>
        <v>511</v>
      </c>
      <c r="C2535" s="35" t="s">
        <v>2553</v>
      </c>
      <c r="D2535" s="35" t="str">
        <f>VLOOKUP(C2535,[9]Resumen!$C$1:$J$65536,8,0)</f>
        <v>2 Poste de concreto (16/400) de ángulo mayor (50°) Tipo AUS2-16</v>
      </c>
      <c r="E2535" s="37" t="s">
        <v>50</v>
      </c>
      <c r="F2535" s="38">
        <f t="shared" si="46"/>
        <v>1</v>
      </c>
      <c r="G2535" s="39">
        <f>VLOOKUP(C2535,'[10]Estructuras de Acero y Concreto'!$C$1:$L$65536,7,0)</f>
        <v>910.09778267723516</v>
      </c>
      <c r="H2535" s="46"/>
      <c r="I2535" s="41"/>
      <c r="J2535" s="42">
        <f>VLOOKUP(C2535,'[10]Estructuras de Acero y Concreto'!$C$1:$L$65536,10,0)</f>
        <v>6160</v>
      </c>
      <c r="M2535" s="9"/>
      <c r="N2535" s="9"/>
      <c r="O2535" s="9"/>
      <c r="P2535" s="9"/>
      <c r="Q2535" s="9"/>
      <c r="R2535" s="9"/>
    </row>
    <row r="2536" spans="1:18" x14ac:dyDescent="0.2">
      <c r="A2536" s="33"/>
      <c r="B2536" s="34">
        <f t="shared" si="47"/>
        <v>512</v>
      </c>
      <c r="C2536" s="35" t="s">
        <v>2554</v>
      </c>
      <c r="D2536" s="35" t="str">
        <f>VLOOKUP(C2536,[9]Resumen!$C$1:$J$65536,8,0)</f>
        <v>2 Poste de concreto (16/400) de retención y terminal (90°) Tipo RTUS2-16</v>
      </c>
      <c r="E2536" s="37" t="s">
        <v>50</v>
      </c>
      <c r="F2536" s="38">
        <f t="shared" si="46"/>
        <v>1</v>
      </c>
      <c r="G2536" s="39">
        <f>VLOOKUP(C2536,'[10]Estructuras de Acero y Concreto'!$C$1:$L$65536,7,0)</f>
        <v>910.09778267723516</v>
      </c>
      <c r="H2536" s="46"/>
      <c r="I2536" s="41"/>
      <c r="J2536" s="42">
        <f>VLOOKUP(C2536,'[10]Estructuras de Acero y Concreto'!$C$1:$L$65536,10,0)</f>
        <v>6160</v>
      </c>
      <c r="M2536" s="9"/>
      <c r="N2536" s="9"/>
      <c r="O2536" s="9"/>
      <c r="P2536" s="9"/>
      <c r="Q2536" s="9"/>
      <c r="R2536" s="9"/>
    </row>
    <row r="2537" spans="1:18" x14ac:dyDescent="0.2">
      <c r="A2537" s="33"/>
      <c r="B2537" s="34">
        <f t="shared" si="47"/>
        <v>513</v>
      </c>
      <c r="C2537" s="35" t="s">
        <v>2555</v>
      </c>
      <c r="D2537" s="35" t="str">
        <f>VLOOKUP(C2537,[9]Resumen!$C$1:$J$65536,8,0)</f>
        <v>1 Poste de concreto (16/500) de suspensión (3°) Tipo SUS2-16</v>
      </c>
      <c r="E2537" s="37" t="s">
        <v>50</v>
      </c>
      <c r="F2537" s="38">
        <f t="shared" ref="F2537:F2596" si="48">IF(MID(C2537,1,2)="EA",0,1)</f>
        <v>1</v>
      </c>
      <c r="G2537" s="39">
        <f>VLOOKUP(C2537,'[10]Estructuras de Acero y Concreto'!$C$1:$L$65536,7,0)</f>
        <v>988.55278545248427</v>
      </c>
      <c r="H2537" s="46"/>
      <c r="I2537" s="41"/>
      <c r="J2537" s="42">
        <f>VLOOKUP(C2537,'[10]Estructuras de Acero y Concreto'!$C$1:$L$65536,10,0)</f>
        <v>3157</v>
      </c>
      <c r="M2537" s="9"/>
      <c r="N2537" s="9"/>
      <c r="O2537" s="9"/>
      <c r="P2537" s="9"/>
      <c r="Q2537" s="9"/>
      <c r="R2537" s="9"/>
    </row>
    <row r="2538" spans="1:18" x14ac:dyDescent="0.2">
      <c r="A2538" s="33"/>
      <c r="B2538" s="34">
        <f t="shared" si="47"/>
        <v>514</v>
      </c>
      <c r="C2538" s="35" t="s">
        <v>2556</v>
      </c>
      <c r="D2538" s="35" t="str">
        <f>VLOOKUP(C2538,[9]Resumen!$C$1:$J$65536,8,0)</f>
        <v>2 Poste de concreto (16/400) de suspensión (30°) Tipo SUS21-16</v>
      </c>
      <c r="E2538" s="37" t="s">
        <v>50</v>
      </c>
      <c r="F2538" s="38">
        <f t="shared" si="48"/>
        <v>1</v>
      </c>
      <c r="G2538" s="39">
        <f>VLOOKUP(C2538,'[10]Estructuras de Acero y Concreto'!$C$1:$L$65536,7,0)</f>
        <v>910.09778267723516</v>
      </c>
      <c r="H2538" s="46"/>
      <c r="I2538" s="41"/>
      <c r="J2538" s="42">
        <f>VLOOKUP(C2538,'[10]Estructuras de Acero y Concreto'!$C$1:$L$65536,10,0)</f>
        <v>6160</v>
      </c>
      <c r="M2538" s="9"/>
      <c r="N2538" s="9"/>
      <c r="O2538" s="9"/>
      <c r="P2538" s="9"/>
      <c r="Q2538" s="9"/>
      <c r="R2538" s="9"/>
    </row>
    <row r="2539" spans="1:18" x14ac:dyDescent="0.2">
      <c r="A2539" s="33"/>
      <c r="B2539" s="34">
        <f t="shared" ref="B2539:B2596" si="49">1+B2538</f>
        <v>515</v>
      </c>
      <c r="C2539" s="35" t="s">
        <v>2557</v>
      </c>
      <c r="D2539" s="35" t="str">
        <f>VLOOKUP(C2539,[9]Resumen!$C$1:$J$65536,8,0)</f>
        <v>2 Poste de concreto (16/600) de ángulo mayor (50°) Tipo AUS2-16</v>
      </c>
      <c r="E2539" s="37" t="s">
        <v>50</v>
      </c>
      <c r="F2539" s="38">
        <f t="shared" si="48"/>
        <v>1</v>
      </c>
      <c r="G2539" s="39">
        <f>VLOOKUP(C2539,'[10]Estructuras de Acero y Concreto'!$C$1:$L$65536,7,0)</f>
        <v>1067.0077882277328</v>
      </c>
      <c r="H2539" s="46"/>
      <c r="I2539" s="41"/>
      <c r="J2539" s="42">
        <f>VLOOKUP(C2539,'[10]Estructuras de Acero y Concreto'!$C$1:$L$65536,10,0)</f>
        <v>6468</v>
      </c>
      <c r="M2539" s="9"/>
      <c r="N2539" s="9"/>
      <c r="O2539" s="9"/>
      <c r="P2539" s="9"/>
      <c r="Q2539" s="9"/>
      <c r="R2539" s="9"/>
    </row>
    <row r="2540" spans="1:18" x14ac:dyDescent="0.2">
      <c r="A2540" s="33"/>
      <c r="B2540" s="34">
        <f t="shared" si="49"/>
        <v>516</v>
      </c>
      <c r="C2540" s="35" t="s">
        <v>2558</v>
      </c>
      <c r="D2540" s="35" t="str">
        <f>VLOOKUP(C2540,[9]Resumen!$C$1:$J$65536,8,0)</f>
        <v>2 Poste de concreto (16/700) de retención y terminal (90°) Tipo RTUS2-16</v>
      </c>
      <c r="E2540" s="37" t="s">
        <v>50</v>
      </c>
      <c r="F2540" s="38">
        <f t="shared" si="48"/>
        <v>1</v>
      </c>
      <c r="G2540" s="39">
        <f>VLOOKUP(C2540,'[10]Estructuras de Acero y Concreto'!$C$1:$L$65536,7,0)</f>
        <v>1145.4627910029819</v>
      </c>
      <c r="H2540" s="46"/>
      <c r="I2540" s="41"/>
      <c r="J2540" s="42">
        <f>VLOOKUP(C2540,'[10]Estructuras de Acero y Concreto'!$C$1:$L$65536,10,0)</f>
        <v>6622</v>
      </c>
      <c r="M2540" s="9"/>
      <c r="N2540" s="9"/>
      <c r="O2540" s="9"/>
      <c r="P2540" s="9"/>
      <c r="Q2540" s="9"/>
      <c r="R2540" s="9"/>
    </row>
    <row r="2541" spans="1:18" x14ac:dyDescent="0.2">
      <c r="A2541" s="33"/>
      <c r="B2541" s="34">
        <f t="shared" si="49"/>
        <v>517</v>
      </c>
      <c r="C2541" s="35" t="s">
        <v>2559</v>
      </c>
      <c r="D2541" s="35" t="str">
        <f>VLOOKUP(C2541,[9]Resumen!$C$1:$J$65536,8,0)</f>
        <v>1 Poste de concreto (16/600) de suspensión (3°) Tipo SUS2-16</v>
      </c>
      <c r="E2541" s="37" t="s">
        <v>50</v>
      </c>
      <c r="F2541" s="38">
        <f t="shared" si="48"/>
        <v>1</v>
      </c>
      <c r="G2541" s="39">
        <f>VLOOKUP(C2541,'[10]Estructuras de Acero y Concreto'!$C$1:$L$65536,7,0)</f>
        <v>1067.0077882277328</v>
      </c>
      <c r="H2541" s="46"/>
      <c r="I2541" s="41"/>
      <c r="J2541" s="42">
        <f>VLOOKUP(C2541,'[10]Estructuras de Acero y Concreto'!$C$1:$L$65536,10,0)</f>
        <v>3234</v>
      </c>
      <c r="M2541" s="9"/>
      <c r="N2541" s="9"/>
      <c r="O2541" s="9"/>
      <c r="P2541" s="9"/>
      <c r="Q2541" s="9"/>
      <c r="R2541" s="9"/>
    </row>
    <row r="2542" spans="1:18" x14ac:dyDescent="0.2">
      <c r="A2542" s="33"/>
      <c r="B2542" s="34">
        <f t="shared" si="49"/>
        <v>518</v>
      </c>
      <c r="C2542" s="35" t="s">
        <v>2560</v>
      </c>
      <c r="D2542" s="35" t="str">
        <f>VLOOKUP(C2542,[9]Resumen!$C$1:$J$65536,8,0)</f>
        <v>2 Poste de concreto (16/600) de suspensión (30°) Tipo SUS21-16</v>
      </c>
      <c r="E2542" s="37" t="s">
        <v>50</v>
      </c>
      <c r="F2542" s="38">
        <f t="shared" si="48"/>
        <v>1</v>
      </c>
      <c r="G2542" s="39">
        <f>VLOOKUP(C2542,'[10]Estructuras de Acero y Concreto'!$C$1:$L$65536,7,0)</f>
        <v>1067.0077882277328</v>
      </c>
      <c r="H2542" s="46"/>
      <c r="I2542" s="41"/>
      <c r="J2542" s="42">
        <f>VLOOKUP(C2542,'[10]Estructuras de Acero y Concreto'!$C$1:$L$65536,10,0)</f>
        <v>6468</v>
      </c>
      <c r="M2542" s="9"/>
      <c r="N2542" s="9"/>
      <c r="O2542" s="9"/>
      <c r="P2542" s="9"/>
      <c r="Q2542" s="9"/>
      <c r="R2542" s="9"/>
    </row>
    <row r="2543" spans="1:18" x14ac:dyDescent="0.2">
      <c r="A2543" s="33"/>
      <c r="B2543" s="34">
        <f t="shared" si="49"/>
        <v>519</v>
      </c>
      <c r="C2543" s="35" t="s">
        <v>2561</v>
      </c>
      <c r="D2543" s="35" t="str">
        <f>VLOOKUP(C2543,[9]Resumen!$C$1:$J$65536,8,0)</f>
        <v>2 Poste de concreto (16/600) de ángulo mayor (50°) Tipo AUS2-16</v>
      </c>
      <c r="E2543" s="37" t="s">
        <v>50</v>
      </c>
      <c r="F2543" s="38">
        <f t="shared" si="48"/>
        <v>1</v>
      </c>
      <c r="G2543" s="39">
        <f>VLOOKUP(C2543,'[10]Estructuras de Acero y Concreto'!$C$1:$L$65536,7,0)</f>
        <v>1067.0077882277328</v>
      </c>
      <c r="H2543" s="46"/>
      <c r="I2543" s="41"/>
      <c r="J2543" s="42">
        <f>VLOOKUP(C2543,'[10]Estructuras de Acero y Concreto'!$C$1:$L$65536,10,0)</f>
        <v>6468</v>
      </c>
      <c r="M2543" s="9"/>
      <c r="N2543" s="9"/>
      <c r="O2543" s="9"/>
      <c r="P2543" s="9"/>
      <c r="Q2543" s="9"/>
      <c r="R2543" s="9"/>
    </row>
    <row r="2544" spans="1:18" x14ac:dyDescent="0.2">
      <c r="A2544" s="33"/>
      <c r="B2544" s="34">
        <f t="shared" si="49"/>
        <v>520</v>
      </c>
      <c r="C2544" s="35" t="s">
        <v>2562</v>
      </c>
      <c r="D2544" s="35" t="str">
        <f>VLOOKUP(C2544,[9]Resumen!$C$1:$J$65536,8,0)</f>
        <v>2 Poste de concreto (16/700) de retención y terminal (90°) Tipo RTUS2-16</v>
      </c>
      <c r="E2544" s="37" t="s">
        <v>50</v>
      </c>
      <c r="F2544" s="38">
        <f t="shared" si="48"/>
        <v>1</v>
      </c>
      <c r="G2544" s="39">
        <f>VLOOKUP(C2544,'[10]Estructuras de Acero y Concreto'!$C$1:$L$65536,7,0)</f>
        <v>1145.4627910029819</v>
      </c>
      <c r="H2544" s="46"/>
      <c r="I2544" s="41"/>
      <c r="J2544" s="42">
        <f>VLOOKUP(C2544,'[10]Estructuras de Acero y Concreto'!$C$1:$L$65536,10,0)</f>
        <v>6622</v>
      </c>
      <c r="M2544" s="9"/>
      <c r="N2544" s="9"/>
      <c r="O2544" s="9"/>
      <c r="P2544" s="9"/>
      <c r="Q2544" s="9"/>
      <c r="R2544" s="9"/>
    </row>
    <row r="2545" spans="1:18" x14ac:dyDescent="0.2">
      <c r="A2545" s="33"/>
      <c r="B2545" s="34">
        <f t="shared" si="49"/>
        <v>521</v>
      </c>
      <c r="C2545" s="35" t="s">
        <v>2563</v>
      </c>
      <c r="D2545" s="35" t="str">
        <f>VLOOKUP(C2545,[9]Resumen!$C$1:$J$65536,8,0)</f>
        <v>1 Poste de concreto (16/800) de suspensión (3°) Tipo SUS2-16</v>
      </c>
      <c r="E2545" s="37" t="s">
        <v>50</v>
      </c>
      <c r="F2545" s="38">
        <f t="shared" si="48"/>
        <v>1</v>
      </c>
      <c r="G2545" s="39">
        <f>VLOOKUP(C2545,'[10]Estructuras de Acero y Concreto'!$C$1:$L$65536,7,0)</f>
        <v>1223.917793778231</v>
      </c>
      <c r="H2545" s="46"/>
      <c r="I2545" s="41"/>
      <c r="J2545" s="42">
        <f>VLOOKUP(C2545,'[10]Estructuras de Acero y Concreto'!$C$1:$L$65536,10,0)</f>
        <v>3388</v>
      </c>
      <c r="M2545" s="9"/>
      <c r="N2545" s="9"/>
      <c r="O2545" s="9"/>
      <c r="P2545" s="9"/>
      <c r="Q2545" s="9"/>
      <c r="R2545" s="9"/>
    </row>
    <row r="2546" spans="1:18" x14ac:dyDescent="0.2">
      <c r="A2546" s="33"/>
      <c r="B2546" s="34">
        <f t="shared" si="49"/>
        <v>522</v>
      </c>
      <c r="C2546" s="35" t="s">
        <v>2564</v>
      </c>
      <c r="D2546" s="35" t="str">
        <f>VLOOKUP(C2546,[9]Resumen!$C$1:$J$65536,8,0)</f>
        <v>2 Poste de concreto (16/700) de suspensión (30°) Tipo SUS21-16</v>
      </c>
      <c r="E2546" s="37" t="s">
        <v>50</v>
      </c>
      <c r="F2546" s="38">
        <f t="shared" si="48"/>
        <v>1</v>
      </c>
      <c r="G2546" s="39">
        <f>VLOOKUP(C2546,'[10]Estructuras de Acero y Concreto'!$C$1:$L$65536,7,0)</f>
        <v>1145.4627910029819</v>
      </c>
      <c r="H2546" s="46"/>
      <c r="I2546" s="41"/>
      <c r="J2546" s="42">
        <f>VLOOKUP(C2546,'[10]Estructuras de Acero y Concreto'!$C$1:$L$65536,10,0)</f>
        <v>6622</v>
      </c>
      <c r="M2546" s="9"/>
      <c r="N2546" s="9"/>
      <c r="O2546" s="9"/>
      <c r="P2546" s="9"/>
      <c r="Q2546" s="9"/>
      <c r="R2546" s="9"/>
    </row>
    <row r="2547" spans="1:18" x14ac:dyDescent="0.2">
      <c r="A2547" s="33"/>
      <c r="B2547" s="34">
        <f t="shared" si="49"/>
        <v>523</v>
      </c>
      <c r="C2547" s="35" t="s">
        <v>2565</v>
      </c>
      <c r="D2547" s="35" t="str">
        <f>VLOOKUP(C2547,[9]Resumen!$C$1:$J$65536,8,0)</f>
        <v>2 Poste de concreto (16/600) de ángulo mayor (50°) Tipo AUS2-16</v>
      </c>
      <c r="E2547" s="37" t="s">
        <v>50</v>
      </c>
      <c r="F2547" s="38">
        <f t="shared" si="48"/>
        <v>1</v>
      </c>
      <c r="G2547" s="39">
        <f>VLOOKUP(C2547,'[10]Estructuras de Acero y Concreto'!$C$1:$L$65536,7,0)</f>
        <v>1067.0077882277328</v>
      </c>
      <c r="H2547" s="46"/>
      <c r="I2547" s="41"/>
      <c r="J2547" s="42">
        <f>VLOOKUP(C2547,'[10]Estructuras de Acero y Concreto'!$C$1:$L$65536,10,0)</f>
        <v>6468</v>
      </c>
      <c r="M2547" s="9"/>
      <c r="N2547" s="9"/>
      <c r="O2547" s="9"/>
      <c r="P2547" s="9"/>
      <c r="Q2547" s="9"/>
      <c r="R2547" s="9"/>
    </row>
    <row r="2548" spans="1:18" x14ac:dyDescent="0.2">
      <c r="A2548" s="33"/>
      <c r="B2548" s="34">
        <f t="shared" si="49"/>
        <v>524</v>
      </c>
      <c r="C2548" s="35" t="s">
        <v>2566</v>
      </c>
      <c r="D2548" s="35" t="str">
        <f>VLOOKUP(C2548,[9]Resumen!$C$1:$J$65536,8,0)</f>
        <v>2 Poste de concreto (16/900) de retención y terminal (90°) Tipo RTUS2-16</v>
      </c>
      <c r="E2548" s="37" t="s">
        <v>50</v>
      </c>
      <c r="F2548" s="38">
        <f t="shared" si="48"/>
        <v>1</v>
      </c>
      <c r="G2548" s="39">
        <f>VLOOKUP(C2548,'[10]Estructuras de Acero y Concreto'!$C$1:$L$65536,7,0)</f>
        <v>1302.3727965534802</v>
      </c>
      <c r="H2548" s="46"/>
      <c r="I2548" s="41"/>
      <c r="J2548" s="42">
        <f>VLOOKUP(C2548,'[10]Estructuras de Acero y Concreto'!$C$1:$L$65536,10,0)</f>
        <v>6930</v>
      </c>
      <c r="M2548" s="9"/>
      <c r="N2548" s="9"/>
      <c r="O2548" s="9"/>
      <c r="P2548" s="9"/>
      <c r="Q2548" s="9"/>
      <c r="R2548" s="9"/>
    </row>
    <row r="2549" spans="1:18" x14ac:dyDescent="0.2">
      <c r="A2549" s="33"/>
      <c r="B2549" s="34">
        <f t="shared" si="49"/>
        <v>525</v>
      </c>
      <c r="C2549" s="35" t="s">
        <v>2567</v>
      </c>
      <c r="D2549" s="35" t="str">
        <f>VLOOKUP(C2549,[9]Resumen!$C$1:$J$65536,8,0)</f>
        <v>1 Poste de concreto (16/900) de suspensión (3°) Tipo SUS2-16</v>
      </c>
      <c r="E2549" s="37" t="s">
        <v>50</v>
      </c>
      <c r="F2549" s="38">
        <f t="shared" si="48"/>
        <v>1</v>
      </c>
      <c r="G2549" s="39">
        <f>VLOOKUP(C2549,'[10]Estructuras de Acero y Concreto'!$C$1:$L$65536,7,0)</f>
        <v>1302.3727965534802</v>
      </c>
      <c r="H2549" s="46"/>
      <c r="I2549" s="41"/>
      <c r="J2549" s="42">
        <f>VLOOKUP(C2549,'[10]Estructuras de Acero y Concreto'!$C$1:$L$65536,10,0)</f>
        <v>3465</v>
      </c>
      <c r="M2549" s="9"/>
      <c r="N2549" s="9"/>
      <c r="O2549" s="9"/>
      <c r="P2549" s="9"/>
      <c r="Q2549" s="9"/>
      <c r="R2549" s="9"/>
    </row>
    <row r="2550" spans="1:18" x14ac:dyDescent="0.2">
      <c r="A2550" s="33"/>
      <c r="B2550" s="34">
        <f t="shared" si="49"/>
        <v>526</v>
      </c>
      <c r="C2550" s="35" t="s">
        <v>2568</v>
      </c>
      <c r="D2550" s="35" t="str">
        <f>VLOOKUP(C2550,[9]Resumen!$C$1:$J$65536,8,0)</f>
        <v>2 Poste de concreto (16/800) de suspensión (30°) Tipo SUS21-16</v>
      </c>
      <c r="E2550" s="37" t="s">
        <v>50</v>
      </c>
      <c r="F2550" s="38">
        <f t="shared" si="48"/>
        <v>1</v>
      </c>
      <c r="G2550" s="39">
        <f>VLOOKUP(C2550,'[10]Estructuras de Acero y Concreto'!$C$1:$L$65536,7,0)</f>
        <v>1223.917793778231</v>
      </c>
      <c r="H2550" s="46"/>
      <c r="I2550" s="41"/>
      <c r="J2550" s="42">
        <f>VLOOKUP(C2550,'[10]Estructuras de Acero y Concreto'!$C$1:$L$65536,10,0)</f>
        <v>6776</v>
      </c>
      <c r="M2550" s="9"/>
      <c r="N2550" s="9"/>
      <c r="O2550" s="9"/>
      <c r="P2550" s="9"/>
      <c r="Q2550" s="9"/>
      <c r="R2550" s="9"/>
    </row>
    <row r="2551" spans="1:18" x14ac:dyDescent="0.2">
      <c r="A2551" s="33"/>
      <c r="B2551" s="34">
        <f t="shared" si="49"/>
        <v>527</v>
      </c>
      <c r="C2551" s="35" t="s">
        <v>2569</v>
      </c>
      <c r="D2551" s="35" t="str">
        <f>VLOOKUP(C2551,[9]Resumen!$C$1:$J$65536,8,0)</f>
        <v>2 Poste de concreto (16/700) de ángulo mayor (50°) Tipo AUS2-16</v>
      </c>
      <c r="E2551" s="37" t="s">
        <v>50</v>
      </c>
      <c r="F2551" s="38">
        <f t="shared" si="48"/>
        <v>1</v>
      </c>
      <c r="G2551" s="39">
        <f>VLOOKUP(C2551,'[10]Estructuras de Acero y Concreto'!$C$1:$L$65536,7,0)</f>
        <v>1145.4627910029819</v>
      </c>
      <c r="H2551" s="46"/>
      <c r="I2551" s="41"/>
      <c r="J2551" s="42">
        <f>VLOOKUP(C2551,'[10]Estructuras de Acero y Concreto'!$C$1:$L$65536,10,0)</f>
        <v>6622</v>
      </c>
      <c r="M2551" s="9"/>
      <c r="N2551" s="9"/>
      <c r="O2551" s="9"/>
      <c r="P2551" s="9"/>
      <c r="Q2551" s="9"/>
      <c r="R2551" s="9"/>
    </row>
    <row r="2552" spans="1:18" x14ac:dyDescent="0.2">
      <c r="A2552" s="33"/>
      <c r="B2552" s="34">
        <f t="shared" si="49"/>
        <v>528</v>
      </c>
      <c r="C2552" s="35" t="s">
        <v>2570</v>
      </c>
      <c r="D2552" s="35" t="str">
        <f>VLOOKUP(C2552,[9]Resumen!$C$1:$J$65536,8,0)</f>
        <v>2 Poste de concreto (16/900) de retención y terminal (90°) Tipo RTUS2-16</v>
      </c>
      <c r="E2552" s="37" t="s">
        <v>50</v>
      </c>
      <c r="F2552" s="38">
        <f t="shared" si="48"/>
        <v>1</v>
      </c>
      <c r="G2552" s="39">
        <f>VLOOKUP(C2552,'[10]Estructuras de Acero y Concreto'!$C$1:$L$65536,7,0)</f>
        <v>1302.3727965534802</v>
      </c>
      <c r="H2552" s="46"/>
      <c r="I2552" s="41"/>
      <c r="J2552" s="42">
        <f>VLOOKUP(C2552,'[10]Estructuras de Acero y Concreto'!$C$1:$L$65536,10,0)</f>
        <v>6930</v>
      </c>
      <c r="M2552" s="9"/>
      <c r="N2552" s="9"/>
      <c r="O2552" s="9"/>
      <c r="P2552" s="9"/>
      <c r="Q2552" s="9"/>
      <c r="R2552" s="9"/>
    </row>
    <row r="2553" spans="1:18" x14ac:dyDescent="0.2">
      <c r="A2553" s="33"/>
      <c r="B2553" s="34">
        <f t="shared" si="49"/>
        <v>529</v>
      </c>
      <c r="C2553" s="35" t="s">
        <v>2571</v>
      </c>
      <c r="D2553" s="35" t="str">
        <f>VLOOKUP(C2553,[9]Resumen!$C$1:$J$65536,8,0)</f>
        <v>1 Poste de concreto (16/300) de suspensión (3°) Tipo SUS1-16</v>
      </c>
      <c r="E2553" s="37" t="s">
        <v>50</v>
      </c>
      <c r="F2553" s="38">
        <f t="shared" si="48"/>
        <v>1</v>
      </c>
      <c r="G2553" s="39">
        <f>VLOOKUP(C2553,'[10]Estructuras de Acero y Concreto'!$C$1:$L$65536,7,0)</f>
        <v>831.64277990198605</v>
      </c>
      <c r="H2553" s="46"/>
      <c r="I2553" s="41"/>
      <c r="J2553" s="42">
        <f>VLOOKUP(C2553,'[10]Estructuras de Acero y Concreto'!$C$1:$L$65536,10,0)</f>
        <v>3003</v>
      </c>
      <c r="M2553" s="9"/>
      <c r="N2553" s="9"/>
      <c r="O2553" s="9"/>
      <c r="P2553" s="9"/>
      <c r="Q2553" s="9"/>
      <c r="R2553" s="9"/>
    </row>
    <row r="2554" spans="1:18" x14ac:dyDescent="0.2">
      <c r="A2554" s="33"/>
      <c r="B2554" s="34">
        <f t="shared" si="49"/>
        <v>530</v>
      </c>
      <c r="C2554" s="35" t="s">
        <v>2572</v>
      </c>
      <c r="D2554" s="35" t="str">
        <f>VLOOKUP(C2554,[9]Resumen!$C$1:$J$65536,8,0)</f>
        <v>1 Poste de concreto (16/300) de suspensión (30°) Tipo SUS11-16</v>
      </c>
      <c r="E2554" s="37" t="s">
        <v>50</v>
      </c>
      <c r="F2554" s="38">
        <f t="shared" si="48"/>
        <v>1</v>
      </c>
      <c r="G2554" s="39">
        <f>VLOOKUP(C2554,'[10]Estructuras de Acero y Concreto'!$C$1:$L$65536,7,0)</f>
        <v>831.64277990198605</v>
      </c>
      <c r="H2554" s="46"/>
      <c r="I2554" s="41"/>
      <c r="J2554" s="42">
        <f>VLOOKUP(C2554,'[10]Estructuras de Acero y Concreto'!$C$1:$L$65536,10,0)</f>
        <v>3003</v>
      </c>
      <c r="M2554" s="9"/>
      <c r="N2554" s="9"/>
      <c r="O2554" s="9"/>
      <c r="P2554" s="9"/>
      <c r="Q2554" s="9"/>
      <c r="R2554" s="9"/>
    </row>
    <row r="2555" spans="1:18" x14ac:dyDescent="0.2">
      <c r="A2555" s="33"/>
      <c r="B2555" s="34">
        <f t="shared" si="49"/>
        <v>531</v>
      </c>
      <c r="C2555" s="35" t="s">
        <v>2573</v>
      </c>
      <c r="D2555" s="35" t="str">
        <f>VLOOKUP(C2555,[9]Resumen!$C$1:$J$65536,8,0)</f>
        <v>1 Poste de concreto (16/400) de ángulo mayor (50°) Tipo AUS1-16</v>
      </c>
      <c r="E2555" s="37" t="s">
        <v>50</v>
      </c>
      <c r="F2555" s="38">
        <f t="shared" si="48"/>
        <v>1</v>
      </c>
      <c r="G2555" s="39">
        <f>VLOOKUP(C2555,'[10]Estructuras de Acero y Concreto'!$C$1:$L$65536,7,0)</f>
        <v>910.09778267723516</v>
      </c>
      <c r="H2555" s="46"/>
      <c r="I2555" s="41"/>
      <c r="J2555" s="42">
        <f>VLOOKUP(C2555,'[10]Estructuras de Acero y Concreto'!$C$1:$L$65536,10,0)</f>
        <v>3080</v>
      </c>
      <c r="M2555" s="9"/>
      <c r="N2555" s="9"/>
      <c r="O2555" s="9"/>
      <c r="P2555" s="9"/>
      <c r="Q2555" s="9"/>
      <c r="R2555" s="9"/>
    </row>
    <row r="2556" spans="1:18" x14ac:dyDescent="0.2">
      <c r="A2556" s="33"/>
      <c r="B2556" s="34">
        <f t="shared" si="49"/>
        <v>532</v>
      </c>
      <c r="C2556" s="35" t="s">
        <v>2574</v>
      </c>
      <c r="D2556" s="35" t="str">
        <f>VLOOKUP(C2556,[9]Resumen!$C$1:$J$65536,8,0)</f>
        <v>1 Poste de concreto (16/300) de retención y terminal (90°) Tipo RTUS1-16</v>
      </c>
      <c r="E2556" s="37" t="s">
        <v>50</v>
      </c>
      <c r="F2556" s="38">
        <f t="shared" si="48"/>
        <v>1</v>
      </c>
      <c r="G2556" s="39">
        <f>VLOOKUP(C2556,'[10]Estructuras de Acero y Concreto'!$C$1:$L$65536,7,0)</f>
        <v>831.64277990198605</v>
      </c>
      <c r="H2556" s="46"/>
      <c r="I2556" s="41"/>
      <c r="J2556" s="42">
        <f>VLOOKUP(C2556,'[10]Estructuras de Acero y Concreto'!$C$1:$L$65536,10,0)</f>
        <v>3003</v>
      </c>
      <c r="M2556" s="9"/>
      <c r="N2556" s="9"/>
      <c r="O2556" s="9"/>
      <c r="P2556" s="9"/>
      <c r="Q2556" s="9"/>
      <c r="R2556" s="9"/>
    </row>
    <row r="2557" spans="1:18" x14ac:dyDescent="0.2">
      <c r="A2557" s="33"/>
      <c r="B2557" s="34">
        <f t="shared" si="49"/>
        <v>533</v>
      </c>
      <c r="C2557" s="35" t="s">
        <v>2575</v>
      </c>
      <c r="D2557" s="35" t="str">
        <f>VLOOKUP(C2557,[9]Resumen!$C$1:$J$65536,8,0)</f>
        <v>1 Poste de concreto (16/300) de suspensión (3°) Tipo SUS1-16</v>
      </c>
      <c r="E2557" s="37" t="s">
        <v>50</v>
      </c>
      <c r="F2557" s="38">
        <f t="shared" si="48"/>
        <v>1</v>
      </c>
      <c r="G2557" s="39">
        <f>VLOOKUP(C2557,'[10]Estructuras de Acero y Concreto'!$C$1:$L$65536,7,0)</f>
        <v>831.64277990198605</v>
      </c>
      <c r="H2557" s="46"/>
      <c r="I2557" s="41"/>
      <c r="J2557" s="42">
        <f>VLOOKUP(C2557,'[10]Estructuras de Acero y Concreto'!$C$1:$L$65536,10,0)</f>
        <v>3003</v>
      </c>
      <c r="M2557" s="9"/>
      <c r="N2557" s="9"/>
      <c r="O2557" s="9"/>
      <c r="P2557" s="9"/>
      <c r="Q2557" s="9"/>
      <c r="R2557" s="9"/>
    </row>
    <row r="2558" spans="1:18" x14ac:dyDescent="0.2">
      <c r="A2558" s="33"/>
      <c r="B2558" s="34">
        <f t="shared" si="49"/>
        <v>534</v>
      </c>
      <c r="C2558" s="35" t="s">
        <v>2576</v>
      </c>
      <c r="D2558" s="35" t="str">
        <f>VLOOKUP(C2558,[9]Resumen!$C$1:$J$65536,8,0)</f>
        <v>1 Poste de concreto (16/400) de suspensión (30°) Tipo SUS11-16</v>
      </c>
      <c r="E2558" s="37" t="s">
        <v>50</v>
      </c>
      <c r="F2558" s="38">
        <f t="shared" si="48"/>
        <v>1</v>
      </c>
      <c r="G2558" s="39">
        <f>VLOOKUP(C2558,'[10]Estructuras de Acero y Concreto'!$C$1:$L$65536,7,0)</f>
        <v>910.09778267723516</v>
      </c>
      <c r="H2558" s="46"/>
      <c r="I2558" s="41"/>
      <c r="J2558" s="42">
        <f>VLOOKUP(C2558,'[10]Estructuras de Acero y Concreto'!$C$1:$L$65536,10,0)</f>
        <v>3080</v>
      </c>
      <c r="M2558" s="9"/>
      <c r="N2558" s="9"/>
      <c r="O2558" s="9"/>
      <c r="P2558" s="9"/>
      <c r="Q2558" s="9"/>
      <c r="R2558" s="9"/>
    </row>
    <row r="2559" spans="1:18" x14ac:dyDescent="0.2">
      <c r="A2559" s="33"/>
      <c r="B2559" s="34">
        <f t="shared" si="49"/>
        <v>535</v>
      </c>
      <c r="C2559" s="35" t="s">
        <v>2577</v>
      </c>
      <c r="D2559" s="35" t="str">
        <f>VLOOKUP(C2559,[9]Resumen!$C$1:$J$65536,8,0)</f>
        <v>1 Poste de concreto (16/400) de ángulo mayor (50°) Tipo AUS1-16</v>
      </c>
      <c r="E2559" s="37" t="s">
        <v>50</v>
      </c>
      <c r="F2559" s="38">
        <f t="shared" si="48"/>
        <v>1</v>
      </c>
      <c r="G2559" s="39">
        <f>VLOOKUP(C2559,'[10]Estructuras de Acero y Concreto'!$C$1:$L$65536,7,0)</f>
        <v>910.09778267723516</v>
      </c>
      <c r="H2559" s="46"/>
      <c r="I2559" s="41"/>
      <c r="J2559" s="42">
        <f>VLOOKUP(C2559,'[10]Estructuras de Acero y Concreto'!$C$1:$L$65536,10,0)</f>
        <v>3080</v>
      </c>
      <c r="M2559" s="9"/>
      <c r="N2559" s="9"/>
      <c r="O2559" s="9"/>
      <c r="P2559" s="9"/>
      <c r="Q2559" s="9"/>
      <c r="R2559" s="9"/>
    </row>
    <row r="2560" spans="1:18" x14ac:dyDescent="0.2">
      <c r="A2560" s="33"/>
      <c r="B2560" s="34">
        <f t="shared" si="49"/>
        <v>536</v>
      </c>
      <c r="C2560" s="35" t="s">
        <v>2578</v>
      </c>
      <c r="D2560" s="35" t="str">
        <f>VLOOKUP(C2560,[9]Resumen!$C$1:$J$65536,8,0)</f>
        <v>1 Poste de concreto (16/500) de retención y terminal (90°) Tipo RTUS1-16</v>
      </c>
      <c r="E2560" s="37" t="s">
        <v>50</v>
      </c>
      <c r="F2560" s="38">
        <f t="shared" si="48"/>
        <v>1</v>
      </c>
      <c r="G2560" s="39">
        <f>VLOOKUP(C2560,'[10]Estructuras de Acero y Concreto'!$C$1:$L$65536,7,0)</f>
        <v>988.55278545248427</v>
      </c>
      <c r="H2560" s="46"/>
      <c r="I2560" s="41"/>
      <c r="J2560" s="42">
        <f>VLOOKUP(C2560,'[10]Estructuras de Acero y Concreto'!$C$1:$L$65536,10,0)</f>
        <v>3157</v>
      </c>
      <c r="M2560" s="9"/>
      <c r="N2560" s="9"/>
      <c r="O2560" s="9"/>
      <c r="P2560" s="9"/>
      <c r="Q2560" s="9"/>
      <c r="R2560" s="9"/>
    </row>
    <row r="2561" spans="1:18" x14ac:dyDescent="0.2">
      <c r="A2561" s="33"/>
      <c r="B2561" s="34">
        <f t="shared" si="49"/>
        <v>537</v>
      </c>
      <c r="C2561" s="35" t="s">
        <v>2579</v>
      </c>
      <c r="D2561" s="35" t="str">
        <f>VLOOKUP(C2561,[9]Resumen!$C$1:$J$65536,8,0)</f>
        <v>1 Poste de concreto (16/300) de suspensión (3°) Tipo SUS1-16</v>
      </c>
      <c r="E2561" s="37" t="s">
        <v>50</v>
      </c>
      <c r="F2561" s="38">
        <f t="shared" si="48"/>
        <v>1</v>
      </c>
      <c r="G2561" s="39">
        <f>VLOOKUP(C2561,'[10]Estructuras de Acero y Concreto'!$C$1:$L$65536,7,0)</f>
        <v>831.64277990198605</v>
      </c>
      <c r="H2561" s="46"/>
      <c r="I2561" s="41"/>
      <c r="J2561" s="42">
        <f>VLOOKUP(C2561,'[10]Estructuras de Acero y Concreto'!$C$1:$L$65536,10,0)</f>
        <v>3003</v>
      </c>
      <c r="M2561" s="9"/>
      <c r="N2561" s="9"/>
      <c r="O2561" s="9"/>
      <c r="P2561" s="9"/>
      <c r="Q2561" s="9"/>
      <c r="R2561" s="9"/>
    </row>
    <row r="2562" spans="1:18" x14ac:dyDescent="0.2">
      <c r="A2562" s="33"/>
      <c r="B2562" s="34">
        <f t="shared" si="49"/>
        <v>538</v>
      </c>
      <c r="C2562" s="35" t="s">
        <v>2580</v>
      </c>
      <c r="D2562" s="35" t="str">
        <f>VLOOKUP(C2562,[9]Resumen!$C$1:$J$65536,8,0)</f>
        <v>1 Poste de concreto (16/500) de suspensión (30°) Tipo SUS11-16</v>
      </c>
      <c r="E2562" s="37" t="s">
        <v>50</v>
      </c>
      <c r="F2562" s="38">
        <f t="shared" si="48"/>
        <v>1</v>
      </c>
      <c r="G2562" s="39">
        <f>VLOOKUP(C2562,'[10]Estructuras de Acero y Concreto'!$C$1:$L$65536,7,0)</f>
        <v>988.55278545248427</v>
      </c>
      <c r="H2562" s="46"/>
      <c r="I2562" s="41"/>
      <c r="J2562" s="42">
        <f>VLOOKUP(C2562,'[10]Estructuras de Acero y Concreto'!$C$1:$L$65536,10,0)</f>
        <v>3157</v>
      </c>
      <c r="M2562" s="9"/>
      <c r="N2562" s="9"/>
      <c r="O2562" s="9"/>
      <c r="P2562" s="9"/>
      <c r="Q2562" s="9"/>
      <c r="R2562" s="9"/>
    </row>
    <row r="2563" spans="1:18" x14ac:dyDescent="0.2">
      <c r="A2563" s="33"/>
      <c r="B2563" s="34">
        <f t="shared" si="49"/>
        <v>539</v>
      </c>
      <c r="C2563" s="35" t="s">
        <v>2581</v>
      </c>
      <c r="D2563" s="35" t="str">
        <f>VLOOKUP(C2563,[9]Resumen!$C$1:$J$65536,8,0)</f>
        <v>1 Poste de concreto (16/500) de ángulo mayor (50°) Tipo AUS1-16</v>
      </c>
      <c r="E2563" s="37" t="s">
        <v>50</v>
      </c>
      <c r="F2563" s="38">
        <f t="shared" si="48"/>
        <v>1</v>
      </c>
      <c r="G2563" s="39">
        <f>VLOOKUP(C2563,'[10]Estructuras de Acero y Concreto'!$C$1:$L$65536,7,0)</f>
        <v>988.55278545248427</v>
      </c>
      <c r="H2563" s="46"/>
      <c r="I2563" s="41"/>
      <c r="J2563" s="42">
        <f>VLOOKUP(C2563,'[10]Estructuras de Acero y Concreto'!$C$1:$L$65536,10,0)</f>
        <v>3157</v>
      </c>
      <c r="M2563" s="9"/>
      <c r="N2563" s="9"/>
      <c r="O2563" s="9"/>
      <c r="P2563" s="9"/>
      <c r="Q2563" s="9"/>
      <c r="R2563" s="9"/>
    </row>
    <row r="2564" spans="1:18" x14ac:dyDescent="0.2">
      <c r="A2564" s="33"/>
      <c r="B2564" s="34">
        <f t="shared" si="49"/>
        <v>540</v>
      </c>
      <c r="C2564" s="35" t="s">
        <v>2582</v>
      </c>
      <c r="D2564" s="35" t="str">
        <f>VLOOKUP(C2564,[9]Resumen!$C$1:$J$65536,8,0)</f>
        <v>1 Poste de concreto (16/600) de retención y terminal (90°) Tipo RTUS1-16</v>
      </c>
      <c r="E2564" s="37" t="s">
        <v>50</v>
      </c>
      <c r="F2564" s="38">
        <f t="shared" si="48"/>
        <v>1</v>
      </c>
      <c r="G2564" s="39">
        <f>VLOOKUP(C2564,'[10]Estructuras de Acero y Concreto'!$C$1:$L$65536,7,0)</f>
        <v>1067.0077882277328</v>
      </c>
      <c r="H2564" s="46"/>
      <c r="I2564" s="41"/>
      <c r="J2564" s="42">
        <f>VLOOKUP(C2564,'[10]Estructuras de Acero y Concreto'!$C$1:$L$65536,10,0)</f>
        <v>3234</v>
      </c>
      <c r="M2564" s="9"/>
      <c r="N2564" s="9"/>
      <c r="O2564" s="9"/>
      <c r="P2564" s="9"/>
      <c r="Q2564" s="9"/>
      <c r="R2564" s="9"/>
    </row>
    <row r="2565" spans="1:18" x14ac:dyDescent="0.2">
      <c r="A2565" s="33"/>
      <c r="B2565" s="34">
        <f t="shared" si="49"/>
        <v>541</v>
      </c>
      <c r="C2565" s="35" t="s">
        <v>2583</v>
      </c>
      <c r="D2565" s="35" t="str">
        <f>VLOOKUP(C2565,[9]Resumen!$C$1:$J$65536,8,0)</f>
        <v>1 Poste de concreto (16/300) de suspensión (3°) Tipo SUS1-16</v>
      </c>
      <c r="E2565" s="37" t="s">
        <v>50</v>
      </c>
      <c r="F2565" s="38">
        <f t="shared" si="48"/>
        <v>1</v>
      </c>
      <c r="G2565" s="39">
        <f>VLOOKUP(C2565,'[10]Estructuras de Acero y Concreto'!$C$1:$L$65536,7,0)</f>
        <v>831.64277990198605</v>
      </c>
      <c r="H2565" s="46"/>
      <c r="I2565" s="41"/>
      <c r="J2565" s="42">
        <f>VLOOKUP(C2565,'[10]Estructuras de Acero y Concreto'!$C$1:$L$65536,10,0)</f>
        <v>3003</v>
      </c>
      <c r="M2565" s="9"/>
      <c r="N2565" s="9"/>
      <c r="O2565" s="9"/>
      <c r="P2565" s="9"/>
      <c r="Q2565" s="9"/>
      <c r="R2565" s="9"/>
    </row>
    <row r="2566" spans="1:18" x14ac:dyDescent="0.2">
      <c r="A2566" s="33"/>
      <c r="B2566" s="34">
        <f t="shared" si="49"/>
        <v>542</v>
      </c>
      <c r="C2566" s="35" t="s">
        <v>2584</v>
      </c>
      <c r="D2566" s="35" t="str">
        <f>VLOOKUP(C2566,[9]Resumen!$C$1:$J$65536,8,0)</f>
        <v>1 Poste de concreto (16/700) de suspensión (30°) Tipo SUS11-16</v>
      </c>
      <c r="E2566" s="37" t="s">
        <v>50</v>
      </c>
      <c r="F2566" s="38">
        <f t="shared" si="48"/>
        <v>1</v>
      </c>
      <c r="G2566" s="39">
        <f>VLOOKUP(C2566,'[10]Estructuras de Acero y Concreto'!$C$1:$L$65536,7,0)</f>
        <v>1145.4627910029819</v>
      </c>
      <c r="H2566" s="46"/>
      <c r="I2566" s="41"/>
      <c r="J2566" s="42">
        <f>VLOOKUP(C2566,'[10]Estructuras de Acero y Concreto'!$C$1:$L$65536,10,0)</f>
        <v>3311</v>
      </c>
      <c r="M2566" s="9"/>
      <c r="N2566" s="9"/>
      <c r="O2566" s="9"/>
      <c r="P2566" s="9"/>
      <c r="Q2566" s="9"/>
      <c r="R2566" s="9"/>
    </row>
    <row r="2567" spans="1:18" x14ac:dyDescent="0.2">
      <c r="A2567" s="33"/>
      <c r="B2567" s="34">
        <f t="shared" si="49"/>
        <v>543</v>
      </c>
      <c r="C2567" s="35" t="s">
        <v>2585</v>
      </c>
      <c r="D2567" s="35" t="str">
        <f>VLOOKUP(C2567,[9]Resumen!$C$1:$J$65536,8,0)</f>
        <v>1 Poste de concreto (16/900) de ángulo mayor (50°) Tipo AUS1-16</v>
      </c>
      <c r="E2567" s="37" t="s">
        <v>50</v>
      </c>
      <c r="F2567" s="38">
        <f t="shared" si="48"/>
        <v>1</v>
      </c>
      <c r="G2567" s="39">
        <f>VLOOKUP(C2567,'[10]Estructuras de Acero y Concreto'!$C$1:$L$65536,7,0)</f>
        <v>1302.3727965534802</v>
      </c>
      <c r="H2567" s="46"/>
      <c r="I2567" s="41"/>
      <c r="J2567" s="42">
        <f>VLOOKUP(C2567,'[10]Estructuras de Acero y Concreto'!$C$1:$L$65536,10,0)</f>
        <v>3465</v>
      </c>
      <c r="M2567" s="9"/>
      <c r="N2567" s="9"/>
      <c r="O2567" s="9"/>
      <c r="P2567" s="9"/>
      <c r="Q2567" s="9"/>
      <c r="R2567" s="9"/>
    </row>
    <row r="2568" spans="1:18" x14ac:dyDescent="0.2">
      <c r="A2568" s="33"/>
      <c r="B2568" s="34">
        <f t="shared" si="49"/>
        <v>544</v>
      </c>
      <c r="C2568" s="35" t="s">
        <v>2586</v>
      </c>
      <c r="D2568" s="35" t="str">
        <f>VLOOKUP(C2568,[9]Resumen!$C$1:$J$65536,8,0)</f>
        <v>1 Poste de concreto (16/600) de retención y terminal (90°) Tipo RTUS1-16</v>
      </c>
      <c r="E2568" s="37" t="s">
        <v>50</v>
      </c>
      <c r="F2568" s="38">
        <f t="shared" si="48"/>
        <v>1</v>
      </c>
      <c r="G2568" s="39">
        <f>VLOOKUP(C2568,'[10]Estructuras de Acero y Concreto'!$C$1:$L$65536,7,0)</f>
        <v>1067.0077882277328</v>
      </c>
      <c r="H2568" s="46"/>
      <c r="I2568" s="41"/>
      <c r="J2568" s="42">
        <f>VLOOKUP(C2568,'[10]Estructuras de Acero y Concreto'!$C$1:$L$65536,10,0)</f>
        <v>3234</v>
      </c>
      <c r="M2568" s="9"/>
      <c r="N2568" s="9"/>
      <c r="O2568" s="9"/>
      <c r="P2568" s="9"/>
      <c r="Q2568" s="9"/>
      <c r="R2568" s="9"/>
    </row>
    <row r="2569" spans="1:18" x14ac:dyDescent="0.2">
      <c r="A2569" s="33"/>
      <c r="B2569" s="34">
        <f t="shared" si="49"/>
        <v>545</v>
      </c>
      <c r="C2569" s="35" t="s">
        <v>2587</v>
      </c>
      <c r="D2569" s="35" t="str">
        <f>VLOOKUP(C2569,[9]Resumen!$C$1:$J$65536,8,0)</f>
        <v>1 Poste de concreto (16/400) de suspensión (3°) Tipo SUS1-16</v>
      </c>
      <c r="E2569" s="37" t="s">
        <v>50</v>
      </c>
      <c r="F2569" s="38">
        <f t="shared" si="48"/>
        <v>1</v>
      </c>
      <c r="G2569" s="39">
        <f>VLOOKUP(C2569,'[10]Estructuras de Acero y Concreto'!$C$1:$L$65536,7,0)</f>
        <v>910.09778267723516</v>
      </c>
      <c r="H2569" s="46"/>
      <c r="I2569" s="41"/>
      <c r="J2569" s="42">
        <f>VLOOKUP(C2569,'[10]Estructuras de Acero y Concreto'!$C$1:$L$65536,10,0)</f>
        <v>3080</v>
      </c>
      <c r="M2569" s="9"/>
      <c r="N2569" s="9"/>
      <c r="O2569" s="9"/>
      <c r="P2569" s="9"/>
      <c r="Q2569" s="9"/>
      <c r="R2569" s="9"/>
    </row>
    <row r="2570" spans="1:18" x14ac:dyDescent="0.2">
      <c r="A2570" s="33"/>
      <c r="B2570" s="34">
        <f t="shared" si="49"/>
        <v>546</v>
      </c>
      <c r="C2570" s="35" t="s">
        <v>2588</v>
      </c>
      <c r="D2570" s="35" t="str">
        <f>VLOOKUP(C2570,[9]Resumen!$C$1:$J$65536,8,0)</f>
        <v>1 Poste de concreto (16/500) de suspensión (30°) Tipo SUS11-16</v>
      </c>
      <c r="E2570" s="37" t="s">
        <v>50</v>
      </c>
      <c r="F2570" s="38">
        <f t="shared" si="48"/>
        <v>1</v>
      </c>
      <c r="G2570" s="39">
        <f>VLOOKUP(C2570,'[10]Estructuras de Acero y Concreto'!$C$1:$L$65536,7,0)</f>
        <v>988.55278545248427</v>
      </c>
      <c r="H2570" s="46"/>
      <c r="I2570" s="41"/>
      <c r="J2570" s="42">
        <f>VLOOKUP(C2570,'[10]Estructuras de Acero y Concreto'!$C$1:$L$65536,10,0)</f>
        <v>3157</v>
      </c>
      <c r="M2570" s="9"/>
      <c r="N2570" s="9"/>
      <c r="O2570" s="9"/>
      <c r="P2570" s="9"/>
      <c r="Q2570" s="9"/>
      <c r="R2570" s="9"/>
    </row>
    <row r="2571" spans="1:18" x14ac:dyDescent="0.2">
      <c r="A2571" s="33"/>
      <c r="B2571" s="34">
        <f t="shared" si="49"/>
        <v>547</v>
      </c>
      <c r="C2571" s="35" t="s">
        <v>2589</v>
      </c>
      <c r="D2571" s="35" t="str">
        <f>VLOOKUP(C2571,[9]Resumen!$C$1:$J$65536,8,0)</f>
        <v>1 Poste de concreto (16/400) de ángulo mayor (50°) Tipo AUS1-16</v>
      </c>
      <c r="E2571" s="37" t="s">
        <v>50</v>
      </c>
      <c r="F2571" s="38">
        <f t="shared" si="48"/>
        <v>1</v>
      </c>
      <c r="G2571" s="39">
        <f>VLOOKUP(C2571,'[10]Estructuras de Acero y Concreto'!$C$1:$L$65536,7,0)</f>
        <v>910.09778267723516</v>
      </c>
      <c r="H2571" s="46"/>
      <c r="I2571" s="41"/>
      <c r="J2571" s="42">
        <f>VLOOKUP(C2571,'[10]Estructuras de Acero y Concreto'!$C$1:$L$65536,10,0)</f>
        <v>3080</v>
      </c>
      <c r="M2571" s="9"/>
      <c r="N2571" s="9"/>
      <c r="O2571" s="9"/>
      <c r="P2571" s="9"/>
      <c r="Q2571" s="9"/>
      <c r="R2571" s="9"/>
    </row>
    <row r="2572" spans="1:18" x14ac:dyDescent="0.2">
      <c r="A2572" s="33"/>
      <c r="B2572" s="34">
        <f t="shared" si="49"/>
        <v>548</v>
      </c>
      <c r="C2572" s="35" t="s">
        <v>2590</v>
      </c>
      <c r="D2572" s="35" t="str">
        <f>VLOOKUP(C2572,[9]Resumen!$C$1:$J$65536,8,0)</f>
        <v>1 Poste de concreto (16/800) de retención y terminal (90°) Tipo RTUS1-16</v>
      </c>
      <c r="E2572" s="37" t="s">
        <v>50</v>
      </c>
      <c r="F2572" s="38">
        <f t="shared" si="48"/>
        <v>1</v>
      </c>
      <c r="G2572" s="39">
        <f>VLOOKUP(C2572,'[10]Estructuras de Acero y Concreto'!$C$1:$L$65536,7,0)</f>
        <v>1223.917793778231</v>
      </c>
      <c r="H2572" s="46"/>
      <c r="I2572" s="41"/>
      <c r="J2572" s="42">
        <f>VLOOKUP(C2572,'[10]Estructuras de Acero y Concreto'!$C$1:$L$65536,10,0)</f>
        <v>3388</v>
      </c>
      <c r="M2572" s="9"/>
      <c r="N2572" s="9"/>
      <c r="O2572" s="9"/>
      <c r="P2572" s="9"/>
      <c r="Q2572" s="9"/>
      <c r="R2572" s="9"/>
    </row>
    <row r="2573" spans="1:18" x14ac:dyDescent="0.2">
      <c r="A2573" s="33"/>
      <c r="B2573" s="34">
        <f t="shared" si="49"/>
        <v>549</v>
      </c>
      <c r="C2573" s="35" t="s">
        <v>2591</v>
      </c>
      <c r="D2573" s="35" t="str">
        <f>VLOOKUP(C2573,[9]Resumen!$C$1:$J$65536,8,0)</f>
        <v>1 Poste de concreto (16/400) de suspensión (3°) Tipo SUS1-16</v>
      </c>
      <c r="E2573" s="37" t="s">
        <v>50</v>
      </c>
      <c r="F2573" s="38">
        <f t="shared" si="48"/>
        <v>1</v>
      </c>
      <c r="G2573" s="39">
        <f>VLOOKUP(C2573,'[10]Estructuras de Acero y Concreto'!$C$1:$L$65536,7,0)</f>
        <v>910.09778267723516</v>
      </c>
      <c r="H2573" s="46"/>
      <c r="I2573" s="41"/>
      <c r="J2573" s="42">
        <f>VLOOKUP(C2573,'[10]Estructuras de Acero y Concreto'!$C$1:$L$65536,10,0)</f>
        <v>3080</v>
      </c>
      <c r="M2573" s="9"/>
      <c r="N2573" s="9"/>
      <c r="O2573" s="9"/>
      <c r="P2573" s="9"/>
      <c r="Q2573" s="9"/>
      <c r="R2573" s="9"/>
    </row>
    <row r="2574" spans="1:18" x14ac:dyDescent="0.2">
      <c r="A2574" s="33"/>
      <c r="B2574" s="34">
        <f t="shared" si="49"/>
        <v>550</v>
      </c>
      <c r="C2574" s="35" t="s">
        <v>2592</v>
      </c>
      <c r="D2574" s="35" t="str">
        <f>VLOOKUP(C2574,[9]Resumen!$C$1:$J$65536,8,0)</f>
        <v>1 Poste de concreto (16/800) de suspensión (30°) Tipo SUS11-16</v>
      </c>
      <c r="E2574" s="37" t="s">
        <v>50</v>
      </c>
      <c r="F2574" s="38">
        <f t="shared" si="48"/>
        <v>1</v>
      </c>
      <c r="G2574" s="39">
        <f>VLOOKUP(C2574,'[10]Estructuras de Acero y Concreto'!$C$1:$L$65536,7,0)</f>
        <v>1223.917793778231</v>
      </c>
      <c r="H2574" s="46"/>
      <c r="I2574" s="41"/>
      <c r="J2574" s="42">
        <f>VLOOKUP(C2574,'[10]Estructuras de Acero y Concreto'!$C$1:$L$65536,10,0)</f>
        <v>3388</v>
      </c>
      <c r="M2574" s="9"/>
      <c r="N2574" s="9"/>
      <c r="O2574" s="9"/>
      <c r="P2574" s="9"/>
      <c r="Q2574" s="9"/>
      <c r="R2574" s="9"/>
    </row>
    <row r="2575" spans="1:18" x14ac:dyDescent="0.2">
      <c r="A2575" s="33"/>
      <c r="B2575" s="34">
        <f t="shared" si="49"/>
        <v>551</v>
      </c>
      <c r="C2575" s="35" t="s">
        <v>2593</v>
      </c>
      <c r="D2575" s="35" t="str">
        <f>VLOOKUP(C2575,[9]Resumen!$C$1:$J$65536,8,0)</f>
        <v>1 Poste de concreto (16/800) de ángulo mayor (50°) Tipo AUS1-16</v>
      </c>
      <c r="E2575" s="37" t="s">
        <v>50</v>
      </c>
      <c r="F2575" s="38">
        <f t="shared" si="48"/>
        <v>1</v>
      </c>
      <c r="G2575" s="39">
        <f>VLOOKUP(C2575,'[10]Estructuras de Acero y Concreto'!$C$1:$L$65536,7,0)</f>
        <v>1223.917793778231</v>
      </c>
      <c r="H2575" s="46"/>
      <c r="I2575" s="41"/>
      <c r="J2575" s="42">
        <f>VLOOKUP(C2575,'[10]Estructuras de Acero y Concreto'!$C$1:$L$65536,10,0)</f>
        <v>3388</v>
      </c>
      <c r="M2575" s="9"/>
      <c r="N2575" s="9"/>
      <c r="O2575" s="9"/>
      <c r="P2575" s="9"/>
      <c r="Q2575" s="9"/>
      <c r="R2575" s="9"/>
    </row>
    <row r="2576" spans="1:18" x14ac:dyDescent="0.2">
      <c r="A2576" s="33"/>
      <c r="B2576" s="34">
        <f t="shared" si="49"/>
        <v>552</v>
      </c>
      <c r="C2576" s="35" t="s">
        <v>2594</v>
      </c>
      <c r="D2576" s="35" t="str">
        <f>VLOOKUP(C2576,[9]Resumen!$C$1:$J$65536,8,0)</f>
        <v>1 Poste de concreto (16/800) de retención y terminal (90°) Tipo RTUS1-16</v>
      </c>
      <c r="E2576" s="37" t="s">
        <v>50</v>
      </c>
      <c r="F2576" s="38">
        <f t="shared" si="48"/>
        <v>1</v>
      </c>
      <c r="G2576" s="39">
        <f>VLOOKUP(C2576,'[10]Estructuras de Acero y Concreto'!$C$1:$L$65536,7,0)</f>
        <v>1223.917793778231</v>
      </c>
      <c r="H2576" s="46"/>
      <c r="I2576" s="41"/>
      <c r="J2576" s="42">
        <f>VLOOKUP(C2576,'[10]Estructuras de Acero y Concreto'!$C$1:$L$65536,10,0)</f>
        <v>3388</v>
      </c>
      <c r="M2576" s="9"/>
      <c r="N2576" s="9"/>
      <c r="O2576" s="9"/>
      <c r="P2576" s="9"/>
      <c r="Q2576" s="9"/>
      <c r="R2576" s="9"/>
    </row>
    <row r="2577" spans="1:18" x14ac:dyDescent="0.2">
      <c r="A2577" s="33"/>
      <c r="B2577" s="34">
        <f t="shared" si="49"/>
        <v>553</v>
      </c>
      <c r="C2577" s="35" t="s">
        <v>2595</v>
      </c>
      <c r="D2577" s="35" t="str">
        <f>VLOOKUP(C2577,[9]Resumen!$C$1:$J$65536,8,0)</f>
        <v>1 Poste de concreto (16/300) de suspensión (3°) Tipo SUS2-16</v>
      </c>
      <c r="E2577" s="37" t="s">
        <v>50</v>
      </c>
      <c r="F2577" s="38">
        <f t="shared" si="48"/>
        <v>1</v>
      </c>
      <c r="G2577" s="39">
        <f>VLOOKUP(C2577,'[10]Estructuras de Acero y Concreto'!$C$1:$L$65536,7,0)</f>
        <v>831.64277990198605</v>
      </c>
      <c r="H2577" s="46"/>
      <c r="I2577" s="41"/>
      <c r="J2577" s="42">
        <f>VLOOKUP(C2577,'[10]Estructuras de Acero y Concreto'!$C$1:$L$65536,10,0)</f>
        <v>3003</v>
      </c>
      <c r="M2577" s="9"/>
      <c r="N2577" s="9"/>
      <c r="O2577" s="9"/>
      <c r="P2577" s="9"/>
      <c r="Q2577" s="9"/>
      <c r="R2577" s="9"/>
    </row>
    <row r="2578" spans="1:18" x14ac:dyDescent="0.2">
      <c r="A2578" s="33"/>
      <c r="B2578" s="34">
        <f t="shared" si="49"/>
        <v>554</v>
      </c>
      <c r="C2578" s="35" t="s">
        <v>2596</v>
      </c>
      <c r="D2578" s="35" t="str">
        <f>VLOOKUP(C2578,[9]Resumen!$C$1:$J$65536,8,0)</f>
        <v>2 Poste de concreto (16/300) de suspensión (30°) Tipo SUS21-16</v>
      </c>
      <c r="E2578" s="37" t="s">
        <v>50</v>
      </c>
      <c r="F2578" s="38">
        <f t="shared" si="48"/>
        <v>1</v>
      </c>
      <c r="G2578" s="39">
        <f>VLOOKUP(C2578,'[10]Estructuras de Acero y Concreto'!$C$1:$L$65536,7,0)</f>
        <v>831.64277990198605</v>
      </c>
      <c r="H2578" s="46"/>
      <c r="I2578" s="41"/>
      <c r="J2578" s="42">
        <f>VLOOKUP(C2578,'[10]Estructuras de Acero y Concreto'!$C$1:$L$65536,10,0)</f>
        <v>6006</v>
      </c>
      <c r="M2578" s="9"/>
      <c r="N2578" s="9"/>
      <c r="O2578" s="9"/>
      <c r="P2578" s="9"/>
      <c r="Q2578" s="9"/>
      <c r="R2578" s="9"/>
    </row>
    <row r="2579" spans="1:18" x14ac:dyDescent="0.2">
      <c r="A2579" s="33"/>
      <c r="B2579" s="34">
        <f t="shared" si="49"/>
        <v>555</v>
      </c>
      <c r="C2579" s="35" t="s">
        <v>2597</v>
      </c>
      <c r="D2579" s="35" t="str">
        <f>VLOOKUP(C2579,[9]Resumen!$C$1:$J$65536,8,0)</f>
        <v>2 Poste de concreto (16/300) de ángulo mayor (50°) Tipo AUS2-16</v>
      </c>
      <c r="E2579" s="37" t="s">
        <v>50</v>
      </c>
      <c r="F2579" s="38">
        <f t="shared" si="48"/>
        <v>1</v>
      </c>
      <c r="G2579" s="39">
        <f>VLOOKUP(C2579,'[10]Estructuras de Acero y Concreto'!$C$1:$L$65536,7,0)</f>
        <v>831.64277990198605</v>
      </c>
      <c r="H2579" s="46"/>
      <c r="I2579" s="41"/>
      <c r="J2579" s="42">
        <f>VLOOKUP(C2579,'[10]Estructuras de Acero y Concreto'!$C$1:$L$65536,10,0)</f>
        <v>6006</v>
      </c>
      <c r="M2579" s="9"/>
      <c r="N2579" s="9"/>
      <c r="O2579" s="9"/>
      <c r="P2579" s="9"/>
      <c r="Q2579" s="9"/>
      <c r="R2579" s="9"/>
    </row>
    <row r="2580" spans="1:18" x14ac:dyDescent="0.2">
      <c r="A2580" s="33"/>
      <c r="B2580" s="34">
        <f t="shared" si="49"/>
        <v>556</v>
      </c>
      <c r="C2580" s="35" t="s">
        <v>2598</v>
      </c>
      <c r="D2580" s="35" t="str">
        <f>VLOOKUP(C2580,[9]Resumen!$C$1:$J$65536,8,0)</f>
        <v>2 Poste de concreto (16/300) de retención y terminal (90°) Tipo RTUS2-16</v>
      </c>
      <c r="E2580" s="37" t="s">
        <v>50</v>
      </c>
      <c r="F2580" s="38">
        <f t="shared" si="48"/>
        <v>1</v>
      </c>
      <c r="G2580" s="39">
        <f>VLOOKUP(C2580,'[10]Estructuras de Acero y Concreto'!$C$1:$L$65536,7,0)</f>
        <v>831.64277990198605</v>
      </c>
      <c r="H2580" s="46"/>
      <c r="I2580" s="41"/>
      <c r="J2580" s="42">
        <f>VLOOKUP(C2580,'[10]Estructuras de Acero y Concreto'!$C$1:$L$65536,10,0)</f>
        <v>6006</v>
      </c>
      <c r="M2580" s="9"/>
      <c r="N2580" s="9"/>
      <c r="O2580" s="9"/>
      <c r="P2580" s="9"/>
      <c r="Q2580" s="9"/>
      <c r="R2580" s="9"/>
    </row>
    <row r="2581" spans="1:18" x14ac:dyDescent="0.2">
      <c r="A2581" s="33"/>
      <c r="B2581" s="34">
        <f t="shared" si="49"/>
        <v>557</v>
      </c>
      <c r="C2581" s="35" t="s">
        <v>2599</v>
      </c>
      <c r="D2581" s="35" t="str">
        <f>VLOOKUP(C2581,[9]Resumen!$C$1:$J$65536,8,0)</f>
        <v>1 Poste de concreto (16/400) de suspensión (3°) Tipo SUS2-16</v>
      </c>
      <c r="E2581" s="37" t="s">
        <v>50</v>
      </c>
      <c r="F2581" s="38">
        <f t="shared" si="48"/>
        <v>1</v>
      </c>
      <c r="G2581" s="39">
        <f>VLOOKUP(C2581,'[10]Estructuras de Acero y Concreto'!$C$1:$L$65536,7,0)</f>
        <v>910.09778267723516</v>
      </c>
      <c r="H2581" s="46"/>
      <c r="I2581" s="41"/>
      <c r="J2581" s="42">
        <f>VLOOKUP(C2581,'[10]Estructuras de Acero y Concreto'!$C$1:$L$65536,10,0)</f>
        <v>3080</v>
      </c>
      <c r="M2581" s="9"/>
      <c r="N2581" s="9"/>
      <c r="O2581" s="9"/>
      <c r="P2581" s="9"/>
      <c r="Q2581" s="9"/>
      <c r="R2581" s="9"/>
    </row>
    <row r="2582" spans="1:18" x14ac:dyDescent="0.2">
      <c r="A2582" s="33"/>
      <c r="B2582" s="34">
        <f t="shared" si="49"/>
        <v>558</v>
      </c>
      <c r="C2582" s="35" t="s">
        <v>2600</v>
      </c>
      <c r="D2582" s="35" t="str">
        <f>VLOOKUP(C2582,[9]Resumen!$C$1:$J$65536,8,0)</f>
        <v>2 Poste de concreto (16/400) de suspensión (30°) Tipo SUS21-16</v>
      </c>
      <c r="E2582" s="37" t="s">
        <v>50</v>
      </c>
      <c r="F2582" s="38">
        <f t="shared" si="48"/>
        <v>1</v>
      </c>
      <c r="G2582" s="39">
        <f>VLOOKUP(C2582,'[10]Estructuras de Acero y Concreto'!$C$1:$L$65536,7,0)</f>
        <v>910.09778267723516</v>
      </c>
      <c r="H2582" s="46"/>
      <c r="I2582" s="41"/>
      <c r="J2582" s="42">
        <f>VLOOKUP(C2582,'[10]Estructuras de Acero y Concreto'!$C$1:$L$65536,10,0)</f>
        <v>6160</v>
      </c>
      <c r="M2582" s="9"/>
      <c r="N2582" s="9"/>
      <c r="O2582" s="9"/>
      <c r="P2582" s="9"/>
      <c r="Q2582" s="9"/>
      <c r="R2582" s="9"/>
    </row>
    <row r="2583" spans="1:18" x14ac:dyDescent="0.2">
      <c r="A2583" s="33"/>
      <c r="B2583" s="34">
        <f t="shared" si="49"/>
        <v>559</v>
      </c>
      <c r="C2583" s="35" t="s">
        <v>2601</v>
      </c>
      <c r="D2583" s="35" t="str">
        <f>VLOOKUP(C2583,[9]Resumen!$C$1:$J$65536,8,0)</f>
        <v>2 Poste de concreto (16/600) de ángulo mayor (50°) Tipo AUS2-16</v>
      </c>
      <c r="E2583" s="37" t="s">
        <v>50</v>
      </c>
      <c r="F2583" s="38">
        <f t="shared" si="48"/>
        <v>1</v>
      </c>
      <c r="G2583" s="39">
        <f>VLOOKUP(C2583,'[10]Estructuras de Acero y Concreto'!$C$1:$L$65536,7,0)</f>
        <v>1067.0077882277328</v>
      </c>
      <c r="H2583" s="46"/>
      <c r="I2583" s="41"/>
      <c r="J2583" s="42">
        <f>VLOOKUP(C2583,'[10]Estructuras de Acero y Concreto'!$C$1:$L$65536,10,0)</f>
        <v>6468</v>
      </c>
      <c r="M2583" s="9"/>
      <c r="N2583" s="9"/>
      <c r="O2583" s="9"/>
      <c r="P2583" s="9"/>
      <c r="Q2583" s="9"/>
      <c r="R2583" s="9"/>
    </row>
    <row r="2584" spans="1:18" x14ac:dyDescent="0.2">
      <c r="A2584" s="33"/>
      <c r="B2584" s="34">
        <f t="shared" si="49"/>
        <v>560</v>
      </c>
      <c r="C2584" s="35" t="s">
        <v>2602</v>
      </c>
      <c r="D2584" s="35" t="str">
        <f>VLOOKUP(C2584,[9]Resumen!$C$1:$J$65536,8,0)</f>
        <v>2 Poste de concreto (16/600) de retención y terminal (90°) Tipo RTUS2-16</v>
      </c>
      <c r="E2584" s="37" t="s">
        <v>50</v>
      </c>
      <c r="F2584" s="38">
        <f t="shared" si="48"/>
        <v>1</v>
      </c>
      <c r="G2584" s="39">
        <f>VLOOKUP(C2584,'[10]Estructuras de Acero y Concreto'!$C$1:$L$65536,7,0)</f>
        <v>1067.0077882277328</v>
      </c>
      <c r="H2584" s="46"/>
      <c r="I2584" s="41"/>
      <c r="J2584" s="42">
        <f>VLOOKUP(C2584,'[10]Estructuras de Acero y Concreto'!$C$1:$L$65536,10,0)</f>
        <v>6468</v>
      </c>
      <c r="M2584" s="9"/>
      <c r="N2584" s="9"/>
      <c r="O2584" s="9"/>
      <c r="P2584" s="9"/>
      <c r="Q2584" s="9"/>
      <c r="R2584" s="9"/>
    </row>
    <row r="2585" spans="1:18" x14ac:dyDescent="0.2">
      <c r="A2585" s="33"/>
      <c r="B2585" s="34">
        <f t="shared" si="49"/>
        <v>561</v>
      </c>
      <c r="C2585" s="35" t="s">
        <v>2603</v>
      </c>
      <c r="D2585" s="35" t="str">
        <f>VLOOKUP(C2585,[9]Resumen!$C$1:$J$65536,8,0)</f>
        <v>1 Poste de concreto (16/500) de suspensión (3°) Tipo SUS2-16</v>
      </c>
      <c r="E2585" s="37" t="s">
        <v>50</v>
      </c>
      <c r="F2585" s="38">
        <f t="shared" si="48"/>
        <v>1</v>
      </c>
      <c r="G2585" s="39">
        <f>VLOOKUP(C2585,'[10]Estructuras de Acero y Concreto'!$C$1:$L$65536,7,0)</f>
        <v>988.55278545248427</v>
      </c>
      <c r="H2585" s="46"/>
      <c r="I2585" s="41"/>
      <c r="J2585" s="42">
        <f>VLOOKUP(C2585,'[10]Estructuras de Acero y Concreto'!$C$1:$L$65536,10,0)</f>
        <v>3157</v>
      </c>
      <c r="M2585" s="9"/>
      <c r="N2585" s="9"/>
      <c r="O2585" s="9"/>
      <c r="P2585" s="9"/>
      <c r="Q2585" s="9"/>
      <c r="R2585" s="9"/>
    </row>
    <row r="2586" spans="1:18" x14ac:dyDescent="0.2">
      <c r="A2586" s="33"/>
      <c r="B2586" s="34">
        <f t="shared" si="49"/>
        <v>562</v>
      </c>
      <c r="C2586" s="35" t="s">
        <v>2604</v>
      </c>
      <c r="D2586" s="35" t="str">
        <f>VLOOKUP(C2586,[9]Resumen!$C$1:$J$65536,8,0)</f>
        <v>2 Poste de concreto (16/500) de suspensión (30°) Tipo SUS21-16</v>
      </c>
      <c r="E2586" s="37" t="s">
        <v>50</v>
      </c>
      <c r="F2586" s="38">
        <f t="shared" si="48"/>
        <v>1</v>
      </c>
      <c r="G2586" s="39">
        <f>VLOOKUP(C2586,'[10]Estructuras de Acero y Concreto'!$C$1:$L$65536,7,0)</f>
        <v>988.55278545248427</v>
      </c>
      <c r="H2586" s="46"/>
      <c r="I2586" s="41"/>
      <c r="J2586" s="42">
        <f>VLOOKUP(C2586,'[10]Estructuras de Acero y Concreto'!$C$1:$L$65536,10,0)</f>
        <v>6314</v>
      </c>
      <c r="M2586" s="9"/>
      <c r="N2586" s="9"/>
      <c r="O2586" s="9"/>
      <c r="P2586" s="9"/>
      <c r="Q2586" s="9"/>
      <c r="R2586" s="9"/>
    </row>
    <row r="2587" spans="1:18" x14ac:dyDescent="0.2">
      <c r="A2587" s="33"/>
      <c r="B2587" s="34">
        <f t="shared" si="49"/>
        <v>563</v>
      </c>
      <c r="C2587" s="35" t="s">
        <v>2605</v>
      </c>
      <c r="D2587" s="35" t="str">
        <f>VLOOKUP(C2587,[9]Resumen!$C$1:$J$65536,8,0)</f>
        <v>2 Poste de concreto (16/600) de ángulo mayor (50°) Tipo AUS2-16</v>
      </c>
      <c r="E2587" s="37" t="s">
        <v>50</v>
      </c>
      <c r="F2587" s="38">
        <f t="shared" si="48"/>
        <v>1</v>
      </c>
      <c r="G2587" s="39">
        <f>VLOOKUP(C2587,'[10]Estructuras de Acero y Concreto'!$C$1:$L$65536,7,0)</f>
        <v>1067.0077882277328</v>
      </c>
      <c r="H2587" s="46"/>
      <c r="I2587" s="41"/>
      <c r="J2587" s="42">
        <f>VLOOKUP(C2587,'[10]Estructuras de Acero y Concreto'!$C$1:$L$65536,10,0)</f>
        <v>6468</v>
      </c>
      <c r="M2587" s="9"/>
      <c r="N2587" s="9"/>
      <c r="O2587" s="9"/>
      <c r="P2587" s="9"/>
      <c r="Q2587" s="9"/>
      <c r="R2587" s="9"/>
    </row>
    <row r="2588" spans="1:18" x14ac:dyDescent="0.2">
      <c r="A2588" s="33"/>
      <c r="B2588" s="34">
        <f t="shared" si="49"/>
        <v>564</v>
      </c>
      <c r="C2588" s="35" t="s">
        <v>2606</v>
      </c>
      <c r="D2588" s="35" t="str">
        <f>VLOOKUP(C2588,[9]Resumen!$C$1:$J$65536,8,0)</f>
        <v>2 Poste de concreto (16/700) de retención y terminal (90°) Tipo RTUS2-16</v>
      </c>
      <c r="E2588" s="37" t="s">
        <v>50</v>
      </c>
      <c r="F2588" s="38">
        <f t="shared" si="48"/>
        <v>1</v>
      </c>
      <c r="G2588" s="39">
        <f>VLOOKUP(C2588,'[10]Estructuras de Acero y Concreto'!$C$1:$L$65536,7,0)</f>
        <v>1145.4627910029819</v>
      </c>
      <c r="H2588" s="46"/>
      <c r="I2588" s="41"/>
      <c r="J2588" s="42">
        <f>VLOOKUP(C2588,'[10]Estructuras de Acero y Concreto'!$C$1:$L$65536,10,0)</f>
        <v>6622</v>
      </c>
      <c r="M2588" s="9"/>
      <c r="N2588" s="9"/>
      <c r="O2588" s="9"/>
      <c r="P2588" s="9"/>
      <c r="Q2588" s="9"/>
      <c r="R2588" s="9"/>
    </row>
    <row r="2589" spans="1:18" x14ac:dyDescent="0.2">
      <c r="A2589" s="33"/>
      <c r="B2589" s="34">
        <f t="shared" si="49"/>
        <v>565</v>
      </c>
      <c r="C2589" s="35" t="s">
        <v>2607</v>
      </c>
      <c r="D2589" s="35" t="str">
        <f>VLOOKUP(C2589,[9]Resumen!$C$1:$J$65536,8,0)</f>
        <v>1 Poste de concreto (16/600) de suspensión (3°) Tipo SUS2-16</v>
      </c>
      <c r="E2589" s="37" t="s">
        <v>50</v>
      </c>
      <c r="F2589" s="38">
        <f t="shared" si="48"/>
        <v>1</v>
      </c>
      <c r="G2589" s="39">
        <f>VLOOKUP(C2589,'[10]Estructuras de Acero y Concreto'!$C$1:$L$65536,7,0)</f>
        <v>1067.0077882277328</v>
      </c>
      <c r="H2589" s="46"/>
      <c r="I2589" s="41"/>
      <c r="J2589" s="42">
        <f>VLOOKUP(C2589,'[10]Estructuras de Acero y Concreto'!$C$1:$L$65536,10,0)</f>
        <v>3234</v>
      </c>
      <c r="M2589" s="9"/>
      <c r="N2589" s="9"/>
      <c r="O2589" s="9"/>
      <c r="P2589" s="9"/>
      <c r="Q2589" s="9"/>
      <c r="R2589" s="9"/>
    </row>
    <row r="2590" spans="1:18" x14ac:dyDescent="0.2">
      <c r="A2590" s="33"/>
      <c r="B2590" s="34">
        <f t="shared" si="49"/>
        <v>566</v>
      </c>
      <c r="C2590" s="35" t="s">
        <v>2608</v>
      </c>
      <c r="D2590" s="35" t="str">
        <f>VLOOKUP(C2590,[9]Resumen!$C$1:$J$65536,8,0)</f>
        <v>2 Poste de concreto (16/700) de suspensión (30°) Tipo SUS21-16</v>
      </c>
      <c r="E2590" s="37" t="s">
        <v>50</v>
      </c>
      <c r="F2590" s="38">
        <f t="shared" si="48"/>
        <v>1</v>
      </c>
      <c r="G2590" s="39">
        <f>VLOOKUP(C2590,'[10]Estructuras de Acero y Concreto'!$C$1:$L$65536,7,0)</f>
        <v>1145.4627910029819</v>
      </c>
      <c r="H2590" s="46"/>
      <c r="I2590" s="41"/>
      <c r="J2590" s="42">
        <f>VLOOKUP(C2590,'[10]Estructuras de Acero y Concreto'!$C$1:$L$65536,10,0)</f>
        <v>6622</v>
      </c>
      <c r="M2590" s="9"/>
      <c r="N2590" s="9"/>
      <c r="O2590" s="9"/>
      <c r="P2590" s="9"/>
      <c r="Q2590" s="9"/>
      <c r="R2590" s="9"/>
    </row>
    <row r="2591" spans="1:18" x14ac:dyDescent="0.2">
      <c r="A2591" s="33"/>
      <c r="B2591" s="34">
        <f t="shared" si="49"/>
        <v>567</v>
      </c>
      <c r="C2591" s="35" t="s">
        <v>2609</v>
      </c>
      <c r="D2591" s="35" t="str">
        <f>VLOOKUP(C2591,[9]Resumen!$C$1:$J$65536,8,0)</f>
        <v>2 Poste de concreto (16/700) de ángulo mayor (50°) Tipo AUS2-16</v>
      </c>
      <c r="E2591" s="37" t="s">
        <v>50</v>
      </c>
      <c r="F2591" s="38">
        <f t="shared" si="48"/>
        <v>1</v>
      </c>
      <c r="G2591" s="39">
        <f>VLOOKUP(C2591,'[10]Estructuras de Acero y Concreto'!$C$1:$L$65536,7,0)</f>
        <v>1145.4627910029819</v>
      </c>
      <c r="H2591" s="46"/>
      <c r="I2591" s="41"/>
      <c r="J2591" s="42">
        <f>VLOOKUP(C2591,'[10]Estructuras de Acero y Concreto'!$C$1:$L$65536,10,0)</f>
        <v>6622</v>
      </c>
      <c r="M2591" s="9"/>
      <c r="N2591" s="9"/>
      <c r="O2591" s="9"/>
      <c r="P2591" s="9"/>
      <c r="Q2591" s="9"/>
      <c r="R2591" s="9"/>
    </row>
    <row r="2592" spans="1:18" x14ac:dyDescent="0.2">
      <c r="A2592" s="33"/>
      <c r="B2592" s="34">
        <f t="shared" si="49"/>
        <v>568</v>
      </c>
      <c r="C2592" s="35" t="s">
        <v>2610</v>
      </c>
      <c r="D2592" s="35" t="str">
        <f>VLOOKUP(C2592,[9]Resumen!$C$1:$J$65536,8,0)</f>
        <v>2 Poste de concreto (16/900) de retención y terminal (90°) Tipo RTUS2-16</v>
      </c>
      <c r="E2592" s="37" t="s">
        <v>50</v>
      </c>
      <c r="F2592" s="38">
        <f t="shared" si="48"/>
        <v>1</v>
      </c>
      <c r="G2592" s="39">
        <f>VLOOKUP(C2592,'[10]Estructuras de Acero y Concreto'!$C$1:$L$65536,7,0)</f>
        <v>1302.3727965534802</v>
      </c>
      <c r="H2592" s="46"/>
      <c r="I2592" s="41"/>
      <c r="J2592" s="42">
        <f>VLOOKUP(C2592,'[10]Estructuras de Acero y Concreto'!$C$1:$L$65536,10,0)</f>
        <v>6930</v>
      </c>
      <c r="M2592" s="9"/>
      <c r="N2592" s="9"/>
      <c r="O2592" s="9"/>
      <c r="P2592" s="9"/>
      <c r="Q2592" s="9"/>
      <c r="R2592" s="9"/>
    </row>
    <row r="2593" spans="1:18" x14ac:dyDescent="0.2">
      <c r="A2593" s="33"/>
      <c r="B2593" s="34">
        <f t="shared" si="49"/>
        <v>569</v>
      </c>
      <c r="C2593" s="35" t="s">
        <v>2611</v>
      </c>
      <c r="D2593" s="35" t="str">
        <f>VLOOKUP(C2593,[9]Resumen!$C$1:$J$65536,8,0)</f>
        <v>1 Poste de concreto (16/700) de suspensión (3°) Tipo SUS2-16</v>
      </c>
      <c r="E2593" s="37" t="s">
        <v>50</v>
      </c>
      <c r="F2593" s="38">
        <f t="shared" si="48"/>
        <v>1</v>
      </c>
      <c r="G2593" s="39">
        <f>VLOOKUP(C2593,'[10]Estructuras de Acero y Concreto'!$C$1:$L$65536,7,0)</f>
        <v>1145.4627910029819</v>
      </c>
      <c r="H2593" s="46"/>
      <c r="I2593" s="41"/>
      <c r="J2593" s="42">
        <f>VLOOKUP(C2593,'[10]Estructuras de Acero y Concreto'!$C$1:$L$65536,10,0)</f>
        <v>3311</v>
      </c>
      <c r="M2593" s="9"/>
      <c r="N2593" s="9"/>
      <c r="O2593" s="9"/>
      <c r="P2593" s="9"/>
      <c r="Q2593" s="9"/>
      <c r="R2593" s="9"/>
    </row>
    <row r="2594" spans="1:18" x14ac:dyDescent="0.2">
      <c r="A2594" s="33"/>
      <c r="B2594" s="34">
        <f t="shared" si="49"/>
        <v>570</v>
      </c>
      <c r="C2594" s="35" t="s">
        <v>2612</v>
      </c>
      <c r="D2594" s="35" t="str">
        <f>VLOOKUP(C2594,[9]Resumen!$C$1:$J$65536,8,0)</f>
        <v>2 Poste de concreto (16/800) de suspensión (30°) Tipo SUS21-16</v>
      </c>
      <c r="E2594" s="37" t="s">
        <v>50</v>
      </c>
      <c r="F2594" s="38">
        <f t="shared" si="48"/>
        <v>1</v>
      </c>
      <c r="G2594" s="39">
        <f>VLOOKUP(C2594,'[10]Estructuras de Acero y Concreto'!$C$1:$L$65536,7,0)</f>
        <v>1223.917793778231</v>
      </c>
      <c r="H2594" s="46"/>
      <c r="I2594" s="41"/>
      <c r="J2594" s="42">
        <f>VLOOKUP(C2594,'[10]Estructuras de Acero y Concreto'!$C$1:$L$65536,10,0)</f>
        <v>6776</v>
      </c>
      <c r="M2594" s="9"/>
      <c r="N2594" s="9"/>
      <c r="O2594" s="9"/>
      <c r="P2594" s="9"/>
      <c r="Q2594" s="9"/>
      <c r="R2594" s="9"/>
    </row>
    <row r="2595" spans="1:18" x14ac:dyDescent="0.2">
      <c r="A2595" s="33"/>
      <c r="B2595" s="34">
        <f t="shared" si="49"/>
        <v>571</v>
      </c>
      <c r="C2595" s="35" t="s">
        <v>2613</v>
      </c>
      <c r="D2595" s="35" t="str">
        <f>VLOOKUP(C2595,[9]Resumen!$C$1:$J$65536,8,0)</f>
        <v>2 Poste de concreto (16/800) de ángulo mayor (50°) Tipo AUS2-16</v>
      </c>
      <c r="E2595" s="37" t="s">
        <v>50</v>
      </c>
      <c r="F2595" s="38">
        <f t="shared" si="48"/>
        <v>1</v>
      </c>
      <c r="G2595" s="39">
        <f>VLOOKUP(C2595,'[10]Estructuras de Acero y Concreto'!$C$1:$L$65536,7,0)</f>
        <v>1223.917793778231</v>
      </c>
      <c r="H2595" s="46"/>
      <c r="I2595" s="41"/>
      <c r="J2595" s="42">
        <f>VLOOKUP(C2595,'[10]Estructuras de Acero y Concreto'!$C$1:$L$65536,10,0)</f>
        <v>6776</v>
      </c>
      <c r="M2595" s="9"/>
      <c r="N2595" s="9"/>
      <c r="O2595" s="9"/>
      <c r="P2595" s="9"/>
      <c r="Q2595" s="9"/>
      <c r="R2595" s="9"/>
    </row>
    <row r="2596" spans="1:18" x14ac:dyDescent="0.2">
      <c r="A2596" s="33"/>
      <c r="B2596" s="34">
        <f t="shared" si="49"/>
        <v>572</v>
      </c>
      <c r="C2596" s="35" t="s">
        <v>2614</v>
      </c>
      <c r="D2596" s="35" t="str">
        <f>VLOOKUP(C2596,[9]Resumen!$C$1:$J$65536,8,0)</f>
        <v>2 Poste de concreto (16/900) de retención y terminal (90°) Tipo RTUS2-16</v>
      </c>
      <c r="E2596" s="37" t="s">
        <v>50</v>
      </c>
      <c r="F2596" s="38">
        <f t="shared" si="48"/>
        <v>1</v>
      </c>
      <c r="G2596" s="39">
        <f>VLOOKUP(C2596,'[10]Estructuras de Acero y Concreto'!$C$1:$L$65536,7,0)</f>
        <v>1302.3727965534802</v>
      </c>
      <c r="H2596" s="46"/>
      <c r="I2596" s="41"/>
      <c r="J2596" s="42">
        <f>VLOOKUP(C2596,'[10]Estructuras de Acero y Concreto'!$C$1:$L$65536,10,0)</f>
        <v>6930</v>
      </c>
      <c r="M2596" s="9"/>
      <c r="N2596" s="9"/>
      <c r="O2596" s="9"/>
      <c r="P2596" s="9"/>
      <c r="Q2596" s="9"/>
      <c r="R2596" s="9"/>
    </row>
    <row r="2597" spans="1:18" x14ac:dyDescent="0.2">
      <c r="A2597" s="33"/>
      <c r="C2597" s="46"/>
      <c r="D2597" s="46"/>
      <c r="E2597" s="46"/>
      <c r="F2597" s="46"/>
      <c r="G2597" s="46"/>
      <c r="H2597" s="46"/>
      <c r="I2597" s="46"/>
      <c r="J2597" s="51"/>
      <c r="M2597" s="9"/>
      <c r="N2597" s="9"/>
      <c r="O2597" s="9"/>
      <c r="P2597" s="9"/>
      <c r="Q2597" s="9"/>
      <c r="R2597" s="9"/>
    </row>
    <row r="2598" spans="1:18" x14ac:dyDescent="0.2">
      <c r="A2598" s="33"/>
      <c r="B2598" s="9"/>
      <c r="C2598" s="46"/>
      <c r="D2598" s="46"/>
      <c r="E2598" s="51"/>
      <c r="F2598" s="52"/>
      <c r="G2598" s="46"/>
      <c r="H2598" s="46"/>
      <c r="I2598" s="46"/>
      <c r="J2598" s="52"/>
      <c r="M2598" s="9"/>
      <c r="N2598" s="9"/>
      <c r="O2598" s="9"/>
      <c r="P2598" s="9"/>
      <c r="Q2598" s="9"/>
      <c r="R2598" s="9"/>
    </row>
    <row r="2599" spans="1:18" ht="15.75" x14ac:dyDescent="0.25">
      <c r="A2599" s="33"/>
      <c r="B2599" s="53" t="s">
        <v>2615</v>
      </c>
      <c r="C2599" s="46"/>
      <c r="D2599" s="46"/>
      <c r="E2599" s="51"/>
      <c r="F2599" s="52"/>
      <c r="G2599" s="46"/>
      <c r="H2599" s="46"/>
      <c r="I2599" s="46"/>
      <c r="J2599" s="52"/>
      <c r="M2599" s="9"/>
      <c r="N2599" s="9"/>
      <c r="O2599" s="9"/>
      <c r="P2599" s="9"/>
      <c r="Q2599" s="9"/>
      <c r="R2599" s="9"/>
    </row>
    <row r="2600" spans="1:18" ht="33.75" x14ac:dyDescent="0.2">
      <c r="A2600" s="33"/>
      <c r="B2600" s="29" t="s">
        <v>44</v>
      </c>
      <c r="C2600" s="29" t="s">
        <v>45</v>
      </c>
      <c r="D2600" s="29" t="s">
        <v>22</v>
      </c>
      <c r="E2600" s="29" t="s">
        <v>46</v>
      </c>
      <c r="F2600" s="30" t="s">
        <v>47</v>
      </c>
      <c r="G2600" s="30" t="s">
        <v>21</v>
      </c>
      <c r="H2600" s="31"/>
      <c r="I2600" s="32"/>
      <c r="J2600" s="32"/>
      <c r="L2600" s="54"/>
      <c r="M2600" s="9"/>
      <c r="N2600" s="9"/>
      <c r="O2600" s="9"/>
      <c r="P2600" s="9"/>
      <c r="Q2600" s="9">
        <f>+COUNTIF($P$2601:$P$2719,P2600)</f>
        <v>0</v>
      </c>
      <c r="R2600" s="9"/>
    </row>
    <row r="2601" spans="1:18" x14ac:dyDescent="0.2">
      <c r="B2601" s="34">
        <v>1</v>
      </c>
      <c r="C2601" s="36" t="s">
        <v>2616</v>
      </c>
      <c r="D2601" s="55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34" t="s">
        <v>50</v>
      </c>
      <c r="F2601" s="34">
        <v>0</v>
      </c>
      <c r="G2601" s="39">
        <f>VLOOKUP(C2601,'[10]Estructuras de Madera'!$C$1:$AB$65536,23,0)</f>
        <v>6288.1997062968567</v>
      </c>
      <c r="H2601" s="46"/>
      <c r="I2601" s="41"/>
      <c r="J2601" s="42">
        <f>VLOOKUP(C2601,'[10]Estructuras de Madera'!$C$1:$AB$65536,26,0)</f>
        <v>6351.9669528066861</v>
      </c>
      <c r="L2601" s="54"/>
      <c r="M2601" s="9"/>
      <c r="N2601" s="9"/>
      <c r="O2601" s="25"/>
      <c r="P2601" s="9"/>
      <c r="Q2601" s="9"/>
      <c r="R2601" s="9"/>
    </row>
    <row r="2602" spans="1:18" x14ac:dyDescent="0.2">
      <c r="B2602" s="34">
        <f>+B2601+1</f>
        <v>2</v>
      </c>
      <c r="C2602" s="36" t="s">
        <v>2617</v>
      </c>
      <c r="D2602" s="55" t="str">
        <f t="shared" si="50"/>
        <v>Estructura de  Suspensión compuesto por 2 postes de madera tratada 90' Clase H2</v>
      </c>
      <c r="E2602" s="34" t="s">
        <v>50</v>
      </c>
      <c r="F2602" s="34">
        <v>0</v>
      </c>
      <c r="G2602" s="39">
        <f>VLOOKUP(C2602,'[10]Estructuras de Madera'!$C$1:$AB$65536,23,0)</f>
        <v>6767.3957017215471</v>
      </c>
      <c r="H2602" s="46"/>
      <c r="I2602" s="41"/>
      <c r="J2602" s="42">
        <f>VLOOKUP(C2602,'[10]Estructuras de Madera'!$C$1:$AB$65536,26,0)</f>
        <v>7006.1601572926666</v>
      </c>
      <c r="L2602" s="54"/>
      <c r="M2602" s="9"/>
      <c r="N2602" s="9"/>
      <c r="O2602" s="25"/>
      <c r="P2602" s="9"/>
      <c r="Q2602" s="9"/>
      <c r="R2602" s="9"/>
    </row>
    <row r="2603" spans="1:18" x14ac:dyDescent="0.2">
      <c r="A2603" s="33"/>
      <c r="B2603" s="34">
        <f t="shared" ref="B2603:B2666" si="51">+B2602+1</f>
        <v>3</v>
      </c>
      <c r="C2603" s="36" t="s">
        <v>2618</v>
      </c>
      <c r="D2603" s="55" t="str">
        <f t="shared" si="50"/>
        <v>Estructura de  Suspensión compuesto por 2 postes de madera tratada 95' Clase 4</v>
      </c>
      <c r="E2603" s="34" t="s">
        <v>50</v>
      </c>
      <c r="F2603" s="34">
        <v>0</v>
      </c>
      <c r="G2603" s="39">
        <f>VLOOKUP(C2603,'[10]Estructuras de Madera'!$C$1:$AB$65536,23,0)</f>
        <v>4928.0515850381917</v>
      </c>
      <c r="H2603" s="46"/>
      <c r="I2603" s="41"/>
      <c r="J2603" s="42">
        <f>VLOOKUP(C2603,'[10]Estructuras de Madera'!$C$1:$AB$65536,26,0)</f>
        <v>4495.107407824049</v>
      </c>
      <c r="L2603" s="54"/>
      <c r="M2603" s="9"/>
      <c r="N2603" s="9"/>
      <c r="O2603" s="25"/>
      <c r="P2603" s="9"/>
      <c r="Q2603" s="9"/>
      <c r="R2603" s="9"/>
    </row>
    <row r="2604" spans="1:18" x14ac:dyDescent="0.2">
      <c r="A2604" s="33"/>
      <c r="B2604" s="34">
        <f t="shared" si="51"/>
        <v>4</v>
      </c>
      <c r="C2604" s="36" t="s">
        <v>2619</v>
      </c>
      <c r="D2604" s="55" t="str">
        <f t="shared" si="50"/>
        <v>Estructura de  Suspensión compuesto por 2 postes de madera tratada 90' Clase 1</v>
      </c>
      <c r="E2604" s="34" t="s">
        <v>50</v>
      </c>
      <c r="F2604" s="34">
        <v>0</v>
      </c>
      <c r="G2604" s="39">
        <f>VLOOKUP(C2604,'[10]Estructuras de Madera'!$C$1:$AB$65536,23,0)</f>
        <v>4814.9041658017786</v>
      </c>
      <c r="H2604" s="46"/>
      <c r="I2604" s="41"/>
      <c r="J2604" s="42">
        <f>VLOOKUP(C2604,'[10]Estructuras de Madera'!$C$1:$AB$65536,26,0)</f>
        <v>5213.4179167234006</v>
      </c>
      <c r="L2604" s="54"/>
      <c r="M2604" s="9"/>
      <c r="N2604" s="9"/>
      <c r="O2604" s="25"/>
      <c r="P2604" s="9"/>
      <c r="Q2604" s="9"/>
      <c r="R2604" s="9"/>
    </row>
    <row r="2605" spans="1:18" x14ac:dyDescent="0.2">
      <c r="A2605" s="33"/>
      <c r="B2605" s="34">
        <f t="shared" si="51"/>
        <v>5</v>
      </c>
      <c r="C2605" s="36" t="s">
        <v>2620</v>
      </c>
      <c r="D2605" s="55" t="str">
        <f t="shared" si="50"/>
        <v>Estructura de  Suspensión compuesto por 2 postes de madera tratada 90' Clase 2</v>
      </c>
      <c r="E2605" s="34" t="s">
        <v>50</v>
      </c>
      <c r="F2605" s="34">
        <v>0</v>
      </c>
      <c r="G2605" s="39">
        <f>VLOOKUP(C2605,'[10]Estructuras de Madera'!$C$1:$AB$65536,23,0)</f>
        <v>4434.58581687059</v>
      </c>
      <c r="H2605" s="46"/>
      <c r="I2605" s="41"/>
      <c r="J2605" s="42">
        <f>VLOOKUP(C2605,'[10]Estructuras de Madera'!$C$1:$AB$65536,26,0)</f>
        <v>4694.2114087649816</v>
      </c>
      <c r="L2605" s="54"/>
      <c r="M2605" s="9"/>
      <c r="N2605" s="9"/>
      <c r="O2605" s="25"/>
      <c r="P2605" s="9"/>
      <c r="Q2605" s="9"/>
      <c r="R2605" s="9"/>
    </row>
    <row r="2606" spans="1:18" x14ac:dyDescent="0.2">
      <c r="A2606" s="33"/>
      <c r="B2606" s="34">
        <f t="shared" si="51"/>
        <v>6</v>
      </c>
      <c r="C2606" s="36" t="s">
        <v>2621</v>
      </c>
      <c r="D2606" s="55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34" t="s">
        <v>50</v>
      </c>
      <c r="F2606" s="34">
        <v>0</v>
      </c>
      <c r="G2606" s="39">
        <f>VLOOKUP(C2606,'[10]Estructuras de Madera'!$C$1:$AB$65536,23,0)</f>
        <v>4616.1017621538667</v>
      </c>
      <c r="H2606" s="46"/>
      <c r="I2606" s="41"/>
      <c r="J2606" s="42">
        <f>VLOOKUP(C2606,'[10]Estructuras de Madera'!$C$1:$AB$65536,26,0)</f>
        <v>4069.2368742218882</v>
      </c>
      <c r="L2606" s="54"/>
      <c r="M2606" s="9"/>
      <c r="N2606" s="9"/>
      <c r="O2606" s="25"/>
      <c r="P2606" s="9"/>
      <c r="Q2606" s="9"/>
      <c r="R2606" s="9"/>
    </row>
    <row r="2607" spans="1:18" x14ac:dyDescent="0.2">
      <c r="A2607" s="33"/>
      <c r="B2607" s="34">
        <f t="shared" si="51"/>
        <v>7</v>
      </c>
      <c r="C2607" s="36" t="s">
        <v>2622</v>
      </c>
      <c r="D2607" s="55" t="str">
        <f t="shared" si="50"/>
        <v>Estructura de  Suspensión compuesto por 2 postes de madera tratada 85' Clase 2</v>
      </c>
      <c r="E2607" s="34" t="s">
        <v>50</v>
      </c>
      <c r="F2607" s="34">
        <v>0</v>
      </c>
      <c r="G2607" s="39">
        <f>VLOOKUP(C2607,'[10]Estructuras de Madera'!$C$1:$AB$65536,23,0)</f>
        <v>5181.18597663728</v>
      </c>
      <c r="H2607" s="46"/>
      <c r="I2607" s="41"/>
      <c r="J2607" s="42">
        <f>VLOOKUP(C2607,'[10]Estructuras de Madera'!$C$1:$AB$65536,26,0)</f>
        <v>4840.683749001636</v>
      </c>
      <c r="L2607" s="54"/>
      <c r="M2607" s="9"/>
      <c r="N2607" s="9"/>
      <c r="O2607" s="25"/>
      <c r="P2607" s="9"/>
      <c r="Q2607" s="9"/>
      <c r="R2607" s="9"/>
    </row>
    <row r="2608" spans="1:18" x14ac:dyDescent="0.2">
      <c r="A2608" s="33"/>
      <c r="B2608" s="34">
        <f t="shared" si="51"/>
        <v>8</v>
      </c>
      <c r="C2608" s="36" t="s">
        <v>2623</v>
      </c>
      <c r="D2608" s="55" t="str">
        <f t="shared" si="50"/>
        <v>Estructura de  Suspensión compuesto por 2 postes de madera tratada 85' Clase 3</v>
      </c>
      <c r="E2608" s="34" t="s">
        <v>50</v>
      </c>
      <c r="F2608" s="34">
        <v>0</v>
      </c>
      <c r="G2608" s="39">
        <f>VLOOKUP(C2608,'[10]Estructuras de Madera'!$C$1:$AB$65536,23,0)</f>
        <v>4499.0222020946057</v>
      </c>
      <c r="H2608" s="46"/>
      <c r="I2608" s="41"/>
      <c r="J2608" s="42">
        <f>VLOOKUP(C2608,'[10]Estructuras de Madera'!$C$1:$AB$65536,26,0)</f>
        <v>4041.982158427893</v>
      </c>
      <c r="L2608" s="54"/>
      <c r="M2608" s="9"/>
      <c r="N2608" s="9"/>
      <c r="O2608" s="25"/>
      <c r="P2608" s="9"/>
      <c r="Q2608" s="9"/>
      <c r="R2608" s="9"/>
    </row>
    <row r="2609" spans="1:18" x14ac:dyDescent="0.2">
      <c r="A2609" s="33"/>
      <c r="B2609" s="34">
        <f t="shared" si="51"/>
        <v>9</v>
      </c>
      <c r="C2609" s="36" t="s">
        <v>2624</v>
      </c>
      <c r="D2609" s="55" t="str">
        <f t="shared" si="50"/>
        <v>Estructura de  Suspensión compuesto por 2 postes de madera tratada 60' Clase 2</v>
      </c>
      <c r="E2609" s="34" t="s">
        <v>50</v>
      </c>
      <c r="F2609" s="34">
        <v>0</v>
      </c>
      <c r="G2609" s="39">
        <f>VLOOKUP(C2609,'[10]Estructuras de Madera'!$C$1:$AB$65536,23,0)</f>
        <v>2721.0512515799978</v>
      </c>
      <c r="H2609" s="46"/>
      <c r="I2609" s="41"/>
      <c r="J2609" s="42">
        <f>VLOOKUP(C2609,'[10]Estructuras de Madera'!$C$1:$AB$65536,26,0)</f>
        <v>2590.2858973743359</v>
      </c>
      <c r="L2609" s="54"/>
      <c r="M2609" s="9"/>
      <c r="N2609" s="9"/>
      <c r="O2609" s="25"/>
      <c r="P2609" s="9"/>
      <c r="Q2609" s="9"/>
      <c r="R2609" s="9"/>
    </row>
    <row r="2610" spans="1:18" x14ac:dyDescent="0.2">
      <c r="A2610" s="33"/>
      <c r="B2610" s="34">
        <f t="shared" si="51"/>
        <v>10</v>
      </c>
      <c r="C2610" s="36" t="s">
        <v>2625</v>
      </c>
      <c r="D2610" s="55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34" t="s">
        <v>50</v>
      </c>
      <c r="F2610" s="34">
        <v>0</v>
      </c>
      <c r="G2610" s="39">
        <f>VLOOKUP(C2610,'[10]Estructuras de Madera'!$C$1:$AB$65536,23,0)</f>
        <v>2506.6787290462635</v>
      </c>
      <c r="H2610" s="46"/>
      <c r="I2610" s="41"/>
      <c r="J2610" s="42">
        <f>VLOOKUP(C2610,'[10]Estructuras de Madera'!$C$1:$AB$65536,26,0)</f>
        <v>2297.6268417705892</v>
      </c>
      <c r="L2610" s="54"/>
      <c r="M2610" s="9"/>
      <c r="N2610" s="9"/>
      <c r="O2610" s="25"/>
      <c r="P2610" s="9"/>
      <c r="Q2610" s="9"/>
      <c r="R2610" s="9"/>
    </row>
    <row r="2611" spans="1:18" x14ac:dyDescent="0.2">
      <c r="A2611" s="33"/>
      <c r="B2611" s="34">
        <f t="shared" si="51"/>
        <v>11</v>
      </c>
      <c r="C2611" s="36" t="s">
        <v>2626</v>
      </c>
      <c r="D2611" s="55" t="str">
        <f t="shared" si="50"/>
        <v>Estructura de  Suspensión compuesto por 2 postes de madera tratada 60' Clase 4</v>
      </c>
      <c r="E2611" s="34" t="s">
        <v>50</v>
      </c>
      <c r="F2611" s="34">
        <v>0</v>
      </c>
      <c r="G2611" s="39">
        <f>VLOOKUP(C2611,'[10]Estructuras de Madera'!$C$1:$AB$65536,23,0)</f>
        <v>2306.4890264036126</v>
      </c>
      <c r="H2611" s="46"/>
      <c r="I2611" s="41"/>
      <c r="J2611" s="42">
        <f>VLOOKUP(C2611,'[10]Estructuras de Madera'!$C$1:$AB$65536,26,0)</f>
        <v>2024.330018910405</v>
      </c>
      <c r="L2611" s="54"/>
      <c r="M2611" s="9"/>
      <c r="N2611" s="9"/>
      <c r="O2611" s="25"/>
      <c r="P2611" s="9"/>
      <c r="Q2611" s="9"/>
      <c r="R2611" s="9"/>
    </row>
    <row r="2612" spans="1:18" x14ac:dyDescent="0.2">
      <c r="A2612" s="33"/>
      <c r="B2612" s="34">
        <f t="shared" si="51"/>
        <v>12</v>
      </c>
      <c r="C2612" s="36" t="s">
        <v>2627</v>
      </c>
      <c r="D2612" s="55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34" t="s">
        <v>50</v>
      </c>
      <c r="F2612" s="34">
        <v>0</v>
      </c>
      <c r="G2612" s="39">
        <f>VLOOKUP(C2612,'[10]Estructuras de Madera'!$C$1:$AB$65536,23,0)</f>
        <v>4112.3143679522809</v>
      </c>
      <c r="H2612" s="46"/>
      <c r="I2612" s="41"/>
      <c r="J2612" s="42">
        <f>VLOOKUP(C2612,'[10]Estructuras de Madera'!$C$1:$AB$65536,26,0)</f>
        <v>3514.0527941743476</v>
      </c>
      <c r="L2612" s="54"/>
      <c r="M2612" s="9"/>
      <c r="N2612" s="9"/>
      <c r="O2612" s="25"/>
      <c r="P2612" s="9"/>
      <c r="Q2612" s="9"/>
      <c r="R2612" s="9"/>
    </row>
    <row r="2613" spans="1:18" x14ac:dyDescent="0.2">
      <c r="A2613" s="33"/>
      <c r="B2613" s="34">
        <f t="shared" si="51"/>
        <v>13</v>
      </c>
      <c r="C2613" s="36" t="s">
        <v>2628</v>
      </c>
      <c r="D2613" s="55" t="str">
        <f t="shared" si="50"/>
        <v>Estructura de  Suspensión compuesto por 2 postes de madera tratada 75' Clase 4</v>
      </c>
      <c r="E2613" s="34" t="s">
        <v>50</v>
      </c>
      <c r="F2613" s="34">
        <v>0</v>
      </c>
      <c r="G2613" s="39">
        <f>VLOOKUP(C2613,'[10]Estructuras de Madera'!$C$1:$AB$65536,23,0)</f>
        <v>3833.7304772826856</v>
      </c>
      <c r="H2613" s="46"/>
      <c r="I2613" s="41"/>
      <c r="J2613" s="42">
        <f>VLOOKUP(C2613,'[10]Estructuras de Madera'!$C$1:$AB$65536,26,0)</f>
        <v>3133.7330713565552</v>
      </c>
      <c r="L2613" s="54"/>
      <c r="M2613" s="9"/>
      <c r="N2613" s="9"/>
      <c r="O2613" s="25"/>
      <c r="P2613" s="9"/>
      <c r="Q2613" s="9"/>
      <c r="R2613" s="9"/>
    </row>
    <row r="2614" spans="1:18" x14ac:dyDescent="0.2">
      <c r="A2614" s="33"/>
      <c r="B2614" s="34">
        <f t="shared" si="51"/>
        <v>14</v>
      </c>
      <c r="C2614" s="36" t="s">
        <v>2623</v>
      </c>
      <c r="D2614" s="55" t="str">
        <f t="shared" si="50"/>
        <v>Estructura de  Suspensión compuesto por 2 postes de madera tratada 85' Clase 3</v>
      </c>
      <c r="E2614" s="34" t="s">
        <v>50</v>
      </c>
      <c r="F2614" s="34">
        <v>0</v>
      </c>
      <c r="G2614" s="39">
        <f>VLOOKUP(C2614,'[10]Estructuras de Madera'!$C$1:$AB$65536,23,0)</f>
        <v>4499.0222020946057</v>
      </c>
      <c r="H2614" s="46"/>
      <c r="I2614" s="41"/>
      <c r="J2614" s="42">
        <f>VLOOKUP(C2614,'[10]Estructuras de Madera'!$C$1:$AB$65536,26,0)</f>
        <v>4041.982158427893</v>
      </c>
      <c r="L2614" s="54"/>
      <c r="M2614" s="9"/>
      <c r="N2614" s="9"/>
      <c r="O2614" s="25"/>
      <c r="P2614" s="9"/>
      <c r="Q2614" s="9"/>
      <c r="R2614" s="9"/>
    </row>
    <row r="2615" spans="1:18" x14ac:dyDescent="0.2">
      <c r="A2615" s="33"/>
      <c r="B2615" s="34">
        <f t="shared" si="51"/>
        <v>15</v>
      </c>
      <c r="C2615" s="36" t="s">
        <v>2629</v>
      </c>
      <c r="D2615" s="55" t="str">
        <f t="shared" si="50"/>
        <v>Estructura de  Suspensión compuesto por 1 postes de madera tratada 95' Clase 4</v>
      </c>
      <c r="E2615" s="34" t="s">
        <v>50</v>
      </c>
      <c r="F2615" s="34">
        <v>0</v>
      </c>
      <c r="G2615" s="39">
        <f>VLOOKUP(C2615,'[10]Estructuras de Madera'!$C$1:$AB$65536,23,0)</f>
        <v>2450.7864080016525</v>
      </c>
      <c r="H2615" s="46"/>
      <c r="I2615" s="41"/>
      <c r="J2615" s="42">
        <f>VLOOKUP(C2615,'[10]Estructuras de Madera'!$C$1:$AB$65536,26,0)</f>
        <v>2142.4953222713993</v>
      </c>
      <c r="L2615" s="54"/>
      <c r="M2615" s="9"/>
      <c r="N2615" s="9"/>
      <c r="O2615" s="25"/>
      <c r="P2615" s="9"/>
      <c r="Q2615" s="9"/>
      <c r="R2615" s="9"/>
    </row>
    <row r="2616" spans="1:18" x14ac:dyDescent="0.2">
      <c r="A2616" s="33"/>
      <c r="B2616" s="34">
        <f t="shared" si="51"/>
        <v>16</v>
      </c>
      <c r="C2616" s="36" t="s">
        <v>2630</v>
      </c>
      <c r="D2616" s="55" t="str">
        <f t="shared" si="50"/>
        <v>Estructura de  Suspensión compuesto por 1 postes de madera tratada 90' Clase 2</v>
      </c>
      <c r="E2616" s="34" t="s">
        <v>50</v>
      </c>
      <c r="F2616" s="34">
        <v>0</v>
      </c>
      <c r="G2616" s="39">
        <f>VLOOKUP(C2616,'[10]Estructuras de Madera'!$C$1:$AB$65536,23,0)</f>
        <v>1469.4198599439776</v>
      </c>
      <c r="H2616" s="46"/>
      <c r="I2616" s="41"/>
      <c r="J2616" s="42">
        <f>VLOOKUP(C2616,'[10]Estructuras de Madera'!$C$1:$AB$65536,26,0)</f>
        <v>5042.337135058403</v>
      </c>
      <c r="L2616" s="56"/>
      <c r="M2616" s="9"/>
      <c r="N2616" s="9"/>
      <c r="O2616" s="25"/>
      <c r="P2616" s="9"/>
      <c r="Q2616" s="9"/>
      <c r="R2616" s="9"/>
    </row>
    <row r="2617" spans="1:18" x14ac:dyDescent="0.2">
      <c r="A2617" s="33"/>
      <c r="B2617" s="34">
        <f t="shared" si="51"/>
        <v>17</v>
      </c>
      <c r="C2617" s="36" t="s">
        <v>2631</v>
      </c>
      <c r="D2617" s="55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34" t="s">
        <v>50</v>
      </c>
      <c r="F2617" s="34">
        <v>0</v>
      </c>
      <c r="G2617" s="39">
        <f>VLOOKUP(C2617,'[10]Estructuras de Madera'!$C$1:$AB$65536,23,0)</f>
        <v>1469.4198599439776</v>
      </c>
      <c r="H2617" s="46"/>
      <c r="I2617" s="41"/>
      <c r="J2617" s="42">
        <f>VLOOKUP(C2617,'[10]Estructuras de Madera'!$C$1:$AB$65536,26,0)</f>
        <v>5042.337135058403</v>
      </c>
      <c r="L2617" s="56"/>
      <c r="M2617" s="9"/>
      <c r="N2617" s="9"/>
      <c r="O2617" s="25"/>
      <c r="P2617" s="9"/>
      <c r="Q2617" s="9"/>
      <c r="R2617" s="9"/>
    </row>
    <row r="2618" spans="1:18" x14ac:dyDescent="0.2">
      <c r="A2618" s="33"/>
      <c r="B2618" s="34">
        <f t="shared" si="51"/>
        <v>18</v>
      </c>
      <c r="C2618" s="36" t="s">
        <v>2632</v>
      </c>
      <c r="D2618" s="55" t="str">
        <f t="shared" si="50"/>
        <v>Estructura de  Suspensión compuesto por 1 postes de madera tratada 80' Clase 4</v>
      </c>
      <c r="E2618" s="34" t="s">
        <v>50</v>
      </c>
      <c r="F2618" s="34">
        <v>0</v>
      </c>
      <c r="G2618" s="39">
        <f>VLOOKUP(C2618,'[10]Estructuras de Madera'!$C$1:$AB$65536,23,0)</f>
        <v>1604.649278380637</v>
      </c>
      <c r="H2618" s="46"/>
      <c r="I2618" s="41"/>
      <c r="J2618" s="42">
        <f>VLOOKUP(C2618,'[10]Estructuras de Madera'!$C$1:$AB$65536,26,0)</f>
        <v>1524.4919464310262</v>
      </c>
      <c r="L2618" s="56"/>
      <c r="M2618" s="9"/>
      <c r="N2618" s="9"/>
      <c r="O2618" s="25"/>
      <c r="P2618" s="9"/>
      <c r="Q2618" s="9"/>
      <c r="R2618" s="9"/>
    </row>
    <row r="2619" spans="1:18" x14ac:dyDescent="0.2">
      <c r="A2619" s="33"/>
      <c r="B2619" s="34">
        <f t="shared" si="51"/>
        <v>19</v>
      </c>
      <c r="C2619" s="36" t="s">
        <v>2633</v>
      </c>
      <c r="D2619" s="55" t="str">
        <f t="shared" si="50"/>
        <v>Estructura de  Suspensión compuesto por 1 postes de madera tratada 75' Clase 4</v>
      </c>
      <c r="E2619" s="34" t="s">
        <v>50</v>
      </c>
      <c r="F2619" s="34">
        <v>0</v>
      </c>
      <c r="G2619" s="39">
        <f>VLOOKUP(C2619,'[10]Estructuras de Madera'!$C$1:$AB$65536,23,0)</f>
        <v>1513.4574659140701</v>
      </c>
      <c r="H2619" s="46"/>
      <c r="I2619" s="41"/>
      <c r="J2619" s="42">
        <f>VLOOKUP(C2619,'[10]Estructuras de Madera'!$C$1:$AB$65536,26,0)</f>
        <v>1399.9978676198778</v>
      </c>
      <c r="L2619" s="56"/>
      <c r="M2619" s="9"/>
      <c r="N2619" s="9"/>
      <c r="O2619" s="25"/>
      <c r="P2619" s="9"/>
      <c r="Q2619" s="9"/>
      <c r="R2619" s="9"/>
    </row>
    <row r="2620" spans="1:18" x14ac:dyDescent="0.2">
      <c r="A2620" s="33"/>
      <c r="B2620" s="34">
        <f t="shared" si="51"/>
        <v>20</v>
      </c>
      <c r="C2620" s="36" t="s">
        <v>2634</v>
      </c>
      <c r="D2620" s="55" t="str">
        <f t="shared" si="50"/>
        <v>Estructura de  Suspensión compuesto por 1 postes de madera tratada 85' Clase 2</v>
      </c>
      <c r="E2620" s="34" t="s">
        <v>50</v>
      </c>
      <c r="F2620" s="34">
        <v>0</v>
      </c>
      <c r="G2620" s="39">
        <f>VLOOKUP(C2620,'[10]Estructuras de Madera'!$C$1:$AB$65536,23,0)</f>
        <v>2577.3536038011966</v>
      </c>
      <c r="H2620" s="46"/>
      <c r="I2620" s="41"/>
      <c r="J2620" s="42">
        <f>VLOOKUP(C2620,'[10]Estructuras de Madera'!$C$1:$AB$65536,26,0)</f>
        <v>2315.2834928601928</v>
      </c>
      <c r="L2620" s="56"/>
      <c r="M2620" s="9"/>
      <c r="N2620" s="9"/>
      <c r="O2620" s="25"/>
      <c r="P2620" s="9"/>
      <c r="Q2620" s="9"/>
      <c r="R2620" s="9"/>
    </row>
    <row r="2621" spans="1:18" x14ac:dyDescent="0.2">
      <c r="A2621" s="33"/>
      <c r="B2621" s="34">
        <f t="shared" si="51"/>
        <v>21</v>
      </c>
      <c r="C2621" s="36" t="s">
        <v>2635</v>
      </c>
      <c r="D2621" s="55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34" t="s">
        <v>50</v>
      </c>
      <c r="F2621" s="34">
        <v>0</v>
      </c>
      <c r="G2621" s="39">
        <f>VLOOKUP(C2621,'[10]Estructuras de Madera'!$C$1:$AB$65536,23,0)</f>
        <v>2774.9355881232991</v>
      </c>
      <c r="H2621" s="46"/>
      <c r="I2621" s="41"/>
      <c r="J2621" s="42">
        <f>VLOOKUP(C2621,'[10]Estructuras de Madera'!$C$1:$AB$65536,26,0)</f>
        <v>2585.0202867952516</v>
      </c>
      <c r="L2621" s="56"/>
      <c r="M2621" s="9"/>
      <c r="N2621" s="9"/>
      <c r="O2621" s="25"/>
      <c r="P2621" s="9"/>
      <c r="Q2621" s="9"/>
      <c r="R2621" s="9"/>
    </row>
    <row r="2622" spans="1:18" x14ac:dyDescent="0.2">
      <c r="A2622" s="33"/>
      <c r="B2622" s="34">
        <f t="shared" si="51"/>
        <v>22</v>
      </c>
      <c r="C2622" s="36" t="s">
        <v>2636</v>
      </c>
      <c r="D2622" s="55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34" t="s">
        <v>50</v>
      </c>
      <c r="F2622" s="34">
        <v>0</v>
      </c>
      <c r="G2622" s="39">
        <f>VLOOKUP(C2622,'[10]Estructuras de Madera'!$C$1:$AB$65536,23,0)</f>
        <v>2244.2795196116808</v>
      </c>
      <c r="H2622" s="46"/>
      <c r="I2622" s="41"/>
      <c r="J2622" s="42">
        <f>VLOOKUP(C2622,'[10]Estructuras de Madera'!$C$1:$AB$65536,26,0)</f>
        <v>1860.5743455642889</v>
      </c>
      <c r="L2622" s="56"/>
      <c r="M2622" s="9"/>
      <c r="N2622" s="9"/>
      <c r="O2622" s="25"/>
      <c r="P2622" s="9"/>
      <c r="Q2622" s="9"/>
      <c r="R2622" s="9"/>
    </row>
    <row r="2623" spans="1:18" x14ac:dyDescent="0.2">
      <c r="A2623" s="33"/>
      <c r="B2623" s="34">
        <f t="shared" si="51"/>
        <v>23</v>
      </c>
      <c r="C2623" s="36" t="s">
        <v>2637</v>
      </c>
      <c r="D2623" s="55" t="str">
        <f t="shared" si="50"/>
        <v>Estructura de  Suspensión compuesto por 1 postes de madera tratada 75' Clase 2</v>
      </c>
      <c r="E2623" s="34" t="s">
        <v>50</v>
      </c>
      <c r="F2623" s="34">
        <v>0</v>
      </c>
      <c r="G2623" s="39">
        <f>VLOOKUP(C2623,'[10]Estructuras de Madera'!$C$1:$AB$65536,23,0)</f>
        <v>1794.8777519071186</v>
      </c>
      <c r="H2623" s="46"/>
      <c r="I2623" s="41"/>
      <c r="J2623" s="42">
        <f>VLOOKUP(C2623,'[10]Estructuras de Madera'!$C$1:$AB$65536,26,0)</f>
        <v>1784.1898067407194</v>
      </c>
      <c r="L2623" s="56"/>
      <c r="M2623" s="9"/>
      <c r="N2623" s="9"/>
      <c r="O2623" s="25"/>
      <c r="P2623" s="9"/>
      <c r="Q2623" s="9"/>
      <c r="R2623" s="9"/>
    </row>
    <row r="2624" spans="1:18" x14ac:dyDescent="0.2">
      <c r="A2624" s="33"/>
      <c r="B2624" s="34">
        <f t="shared" si="51"/>
        <v>24</v>
      </c>
      <c r="C2624" s="36" t="s">
        <v>2638</v>
      </c>
      <c r="D2624" s="55" t="str">
        <f t="shared" si="50"/>
        <v>Estructura de  Suspensión compuesto por 1 postes de madera tratada 60' Clase 4</v>
      </c>
      <c r="E2624" s="34" t="s">
        <v>50</v>
      </c>
      <c r="F2624" s="34">
        <v>0</v>
      </c>
      <c r="G2624" s="39">
        <f>VLOOKUP(C2624,'[10]Estructuras de Madera'!$C$1:$AB$65536,23,0)</f>
        <v>1271.3533332298173</v>
      </c>
      <c r="H2624" s="46"/>
      <c r="I2624" s="41"/>
      <c r="J2624" s="42">
        <f>VLOOKUP(C2624,'[10]Estructuras de Madera'!$C$1:$AB$65536,26,0)</f>
        <v>1069.4799169436776</v>
      </c>
      <c r="L2624" s="56"/>
      <c r="M2624" s="9"/>
      <c r="N2624" s="9"/>
      <c r="O2624" s="25"/>
      <c r="P2624" s="9"/>
      <c r="Q2624" s="9"/>
      <c r="R2624" s="9"/>
    </row>
    <row r="2625" spans="1:18" x14ac:dyDescent="0.2">
      <c r="A2625" s="33"/>
      <c r="B2625" s="34">
        <f t="shared" si="51"/>
        <v>25</v>
      </c>
      <c r="C2625" s="36" t="s">
        <v>2639</v>
      </c>
      <c r="D2625" s="55" t="str">
        <f t="shared" si="50"/>
        <v>Estructura de  Suspensión compuesto por 1 postes de madera tratada 60' Clase 3</v>
      </c>
      <c r="E2625" s="34" t="s">
        <v>50</v>
      </c>
      <c r="F2625" s="34">
        <v>0</v>
      </c>
      <c r="G2625" s="39">
        <f>VLOOKUP(C2625,'[10]Estructuras de Madera'!$C$1:$AB$65536,23,0)</f>
        <v>1371.4481845511427</v>
      </c>
      <c r="H2625" s="46"/>
      <c r="I2625" s="41"/>
      <c r="J2625" s="42">
        <f>VLOOKUP(C2625,'[10]Estructuras de Madera'!$C$1:$AB$65536,26,0)</f>
        <v>1206.1283283737696</v>
      </c>
      <c r="L2625" s="56"/>
      <c r="M2625" s="9"/>
      <c r="N2625" s="9"/>
      <c r="O2625" s="25"/>
      <c r="P2625" s="9"/>
      <c r="Q2625" s="9"/>
      <c r="R2625" s="9"/>
    </row>
    <row r="2626" spans="1:18" x14ac:dyDescent="0.2">
      <c r="A2626" s="33"/>
      <c r="B2626" s="34">
        <f t="shared" si="51"/>
        <v>26</v>
      </c>
      <c r="C2626" s="36" t="s">
        <v>2640</v>
      </c>
      <c r="D2626" s="55" t="str">
        <f t="shared" si="50"/>
        <v>Estructura de  Suspensión compuesto por 1 postes de madera tratada 60' Clase 1</v>
      </c>
      <c r="E2626" s="34" t="s">
        <v>50</v>
      </c>
      <c r="F2626" s="34">
        <v>0</v>
      </c>
      <c r="G2626" s="39">
        <f>VLOOKUP(C2626,'[10]Estructuras de Madera'!$C$1:$AB$65536,23,0)</f>
        <v>2141.5628345688324</v>
      </c>
      <c r="H2626" s="46"/>
      <c r="I2626" s="41"/>
      <c r="J2626" s="42">
        <f>VLOOKUP(C2626,'[10]Estructuras de Madera'!$C$1:$AB$65536,26,0)</f>
        <v>1720.3466350159047</v>
      </c>
      <c r="L2626" s="56"/>
      <c r="M2626" s="9"/>
      <c r="N2626" s="9"/>
      <c r="O2626" s="25"/>
      <c r="P2626" s="9"/>
      <c r="Q2626" s="9"/>
      <c r="R2626" s="9"/>
    </row>
    <row r="2627" spans="1:18" x14ac:dyDescent="0.2">
      <c r="A2627" s="33"/>
      <c r="B2627" s="34">
        <f t="shared" si="51"/>
        <v>27</v>
      </c>
      <c r="C2627" s="36" t="s">
        <v>2641</v>
      </c>
      <c r="D2627" s="55" t="str">
        <f t="shared" si="50"/>
        <v>Estructura de  Suspensión compuesto por 1 postes de madera tratada 75' Clase 1</v>
      </c>
      <c r="E2627" s="34" t="s">
        <v>50</v>
      </c>
      <c r="F2627" s="34">
        <v>0</v>
      </c>
      <c r="G2627" s="39">
        <f>VLOOKUP(C2627,'[10]Estructuras de Madera'!$C$1:$AB$65536,23,0)</f>
        <v>2510.7901930879416</v>
      </c>
      <c r="H2627" s="46"/>
      <c r="I2627" s="41"/>
      <c r="J2627" s="42">
        <f>VLOOKUP(C2627,'[10]Estructuras de Madera'!$C$1:$AB$65536,26,0)</f>
        <v>2224.4118424879298</v>
      </c>
      <c r="L2627" s="56"/>
      <c r="M2627" s="9"/>
      <c r="N2627" s="9"/>
      <c r="O2627" s="25"/>
      <c r="P2627" s="9"/>
      <c r="Q2627" s="9"/>
      <c r="R2627" s="9"/>
    </row>
    <row r="2628" spans="1:18" x14ac:dyDescent="0.2">
      <c r="A2628" s="33"/>
      <c r="B2628" s="34">
        <f t="shared" si="51"/>
        <v>28</v>
      </c>
      <c r="C2628" s="36" t="s">
        <v>2642</v>
      </c>
      <c r="D2628" s="55" t="str">
        <f t="shared" si="50"/>
        <v>Estructura de  Suspensión compuesto por 1 postes de madera tratada 85' Clase 3</v>
      </c>
      <c r="E2628" s="34" t="s">
        <v>50</v>
      </c>
      <c r="F2628" s="34">
        <v>0</v>
      </c>
      <c r="G2628" s="39">
        <f>VLOOKUP(C2628,'[10]Estructuras de Madera'!$C$1:$AB$65536,23,0)</f>
        <v>1846.1033283200304</v>
      </c>
      <c r="H2628" s="46"/>
      <c r="I2628" s="41"/>
      <c r="J2628" s="42">
        <f>VLOOKUP(C2628,'[10]Estructuras de Madera'!$C$1:$AB$65536,26,0)</f>
        <v>1854.1224111555466</v>
      </c>
      <c r="L2628" s="56"/>
      <c r="M2628" s="9"/>
      <c r="N2628" s="9"/>
      <c r="O2628" s="25"/>
      <c r="P2628" s="9"/>
      <c r="Q2628" s="9"/>
      <c r="R2628" s="9"/>
    </row>
    <row r="2629" spans="1:18" x14ac:dyDescent="0.2">
      <c r="A2629" s="33"/>
      <c r="B2629" s="34">
        <f t="shared" si="51"/>
        <v>29</v>
      </c>
      <c r="C2629" s="36" t="s">
        <v>2643</v>
      </c>
      <c r="D2629" s="55" t="str">
        <f t="shared" si="50"/>
        <v>Estructura de  Suspensión compuesto por 2 postes de madera tratada 90' Clase H1</v>
      </c>
      <c r="E2629" s="34" t="s">
        <v>50</v>
      </c>
      <c r="F2629" s="34">
        <v>0</v>
      </c>
      <c r="G2629" s="39">
        <f>VLOOKUP(C2629,'[10]Estructuras de Madera'!$C$1:$AB$65536,23,0)</f>
        <v>7707.2278333397671</v>
      </c>
      <c r="H2629" s="46"/>
      <c r="I2629" s="41"/>
      <c r="J2629" s="42">
        <f>VLOOKUP(C2629,'[10]Estructuras de Madera'!$C$1:$AB$65536,26,0)</f>
        <v>5975.8461739004351</v>
      </c>
      <c r="L2629" s="56"/>
      <c r="M2629" s="9"/>
      <c r="N2629" s="9"/>
      <c r="O2629" s="25"/>
      <c r="P2629" s="9"/>
      <c r="Q2629" s="9"/>
      <c r="R2629" s="9"/>
    </row>
    <row r="2630" spans="1:18" x14ac:dyDescent="0.2">
      <c r="A2630" s="33"/>
      <c r="B2630" s="34">
        <f t="shared" si="51"/>
        <v>30</v>
      </c>
      <c r="C2630" s="36" t="s">
        <v>2644</v>
      </c>
      <c r="D2630" s="55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34" t="s">
        <v>50</v>
      </c>
      <c r="F2630" s="34">
        <v>0</v>
      </c>
      <c r="G2630" s="39">
        <f>VLOOKUP(C2630,'[10]Estructuras de Madera'!$C$1:$AB$65536,23,0)</f>
        <v>8186.4238287644575</v>
      </c>
      <c r="H2630" s="46"/>
      <c r="I2630" s="41"/>
      <c r="J2630" s="42">
        <f>VLOOKUP(C2630,'[10]Estructuras de Madera'!$C$1:$AB$65536,26,0)</f>
        <v>6630.0393783864156</v>
      </c>
      <c r="L2630" s="56"/>
      <c r="M2630" s="9"/>
      <c r="N2630" s="9"/>
      <c r="O2630" s="25"/>
      <c r="P2630" s="9"/>
      <c r="Q2630" s="9"/>
      <c r="R2630" s="9"/>
    </row>
    <row r="2631" spans="1:18" x14ac:dyDescent="0.2">
      <c r="A2631" s="33"/>
      <c r="B2631" s="34">
        <f t="shared" si="51"/>
        <v>31</v>
      </c>
      <c r="C2631" s="36" t="s">
        <v>2645</v>
      </c>
      <c r="D2631" s="55" t="str">
        <f t="shared" si="50"/>
        <v>Estructura de  Suspensión compuesto por 2 postes de madera tratada 75' Clase 1</v>
      </c>
      <c r="E2631" s="34" t="s">
        <v>50</v>
      </c>
      <c r="F2631" s="34">
        <v>0</v>
      </c>
      <c r="G2631" s="39">
        <f>VLOOKUP(C2631,'[10]Estructuras de Madera'!$C$1:$AB$65536,23,0)</f>
        <v>6467.0872822536794</v>
      </c>
      <c r="H2631" s="46"/>
      <c r="I2631" s="41"/>
      <c r="J2631" s="42">
        <f>VLOOKUP(C2631,'[10]Estructuras de Madera'!$C$1:$AB$65536,26,0)</f>
        <v>4282.8196693508598</v>
      </c>
      <c r="L2631" s="56"/>
      <c r="M2631" s="9"/>
      <c r="N2631" s="9"/>
      <c r="O2631" s="25"/>
      <c r="P2631" s="9"/>
      <c r="Q2631" s="9"/>
      <c r="R2631" s="9"/>
    </row>
    <row r="2632" spans="1:18" x14ac:dyDescent="0.2">
      <c r="A2632" s="33"/>
      <c r="B2632" s="34">
        <f t="shared" si="51"/>
        <v>32</v>
      </c>
      <c r="C2632" s="36" t="s">
        <v>2646</v>
      </c>
      <c r="D2632" s="55" t="str">
        <f t="shared" si="50"/>
        <v>Estructura de  Suspensión compuesto por 2 postes de madera tratada 90' Clase 1</v>
      </c>
      <c r="E2632" s="34" t="s">
        <v>50</v>
      </c>
      <c r="F2632" s="34">
        <v>0</v>
      </c>
      <c r="G2632" s="39">
        <f>VLOOKUP(C2632,'[10]Estructuras de Madera'!$C$1:$AB$65536,23,0)</f>
        <v>7256.5572928446891</v>
      </c>
      <c r="H2632" s="46"/>
      <c r="I2632" s="41"/>
      <c r="J2632" s="42">
        <f>VLOOKUP(C2632,'[10]Estructuras de Madera'!$C$1:$AB$65536,26,0)</f>
        <v>5360.5956128171501</v>
      </c>
      <c r="L2632" s="56"/>
      <c r="M2632" s="9"/>
      <c r="N2632" s="9"/>
      <c r="O2632" s="25"/>
      <c r="P2632" s="9"/>
      <c r="Q2632" s="9"/>
      <c r="R2632" s="9"/>
    </row>
    <row r="2633" spans="1:18" x14ac:dyDescent="0.2">
      <c r="A2633" s="33"/>
      <c r="B2633" s="34">
        <f t="shared" si="51"/>
        <v>33</v>
      </c>
      <c r="C2633" s="36" t="s">
        <v>2647</v>
      </c>
      <c r="D2633" s="55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34" t="s">
        <v>50</v>
      </c>
      <c r="F2633" s="34">
        <v>0</v>
      </c>
      <c r="G2633" s="39">
        <f>VLOOKUP(C2633,'[10]Estructuras de Madera'!$C$1:$AB$65536,23,0)</f>
        <v>6876.2389439135004</v>
      </c>
      <c r="H2633" s="46"/>
      <c r="I2633" s="41"/>
      <c r="J2633" s="42">
        <f>VLOOKUP(C2633,'[10]Estructuras de Madera'!$C$1:$AB$65536,26,0)</f>
        <v>4841.3891048587311</v>
      </c>
      <c r="L2633" s="56"/>
      <c r="M2633" s="9"/>
      <c r="N2633" s="9"/>
      <c r="O2633" s="25"/>
      <c r="P2633" s="9"/>
      <c r="Q2633" s="9"/>
      <c r="R2633" s="9"/>
    </row>
    <row r="2634" spans="1:18" x14ac:dyDescent="0.2">
      <c r="A2634" s="33"/>
      <c r="B2634" s="34">
        <f t="shared" si="51"/>
        <v>34</v>
      </c>
      <c r="C2634" s="36" t="s">
        <v>2648</v>
      </c>
      <c r="D2634" s="55" t="str">
        <f t="shared" si="50"/>
        <v>Estructura de  Suspensión compuesto por 1 postes de madera tratada 75' Clase 3</v>
      </c>
      <c r="E2634" s="34" t="s">
        <v>50</v>
      </c>
      <c r="F2634" s="34">
        <v>0</v>
      </c>
      <c r="G2634" s="39">
        <f>VLOOKUP(C2634,'[10]Estructuras de Madera'!$C$1:$AB$65536,23,0)</f>
        <v>1764.8594112488674</v>
      </c>
      <c r="H2634" s="46"/>
      <c r="I2634" s="41"/>
      <c r="J2634" s="42">
        <f>VLOOKUP(C2634,'[10]Estructuras de Madera'!$C$1:$AB$65536,26,0)</f>
        <v>1620.1577290287739</v>
      </c>
      <c r="L2634" s="56"/>
      <c r="M2634" s="9"/>
      <c r="N2634" s="9"/>
      <c r="O2634" s="25"/>
      <c r="P2634" s="9"/>
      <c r="Q2634" s="9"/>
      <c r="R2634" s="9"/>
    </row>
    <row r="2635" spans="1:18" x14ac:dyDescent="0.2">
      <c r="A2635" s="33"/>
      <c r="B2635" s="34">
        <f t="shared" si="51"/>
        <v>35</v>
      </c>
      <c r="C2635" s="36" t="s">
        <v>2649</v>
      </c>
      <c r="D2635" s="55" t="str">
        <f t="shared" si="50"/>
        <v>Estructura de  Suspensión compuesto por 2 postes de madera tratada 70' Clase 4</v>
      </c>
      <c r="E2635" s="34" t="s">
        <v>50</v>
      </c>
      <c r="F2635" s="34">
        <v>0</v>
      </c>
      <c r="G2635" s="39">
        <f>VLOOKUP(C2635,'[10]Estructuras de Madera'!$C$1:$AB$65536,23,0)</f>
        <v>5396.7016943757408</v>
      </c>
      <c r="H2635" s="46"/>
      <c r="I2635" s="41"/>
      <c r="J2635" s="42">
        <f>VLOOKUP(C2635,'[10]Estructuras de Madera'!$C$1:$AB$65536,26,0)</f>
        <v>2821.5408096456808</v>
      </c>
      <c r="L2635" s="56"/>
      <c r="M2635" s="9"/>
      <c r="N2635" s="9"/>
      <c r="O2635" s="25"/>
      <c r="P2635" s="9"/>
      <c r="Q2635" s="9"/>
      <c r="R2635" s="9"/>
    </row>
    <row r="2636" spans="1:18" x14ac:dyDescent="0.2">
      <c r="A2636" s="33"/>
      <c r="B2636" s="34">
        <f t="shared" si="51"/>
        <v>36</v>
      </c>
      <c r="C2636" s="36" t="s">
        <v>2650</v>
      </c>
      <c r="D2636" s="55" t="str">
        <f t="shared" si="50"/>
        <v>Estructura de  Suspensión compuesto por 2 postes de madera tratada 75' Clase 4</v>
      </c>
      <c r="E2636" s="34" t="s">
        <v>50</v>
      </c>
      <c r="F2636" s="34">
        <v>0</v>
      </c>
      <c r="G2636" s="39">
        <f>VLOOKUP(C2636,'[10]Estructuras de Madera'!$C$1:$AB$65536,23,0)</f>
        <v>5567.6704188150279</v>
      </c>
      <c r="H2636" s="46"/>
      <c r="I2636" s="41"/>
      <c r="J2636" s="42">
        <f>VLOOKUP(C2636,'[10]Estructuras de Madera'!$C$1:$AB$65536,26,0)</f>
        <v>3054.9454682315554</v>
      </c>
      <c r="L2636" s="56"/>
      <c r="M2636" s="9"/>
      <c r="N2636" s="9"/>
      <c r="O2636" s="25"/>
      <c r="P2636" s="9"/>
      <c r="Q2636" s="9"/>
      <c r="R2636" s="9"/>
    </row>
    <row r="2637" spans="1:18" x14ac:dyDescent="0.2">
      <c r="A2637" s="33"/>
      <c r="B2637" s="34">
        <f t="shared" si="51"/>
        <v>37</v>
      </c>
      <c r="C2637" s="36" t="s">
        <v>2651</v>
      </c>
      <c r="D2637" s="55" t="str">
        <f t="shared" si="50"/>
        <v>Estructura de  Suspensión compuesto por 2 postes de madera tratada 75' Clase 3</v>
      </c>
      <c r="E2637" s="34" t="s">
        <v>50</v>
      </c>
      <c r="F2637" s="34">
        <v>0</v>
      </c>
      <c r="G2637" s="39">
        <f>VLOOKUP(C2637,'[10]Estructuras de Madera'!$C$1:$AB$65536,23,0)</f>
        <v>5846.2543094846233</v>
      </c>
      <c r="H2637" s="46"/>
      <c r="I2637" s="41"/>
      <c r="J2637" s="42">
        <f>VLOOKUP(C2637,'[10]Estructuras de Madera'!$C$1:$AB$65536,26,0)</f>
        <v>3435.2651910493478</v>
      </c>
      <c r="L2637" s="56"/>
      <c r="M2637" s="9"/>
      <c r="N2637" s="9"/>
      <c r="O2637" s="25"/>
      <c r="P2637" s="9"/>
      <c r="Q2637" s="9"/>
      <c r="R2637" s="9"/>
    </row>
    <row r="2638" spans="1:18" x14ac:dyDescent="0.2">
      <c r="A2638" s="33"/>
      <c r="B2638" s="34">
        <f t="shared" si="51"/>
        <v>38</v>
      </c>
      <c r="C2638" s="36" t="s">
        <v>2652</v>
      </c>
      <c r="D2638" s="55" t="str">
        <f t="shared" si="50"/>
        <v>Estructura de  Suspensión compuesto por 2 postes de madera tratada 85' Clase 3</v>
      </c>
      <c r="E2638" s="34" t="s">
        <v>50</v>
      </c>
      <c r="F2638" s="34">
        <v>0</v>
      </c>
      <c r="G2638" s="39">
        <f>VLOOKUP(C2638,'[10]Estructuras de Madera'!$C$1:$AB$65536,23,0)</f>
        <v>6232.9621436269481</v>
      </c>
      <c r="H2638" s="46"/>
      <c r="I2638" s="41"/>
      <c r="J2638" s="42">
        <f>VLOOKUP(C2638,'[10]Estructuras de Madera'!$C$1:$AB$65536,26,0)</f>
        <v>3963.1945553028931</v>
      </c>
      <c r="L2638" s="56"/>
      <c r="M2638" s="9"/>
      <c r="N2638" s="9"/>
      <c r="O2638" s="25"/>
      <c r="P2638" s="9"/>
      <c r="Q2638" s="9"/>
      <c r="R2638" s="9"/>
    </row>
    <row r="2639" spans="1:18" x14ac:dyDescent="0.2">
      <c r="A2639" s="33"/>
      <c r="B2639" s="34">
        <f t="shared" si="51"/>
        <v>39</v>
      </c>
      <c r="C2639" s="36" t="s">
        <v>2653</v>
      </c>
      <c r="D2639" s="55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34" t="s">
        <v>50</v>
      </c>
      <c r="F2639" s="34">
        <v>0</v>
      </c>
      <c r="G2639" s="39">
        <f>VLOOKUP(C2639,'[10]Estructuras de Madera'!$C$1:$AB$65536,23,0)</f>
        <v>6035.1298891967763</v>
      </c>
      <c r="H2639" s="46"/>
      <c r="I2639" s="41"/>
      <c r="J2639" s="42">
        <f>VLOOKUP(C2639,'[10]Estructuras de Madera'!$C$1:$AB$65536,26,0)</f>
        <v>3693.1160953156382</v>
      </c>
      <c r="L2639" s="56"/>
      <c r="M2639" s="9"/>
      <c r="N2639" s="9"/>
      <c r="O2639" s="25"/>
      <c r="P2639" s="9"/>
      <c r="Q2639" s="9"/>
      <c r="R2639" s="9"/>
    </row>
    <row r="2640" spans="1:18" x14ac:dyDescent="0.2">
      <c r="A2640" s="33"/>
      <c r="B2640" s="34">
        <f t="shared" si="51"/>
        <v>40</v>
      </c>
      <c r="C2640" s="36" t="s">
        <v>2654</v>
      </c>
      <c r="D2640" s="55" t="str">
        <f t="shared" si="50"/>
        <v>Estructura de  Suspensión compuesto por 2 postes de madera tratada 85' Clase 2</v>
      </c>
      <c r="E2640" s="34" t="s">
        <v>50</v>
      </c>
      <c r="F2640" s="34">
        <v>0</v>
      </c>
      <c r="G2640" s="39">
        <f>VLOOKUP(C2640,'[10]Estructuras de Madera'!$C$1:$AB$65536,23,0)</f>
        <v>6600.2141036801904</v>
      </c>
      <c r="H2640" s="46"/>
      <c r="I2640" s="41"/>
      <c r="J2640" s="42">
        <f>VLOOKUP(C2640,'[10]Estructuras de Madera'!$C$1:$AB$65536,26,0)</f>
        <v>4464.5629700953859</v>
      </c>
      <c r="L2640" s="56"/>
      <c r="M2640" s="9"/>
      <c r="N2640" s="9"/>
      <c r="O2640" s="25"/>
      <c r="P2640" s="9"/>
      <c r="Q2640" s="9"/>
      <c r="R2640" s="9"/>
    </row>
    <row r="2641" spans="1:18" x14ac:dyDescent="0.2">
      <c r="A2641" s="33"/>
      <c r="B2641" s="34">
        <f t="shared" si="51"/>
        <v>41</v>
      </c>
      <c r="C2641" s="36" t="s">
        <v>2655</v>
      </c>
      <c r="D2641" s="55" t="str">
        <f t="shared" si="50"/>
        <v>Estructura de  Suspensión compuesto por 2 postes de madera tratada 75' Clase 2</v>
      </c>
      <c r="E2641" s="34" t="s">
        <v>50</v>
      </c>
      <c r="F2641" s="34">
        <v>0</v>
      </c>
      <c r="G2641" s="39">
        <f>VLOOKUP(C2641,'[10]Estructuras de Madera'!$C$1:$AB$65536,23,0)</f>
        <v>6130.5109908011254</v>
      </c>
      <c r="H2641" s="46"/>
      <c r="I2641" s="41"/>
      <c r="J2641" s="42">
        <f>VLOOKUP(C2641,'[10]Estructuras de Madera'!$C$1:$AB$65536,26,0)</f>
        <v>3823.3293464732387</v>
      </c>
      <c r="L2641" s="25"/>
      <c r="M2641" s="9"/>
      <c r="N2641" s="9"/>
      <c r="O2641" s="25"/>
      <c r="P2641" s="9"/>
      <c r="Q2641" s="9"/>
      <c r="R2641" s="9"/>
    </row>
    <row r="2642" spans="1:18" x14ac:dyDescent="0.2">
      <c r="A2642" s="33"/>
      <c r="B2642" s="34">
        <f t="shared" si="51"/>
        <v>42</v>
      </c>
      <c r="C2642" s="36" t="s">
        <v>2656</v>
      </c>
      <c r="D2642" s="55" t="str">
        <f t="shared" si="50"/>
        <v>Estructura de  Suspensión compuesto por 1 postes de madera tratada 90' Clase 2</v>
      </c>
      <c r="E2642" s="34" t="s">
        <v>50</v>
      </c>
      <c r="F2642" s="34">
        <v>0</v>
      </c>
      <c r="G2642" s="39">
        <f>VLOOKUP(C2642,'[10]Estructuras de Madera'!$C$1:$AB$65536,23,0)</f>
        <v>1853.975128463306</v>
      </c>
      <c r="H2642" s="46"/>
      <c r="I2642" s="41"/>
      <c r="J2642" s="42">
        <f>VLOOKUP(C2642,'[10]Estructuras de Madera'!$C$1:$AB$65536,26,0)</f>
        <v>2174.5040571345658</v>
      </c>
      <c r="L2642" s="25"/>
      <c r="M2642" s="9"/>
      <c r="N2642" s="9"/>
      <c r="O2642" s="25"/>
      <c r="P2642" s="9"/>
      <c r="Q2642" s="9"/>
      <c r="R2642" s="9"/>
    </row>
    <row r="2643" spans="1:18" x14ac:dyDescent="0.2">
      <c r="A2643" s="33"/>
      <c r="B2643" s="34">
        <f t="shared" si="51"/>
        <v>43</v>
      </c>
      <c r="C2643" s="36" t="s">
        <v>2657</v>
      </c>
      <c r="D2643" s="55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34" t="s">
        <v>50</v>
      </c>
      <c r="F2643" s="34">
        <v>0</v>
      </c>
      <c r="G2643" s="39">
        <f>VLOOKUP(C2643,'[10]Estructuras de Madera'!$C$1:$AB$65536,23,0)</f>
        <v>2044.1343029289008</v>
      </c>
      <c r="H2643" s="46"/>
      <c r="I2643" s="41"/>
      <c r="J2643" s="42">
        <f>VLOOKUP(C2643,'[10]Estructuras de Madera'!$C$1:$AB$65536,26,0)</f>
        <v>2434.1073111137753</v>
      </c>
      <c r="L2643" s="25"/>
      <c r="M2643" s="9"/>
      <c r="N2643" s="9"/>
      <c r="O2643" s="25"/>
      <c r="P2643" s="9"/>
      <c r="Q2643" s="9"/>
      <c r="R2643" s="9"/>
    </row>
    <row r="2644" spans="1:18" x14ac:dyDescent="0.2">
      <c r="A2644" s="33"/>
      <c r="B2644" s="34">
        <f t="shared" si="51"/>
        <v>44</v>
      </c>
      <c r="C2644" s="36" t="s">
        <v>2658</v>
      </c>
      <c r="D2644" s="55" t="str">
        <f t="shared" si="50"/>
        <v>Estructura de  Suspensión compuesto por 1 postes de madera tratada 85' Clase 2</v>
      </c>
      <c r="E2644" s="34" t="s">
        <v>50</v>
      </c>
      <c r="F2644" s="34">
        <v>0</v>
      </c>
      <c r="G2644" s="39">
        <f>VLOOKUP(C2644,'[10]Estructuras de Madera'!$C$1:$AB$65536,23,0)</f>
        <v>2141.8393083466508</v>
      </c>
      <c r="H2644" s="46"/>
      <c r="I2644" s="41"/>
      <c r="J2644" s="42">
        <f>VLOOKUP(C2644,'[10]Estructuras de Madera'!$C$1:$AB$65536,26,0)</f>
        <v>2134.8066185517928</v>
      </c>
      <c r="L2644" s="25"/>
      <c r="M2644" s="9"/>
      <c r="N2644" s="9"/>
      <c r="O2644" s="25"/>
      <c r="P2644" s="9"/>
      <c r="Q2644" s="9"/>
      <c r="R2644" s="9"/>
    </row>
    <row r="2645" spans="1:18" x14ac:dyDescent="0.2">
      <c r="A2645" s="33"/>
      <c r="B2645" s="34">
        <f t="shared" si="51"/>
        <v>45</v>
      </c>
      <c r="C2645" s="36" t="s">
        <v>2659</v>
      </c>
      <c r="D2645" s="55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34" t="s">
        <v>50</v>
      </c>
      <c r="F2645" s="34">
        <v>0</v>
      </c>
      <c r="G2645" s="39">
        <f>VLOOKUP(C2645,'[10]Estructuras de Madera'!$C$1:$AB$65536,23,0)</f>
        <v>2339.4212926687533</v>
      </c>
      <c r="H2645" s="46"/>
      <c r="I2645" s="41"/>
      <c r="J2645" s="42">
        <f>VLOOKUP(C2645,'[10]Estructuras de Madera'!$C$1:$AB$65536,26,0)</f>
        <v>2404.5434124868516</v>
      </c>
      <c r="L2645" s="25"/>
      <c r="M2645" s="9"/>
      <c r="N2645" s="9"/>
      <c r="O2645" s="25"/>
      <c r="P2645" s="9"/>
      <c r="Q2645" s="9"/>
      <c r="R2645" s="9"/>
    </row>
    <row r="2646" spans="1:18" x14ac:dyDescent="0.2">
      <c r="A2646" s="33"/>
      <c r="B2646" s="34">
        <f t="shared" si="51"/>
        <v>46</v>
      </c>
      <c r="C2646" s="36" t="s">
        <v>2660</v>
      </c>
      <c r="D2646" s="55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34" t="s">
        <v>50</v>
      </c>
      <c r="F2646" s="34">
        <v>0</v>
      </c>
      <c r="G2646" s="39">
        <f>VLOOKUP(C2646,'[10]Estructuras de Madera'!$C$1:$AB$65536,23,0)</f>
        <v>1808.7652241571352</v>
      </c>
      <c r="H2646" s="46"/>
      <c r="I2646" s="41"/>
      <c r="J2646" s="42">
        <f>VLOOKUP(C2646,'[10]Estructuras de Madera'!$C$1:$AB$65536,26,0)</f>
        <v>1680.0974712558891</v>
      </c>
      <c r="L2646" s="25"/>
      <c r="M2646" s="9"/>
      <c r="N2646" s="9"/>
      <c r="O2646" s="25"/>
      <c r="P2646" s="9"/>
      <c r="Q2646" s="9"/>
      <c r="R2646" s="9"/>
    </row>
    <row r="2647" spans="1:18" x14ac:dyDescent="0.2">
      <c r="A2647" s="33"/>
      <c r="B2647" s="34">
        <f t="shared" si="51"/>
        <v>47</v>
      </c>
      <c r="C2647" s="36" t="s">
        <v>2661</v>
      </c>
      <c r="D2647" s="55" t="str">
        <f t="shared" si="50"/>
        <v>Estructura de  Suspensión compuesto por 1 postes de madera tratada 85' Clase 3</v>
      </c>
      <c r="E2647" s="34" t="s">
        <v>50</v>
      </c>
      <c r="F2647" s="34">
        <v>0</v>
      </c>
      <c r="G2647" s="39">
        <f>VLOOKUP(C2647,'[10]Estructuras de Madera'!$C$1:$AB$65536,23,0)</f>
        <v>1532.3367283200303</v>
      </c>
      <c r="H2647" s="46"/>
      <c r="I2647" s="41"/>
      <c r="J2647" s="42">
        <f>VLOOKUP(C2647,'[10]Estructuras de Madera'!$C$1:$AB$65536,26,0)</f>
        <v>1735.4067823566465</v>
      </c>
      <c r="L2647" s="25"/>
      <c r="M2647" s="9"/>
      <c r="N2647" s="9"/>
      <c r="O2647" s="25"/>
      <c r="P2647" s="9"/>
      <c r="Q2647" s="9"/>
      <c r="R2647" s="9"/>
    </row>
    <row r="2648" spans="1:18" x14ac:dyDescent="0.2">
      <c r="A2648" s="33"/>
      <c r="B2648" s="34">
        <f t="shared" si="51"/>
        <v>48</v>
      </c>
      <c r="C2648" s="36" t="s">
        <v>2662</v>
      </c>
      <c r="D2648" s="55" t="str">
        <f t="shared" si="50"/>
        <v>Estructura de  Suspensión compuesto por 1 postes de madera tratada 75' Clase 1</v>
      </c>
      <c r="E2648" s="34" t="s">
        <v>50</v>
      </c>
      <c r="F2648" s="34">
        <v>0</v>
      </c>
      <c r="G2648" s="39">
        <f>VLOOKUP(C2648,'[10]Estructuras de Madera'!$C$1:$AB$65536,23,0)</f>
        <v>2075.2758976333957</v>
      </c>
      <c r="H2648" s="46"/>
      <c r="I2648" s="41"/>
      <c r="J2648" s="42">
        <f>VLOOKUP(C2648,'[10]Estructuras de Madera'!$C$1:$AB$65536,26,0)</f>
        <v>2043.93496817953</v>
      </c>
      <c r="L2648" s="25"/>
      <c r="M2648" s="9"/>
      <c r="N2648" s="9"/>
      <c r="O2648" s="25"/>
      <c r="P2648" s="9"/>
      <c r="Q2648" s="9"/>
      <c r="R2648" s="9"/>
    </row>
    <row r="2649" spans="1:18" ht="22.5" x14ac:dyDescent="0.2">
      <c r="A2649" s="33"/>
      <c r="B2649" s="34">
        <f t="shared" si="51"/>
        <v>49</v>
      </c>
      <c r="C2649" s="36" t="s">
        <v>2663</v>
      </c>
      <c r="D2649" s="55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34" t="s">
        <v>50</v>
      </c>
      <c r="F2649" s="34">
        <v>0</v>
      </c>
      <c r="G2649" s="39">
        <f>VLOOKUP(C2649,'[10]Estructuras de Madera'!$C$1:$AB$65536,23,0)</f>
        <v>1906.9877519071185</v>
      </c>
      <c r="H2649" s="46"/>
      <c r="I2649" s="41"/>
      <c r="J2649" s="42">
        <f>VLOOKUP(C2649,'[10]Estructuras de Madera'!$C$1:$AB$65536,26,0)</f>
        <v>1814.1898067407194</v>
      </c>
      <c r="L2649" s="25"/>
      <c r="M2649" s="9"/>
      <c r="N2649" s="9"/>
      <c r="O2649" s="25"/>
      <c r="P2649" s="9"/>
      <c r="Q2649" s="9"/>
      <c r="R2649" s="9"/>
    </row>
    <row r="2650" spans="1:18" ht="22.5" x14ac:dyDescent="0.2">
      <c r="A2650" s="33"/>
      <c r="B2650" s="34">
        <f t="shared" si="51"/>
        <v>50</v>
      </c>
      <c r="C2650" s="36" t="s">
        <v>2664</v>
      </c>
      <c r="D2650" s="55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34" t="s">
        <v>50</v>
      </c>
      <c r="F2650" s="34">
        <v>0</v>
      </c>
      <c r="G2650" s="39">
        <f>VLOOKUP(C2650,'[10]Estructuras de Madera'!$C$1:$AB$65536,23,0)</f>
        <v>1716.7592783806369</v>
      </c>
      <c r="H2650" s="46"/>
      <c r="I2650" s="41"/>
      <c r="J2650" s="42">
        <f>VLOOKUP(C2650,'[10]Estructuras de Madera'!$C$1:$AB$65536,26,0)</f>
        <v>1554.4919464310262</v>
      </c>
      <c r="L2650" s="25"/>
      <c r="M2650" s="9"/>
      <c r="N2650" s="9"/>
      <c r="O2650" s="25"/>
      <c r="P2650" s="9"/>
      <c r="Q2650" s="9"/>
      <c r="R2650" s="9"/>
    </row>
    <row r="2651" spans="1:18" ht="22.5" x14ac:dyDescent="0.2">
      <c r="A2651" s="33"/>
      <c r="B2651" s="34">
        <f t="shared" si="51"/>
        <v>51</v>
      </c>
      <c r="C2651" s="36" t="s">
        <v>2665</v>
      </c>
      <c r="D2651" s="55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34" t="s">
        <v>50</v>
      </c>
      <c r="F2651" s="34">
        <v>0</v>
      </c>
      <c r="G2651" s="39">
        <f>VLOOKUP(C2651,'[10]Estructuras de Madera'!$C$1:$AB$65536,23,0)</f>
        <v>1625.56746591407</v>
      </c>
      <c r="H2651" s="46"/>
      <c r="I2651" s="41"/>
      <c r="J2651" s="42">
        <f>VLOOKUP(C2651,'[10]Estructuras de Madera'!$C$1:$AB$65536,26,0)</f>
        <v>1429.9978676198778</v>
      </c>
      <c r="L2651" s="25"/>
      <c r="M2651" s="9"/>
      <c r="N2651" s="9"/>
      <c r="O2651" s="25"/>
      <c r="P2651" s="9"/>
      <c r="Q2651" s="9"/>
      <c r="R2651" s="9"/>
    </row>
    <row r="2652" spans="1:18" ht="22.5" x14ac:dyDescent="0.2">
      <c r="A2652" s="33"/>
      <c r="B2652" s="34">
        <f t="shared" si="51"/>
        <v>52</v>
      </c>
      <c r="C2652" s="36" t="s">
        <v>2666</v>
      </c>
      <c r="D2652" s="55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34" t="s">
        <v>50</v>
      </c>
      <c r="F2652" s="34">
        <v>0</v>
      </c>
      <c r="G2652" s="39">
        <f>VLOOKUP(C2652,'[10]Estructuras de Madera'!$C$1:$AB$65536,23,0)</f>
        <v>4257.9316750399539</v>
      </c>
      <c r="H2652" s="46"/>
      <c r="I2652" s="41"/>
      <c r="J2652" s="42">
        <f>VLOOKUP(C2652,'[10]Estructuras de Madera'!$C$1:$AB$65536,26,0)</f>
        <v>5566.7796723305792</v>
      </c>
      <c r="L2652" s="25"/>
      <c r="M2652" s="9"/>
      <c r="N2652" s="9"/>
      <c r="O2652" s="25"/>
      <c r="P2652" s="9"/>
      <c r="Q2652" s="9"/>
      <c r="R2652" s="9"/>
    </row>
    <row r="2653" spans="1:18" ht="22.5" x14ac:dyDescent="0.2">
      <c r="A2653" s="33"/>
      <c r="B2653" s="34">
        <f t="shared" si="51"/>
        <v>53</v>
      </c>
      <c r="C2653" s="36" t="s">
        <v>2667</v>
      </c>
      <c r="D2653" s="55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34" t="s">
        <v>50</v>
      </c>
      <c r="F2653" s="34">
        <v>0</v>
      </c>
      <c r="G2653" s="39">
        <f>VLOOKUP(C2653,'[10]Estructuras de Madera'!$C$1:$AB$65536,23,0)</f>
        <v>3707.0537349600909</v>
      </c>
      <c r="H2653" s="46"/>
      <c r="I2653" s="41"/>
      <c r="J2653" s="42">
        <f>VLOOKUP(C2653,'[10]Estructuras de Madera'!$C$1:$AB$65536,26,0)</f>
        <v>4814.7270501418398</v>
      </c>
      <c r="L2653" s="25"/>
      <c r="M2653" s="9"/>
      <c r="N2653" s="9"/>
      <c r="O2653" s="25"/>
      <c r="P2653" s="9"/>
      <c r="Q2653" s="9"/>
      <c r="R2653" s="9"/>
    </row>
    <row r="2654" spans="1:18" ht="22.5" x14ac:dyDescent="0.2">
      <c r="A2654" s="33"/>
      <c r="B2654" s="34">
        <f t="shared" si="51"/>
        <v>54</v>
      </c>
      <c r="C2654" s="36" t="s">
        <v>2668</v>
      </c>
      <c r="D2654" s="55" t="str">
        <f t="shared" si="52"/>
        <v>Estructura de  Suspensión- Angulo menor  compuesto por 2 postes de madera tratada 75' Clase 3</v>
      </c>
      <c r="E2654" s="34" t="s">
        <v>50</v>
      </c>
      <c r="F2654" s="34">
        <v>0</v>
      </c>
      <c r="G2654" s="39">
        <f>VLOOKUP(C2654,'[10]Estructuras de Madera'!$C$1:$AB$65536,23,0)</f>
        <v>2047.2913224977349</v>
      </c>
      <c r="H2654" s="46"/>
      <c r="I2654" s="41"/>
      <c r="J2654" s="42">
        <f>VLOOKUP(C2654,'[10]Estructuras de Madera'!$C$1:$AB$65536,26,0)</f>
        <v>2671.8886691743478</v>
      </c>
      <c r="L2654" s="25"/>
      <c r="M2654" s="9"/>
      <c r="N2654" s="9"/>
      <c r="O2654" s="25"/>
      <c r="P2654" s="9"/>
      <c r="Q2654" s="9"/>
      <c r="R2654" s="9"/>
    </row>
    <row r="2655" spans="1:18" ht="22.5" x14ac:dyDescent="0.2">
      <c r="A2655" s="33"/>
      <c r="B2655" s="34">
        <f t="shared" si="51"/>
        <v>55</v>
      </c>
      <c r="C2655" s="36" t="s">
        <v>2669</v>
      </c>
      <c r="D2655" s="55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34" t="s">
        <v>50</v>
      </c>
      <c r="F2655" s="34">
        <v>0</v>
      </c>
      <c r="G2655" s="39">
        <f>VLOOKUP(C2655,'[10]Estructuras de Madera'!$C$1:$AB$65536,23,0)</f>
        <v>1709.8487073888527</v>
      </c>
      <c r="H2655" s="46"/>
      <c r="I2655" s="41"/>
      <c r="J2655" s="42">
        <f>VLOOKUP(C2655,'[10]Estructuras de Madera'!$C$1:$AB$65536,26,0)</f>
        <v>2088.1642877706809</v>
      </c>
      <c r="L2655" s="25"/>
      <c r="M2655" s="9"/>
      <c r="N2655" s="9"/>
      <c r="O2655" s="25"/>
      <c r="P2655" s="9"/>
      <c r="Q2655" s="9"/>
      <c r="R2655" s="9"/>
    </row>
    <row r="2656" spans="1:18" ht="22.5" x14ac:dyDescent="0.2">
      <c r="A2656" s="33"/>
      <c r="B2656" s="34">
        <f t="shared" si="51"/>
        <v>56</v>
      </c>
      <c r="C2656" s="36" t="s">
        <v>2670</v>
      </c>
      <c r="D2656" s="55" t="str">
        <f t="shared" si="52"/>
        <v>Estructura de  Suspensión- Angulo menor  compuesto por 2 postes de madera tratada 75' Clase 4</v>
      </c>
      <c r="E2656" s="34" t="s">
        <v>50</v>
      </c>
      <c r="F2656" s="34">
        <v>0</v>
      </c>
      <c r="G2656" s="39">
        <f>VLOOKUP(C2656,'[10]Estructuras de Madera'!$C$1:$AB$65536,23,0)</f>
        <v>1880.8174318281401</v>
      </c>
      <c r="H2656" s="46"/>
      <c r="I2656" s="41"/>
      <c r="J2656" s="42">
        <f>VLOOKUP(C2656,'[10]Estructuras de Madera'!$C$1:$AB$65536,26,0)</f>
        <v>2321.5689463565554</v>
      </c>
      <c r="L2656" s="25"/>
      <c r="M2656" s="9"/>
      <c r="N2656" s="9"/>
      <c r="O2656" s="25"/>
      <c r="P2656" s="9"/>
      <c r="Q2656" s="9"/>
      <c r="R2656" s="9"/>
    </row>
    <row r="2657" spans="1:18" ht="22.5" x14ac:dyDescent="0.2">
      <c r="A2657" s="33"/>
      <c r="B2657" s="34">
        <f t="shared" si="51"/>
        <v>57</v>
      </c>
      <c r="C2657" s="36" t="s">
        <v>2671</v>
      </c>
      <c r="D2657" s="55" t="str">
        <f t="shared" si="52"/>
        <v>Estructura de  Suspensión- Angulo menor  compuesto por 2 postes de madera tratada 90' Clase 2</v>
      </c>
      <c r="E2657" s="34" t="s">
        <v>50</v>
      </c>
      <c r="F2657" s="34">
        <v>0</v>
      </c>
      <c r="G2657" s="39">
        <f>VLOOKUP(C2657,'[10]Estructuras de Madera'!$C$1:$AB$65536,23,0)</f>
        <v>3189.3859569266119</v>
      </c>
      <c r="H2657" s="46"/>
      <c r="I2657" s="41"/>
      <c r="J2657" s="42">
        <f>VLOOKUP(C2657,'[10]Estructuras de Madera'!$C$1:$AB$65536,26,0)</f>
        <v>4108.0125829837316</v>
      </c>
      <c r="L2657" s="25"/>
      <c r="M2657" s="9"/>
      <c r="N2657" s="9"/>
      <c r="O2657" s="25"/>
      <c r="P2657" s="9"/>
      <c r="Q2657" s="9"/>
      <c r="R2657" s="9"/>
    </row>
    <row r="2658" spans="1:18" ht="22.5" x14ac:dyDescent="0.2">
      <c r="A2658" s="33"/>
      <c r="B2658" s="34">
        <f t="shared" si="51"/>
        <v>58</v>
      </c>
      <c r="C2658" s="36" t="s">
        <v>2672</v>
      </c>
      <c r="D2658" s="55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34" t="s">
        <v>50</v>
      </c>
      <c r="F2658" s="34">
        <v>0</v>
      </c>
      <c r="G2658" s="39">
        <f>VLOOKUP(C2658,'[10]Estructuras de Madera'!$C$1:$AB$65536,23,0)</f>
        <v>3569.7043058578015</v>
      </c>
      <c r="H2658" s="46"/>
      <c r="I2658" s="41"/>
      <c r="J2658" s="42">
        <f>VLOOKUP(C2658,'[10]Estructuras de Madera'!$C$1:$AB$65536,26,0)</f>
        <v>4627.2190909421506</v>
      </c>
      <c r="L2658" s="25"/>
      <c r="M2658" s="9"/>
      <c r="N2658" s="9"/>
      <c r="O2658" s="25"/>
      <c r="P2658" s="9"/>
      <c r="Q2658" s="9"/>
      <c r="R2658" s="9"/>
    </row>
    <row r="2659" spans="1:18" ht="22.5" x14ac:dyDescent="0.2">
      <c r="A2659" s="33"/>
      <c r="B2659" s="34">
        <f t="shared" si="51"/>
        <v>59</v>
      </c>
      <c r="C2659" s="36" t="s">
        <v>2673</v>
      </c>
      <c r="D2659" s="55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34" t="s">
        <v>50</v>
      </c>
      <c r="F2659" s="34">
        <v>0</v>
      </c>
      <c r="G2659" s="39">
        <f>VLOOKUP(C2659,'[10]Estructuras de Madera'!$C$1:$AB$65536,23,0)</f>
        <v>2546.1091566400605</v>
      </c>
      <c r="H2659" s="46"/>
      <c r="I2659" s="41"/>
      <c r="J2659" s="42">
        <f>VLOOKUP(C2659,'[10]Estructuras de Madera'!$C$1:$AB$65536,26,0)</f>
        <v>3229.8180334278932</v>
      </c>
      <c r="L2659" s="25"/>
      <c r="M2659" s="9"/>
      <c r="N2659" s="9"/>
      <c r="O2659" s="25"/>
      <c r="P2659" s="9"/>
      <c r="Q2659" s="9"/>
      <c r="R2659" s="9"/>
    </row>
    <row r="2660" spans="1:18" ht="22.5" x14ac:dyDescent="0.2">
      <c r="A2660" s="33"/>
      <c r="B2660" s="34">
        <f t="shared" si="51"/>
        <v>60</v>
      </c>
      <c r="C2660" s="36" t="s">
        <v>2674</v>
      </c>
      <c r="D2660" s="55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34" t="s">
        <v>50</v>
      </c>
      <c r="F2660" s="34">
        <v>0</v>
      </c>
      <c r="G2660" s="39">
        <f>VLOOKUP(C2660,'[10]Estructuras de Madera'!$C$1:$AB$65536,23,0)</f>
        <v>2348.2769022098892</v>
      </c>
      <c r="H2660" s="46"/>
      <c r="I2660" s="41"/>
      <c r="J2660" s="42">
        <f>VLOOKUP(C2660,'[10]Estructuras de Madera'!$C$1:$AB$65536,26,0)</f>
        <v>2959.7395734406382</v>
      </c>
      <c r="L2660" s="25"/>
      <c r="M2660" s="9"/>
      <c r="N2660" s="9"/>
      <c r="O2660" s="25"/>
      <c r="P2660" s="9"/>
      <c r="Q2660" s="9"/>
      <c r="R2660" s="9"/>
    </row>
    <row r="2661" spans="1:18" ht="22.5" x14ac:dyDescent="0.2">
      <c r="A2661" s="33"/>
      <c r="B2661" s="34">
        <f t="shared" si="51"/>
        <v>61</v>
      </c>
      <c r="C2661" s="36" t="s">
        <v>2675</v>
      </c>
      <c r="D2661" s="55" t="str">
        <f t="shared" si="52"/>
        <v>Estructura de  Suspensión- Angulo menor  compuesto por 2 postes de madera tratada 85' Clase 2</v>
      </c>
      <c r="E2661" s="34" t="s">
        <v>50</v>
      </c>
      <c r="F2661" s="34">
        <v>0</v>
      </c>
      <c r="G2661" s="39">
        <f>VLOOKUP(C2661,'[10]Estructuras de Madera'!$C$1:$AB$65536,23,0)</f>
        <v>4543.0031895224338</v>
      </c>
      <c r="H2661" s="46"/>
      <c r="I2661" s="41"/>
      <c r="J2661" s="42">
        <f>VLOOKUP(C2661,'[10]Estructuras de Madera'!$C$1:$AB$65536,26,0)</f>
        <v>4654.3892544703858</v>
      </c>
      <c r="L2661" s="25"/>
      <c r="M2661" s="9"/>
      <c r="N2661" s="9"/>
      <c r="O2661" s="25"/>
      <c r="P2661" s="9"/>
      <c r="Q2661" s="9"/>
      <c r="R2661" s="9"/>
    </row>
    <row r="2662" spans="1:18" ht="22.5" x14ac:dyDescent="0.2">
      <c r="A2662" s="33"/>
      <c r="B2662" s="34">
        <f t="shared" si="51"/>
        <v>62</v>
      </c>
      <c r="C2662" s="36" t="s">
        <v>2676</v>
      </c>
      <c r="D2662" s="55" t="str">
        <f t="shared" si="52"/>
        <v>Estructura de  Suspensión- Angulo menor  compuesto por 2 postes de madera tratada 75' Clase 2</v>
      </c>
      <c r="E2662" s="34" t="s">
        <v>50</v>
      </c>
      <c r="F2662" s="34">
        <v>0</v>
      </c>
      <c r="G2662" s="39">
        <f>VLOOKUP(C2662,'[10]Estructuras de Madera'!$C$1:$AB$65536,23,0)</f>
        <v>2443.658003814237</v>
      </c>
      <c r="H2662" s="46"/>
      <c r="I2662" s="41"/>
      <c r="J2662" s="42">
        <f>VLOOKUP(C2662,'[10]Estructuras de Madera'!$C$1:$AB$65536,26,0)</f>
        <v>3089.9528245982387</v>
      </c>
      <c r="L2662" s="25"/>
      <c r="M2662" s="9"/>
      <c r="N2662" s="9"/>
      <c r="O2662" s="25"/>
      <c r="P2662" s="9"/>
      <c r="Q2662" s="9"/>
      <c r="R2662" s="9"/>
    </row>
    <row r="2663" spans="1:18" ht="22.5" x14ac:dyDescent="0.2">
      <c r="A2663" s="33"/>
      <c r="B2663" s="34">
        <f t="shared" si="51"/>
        <v>63</v>
      </c>
      <c r="C2663" s="36" t="s">
        <v>2677</v>
      </c>
      <c r="D2663" s="55" t="str">
        <f t="shared" si="52"/>
        <v>Estructura de  Suspensión- Angulo menor  compuesto por 2 postes de madera tratada 75' Clase 1</v>
      </c>
      <c r="E2663" s="34" t="s">
        <v>50</v>
      </c>
      <c r="F2663" s="34">
        <v>0</v>
      </c>
      <c r="G2663" s="39">
        <f>VLOOKUP(C2663,'[10]Estructuras de Madera'!$C$1:$AB$65536,23,0)</f>
        <v>2780.2342952667918</v>
      </c>
      <c r="H2663" s="46"/>
      <c r="I2663" s="41"/>
      <c r="J2663" s="42">
        <f>VLOOKUP(C2663,'[10]Estructuras de Madera'!$C$1:$AB$65536,26,0)</f>
        <v>3549.4431474758599</v>
      </c>
      <c r="L2663" s="25"/>
      <c r="M2663" s="9"/>
      <c r="N2663" s="9"/>
      <c r="O2663" s="25"/>
      <c r="P2663" s="9"/>
      <c r="Q2663" s="9"/>
      <c r="R2663" s="9"/>
    </row>
    <row r="2664" spans="1:18" ht="22.5" x14ac:dyDescent="0.2">
      <c r="A2664" s="33"/>
      <c r="B2664" s="34">
        <f t="shared" si="51"/>
        <v>64</v>
      </c>
      <c r="C2664" s="36" t="s">
        <v>2678</v>
      </c>
      <c r="D2664" s="55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34" t="s">
        <v>50</v>
      </c>
      <c r="F2664" s="34">
        <v>0</v>
      </c>
      <c r="G2664" s="39">
        <f>VLOOKUP(C2664,'[10]Estructuras de Madera'!$C$1:$AB$65536,23,0)</f>
        <v>2780.2342952667918</v>
      </c>
      <c r="H2664" s="46"/>
      <c r="I2664" s="41"/>
      <c r="J2664" s="42">
        <f>VLOOKUP(C2664,'[10]Estructuras de Madera'!$C$1:$AB$65536,26,0)</f>
        <v>3549.4431474758599</v>
      </c>
      <c r="L2664" s="25"/>
      <c r="M2664" s="9"/>
      <c r="N2664" s="9"/>
      <c r="O2664" s="25"/>
      <c r="P2664" s="9"/>
      <c r="Q2664" s="9"/>
      <c r="R2664" s="9"/>
    </row>
    <row r="2665" spans="1:18" ht="22.5" x14ac:dyDescent="0.2">
      <c r="A2665" s="33"/>
      <c r="B2665" s="34">
        <f t="shared" si="51"/>
        <v>65</v>
      </c>
      <c r="C2665" s="36" t="s">
        <v>2679</v>
      </c>
      <c r="D2665" s="55" t="str">
        <f t="shared" si="52"/>
        <v>Estructura de  Suspensión- Angulo menor  compuesto por 1 postes de madera tratada 85' Clase 3</v>
      </c>
      <c r="E2665" s="34" t="s">
        <v>50</v>
      </c>
      <c r="F2665" s="34">
        <v>0</v>
      </c>
      <c r="G2665" s="39">
        <f>VLOOKUP(C2665,'[10]Estructuras de Madera'!$C$1:$AB$65536,23,0)</f>
        <v>1273.0545783200303</v>
      </c>
      <c r="H2665" s="46"/>
      <c r="I2665" s="41"/>
      <c r="J2665" s="42">
        <f>VLOOKUP(C2665,'[10]Estructuras de Madera'!$C$1:$AB$65536,26,0)</f>
        <v>1614.9090167139466</v>
      </c>
      <c r="L2665" s="25"/>
      <c r="M2665" s="9"/>
      <c r="N2665" s="9"/>
      <c r="O2665" s="25"/>
      <c r="P2665" s="9"/>
      <c r="Q2665" s="9"/>
      <c r="R2665" s="9"/>
    </row>
    <row r="2666" spans="1:18" ht="22.5" x14ac:dyDescent="0.2">
      <c r="A2666" s="33"/>
      <c r="B2666" s="34">
        <f t="shared" si="51"/>
        <v>66</v>
      </c>
      <c r="C2666" s="36" t="s">
        <v>2680</v>
      </c>
      <c r="D2666" s="55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34" t="s">
        <v>50</v>
      </c>
      <c r="F2666" s="34">
        <v>0</v>
      </c>
      <c r="G2666" s="39">
        <f>VLOOKUP(C2666,'[10]Estructuras de Madera'!$C$1:$AB$65536,23,0)</f>
        <v>1654.2625426687534</v>
      </c>
      <c r="H2666" s="46"/>
      <c r="I2666" s="41"/>
      <c r="J2666" s="42">
        <f>VLOOKUP(C2666,'[10]Estructuras de Madera'!$C$1:$AB$65536,26,0)</f>
        <v>2135.3300180452516</v>
      </c>
      <c r="L2666" s="25"/>
      <c r="M2666" s="9"/>
      <c r="N2666" s="9"/>
      <c r="O2666" s="25"/>
      <c r="P2666" s="9"/>
      <c r="Q2666" s="9"/>
      <c r="R2666" s="9"/>
    </row>
    <row r="2667" spans="1:18" ht="22.5" x14ac:dyDescent="0.2">
      <c r="A2667" s="33"/>
      <c r="B2667" s="34">
        <f t="shared" ref="B2667:B2719" si="53">+B2666+1</f>
        <v>67</v>
      </c>
      <c r="C2667" s="36" t="s">
        <v>2681</v>
      </c>
      <c r="D2667" s="55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34" t="s">
        <v>50</v>
      </c>
      <c r="F2667" s="34">
        <v>0</v>
      </c>
      <c r="G2667" s="39">
        <f>VLOOKUP(C2667,'[10]Estructuras de Madera'!$C$1:$AB$65536,23,0)</f>
        <v>1123.6064741571352</v>
      </c>
      <c r="H2667" s="46"/>
      <c r="I2667" s="41"/>
      <c r="J2667" s="42">
        <f>VLOOKUP(C2667,'[10]Estructuras de Madera'!$C$1:$AB$65536,26,0)</f>
        <v>1410.8840768142891</v>
      </c>
      <c r="L2667" s="25"/>
      <c r="M2667" s="9"/>
      <c r="N2667" s="9"/>
      <c r="O2667" s="25"/>
      <c r="P2667" s="9"/>
      <c r="Q2667" s="9"/>
      <c r="R2667" s="9"/>
    </row>
    <row r="2668" spans="1:18" ht="22.5" x14ac:dyDescent="0.2">
      <c r="A2668" s="33"/>
      <c r="B2668" s="34">
        <f t="shared" si="53"/>
        <v>68</v>
      </c>
      <c r="C2668" s="36" t="s">
        <v>2682</v>
      </c>
      <c r="D2668" s="55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34" t="s">
        <v>50</v>
      </c>
      <c r="F2668" s="34">
        <v>0</v>
      </c>
      <c r="G2668" s="39">
        <f>VLOOKUP(C2668,'[10]Estructuras de Madera'!$C$1:$AB$65536,23,0)</f>
        <v>1456.6805583466512</v>
      </c>
      <c r="H2668" s="46"/>
      <c r="I2668" s="41"/>
      <c r="J2668" s="42">
        <f>VLOOKUP(C2668,'[10]Estructuras de Madera'!$C$1:$AB$65536,26,0)</f>
        <v>1865.593224110193</v>
      </c>
      <c r="L2668" s="25"/>
      <c r="M2668" s="9"/>
      <c r="N2668" s="9"/>
      <c r="O2668" s="25"/>
      <c r="P2668" s="9"/>
      <c r="Q2668" s="9"/>
      <c r="R2668" s="9"/>
    </row>
    <row r="2669" spans="1:18" ht="22.5" x14ac:dyDescent="0.2">
      <c r="A2669" s="33"/>
      <c r="B2669" s="34">
        <f t="shared" si="53"/>
        <v>69</v>
      </c>
      <c r="C2669" s="36" t="s">
        <v>2683</v>
      </c>
      <c r="D2669" s="55" t="str">
        <f t="shared" si="52"/>
        <v>Estructura de  Suspensión- Angulo menor  compuesto por 1 postes de madera tratada 75' Clase 2</v>
      </c>
      <c r="E2669" s="34" t="s">
        <v>50</v>
      </c>
      <c r="F2669" s="34">
        <v>0</v>
      </c>
      <c r="G2669" s="39">
        <f>VLOOKUP(C2669,'[10]Estructuras de Madera'!$C$1:$AB$65536,23,0)</f>
        <v>1221.8290019071185</v>
      </c>
      <c r="H2669" s="46"/>
      <c r="I2669" s="41"/>
      <c r="J2669" s="42">
        <f>VLOOKUP(C2669,'[10]Estructuras de Madera'!$C$1:$AB$65536,26,0)</f>
        <v>1544.9764122991194</v>
      </c>
      <c r="L2669" s="25"/>
      <c r="M2669" s="9"/>
      <c r="N2669" s="9"/>
      <c r="O2669" s="25"/>
      <c r="P2669" s="9"/>
      <c r="Q2669" s="9"/>
      <c r="R2669" s="9"/>
    </row>
    <row r="2670" spans="1:18" ht="22.5" x14ac:dyDescent="0.2">
      <c r="A2670" s="33"/>
      <c r="B2670" s="34">
        <f t="shared" si="53"/>
        <v>70</v>
      </c>
      <c r="C2670" s="36" t="s">
        <v>2678</v>
      </c>
      <c r="D2670" s="55" t="str">
        <f t="shared" si="52"/>
        <v>Estructura de  Suspensión- Angulo menor  compuesto por 1 postes de madera tratada 75' Clase 1</v>
      </c>
      <c r="E2670" s="34" t="s">
        <v>50</v>
      </c>
      <c r="F2670" s="34">
        <v>0</v>
      </c>
      <c r="G2670" s="39">
        <f>VLOOKUP(C2670,'[10]Estructuras de Madera'!$C$1:$AB$65536,23,0)</f>
        <v>2780.2342952667918</v>
      </c>
      <c r="H2670" s="46"/>
      <c r="I2670" s="41"/>
      <c r="J2670" s="42">
        <f>VLOOKUP(C2670,'[10]Estructuras de Madera'!$C$1:$AB$65536,26,0)</f>
        <v>3549.4431474758599</v>
      </c>
      <c r="L2670" s="25"/>
      <c r="M2670" s="9"/>
      <c r="N2670" s="9"/>
      <c r="O2670" s="25"/>
      <c r="P2670" s="9"/>
      <c r="Q2670" s="9"/>
      <c r="R2670" s="9"/>
    </row>
    <row r="2671" spans="1:18" ht="22.5" x14ac:dyDescent="0.2">
      <c r="A2671" s="33"/>
      <c r="B2671" s="34">
        <f t="shared" si="53"/>
        <v>71</v>
      </c>
      <c r="C2671" s="36" t="s">
        <v>2684</v>
      </c>
      <c r="D2671" s="55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34" t="s">
        <v>50</v>
      </c>
      <c r="F2671" s="34">
        <v>0</v>
      </c>
      <c r="G2671" s="39">
        <f>VLOOKUP(C2671,'[10]Estructuras de Madera'!$C$1:$AB$65536,23,0)</f>
        <v>1031.6005283806371</v>
      </c>
      <c r="H2671" s="46"/>
      <c r="I2671" s="41"/>
      <c r="J2671" s="42">
        <f>VLOOKUP(C2671,'[10]Estructuras de Madera'!$C$1:$AB$65536,26,0)</f>
        <v>1285.2785519894262</v>
      </c>
      <c r="L2671" s="25"/>
      <c r="M2671" s="9"/>
      <c r="N2671" s="9"/>
      <c r="O2671" s="25"/>
      <c r="P2671" s="9"/>
      <c r="Q2671" s="9"/>
      <c r="R2671" s="9"/>
    </row>
    <row r="2672" spans="1:18" ht="22.5" x14ac:dyDescent="0.2">
      <c r="A2672" s="33"/>
      <c r="B2672" s="34">
        <f t="shared" si="53"/>
        <v>72</v>
      </c>
      <c r="C2672" s="36" t="s">
        <v>2685</v>
      </c>
      <c r="D2672" s="55" t="str">
        <f t="shared" si="52"/>
        <v>Estructura de  Suspensión- Angulo menor  compuesto por 1 postes de madera tratada 75' Clase 4</v>
      </c>
      <c r="E2672" s="34" t="s">
        <v>50</v>
      </c>
      <c r="F2672" s="34">
        <v>0</v>
      </c>
      <c r="G2672" s="39">
        <f>VLOOKUP(C2672,'[10]Estructuras de Madera'!$C$1:$AB$65536,23,0)</f>
        <v>940.40871591407006</v>
      </c>
      <c r="H2672" s="46"/>
      <c r="I2672" s="41"/>
      <c r="J2672" s="42">
        <f>VLOOKUP(C2672,'[10]Estructuras de Madera'!$C$1:$AB$65536,26,0)</f>
        <v>1160.7844731782777</v>
      </c>
      <c r="L2672" s="25"/>
      <c r="M2672" s="9"/>
      <c r="N2672" s="9"/>
      <c r="O2672" s="25"/>
      <c r="P2672" s="9"/>
      <c r="Q2672" s="9"/>
      <c r="R2672" s="9"/>
    </row>
    <row r="2673" spans="1:18" ht="22.5" x14ac:dyDescent="0.2">
      <c r="A2673" s="33"/>
      <c r="B2673" s="34">
        <f t="shared" si="53"/>
        <v>73</v>
      </c>
      <c r="C2673" s="36" t="s">
        <v>2686</v>
      </c>
      <c r="D2673" s="55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34" t="s">
        <v>50</v>
      </c>
      <c r="F2673" s="34">
        <v>0</v>
      </c>
      <c r="G2673" s="39">
        <f>VLOOKUP(C2673,'[10]Estructuras de Madera'!$C$1:$AB$65536,23,0)</f>
        <v>4941.7359569266118</v>
      </c>
      <c r="H2673" s="46"/>
      <c r="I2673" s="41"/>
      <c r="J2673" s="42">
        <f>VLOOKUP(C2673,'[10]Estructuras de Madera'!$C$1:$AB$65536,26,0)</f>
        <v>4805.9149681613317</v>
      </c>
      <c r="L2673" s="25"/>
      <c r="M2673" s="9"/>
      <c r="N2673" s="9"/>
      <c r="O2673" s="25"/>
      <c r="P2673" s="9"/>
      <c r="Q2673" s="9"/>
      <c r="R2673" s="9"/>
    </row>
    <row r="2674" spans="1:18" ht="22.5" x14ac:dyDescent="0.2">
      <c r="A2674" s="33"/>
      <c r="B2674" s="34">
        <f t="shared" si="53"/>
        <v>74</v>
      </c>
      <c r="C2674" s="36" t="s">
        <v>2687</v>
      </c>
      <c r="D2674" s="55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34" t="s">
        <v>50</v>
      </c>
      <c r="F2674" s="34">
        <v>0</v>
      </c>
      <c r="G2674" s="39">
        <f>VLOOKUP(C2674,'[10]Estructuras de Madera'!$C$1:$AB$65536,23,0)</f>
        <v>5322.0543058578014</v>
      </c>
      <c r="H2674" s="46"/>
      <c r="I2674" s="41"/>
      <c r="J2674" s="42">
        <f>VLOOKUP(C2674,'[10]Estructuras de Madera'!$C$1:$AB$65536,26,0)</f>
        <v>5325.1214761197507</v>
      </c>
      <c r="L2674" s="25"/>
      <c r="M2674" s="9"/>
      <c r="N2674" s="9"/>
      <c r="O2674" s="25"/>
      <c r="P2674" s="9"/>
      <c r="Q2674" s="9"/>
      <c r="R2674" s="9"/>
    </row>
    <row r="2675" spans="1:18" ht="22.5" x14ac:dyDescent="0.2">
      <c r="A2675" s="33"/>
      <c r="B2675" s="34">
        <f t="shared" si="53"/>
        <v>75</v>
      </c>
      <c r="C2675" s="36" t="s">
        <v>2688</v>
      </c>
      <c r="D2675" s="55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34" t="s">
        <v>50</v>
      </c>
      <c r="F2675" s="34">
        <v>0</v>
      </c>
      <c r="G2675" s="39">
        <f>VLOOKUP(C2675,'[10]Estructuras de Madera'!$C$1:$AB$65536,23,0)</f>
        <v>4298.4591566400604</v>
      </c>
      <c r="H2675" s="46"/>
      <c r="I2675" s="41"/>
      <c r="J2675" s="42">
        <f>VLOOKUP(C2675,'[10]Estructuras de Madera'!$C$1:$AB$65536,26,0)</f>
        <v>3927.7204186054933</v>
      </c>
      <c r="L2675" s="25"/>
      <c r="M2675" s="9"/>
      <c r="N2675" s="9"/>
      <c r="O2675" s="25"/>
      <c r="P2675" s="9"/>
      <c r="Q2675" s="9"/>
      <c r="R2675" s="9"/>
    </row>
    <row r="2676" spans="1:18" ht="22.5" x14ac:dyDescent="0.2">
      <c r="A2676" s="33"/>
      <c r="B2676" s="34">
        <f t="shared" si="53"/>
        <v>76</v>
      </c>
      <c r="C2676" s="36" t="s">
        <v>2689</v>
      </c>
      <c r="D2676" s="55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34" t="s">
        <v>50</v>
      </c>
      <c r="F2676" s="34">
        <v>0</v>
      </c>
      <c r="G2676" s="39">
        <f>VLOOKUP(C2676,'[10]Estructuras de Madera'!$C$1:$AB$65536,23,0)</f>
        <v>4100.6269022098895</v>
      </c>
      <c r="H2676" s="46"/>
      <c r="I2676" s="41"/>
      <c r="J2676" s="42">
        <f>VLOOKUP(C2676,'[10]Estructuras de Madera'!$C$1:$AB$65536,26,0)</f>
        <v>3657.6419586182383</v>
      </c>
      <c r="L2676" s="25"/>
      <c r="M2676" s="9"/>
      <c r="N2676" s="9"/>
      <c r="O2676" s="25"/>
      <c r="P2676" s="9"/>
      <c r="Q2676" s="9"/>
      <c r="R2676" s="9"/>
    </row>
    <row r="2677" spans="1:18" ht="22.5" x14ac:dyDescent="0.2">
      <c r="A2677" s="33"/>
      <c r="B2677" s="34">
        <f t="shared" si="53"/>
        <v>77</v>
      </c>
      <c r="C2677" s="36" t="s">
        <v>2690</v>
      </c>
      <c r="D2677" s="55" t="str">
        <f t="shared" si="52"/>
        <v>Estructura de  Suspensión- Angulo menor  compuesto por 2 postes de madera tratada 85' Clase 2</v>
      </c>
      <c r="E2677" s="34" t="s">
        <v>50</v>
      </c>
      <c r="F2677" s="34">
        <v>0</v>
      </c>
      <c r="G2677" s="39">
        <f>VLOOKUP(C2677,'[10]Estructuras de Madera'!$C$1:$AB$65536,23,0)</f>
        <v>4665.7111166933018</v>
      </c>
      <c r="H2677" s="46"/>
      <c r="I2677" s="41"/>
      <c r="J2677" s="42">
        <f>VLOOKUP(C2677,'[10]Estructuras de Madera'!$C$1:$AB$65536,26,0)</f>
        <v>4429.0888333979856</v>
      </c>
      <c r="L2677" s="25"/>
      <c r="M2677" s="9"/>
      <c r="N2677" s="9"/>
      <c r="O2677" s="25"/>
      <c r="P2677" s="9"/>
      <c r="Q2677" s="9"/>
      <c r="R2677" s="9"/>
    </row>
    <row r="2678" spans="1:18" ht="22.5" x14ac:dyDescent="0.2">
      <c r="A2678" s="33"/>
      <c r="B2678" s="34">
        <f t="shared" si="53"/>
        <v>78</v>
      </c>
      <c r="C2678" s="36" t="s">
        <v>2691</v>
      </c>
      <c r="D2678" s="55" t="str">
        <f t="shared" si="52"/>
        <v>Estructura de  Suspensión- Angulo menor  compuesto por 2 postes de madera tratada 75' Clase 2</v>
      </c>
      <c r="E2678" s="34" t="s">
        <v>50</v>
      </c>
      <c r="F2678" s="34">
        <v>0</v>
      </c>
      <c r="G2678" s="39">
        <f>VLOOKUP(C2678,'[10]Estructuras de Madera'!$C$1:$AB$65536,23,0)</f>
        <v>6023.098003814237</v>
      </c>
      <c r="H2678" s="46"/>
      <c r="I2678" s="41"/>
      <c r="J2678" s="42">
        <f>VLOOKUP(C2678,'[10]Estructuras de Madera'!$C$1:$AB$65536,26,0)</f>
        <v>3787.8552097758388</v>
      </c>
      <c r="L2678" s="25"/>
      <c r="M2678" s="9"/>
      <c r="N2678" s="9"/>
      <c r="O2678" s="25"/>
      <c r="P2678" s="9"/>
      <c r="Q2678" s="9"/>
      <c r="R2678" s="9"/>
    </row>
    <row r="2679" spans="1:18" ht="22.5" x14ac:dyDescent="0.2">
      <c r="A2679" s="33"/>
      <c r="B2679" s="34">
        <f t="shared" si="53"/>
        <v>79</v>
      </c>
      <c r="C2679" s="36" t="s">
        <v>2692</v>
      </c>
      <c r="D2679" s="55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34" t="s">
        <v>50</v>
      </c>
      <c r="F2679" s="34">
        <v>0</v>
      </c>
      <c r="G2679" s="39">
        <f>VLOOKUP(C2679,'[10]Estructuras de Madera'!$C$1:$AB$65536,23,0)</f>
        <v>6359.6742952667919</v>
      </c>
      <c r="H2679" s="46"/>
      <c r="I2679" s="41"/>
      <c r="J2679" s="42">
        <f>VLOOKUP(C2679,'[10]Estructuras de Madera'!$C$1:$AB$65536,26,0)</f>
        <v>4247.3455326534595</v>
      </c>
      <c r="L2679" s="25"/>
      <c r="M2679" s="9"/>
      <c r="N2679" s="9"/>
      <c r="O2679" s="25"/>
      <c r="P2679" s="9"/>
      <c r="Q2679" s="9"/>
      <c r="R2679" s="9"/>
    </row>
    <row r="2680" spans="1:18" ht="22.5" x14ac:dyDescent="0.2">
      <c r="A2680" s="33"/>
      <c r="B2680" s="34">
        <f t="shared" si="53"/>
        <v>80</v>
      </c>
      <c r="C2680" s="36" t="s">
        <v>2693</v>
      </c>
      <c r="D2680" s="55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34" t="s">
        <v>50</v>
      </c>
      <c r="F2680" s="34">
        <v>0</v>
      </c>
      <c r="G2680" s="39">
        <f>VLOOKUP(C2680,'[10]Estructuras de Madera'!$C$1:$AB$65536,23,0)</f>
        <v>3911.7513224977347</v>
      </c>
      <c r="H2680" s="46"/>
      <c r="I2680" s="41"/>
      <c r="J2680" s="42">
        <f>VLOOKUP(C2680,'[10]Estructuras de Madera'!$C$1:$AB$65536,26,0)</f>
        <v>3399.7910543519479</v>
      </c>
      <c r="L2680" s="25"/>
      <c r="M2680" s="9"/>
      <c r="N2680" s="9"/>
      <c r="O2680" s="25"/>
      <c r="P2680" s="9"/>
      <c r="Q2680" s="9"/>
      <c r="R2680" s="9"/>
    </row>
    <row r="2681" spans="1:18" ht="22.5" x14ac:dyDescent="0.2">
      <c r="A2681" s="33"/>
      <c r="B2681" s="34">
        <f t="shared" si="53"/>
        <v>81</v>
      </c>
      <c r="C2681" s="33" t="s">
        <v>2694</v>
      </c>
      <c r="D2681" s="55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34" t="s">
        <v>50</v>
      </c>
      <c r="F2681" s="34">
        <v>0</v>
      </c>
      <c r="G2681" s="39">
        <f>VLOOKUP(C2681,'[10]Estructuras de Madera'!$C$1:$AB$65536,23,0)</f>
        <v>1978.4688783200304</v>
      </c>
      <c r="H2681" s="46"/>
      <c r="I2681" s="41"/>
      <c r="J2681" s="42">
        <f>VLOOKUP(C2681,'[10]Estructuras de Madera'!$C$1:$AB$65536,26,0)</f>
        <v>1905.9045479993465</v>
      </c>
      <c r="L2681" s="25"/>
      <c r="M2681" s="9"/>
      <c r="N2681" s="9"/>
      <c r="O2681" s="25"/>
      <c r="P2681" s="9"/>
      <c r="Q2681" s="9"/>
      <c r="R2681" s="9"/>
    </row>
    <row r="2682" spans="1:18" ht="22.5" x14ac:dyDescent="0.2">
      <c r="A2682" s="33"/>
      <c r="B2682" s="34">
        <f t="shared" si="53"/>
        <v>82</v>
      </c>
      <c r="C2682" s="36" t="s">
        <v>2695</v>
      </c>
      <c r="D2682" s="55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34" t="s">
        <v>50</v>
      </c>
      <c r="F2682" s="34">
        <v>0</v>
      </c>
      <c r="G2682" s="39">
        <f>VLOOKUP(C2682,'[10]Estructuras de Madera'!$C$1:$AB$65536,23,0)</f>
        <v>2359.6768426687531</v>
      </c>
      <c r="H2682" s="46"/>
      <c r="I2682" s="41"/>
      <c r="J2682" s="42">
        <f>VLOOKUP(C2682,'[10]Estructuras de Madera'!$C$1:$AB$65536,26,0)</f>
        <v>2426.3255493306515</v>
      </c>
      <c r="L2682" s="25"/>
      <c r="M2682" s="9"/>
      <c r="N2682" s="9"/>
      <c r="O2682" s="25"/>
      <c r="P2682" s="9"/>
      <c r="Q2682" s="9"/>
      <c r="R2682" s="9"/>
    </row>
    <row r="2683" spans="1:18" ht="22.5" x14ac:dyDescent="0.2">
      <c r="A2683" s="33"/>
      <c r="B2683" s="34">
        <f t="shared" si="53"/>
        <v>83</v>
      </c>
      <c r="C2683" s="36" t="s">
        <v>2696</v>
      </c>
      <c r="D2683" s="55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34" t="s">
        <v>50</v>
      </c>
      <c r="F2683" s="34">
        <v>0</v>
      </c>
      <c r="G2683" s="39">
        <f>VLOOKUP(C2683,'[10]Estructuras de Madera'!$C$1:$AB$65536,23,0)</f>
        <v>1829.0207741571353</v>
      </c>
      <c r="H2683" s="46"/>
      <c r="I2683" s="41"/>
      <c r="J2683" s="42">
        <f>VLOOKUP(C2683,'[10]Estructuras de Madera'!$C$1:$AB$65536,26,0)</f>
        <v>1701.879608099689</v>
      </c>
      <c r="L2683" s="25"/>
      <c r="M2683" s="9"/>
      <c r="N2683" s="9"/>
      <c r="O2683" s="25"/>
      <c r="P2683" s="9"/>
      <c r="Q2683" s="9"/>
      <c r="R2683" s="9"/>
    </row>
    <row r="2684" spans="1:18" ht="22.5" x14ac:dyDescent="0.2">
      <c r="A2684" s="33"/>
      <c r="B2684" s="34">
        <f t="shared" si="53"/>
        <v>84</v>
      </c>
      <c r="C2684" s="36" t="s">
        <v>2697</v>
      </c>
      <c r="D2684" s="55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34" t="s">
        <v>50</v>
      </c>
      <c r="F2684" s="34">
        <v>0</v>
      </c>
      <c r="G2684" s="39">
        <f>VLOOKUP(C2684,'[10]Estructuras de Madera'!$C$1:$AB$65536,23,0)</f>
        <v>2162.0948583466511</v>
      </c>
      <c r="H2684" s="46"/>
      <c r="I2684" s="41"/>
      <c r="J2684" s="42">
        <f>VLOOKUP(C2684,'[10]Estructuras de Madera'!$C$1:$AB$65536,26,0)</f>
        <v>2156.5887553955931</v>
      </c>
      <c r="L2684" s="25"/>
      <c r="M2684" s="9"/>
      <c r="N2684" s="9"/>
      <c r="O2684" s="25"/>
      <c r="P2684" s="9"/>
      <c r="Q2684" s="9"/>
      <c r="R2684" s="9"/>
    </row>
    <row r="2685" spans="1:18" ht="22.5" x14ac:dyDescent="0.2">
      <c r="A2685" s="33"/>
      <c r="B2685" s="34">
        <f t="shared" si="53"/>
        <v>85</v>
      </c>
      <c r="C2685" s="36" t="s">
        <v>2698</v>
      </c>
      <c r="D2685" s="55" t="str">
        <f t="shared" si="54"/>
        <v>Estructura de  Suspension Angular (&gt;3°-50°) compuesto por 1 postes de madera tratada 75' Clase 2</v>
      </c>
      <c r="E2685" s="34" t="s">
        <v>50</v>
      </c>
      <c r="F2685" s="34">
        <v>0</v>
      </c>
      <c r="G2685" s="39">
        <f>VLOOKUP(C2685,'[10]Estructuras de Madera'!$C$1:$AB$65536,23,0)</f>
        <v>1927.2433019071186</v>
      </c>
      <c r="H2685" s="46"/>
      <c r="I2685" s="41"/>
      <c r="J2685" s="42">
        <f>VLOOKUP(C2685,'[10]Estructuras de Madera'!$C$1:$AB$65536,26,0)</f>
        <v>1835.9719435845195</v>
      </c>
      <c r="L2685" s="25"/>
      <c r="M2685" s="9"/>
      <c r="N2685" s="9"/>
      <c r="O2685" s="25"/>
      <c r="P2685" s="9"/>
      <c r="Q2685" s="9"/>
      <c r="R2685" s="9"/>
    </row>
    <row r="2686" spans="1:18" ht="22.5" x14ac:dyDescent="0.2">
      <c r="A2686" s="33"/>
      <c r="B2686" s="34">
        <f t="shared" si="53"/>
        <v>86</v>
      </c>
      <c r="C2686" s="33" t="s">
        <v>2699</v>
      </c>
      <c r="D2686" s="55" t="str">
        <f t="shared" si="54"/>
        <v>Estructura de  Suspension Angular (&gt;3°-50°) compuesto por 1 postes de madera tratada 75' Clase 1</v>
      </c>
      <c r="E2686" s="34" t="s">
        <v>50</v>
      </c>
      <c r="F2686" s="34">
        <v>0</v>
      </c>
      <c r="G2686" s="39">
        <f>VLOOKUP(C2686,'[10]Estructuras de Madera'!$C$1:$AB$65536,23,0)</f>
        <v>3254.5771476333957</v>
      </c>
      <c r="H2686" s="46"/>
      <c r="I2686" s="41"/>
      <c r="J2686" s="42">
        <f>VLOOKUP(C2686,'[10]Estructuras de Madera'!$C$1:$AB$65536,26,0)</f>
        <v>2502.6239589155298</v>
      </c>
      <c r="L2686" s="25"/>
      <c r="M2686" s="9"/>
      <c r="N2686" s="9"/>
      <c r="O2686" s="25"/>
      <c r="P2686" s="9"/>
      <c r="Q2686" s="9"/>
      <c r="R2686" s="9"/>
    </row>
    <row r="2687" spans="1:18" ht="22.5" x14ac:dyDescent="0.2">
      <c r="A2687" s="33"/>
      <c r="B2687" s="34">
        <f t="shared" si="53"/>
        <v>87</v>
      </c>
      <c r="C2687" s="36" t="s">
        <v>2700</v>
      </c>
      <c r="D2687" s="55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34" t="s">
        <v>50</v>
      </c>
      <c r="F2687" s="34">
        <v>0</v>
      </c>
      <c r="G2687" s="39">
        <f>VLOOKUP(C2687,'[10]Estructuras de Madera'!$C$1:$AB$65536,23,0)</f>
        <v>1428.07711591407</v>
      </c>
      <c r="H2687" s="46"/>
      <c r="I2687" s="41"/>
      <c r="J2687" s="42">
        <f>VLOOKUP(C2687,'[10]Estructuras de Madera'!$C$1:$AB$65536,26,0)</f>
        <v>1371.0200369681777</v>
      </c>
      <c r="L2687" s="25"/>
      <c r="M2687" s="9"/>
      <c r="N2687" s="9"/>
      <c r="O2687" s="25"/>
      <c r="P2687" s="9"/>
      <c r="Q2687" s="9"/>
      <c r="R2687" s="9"/>
    </row>
    <row r="2688" spans="1:18" ht="22.5" x14ac:dyDescent="0.2">
      <c r="A2688" s="33"/>
      <c r="B2688" s="34">
        <f t="shared" si="53"/>
        <v>88</v>
      </c>
      <c r="C2688" s="36" t="s">
        <v>2701</v>
      </c>
      <c r="D2688" s="55" t="str">
        <f t="shared" si="54"/>
        <v>Estructura de  Suspension Angular (&gt;3°-50°) compuesto por 1 postes de madera tratada 80' Clase 4</v>
      </c>
      <c r="E2688" s="34" t="s">
        <v>50</v>
      </c>
      <c r="F2688" s="34">
        <v>0</v>
      </c>
      <c r="G2688" s="39">
        <f>VLOOKUP(C2688,'[10]Estructuras de Madera'!$C$1:$AB$65536,23,0)</f>
        <v>1519.2689283806371</v>
      </c>
      <c r="H2688" s="46"/>
      <c r="I2688" s="41"/>
      <c r="J2688" s="42">
        <f>VLOOKUP(C2688,'[10]Estructuras de Madera'!$C$1:$AB$65536,26,0)</f>
        <v>1495.5141157793262</v>
      </c>
      <c r="L2688" s="25"/>
      <c r="M2688" s="9"/>
      <c r="N2688" s="9"/>
      <c r="O2688" s="25"/>
      <c r="P2688" s="9"/>
      <c r="Q2688" s="9"/>
      <c r="R2688" s="9"/>
    </row>
    <row r="2689" spans="1:18" ht="22.5" x14ac:dyDescent="0.2">
      <c r="A2689" s="33"/>
      <c r="B2689" s="34">
        <f t="shared" si="53"/>
        <v>89</v>
      </c>
      <c r="C2689" s="36" t="s">
        <v>2702</v>
      </c>
      <c r="D2689" s="55" t="str">
        <f t="shared" si="54"/>
        <v>Estructura de  Suspension Angular (&gt;3°-50°) compuesto por 6 postes de madera tratada 90' Clase H1</v>
      </c>
      <c r="E2689" s="34" t="s">
        <v>50</v>
      </c>
      <c r="F2689" s="34">
        <v>0</v>
      </c>
      <c r="G2689" s="39">
        <f>VLOOKUP(C2689,'[10]Estructuras de Madera'!$C$1:$AB$65536,23,0)</f>
        <v>11612.684539058637</v>
      </c>
      <c r="H2689" s="46"/>
      <c r="I2689" s="41"/>
      <c r="J2689" s="42">
        <f>VLOOKUP(C2689,'[10]Estructuras de Madera'!$C$1:$AB$65536,26,0)</f>
        <v>15607.408956076306</v>
      </c>
      <c r="L2689" s="25"/>
      <c r="M2689" s="9"/>
      <c r="N2689" s="9"/>
      <c r="O2689" s="25"/>
      <c r="P2689" s="9"/>
      <c r="Q2689" s="9"/>
      <c r="R2689" s="9"/>
    </row>
    <row r="2690" spans="1:18" ht="22.5" x14ac:dyDescent="0.2">
      <c r="A2690" s="33"/>
      <c r="B2690" s="34">
        <f t="shared" si="53"/>
        <v>90</v>
      </c>
      <c r="C2690" s="36" t="s">
        <v>2703</v>
      </c>
      <c r="D2690" s="55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34" t="s">
        <v>50</v>
      </c>
      <c r="F2690" s="34">
        <v>0</v>
      </c>
      <c r="G2690" s="39">
        <f>VLOOKUP(C2690,'[10]Estructuras de Madera'!$C$1:$AB$65536,23,0)</f>
        <v>13050.272525332708</v>
      </c>
      <c r="H2690" s="46"/>
      <c r="I2690" s="41"/>
      <c r="J2690" s="42">
        <f>VLOOKUP(C2690,'[10]Estructuras de Madera'!$C$1:$AB$65536,26,0)</f>
        <v>17569.988569534249</v>
      </c>
      <c r="L2690" s="25"/>
      <c r="M2690" s="9"/>
      <c r="N2690" s="9"/>
      <c r="O2690" s="25"/>
      <c r="P2690" s="9"/>
      <c r="Q2690" s="9"/>
      <c r="R2690" s="9"/>
    </row>
    <row r="2691" spans="1:18" ht="22.5" x14ac:dyDescent="0.2">
      <c r="A2691" s="33"/>
      <c r="B2691" s="34">
        <f t="shared" si="53"/>
        <v>91</v>
      </c>
      <c r="C2691" s="36" t="s">
        <v>2704</v>
      </c>
      <c r="D2691" s="55" t="str">
        <f t="shared" si="54"/>
        <v>Estructura de  Suspension Angular (&gt;3°-50°) compuesto por 6 postes de madera tratada 90' Clase 1</v>
      </c>
      <c r="E2691" s="34" t="s">
        <v>50</v>
      </c>
      <c r="F2691" s="34">
        <v>0</v>
      </c>
      <c r="G2691" s="39">
        <f>VLOOKUP(C2691,'[10]Estructuras de Madera'!$C$1:$AB$65536,23,0)</f>
        <v>10725.946250906738</v>
      </c>
      <c r="H2691" s="46"/>
      <c r="I2691" s="41"/>
      <c r="J2691" s="42">
        <f>VLOOKUP(C2691,'[10]Estructuras de Madera'!$C$1:$AB$65536,26,0)</f>
        <v>13941.155297826452</v>
      </c>
      <c r="L2691" s="25"/>
      <c r="M2691" s="9"/>
      <c r="N2691" s="9"/>
      <c r="O2691" s="25"/>
      <c r="P2691" s="9"/>
      <c r="Q2691" s="9"/>
      <c r="R2691" s="9"/>
    </row>
    <row r="2692" spans="1:18" ht="22.5" x14ac:dyDescent="0.2">
      <c r="A2692" s="33"/>
      <c r="B2692" s="34">
        <f t="shared" si="53"/>
        <v>92</v>
      </c>
      <c r="C2692" s="36" t="s">
        <v>2705</v>
      </c>
      <c r="D2692" s="55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34" t="s">
        <v>50</v>
      </c>
      <c r="F2692" s="34">
        <v>0</v>
      </c>
      <c r="G2692" s="39">
        <f>VLOOKUP(C2692,'[10]Estructuras de Madera'!$C$1:$AB$65536,23,0)</f>
        <v>9119.7178707798357</v>
      </c>
      <c r="H2692" s="46"/>
      <c r="I2692" s="41"/>
      <c r="J2692" s="42">
        <f>VLOOKUP(C2692,'[10]Estructuras de Madera'!$C$1:$AB$65536,26,0)</f>
        <v>12204.037748951196</v>
      </c>
      <c r="L2692" s="25"/>
      <c r="M2692" s="9"/>
      <c r="N2692" s="9"/>
      <c r="O2692" s="25"/>
      <c r="P2692" s="9"/>
      <c r="Q2692" s="9"/>
      <c r="R2692" s="9"/>
    </row>
    <row r="2693" spans="1:18" ht="22.5" x14ac:dyDescent="0.2">
      <c r="A2693" s="33"/>
      <c r="B2693" s="34">
        <f t="shared" si="53"/>
        <v>93</v>
      </c>
      <c r="C2693" s="36" t="s">
        <v>2706</v>
      </c>
      <c r="D2693" s="55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34" t="s">
        <v>50</v>
      </c>
      <c r="F2693" s="34">
        <v>0</v>
      </c>
      <c r="G2693" s="39">
        <f>VLOOKUP(C2693,'[10]Estructuras de Madera'!$C$1:$AB$65536,23,0)</f>
        <v>3011.3824899733936</v>
      </c>
      <c r="H2693" s="46"/>
      <c r="I2693" s="41"/>
      <c r="J2693" s="42">
        <f>VLOOKUP(C2693,'[10]Estructuras de Madera'!$C$1:$AB$65536,26,0)</f>
        <v>3409.316058427893</v>
      </c>
      <c r="L2693" s="25"/>
      <c r="M2693" s="9"/>
      <c r="N2693" s="9"/>
      <c r="O2693" s="25"/>
      <c r="P2693" s="9"/>
      <c r="Q2693" s="9"/>
      <c r="R2693" s="9"/>
    </row>
    <row r="2694" spans="1:18" ht="22.5" x14ac:dyDescent="0.2">
      <c r="A2694" s="33"/>
      <c r="B2694" s="34">
        <f t="shared" si="53"/>
        <v>94</v>
      </c>
      <c r="C2694" s="36" t="s">
        <v>2707</v>
      </c>
      <c r="D2694" s="55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34" t="s">
        <v>50</v>
      </c>
      <c r="F2694" s="34">
        <v>0</v>
      </c>
      <c r="G2694" s="39">
        <f>VLOOKUP(C2694,'[10]Estructuras de Madera'!$C$1:$AB$65536,23,0)</f>
        <v>2348.2769022098892</v>
      </c>
      <c r="H2694" s="46"/>
      <c r="I2694" s="41"/>
      <c r="J2694" s="42">
        <f>VLOOKUP(C2694,'[10]Estructuras de Madera'!$C$1:$AB$65536,26,0)</f>
        <v>2959.7395734406382</v>
      </c>
      <c r="L2694" s="25"/>
      <c r="M2694" s="9"/>
      <c r="N2694" s="9"/>
      <c r="O2694" s="25"/>
      <c r="P2694" s="9"/>
      <c r="Q2694" s="9"/>
      <c r="R2694" s="9"/>
    </row>
    <row r="2695" spans="1:18" ht="22.5" x14ac:dyDescent="0.2">
      <c r="A2695" s="33"/>
      <c r="B2695" s="34">
        <f t="shared" si="53"/>
        <v>95</v>
      </c>
      <c r="C2695" s="36" t="s">
        <v>2708</v>
      </c>
      <c r="D2695" s="55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34" t="s">
        <v>50</v>
      </c>
      <c r="F2695" s="34">
        <v>0</v>
      </c>
      <c r="G2695" s="39">
        <f>VLOOKUP(C2695,'[10]Estructuras de Madera'!$C$1:$AB$65536,23,0)</f>
        <v>4378.4583417066206</v>
      </c>
      <c r="H2695" s="46"/>
      <c r="I2695" s="41"/>
      <c r="J2695" s="42">
        <f>VLOOKUP(C2695,'[10]Estructuras de Madera'!$C$1:$AB$65536,26,0)</f>
        <v>5626.5286848305796</v>
      </c>
      <c r="L2695" s="25"/>
      <c r="M2695" s="9"/>
      <c r="N2695" s="9"/>
      <c r="O2695" s="25"/>
      <c r="P2695" s="9"/>
      <c r="Q2695" s="9"/>
      <c r="R2695" s="9"/>
    </row>
    <row r="2696" spans="1:18" ht="22.5" x14ac:dyDescent="0.2">
      <c r="A2696" s="33"/>
      <c r="B2696" s="34">
        <f t="shared" si="53"/>
        <v>96</v>
      </c>
      <c r="C2696" s="36" t="s">
        <v>2709</v>
      </c>
      <c r="D2696" s="55" t="str">
        <f t="shared" si="54"/>
        <v>Estructura de  Suspension Angular (&gt;3°-50°) compuesto por 6 postes de madera tratada 85' Clase 2</v>
      </c>
      <c r="E2696" s="34" t="s">
        <v>50</v>
      </c>
      <c r="F2696" s="34">
        <v>0</v>
      </c>
      <c r="G2696" s="39">
        <f>VLOOKUP(C2696,'[10]Estructuras de Madera'!$C$1:$AB$65536,23,0)</f>
        <v>8291.6433500799067</v>
      </c>
      <c r="H2696" s="46"/>
      <c r="I2696" s="41"/>
      <c r="J2696" s="42">
        <f>VLOOKUP(C2696,'[10]Estructuras de Madera'!$C$1:$AB$65536,26,0)</f>
        <v>11073.559344661158</v>
      </c>
      <c r="L2696" s="25"/>
      <c r="M2696" s="9"/>
      <c r="N2696" s="9"/>
      <c r="O2696" s="25"/>
      <c r="P2696" s="9"/>
      <c r="Q2696" s="9"/>
      <c r="R2696" s="9"/>
    </row>
    <row r="2697" spans="1:18" ht="22.5" x14ac:dyDescent="0.2">
      <c r="A2697" s="33"/>
      <c r="B2697" s="34">
        <f t="shared" si="53"/>
        <v>97</v>
      </c>
      <c r="C2697" s="36" t="s">
        <v>2704</v>
      </c>
      <c r="D2697" s="55" t="str">
        <f t="shared" si="54"/>
        <v>Estructura de  Suspension Angular (&gt;3°-50°) compuesto por 6 postes de madera tratada 90' Clase 1</v>
      </c>
      <c r="E2697" s="34" t="s">
        <v>50</v>
      </c>
      <c r="F2697" s="34">
        <v>0</v>
      </c>
      <c r="G2697" s="39">
        <f>VLOOKUP(C2697,'[10]Estructuras de Madera'!$C$1:$AB$65536,23,0)</f>
        <v>10725.946250906738</v>
      </c>
      <c r="H2697" s="46"/>
      <c r="I2697" s="41"/>
      <c r="J2697" s="42">
        <f>VLOOKUP(C2697,'[10]Estructuras de Madera'!$C$1:$AB$65536,26,0)</f>
        <v>13941.155297826452</v>
      </c>
      <c r="L2697" s="25"/>
      <c r="M2697" s="9"/>
      <c r="N2697" s="9"/>
      <c r="O2697" s="25"/>
      <c r="P2697" s="9"/>
      <c r="Q2697" s="9"/>
      <c r="R2697" s="9"/>
    </row>
    <row r="2698" spans="1:18" ht="22.5" x14ac:dyDescent="0.2">
      <c r="A2698" s="33"/>
      <c r="B2698" s="34">
        <f t="shared" si="53"/>
        <v>98</v>
      </c>
      <c r="C2698" s="36" t="s">
        <v>2710</v>
      </c>
      <c r="D2698" s="55" t="str">
        <f t="shared" si="54"/>
        <v>Estructura de  Suspension Angular (&gt;3°-50°) compuesto por 2 postes de madera tratada 90' Clase 2</v>
      </c>
      <c r="E2698" s="34" t="s">
        <v>50</v>
      </c>
      <c r="F2698" s="34">
        <v>0</v>
      </c>
      <c r="G2698" s="39">
        <f>VLOOKUP(C2698,'[10]Estructuras de Madera'!$C$1:$AB$65536,23,0)</f>
        <v>2965.1659569266121</v>
      </c>
      <c r="H2698" s="46"/>
      <c r="I2698" s="41"/>
      <c r="J2698" s="42">
        <f>VLOOKUP(C2698,'[10]Estructuras de Madera'!$C$1:$AB$65536,26,0)</f>
        <v>4048.0125829837316</v>
      </c>
      <c r="L2698" s="25"/>
      <c r="M2698" s="9"/>
      <c r="N2698" s="9"/>
      <c r="O2698" s="25"/>
      <c r="P2698" s="9"/>
      <c r="Q2698" s="9"/>
      <c r="R2698" s="9"/>
    </row>
    <row r="2699" spans="1:18" ht="22.5" x14ac:dyDescent="0.2">
      <c r="A2699" s="33"/>
      <c r="B2699" s="34">
        <f t="shared" si="53"/>
        <v>99</v>
      </c>
      <c r="C2699" s="36" t="s">
        <v>2711</v>
      </c>
      <c r="D2699" s="55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34" t="s">
        <v>50</v>
      </c>
      <c r="F2699" s="34">
        <v>0</v>
      </c>
      <c r="G2699" s="39">
        <f>VLOOKUP(C2699,'[10]Estructuras de Madera'!$C$1:$AB$65536,23,0)</f>
        <v>3345.4843058578012</v>
      </c>
      <c r="H2699" s="46"/>
      <c r="I2699" s="41"/>
      <c r="J2699" s="42">
        <f>VLOOKUP(C2699,'[10]Estructuras de Madera'!$C$1:$AB$65536,26,0)</f>
        <v>4567.2190909421506</v>
      </c>
      <c r="L2699" s="25"/>
      <c r="M2699" s="9"/>
      <c r="N2699" s="9"/>
      <c r="O2699" s="25"/>
      <c r="P2699" s="9"/>
      <c r="Q2699" s="9"/>
      <c r="R2699" s="9"/>
    </row>
    <row r="2700" spans="1:18" ht="22.5" x14ac:dyDescent="0.2">
      <c r="A2700" s="33"/>
      <c r="B2700" s="34">
        <f t="shared" si="53"/>
        <v>100</v>
      </c>
      <c r="C2700" s="36" t="s">
        <v>2712</v>
      </c>
      <c r="D2700" s="55" t="str">
        <f t="shared" si="54"/>
        <v>Estructura de  Suspension Angular (&gt;3°-50°) compuesto por 2 postes de madera tratada 85' Clase 2</v>
      </c>
      <c r="E2700" s="34" t="s">
        <v>50</v>
      </c>
      <c r="F2700" s="34">
        <v>0</v>
      </c>
      <c r="G2700" s="39">
        <f>VLOOKUP(C2700,'[10]Estructuras de Madera'!$C$1:$AB$65536,23,0)</f>
        <v>2689.1411166933021</v>
      </c>
      <c r="H2700" s="46"/>
      <c r="I2700" s="41"/>
      <c r="J2700" s="42">
        <f>VLOOKUP(C2700,'[10]Estructuras de Madera'!$C$1:$AB$65536,26,0)</f>
        <v>3671.186448220386</v>
      </c>
      <c r="L2700" s="25"/>
      <c r="M2700" s="9"/>
      <c r="N2700" s="9"/>
      <c r="O2700" s="25"/>
      <c r="P2700" s="9"/>
      <c r="Q2700" s="9"/>
      <c r="R2700" s="9"/>
    </row>
    <row r="2701" spans="1:18" ht="22.5" x14ac:dyDescent="0.2">
      <c r="A2701" s="33"/>
      <c r="B2701" s="34">
        <f t="shared" si="53"/>
        <v>101</v>
      </c>
      <c r="C2701" s="36" t="s">
        <v>2713</v>
      </c>
      <c r="D2701" s="55" t="str">
        <f t="shared" si="54"/>
        <v>Estructura de  Suspension Angular (&gt;3°-50°) compuesto por 3 postes de madera tratada 85' Clase 3</v>
      </c>
      <c r="E2701" s="34" t="s">
        <v>50</v>
      </c>
      <c r="F2701" s="34">
        <v>0</v>
      </c>
      <c r="G2701" s="39">
        <f>VLOOKUP(C2701,'[10]Estructuras de Madera'!$C$1:$AB$65536,23,0)</f>
        <v>3594.9437349600908</v>
      </c>
      <c r="H2701" s="46"/>
      <c r="I2701" s="41"/>
      <c r="J2701" s="42">
        <f>VLOOKUP(C2701,'[10]Estructuras de Madera'!$C$1:$AB$65536,26,0)</f>
        <v>4784.7270501418398</v>
      </c>
      <c r="L2701" s="25"/>
      <c r="M2701" s="9"/>
      <c r="N2701" s="9"/>
      <c r="O2701" s="25"/>
      <c r="P2701" s="9"/>
      <c r="Q2701" s="9"/>
      <c r="R2701" s="9"/>
    </row>
    <row r="2702" spans="1:18" ht="22.5" x14ac:dyDescent="0.2">
      <c r="A2702" s="33"/>
      <c r="B2702" s="34">
        <f t="shared" si="53"/>
        <v>102</v>
      </c>
      <c r="C2702" s="36" t="s">
        <v>2708</v>
      </c>
      <c r="D2702" s="55" t="str">
        <f t="shared" si="54"/>
        <v>Estructura de  Suspension Angular (&gt;3°-50°) compuesto por 3 postes de madera tratada 85' Clase 2</v>
      </c>
      <c r="E2702" s="34" t="s">
        <v>50</v>
      </c>
      <c r="F2702" s="34">
        <v>0</v>
      </c>
      <c r="G2702" s="39">
        <f>VLOOKUP(C2702,'[10]Estructuras de Madera'!$C$1:$AB$65536,23,0)</f>
        <v>4378.4583417066206</v>
      </c>
      <c r="H2702" s="46"/>
      <c r="I2702" s="41"/>
      <c r="J2702" s="42">
        <f>VLOOKUP(C2702,'[10]Estructuras de Madera'!$C$1:$AB$65536,26,0)</f>
        <v>5626.5286848305796</v>
      </c>
      <c r="L2702" s="25"/>
      <c r="M2702" s="9"/>
      <c r="N2702" s="9"/>
      <c r="O2702" s="25"/>
      <c r="P2702" s="9"/>
      <c r="Q2702" s="9"/>
      <c r="R2702" s="9"/>
    </row>
    <row r="2703" spans="1:18" x14ac:dyDescent="0.2">
      <c r="A2703" s="33"/>
      <c r="B2703" s="34">
        <f t="shared" si="53"/>
        <v>103</v>
      </c>
      <c r="C2703" s="36" t="s">
        <v>2714</v>
      </c>
      <c r="D2703" s="55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34" t="s">
        <v>50</v>
      </c>
      <c r="F2703" s="34">
        <v>0</v>
      </c>
      <c r="G2703" s="39">
        <f>VLOOKUP(C2703,'[10]Estructuras de Madera'!$C$1:$AB$65536,23,0)</f>
        <v>2219.4380038142372</v>
      </c>
      <c r="H2703" s="46"/>
      <c r="I2703" s="41"/>
      <c r="J2703" s="42">
        <f>VLOOKUP(C2703,'[10]Estructuras de Madera'!$C$1:$AB$65536,26,0)</f>
        <v>3029.9528245982387</v>
      </c>
      <c r="L2703" s="25"/>
      <c r="M2703" s="9"/>
      <c r="N2703" s="9"/>
      <c r="O2703" s="25"/>
      <c r="P2703" s="9"/>
      <c r="Q2703" s="9"/>
      <c r="R2703" s="9"/>
    </row>
    <row r="2704" spans="1:18" x14ac:dyDescent="0.2">
      <c r="A2704" s="33"/>
      <c r="B2704" s="34">
        <f t="shared" si="53"/>
        <v>104</v>
      </c>
      <c r="C2704" s="36" t="s">
        <v>2715</v>
      </c>
      <c r="D2704" s="55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34" t="s">
        <v>50</v>
      </c>
      <c r="F2704" s="34">
        <v>0</v>
      </c>
      <c r="G2704" s="39">
        <f>VLOOKUP(C2704,'[10]Estructuras de Madera'!$C$1:$AB$65536,23,0)</f>
        <v>1935.181322497735</v>
      </c>
      <c r="H2704" s="46"/>
      <c r="I2704" s="41"/>
      <c r="J2704" s="42">
        <f>VLOOKUP(C2704,'[10]Estructuras de Madera'!$C$1:$AB$65536,26,0)</f>
        <v>2641.8886691743478</v>
      </c>
      <c r="L2704" s="25"/>
      <c r="M2704" s="9"/>
      <c r="N2704" s="9"/>
      <c r="O2704" s="25"/>
      <c r="P2704" s="9"/>
      <c r="Q2704" s="9"/>
      <c r="R2704" s="9"/>
    </row>
    <row r="2705" spans="1:18" x14ac:dyDescent="0.2">
      <c r="A2705" s="33"/>
      <c r="B2705" s="34">
        <f t="shared" si="53"/>
        <v>105</v>
      </c>
      <c r="C2705" s="36" t="s">
        <v>2716</v>
      </c>
      <c r="D2705" s="55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34" t="s">
        <v>50</v>
      </c>
      <c r="F2705" s="34">
        <v>0</v>
      </c>
      <c r="G2705" s="39">
        <f>VLOOKUP(C2705,'[10]Estructuras de Madera'!$C$1:$AB$65536,23,0)</f>
        <v>2556.0142952667916</v>
      </c>
      <c r="H2705" s="46"/>
      <c r="I2705" s="41"/>
      <c r="J2705" s="42">
        <f>VLOOKUP(C2705,'[10]Estructuras de Madera'!$C$1:$AB$65536,26,0)</f>
        <v>3489.4431474758599</v>
      </c>
      <c r="L2705" s="25"/>
      <c r="M2705" s="9"/>
      <c r="N2705" s="9"/>
      <c r="O2705" s="25"/>
      <c r="P2705" s="9"/>
      <c r="Q2705" s="9"/>
      <c r="R2705" s="9"/>
    </row>
    <row r="2706" spans="1:18" x14ac:dyDescent="0.2">
      <c r="A2706" s="33"/>
      <c r="B2706" s="34">
        <f t="shared" si="53"/>
        <v>106</v>
      </c>
      <c r="C2706" s="36" t="s">
        <v>2717</v>
      </c>
      <c r="D2706" s="55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34" t="s">
        <v>50</v>
      </c>
      <c r="F2706" s="34">
        <v>0</v>
      </c>
      <c r="G2706" s="39">
        <f>VLOOKUP(C2706,'[10]Estructuras de Madera'!$C$1:$AB$65536,23,0)</f>
        <v>1656.5974318281401</v>
      </c>
      <c r="H2706" s="46"/>
      <c r="I2706" s="41"/>
      <c r="J2706" s="42">
        <f>VLOOKUP(C2706,'[10]Estructuras de Madera'!$C$1:$AB$65536,26,0)</f>
        <v>2261.5689463565554</v>
      </c>
      <c r="L2706" s="25"/>
      <c r="M2706" s="9"/>
      <c r="N2706" s="9"/>
      <c r="O2706" s="25"/>
      <c r="P2706" s="9"/>
      <c r="Q2706" s="9"/>
      <c r="R2706" s="9"/>
    </row>
    <row r="2707" spans="1:18" x14ac:dyDescent="0.2">
      <c r="A2707" s="33"/>
      <c r="B2707" s="34">
        <f t="shared" si="53"/>
        <v>107</v>
      </c>
      <c r="C2707" s="36" t="s">
        <v>2718</v>
      </c>
      <c r="D2707" s="55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34" t="s">
        <v>50</v>
      </c>
      <c r="F2707" s="34">
        <v>0</v>
      </c>
      <c r="G2707" s="39">
        <f>VLOOKUP(C2707,'[10]Estructuras de Madera'!$C$1:$AB$65536,23,0)</f>
        <v>1485.6287073888527</v>
      </c>
      <c r="H2707" s="46"/>
      <c r="I2707" s="41"/>
      <c r="J2707" s="42">
        <f>VLOOKUP(C2707,'[10]Estructuras de Madera'!$C$1:$AB$65536,26,0)</f>
        <v>2028.1642877706809</v>
      </c>
      <c r="L2707" s="25"/>
      <c r="M2707" s="9"/>
      <c r="N2707" s="9"/>
      <c r="O2707" s="25"/>
      <c r="P2707" s="9"/>
      <c r="Q2707" s="9"/>
      <c r="R2707" s="9"/>
    </row>
    <row r="2708" spans="1:18" x14ac:dyDescent="0.2">
      <c r="A2708" s="33"/>
      <c r="B2708" s="34">
        <f t="shared" si="53"/>
        <v>108</v>
      </c>
      <c r="C2708" s="36" t="s">
        <v>2719</v>
      </c>
      <c r="D2708" s="55" t="str">
        <f t="shared" si="55"/>
        <v>Estructura de  Retención - Terminal compuesto por 1 postes de madera tratada 85' Clase 3</v>
      </c>
      <c r="E2708" s="34" t="s">
        <v>50</v>
      </c>
      <c r="F2708" s="34">
        <v>0</v>
      </c>
      <c r="G2708" s="39">
        <f>VLOOKUP(C2708,'[10]Estructuras de Madera'!$C$1:$AB$65536,23,0)</f>
        <v>1160.9445783200304</v>
      </c>
      <c r="H2708" s="46"/>
      <c r="I2708" s="41"/>
      <c r="J2708" s="42">
        <f>VLOOKUP(C2708,'[10]Estructuras de Madera'!$C$1:$AB$65536,26,0)</f>
        <v>1584.9090167139466</v>
      </c>
      <c r="L2708" s="25"/>
      <c r="M2708" s="9"/>
      <c r="N2708" s="9"/>
      <c r="O2708" s="25"/>
      <c r="P2708" s="9"/>
      <c r="Q2708" s="9"/>
      <c r="R2708" s="9"/>
    </row>
    <row r="2709" spans="1:18" x14ac:dyDescent="0.2">
      <c r="A2709" s="33"/>
      <c r="B2709" s="34">
        <f t="shared" si="53"/>
        <v>109</v>
      </c>
      <c r="C2709" s="36" t="s">
        <v>2720</v>
      </c>
      <c r="D2709" s="55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34" t="s">
        <v>50</v>
      </c>
      <c r="F2709" s="34">
        <v>0</v>
      </c>
      <c r="G2709" s="39">
        <f>VLOOKUP(C2709,'[10]Estructuras de Madera'!$C$1:$AB$65536,23,0)</f>
        <v>1542.1525426687535</v>
      </c>
      <c r="H2709" s="46"/>
      <c r="I2709" s="41"/>
      <c r="J2709" s="42">
        <f>VLOOKUP(C2709,'[10]Estructuras de Madera'!$C$1:$AB$65536,26,0)</f>
        <v>2105.3300180452516</v>
      </c>
      <c r="L2709" s="25"/>
      <c r="M2709" s="9"/>
      <c r="N2709" s="9"/>
      <c r="O2709" s="25"/>
      <c r="P2709" s="9"/>
      <c r="Q2709" s="9"/>
      <c r="R2709" s="9"/>
    </row>
    <row r="2710" spans="1:18" x14ac:dyDescent="0.2">
      <c r="A2710" s="33"/>
      <c r="B2710" s="34">
        <f t="shared" si="53"/>
        <v>110</v>
      </c>
      <c r="C2710" s="36" t="s">
        <v>2721</v>
      </c>
      <c r="D2710" s="55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34" t="s">
        <v>50</v>
      </c>
      <c r="F2710" s="34">
        <v>0</v>
      </c>
      <c r="G2710" s="39">
        <f>VLOOKUP(C2710,'[10]Estructuras de Madera'!$C$1:$AB$65536,23,0)</f>
        <v>1011.4964741571353</v>
      </c>
      <c r="H2710" s="46"/>
      <c r="I2710" s="41"/>
      <c r="J2710" s="42">
        <f>VLOOKUP(C2710,'[10]Estructuras de Madera'!$C$1:$AB$65536,26,0)</f>
        <v>1380.8840768142891</v>
      </c>
      <c r="L2710" s="25"/>
      <c r="M2710" s="9"/>
      <c r="N2710" s="9"/>
      <c r="O2710" s="25"/>
      <c r="P2710" s="9"/>
      <c r="Q2710" s="9"/>
      <c r="R2710" s="9"/>
    </row>
    <row r="2711" spans="1:18" x14ac:dyDescent="0.2">
      <c r="A2711" s="33"/>
      <c r="B2711" s="34">
        <f t="shared" si="53"/>
        <v>111</v>
      </c>
      <c r="C2711" s="36" t="s">
        <v>2722</v>
      </c>
      <c r="D2711" s="55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34" t="s">
        <v>50</v>
      </c>
      <c r="F2711" s="34">
        <v>0</v>
      </c>
      <c r="G2711" s="39">
        <f>VLOOKUP(C2711,'[10]Estructuras de Madera'!$C$1:$AB$65536,23,0)</f>
        <v>1344.5705583466511</v>
      </c>
      <c r="H2711" s="46"/>
      <c r="I2711" s="41"/>
      <c r="J2711" s="42">
        <f>VLOOKUP(C2711,'[10]Estructuras de Madera'!$C$1:$AB$65536,26,0)</f>
        <v>1835.593224110193</v>
      </c>
      <c r="L2711" s="25"/>
      <c r="M2711" s="9"/>
      <c r="N2711" s="9"/>
      <c r="O2711" s="25"/>
      <c r="P2711" s="9"/>
      <c r="Q2711" s="9"/>
      <c r="R2711" s="9"/>
    </row>
    <row r="2712" spans="1:18" x14ac:dyDescent="0.2">
      <c r="A2712" s="33"/>
      <c r="B2712" s="34">
        <f t="shared" si="53"/>
        <v>112</v>
      </c>
      <c r="C2712" s="36" t="s">
        <v>2723</v>
      </c>
      <c r="D2712" s="55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34" t="s">
        <v>50</v>
      </c>
      <c r="F2712" s="34">
        <v>0</v>
      </c>
      <c r="G2712" s="39">
        <f>VLOOKUP(C2712,'[10]Estructuras de Madera'!$C$1:$AB$65536,23,0)</f>
        <v>1109.7190019071186</v>
      </c>
      <c r="H2712" s="46"/>
      <c r="I2712" s="41"/>
      <c r="J2712" s="42">
        <f>VLOOKUP(C2712,'[10]Estructuras de Madera'!$C$1:$AB$65536,26,0)</f>
        <v>1514.9764122991194</v>
      </c>
      <c r="L2712" s="25"/>
      <c r="M2712" s="9"/>
      <c r="N2712" s="9"/>
      <c r="O2712" s="25"/>
      <c r="P2712" s="9"/>
      <c r="Q2712" s="9"/>
      <c r="R2712" s="9"/>
    </row>
    <row r="2713" spans="1:18" x14ac:dyDescent="0.2">
      <c r="A2713" s="33"/>
      <c r="B2713" s="34">
        <f t="shared" si="53"/>
        <v>113</v>
      </c>
      <c r="C2713" s="36" t="s">
        <v>2724</v>
      </c>
      <c r="D2713" s="55" t="str">
        <f t="shared" si="55"/>
        <v>Estructura de  Retención - Terminal compuesto por 1 postes de madera tratada 75' Clase 1</v>
      </c>
      <c r="E2713" s="34" t="s">
        <v>50</v>
      </c>
      <c r="F2713" s="34">
        <v>0</v>
      </c>
      <c r="G2713" s="39">
        <f>VLOOKUP(C2713,'[10]Estructuras de Madera'!$C$1:$AB$65536,23,0)</f>
        <v>1278.0071476333958</v>
      </c>
      <c r="H2713" s="46"/>
      <c r="I2713" s="41"/>
      <c r="J2713" s="42">
        <f>VLOOKUP(C2713,'[10]Estructuras de Madera'!$C$1:$AB$65536,26,0)</f>
        <v>1744.7215737379299</v>
      </c>
      <c r="L2713" s="25"/>
      <c r="M2713" s="9"/>
      <c r="N2713" s="9"/>
      <c r="O2713" s="25"/>
      <c r="P2713" s="9"/>
      <c r="Q2713" s="9"/>
      <c r="R2713" s="9"/>
    </row>
    <row r="2714" spans="1:18" x14ac:dyDescent="0.2">
      <c r="A2714" s="33"/>
      <c r="B2714" s="34">
        <f t="shared" si="53"/>
        <v>114</v>
      </c>
      <c r="C2714" s="36" t="s">
        <v>2725</v>
      </c>
      <c r="D2714" s="55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34" t="s">
        <v>50</v>
      </c>
      <c r="F2714" s="34">
        <v>0</v>
      </c>
      <c r="G2714" s="39">
        <f>VLOOKUP(C2714,'[10]Estructuras de Madera'!$C$1:$AB$65536,23,0)</f>
        <v>919.4905283806371</v>
      </c>
      <c r="H2714" s="46"/>
      <c r="I2714" s="41"/>
      <c r="J2714" s="42">
        <f>VLOOKUP(C2714,'[10]Estructuras de Madera'!$C$1:$AB$65536,26,0)</f>
        <v>1255.2785519894262</v>
      </c>
      <c r="L2714" s="25"/>
      <c r="M2714" s="9"/>
      <c r="N2714" s="9"/>
      <c r="O2714" s="25"/>
      <c r="P2714" s="9"/>
      <c r="Q2714" s="9"/>
      <c r="R2714" s="9"/>
    </row>
    <row r="2715" spans="1:18" x14ac:dyDescent="0.2">
      <c r="A2715" s="33"/>
      <c r="B2715" s="34">
        <f t="shared" si="53"/>
        <v>115</v>
      </c>
      <c r="C2715" s="36" t="s">
        <v>2726</v>
      </c>
      <c r="D2715" s="55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34" t="s">
        <v>50</v>
      </c>
      <c r="F2715" s="34">
        <v>0</v>
      </c>
      <c r="G2715" s="39">
        <f>VLOOKUP(C2715,'[10]Estructuras de Madera'!$C$1:$AB$65536,23,0)</f>
        <v>828.29871591407004</v>
      </c>
      <c r="H2715" s="46"/>
      <c r="I2715" s="41"/>
      <c r="J2715" s="42">
        <f>VLOOKUP(C2715,'[10]Estructuras de Madera'!$C$1:$AB$65536,26,0)</f>
        <v>1130.7844731782777</v>
      </c>
      <c r="L2715" s="25"/>
      <c r="M2715" s="9"/>
      <c r="N2715" s="9"/>
      <c r="O2715" s="25"/>
      <c r="P2715" s="9"/>
      <c r="Q2715" s="9"/>
      <c r="R2715" s="9"/>
    </row>
    <row r="2716" spans="1:18" x14ac:dyDescent="0.2">
      <c r="A2716" s="33"/>
      <c r="B2716" s="34">
        <f t="shared" si="53"/>
        <v>116</v>
      </c>
      <c r="C2716" s="36" t="s">
        <v>2727</v>
      </c>
      <c r="D2716" s="55" t="str">
        <f t="shared" si="55"/>
        <v>Estructura de  Retención - Terminal compuesto por 2 postes de madera tratada 75' Clase 2</v>
      </c>
      <c r="E2716" s="34" t="s">
        <v>50</v>
      </c>
      <c r="F2716" s="34">
        <v>0</v>
      </c>
      <c r="G2716" s="39">
        <f>VLOOKUP(C2716,'[10]Estructuras de Madera'!$C$1:$AB$65536,23,0)</f>
        <v>3195.1760492687827</v>
      </c>
      <c r="H2716" s="46"/>
      <c r="I2716" s="41"/>
      <c r="J2716" s="42">
        <f>VLOOKUP(C2716,'[10]Estructuras de Madera'!$C$1:$AB$65536,26,0)</f>
        <v>3418.0658602232388</v>
      </c>
      <c r="L2716" s="25"/>
      <c r="M2716" s="9"/>
      <c r="N2716" s="9"/>
      <c r="O2716" s="25"/>
      <c r="P2716" s="9"/>
      <c r="Q2716" s="9"/>
      <c r="R2716" s="9"/>
    </row>
    <row r="2717" spans="1:18" x14ac:dyDescent="0.2">
      <c r="A2717" s="33"/>
      <c r="B2717" s="34">
        <f t="shared" si="53"/>
        <v>117</v>
      </c>
      <c r="C2717" s="36" t="s">
        <v>2728</v>
      </c>
      <c r="D2717" s="55" t="str">
        <f t="shared" si="55"/>
        <v>Estructura de  Retención - Terminal compuesto por 2 postes de madera tratada 75' Clase 1</v>
      </c>
      <c r="E2717" s="34" t="s">
        <v>50</v>
      </c>
      <c r="F2717" s="34">
        <v>0</v>
      </c>
      <c r="G2717" s="39">
        <f>VLOOKUP(C2717,'[10]Estructuras de Madera'!$C$1:$AB$65536,23,0)</f>
        <v>3531.7523407213375</v>
      </c>
      <c r="H2717" s="46"/>
      <c r="I2717" s="41"/>
      <c r="J2717" s="42">
        <f>VLOOKUP(C2717,'[10]Estructuras de Madera'!$C$1:$AB$65536,26,0)</f>
        <v>3877.5561831008599</v>
      </c>
      <c r="L2717" s="25"/>
      <c r="M2717" s="9"/>
      <c r="N2717" s="9"/>
      <c r="O2717" s="25"/>
      <c r="P2717" s="9"/>
      <c r="Q2717" s="9"/>
      <c r="R2717" s="9"/>
    </row>
    <row r="2718" spans="1:18" x14ac:dyDescent="0.2">
      <c r="A2718" s="33"/>
      <c r="B2718" s="34">
        <f t="shared" si="53"/>
        <v>118</v>
      </c>
      <c r="C2718" s="36" t="s">
        <v>2729</v>
      </c>
      <c r="D2718" s="55" t="str">
        <f t="shared" si="55"/>
        <v>Estructura de  Retención - Terminal compuesto por 2 postes de madera tratada 70' Clase 4</v>
      </c>
      <c r="E2718" s="34" t="s">
        <v>50</v>
      </c>
      <c r="F2718" s="34">
        <v>0</v>
      </c>
      <c r="G2718" s="39">
        <f>VLOOKUP(C2718,'[10]Estructuras de Madera'!$C$1:$AB$65536,23,0)</f>
        <v>2461.3667528433984</v>
      </c>
      <c r="H2718" s="46"/>
      <c r="I2718" s="41"/>
      <c r="J2718" s="42">
        <f>VLOOKUP(C2718,'[10]Estructuras de Madera'!$C$1:$AB$65536,26,0)</f>
        <v>2416.2773233956809</v>
      </c>
      <c r="L2718" s="25"/>
      <c r="M2718" s="9"/>
      <c r="N2718" s="9"/>
      <c r="O2718" s="25"/>
      <c r="P2718" s="9"/>
      <c r="Q2718" s="9"/>
      <c r="R2718" s="9"/>
    </row>
    <row r="2719" spans="1:18" x14ac:dyDescent="0.2">
      <c r="A2719" s="33"/>
      <c r="B2719" s="34">
        <f t="shared" si="53"/>
        <v>119</v>
      </c>
      <c r="C2719" s="36" t="s">
        <v>2677</v>
      </c>
      <c r="D2719" s="55" t="str">
        <f t="shared" si="55"/>
        <v>Estructura de  Retención - Terminal compuesto por 2 postes de madera tratada 75' Clase 1</v>
      </c>
      <c r="E2719" s="34" t="s">
        <v>50</v>
      </c>
      <c r="F2719" s="34">
        <v>0</v>
      </c>
      <c r="G2719" s="39">
        <f>VLOOKUP(C2719,'[10]Estructuras de Madera'!$C$1:$AB$65536,23,0)</f>
        <v>2780.2342952667918</v>
      </c>
      <c r="H2719" s="46"/>
      <c r="I2719" s="41"/>
      <c r="J2719" s="42">
        <f>VLOOKUP(C2719,'[10]Estructuras de Madera'!$C$1:$AB$65536,26,0)</f>
        <v>3549.4431474758599</v>
      </c>
      <c r="L2719" s="25"/>
      <c r="M2719" s="9"/>
      <c r="N2719" s="9"/>
      <c r="O2719" s="25"/>
      <c r="P2719" s="9"/>
      <c r="Q2719" s="9"/>
      <c r="R2719" s="9"/>
    </row>
    <row r="2720" spans="1:18" x14ac:dyDescent="0.2">
      <c r="A2720" s="33"/>
      <c r="B2720" s="57"/>
      <c r="C2720" s="25"/>
      <c r="D2720" s="58"/>
      <c r="E2720" s="57"/>
      <c r="F2720" s="57"/>
      <c r="G2720" s="59"/>
      <c r="H2720" s="46"/>
      <c r="I2720" s="41"/>
      <c r="J2720" s="42"/>
      <c r="L2720" s="25"/>
      <c r="M2720" s="9"/>
      <c r="N2720" s="9"/>
      <c r="O2720" s="25"/>
      <c r="P2720" s="9"/>
      <c r="Q2720" s="9"/>
      <c r="R2720" s="9"/>
    </row>
    <row r="2721" spans="1:18" ht="33.75" x14ac:dyDescent="0.2">
      <c r="A2721" s="33"/>
      <c r="B2721" s="29" t="s">
        <v>44</v>
      </c>
      <c r="C2721" s="29" t="s">
        <v>45</v>
      </c>
      <c r="D2721" s="29" t="s">
        <v>22</v>
      </c>
      <c r="E2721" s="29" t="s">
        <v>46</v>
      </c>
      <c r="F2721" s="30" t="s">
        <v>47</v>
      </c>
      <c r="G2721" s="30" t="s">
        <v>21</v>
      </c>
      <c r="H2721" s="46"/>
      <c r="I2721" s="41"/>
      <c r="J2721" s="42"/>
      <c r="L2721" s="25"/>
      <c r="M2721" s="9"/>
      <c r="N2721" s="9"/>
      <c r="O2721" s="25"/>
      <c r="P2721" s="9"/>
      <c r="Q2721" s="9"/>
      <c r="R2721" s="9"/>
    </row>
    <row r="2722" spans="1:18" x14ac:dyDescent="0.2">
      <c r="A2722" s="33"/>
      <c r="B2722" s="34">
        <v>1</v>
      </c>
      <c r="C2722" s="36" t="s">
        <v>2730</v>
      </c>
      <c r="D2722" s="55" t="str">
        <f t="shared" ref="D2722:D2728" si="56">+"Estructura de Transición "&amp;MID(C2722,4,3)&amp;" kV Estructura de Acero"</f>
        <v>Estructura de Transición 220 kV Estructura de Acero</v>
      </c>
      <c r="E2722" s="34" t="s">
        <v>50</v>
      </c>
      <c r="F2722" s="34">
        <v>0</v>
      </c>
      <c r="G2722" s="39">
        <f>VLOOKUP(C2722,'[10]Estructuras de Transición'!$A$41:$D$48,4,0)</f>
        <v>17557.36020946451</v>
      </c>
      <c r="H2722" s="46"/>
      <c r="I2722" s="41"/>
      <c r="J2722" s="42">
        <f>+VLOOKUP(C2722,'[10]Estructuras de Transición'!$A$41:$D$48,2,)</f>
        <v>14648.830924572294</v>
      </c>
      <c r="L2722" s="25"/>
      <c r="M2722" s="9"/>
      <c r="N2722" s="9"/>
      <c r="O2722" s="25"/>
      <c r="P2722" s="9"/>
      <c r="Q2722" s="9"/>
      <c r="R2722" s="9"/>
    </row>
    <row r="2723" spans="1:18" x14ac:dyDescent="0.2">
      <c r="A2723" s="33"/>
      <c r="B2723" s="34">
        <f>1+B2722</f>
        <v>2</v>
      </c>
      <c r="C2723" s="36" t="s">
        <v>2731</v>
      </c>
      <c r="D2723" s="55" t="str">
        <f t="shared" si="56"/>
        <v>Estructura de Transición 220 kV Estructura de Acero</v>
      </c>
      <c r="E2723" s="34" t="s">
        <v>50</v>
      </c>
      <c r="F2723" s="34">
        <v>0</v>
      </c>
      <c r="G2723" s="39">
        <f>VLOOKUP(C2723,'[10]Estructuras de Transición'!$A$41:$D$48,4,0)</f>
        <v>29829.679320664585</v>
      </c>
      <c r="H2723" s="46"/>
      <c r="I2723" s="41"/>
      <c r="J2723" s="42">
        <f>+VLOOKUP(C2723,'[10]Estructuras de Transición'!$A$41:$D$48,2,)</f>
        <v>8016</v>
      </c>
      <c r="L2723" s="25"/>
      <c r="M2723" s="9"/>
      <c r="N2723" s="9"/>
      <c r="O2723" s="25"/>
      <c r="P2723" s="9"/>
      <c r="Q2723" s="9"/>
      <c r="R2723" s="9"/>
    </row>
    <row r="2724" spans="1:18" x14ac:dyDescent="0.2">
      <c r="A2724" s="33"/>
      <c r="B2724" s="34">
        <f t="shared" ref="B2724:B2729" si="57">1+B2723</f>
        <v>3</v>
      </c>
      <c r="C2724" s="36" t="s">
        <v>2732</v>
      </c>
      <c r="D2724" s="55" t="str">
        <f t="shared" si="56"/>
        <v>Estructura de Transición 220 kV Estructura de Acero</v>
      </c>
      <c r="E2724" s="34" t="s">
        <v>50</v>
      </c>
      <c r="F2724" s="34">
        <v>0</v>
      </c>
      <c r="G2724" s="39">
        <f>VLOOKUP(C2724,'[10]Estructuras de Transición'!$A$41:$D$48,4,0)</f>
        <v>25113.593127335964</v>
      </c>
      <c r="H2724" s="46"/>
      <c r="I2724" s="41"/>
      <c r="J2724" s="42">
        <f>+VLOOKUP(C2724,'[10]Estructuras de Transición'!$A$41:$D$48,2,)</f>
        <v>6748.666666666667</v>
      </c>
      <c r="L2724" s="25"/>
      <c r="M2724" s="9"/>
      <c r="N2724" s="9"/>
      <c r="O2724" s="25"/>
      <c r="P2724" s="9"/>
      <c r="Q2724" s="9"/>
      <c r="R2724" s="9"/>
    </row>
    <row r="2725" spans="1:18" x14ac:dyDescent="0.2">
      <c r="A2725" s="33"/>
      <c r="B2725" s="34">
        <f t="shared" si="57"/>
        <v>4</v>
      </c>
      <c r="C2725" s="36" t="s">
        <v>2733</v>
      </c>
      <c r="D2725" s="55" t="str">
        <f t="shared" si="56"/>
        <v>Estructura de Transición 220 kV Estructura de Acero</v>
      </c>
      <c r="E2725" s="34" t="s">
        <v>50</v>
      </c>
      <c r="F2725" s="34">
        <v>0</v>
      </c>
      <c r="G2725" s="39">
        <f>VLOOKUP(C2725,'[10]Estructuras de Transición'!$A$41:$D$48,4,0)</f>
        <v>34723.14592578858</v>
      </c>
      <c r="H2725" s="46"/>
      <c r="I2725" s="41"/>
      <c r="J2725" s="42">
        <f>+VLOOKUP(C2725,'[10]Estructuras de Transición'!$A$41:$D$48,2,)</f>
        <v>9331</v>
      </c>
      <c r="L2725" s="25"/>
      <c r="M2725" s="9"/>
      <c r="N2725" s="9"/>
      <c r="O2725" s="25"/>
      <c r="P2725" s="9"/>
      <c r="Q2725" s="9"/>
      <c r="R2725" s="9"/>
    </row>
    <row r="2726" spans="1:18" x14ac:dyDescent="0.2">
      <c r="A2726" s="33"/>
      <c r="B2726" s="34">
        <f t="shared" si="57"/>
        <v>5</v>
      </c>
      <c r="C2726" s="36" t="s">
        <v>2734</v>
      </c>
      <c r="D2726" s="55" t="str">
        <f t="shared" si="56"/>
        <v>Estructura de Transición 220 kV Estructura de Acero</v>
      </c>
      <c r="E2726" s="34" t="s">
        <v>50</v>
      </c>
      <c r="F2726" s="34">
        <v>0</v>
      </c>
      <c r="G2726" s="39">
        <f>VLOOKUP(C2726,'[10]Estructuras de Transición'!$A$41:$D$48,4,0)</f>
        <v>29580.354406182982</v>
      </c>
      <c r="H2726" s="46"/>
      <c r="I2726" s="41"/>
      <c r="J2726" s="42">
        <f>+VLOOKUP(C2726,'[10]Estructuras de Transición'!$A$41:$D$48,2,)</f>
        <v>7949</v>
      </c>
      <c r="L2726" s="25"/>
      <c r="M2726" s="9"/>
      <c r="N2726" s="9"/>
      <c r="O2726" s="25"/>
      <c r="P2726" s="9"/>
      <c r="Q2726" s="9"/>
      <c r="R2726" s="9"/>
    </row>
    <row r="2727" spans="1:18" x14ac:dyDescent="0.2">
      <c r="A2727" s="33"/>
      <c r="B2727" s="34">
        <f t="shared" si="57"/>
        <v>6</v>
      </c>
      <c r="C2727" s="36" t="s">
        <v>2735</v>
      </c>
      <c r="D2727" s="55" t="str">
        <f t="shared" si="56"/>
        <v>Estructura de Transición 060 kV Estructura de Acero</v>
      </c>
      <c r="E2727" s="34" t="s">
        <v>50</v>
      </c>
      <c r="F2727" s="34">
        <v>0</v>
      </c>
      <c r="G2727" s="39">
        <f>VLOOKUP(C2727,'[10]Estructuras de Transición'!$A$41:$D$48,4,0)</f>
        <v>18636.107040654722</v>
      </c>
      <c r="H2727" s="46"/>
      <c r="I2727" s="41"/>
      <c r="J2727" s="42">
        <f>+VLOOKUP(C2727,'[10]Estructuras de Transición'!$A$41:$D$48,2,)</f>
        <v>5008</v>
      </c>
      <c r="L2727" s="25"/>
      <c r="M2727" s="9"/>
      <c r="N2727" s="9"/>
      <c r="O2727" s="25"/>
      <c r="P2727" s="9"/>
      <c r="Q2727" s="9"/>
      <c r="R2727" s="9"/>
    </row>
    <row r="2728" spans="1:18" x14ac:dyDescent="0.2">
      <c r="A2728" s="33"/>
      <c r="B2728" s="34">
        <f t="shared" si="57"/>
        <v>7</v>
      </c>
      <c r="C2728" s="36" t="s">
        <v>2736</v>
      </c>
      <c r="D2728" s="55" t="str">
        <f t="shared" si="56"/>
        <v>Estructura de Transición 060 kV Estructura de Acero</v>
      </c>
      <c r="E2728" s="34" t="s">
        <v>50</v>
      </c>
      <c r="F2728" s="34">
        <v>0</v>
      </c>
      <c r="G2728" s="39">
        <f>VLOOKUP(C2728,'[10]Estructuras de Transición'!$A$41:$D$48,4,0)</f>
        <v>18636.107040654722</v>
      </c>
      <c r="H2728" s="46"/>
      <c r="I2728" s="41"/>
      <c r="J2728" s="42">
        <f>+VLOOKUP(C2728,'[10]Estructuras de Transición'!$A$41:$D$48,2,)</f>
        <v>5008</v>
      </c>
      <c r="L2728" s="25"/>
      <c r="M2728" s="9"/>
      <c r="N2728" s="9"/>
      <c r="O2728" s="25"/>
      <c r="P2728" s="9"/>
      <c r="Q2728" s="9"/>
      <c r="R2728" s="9"/>
    </row>
    <row r="2729" spans="1:18" x14ac:dyDescent="0.2">
      <c r="A2729" s="33"/>
      <c r="B2729" s="34">
        <f t="shared" si="57"/>
        <v>8</v>
      </c>
      <c r="C2729" s="36" t="s">
        <v>2737</v>
      </c>
      <c r="D2729" s="55" t="str">
        <f>+"Estructura de Transición "&amp;MID(C2729,4,3)&amp;" kV Torre de Acero"</f>
        <v>Estructura de Transición 060 kV Torre de Acero</v>
      </c>
      <c r="E2729" s="34" t="s">
        <v>50</v>
      </c>
      <c r="F2729" s="34">
        <v>0</v>
      </c>
      <c r="G2729" s="39">
        <f>VLOOKUP(C2729,'[10]Estructuras de Transición'!$A$41:$D$48,4,0)</f>
        <v>20232.530746813041</v>
      </c>
      <c r="H2729" s="46"/>
      <c r="I2729" s="41"/>
      <c r="J2729" s="42">
        <f>+VLOOKUP(C2729,'[10]Estructuras de Transición'!$A$41:$D$48,2,)</f>
        <v>5437</v>
      </c>
      <c r="L2729" s="25"/>
      <c r="M2729" s="9"/>
      <c r="N2729" s="9"/>
      <c r="O2729" s="25"/>
      <c r="P2729" s="9"/>
      <c r="Q2729" s="9"/>
      <c r="R2729" s="9"/>
    </row>
    <row r="2730" spans="1:18" x14ac:dyDescent="0.2">
      <c r="A2730" s="33"/>
      <c r="B2730" s="57"/>
      <c r="C2730" s="25"/>
      <c r="D2730" s="58"/>
      <c r="E2730" s="57"/>
      <c r="F2730" s="57"/>
      <c r="G2730" s="59"/>
      <c r="H2730" s="46"/>
      <c r="I2730" s="41"/>
      <c r="J2730" s="42"/>
      <c r="L2730" s="25"/>
      <c r="M2730" s="9"/>
      <c r="N2730" s="9"/>
      <c r="O2730" s="25"/>
      <c r="P2730" s="9"/>
      <c r="Q2730" s="9"/>
      <c r="R2730" s="9"/>
    </row>
    <row r="2731" spans="1:18" ht="15.75" x14ac:dyDescent="0.25">
      <c r="A2731" s="33"/>
      <c r="B2731" s="18" t="s">
        <v>2738</v>
      </c>
      <c r="D2731" s="46"/>
      <c r="E2731" s="51"/>
      <c r="F2731" s="52"/>
      <c r="G2731" s="59"/>
      <c r="H2731" s="46"/>
      <c r="I2731" s="59"/>
      <c r="J2731" s="52"/>
      <c r="M2731" s="9"/>
      <c r="N2731" s="9"/>
      <c r="O2731" s="9"/>
      <c r="P2731" s="9"/>
      <c r="Q2731" s="9"/>
      <c r="R2731" s="9"/>
    </row>
    <row r="2732" spans="1:18" ht="15.75" x14ac:dyDescent="0.25">
      <c r="A2732" s="33"/>
      <c r="B2732" s="18"/>
      <c r="D2732" s="46"/>
      <c r="E2732" s="51"/>
      <c r="F2732" s="52"/>
      <c r="G2732" s="59"/>
      <c r="H2732" s="46"/>
      <c r="I2732" s="59"/>
      <c r="J2732" s="52"/>
      <c r="M2732" s="9"/>
      <c r="N2732" s="9"/>
      <c r="O2732" s="9"/>
      <c r="P2732" s="9"/>
      <c r="Q2732" s="9"/>
      <c r="R2732" s="9"/>
    </row>
    <row r="2733" spans="1:18" ht="33.75" x14ac:dyDescent="0.2">
      <c r="A2733" s="33"/>
      <c r="B2733" s="29" t="s">
        <v>44</v>
      </c>
      <c r="C2733" s="29" t="s">
        <v>45</v>
      </c>
      <c r="D2733" s="29" t="s">
        <v>22</v>
      </c>
      <c r="E2733" s="29" t="s">
        <v>46</v>
      </c>
      <c r="F2733" s="30" t="s">
        <v>47</v>
      </c>
      <c r="G2733" s="30" t="s">
        <v>21</v>
      </c>
      <c r="H2733" s="31"/>
      <c r="I2733" s="32"/>
      <c r="J2733" s="30" t="s">
        <v>48</v>
      </c>
      <c r="M2733" s="9"/>
      <c r="N2733" s="9"/>
      <c r="O2733" s="9"/>
      <c r="P2733" s="9"/>
      <c r="Q2733" s="9"/>
      <c r="R2733" s="9"/>
    </row>
    <row r="2734" spans="1:18" x14ac:dyDescent="0.2">
      <c r="A2734" s="33"/>
      <c r="B2734" s="60">
        <v>1</v>
      </c>
      <c r="C2734" s="35" t="s">
        <v>2739</v>
      </c>
      <c r="D2734" s="35" t="str">
        <f>+VLOOKUP(C2734,'[7]I-404 (Acero Torres)'!$E$1:$H$65536,2,0)</f>
        <v>Parrillas:Para suspensión y anclaje</v>
      </c>
      <c r="E2734" s="37" t="s">
        <v>2740</v>
      </c>
      <c r="F2734" s="38">
        <v>0</v>
      </c>
      <c r="G2734" s="39">
        <f>+VLOOKUP(C2734,'[7]I-404 (Acero Torres)'!$E$1:$H$65536,4,0)*1000</f>
        <v>1239.9287398182003</v>
      </c>
      <c r="H2734" s="40"/>
      <c r="I2734" s="41"/>
      <c r="J2734" s="48">
        <v>1000</v>
      </c>
      <c r="M2734" s="9"/>
      <c r="N2734" s="9"/>
      <c r="O2734" s="9"/>
      <c r="P2734" s="9"/>
      <c r="Q2734" s="9"/>
      <c r="R2734" s="9"/>
    </row>
    <row r="2735" spans="1:18" x14ac:dyDescent="0.2">
      <c r="A2735" s="33"/>
      <c r="B2735" s="60">
        <v>3</v>
      </c>
      <c r="C2735" s="35" t="s">
        <v>2741</v>
      </c>
      <c r="D2735" s="35" t="str">
        <f>+VLOOKUP(C2735,'[7]I-404 (Acero Torres)'!$E$1:$H$65536,2,0)</f>
        <v>Stubs:Para suspensión 220KV</v>
      </c>
      <c r="E2735" s="37" t="s">
        <v>50</v>
      </c>
      <c r="F2735" s="38">
        <v>0</v>
      </c>
      <c r="G2735" s="39">
        <f>+VLOOKUP(C2735,'[7]I-404 (Acero Torres)'!$E$1:$H$65536,4,0)</f>
        <v>53.97</v>
      </c>
      <c r="H2735" s="40"/>
      <c r="I2735" s="41"/>
      <c r="J2735" s="48">
        <v>200</v>
      </c>
      <c r="K2735" s="52"/>
      <c r="M2735" s="9"/>
      <c r="N2735" s="9"/>
      <c r="O2735" s="9"/>
      <c r="P2735" s="9"/>
      <c r="Q2735" s="9"/>
      <c r="R2735" s="9"/>
    </row>
    <row r="2736" spans="1:18" x14ac:dyDescent="0.2">
      <c r="A2736" s="33"/>
      <c r="B2736" s="60">
        <v>4</v>
      </c>
      <c r="C2736" s="35" t="s">
        <v>2742</v>
      </c>
      <c r="D2736" s="35" t="str">
        <f>+VLOOKUP(C2736,'[7]I-404 (Acero Torres)'!$E$1:$H$65536,2,0)</f>
        <v>Stubs:Para suspensión 138KV</v>
      </c>
      <c r="E2736" s="37" t="s">
        <v>50</v>
      </c>
      <c r="F2736" s="38">
        <v>0</v>
      </c>
      <c r="G2736" s="39">
        <f>+VLOOKUP(C2736,'[7]I-404 (Acero Torres)'!$E$1:$H$65536,4,0)</f>
        <v>12.290254186602873</v>
      </c>
      <c r="H2736" s="40"/>
      <c r="I2736" s="41"/>
      <c r="J2736" s="48">
        <v>150</v>
      </c>
      <c r="K2736" s="52"/>
      <c r="M2736" s="9"/>
      <c r="N2736" s="9"/>
      <c r="O2736" s="9"/>
      <c r="P2736" s="9"/>
      <c r="Q2736" s="9"/>
      <c r="R2736" s="9"/>
    </row>
    <row r="2737" spans="1:18" x14ac:dyDescent="0.2">
      <c r="A2737" s="33"/>
      <c r="B2737" s="60">
        <v>5</v>
      </c>
      <c r="C2737" s="35" t="s">
        <v>2743</v>
      </c>
      <c r="D2737" s="35" t="str">
        <f>+VLOOKUP(C2737,'[7]I-404 (Acero Torres)'!$E$1:$H$65536,2,0)</f>
        <v>Stubs:Para suspensión 60KV</v>
      </c>
      <c r="E2737" s="37" t="s">
        <v>50</v>
      </c>
      <c r="F2737" s="38">
        <v>0</v>
      </c>
      <c r="G2737" s="39">
        <f>+VLOOKUP(C2737,'[7]I-404 (Acero Torres)'!$E$1:$H$65536,4,0)</f>
        <v>18.190697866826156</v>
      </c>
      <c r="H2737" s="40"/>
      <c r="I2737" s="41"/>
      <c r="J2737" s="48">
        <v>60</v>
      </c>
      <c r="K2737" s="52"/>
      <c r="M2737" s="9"/>
      <c r="N2737" s="9"/>
      <c r="O2737" s="9"/>
      <c r="P2737" s="9"/>
      <c r="Q2737" s="9"/>
      <c r="R2737" s="9"/>
    </row>
    <row r="2738" spans="1:18" x14ac:dyDescent="0.2">
      <c r="A2738" s="33"/>
      <c r="B2738" s="60">
        <v>7</v>
      </c>
      <c r="C2738" s="35" t="s">
        <v>2744</v>
      </c>
      <c r="D2738" s="35" t="str">
        <f>+VLOOKUP(C2738,'[7]I-404 (Acero Torres)'!$E$1:$H$65536,2,0)</f>
        <v>Stubs:Para anclaje 220KV</v>
      </c>
      <c r="E2738" s="37" t="s">
        <v>50</v>
      </c>
      <c r="F2738" s="38">
        <v>0</v>
      </c>
      <c r="G2738" s="39">
        <f>+VLOOKUP(C2738,'[7]I-404 (Acero Torres)'!$E$1:$H$65536,4,0)</f>
        <v>107.94</v>
      </c>
      <c r="H2738" s="40"/>
      <c r="I2738" s="41"/>
      <c r="J2738" s="48">
        <v>250</v>
      </c>
      <c r="K2738" s="52"/>
      <c r="M2738" s="9"/>
      <c r="N2738" s="9"/>
      <c r="O2738" s="9"/>
      <c r="P2738" s="9"/>
      <c r="Q2738" s="9"/>
      <c r="R2738" s="9"/>
    </row>
    <row r="2739" spans="1:18" x14ac:dyDescent="0.2">
      <c r="A2739" s="33"/>
      <c r="B2739" s="60">
        <v>8</v>
      </c>
      <c r="C2739" s="35" t="s">
        <v>2745</v>
      </c>
      <c r="D2739" s="35" t="str">
        <f>+VLOOKUP(C2739,'[7]I-404 (Acero Torres)'!$E$1:$H$65536,2,0)</f>
        <v>Stubs:Para anclaje 138KV</v>
      </c>
      <c r="E2739" s="37" t="s">
        <v>50</v>
      </c>
      <c r="F2739" s="38">
        <v>0</v>
      </c>
      <c r="G2739" s="39">
        <f>+VLOOKUP(C2739,'[7]I-404 (Acero Torres)'!$E$1:$H$65536,4,0)</f>
        <v>23.454424132630653</v>
      </c>
      <c r="H2739" s="40"/>
      <c r="I2739" s="41"/>
      <c r="J2739" s="48">
        <v>150</v>
      </c>
      <c r="M2739" s="9"/>
      <c r="N2739" s="9"/>
      <c r="O2739" s="9"/>
      <c r="P2739" s="9"/>
      <c r="Q2739" s="9"/>
      <c r="R2739" s="9"/>
    </row>
    <row r="2740" spans="1:18" x14ac:dyDescent="0.2">
      <c r="A2740" s="33"/>
      <c r="B2740" s="60">
        <v>9</v>
      </c>
      <c r="C2740" s="35" t="s">
        <v>2746</v>
      </c>
      <c r="D2740" s="35" t="str">
        <f>+VLOOKUP(C2740,'[7]I-404 (Acero Torres)'!$E$1:$H$65536,2,0)</f>
        <v>Stubs:Para anclaje 60KV</v>
      </c>
      <c r="E2740" s="37" t="s">
        <v>50</v>
      </c>
      <c r="F2740" s="38">
        <v>0</v>
      </c>
      <c r="G2740" s="39">
        <f>+VLOOKUP(C2740,'[7]I-404 (Acero Torres)'!$E$1:$H$65536,4,0)</f>
        <v>20.699001785714287</v>
      </c>
      <c r="H2740" s="40"/>
      <c r="I2740" s="41"/>
      <c r="J2740" s="48">
        <v>80</v>
      </c>
      <c r="M2740" s="9"/>
      <c r="N2740" s="9"/>
      <c r="O2740" s="9"/>
      <c r="P2740" s="9"/>
      <c r="Q2740" s="9"/>
      <c r="R2740" s="9"/>
    </row>
    <row r="2741" spans="1:18" x14ac:dyDescent="0.2">
      <c r="A2741" s="33"/>
      <c r="B2741" s="9"/>
      <c r="C2741" s="46"/>
      <c r="D2741" s="46"/>
      <c r="E2741" s="51"/>
      <c r="F2741" s="52"/>
      <c r="G2741" s="46"/>
      <c r="H2741" s="46"/>
      <c r="I2741" s="46"/>
      <c r="J2741" s="52"/>
      <c r="M2741" s="9"/>
      <c r="N2741" s="9"/>
      <c r="O2741" s="9"/>
      <c r="P2741" s="9"/>
      <c r="Q2741" s="9"/>
      <c r="R2741" s="9"/>
    </row>
    <row r="2742" spans="1:18" ht="15.75" x14ac:dyDescent="0.25">
      <c r="A2742" s="33"/>
      <c r="B2742" s="18" t="s">
        <v>2747</v>
      </c>
      <c r="D2742" s="46"/>
      <c r="E2742" s="51"/>
      <c r="F2742" s="52"/>
      <c r="G2742" s="46"/>
      <c r="H2742" s="46"/>
      <c r="I2742" s="52"/>
      <c r="J2742" s="52"/>
      <c r="K2742" s="46"/>
      <c r="L2742" s="61"/>
      <c r="M2742" s="9"/>
      <c r="N2742" s="9"/>
      <c r="O2742" s="9"/>
      <c r="P2742" s="9"/>
      <c r="Q2742" s="9"/>
      <c r="R2742" s="9"/>
    </row>
    <row r="2743" spans="1:18" ht="33.75" x14ac:dyDescent="0.2">
      <c r="A2743" s="33"/>
      <c r="B2743" s="29" t="s">
        <v>44</v>
      </c>
      <c r="C2743" s="29" t="s">
        <v>45</v>
      </c>
      <c r="D2743" s="29" t="s">
        <v>22</v>
      </c>
      <c r="E2743" s="29" t="s">
        <v>46</v>
      </c>
      <c r="F2743" s="30" t="s">
        <v>47</v>
      </c>
      <c r="G2743" s="30" t="s">
        <v>21</v>
      </c>
      <c r="H2743" s="31"/>
      <c r="I2743" s="32"/>
      <c r="J2743" s="32"/>
      <c r="M2743" s="9"/>
      <c r="N2743" s="9"/>
      <c r="O2743" s="9"/>
      <c r="P2743" s="9"/>
      <c r="Q2743" s="9"/>
      <c r="R2743" s="9"/>
    </row>
    <row r="2744" spans="1:18" x14ac:dyDescent="0.2">
      <c r="A2744" s="33"/>
      <c r="B2744" s="60">
        <v>1</v>
      </c>
      <c r="C2744" s="35" t="s">
        <v>2748</v>
      </c>
      <c r="D2744" s="35" t="s">
        <v>2749</v>
      </c>
      <c r="E2744" s="37" t="s">
        <v>2750</v>
      </c>
      <c r="F2744" s="38">
        <v>0</v>
      </c>
      <c r="G2744" s="39">
        <f>+VLOOKUP(C2744,'[7]I-404 Retenidas'!$E$1:$H$65536,4,0)</f>
        <v>255.32000000000002</v>
      </c>
      <c r="H2744" s="40"/>
      <c r="I2744" s="41"/>
      <c r="J2744" s="52">
        <v>75</v>
      </c>
      <c r="K2744" s="46"/>
      <c r="M2744" s="9"/>
      <c r="N2744" s="9"/>
      <c r="O2744" s="9"/>
      <c r="P2744" s="9"/>
      <c r="Q2744" s="9"/>
      <c r="R2744" s="9"/>
    </row>
    <row r="2745" spans="1:18" s="20" customFormat="1" x14ac:dyDescent="0.2">
      <c r="A2745" s="33"/>
      <c r="B2745" s="21">
        <v>2</v>
      </c>
      <c r="C2745" s="35" t="s">
        <v>2751</v>
      </c>
      <c r="D2745" s="35" t="s">
        <v>2752</v>
      </c>
      <c r="E2745" s="37" t="s">
        <v>2750</v>
      </c>
      <c r="F2745" s="38">
        <v>0</v>
      </c>
      <c r="G2745" s="62">
        <f>+VLOOKUP(C2745,'[7]I-404 Retenidas'!$E$1:$H$65536,4,0)</f>
        <v>85</v>
      </c>
      <c r="H2745" s="46"/>
      <c r="I2745" s="41"/>
      <c r="J2745" s="52">
        <v>75</v>
      </c>
      <c r="K2745" s="46"/>
      <c r="L2745" s="47"/>
      <c r="M2745" s="47"/>
      <c r="N2745" s="47"/>
      <c r="O2745" s="47"/>
      <c r="P2745" s="47"/>
      <c r="Q2745" s="47"/>
      <c r="R2745" s="47"/>
    </row>
    <row r="2746" spans="1:18" s="20" customFormat="1" x14ac:dyDescent="0.2">
      <c r="A2746" s="33"/>
      <c r="B2746" s="21">
        <v>2</v>
      </c>
      <c r="C2746" s="35" t="s">
        <v>2753</v>
      </c>
      <c r="D2746" s="35" t="s">
        <v>2754</v>
      </c>
      <c r="E2746" s="37" t="s">
        <v>2750</v>
      </c>
      <c r="F2746" s="38">
        <v>0</v>
      </c>
      <c r="G2746" s="62">
        <f>+VLOOKUP(C2746,'[7]I-404 Retenidas'!$E$1:$H$65536,4,0)</f>
        <v>90</v>
      </c>
      <c r="H2746" s="46"/>
      <c r="I2746" s="63"/>
      <c r="J2746" s="52">
        <v>75</v>
      </c>
      <c r="K2746" s="46"/>
      <c r="L2746" s="47"/>
      <c r="M2746" s="47"/>
      <c r="N2746" s="47"/>
      <c r="O2746" s="47"/>
      <c r="P2746" s="47"/>
      <c r="Q2746" s="47"/>
      <c r="R2746" s="47"/>
    </row>
    <row r="2747" spans="1:18" x14ac:dyDescent="0.2">
      <c r="A2747" s="33"/>
      <c r="B2747" s="9"/>
      <c r="C2747" s="46"/>
      <c r="D2747" s="46"/>
      <c r="E2747" s="51"/>
      <c r="F2747" s="52"/>
      <c r="G2747" s="46"/>
      <c r="H2747" s="46"/>
      <c r="J2747" s="52"/>
      <c r="K2747" s="46"/>
      <c r="M2747" s="9"/>
      <c r="N2747" s="9"/>
      <c r="O2747" s="9"/>
      <c r="P2747" s="9"/>
      <c r="Q2747" s="9"/>
      <c r="R2747" s="9"/>
    </row>
    <row r="2748" spans="1:18" ht="15.75" x14ac:dyDescent="0.2">
      <c r="A2748" s="33"/>
      <c r="B2748" s="64" t="s">
        <v>2755</v>
      </c>
      <c r="I2748" s="32"/>
      <c r="M2748" s="9"/>
      <c r="N2748" s="9"/>
      <c r="O2748" s="9"/>
      <c r="P2748" s="9"/>
    </row>
    <row r="2749" spans="1:18" ht="33.75" x14ac:dyDescent="0.2">
      <c r="A2749" s="33"/>
      <c r="B2749" s="29" t="s">
        <v>44</v>
      </c>
      <c r="C2749" s="29" t="s">
        <v>45</v>
      </c>
      <c r="D2749" s="29" t="s">
        <v>22</v>
      </c>
      <c r="E2749" s="29" t="s">
        <v>46</v>
      </c>
      <c r="F2749" s="30" t="s">
        <v>47</v>
      </c>
      <c r="G2749" s="30" t="s">
        <v>21</v>
      </c>
      <c r="H2749" s="31"/>
      <c r="I2749" s="41"/>
      <c r="J2749" s="30" t="s">
        <v>48</v>
      </c>
      <c r="M2749" s="9"/>
      <c r="N2749" s="9"/>
      <c r="O2749" s="9"/>
      <c r="P2749" s="9"/>
    </row>
    <row r="2750" spans="1:18" x14ac:dyDescent="0.2">
      <c r="A2750" s="33"/>
      <c r="B2750" s="60">
        <v>1</v>
      </c>
      <c r="C2750" s="35" t="s">
        <v>2756</v>
      </c>
      <c r="D2750" s="65" t="str">
        <f>VLOOKUP(C2750,'[10]Análisis de Costos Cad. Aislad.'!B$1:D$65536,2,0)</f>
        <v>Tipo anclaje con 22 aisladores standard, incluye accesorios 220 KV - 160 KN</v>
      </c>
      <c r="E2750" s="34" t="s">
        <v>2757</v>
      </c>
      <c r="F2750" s="34">
        <v>0</v>
      </c>
      <c r="G2750" s="66">
        <f>VLOOKUP(C2750,'[10]Análisis de Costos Cad. Aislad.'!B$1:D$65536,3,0)</f>
        <v>315.27501670658</v>
      </c>
      <c r="H2750" s="67"/>
      <c r="I2750" s="41"/>
      <c r="J2750" s="42">
        <f>VLOOKUP(C2750,'[10]Análisis de Costos Cad. Aislad.'!B$1:F$65536,4,0)</f>
        <v>391.6</v>
      </c>
      <c r="M2750" s="9"/>
      <c r="N2750" s="9"/>
      <c r="O2750" s="9"/>
      <c r="P2750" s="9"/>
      <c r="Q2750" s="9"/>
      <c r="R2750" s="9"/>
    </row>
    <row r="2751" spans="1:18" x14ac:dyDescent="0.2">
      <c r="A2751" s="33"/>
      <c r="B2751" s="60">
        <f>+B2750+1</f>
        <v>2</v>
      </c>
      <c r="C2751" s="35" t="s">
        <v>2758</v>
      </c>
      <c r="D2751" s="36" t="s">
        <v>2759</v>
      </c>
      <c r="E2751" s="34" t="s">
        <v>2757</v>
      </c>
      <c r="F2751" s="34">
        <v>0</v>
      </c>
      <c r="G2751" s="66">
        <f>+G2750</f>
        <v>315.27501670658</v>
      </c>
      <c r="H2751" s="67"/>
      <c r="I2751" s="41"/>
      <c r="J2751" s="42" t="e">
        <f>VLOOKUP(C2751,'[10]Análisis de Costos Cad. Aislad.'!B$1:F$65536,4,0)</f>
        <v>#N/A</v>
      </c>
      <c r="M2751" s="9"/>
      <c r="N2751" s="9"/>
      <c r="O2751" s="9"/>
      <c r="P2751" s="9"/>
      <c r="Q2751" s="9"/>
      <c r="R2751" s="9"/>
    </row>
    <row r="2752" spans="1:18" x14ac:dyDescent="0.2">
      <c r="A2752" s="33"/>
      <c r="B2752" s="60">
        <f t="shared" ref="B2752:B2799" si="58">+B2751+1</f>
        <v>3</v>
      </c>
      <c r="C2752" s="35" t="s">
        <v>2760</v>
      </c>
      <c r="D2752" s="65" t="str">
        <f>VLOOKUP(C2752,'[10]Análisis de Costos Cad. Aislad.'!B$1:D$65536,2,0)</f>
        <v>Tipo suspensión con 21 aisladores standard, incluye accesorios 220 KV - 120 KN</v>
      </c>
      <c r="E2752" s="34" t="s">
        <v>2757</v>
      </c>
      <c r="F2752" s="34">
        <v>0</v>
      </c>
      <c r="G2752" s="66">
        <f>VLOOKUP(C2752,'[10]Análisis de Costos Cad. Aislad.'!B$1:D$65536,3,0)</f>
        <v>274.172370213627</v>
      </c>
      <c r="H2752" s="67"/>
      <c r="I2752" s="41"/>
      <c r="J2752" s="42">
        <f>VLOOKUP(C2752,'[10]Análisis de Costos Cad. Aislad.'!B$1:F$65536,4,0)</f>
        <v>226.8</v>
      </c>
      <c r="M2752" s="9"/>
      <c r="N2752" s="9"/>
      <c r="O2752" s="9"/>
      <c r="P2752" s="9"/>
      <c r="Q2752" s="9"/>
      <c r="R2752" s="9"/>
    </row>
    <row r="2753" spans="1:18" x14ac:dyDescent="0.2">
      <c r="A2753" s="33"/>
      <c r="B2753" s="60">
        <f t="shared" si="58"/>
        <v>4</v>
      </c>
      <c r="C2753" s="35" t="s">
        <v>2761</v>
      </c>
      <c r="D2753" s="36" t="s">
        <v>2762</v>
      </c>
      <c r="E2753" s="34" t="s">
        <v>2757</v>
      </c>
      <c r="F2753" s="34">
        <v>0</v>
      </c>
      <c r="G2753" s="66">
        <f>+G2752</f>
        <v>274.172370213627</v>
      </c>
      <c r="H2753" s="67"/>
      <c r="I2753" s="41"/>
      <c r="J2753" s="42" t="e">
        <f>VLOOKUP(C2753,'[10]Análisis de Costos Cad. Aislad.'!B$1:F$65536,4,0)</f>
        <v>#N/A</v>
      </c>
      <c r="M2753" s="9"/>
      <c r="N2753" s="9"/>
      <c r="O2753" s="9"/>
      <c r="P2753" s="9"/>
      <c r="Q2753" s="9"/>
      <c r="R2753" s="9"/>
    </row>
    <row r="2754" spans="1:18" x14ac:dyDescent="0.2">
      <c r="A2754" s="33"/>
      <c r="B2754" s="60">
        <f t="shared" si="58"/>
        <v>5</v>
      </c>
      <c r="C2754" s="35" t="s">
        <v>2763</v>
      </c>
      <c r="D2754" s="36" t="str">
        <f>VLOOKUP(C2754,'[10]Análisis de Costos Cad. Aislad.'!B$1:D$65536,2,0)</f>
        <v>Tipo orientación con 21 aisladores standard, incluye accesorios 220 KV - 120 KN</v>
      </c>
      <c r="E2754" s="34" t="s">
        <v>2757</v>
      </c>
      <c r="F2754" s="34">
        <v>0</v>
      </c>
      <c r="G2754" s="66">
        <f>VLOOKUP(C2754,'[10]Análisis de Costos Cad. Aislad.'!B$1:D$65536,3,0)</f>
        <v>274.172370213627</v>
      </c>
      <c r="H2754" s="67"/>
      <c r="I2754" s="41"/>
      <c r="J2754" s="42">
        <f>VLOOKUP(C2754,'[10]Análisis de Costos Cad. Aislad.'!B$1:F$65536,4,0)</f>
        <v>226.8</v>
      </c>
      <c r="M2754" s="9"/>
      <c r="N2754" s="9"/>
      <c r="O2754" s="9"/>
      <c r="P2754" s="9"/>
      <c r="Q2754" s="9"/>
      <c r="R2754" s="9"/>
    </row>
    <row r="2755" spans="1:18" x14ac:dyDescent="0.2">
      <c r="A2755" s="33"/>
      <c r="B2755" s="60">
        <f t="shared" si="58"/>
        <v>6</v>
      </c>
      <c r="C2755" s="35" t="s">
        <v>2764</v>
      </c>
      <c r="D2755" s="36" t="str">
        <f>VLOOKUP(C2755,'[10]Análisis de Costos Cad. Aislad.'!B$1:D$65536,2,0)</f>
        <v>Tipo anclaje con 21 aisladores standard, incluye accesorios 220 KV - 160 KN</v>
      </c>
      <c r="E2755" s="34" t="s">
        <v>2757</v>
      </c>
      <c r="F2755" s="34">
        <v>0</v>
      </c>
      <c r="G2755" s="66">
        <f>VLOOKUP(C2755,'[10]Análisis de Costos Cad. Aislad.'!B$1:D$65536,3,0)</f>
        <v>303.44433412900815</v>
      </c>
      <c r="H2755" s="67"/>
      <c r="I2755" s="41"/>
      <c r="J2755" s="42">
        <f>VLOOKUP(C2755,'[10]Análisis de Costos Cad. Aislad.'!B$1:F$65536,4,0)</f>
        <v>373.8</v>
      </c>
      <c r="M2755" s="9"/>
      <c r="N2755" s="9"/>
      <c r="O2755" s="9"/>
      <c r="P2755" s="9"/>
      <c r="Q2755" s="9"/>
      <c r="R2755" s="9"/>
    </row>
    <row r="2756" spans="1:18" x14ac:dyDescent="0.2">
      <c r="A2756" s="33"/>
      <c r="B2756" s="60">
        <f t="shared" si="58"/>
        <v>7</v>
      </c>
      <c r="C2756" s="35" t="s">
        <v>2765</v>
      </c>
      <c r="D2756" s="36" t="str">
        <f>VLOOKUP(C2756,'[10]Análisis de Costos Cad. Aislad.'!B$1:D$65536,2,0)</f>
        <v>Tipo suspensión con 20 aisladores standard, incluye accesorios 220 KV - 120 KN</v>
      </c>
      <c r="E2756" s="34" t="s">
        <v>2757</v>
      </c>
      <c r="F2756" s="34">
        <v>0</v>
      </c>
      <c r="G2756" s="66">
        <f>VLOOKUP(C2756,'[10]Análisis de Costos Cad. Aislad.'!B$1:D$65536,3,0)</f>
        <v>263.49749544154952</v>
      </c>
      <c r="H2756" s="67"/>
      <c r="I2756" s="41"/>
      <c r="J2756" s="42">
        <f>VLOOKUP(C2756,'[10]Análisis de Costos Cad. Aislad.'!B$1:F$65536,4,0)</f>
        <v>216</v>
      </c>
      <c r="M2756" s="9"/>
      <c r="N2756" s="9"/>
      <c r="O2756" s="9"/>
      <c r="P2756" s="9"/>
      <c r="Q2756" s="9"/>
      <c r="R2756" s="9"/>
    </row>
    <row r="2757" spans="1:18" x14ac:dyDescent="0.2">
      <c r="A2757" s="33"/>
      <c r="B2757" s="60">
        <f t="shared" si="58"/>
        <v>8</v>
      </c>
      <c r="C2757" s="35" t="s">
        <v>2766</v>
      </c>
      <c r="D2757" s="36" t="str">
        <f>VLOOKUP(C2757,'[10]Análisis de Costos Cad. Aislad.'!B$1:D$65536,2,0)</f>
        <v>Tipo orientación con 20 aisladores standard, incluye accesorios 220 KV - 120 KN</v>
      </c>
      <c r="E2757" s="34" t="s">
        <v>2757</v>
      </c>
      <c r="F2757" s="34">
        <v>0</v>
      </c>
      <c r="G2757" s="66">
        <f>VLOOKUP(C2757,'[10]Análisis de Costos Cad. Aislad.'!B$1:D$65536,3,0)</f>
        <v>263.49749544154952</v>
      </c>
      <c r="H2757" s="67"/>
      <c r="I2757" s="41"/>
      <c r="J2757" s="42">
        <f>VLOOKUP(C2757,'[10]Análisis de Costos Cad. Aislad.'!B$1:F$65536,4,0)</f>
        <v>216</v>
      </c>
      <c r="M2757" s="9"/>
      <c r="N2757" s="9"/>
      <c r="O2757" s="9"/>
      <c r="P2757" s="9"/>
      <c r="Q2757" s="9"/>
      <c r="R2757" s="9"/>
    </row>
    <row r="2758" spans="1:18" x14ac:dyDescent="0.2">
      <c r="A2758" s="33"/>
      <c r="B2758" s="60">
        <f t="shared" si="58"/>
        <v>9</v>
      </c>
      <c r="C2758" s="35" t="s">
        <v>2767</v>
      </c>
      <c r="D2758" s="36" t="str">
        <f>VLOOKUP(C2758,'[10]Análisis de Costos Cad. Aislad.'!B$1:D$65536,2,0)</f>
        <v>Tipo anclaje con 15 aisladores standard, incluye accesorios 138 KV - 120 KN</v>
      </c>
      <c r="E2758" s="34" t="s">
        <v>2757</v>
      </c>
      <c r="F2758" s="34">
        <v>0</v>
      </c>
      <c r="G2758" s="66">
        <f>VLOOKUP(C2758,'[10]Análisis de Costos Cad. Aislad.'!B$1:D$65536,3,0)</f>
        <v>205.12312158116214</v>
      </c>
      <c r="H2758" s="67"/>
      <c r="I2758" s="41"/>
      <c r="J2758" s="42">
        <f>VLOOKUP(C2758,'[10]Análisis de Costos Cad. Aislad.'!B$1:F$65536,4,0)</f>
        <v>162</v>
      </c>
      <c r="M2758" s="9"/>
      <c r="N2758" s="9"/>
      <c r="O2758" s="9"/>
      <c r="P2758" s="9"/>
      <c r="Q2758" s="9"/>
      <c r="R2758" s="9"/>
    </row>
    <row r="2759" spans="1:18" x14ac:dyDescent="0.2">
      <c r="A2759" s="33"/>
      <c r="B2759" s="60">
        <f t="shared" si="58"/>
        <v>10</v>
      </c>
      <c r="C2759" s="35" t="s">
        <v>2768</v>
      </c>
      <c r="D2759" s="36" t="str">
        <f>VLOOKUP(C2759,'[10]Análisis de Costos Cad. Aislad.'!B$1:D$65536,2,0)</f>
        <v>Tipo anclaje con 15 aisladores standard, incluye accesorios 138 KV - 160 KN</v>
      </c>
      <c r="E2759" s="34" t="s">
        <v>2757</v>
      </c>
      <c r="F2759" s="34">
        <v>0</v>
      </c>
      <c r="G2759" s="66">
        <f>VLOOKUP(C2759,'[10]Análisis de Costos Cad. Aislad.'!B$1:D$65536,3,0)</f>
        <v>222.46023866357726</v>
      </c>
      <c r="H2759" s="67"/>
      <c r="I2759" s="41"/>
      <c r="J2759" s="42">
        <f>VLOOKUP(C2759,'[10]Análisis de Costos Cad. Aislad.'!B$1:F$65536,4,0)</f>
        <v>267</v>
      </c>
      <c r="M2759" s="9"/>
      <c r="N2759" s="9"/>
      <c r="O2759" s="9"/>
      <c r="P2759" s="9"/>
      <c r="Q2759" s="9"/>
      <c r="R2759" s="9"/>
    </row>
    <row r="2760" spans="1:18" x14ac:dyDescent="0.2">
      <c r="A2760" s="33"/>
      <c r="B2760" s="60">
        <f t="shared" si="58"/>
        <v>11</v>
      </c>
      <c r="C2760" s="35" t="s">
        <v>2769</v>
      </c>
      <c r="D2760" s="36" t="str">
        <f>VLOOKUP(C2760,'[10]Análisis de Costos Cad. Aislad.'!B$1:D$65536,2,0)</f>
        <v>Tipo suspensión con 14 aisladores standard, incluye accesorios 138 KV - 120 KN</v>
      </c>
      <c r="E2760" s="34" t="s">
        <v>2757</v>
      </c>
      <c r="F2760" s="34">
        <v>0</v>
      </c>
      <c r="G2760" s="66">
        <f>VLOOKUP(C2760,'[10]Análisis de Costos Cad. Aislad.'!B$1:D$65536,3,0)</f>
        <v>189.44824680908468</v>
      </c>
      <c r="H2760" s="67"/>
      <c r="I2760" s="41"/>
      <c r="J2760" s="42">
        <f>VLOOKUP(C2760,'[10]Análisis de Costos Cad. Aislad.'!B$1:F$65536,4,0)</f>
        <v>151.20000000000002</v>
      </c>
      <c r="M2760" s="9"/>
      <c r="N2760" s="9"/>
      <c r="O2760" s="9"/>
      <c r="P2760" s="9"/>
      <c r="Q2760" s="9"/>
      <c r="R2760" s="9"/>
    </row>
    <row r="2761" spans="1:18" x14ac:dyDescent="0.2">
      <c r="A2761" s="33"/>
      <c r="B2761" s="60">
        <f t="shared" si="58"/>
        <v>12</v>
      </c>
      <c r="C2761" s="35" t="s">
        <v>2770</v>
      </c>
      <c r="D2761" s="36" t="str">
        <f>VLOOKUP(C2761,'[10]Análisis de Costos Cad. Aislad.'!B$1:D$65536,2,0)</f>
        <v>Tipo orientación con 14 aisladores standard, incluye accesorios 138 KV - 120 KN</v>
      </c>
      <c r="E2761" s="34" t="s">
        <v>2757</v>
      </c>
      <c r="F2761" s="34">
        <v>0</v>
      </c>
      <c r="G2761" s="66">
        <f>VLOOKUP(C2761,'[10]Análisis de Costos Cad. Aislad.'!B$1:D$65536,3,0)</f>
        <v>189.44824680908468</v>
      </c>
      <c r="H2761" s="67"/>
      <c r="I2761" s="41"/>
      <c r="J2761" s="42">
        <f>VLOOKUP(C2761,'[10]Análisis de Costos Cad. Aislad.'!B$1:F$65536,4,0)</f>
        <v>151.20000000000002</v>
      </c>
      <c r="M2761" s="9"/>
      <c r="N2761" s="9"/>
      <c r="O2761" s="9"/>
      <c r="P2761" s="9"/>
      <c r="Q2761" s="9"/>
      <c r="R2761" s="9"/>
    </row>
    <row r="2762" spans="1:18" x14ac:dyDescent="0.2">
      <c r="A2762" s="33"/>
      <c r="B2762" s="60">
        <f t="shared" si="58"/>
        <v>13</v>
      </c>
      <c r="C2762" s="35" t="s">
        <v>2771</v>
      </c>
      <c r="D2762" s="36" t="str">
        <f>VLOOKUP(C2762,'[10]Análisis de Costos Cad. Aislad.'!B$1:D$65536,2,0)</f>
        <v>Tipo anclaje con 14 aisladores standard, incluye accesorios 138 KV - 160 KN</v>
      </c>
      <c r="E2762" s="34" t="s">
        <v>2757</v>
      </c>
      <c r="F2762" s="34">
        <v>0</v>
      </c>
      <c r="G2762" s="66">
        <f>VLOOKUP(C2762,'[10]Análisis de Costos Cad. Aislad.'!B$1:D$65536,3,0)</f>
        <v>210.62955608600544</v>
      </c>
      <c r="H2762" s="67"/>
      <c r="I2762" s="41"/>
      <c r="J2762" s="42">
        <f>VLOOKUP(C2762,'[10]Análisis de Costos Cad. Aislad.'!B$1:F$65536,4,0)</f>
        <v>249.20000000000002</v>
      </c>
      <c r="M2762" s="9"/>
      <c r="N2762" s="9"/>
      <c r="O2762" s="9"/>
      <c r="P2762" s="9"/>
      <c r="Q2762" s="9"/>
      <c r="R2762" s="9"/>
    </row>
    <row r="2763" spans="1:18" x14ac:dyDescent="0.2">
      <c r="A2763" s="33"/>
      <c r="B2763" s="60">
        <f t="shared" si="58"/>
        <v>14</v>
      </c>
      <c r="C2763" s="35" t="s">
        <v>2772</v>
      </c>
      <c r="D2763" s="36" t="str">
        <f>VLOOKUP(C2763,'[10]Análisis de Costos Cad. Aislad.'!B$1:D$65536,2,0)</f>
        <v>Tipo suspensión con 13 aisladores standard, incluye accesorios 138 KV - 120 KN</v>
      </c>
      <c r="E2763" s="34" t="s">
        <v>2757</v>
      </c>
      <c r="F2763" s="34">
        <v>0</v>
      </c>
      <c r="G2763" s="66">
        <f>VLOOKUP(C2763,'[10]Análisis de Costos Cad. Aislad.'!B$1:D$65536,3,0)</f>
        <v>178.77337203700719</v>
      </c>
      <c r="H2763" s="67"/>
      <c r="I2763" s="41"/>
      <c r="J2763" s="42">
        <f>VLOOKUP(C2763,'[10]Análisis de Costos Cad. Aislad.'!B$1:F$65536,4,0)</f>
        <v>140.4</v>
      </c>
      <c r="M2763" s="9"/>
      <c r="N2763" s="9"/>
      <c r="O2763" s="9"/>
      <c r="P2763" s="9"/>
      <c r="Q2763" s="9"/>
      <c r="R2763" s="9"/>
    </row>
    <row r="2764" spans="1:18" x14ac:dyDescent="0.2">
      <c r="A2764" s="33"/>
      <c r="B2764" s="60">
        <f t="shared" si="58"/>
        <v>15</v>
      </c>
      <c r="C2764" s="35" t="s">
        <v>2773</v>
      </c>
      <c r="D2764" s="36" t="str">
        <f>VLOOKUP(C2764,'[10]Análisis de Costos Cad. Aislad.'!B$1:D$65536,2,0)</f>
        <v>Tipo orientación con 13 aisladores standard, incluye accesorios 138 KV - 120 KN</v>
      </c>
      <c r="E2764" s="34" t="s">
        <v>2757</v>
      </c>
      <c r="F2764" s="34">
        <v>0</v>
      </c>
      <c r="G2764" s="66">
        <f>VLOOKUP(C2764,'[10]Análisis de Costos Cad. Aislad.'!B$1:D$65536,3,0)</f>
        <v>178.77337203700719</v>
      </c>
      <c r="H2764" s="67"/>
      <c r="I2764" s="41"/>
      <c r="J2764" s="42">
        <f>VLOOKUP(C2764,'[10]Análisis de Costos Cad. Aislad.'!B$1:F$65536,4,0)</f>
        <v>140.4</v>
      </c>
      <c r="M2764" s="9"/>
      <c r="N2764" s="9"/>
      <c r="O2764" s="9"/>
      <c r="P2764" s="9"/>
      <c r="Q2764" s="9"/>
      <c r="R2764" s="9"/>
    </row>
    <row r="2765" spans="1:18" x14ac:dyDescent="0.2">
      <c r="A2765" s="33"/>
      <c r="B2765" s="60">
        <f t="shared" si="58"/>
        <v>16</v>
      </c>
      <c r="C2765" s="35" t="s">
        <v>2774</v>
      </c>
      <c r="D2765" s="36" t="str">
        <f>VLOOKUP(C2765,'[10]Análisis de Costos Cad. Aislad.'!B$1:D$65536,2,0)</f>
        <v>Tipo anclaje con 12 aisladores standard, incluye accesorios 138 KV - 160 KN</v>
      </c>
      <c r="E2765" s="34" t="s">
        <v>2757</v>
      </c>
      <c r="F2765" s="34">
        <v>0</v>
      </c>
      <c r="G2765" s="66">
        <f>VLOOKUP(C2765,'[10]Análisis de Costos Cad. Aislad.'!B$1:D$65536,3,0)</f>
        <v>186.96819093086179</v>
      </c>
      <c r="H2765" s="67"/>
      <c r="I2765" s="41"/>
      <c r="J2765" s="42">
        <f>VLOOKUP(C2765,'[10]Análisis de Costos Cad. Aislad.'!B$1:F$65536,4,0)</f>
        <v>213.60000000000002</v>
      </c>
      <c r="M2765" s="9"/>
      <c r="N2765" s="9"/>
      <c r="O2765" s="9"/>
      <c r="P2765" s="9"/>
      <c r="Q2765" s="9"/>
      <c r="R2765" s="9"/>
    </row>
    <row r="2766" spans="1:18" x14ac:dyDescent="0.2">
      <c r="A2766" s="33"/>
      <c r="B2766" s="60">
        <f t="shared" si="58"/>
        <v>17</v>
      </c>
      <c r="C2766" s="35" t="s">
        <v>2775</v>
      </c>
      <c r="D2766" s="36" t="str">
        <f>VLOOKUP(C2766,'[10]Análisis de Costos Cad. Aislad.'!B$1:D$65536,2,0)</f>
        <v>Tipo suspensión con 11 aisladores standard, incluye accesorios 138 KV - 120 KN</v>
      </c>
      <c r="E2766" s="34" t="s">
        <v>2757</v>
      </c>
      <c r="F2766" s="34">
        <v>0</v>
      </c>
      <c r="G2766" s="66">
        <f>VLOOKUP(C2766,'[10]Análisis de Costos Cad. Aislad.'!B$1:D$65536,3,0)</f>
        <v>157.42362249285225</v>
      </c>
      <c r="H2766" s="67"/>
      <c r="I2766" s="41"/>
      <c r="J2766" s="42">
        <f>VLOOKUP(C2766,'[10]Análisis de Costos Cad. Aislad.'!B$1:F$65536,4,0)</f>
        <v>118.80000000000001</v>
      </c>
      <c r="M2766" s="9"/>
      <c r="N2766" s="9"/>
      <c r="O2766" s="9"/>
      <c r="P2766" s="9"/>
      <c r="Q2766" s="9"/>
      <c r="R2766" s="9"/>
    </row>
    <row r="2767" spans="1:18" x14ac:dyDescent="0.2">
      <c r="A2767" s="33"/>
      <c r="B2767" s="60">
        <f t="shared" si="58"/>
        <v>18</v>
      </c>
      <c r="C2767" s="35" t="s">
        <v>2776</v>
      </c>
      <c r="D2767" s="36" t="str">
        <f>VLOOKUP(C2767,'[10]Análisis de Costos Cad. Aislad.'!B$1:D$65536,2,0)</f>
        <v>Tipo orientación con 11 aisladores standard, incluye accesorios 138 KV - 120 KN</v>
      </c>
      <c r="E2767" s="34" t="s">
        <v>2757</v>
      </c>
      <c r="F2767" s="34">
        <v>0</v>
      </c>
      <c r="G2767" s="66">
        <f>VLOOKUP(C2767,'[10]Análisis de Costos Cad. Aislad.'!B$1:D$65536,3,0)</f>
        <v>157.42362249285225</v>
      </c>
      <c r="H2767" s="67"/>
      <c r="I2767" s="41"/>
      <c r="J2767" s="42">
        <f>VLOOKUP(C2767,'[10]Análisis de Costos Cad. Aislad.'!B$1:F$65536,4,0)</f>
        <v>118.80000000000001</v>
      </c>
      <c r="M2767" s="9"/>
      <c r="N2767" s="9"/>
      <c r="O2767" s="9"/>
      <c r="P2767" s="9"/>
      <c r="Q2767" s="9"/>
      <c r="R2767" s="9"/>
    </row>
    <row r="2768" spans="1:18" x14ac:dyDescent="0.2">
      <c r="A2768" s="33"/>
      <c r="B2768" s="60">
        <f t="shared" si="58"/>
        <v>19</v>
      </c>
      <c r="C2768" s="35" t="s">
        <v>2777</v>
      </c>
      <c r="D2768" s="36" t="str">
        <f>VLOOKUP(C2768,'[10]Análisis de Costos Cad. Aislad.'!B$1:D$65536,2,0)</f>
        <v>Tipo anclaje con 07 aisladores standard, incluye accesorios 60 KV - 120 KN</v>
      </c>
      <c r="E2768" s="34" t="s">
        <v>2757</v>
      </c>
      <c r="F2768" s="34">
        <v>0</v>
      </c>
      <c r="G2768" s="66">
        <f>VLOOKUP(C2768,'[10]Análisis de Costos Cad. Aislad.'!B$1:D$65536,3,0)</f>
        <v>119.72412340454234</v>
      </c>
      <c r="H2768" s="67"/>
      <c r="I2768" s="41"/>
      <c r="J2768" s="42">
        <f>VLOOKUP(C2768,'[10]Análisis de Costos Cad. Aislad.'!B$1:F$65536,4,0)</f>
        <v>75.600000000000009</v>
      </c>
      <c r="M2768" s="9"/>
      <c r="N2768" s="9"/>
      <c r="O2768" s="9"/>
      <c r="P2768" s="9"/>
      <c r="Q2768" s="9"/>
      <c r="R2768" s="9"/>
    </row>
    <row r="2769" spans="1:18" x14ac:dyDescent="0.2">
      <c r="A2769" s="33"/>
      <c r="B2769" s="60">
        <f t="shared" si="58"/>
        <v>20</v>
      </c>
      <c r="C2769" s="35" t="s">
        <v>2778</v>
      </c>
      <c r="D2769" s="36" t="str">
        <f>VLOOKUP(C2769,'[10]Análisis de Costos Cad. Aislad.'!B$1:D$65536,2,0)</f>
        <v>Tipo suspensión con 06 aisladores standard, incluye accesorios 60 KV - 70 KN</v>
      </c>
      <c r="E2769" s="34" t="s">
        <v>2757</v>
      </c>
      <c r="F2769" s="34">
        <v>0</v>
      </c>
      <c r="G2769" s="66">
        <f>VLOOKUP(C2769,'[10]Análisis de Costos Cad. Aislad.'!B$1:D$65536,3,0)</f>
        <v>103.65333742025518</v>
      </c>
      <c r="H2769" s="67"/>
      <c r="I2769" s="41"/>
      <c r="J2769" s="42">
        <f>VLOOKUP(C2769,'[10]Análisis de Costos Cad. Aislad.'!B$1:F$65536,4,0)</f>
        <v>42</v>
      </c>
      <c r="M2769" s="9"/>
      <c r="N2769" s="9"/>
      <c r="O2769" s="9"/>
      <c r="P2769" s="9"/>
      <c r="Q2769" s="9"/>
      <c r="R2769" s="9"/>
    </row>
    <row r="2770" spans="1:18" x14ac:dyDescent="0.2">
      <c r="A2770" s="33"/>
      <c r="B2770" s="60">
        <f t="shared" si="58"/>
        <v>21</v>
      </c>
      <c r="C2770" s="35" t="s">
        <v>2779</v>
      </c>
      <c r="D2770" s="36" t="str">
        <f>VLOOKUP(C2770,'[10]Análisis de Costos Cad. Aislad.'!B$1:D$65536,2,0)</f>
        <v>Tipo orientación con 06 aisladores standard, incluye accesorios 60 KV - 70 KN</v>
      </c>
      <c r="E2770" s="34" t="s">
        <v>2757</v>
      </c>
      <c r="F2770" s="34">
        <v>0</v>
      </c>
      <c r="G2770" s="66">
        <f>VLOOKUP(C2770,'[10]Análisis de Costos Cad. Aislad.'!B$1:D$65536,3,0)</f>
        <v>103.65333742025518</v>
      </c>
      <c r="H2770" s="67"/>
      <c r="I2770" s="41"/>
      <c r="J2770" s="42">
        <f>VLOOKUP(C2770,'[10]Análisis de Costos Cad. Aislad.'!B$1:F$65536,4,0)</f>
        <v>42</v>
      </c>
      <c r="M2770" s="9"/>
      <c r="N2770" s="9"/>
      <c r="O2770" s="9"/>
      <c r="P2770" s="9"/>
      <c r="Q2770" s="9"/>
      <c r="R2770" s="9"/>
    </row>
    <row r="2771" spans="1:18" x14ac:dyDescent="0.2">
      <c r="A2771" s="33"/>
      <c r="B2771" s="60">
        <f t="shared" si="58"/>
        <v>22</v>
      </c>
      <c r="C2771" s="35" t="s">
        <v>2780</v>
      </c>
      <c r="D2771" s="36" t="str">
        <f>VLOOKUP(C2771,'[10]Análisis de Costos Cad. Aislad.'!B$1:D$65536,2,0)</f>
        <v>Tipo anclaje con 06 aisladores standard, incluye accesorios 60 KV - 120 KN</v>
      </c>
      <c r="E2771" s="34" t="s">
        <v>2757</v>
      </c>
      <c r="F2771" s="34">
        <v>0</v>
      </c>
      <c r="G2771" s="66">
        <f>VLOOKUP(C2771,'[10]Análisis de Costos Cad. Aislad.'!B$1:D$65536,3,0)</f>
        <v>109.04924863246487</v>
      </c>
      <c r="H2771" s="67"/>
      <c r="I2771" s="41"/>
      <c r="J2771" s="42">
        <f>VLOOKUP(C2771,'[10]Análisis de Costos Cad. Aislad.'!B$1:F$65536,4,0)</f>
        <v>64.800000000000011</v>
      </c>
      <c r="M2771" s="9"/>
      <c r="N2771" s="9"/>
      <c r="O2771" s="9"/>
      <c r="P2771" s="9"/>
      <c r="Q2771" s="9"/>
      <c r="R2771" s="9"/>
    </row>
    <row r="2772" spans="1:18" x14ac:dyDescent="0.2">
      <c r="A2772" s="33"/>
      <c r="B2772" s="60">
        <f t="shared" si="58"/>
        <v>23</v>
      </c>
      <c r="C2772" s="35" t="s">
        <v>2781</v>
      </c>
      <c r="D2772" s="36" t="str">
        <f>VLOOKUP(C2772,'[10]Análisis de Costos Cad. Aislad.'!B$1:D$65536,2,0)</f>
        <v>Tipo suspensión con 05 aisladores standard, incluye accesorios 60 KV - 70 KN</v>
      </c>
      <c r="E2772" s="34" t="s">
        <v>2757</v>
      </c>
      <c r="F2772" s="34">
        <v>0</v>
      </c>
      <c r="G2772" s="66">
        <f>VLOOKUP(C2772,'[10]Análisis de Costos Cad. Aislad.'!B$1:D$65536,3,0)</f>
        <v>93.044447850212649</v>
      </c>
      <c r="H2772" s="67"/>
      <c r="I2772" s="41"/>
      <c r="J2772" s="42">
        <f>VLOOKUP(C2772,'[10]Análisis de Costos Cad. Aislad.'!B$1:F$65536,4,0)</f>
        <v>35</v>
      </c>
      <c r="M2772" s="9"/>
      <c r="N2772" s="9"/>
      <c r="O2772" s="9"/>
      <c r="P2772" s="9"/>
      <c r="Q2772" s="9"/>
      <c r="R2772" s="9"/>
    </row>
    <row r="2773" spans="1:18" x14ac:dyDescent="0.2">
      <c r="A2773" s="33"/>
      <c r="B2773" s="60">
        <f t="shared" si="58"/>
        <v>24</v>
      </c>
      <c r="C2773" s="35" t="s">
        <v>2782</v>
      </c>
      <c r="D2773" s="36" t="str">
        <f>VLOOKUP(C2773,'[10]Análisis de Costos Cad. Aislad.'!B$1:D$65536,2,0)</f>
        <v>Tipo orientación con 05 aisladores standard, incluye accesorios 60 KV - 70 KN</v>
      </c>
      <c r="E2773" s="34" t="s">
        <v>2757</v>
      </c>
      <c r="F2773" s="34">
        <v>0</v>
      </c>
      <c r="G2773" s="66">
        <f>VLOOKUP(C2773,'[10]Análisis de Costos Cad. Aislad.'!B$1:D$65536,3,0)</f>
        <v>93.044447850212649</v>
      </c>
      <c r="H2773" s="67"/>
      <c r="I2773" s="41"/>
      <c r="J2773" s="42">
        <f>VLOOKUP(C2773,'[10]Análisis de Costos Cad. Aislad.'!B$1:F$65536,4,0)</f>
        <v>35</v>
      </c>
      <c r="M2773" s="9"/>
      <c r="N2773" s="9"/>
      <c r="O2773" s="9"/>
      <c r="P2773" s="9"/>
      <c r="Q2773" s="9"/>
      <c r="R2773" s="9"/>
    </row>
    <row r="2774" spans="1:18" x14ac:dyDescent="0.2">
      <c r="A2774" s="33"/>
      <c r="B2774" s="60">
        <f t="shared" si="58"/>
        <v>25</v>
      </c>
      <c r="C2774" s="35" t="s">
        <v>2783</v>
      </c>
      <c r="D2774" s="36" t="str">
        <f>VLOOKUP(C2774,'[10]Análisis de Costos Cad. Aislad.'!B$1:D$65536,2,0)</f>
        <v>Tipo anclaje con 04 aisladores standard, incluye accesorios 33 KV - 120 KN</v>
      </c>
      <c r="E2774" s="34" t="s">
        <v>2757</v>
      </c>
      <c r="F2774" s="34">
        <v>0</v>
      </c>
      <c r="G2774" s="66">
        <f>VLOOKUP(C2774,'[10]Análisis de Costos Cad. Aislad.'!B$1:D$65536,3,0)</f>
        <v>77.699499088309906</v>
      </c>
      <c r="H2774" s="67"/>
      <c r="I2774" s="41"/>
      <c r="J2774" s="42">
        <f>VLOOKUP(C2774,'[10]Análisis de Costos Cad. Aislad.'!B$1:F$65536,4,0)</f>
        <v>43.2</v>
      </c>
      <c r="M2774" s="9"/>
      <c r="N2774" s="9"/>
      <c r="O2774" s="9"/>
      <c r="P2774" s="9"/>
      <c r="Q2774" s="9"/>
      <c r="R2774" s="9"/>
    </row>
    <row r="2775" spans="1:18" x14ac:dyDescent="0.2">
      <c r="A2775" s="33"/>
      <c r="B2775" s="60">
        <f t="shared" si="58"/>
        <v>26</v>
      </c>
      <c r="C2775" s="35" t="s">
        <v>2784</v>
      </c>
      <c r="D2775" s="36" t="str">
        <f>VLOOKUP(C2775,'[10]Análisis de Costos Cad. Aislad.'!B$1:D$65536,2,0)</f>
        <v>Tipo suspensión con 03 aisladores standard, incluye accesorios 33 KV - 70 KN</v>
      </c>
      <c r="E2775" s="34" t="s">
        <v>2757</v>
      </c>
      <c r="F2775" s="34">
        <v>0</v>
      </c>
      <c r="G2775" s="66">
        <f>VLOOKUP(C2775,'[10]Análisis de Costos Cad. Aislad.'!B$1:D$65536,3,0)</f>
        <v>61.826668710127592</v>
      </c>
      <c r="H2775" s="67"/>
      <c r="I2775" s="41"/>
      <c r="J2775" s="42">
        <f>VLOOKUP(C2775,'[10]Análisis de Costos Cad. Aislad.'!B$1:F$65536,4,0)</f>
        <v>21</v>
      </c>
      <c r="M2775" s="9"/>
      <c r="N2775" s="9"/>
      <c r="O2775" s="9"/>
      <c r="P2775" s="9"/>
      <c r="Q2775" s="9"/>
      <c r="R2775" s="9"/>
    </row>
    <row r="2776" spans="1:18" x14ac:dyDescent="0.2">
      <c r="A2776" s="33"/>
      <c r="B2776" s="60">
        <f t="shared" si="58"/>
        <v>27</v>
      </c>
      <c r="C2776" s="35" t="s">
        <v>2785</v>
      </c>
      <c r="D2776" s="36" t="str">
        <f>VLOOKUP(C2776,'[10]Análisis de Costos Cad. Aislad.'!B$1:D$65536,2,0)</f>
        <v>Tipo rígido con 03 aisladores standard, incluye accesorios 33 KV - 70 KN</v>
      </c>
      <c r="E2776" s="34" t="s">
        <v>2757</v>
      </c>
      <c r="F2776" s="34">
        <v>0</v>
      </c>
      <c r="G2776" s="66">
        <f>VLOOKUP(C2776,'[10]Análisis de Costos Cad. Aislad.'!B$1:D$65536,3,0)</f>
        <v>41</v>
      </c>
      <c r="H2776" s="67"/>
      <c r="I2776" s="41"/>
      <c r="J2776" s="42">
        <f>VLOOKUP(C2776,'[10]Análisis de Costos Cad. Aislad.'!B$1:F$65536,4,0)</f>
        <v>7</v>
      </c>
      <c r="M2776" s="9"/>
      <c r="N2776" s="9"/>
      <c r="O2776" s="9"/>
      <c r="P2776" s="9"/>
      <c r="Q2776" s="9"/>
      <c r="R2776" s="9"/>
    </row>
    <row r="2777" spans="1:18" x14ac:dyDescent="0.2">
      <c r="A2777" s="33"/>
      <c r="B2777" s="60">
        <f t="shared" si="58"/>
        <v>28</v>
      </c>
      <c r="C2777" s="35" t="s">
        <v>2786</v>
      </c>
      <c r="D2777" s="36" t="str">
        <f>VLOOKUP(C2777,'[10]Análisis de Costos Cad. Aislad.'!B$1:D$65536,2,0)</f>
        <v>Tipo orientación con 03 aisladores standard, incluye accesorios 33 KV - 70 KN</v>
      </c>
      <c r="E2777" s="34" t="s">
        <v>2757</v>
      </c>
      <c r="F2777" s="34">
        <v>0</v>
      </c>
      <c r="G2777" s="66">
        <f>VLOOKUP(C2777,'[10]Análisis de Costos Cad. Aislad.'!B$1:D$65536,3,0)</f>
        <v>61.826668710127592</v>
      </c>
      <c r="H2777" s="67"/>
      <c r="I2777" s="41"/>
      <c r="J2777" s="42">
        <f>VLOOKUP(C2777,'[10]Análisis de Costos Cad. Aislad.'!B$1:F$65536,4,0)</f>
        <v>21</v>
      </c>
      <c r="M2777" s="9"/>
      <c r="N2777" s="9"/>
      <c r="O2777" s="9"/>
      <c r="P2777" s="9"/>
      <c r="Q2777" s="9"/>
      <c r="R2777" s="9"/>
    </row>
    <row r="2778" spans="1:18" x14ac:dyDescent="0.2">
      <c r="A2778" s="33"/>
      <c r="B2778" s="60">
        <f t="shared" si="58"/>
        <v>29</v>
      </c>
      <c r="C2778" s="35" t="s">
        <v>2787</v>
      </c>
      <c r="D2778" s="36" t="str">
        <f>VLOOKUP(C2778,'[10]Análisis de Costos Cad. Aislad.'!B$1:D$65536,2,0)</f>
        <v>Aisladores poliméricos de silicona en suspensión más accesorios  220 kV, 120 kN, más accesorios ACCR</v>
      </c>
      <c r="E2778" s="34" t="s">
        <v>2757</v>
      </c>
      <c r="F2778" s="34">
        <v>0</v>
      </c>
      <c r="G2778" s="66">
        <f>VLOOKUP(C2778,'[10]Análisis de Costos Cad. Aislad.'!B$1:D$65536,3,0)</f>
        <v>561.41173888186063</v>
      </c>
      <c r="H2778" s="67"/>
      <c r="I2778" s="41"/>
      <c r="J2778" s="42">
        <f>VLOOKUP(C2778,'[10]Análisis de Costos Cad. Aislad.'!B$1:F$65536,4,0)</f>
        <v>25</v>
      </c>
      <c r="M2778" s="9"/>
      <c r="N2778" s="9"/>
      <c r="O2778" s="9"/>
      <c r="P2778" s="9"/>
      <c r="Q2778" s="9"/>
      <c r="R2778" s="9"/>
    </row>
    <row r="2779" spans="1:18" x14ac:dyDescent="0.2">
      <c r="A2779" s="33"/>
      <c r="B2779" s="60">
        <f t="shared" si="58"/>
        <v>30</v>
      </c>
      <c r="C2779" s="35" t="s">
        <v>2788</v>
      </c>
      <c r="D2779" s="36" t="str">
        <f>VLOOKUP(C2779,'[10]Análisis de Costos Cad. Aislad.'!B$1:D$65536,2,0)</f>
        <v>Aislador rígido horizontal polimérico para suspensión más accesorios  220 kV, 120 kN, más accesorios  ACCR</v>
      </c>
      <c r="E2779" s="34" t="s">
        <v>2757</v>
      </c>
      <c r="F2779" s="34">
        <v>0</v>
      </c>
      <c r="G2779" s="66">
        <f>VLOOKUP(C2779,'[10]Análisis de Costos Cad. Aislad.'!B$1:D$65536,3,0)</f>
        <v>1868.4376190476191</v>
      </c>
      <c r="H2779" s="67"/>
      <c r="I2779" s="41"/>
      <c r="J2779" s="42">
        <f>VLOOKUP(C2779,'[10]Análisis de Costos Cad. Aislad.'!B$1:F$65536,4,0)</f>
        <v>25</v>
      </c>
      <c r="M2779" s="9"/>
      <c r="N2779" s="9"/>
      <c r="O2779" s="9"/>
      <c r="P2779" s="9"/>
      <c r="Q2779" s="9"/>
      <c r="R2779" s="9"/>
    </row>
    <row r="2780" spans="1:18" x14ac:dyDescent="0.2">
      <c r="A2780" s="33"/>
      <c r="B2780" s="60">
        <f t="shared" si="58"/>
        <v>31</v>
      </c>
      <c r="C2780" s="35" t="s">
        <v>2789</v>
      </c>
      <c r="D2780" s="36" t="str">
        <f>VLOOKUP(C2780,'[10]Análisis de Costos Cad. Aislad.'!B$1:D$65536,2,0)</f>
        <v>Aisladores poliméricos de silicona en anclaje más accesorios  220 kV, 160 kN, más accesorios  ACCR</v>
      </c>
      <c r="E2780" s="34" t="s">
        <v>2757</v>
      </c>
      <c r="F2780" s="34">
        <v>0</v>
      </c>
      <c r="G2780" s="66">
        <f>VLOOKUP(C2780,'[10]Análisis de Costos Cad. Aislad.'!B$1:D$65536,3,0)</f>
        <v>277.312850877193</v>
      </c>
      <c r="H2780" s="67"/>
      <c r="I2780" s="41"/>
      <c r="J2780" s="42">
        <f>VLOOKUP(C2780,'[10]Análisis de Costos Cad. Aislad.'!B$1:F$65536,4,0)</f>
        <v>25</v>
      </c>
      <c r="M2780" s="9"/>
      <c r="N2780" s="9"/>
      <c r="O2780" s="9"/>
      <c r="P2780" s="9"/>
      <c r="Q2780" s="9"/>
      <c r="R2780" s="9"/>
    </row>
    <row r="2781" spans="1:18" x14ac:dyDescent="0.2">
      <c r="A2781" s="33"/>
      <c r="B2781" s="60">
        <f t="shared" si="58"/>
        <v>32</v>
      </c>
      <c r="C2781" s="35" t="s">
        <v>2790</v>
      </c>
      <c r="D2781" s="36" t="str">
        <f>VLOOKUP(C2781,'[10]Análisis de Costos Cad. Aislad.'!B$1:D$65536,2,0)</f>
        <v>Aislador rígido horizontal polimérico para suspensión  60 Kv, 70 kN, más accesorios ACCR</v>
      </c>
      <c r="E2781" s="34" t="s">
        <v>2757</v>
      </c>
      <c r="F2781" s="34">
        <v>0</v>
      </c>
      <c r="G2781" s="66">
        <f>VLOOKUP(C2781,'[10]Análisis de Costos Cad. Aislad.'!B$1:D$65536,3,0)</f>
        <v>463.89292982392317</v>
      </c>
      <c r="H2781" s="67"/>
      <c r="I2781" s="41"/>
      <c r="J2781" s="42">
        <f>VLOOKUP(C2781,'[10]Análisis de Costos Cad. Aislad.'!B$1:F$65536,4,0)</f>
        <v>10</v>
      </c>
      <c r="M2781" s="9"/>
      <c r="N2781" s="9"/>
      <c r="O2781" s="9"/>
      <c r="P2781" s="9"/>
      <c r="Q2781" s="9"/>
      <c r="R2781" s="9"/>
    </row>
    <row r="2782" spans="1:18" x14ac:dyDescent="0.2">
      <c r="A2782" s="33"/>
      <c r="B2782" s="60">
        <f t="shared" si="58"/>
        <v>33</v>
      </c>
      <c r="C2782" s="35" t="s">
        <v>2791</v>
      </c>
      <c r="D2782" s="36" t="str">
        <f>VLOOKUP(C2782,'[10]Análisis de Costos Cad. Aislad.'!B$1:D$65536,2,0)</f>
        <v>Aisladores poliméricos de silicona en anclaje 60 kV, 70 kN, más accesorios  ACCR</v>
      </c>
      <c r="E2782" s="34" t="s">
        <v>2757</v>
      </c>
      <c r="F2782" s="34">
        <v>0</v>
      </c>
      <c r="G2782" s="66">
        <f>VLOOKUP(C2782,'[10]Análisis de Costos Cad. Aislad.'!B$1:D$65536,3,0)</f>
        <v>462.54277777777776</v>
      </c>
      <c r="H2782" s="67"/>
      <c r="I2782" s="41"/>
      <c r="J2782" s="42">
        <f>VLOOKUP(C2782,'[10]Análisis de Costos Cad. Aislad.'!B$1:F$65536,4,0)</f>
        <v>10</v>
      </c>
      <c r="M2782" s="9"/>
      <c r="N2782" s="9"/>
      <c r="O2782" s="9"/>
      <c r="P2782" s="9"/>
      <c r="Q2782" s="9"/>
      <c r="R2782" s="9"/>
    </row>
    <row r="2783" spans="1:18" x14ac:dyDescent="0.2">
      <c r="A2783" s="33"/>
      <c r="B2783" s="60">
        <f t="shared" si="58"/>
        <v>34</v>
      </c>
      <c r="C2783" s="35" t="s">
        <v>2792</v>
      </c>
      <c r="D2783" s="36" t="str">
        <f>VLOOKUP(C2783,'[10]Análisis de Costos Cad. Aislad.'!B$1:D$65536,2,0)</f>
        <v>Aislador rígido horizontal polimérico para suspensión  60 kV, 120 kN, más accesorios  ACCR</v>
      </c>
      <c r="E2783" s="34" t="s">
        <v>2757</v>
      </c>
      <c r="F2783" s="34">
        <v>0</v>
      </c>
      <c r="G2783" s="66">
        <f>VLOOKUP(C2783,'[10]Análisis de Costos Cad. Aislad.'!B$1:D$65536,3,0)</f>
        <v>518.43584181058543</v>
      </c>
      <c r="H2783" s="67"/>
      <c r="I2783" s="41"/>
      <c r="J2783" s="42">
        <f>VLOOKUP(C2783,'[10]Análisis de Costos Cad. Aislad.'!B$1:F$65536,4,0)</f>
        <v>10</v>
      </c>
      <c r="M2783" s="9"/>
      <c r="N2783" s="9"/>
      <c r="O2783" s="9"/>
      <c r="P2783" s="9"/>
      <c r="Q2783" s="9"/>
      <c r="R2783" s="9"/>
    </row>
    <row r="2784" spans="1:18" x14ac:dyDescent="0.2">
      <c r="A2784" s="33"/>
      <c r="B2784" s="60">
        <f t="shared" si="58"/>
        <v>35</v>
      </c>
      <c r="C2784" s="35" t="s">
        <v>2793</v>
      </c>
      <c r="D2784" s="36" t="str">
        <f>VLOOKUP(C2784,'[10]Análisis de Costos Cad. Aislad.'!B$1:D$65536,2,0)</f>
        <v>Aislador rígido horizontal polimérico para suspensión  60 kV, 70 kN, más accesorios  ACCR</v>
      </c>
      <c r="E2784" s="34" t="s">
        <v>2757</v>
      </c>
      <c r="F2784" s="34">
        <v>0</v>
      </c>
      <c r="G2784" s="66">
        <f>VLOOKUP(C2784,'[10]Análisis de Costos Cad. Aislad.'!B$1:D$65536,3,0)</f>
        <v>463.89292982392317</v>
      </c>
      <c r="H2784" s="67"/>
      <c r="I2784" s="41"/>
      <c r="J2784" s="42">
        <f>VLOOKUP(C2784,'[10]Análisis de Costos Cad. Aislad.'!B$1:F$65536,4,0)</f>
        <v>10</v>
      </c>
      <c r="M2784" s="9"/>
      <c r="N2784" s="9"/>
      <c r="O2784" s="9"/>
      <c r="P2784" s="9"/>
      <c r="Q2784" s="9"/>
      <c r="R2784" s="9"/>
    </row>
    <row r="2785" spans="1:18" x14ac:dyDescent="0.2">
      <c r="A2785" s="33"/>
      <c r="B2785" s="60">
        <f t="shared" si="58"/>
        <v>36</v>
      </c>
      <c r="C2785" s="35" t="s">
        <v>2794</v>
      </c>
      <c r="D2785" s="36" t="str">
        <f>+VLOOKUP(C2785,'[7]I-404 (Aisladores)'!$E$1:$H$65534,2,0)</f>
        <v>Aisladores poliméricos de silicona en suspensión más accesorios  220 kV, 120 kN</v>
      </c>
      <c r="E2785" s="34" t="s">
        <v>2757</v>
      </c>
      <c r="F2785" s="34">
        <v>0</v>
      </c>
      <c r="G2785" s="66">
        <f>VLOOKUP(C2785,'[10]Análisis de Costos Cad. Aislad.'!B$1:D$65536,3,0)</f>
        <v>167.21840554852727</v>
      </c>
      <c r="H2785" s="67"/>
      <c r="I2785" s="41"/>
      <c r="J2785" s="42">
        <v>7.8</v>
      </c>
      <c r="M2785" s="9"/>
      <c r="N2785" s="9"/>
      <c r="O2785" s="9"/>
      <c r="P2785" s="9"/>
      <c r="Q2785" s="9"/>
      <c r="R2785" s="9"/>
    </row>
    <row r="2786" spans="1:18" x14ac:dyDescent="0.2">
      <c r="A2786" s="33"/>
      <c r="B2786" s="60">
        <f t="shared" si="58"/>
        <v>37</v>
      </c>
      <c r="C2786" s="35" t="s">
        <v>2795</v>
      </c>
      <c r="D2786" s="36" t="str">
        <f>+VLOOKUP(C2786,'[7]I-404 (Aisladores)'!$E$1:$H$65534,2,0)</f>
        <v>Aislador rígido horizontal polimérico para suspensión más accesorios  220 kV, 120 kN</v>
      </c>
      <c r="E2786" s="34" t="s">
        <v>2757</v>
      </c>
      <c r="F2786" s="34">
        <v>0</v>
      </c>
      <c r="G2786" s="66">
        <f>VLOOKUP(C2786,'[10]Análisis de Costos Cad. Aislad.'!B$1:D$65536,3,0)</f>
        <v>1474.2442857142858</v>
      </c>
      <c r="H2786" s="67"/>
      <c r="I2786" s="41"/>
      <c r="J2786" s="42">
        <v>25</v>
      </c>
      <c r="M2786" s="9"/>
      <c r="N2786" s="9"/>
      <c r="O2786" s="9"/>
      <c r="P2786" s="9"/>
      <c r="Q2786" s="9"/>
      <c r="R2786" s="9"/>
    </row>
    <row r="2787" spans="1:18" x14ac:dyDescent="0.2">
      <c r="A2787" s="33"/>
      <c r="B2787" s="60">
        <f t="shared" si="58"/>
        <v>38</v>
      </c>
      <c r="C2787" s="35" t="s">
        <v>2796</v>
      </c>
      <c r="D2787" s="36" t="str">
        <f>+VLOOKUP(C2787,'[7]I-404 (Aisladores)'!$E$1:$H$65534,2,0)</f>
        <v>Aisladores poliméricos de silicona en anclaje más accesorios  220 kV, 160 kN</v>
      </c>
      <c r="E2787" s="34" t="s">
        <v>2757</v>
      </c>
      <c r="F2787" s="34">
        <v>0</v>
      </c>
      <c r="G2787" s="66">
        <f>VLOOKUP(C2787,'[10]Análisis de Costos Cad. Aislad.'!B$1:D$65536,3,0)</f>
        <v>284.75951754385966</v>
      </c>
      <c r="H2787" s="67"/>
      <c r="I2787" s="41"/>
      <c r="J2787" s="42">
        <v>7.8</v>
      </c>
      <c r="M2787" s="9"/>
      <c r="N2787" s="9"/>
      <c r="O2787" s="9"/>
      <c r="P2787" s="9"/>
      <c r="Q2787" s="9"/>
      <c r="R2787" s="9"/>
    </row>
    <row r="2788" spans="1:18" x14ac:dyDescent="0.2">
      <c r="A2788" s="33"/>
      <c r="B2788" s="60">
        <f t="shared" si="58"/>
        <v>39</v>
      </c>
      <c r="C2788" s="35" t="s">
        <v>2797</v>
      </c>
      <c r="D2788" s="36" t="str">
        <f>+VLOOKUP(C2788,'[7]I-404 (Aisladores)'!$E$1:$H$65534,2,0)</f>
        <v>Aisladores poliméricos de silicona en suspensión más accesorios  138 kV, 120 kN</v>
      </c>
      <c r="E2788" s="34" t="s">
        <v>2757</v>
      </c>
      <c r="F2788" s="34">
        <v>0</v>
      </c>
      <c r="G2788" s="66">
        <f>VLOOKUP(C2788,'[10]Análisis de Costos Cad. Aislad.'!B$1:D$65536,3,0)</f>
        <v>180.99900592327569</v>
      </c>
      <c r="H2788" s="67"/>
      <c r="I2788" s="41"/>
      <c r="J2788" s="42">
        <v>7.8</v>
      </c>
      <c r="K2788" s="68"/>
      <c r="M2788" s="9"/>
      <c r="N2788" s="9"/>
      <c r="O2788" s="9"/>
      <c r="P2788" s="9"/>
      <c r="Q2788" s="9"/>
      <c r="R2788" s="9"/>
    </row>
    <row r="2789" spans="1:18" x14ac:dyDescent="0.2">
      <c r="A2789" s="33"/>
      <c r="B2789" s="60">
        <f t="shared" si="58"/>
        <v>40</v>
      </c>
      <c r="C2789" s="35" t="s">
        <v>2798</v>
      </c>
      <c r="D2789" s="36" t="str">
        <f>+VLOOKUP(C2789,'[7]I-404 (Aisladores)'!$E$1:$H$65534,2,0)</f>
        <v>Aislador rígido horizontal polimérico para suspensión, más acesorios 138 kV, 120 kN</v>
      </c>
      <c r="E2789" s="34" t="s">
        <v>2757</v>
      </c>
      <c r="F2789" s="34">
        <v>0</v>
      </c>
      <c r="G2789" s="66">
        <f>VLOOKUP(C2789,'[10]Análisis de Costos Cad. Aislad.'!B$1:D$65536,3,0)</f>
        <v>447.23676891228837</v>
      </c>
      <c r="H2789" s="67"/>
      <c r="I2789" s="41"/>
      <c r="J2789" s="42">
        <v>25</v>
      </c>
      <c r="K2789" s="68"/>
      <c r="M2789" s="9"/>
      <c r="N2789" s="9"/>
      <c r="O2789" s="9"/>
      <c r="P2789" s="9"/>
      <c r="Q2789" s="9"/>
      <c r="R2789" s="9"/>
    </row>
    <row r="2790" spans="1:18" x14ac:dyDescent="0.2">
      <c r="A2790" s="33"/>
      <c r="B2790" s="60">
        <f t="shared" si="58"/>
        <v>41</v>
      </c>
      <c r="C2790" s="35" t="s">
        <v>2799</v>
      </c>
      <c r="D2790" s="36" t="str">
        <f>+VLOOKUP(C2790,'[7]I-404 (Aisladores)'!$E$1:$H$65534,2,0)</f>
        <v>Aisladores poliméricos de silicona en anclaje más accesorios 138 kV, 120 kN</v>
      </c>
      <c r="E2790" s="34" t="s">
        <v>2757</v>
      </c>
      <c r="F2790" s="34">
        <v>0</v>
      </c>
      <c r="G2790" s="66">
        <f>VLOOKUP(C2790,'[10]Análisis de Costos Cad. Aislad.'!B$1:D$65536,3,0)</f>
        <v>177.8590059232757</v>
      </c>
      <c r="H2790" s="67"/>
      <c r="I2790" s="41"/>
      <c r="J2790" s="42">
        <v>7.8</v>
      </c>
      <c r="K2790" s="68"/>
      <c r="M2790" s="9"/>
      <c r="N2790" s="9"/>
      <c r="O2790" s="9"/>
      <c r="P2790" s="9"/>
      <c r="Q2790" s="9"/>
      <c r="R2790" s="9"/>
    </row>
    <row r="2791" spans="1:18" x14ac:dyDescent="0.2">
      <c r="A2791" s="33"/>
      <c r="B2791" s="60">
        <f t="shared" si="58"/>
        <v>42</v>
      </c>
      <c r="C2791" s="35" t="s">
        <v>2800</v>
      </c>
      <c r="D2791" s="36" t="str">
        <f>+VLOOKUP(C2791,'[7]I-404 (Aisladores)'!$E$1:$H$65534,2,0)</f>
        <v>Aisladores poliméricos de silicona en suspensión más accesorios  60 kV, 120 kN</v>
      </c>
      <c r="E2791" s="34" t="s">
        <v>2757</v>
      </c>
      <c r="F2791" s="34">
        <v>0</v>
      </c>
      <c r="G2791" s="66">
        <f>VLOOKUP(C2791,'[10]Análisis de Costos Cad. Aislad.'!B$1:D$65536,3,0)</f>
        <v>107.77128990833877</v>
      </c>
      <c r="H2791" s="67"/>
      <c r="I2791" s="41"/>
      <c r="J2791" s="42">
        <v>3.5</v>
      </c>
      <c r="K2791" s="68"/>
      <c r="M2791" s="9"/>
      <c r="N2791" s="9"/>
      <c r="O2791" s="9"/>
      <c r="P2791" s="9"/>
      <c r="Q2791" s="9"/>
      <c r="R2791" s="9"/>
    </row>
    <row r="2792" spans="1:18" x14ac:dyDescent="0.2">
      <c r="A2792" s="33"/>
      <c r="B2792" s="60">
        <f t="shared" si="58"/>
        <v>43</v>
      </c>
      <c r="C2792" s="35" t="s">
        <v>2801</v>
      </c>
      <c r="D2792" s="36" t="str">
        <f>+VLOOKUP(C2792,'[7]I-404 (Aisladores)'!$E$1:$H$65534,2,0)</f>
        <v>Aislador rígido horizontal polimérico para suspensión  más accesorios  60 kV, 120 kN</v>
      </c>
      <c r="E2792" s="34" t="s">
        <v>2757</v>
      </c>
      <c r="F2792" s="34">
        <v>0</v>
      </c>
      <c r="G2792" s="66">
        <f>VLOOKUP(C2792,'[10]Análisis de Costos Cad. Aislad.'!B$1:D$65536,3,0)</f>
        <v>306.37241016928743</v>
      </c>
      <c r="H2792" s="67"/>
      <c r="I2792" s="41"/>
      <c r="J2792" s="42">
        <v>10</v>
      </c>
      <c r="M2792" s="9"/>
      <c r="N2792" s="9"/>
      <c r="O2792" s="9"/>
      <c r="P2792" s="9"/>
      <c r="Q2792" s="9"/>
      <c r="R2792" s="9"/>
    </row>
    <row r="2793" spans="1:18" x14ac:dyDescent="0.2">
      <c r="A2793" s="33"/>
      <c r="B2793" s="60">
        <f t="shared" si="58"/>
        <v>44</v>
      </c>
      <c r="C2793" s="35" t="s">
        <v>2802</v>
      </c>
      <c r="D2793" s="36" t="str">
        <f>+VLOOKUP(C2793,'[7]I-404 (Aisladores)'!$E$1:$H$65534,2,0)</f>
        <v>Aislador rígido horizontal polimérico para suspensión  más accesorios  60 kV, 70 kN</v>
      </c>
      <c r="E2793" s="34" t="s">
        <v>2757</v>
      </c>
      <c r="F2793" s="34">
        <v>0</v>
      </c>
      <c r="G2793" s="66">
        <f>VLOOKUP(C2793,'[10]Análisis de Costos Cad. Aislad.'!B$1:D$65536,3,0)</f>
        <v>251.82949818262512</v>
      </c>
      <c r="H2793" s="67"/>
      <c r="I2793" s="41"/>
      <c r="J2793" s="42">
        <v>10</v>
      </c>
      <c r="M2793" s="9"/>
      <c r="N2793" s="9"/>
      <c r="O2793" s="9"/>
      <c r="P2793" s="9"/>
      <c r="Q2793" s="9"/>
      <c r="R2793" s="9"/>
    </row>
    <row r="2794" spans="1:18" x14ac:dyDescent="0.2">
      <c r="A2794" s="33"/>
      <c r="B2794" s="60">
        <f t="shared" si="58"/>
        <v>45</v>
      </c>
      <c r="C2794" s="35" t="s">
        <v>2803</v>
      </c>
      <c r="D2794" s="36" t="str">
        <f>+VLOOKUP(C2794,'[7]I-404 (Aisladores)'!$E$1:$H$65534,2,0)</f>
        <v>Aisladores poliméricos de silicona en anclaje más accesorios  60 kV, 120 kN</v>
      </c>
      <c r="E2794" s="34" t="s">
        <v>2757</v>
      </c>
      <c r="F2794" s="34">
        <v>0</v>
      </c>
      <c r="G2794" s="66">
        <f>VLOOKUP(C2794,'[10]Análisis de Costos Cad. Aislad.'!B$1:D$65536,3,0)</f>
        <v>142.93330728465679</v>
      </c>
      <c r="H2794" s="67"/>
      <c r="I2794" s="41"/>
      <c r="J2794" s="42">
        <v>3.5</v>
      </c>
      <c r="M2794" s="9"/>
      <c r="N2794" s="9"/>
      <c r="O2794" s="9"/>
      <c r="P2794" s="9"/>
      <c r="Q2794" s="9"/>
      <c r="R2794" s="9"/>
    </row>
    <row r="2795" spans="1:18" x14ac:dyDescent="0.2">
      <c r="A2795" s="33"/>
      <c r="B2795" s="60">
        <f t="shared" si="58"/>
        <v>46</v>
      </c>
      <c r="C2795" s="35" t="s">
        <v>2804</v>
      </c>
      <c r="D2795" s="36" t="str">
        <f>+VLOOKUP(C2795,'[7]I-404 (Aisladores)'!$E$1:$H$65534,2,0)</f>
        <v>Aisladores poliméricos de silicona en anclaje más accesorios  60 kV, 70 kN</v>
      </c>
      <c r="E2795" s="34" t="s">
        <v>2757</v>
      </c>
      <c r="F2795" s="34">
        <v>0</v>
      </c>
      <c r="G2795" s="66">
        <f>VLOOKUP(C2795,'[10]Análisis de Costos Cad. Aislad.'!B$1:D$65536,3,0)</f>
        <v>126.17017425697659</v>
      </c>
      <c r="H2795" s="67"/>
      <c r="I2795" s="41"/>
      <c r="J2795" s="42">
        <v>3.5</v>
      </c>
      <c r="M2795" s="9"/>
      <c r="N2795" s="9"/>
      <c r="O2795" s="9"/>
      <c r="P2795" s="9"/>
      <c r="Q2795" s="9"/>
      <c r="R2795" s="9"/>
    </row>
    <row r="2796" spans="1:18" x14ac:dyDescent="0.2">
      <c r="A2796" s="33"/>
      <c r="B2796" s="60">
        <f t="shared" si="58"/>
        <v>47</v>
      </c>
      <c r="C2796" s="35" t="s">
        <v>2805</v>
      </c>
      <c r="D2796" s="36" t="str">
        <f>+VLOOKUP(C2796,'[7]I-404 (Aisladores)'!$E$1:$H$65534,2,0)</f>
        <v>Aisladores poliméricos de silicona en suspensión más accesorios  33 kV, 70 kN</v>
      </c>
      <c r="E2796" s="34" t="s">
        <v>2757</v>
      </c>
      <c r="F2796" s="34">
        <v>0</v>
      </c>
      <c r="G2796" s="66">
        <f>VLOOKUP(C2796,'[10]Análisis de Costos Cad. Aislad.'!B$1:D$65536,3,0)</f>
        <v>21.085432891319982</v>
      </c>
      <c r="H2796" s="67"/>
      <c r="I2796" s="41"/>
      <c r="J2796" s="42">
        <v>3.5</v>
      </c>
      <c r="M2796" s="9"/>
      <c r="N2796" s="9"/>
      <c r="O2796" s="9"/>
      <c r="P2796" s="9"/>
      <c r="Q2796" s="9"/>
      <c r="R2796" s="9"/>
    </row>
    <row r="2797" spans="1:18" x14ac:dyDescent="0.2">
      <c r="A2797" s="33"/>
      <c r="B2797" s="60">
        <f t="shared" si="58"/>
        <v>48</v>
      </c>
      <c r="C2797" s="35" t="s">
        <v>2806</v>
      </c>
      <c r="D2797" s="36" t="str">
        <f>+VLOOKUP(C2797,'[7]I-404 (Aisladores)'!$E$1:$H$65534,2,0)</f>
        <v>Aislador rígido horizontal polimérico para suspensión  más accesorios  33 kV, 70 kN</v>
      </c>
      <c r="E2797" s="34" t="s">
        <v>2757</v>
      </c>
      <c r="F2797" s="34">
        <v>0</v>
      </c>
      <c r="G2797" s="66">
        <f>VLOOKUP(C2797,'[10]Análisis de Costos Cad. Aislad.'!B$1:D$65536,3,0)</f>
        <v>132.44980142979767</v>
      </c>
      <c r="H2797" s="67"/>
      <c r="I2797" s="41"/>
      <c r="J2797" s="42">
        <v>3.5</v>
      </c>
      <c r="M2797" s="9"/>
      <c r="N2797" s="9"/>
      <c r="O2797" s="9"/>
      <c r="P2797" s="9"/>
      <c r="Q2797" s="9"/>
      <c r="R2797" s="9"/>
    </row>
    <row r="2798" spans="1:18" x14ac:dyDescent="0.2">
      <c r="A2798" s="33"/>
      <c r="B2798" s="60">
        <f t="shared" si="58"/>
        <v>49</v>
      </c>
      <c r="C2798" s="35" t="s">
        <v>2807</v>
      </c>
      <c r="D2798" s="36" t="str">
        <f>+VLOOKUP(C2798,'[7]I-404 (Aisladores)'!$E$1:$H$65534,2,0)</f>
        <v>Aisladores poliméricos de silicona en anclaje más accesorios 33 kV, 70 kN</v>
      </c>
      <c r="E2798" s="34" t="s">
        <v>2757</v>
      </c>
      <c r="F2798" s="34">
        <v>0</v>
      </c>
      <c r="G2798" s="66">
        <f>VLOOKUP(C2798,'[10]Análisis de Costos Cad. Aislad.'!B$1:D$65536,3,0)</f>
        <v>37.045777268823365</v>
      </c>
      <c r="H2798" s="67"/>
      <c r="I2798" s="41"/>
      <c r="J2798" s="42">
        <v>3.5</v>
      </c>
      <c r="M2798" s="9"/>
      <c r="N2798" s="9"/>
      <c r="O2798" s="9"/>
      <c r="P2798" s="9"/>
      <c r="Q2798" s="9"/>
      <c r="R2798" s="9"/>
    </row>
    <row r="2799" spans="1:18" x14ac:dyDescent="0.2">
      <c r="A2799" s="33"/>
      <c r="B2799" s="60">
        <f t="shared" si="58"/>
        <v>50</v>
      </c>
      <c r="C2799" s="35" t="s">
        <v>2808</v>
      </c>
      <c r="D2799" s="36" t="str">
        <f>+VLOOKUP(C2799,'[7]I-404 (Aisladores)'!$E$1:$H$65534,2,0)</f>
        <v>Pararrayo 220 kV para Lìnea de Transmisiòn</v>
      </c>
      <c r="E2799" s="34" t="s">
        <v>2757</v>
      </c>
      <c r="F2799" s="34">
        <v>0</v>
      </c>
      <c r="G2799" s="66">
        <f>+VLOOKUP(C2799,'[7]I-404 (Aisladores)'!$E$1:$H$65536,4,0)</f>
        <v>4689.3517361111089</v>
      </c>
      <c r="H2799" s="68"/>
      <c r="I2799" s="41"/>
      <c r="J2799" s="42"/>
      <c r="M2799" s="9"/>
      <c r="N2799" s="9"/>
      <c r="O2799" s="9"/>
      <c r="P2799" s="9"/>
      <c r="Q2799" s="9"/>
      <c r="R2799" s="9"/>
    </row>
    <row r="2800" spans="1:18" x14ac:dyDescent="0.2">
      <c r="A2800" s="33"/>
      <c r="B2800" s="9"/>
      <c r="C2800" s="46"/>
      <c r="D2800" s="25"/>
      <c r="E2800" s="57"/>
      <c r="F2800" s="57"/>
      <c r="G2800" s="68"/>
      <c r="H2800" s="46"/>
      <c r="I2800" s="27"/>
      <c r="J2800" s="52"/>
      <c r="M2800" s="9"/>
      <c r="N2800" s="9"/>
      <c r="O2800" s="9"/>
      <c r="P2800" s="9"/>
      <c r="Q2800" s="9"/>
      <c r="R2800" s="9"/>
    </row>
    <row r="2801" spans="1:18" ht="15.75" x14ac:dyDescent="0.25">
      <c r="A2801" s="33"/>
      <c r="B2801" s="18" t="s">
        <v>2809</v>
      </c>
      <c r="D2801" s="25"/>
      <c r="E2801" s="26"/>
      <c r="F2801" s="26"/>
      <c r="G2801" s="27"/>
      <c r="H2801" s="27"/>
      <c r="I2801" s="27"/>
      <c r="J2801" s="28"/>
      <c r="M2801" s="9"/>
      <c r="N2801" s="9"/>
      <c r="O2801" s="9"/>
      <c r="P2801" s="9"/>
      <c r="Q2801" s="9"/>
      <c r="R2801" s="9"/>
    </row>
    <row r="2802" spans="1:18" ht="15.75" x14ac:dyDescent="0.25">
      <c r="A2802" s="33"/>
      <c r="B2802" s="18"/>
      <c r="D2802" s="25"/>
      <c r="E2802" s="26"/>
      <c r="F2802" s="26"/>
      <c r="G2802" s="27"/>
      <c r="H2802" s="27"/>
      <c r="I2802" s="27"/>
      <c r="J2802" s="28"/>
      <c r="M2802" s="9"/>
      <c r="N2802" s="9"/>
      <c r="O2802" s="9"/>
      <c r="P2802" s="9"/>
      <c r="Q2802" s="9"/>
      <c r="R2802" s="9"/>
    </row>
    <row r="2803" spans="1:18" ht="33.75" x14ac:dyDescent="0.2">
      <c r="A2803" s="33"/>
      <c r="B2803" s="29" t="s">
        <v>44</v>
      </c>
      <c r="C2803" s="29" t="s">
        <v>45</v>
      </c>
      <c r="D2803" s="29" t="s">
        <v>22</v>
      </c>
      <c r="E2803" s="29" t="s">
        <v>46</v>
      </c>
      <c r="F2803" s="30" t="s">
        <v>47</v>
      </c>
      <c r="G2803" s="30" t="s">
        <v>2810</v>
      </c>
      <c r="H2803" s="30" t="s">
        <v>2811</v>
      </c>
      <c r="I2803" s="41"/>
      <c r="J2803" s="30" t="s">
        <v>48</v>
      </c>
      <c r="M2803" s="9"/>
      <c r="N2803" s="9"/>
      <c r="O2803" s="9"/>
      <c r="P2803" s="9"/>
      <c r="Q2803" s="9"/>
      <c r="R2803" s="9"/>
    </row>
    <row r="2804" spans="1:18" x14ac:dyDescent="0.2">
      <c r="A2804" s="33"/>
      <c r="B2804" s="36">
        <v>1</v>
      </c>
      <c r="C2804" s="35" t="s">
        <v>2812</v>
      </c>
      <c r="D2804" s="36" t="str">
        <f>+VLOOKUP(C2804,'[10]Peso Conductores'!$B$1:$D$65536,2,0)</f>
        <v>CONDUCTOR AAAC 35 mm2</v>
      </c>
      <c r="E2804" s="34" t="s">
        <v>2813</v>
      </c>
      <c r="F2804" s="38">
        <v>0</v>
      </c>
      <c r="G2804" s="62">
        <f>+VLOOKUP(C2804,'[10]Peso Conductores'!$B$1:$E$65536,4,0)</f>
        <v>225.17816678775989</v>
      </c>
      <c r="H2804" s="69">
        <f t="shared" ref="H2804:H2862" si="59">G2804</f>
        <v>225.17816678775989</v>
      </c>
      <c r="I2804" s="41"/>
      <c r="J2804" s="42">
        <f>+VLOOKUP(C2804,'[10]Peso Conductores'!$B$1:$D$65536,3,0)</f>
        <v>94</v>
      </c>
      <c r="M2804" s="9"/>
      <c r="N2804" s="9"/>
      <c r="O2804" s="9"/>
      <c r="P2804" s="9"/>
      <c r="Q2804" s="9"/>
      <c r="R2804" s="9"/>
    </row>
    <row r="2805" spans="1:18" x14ac:dyDescent="0.2">
      <c r="A2805" s="33"/>
      <c r="B2805" s="36">
        <f>1+B2804</f>
        <v>2</v>
      </c>
      <c r="C2805" s="35" t="s">
        <v>2814</v>
      </c>
      <c r="D2805" s="36" t="str">
        <f>+VLOOKUP(C2805,'[10]Peso Conductores'!$B$1:$D$65536,2,0)</f>
        <v>CONDUCTOR AAAC 50 mm2</v>
      </c>
      <c r="E2805" s="34" t="s">
        <v>2813</v>
      </c>
      <c r="F2805" s="38">
        <v>0</v>
      </c>
      <c r="G2805" s="62">
        <f>+VLOOKUP(C2805,'[10]Peso Conductores'!$B$1:$E$65536,4,0)</f>
        <v>323.39417570582538</v>
      </c>
      <c r="H2805" s="69">
        <f t="shared" si="59"/>
        <v>323.39417570582538</v>
      </c>
      <c r="I2805" s="41"/>
      <c r="J2805" s="42">
        <f>+VLOOKUP(C2805,'[10]Peso Conductores'!$B$1:$D$65536,3,0)</f>
        <v>135</v>
      </c>
      <c r="M2805" s="9"/>
      <c r="N2805" s="9"/>
      <c r="O2805" s="9"/>
      <c r="P2805" s="9"/>
      <c r="Q2805" s="9"/>
      <c r="R2805" s="9"/>
    </row>
    <row r="2806" spans="1:18" x14ac:dyDescent="0.2">
      <c r="A2806" s="33"/>
      <c r="B2806" s="36">
        <f t="shared" ref="B2806:B2864" si="60">1+B2805</f>
        <v>3</v>
      </c>
      <c r="C2806" s="35" t="s">
        <v>2815</v>
      </c>
      <c r="D2806" s="36" t="str">
        <f>+VLOOKUP(C2806,'[10]Peso Conductores'!$B$1:$D$65536,2,0)</f>
        <v>CONDUCTOR AAAC 70 mm2</v>
      </c>
      <c r="E2806" s="34" t="s">
        <v>2813</v>
      </c>
      <c r="F2806" s="38">
        <v>0</v>
      </c>
      <c r="G2806" s="62">
        <f>+VLOOKUP(C2806,'[10]Peso Conductores'!$B$1:$E$65536,4,0)</f>
        <v>433.58774668706957</v>
      </c>
      <c r="H2806" s="69">
        <f t="shared" si="59"/>
        <v>433.58774668706957</v>
      </c>
      <c r="I2806" s="41"/>
      <c r="J2806" s="42">
        <f>+VLOOKUP(C2806,'[10]Peso Conductores'!$B$1:$D$65536,3,0)</f>
        <v>181</v>
      </c>
      <c r="M2806" s="9"/>
      <c r="N2806" s="9"/>
      <c r="O2806" s="9"/>
      <c r="P2806" s="9"/>
      <c r="Q2806" s="9"/>
      <c r="R2806" s="9"/>
    </row>
    <row r="2807" spans="1:18" x14ac:dyDescent="0.2">
      <c r="A2807" s="33"/>
      <c r="B2807" s="36">
        <f t="shared" si="60"/>
        <v>4</v>
      </c>
      <c r="C2807" s="35" t="s">
        <v>2816</v>
      </c>
      <c r="D2807" s="36" t="str">
        <f>+VLOOKUP(C2807,'[10]Peso Conductores'!$B$1:$D$65536,2,0)</f>
        <v>CONDUCTOR AAAC 95 mm2</v>
      </c>
      <c r="E2807" s="34" t="s">
        <v>2813</v>
      </c>
      <c r="F2807" s="38">
        <v>0</v>
      </c>
      <c r="G2807" s="62">
        <f>+VLOOKUP(C2807,'[10]Peso Conductores'!$B$1:$E$65536,4,0)</f>
        <v>613.25117763475032</v>
      </c>
      <c r="H2807" s="69">
        <f t="shared" si="59"/>
        <v>613.25117763475032</v>
      </c>
      <c r="I2807" s="41"/>
      <c r="J2807" s="42">
        <f>+VLOOKUP(C2807,'[10]Peso Conductores'!$B$1:$D$65536,3,0)</f>
        <v>256</v>
      </c>
      <c r="M2807" s="9"/>
      <c r="N2807" s="9"/>
      <c r="O2807" s="9"/>
      <c r="P2807" s="9"/>
      <c r="Q2807" s="9"/>
      <c r="R2807" s="9"/>
    </row>
    <row r="2808" spans="1:18" x14ac:dyDescent="0.2">
      <c r="A2808" s="33"/>
      <c r="B2808" s="36">
        <f t="shared" si="60"/>
        <v>5</v>
      </c>
      <c r="C2808" s="35" t="s">
        <v>2817</v>
      </c>
      <c r="D2808" s="36" t="str">
        <f>+VLOOKUP(C2808,'[10]Peso Conductores'!$B$1:$D$65536,2,0)</f>
        <v>CONDUCTOR AAAC 120 mm2</v>
      </c>
      <c r="E2808" s="34" t="s">
        <v>2813</v>
      </c>
      <c r="F2808" s="38">
        <v>0</v>
      </c>
      <c r="G2808" s="62">
        <f>+VLOOKUP(C2808,'[10]Peso Conductores'!$B$1:$E$65536,4,0)</f>
        <v>771.35499686870935</v>
      </c>
      <c r="H2808" s="69">
        <f t="shared" si="59"/>
        <v>771.35499686870935</v>
      </c>
      <c r="I2808" s="41"/>
      <c r="J2808" s="42">
        <f>+VLOOKUP(C2808,'[10]Peso Conductores'!$B$1:$D$65536,3,0)</f>
        <v>322</v>
      </c>
      <c r="M2808" s="9"/>
      <c r="N2808" s="9"/>
      <c r="O2808" s="9"/>
      <c r="P2808" s="9"/>
      <c r="Q2808" s="9"/>
      <c r="R2808" s="9"/>
    </row>
    <row r="2809" spans="1:18" x14ac:dyDescent="0.2">
      <c r="A2809" s="33"/>
      <c r="B2809" s="36">
        <f t="shared" si="60"/>
        <v>6</v>
      </c>
      <c r="C2809" s="35" t="s">
        <v>2818</v>
      </c>
      <c r="D2809" s="36" t="str">
        <f>+VLOOKUP(C2809,'[10]Peso Conductores'!$B$1:$D$65536,2,0)</f>
        <v>CONDUCTOR AAAC 150 mm2</v>
      </c>
      <c r="E2809" s="34" t="s">
        <v>2813</v>
      </c>
      <c r="F2809" s="38">
        <v>0</v>
      </c>
      <c r="G2809" s="62">
        <f>+VLOOKUP(C2809,'[10]Peso Conductores'!$B$1:$E$65536,4,0)</f>
        <v>972.57803953011182</v>
      </c>
      <c r="H2809" s="69">
        <f t="shared" si="59"/>
        <v>972.57803953011182</v>
      </c>
      <c r="I2809" s="41"/>
      <c r="J2809" s="42">
        <f>+VLOOKUP(C2809,'[10]Peso Conductores'!$B$1:$D$65536,3,0)</f>
        <v>406</v>
      </c>
      <c r="M2809" s="9"/>
      <c r="N2809" s="9"/>
      <c r="O2809" s="9"/>
      <c r="P2809" s="9"/>
      <c r="Q2809" s="9"/>
      <c r="R2809" s="9"/>
    </row>
    <row r="2810" spans="1:18" x14ac:dyDescent="0.2">
      <c r="A2810" s="33"/>
      <c r="B2810" s="36">
        <f t="shared" si="60"/>
        <v>7</v>
      </c>
      <c r="C2810" s="35" t="s">
        <v>2819</v>
      </c>
      <c r="D2810" s="36" t="str">
        <f>+VLOOKUP(C2810,'[10]Peso Conductores'!$B$1:$D$65536,2,0)</f>
        <v>CONDUCTOR AAAC 185 mm2</v>
      </c>
      <c r="E2810" s="34" t="s">
        <v>2813</v>
      </c>
      <c r="F2810" s="38">
        <v>0</v>
      </c>
      <c r="G2810" s="62">
        <f>+VLOOKUP(C2810,'[10]Peso Conductores'!$B$1:$E$65536,4,0)</f>
        <v>1197.7562063178718</v>
      </c>
      <c r="H2810" s="69">
        <f>G2810</f>
        <v>1197.7562063178718</v>
      </c>
      <c r="I2810" s="41"/>
      <c r="J2810" s="42">
        <f>+VLOOKUP(C2810,'[10]Peso Conductores'!$B$1:$D$65536,3,0)</f>
        <v>500</v>
      </c>
      <c r="M2810" s="9"/>
      <c r="N2810" s="9"/>
      <c r="O2810" s="9"/>
      <c r="P2810" s="9"/>
      <c r="Q2810" s="9"/>
      <c r="R2810" s="9"/>
    </row>
    <row r="2811" spans="1:18" x14ac:dyDescent="0.2">
      <c r="A2811" s="33"/>
      <c r="B2811" s="36">
        <f t="shared" si="60"/>
        <v>8</v>
      </c>
      <c r="C2811" s="35" t="s">
        <v>2820</v>
      </c>
      <c r="D2811" s="36" t="str">
        <f>+VLOOKUP(C2811,'[10]Peso Conductores'!$B$1:$D$65536,2,0)</f>
        <v>CONDUCTOR AAAC 240 mm2</v>
      </c>
      <c r="E2811" s="34" t="s">
        <v>2813</v>
      </c>
      <c r="F2811" s="38">
        <v>0</v>
      </c>
      <c r="G2811" s="62">
        <f>+VLOOKUP(C2811,'[10]Peso Conductores'!$B$1:$E$65536,4,0)</f>
        <v>1604.9933164659481</v>
      </c>
      <c r="H2811" s="69">
        <f t="shared" si="59"/>
        <v>1604.9933164659481</v>
      </c>
      <c r="I2811" s="41"/>
      <c r="J2811" s="42">
        <f>+VLOOKUP(C2811,'[10]Peso Conductores'!$B$1:$D$65536,3,0)</f>
        <v>670</v>
      </c>
      <c r="M2811" s="9"/>
      <c r="N2811" s="9"/>
      <c r="O2811" s="9"/>
      <c r="P2811" s="9"/>
      <c r="Q2811" s="9"/>
      <c r="R2811" s="9"/>
    </row>
    <row r="2812" spans="1:18" x14ac:dyDescent="0.2">
      <c r="A2812" s="33"/>
      <c r="B2812" s="36">
        <f t="shared" si="60"/>
        <v>9</v>
      </c>
      <c r="C2812" s="35" t="s">
        <v>2821</v>
      </c>
      <c r="D2812" s="36" t="str">
        <f>+VLOOKUP(C2812,'[10]Peso Conductores'!$B$1:$D$65536,2,0)</f>
        <v>CONDUCTOR AAAC 300 mm2</v>
      </c>
      <c r="E2812" s="34" t="s">
        <v>2813</v>
      </c>
      <c r="F2812" s="38">
        <v>0</v>
      </c>
      <c r="G2812" s="62">
        <f>+VLOOKUP(C2812,'[10]Peso Conductores'!$B$1:$E$65536,4,0)</f>
        <v>1981.0887652497597</v>
      </c>
      <c r="H2812" s="69">
        <f t="shared" si="59"/>
        <v>1981.0887652497597</v>
      </c>
      <c r="I2812" s="41"/>
      <c r="J2812" s="42">
        <f>+VLOOKUP(C2812,'[10]Peso Conductores'!$B$1:$D$65536,3,0)</f>
        <v>827</v>
      </c>
      <c r="M2812" s="9"/>
      <c r="N2812" s="9"/>
      <c r="O2812" s="9"/>
      <c r="P2812" s="9"/>
      <c r="Q2812" s="9"/>
      <c r="R2812" s="9"/>
    </row>
    <row r="2813" spans="1:18" x14ac:dyDescent="0.2">
      <c r="A2813" s="33"/>
      <c r="B2813" s="36">
        <f t="shared" si="60"/>
        <v>10</v>
      </c>
      <c r="C2813" s="35" t="s">
        <v>2822</v>
      </c>
      <c r="D2813" s="36" t="str">
        <f>+VLOOKUP(C2813,'[10]Peso Conductores'!$B$1:$D$65536,2,0)</f>
        <v>CONDUCTOR AAAC 400 mm2</v>
      </c>
      <c r="E2813" s="34" t="s">
        <v>2813</v>
      </c>
      <c r="F2813" s="38">
        <v>0</v>
      </c>
      <c r="G2813" s="62">
        <f>+VLOOKUP(C2813,'[10]Peso Conductores'!$B$1:$E$65536,4,0)</f>
        <v>2647.0412159624966</v>
      </c>
      <c r="H2813" s="69">
        <f t="shared" si="59"/>
        <v>2647.0412159624966</v>
      </c>
      <c r="I2813" s="41"/>
      <c r="J2813" s="42">
        <f>+VLOOKUP(C2813,'[10]Peso Conductores'!$B$1:$D$65536,3,0)</f>
        <v>1105</v>
      </c>
      <c r="M2813" s="9"/>
      <c r="N2813" s="9"/>
      <c r="O2813" s="9"/>
      <c r="P2813" s="9"/>
      <c r="Q2813" s="9"/>
      <c r="R2813" s="9"/>
    </row>
    <row r="2814" spans="1:18" x14ac:dyDescent="0.2">
      <c r="A2814" s="33"/>
      <c r="B2814" s="36">
        <f t="shared" si="60"/>
        <v>11</v>
      </c>
      <c r="C2814" s="35" t="s">
        <v>2823</v>
      </c>
      <c r="D2814" s="36" t="str">
        <f>+VLOOKUP(C2814,'[10]Peso Conductores'!$B$1:$D$65536,2,0)</f>
        <v>CONDUCTOR AAAC 500 mm2</v>
      </c>
      <c r="E2814" s="34" t="s">
        <v>2813</v>
      </c>
      <c r="F2814" s="38">
        <v>0</v>
      </c>
      <c r="G2814" s="62">
        <f>+VLOOKUP(C2814,'[10]Peso Conductores'!$B$1:$E$65536,4,0)</f>
        <v>3286.6430301362402</v>
      </c>
      <c r="H2814" s="69">
        <f t="shared" si="59"/>
        <v>3286.6430301362402</v>
      </c>
      <c r="I2814" s="41"/>
      <c r="J2814" s="42">
        <f>+VLOOKUP(C2814,'[10]Peso Conductores'!$B$1:$D$65536,3,0)</f>
        <v>1372</v>
      </c>
      <c r="M2814" s="9"/>
      <c r="N2814" s="9"/>
      <c r="O2814" s="9"/>
      <c r="P2814" s="9"/>
      <c r="Q2814" s="9"/>
      <c r="R2814" s="9"/>
    </row>
    <row r="2815" spans="1:18" x14ac:dyDescent="0.2">
      <c r="A2815" s="33"/>
      <c r="B2815" s="36">
        <f t="shared" si="60"/>
        <v>12</v>
      </c>
      <c r="C2815" s="35" t="s">
        <v>2824</v>
      </c>
      <c r="D2815" s="36" t="str">
        <f>+VLOOKUP(C2815,'[10]Peso Conductores'!$B$1:$D$65536,2,0)</f>
        <v>CONDUCTOR AAAC 600 mm2</v>
      </c>
      <c r="E2815" s="34" t="s">
        <v>2813</v>
      </c>
      <c r="F2815" s="38">
        <v>0</v>
      </c>
      <c r="G2815" s="62">
        <f>+VLOOKUP(C2815,'[10]Peso Conductores'!$B$1:$E$65536,4,0)</f>
        <v>4017.2743159901415</v>
      </c>
      <c r="H2815" s="69">
        <f t="shared" si="59"/>
        <v>4017.2743159901415</v>
      </c>
      <c r="I2815" s="41"/>
      <c r="J2815" s="42">
        <f>+VLOOKUP(C2815,'[10]Peso Conductores'!$B$1:$D$65536,3,0)</f>
        <v>1677</v>
      </c>
      <c r="M2815" s="9"/>
      <c r="N2815" s="9"/>
      <c r="O2815" s="9"/>
      <c r="P2815" s="9"/>
      <c r="Q2815" s="9"/>
      <c r="R2815" s="9"/>
    </row>
    <row r="2816" spans="1:18" x14ac:dyDescent="0.2">
      <c r="A2816" s="33"/>
      <c r="B2816" s="36">
        <f t="shared" si="60"/>
        <v>13</v>
      </c>
      <c r="C2816" s="35" t="s">
        <v>2825</v>
      </c>
      <c r="D2816" s="36" t="str">
        <f>+VLOOKUP(C2816,'[10]Peso Conductores'!$B$1:$D$65536,2,0)</f>
        <v xml:space="preserve">CONDUCTOR AAAC 700 mm2 </v>
      </c>
      <c r="E2816" s="34" t="s">
        <v>2813</v>
      </c>
      <c r="F2816" s="38">
        <v>0</v>
      </c>
      <c r="G2816" s="62">
        <f>+VLOOKUP(C2816,'[10]Peso Conductores'!$B$1:$E$65536,4,0)</f>
        <v>4683.2267667028782</v>
      </c>
      <c r="H2816" s="69">
        <f t="shared" si="59"/>
        <v>4683.2267667028782</v>
      </c>
      <c r="I2816" s="41"/>
      <c r="J2816" s="42">
        <f>+VLOOKUP(C2816,'[10]Peso Conductores'!$B$1:$D$65536,3,0)</f>
        <v>1955</v>
      </c>
      <c r="M2816" s="9"/>
      <c r="N2816" s="9"/>
      <c r="O2816" s="9"/>
      <c r="P2816" s="9"/>
      <c r="Q2816" s="9"/>
      <c r="R2816" s="9"/>
    </row>
    <row r="2817" spans="1:18" x14ac:dyDescent="0.2">
      <c r="A2817" s="33"/>
      <c r="B2817" s="36">
        <f t="shared" si="60"/>
        <v>14</v>
      </c>
      <c r="C2817" s="35" t="s">
        <v>2826</v>
      </c>
      <c r="D2817" s="36" t="str">
        <f>+VLOOKUP(C2817,'[10]Peso Conductores'!$B$1:$D$65536,2,0)</f>
        <v xml:space="preserve">CONDUCTOR AAAC 1000 mm2 </v>
      </c>
      <c r="E2817" s="34" t="s">
        <v>2813</v>
      </c>
      <c r="F2817" s="38">
        <v>0</v>
      </c>
      <c r="G2817" s="62">
        <f>+VLOOKUP(C2817,'[10]Peso Conductores'!$B$1:$E$65536,4,0)</f>
        <v>6628.3828457631025</v>
      </c>
      <c r="H2817" s="69">
        <f>G2817</f>
        <v>6628.3828457631025</v>
      </c>
      <c r="I2817" s="41"/>
      <c r="J2817" s="42">
        <f>+VLOOKUP(C2817,'[10]Peso Conductores'!$B$1:$D$65536,3,0)</f>
        <v>2767</v>
      </c>
      <c r="M2817" s="9"/>
      <c r="N2817" s="9"/>
      <c r="O2817" s="9"/>
      <c r="P2817" s="9"/>
      <c r="Q2817" s="9"/>
      <c r="R2817" s="9"/>
    </row>
    <row r="2818" spans="1:18" x14ac:dyDescent="0.2">
      <c r="A2818" s="33"/>
      <c r="B2818" s="36">
        <f t="shared" si="60"/>
        <v>15</v>
      </c>
      <c r="C2818" s="35" t="s">
        <v>2827</v>
      </c>
      <c r="D2818" s="36" t="str">
        <f>+VLOOKUP(C2818,'[10]Peso Conductores'!$B$1:$D$65536,2,0)</f>
        <v>CONDUCTOR ACSR 250 mm2</v>
      </c>
      <c r="E2818" s="34" t="s">
        <v>2813</v>
      </c>
      <c r="F2818" s="38">
        <v>0</v>
      </c>
      <c r="G2818" s="62">
        <f>+VLOOKUP(C2818,'[10]Peso Conductores'!$B$1:$E$65536,4,0)</f>
        <v>1625.8624364180116</v>
      </c>
      <c r="H2818" s="69">
        <f t="shared" si="59"/>
        <v>1625.8624364180116</v>
      </c>
      <c r="I2818" s="41"/>
      <c r="J2818" s="42">
        <f>+VLOOKUP(C2818,'[10]Peso Conductores'!$B$1:$D$65536,3,0)</f>
        <v>943</v>
      </c>
      <c r="M2818" s="9"/>
      <c r="N2818" s="9"/>
      <c r="O2818" s="9"/>
      <c r="P2818" s="9"/>
      <c r="Q2818" s="9"/>
      <c r="R2818" s="9"/>
    </row>
    <row r="2819" spans="1:18" x14ac:dyDescent="0.2">
      <c r="A2819" s="33"/>
      <c r="B2819" s="36">
        <f t="shared" si="60"/>
        <v>16</v>
      </c>
      <c r="C2819" s="35" t="s">
        <v>2828</v>
      </c>
      <c r="D2819" s="36" t="str">
        <f>+VLOOKUP(C2819,'[10]Peso Conductores'!$B$1:$D$65536,2,0)</f>
        <v>CONDUCTOR ACSR 315 mm2</v>
      </c>
      <c r="E2819" s="34" t="s">
        <v>2813</v>
      </c>
      <c r="F2819" s="38">
        <v>0</v>
      </c>
      <c r="G2819" s="62">
        <f>+VLOOKUP(C2819,'[10]Peso Conductores'!$B$1:$E$65536,4,0)</f>
        <v>2201.7246355310717</v>
      </c>
      <c r="H2819" s="69">
        <f t="shared" si="59"/>
        <v>2201.7246355310717</v>
      </c>
      <c r="I2819" s="41"/>
      <c r="J2819" s="42">
        <f>+VLOOKUP(C2819,'[10]Peso Conductores'!$B$1:$D$65536,3,0)</f>
        <v>1277</v>
      </c>
      <c r="M2819" s="9"/>
      <c r="N2819" s="9"/>
      <c r="O2819" s="9"/>
      <c r="P2819" s="9"/>
      <c r="Q2819" s="9"/>
      <c r="R2819" s="9"/>
    </row>
    <row r="2820" spans="1:18" x14ac:dyDescent="0.2">
      <c r="A2820" s="33"/>
      <c r="B2820" s="36">
        <f t="shared" si="60"/>
        <v>17</v>
      </c>
      <c r="C2820" s="35" t="s">
        <v>2829</v>
      </c>
      <c r="D2820" s="36" t="str">
        <f>+VLOOKUP(C2820,'[10]Peso Conductores'!$B$1:$D$65536,2,0)</f>
        <v>CONDUCTOR ACSR 400 mm2</v>
      </c>
      <c r="E2820" s="34" t="s">
        <v>2813</v>
      </c>
      <c r="F2820" s="38">
        <v>0</v>
      </c>
      <c r="G2820" s="62">
        <f>+VLOOKUP(C2820,'[10]Peso Conductores'!$B$1:$E$65536,4,0)</f>
        <v>2796.5523561718078</v>
      </c>
      <c r="H2820" s="69">
        <f t="shared" si="59"/>
        <v>2796.5523561718078</v>
      </c>
      <c r="I2820" s="41"/>
      <c r="J2820" s="42">
        <f>+VLOOKUP(C2820,'[10]Peso Conductores'!$B$1:$D$65536,3,0)</f>
        <v>1622</v>
      </c>
      <c r="M2820" s="9"/>
      <c r="N2820" s="9"/>
      <c r="O2820" s="9"/>
      <c r="P2820" s="9"/>
      <c r="Q2820" s="9"/>
      <c r="R2820" s="9"/>
    </row>
    <row r="2821" spans="1:18" x14ac:dyDescent="0.2">
      <c r="A2821" s="33"/>
      <c r="B2821" s="36">
        <f t="shared" si="60"/>
        <v>18</v>
      </c>
      <c r="C2821" s="35" t="s">
        <v>2830</v>
      </c>
      <c r="D2821" s="36" t="str">
        <f>+VLOOKUP(C2821,'[10]Peso Conductores'!$B$1:$D$65536,2,0)</f>
        <v>CONDUCTOR ACSR 592 mm2 (CURLEW)</v>
      </c>
      <c r="E2821" s="34" t="s">
        <v>2813</v>
      </c>
      <c r="F2821" s="38">
        <v>0</v>
      </c>
      <c r="G2821" s="62">
        <f>+VLOOKUP(C2821,'[10]Peso Conductores'!$B$1:$E$65536,4,0)</f>
        <v>3415.5180133023127</v>
      </c>
      <c r="H2821" s="69">
        <f t="shared" si="59"/>
        <v>3415.5180133023127</v>
      </c>
      <c r="I2821" s="41"/>
      <c r="J2821" s="42">
        <f>+VLOOKUP(C2821,'[10]Peso Conductores'!$B$1:$D$65536,3,0)</f>
        <v>1981</v>
      </c>
      <c r="M2821" s="9"/>
      <c r="N2821" s="9"/>
      <c r="O2821" s="9"/>
      <c r="P2821" s="9"/>
      <c r="Q2821" s="9"/>
      <c r="R2821" s="9"/>
    </row>
    <row r="2822" spans="1:18" x14ac:dyDescent="0.2">
      <c r="A2822" s="33"/>
      <c r="B2822" s="36">
        <f t="shared" si="60"/>
        <v>19</v>
      </c>
      <c r="C2822" s="35" t="s">
        <v>2831</v>
      </c>
      <c r="D2822" s="36" t="str">
        <f>+VLOOKUP(C2822,'[10]Peso Conductores'!$B$1:$D$65536,2,0)</f>
        <v>CONDUCTOR ACSR 726 mm2 (PHEASANT)</v>
      </c>
      <c r="E2822" s="34" t="s">
        <v>2813</v>
      </c>
      <c r="F2822" s="38">
        <v>0</v>
      </c>
      <c r="G2822" s="62">
        <f>+VLOOKUP(C2822,'[10]Peso Conductores'!$B$1:$E$65536,4,0)</f>
        <v>4194.8285342577119</v>
      </c>
      <c r="H2822" s="69">
        <f t="shared" si="59"/>
        <v>4194.8285342577119</v>
      </c>
      <c r="I2822" s="41"/>
      <c r="J2822" s="42">
        <f>+VLOOKUP(C2822,'[10]Peso Conductores'!$B$1:$D$65536,3,0)</f>
        <v>2433</v>
      </c>
      <c r="M2822" s="9"/>
      <c r="N2822" s="9"/>
      <c r="O2822" s="9"/>
      <c r="P2822" s="9"/>
      <c r="Q2822" s="9"/>
      <c r="R2822" s="9"/>
    </row>
    <row r="2823" spans="1:18" x14ac:dyDescent="0.2">
      <c r="A2823" s="33"/>
      <c r="B2823" s="36">
        <f t="shared" si="60"/>
        <v>20</v>
      </c>
      <c r="C2823" s="35" t="s">
        <v>2832</v>
      </c>
      <c r="D2823" s="36" t="str">
        <f>+VLOOKUP(C2823,'[10]Peso Conductores'!$B$1:$D$65536,2,0)</f>
        <v>CONDUCTOR ACAR 240 mm2</v>
      </c>
      <c r="E2823" s="34" t="s">
        <v>2813</v>
      </c>
      <c r="F2823" s="38">
        <v>0</v>
      </c>
      <c r="G2823" s="62">
        <f>+VLOOKUP(C2823,'[10]Peso Conductores'!$B$1:$E$65536,4,0)</f>
        <v>1745.0623310451886</v>
      </c>
      <c r="H2823" s="69">
        <f t="shared" si="59"/>
        <v>1745.0623310451886</v>
      </c>
      <c r="I2823" s="41"/>
      <c r="J2823" s="42">
        <f>+VLOOKUP(C2823,'[10]Peso Conductores'!$B$1:$D$65536,3,0)</f>
        <v>698</v>
      </c>
      <c r="M2823" s="9"/>
      <c r="N2823" s="9"/>
      <c r="O2823" s="9"/>
      <c r="P2823" s="9"/>
      <c r="Q2823" s="9"/>
      <c r="R2823" s="9"/>
    </row>
    <row r="2824" spans="1:18" x14ac:dyDescent="0.2">
      <c r="A2824" s="33"/>
      <c r="B2824" s="36">
        <f t="shared" si="60"/>
        <v>21</v>
      </c>
      <c r="C2824" s="35" t="s">
        <v>2833</v>
      </c>
      <c r="D2824" s="36" t="str">
        <f>+VLOOKUP(C2824,'[10]Peso Conductores'!$B$1:$D$65536,2,0)</f>
        <v>CONDUCTOR ACAR 300 mm2</v>
      </c>
      <c r="E2824" s="34" t="s">
        <v>2813</v>
      </c>
      <c r="F2824" s="38">
        <v>0</v>
      </c>
      <c r="G2824" s="62">
        <f>+VLOOKUP(C2824,'[10]Peso Conductores'!$B$1:$E$65536,4,0)</f>
        <v>2095.0748329740231</v>
      </c>
      <c r="H2824" s="69">
        <f t="shared" si="59"/>
        <v>2095.0748329740231</v>
      </c>
      <c r="I2824" s="41"/>
      <c r="J2824" s="42">
        <f>+VLOOKUP(C2824,'[10]Peso Conductores'!$B$1:$D$65536,3,0)</f>
        <v>838</v>
      </c>
      <c r="M2824" s="9"/>
      <c r="N2824" s="9"/>
      <c r="O2824" s="9"/>
      <c r="P2824" s="9"/>
      <c r="Q2824" s="9"/>
      <c r="R2824" s="9"/>
    </row>
    <row r="2825" spans="1:18" x14ac:dyDescent="0.2">
      <c r="A2825" s="33"/>
      <c r="B2825" s="36">
        <f t="shared" si="60"/>
        <v>22</v>
      </c>
      <c r="C2825" s="35" t="s">
        <v>2834</v>
      </c>
      <c r="D2825" s="36" t="str">
        <f>+VLOOKUP(C2825,'[10]Peso Conductores'!$B$1:$D$65536,2,0)</f>
        <v>CONDUCTOR ACAR 400 mm2</v>
      </c>
      <c r="E2825" s="34" t="s">
        <v>2813</v>
      </c>
      <c r="F2825" s="38">
        <v>0</v>
      </c>
      <c r="G2825" s="62">
        <f>+VLOOKUP(C2825,'[10]Peso Conductores'!$B$1:$E$65536,4,0)</f>
        <v>2792.5997475322001</v>
      </c>
      <c r="H2825" s="69">
        <f t="shared" si="59"/>
        <v>2792.5997475322001</v>
      </c>
      <c r="I2825" s="41"/>
      <c r="J2825" s="42">
        <f>+VLOOKUP(C2825,'[10]Peso Conductores'!$B$1:$D$65536,3,0)</f>
        <v>1117</v>
      </c>
      <c r="M2825" s="9"/>
      <c r="N2825" s="9"/>
      <c r="O2825" s="9"/>
      <c r="P2825" s="9"/>
      <c r="Q2825" s="9"/>
      <c r="R2825" s="9"/>
    </row>
    <row r="2826" spans="1:18" x14ac:dyDescent="0.2">
      <c r="A2826" s="33"/>
      <c r="B2826" s="36">
        <f t="shared" si="60"/>
        <v>23</v>
      </c>
      <c r="C2826" s="35" t="s">
        <v>2835</v>
      </c>
      <c r="D2826" s="36" t="str">
        <f>+VLOOKUP(C2826,'[10]Peso Conductores'!$B$1:$D$65536,2,0)</f>
        <v>CONDUCTOR ACAR 500 mm2</v>
      </c>
      <c r="E2826" s="34" t="s">
        <v>2813</v>
      </c>
      <c r="F2826" s="38">
        <v>0</v>
      </c>
      <c r="G2826" s="62">
        <f>+VLOOKUP(C2826,'[10]Peso Conductores'!$B$1:$E$65536,4,0)</f>
        <v>3492.6247513898688</v>
      </c>
      <c r="H2826" s="69">
        <f t="shared" si="59"/>
        <v>3492.6247513898688</v>
      </c>
      <c r="I2826" s="41"/>
      <c r="J2826" s="42">
        <f>+VLOOKUP(C2826,'[10]Peso Conductores'!$B$1:$D$65536,3,0)</f>
        <v>1397</v>
      </c>
      <c r="M2826" s="9"/>
      <c r="N2826" s="9"/>
      <c r="O2826" s="9"/>
      <c r="P2826" s="9"/>
      <c r="Q2826" s="9"/>
      <c r="R2826" s="9"/>
    </row>
    <row r="2827" spans="1:18" x14ac:dyDescent="0.2">
      <c r="A2827" s="33"/>
      <c r="B2827" s="36">
        <f t="shared" si="60"/>
        <v>24</v>
      </c>
      <c r="C2827" s="35" t="s">
        <v>2836</v>
      </c>
      <c r="D2827" s="36" t="str">
        <f>+VLOOKUP(C2827,'[10]Peso Conductores'!$B$1:$D$65536,2,0)</f>
        <v>CONDUCTOR ACAR 600 mm2</v>
      </c>
      <c r="E2827" s="34" t="s">
        <v>2813</v>
      </c>
      <c r="F2827" s="38">
        <v>0</v>
      </c>
      <c r="G2827" s="62">
        <f>+VLOOKUP(C2827,'[10]Peso Conductores'!$B$1:$E$65536,4,0)</f>
        <v>4192.6497552475375</v>
      </c>
      <c r="H2827" s="69">
        <f t="shared" si="59"/>
        <v>4192.6497552475375</v>
      </c>
      <c r="I2827" s="41"/>
      <c r="J2827" s="42">
        <f>+VLOOKUP(C2827,'[10]Peso Conductores'!$B$1:$D$65536,3,0)</f>
        <v>1677</v>
      </c>
      <c r="M2827" s="9"/>
      <c r="N2827" s="9"/>
      <c r="O2827" s="9"/>
      <c r="P2827" s="9"/>
      <c r="Q2827" s="9"/>
      <c r="R2827" s="9"/>
    </row>
    <row r="2828" spans="1:18" x14ac:dyDescent="0.2">
      <c r="A2828" s="33"/>
      <c r="B2828" s="36">
        <f t="shared" si="60"/>
        <v>25</v>
      </c>
      <c r="C2828" s="35" t="s">
        <v>2837</v>
      </c>
      <c r="D2828" s="36" t="str">
        <f>+VLOOKUP(C2828,'[10]Peso Conductores'!$B$1:$D$65536,2,0)</f>
        <v>CONDUCTOR ENGRASADO AAAC 70 mm2</v>
      </c>
      <c r="E2828" s="34" t="s">
        <v>2813</v>
      </c>
      <c r="F2828" s="38">
        <v>0</v>
      </c>
      <c r="G2828" s="62">
        <f>+VLOOKUP(C2828,'[10]Peso Conductores'!$B$1:$E$65536,4,0)</f>
        <v>569.82320977219547</v>
      </c>
      <c r="H2828" s="69">
        <f t="shared" si="59"/>
        <v>569.82320977219547</v>
      </c>
      <c r="I2828" s="41"/>
      <c r="J2828" s="42">
        <f>+VLOOKUP(C2828,'[10]Peso Conductores'!$B$1:$D$65536,3,0)</f>
        <v>209</v>
      </c>
      <c r="M2828" s="9"/>
      <c r="N2828" s="9"/>
      <c r="O2828" s="9"/>
      <c r="P2828" s="9"/>
      <c r="Q2828" s="9"/>
      <c r="R2828" s="9"/>
    </row>
    <row r="2829" spans="1:18" x14ac:dyDescent="0.2">
      <c r="A2829" s="33"/>
      <c r="B2829" s="36">
        <f t="shared" si="60"/>
        <v>26</v>
      </c>
      <c r="C2829" s="35" t="s">
        <v>2838</v>
      </c>
      <c r="D2829" s="36" t="str">
        <f>+VLOOKUP(C2829,'[10]Peso Conductores'!$B$1:$D$65536,2,0)</f>
        <v>CONDUCTOR ENGRASADO AAAC 120 mm2</v>
      </c>
      <c r="E2829" s="34" t="s">
        <v>2813</v>
      </c>
      <c r="F2829" s="38">
        <v>0</v>
      </c>
      <c r="G2829" s="62">
        <f>+VLOOKUP(C2829,'[10]Peso Conductores'!$B$1:$E$65536,4,0)</f>
        <v>979.696044871494</v>
      </c>
      <c r="H2829" s="69">
        <f t="shared" si="59"/>
        <v>979.696044871494</v>
      </c>
      <c r="I2829" s="41"/>
      <c r="J2829" s="42">
        <f>+VLOOKUP(C2829,'[10]Peso Conductores'!$B$1:$D$65536,3,0)</f>
        <v>359.33333333333331</v>
      </c>
      <c r="M2829" s="9"/>
      <c r="N2829" s="9"/>
      <c r="O2829" s="9"/>
      <c r="P2829" s="9"/>
      <c r="Q2829" s="9"/>
      <c r="R2829" s="9"/>
    </row>
    <row r="2830" spans="1:18" x14ac:dyDescent="0.2">
      <c r="A2830" s="33"/>
      <c r="B2830" s="36">
        <f t="shared" si="60"/>
        <v>27</v>
      </c>
      <c r="C2830" s="35" t="s">
        <v>2839</v>
      </c>
      <c r="D2830" s="36" t="str">
        <f>+VLOOKUP(C2830,'[10]Peso Conductores'!$B$1:$D$65536,2,0)</f>
        <v>CONDUCTOR ENGRASADO AAAC 150 mm2</v>
      </c>
      <c r="E2830" s="34" t="s">
        <v>2813</v>
      </c>
      <c r="F2830" s="38">
        <v>0</v>
      </c>
      <c r="G2830" s="62">
        <f>+VLOOKUP(C2830,'[10]Peso Conductores'!$B$1:$E$65536,4,0)</f>
        <v>1221.8027483536516</v>
      </c>
      <c r="H2830" s="69">
        <f t="shared" si="59"/>
        <v>1221.8027483536516</v>
      </c>
      <c r="I2830" s="41"/>
      <c r="J2830" s="42">
        <f>+VLOOKUP(C2830,'[10]Peso Conductores'!$B$1:$D$65536,3,0)</f>
        <v>448.13333333333333</v>
      </c>
      <c r="M2830" s="9"/>
      <c r="N2830" s="9"/>
      <c r="O2830" s="9"/>
      <c r="P2830" s="9"/>
      <c r="Q2830" s="9"/>
      <c r="R2830" s="9"/>
    </row>
    <row r="2831" spans="1:18" x14ac:dyDescent="0.2">
      <c r="A2831" s="33"/>
      <c r="B2831" s="36">
        <f t="shared" si="60"/>
        <v>28</v>
      </c>
      <c r="C2831" s="35" t="s">
        <v>2840</v>
      </c>
      <c r="D2831" s="36" t="str">
        <f>+VLOOKUP(C2831,'[10]Peso Conductores'!$B$1:$D$65536,2,0)</f>
        <v>CONDUCTOR ENGRASADO AAAC 240 mm2</v>
      </c>
      <c r="E2831" s="34" t="s">
        <v>2813</v>
      </c>
      <c r="F2831" s="38">
        <v>0</v>
      </c>
      <c r="G2831" s="62">
        <f>+VLOOKUP(C2831,'[10]Peso Conductores'!$B$1:$E$65536,4,0)</f>
        <v>1974.2965564738715</v>
      </c>
      <c r="H2831" s="69">
        <f t="shared" si="59"/>
        <v>1974.2965564738715</v>
      </c>
      <c r="I2831" s="41"/>
      <c r="J2831" s="42">
        <f>+VLOOKUP(C2831,'[10]Peso Conductores'!$B$1:$D$65536,3,0)</f>
        <v>724.13333333333333</v>
      </c>
      <c r="M2831" s="9"/>
      <c r="N2831" s="9"/>
      <c r="O2831" s="9"/>
      <c r="P2831" s="9"/>
      <c r="Q2831" s="9"/>
      <c r="R2831" s="9"/>
    </row>
    <row r="2832" spans="1:18" x14ac:dyDescent="0.2">
      <c r="A2832" s="33"/>
      <c r="B2832" s="36">
        <f t="shared" si="60"/>
        <v>29</v>
      </c>
      <c r="C2832" s="35" t="s">
        <v>2841</v>
      </c>
      <c r="D2832" s="36" t="str">
        <f>+VLOOKUP(C2832,'[10]Peso Conductores'!$B$1:$D$65536,2,0)</f>
        <v>CONDUCTOR ENGRASADO AAAC 300 mm2</v>
      </c>
      <c r="E2832" s="34" t="s">
        <v>2813</v>
      </c>
      <c r="F2832" s="38">
        <v>0</v>
      </c>
      <c r="G2832" s="62">
        <f>+VLOOKUP(C2832,'[10]Peso Conductores'!$B$1:$E$65536,4,0)</f>
        <v>2418.3406079805618</v>
      </c>
      <c r="H2832" s="69">
        <f t="shared" si="59"/>
        <v>2418.3406079805618</v>
      </c>
      <c r="I2832" s="41"/>
      <c r="J2832" s="42">
        <f>+VLOOKUP(C2832,'[10]Peso Conductores'!$B$1:$D$65536,3,0)</f>
        <v>887</v>
      </c>
      <c r="M2832" s="9"/>
      <c r="N2832" s="9"/>
      <c r="O2832" s="9"/>
      <c r="P2832" s="9"/>
      <c r="Q2832" s="9"/>
      <c r="R2832" s="9"/>
    </row>
    <row r="2833" spans="1:18" x14ac:dyDescent="0.2">
      <c r="A2833" s="33"/>
      <c r="B2833" s="36">
        <f t="shared" si="60"/>
        <v>30</v>
      </c>
      <c r="C2833" s="35" t="s">
        <v>2842</v>
      </c>
      <c r="D2833" s="36" t="str">
        <f>+VLOOKUP(C2833,'[10]Peso Conductores'!$B$1:$D$65536,2,0)</f>
        <v>CONDUCTOR ENGRASADO AAAC 400 mm2</v>
      </c>
      <c r="E2833" s="34" t="s">
        <v>2813</v>
      </c>
      <c r="F2833" s="38">
        <v>0</v>
      </c>
      <c r="G2833" s="62">
        <f>+VLOOKUP(C2833,'[10]Peso Conductores'!$B$1:$E$65536,4,0)</f>
        <v>3201.7339202989547</v>
      </c>
      <c r="H2833" s="69">
        <f t="shared" si="59"/>
        <v>3201.7339202989547</v>
      </c>
      <c r="I2833" s="41"/>
      <c r="J2833" s="42">
        <f>+VLOOKUP(C2833,'[10]Peso Conductores'!$B$1:$D$65536,3,0)</f>
        <v>1174.3333333333333</v>
      </c>
      <c r="M2833" s="9"/>
      <c r="N2833" s="9"/>
      <c r="O2833" s="9"/>
      <c r="P2833" s="9"/>
      <c r="Q2833" s="9"/>
      <c r="R2833" s="9"/>
    </row>
    <row r="2834" spans="1:18" x14ac:dyDescent="0.2">
      <c r="A2834" s="33"/>
      <c r="B2834" s="36">
        <f t="shared" si="60"/>
        <v>31</v>
      </c>
      <c r="C2834" s="35" t="s">
        <v>2843</v>
      </c>
      <c r="D2834" s="36" t="str">
        <f>+VLOOKUP(C2834,'[10]Peso Conductores'!$B$1:$D$65536,2,0)</f>
        <v>CONDUCTOR ENGRASADO AAAC 500 mm2</v>
      </c>
      <c r="E2834" s="34" t="s">
        <v>2813</v>
      </c>
      <c r="F2834" s="38">
        <v>0</v>
      </c>
      <c r="G2834" s="62">
        <f>+VLOOKUP(C2834,'[10]Peso Conductores'!$B$1:$E$65536,4,0)</f>
        <v>3952.2283487357631</v>
      </c>
      <c r="H2834" s="69">
        <f t="shared" si="59"/>
        <v>3952.2283487357631</v>
      </c>
      <c r="I2834" s="41"/>
      <c r="J2834" s="42">
        <f>+VLOOKUP(C2834,'[10]Peso Conductores'!$B$1:$D$65536,3,0)</f>
        <v>1449.6</v>
      </c>
      <c r="M2834" s="9"/>
      <c r="N2834" s="9"/>
      <c r="O2834" s="9"/>
      <c r="P2834" s="9"/>
      <c r="Q2834" s="9"/>
      <c r="R2834" s="9"/>
    </row>
    <row r="2835" spans="1:18" x14ac:dyDescent="0.2">
      <c r="A2835" s="33"/>
      <c r="B2835" s="36">
        <f t="shared" si="60"/>
        <v>32</v>
      </c>
      <c r="C2835" s="35" t="s">
        <v>2844</v>
      </c>
      <c r="D2835" s="36" t="str">
        <f>+VLOOKUP(C2835,'[10]Peso Conductores'!$B$1:$D$65536,2,0)</f>
        <v>CONDUCTOR ENGRASADO AAAC 600 mm2</v>
      </c>
      <c r="E2835" s="34" t="s">
        <v>2813</v>
      </c>
      <c r="F2835" s="38">
        <v>0</v>
      </c>
      <c r="G2835" s="62">
        <f>+VLOOKUP(C2835,'[10]Peso Conductores'!$B$1:$E$65536,4,0)</f>
        <v>4804.1458556583411</v>
      </c>
      <c r="H2835" s="69">
        <f t="shared" si="59"/>
        <v>4804.1458556583411</v>
      </c>
      <c r="I2835" s="41"/>
      <c r="J2835" s="42">
        <f>+VLOOKUP(C2835,'[10]Peso Conductores'!$B$1:$D$65536,3,0)</f>
        <v>1762.0666666666666</v>
      </c>
      <c r="M2835" s="9"/>
      <c r="N2835" s="9"/>
      <c r="O2835" s="9"/>
      <c r="P2835" s="9"/>
      <c r="Q2835" s="9"/>
      <c r="R2835" s="9"/>
    </row>
    <row r="2836" spans="1:18" x14ac:dyDescent="0.2">
      <c r="A2836" s="33"/>
      <c r="B2836" s="36">
        <f t="shared" si="60"/>
        <v>33</v>
      </c>
      <c r="C2836" s="35" t="s">
        <v>2845</v>
      </c>
      <c r="D2836" s="36" t="str">
        <f>+VLOOKUP(C2836,'[10]Peso Conductores'!$B$1:$D$65536,2,0)</f>
        <v>Conductor ACCR 484 mm2 Engrasado</v>
      </c>
      <c r="E2836" s="34" t="s">
        <v>2813</v>
      </c>
      <c r="F2836" s="38">
        <v>0</v>
      </c>
      <c r="G2836" s="62">
        <f>+VLOOKUP(C2836,'[10]Peso Conductores'!$B$1:$E$65536,4,0)</f>
        <v>57020</v>
      </c>
      <c r="H2836" s="69">
        <f>G2836</f>
        <v>57020</v>
      </c>
      <c r="I2836" s="41"/>
      <c r="J2836" s="42">
        <f>+VLOOKUP(C2836,'[10]Peso Conductores'!$B$1:$D$65536,3,0)</f>
        <v>1384</v>
      </c>
      <c r="M2836" s="9"/>
      <c r="N2836" s="9"/>
      <c r="O2836" s="9"/>
      <c r="P2836" s="9"/>
      <c r="Q2836" s="9"/>
      <c r="R2836" s="9"/>
    </row>
    <row r="2837" spans="1:18" x14ac:dyDescent="0.2">
      <c r="A2837" s="33"/>
      <c r="B2837" s="36">
        <f t="shared" si="60"/>
        <v>34</v>
      </c>
      <c r="C2837" s="35" t="s">
        <v>2846</v>
      </c>
      <c r="D2837" s="36" t="str">
        <f>+VLOOKUP(C2837,'[10]Peso Conductores'!$B$1:$D$65536,2,0)</f>
        <v>Conductor ACCR 175 mm2 Engrasado</v>
      </c>
      <c r="E2837" s="34" t="s">
        <v>2813</v>
      </c>
      <c r="F2837" s="38">
        <v>0</v>
      </c>
      <c r="G2837" s="62">
        <f>+VLOOKUP(C2837,'[10]Peso Conductores'!$B$1:$E$65536,4,0)</f>
        <v>25170</v>
      </c>
      <c r="H2837" s="69">
        <f>G2837</f>
        <v>25170</v>
      </c>
      <c r="I2837" s="41"/>
      <c r="J2837" s="42">
        <f>+VLOOKUP(C2837,'[10]Peso Conductores'!$B$1:$D$65536,3,0)</f>
        <v>501</v>
      </c>
      <c r="M2837" s="9"/>
      <c r="N2837" s="9"/>
      <c r="O2837" s="9"/>
      <c r="P2837" s="9"/>
      <c r="Q2837" s="9"/>
      <c r="R2837" s="9"/>
    </row>
    <row r="2838" spans="1:18" x14ac:dyDescent="0.2">
      <c r="A2838" s="33"/>
      <c r="B2838" s="36">
        <f t="shared" si="60"/>
        <v>35</v>
      </c>
      <c r="C2838" s="35" t="s">
        <v>2847</v>
      </c>
      <c r="D2838" s="36" t="str">
        <f>+VLOOKUP(C2838,'[10]Peso Conductores'!$B$1:$D$65536,2,0)</f>
        <v>CONDUCTOR ACSR 243 mm2</v>
      </c>
      <c r="E2838" s="34" t="s">
        <v>2813</v>
      </c>
      <c r="F2838" s="38">
        <v>0</v>
      </c>
      <c r="G2838" s="62">
        <f>+VLOOKUP(C2838,'[10]Peso Conductores'!$B$1:$E$65536,4,0)</f>
        <v>1594.8279466454514</v>
      </c>
      <c r="H2838" s="69">
        <f t="shared" si="59"/>
        <v>1594.8279466454514</v>
      </c>
      <c r="I2838" s="41"/>
      <c r="J2838" s="42">
        <f>+VLOOKUP(C2838,'[10]Peso Conductores'!$B$1:$D$65536,3,0)</f>
        <v>925</v>
      </c>
      <c r="M2838" s="9"/>
      <c r="N2838" s="9"/>
      <c r="O2838" s="9"/>
      <c r="P2838" s="9"/>
      <c r="Q2838" s="9"/>
      <c r="R2838" s="9"/>
    </row>
    <row r="2839" spans="1:18" x14ac:dyDescent="0.2">
      <c r="A2839" s="33"/>
      <c r="B2839" s="36">
        <f t="shared" si="60"/>
        <v>36</v>
      </c>
      <c r="C2839" s="35" t="s">
        <v>2848</v>
      </c>
      <c r="D2839" s="36" t="str">
        <f>+VLOOKUP(C2839,'[10]Peso Conductores'!$B$1:$D$65536,2,0)</f>
        <v>CONDUCTOR ACSR 125 mm2</v>
      </c>
      <c r="E2839" s="34" t="s">
        <v>2813</v>
      </c>
      <c r="F2839" s="38">
        <v>0</v>
      </c>
      <c r="G2839" s="62">
        <f>+VLOOKUP(C2839,'[10]Peso Conductores'!$B$1:$E$65536,4,0)</f>
        <v>746.55189286214102</v>
      </c>
      <c r="H2839" s="69">
        <f t="shared" si="59"/>
        <v>746.55189286214102</v>
      </c>
      <c r="I2839" s="41"/>
      <c r="J2839" s="42">
        <f>+VLOOKUP(C2839,'[10]Peso Conductores'!$B$1:$D$65536,3,0)</f>
        <v>433</v>
      </c>
      <c r="M2839" s="9"/>
      <c r="N2839" s="9"/>
      <c r="O2839" s="9"/>
      <c r="P2839" s="9"/>
      <c r="Q2839" s="9"/>
      <c r="R2839" s="9"/>
    </row>
    <row r="2840" spans="1:18" x14ac:dyDescent="0.2">
      <c r="A2840" s="33"/>
      <c r="B2840" s="36">
        <f t="shared" si="60"/>
        <v>37</v>
      </c>
      <c r="C2840" s="35" t="s">
        <v>2849</v>
      </c>
      <c r="D2840" s="36" t="str">
        <f>+VLOOKUP(C2840,'[10]Peso Conductores'!$B$1:$D$65536,2,0)</f>
        <v>CONDUCTOR ENGRASADO AAAC 177 mm2</v>
      </c>
      <c r="E2840" s="34" t="s">
        <v>2813</v>
      </c>
      <c r="F2840" s="38">
        <v>0</v>
      </c>
      <c r="G2840" s="62">
        <f>+VLOOKUP(C2840,'[10]Peso Conductores'!$B$1:$E$65536,4,0)</f>
        <v>1221.8027483536516</v>
      </c>
      <c r="H2840" s="69">
        <f t="shared" si="59"/>
        <v>1221.8027483536516</v>
      </c>
      <c r="I2840" s="41"/>
      <c r="J2840" s="42">
        <f>+VLOOKUP(C2840,'[10]Peso Conductores'!$B$1:$D$65536,3,0)</f>
        <v>448.13333333333333</v>
      </c>
      <c r="M2840" s="9"/>
      <c r="N2840" s="9"/>
      <c r="O2840" s="9"/>
      <c r="P2840" s="9"/>
      <c r="Q2840" s="9"/>
      <c r="R2840" s="9"/>
    </row>
    <row r="2841" spans="1:18" x14ac:dyDescent="0.2">
      <c r="A2841" s="33"/>
      <c r="B2841" s="36">
        <f t="shared" si="60"/>
        <v>38</v>
      </c>
      <c r="C2841" s="35" t="s">
        <v>2850</v>
      </c>
      <c r="D2841" s="36" t="str">
        <f>+VLOOKUP(C2841,'[10]Peso Conductores'!$B$1:$D$65536,2,0)</f>
        <v>CONDUCTOR ENGRASADO AAAC 242 mm2</v>
      </c>
      <c r="E2841" s="34" t="s">
        <v>2813</v>
      </c>
      <c r="F2841" s="38">
        <v>0</v>
      </c>
      <c r="G2841" s="62">
        <f>+VLOOKUP(C2841,'[10]Peso Conductores'!$B$1:$E$65536,4,0)</f>
        <v>1826.705983480244</v>
      </c>
      <c r="H2841" s="69">
        <f t="shared" si="59"/>
        <v>1826.705983480244</v>
      </c>
      <c r="I2841" s="41"/>
      <c r="J2841" s="42">
        <f>+VLOOKUP(C2841,'[10]Peso Conductores'!$B$1:$D$65536,3,0)</f>
        <v>670</v>
      </c>
      <c r="M2841" s="9"/>
      <c r="N2841" s="9"/>
      <c r="O2841" s="9"/>
      <c r="P2841" s="9"/>
      <c r="Q2841" s="9"/>
      <c r="R2841" s="9"/>
    </row>
    <row r="2842" spans="1:18" ht="15" x14ac:dyDescent="0.25">
      <c r="A2842" s="33"/>
      <c r="B2842" s="36">
        <f t="shared" si="60"/>
        <v>39</v>
      </c>
      <c r="C2842" s="35" t="s">
        <v>2851</v>
      </c>
      <c r="D2842" s="36" t="str">
        <f>+VLOOKUP(C2842,'[10]Peso Conductores'!$B$1:$D$65536,2,0)</f>
        <v>CONDUCTOR CU XLPE 1200 mm2 - 220 KV</v>
      </c>
      <c r="E2842" s="34" t="s">
        <v>2813</v>
      </c>
      <c r="F2842" s="38">
        <v>0</v>
      </c>
      <c r="G2842" s="62">
        <f>+VLOOKUP(C2842,'[10]Peso Conductores'!$B$1:$E$65536,4,0)</f>
        <v>143604.50346965904</v>
      </c>
      <c r="H2842" s="69">
        <f t="shared" si="59"/>
        <v>143604.50346965904</v>
      </c>
      <c r="I2842" s="41"/>
      <c r="J2842" s="42">
        <f>+VLOOKUP(C2842,'[10]Peso Conductores'!$B$1:$D$65536,3,0)</f>
        <v>21390.6</v>
      </c>
      <c r="L2842" s="70"/>
      <c r="M2842" s="71"/>
      <c r="N2842" s="9"/>
      <c r="O2842" s="9"/>
      <c r="P2842" s="9"/>
      <c r="Q2842" s="9"/>
      <c r="R2842" s="9"/>
    </row>
    <row r="2843" spans="1:18" ht="15" x14ac:dyDescent="0.25">
      <c r="A2843" s="33"/>
      <c r="B2843" s="36">
        <f t="shared" si="60"/>
        <v>40</v>
      </c>
      <c r="C2843" s="35" t="s">
        <v>2852</v>
      </c>
      <c r="D2843" s="36" t="str">
        <f>+VLOOKUP(C2843,'[10]Peso Conductores'!$B$1:$D$65536,2,0)</f>
        <v>CONDUCTOR CU XLPE 1000 mm2 - 220 KV</v>
      </c>
      <c r="E2843" s="34" t="s">
        <v>2813</v>
      </c>
      <c r="F2843" s="38">
        <v>0</v>
      </c>
      <c r="G2843" s="62">
        <f>+VLOOKUP(C2843,'[10]Peso Conductores'!$B$1:$E$65536,4,0)</f>
        <v>126893.40934248753</v>
      </c>
      <c r="H2843" s="69">
        <f t="shared" si="59"/>
        <v>126893.40934248753</v>
      </c>
      <c r="I2843" s="41"/>
      <c r="J2843" s="42">
        <f>+VLOOKUP(C2843,'[10]Peso Conductores'!$B$1:$D$65536,3,0)</f>
        <v>18901.400000000001</v>
      </c>
      <c r="L2843" s="70"/>
      <c r="M2843" s="71"/>
      <c r="N2843" s="9"/>
      <c r="O2843" s="9"/>
      <c r="P2843" s="9"/>
      <c r="Q2843" s="9"/>
      <c r="R2843" s="9"/>
    </row>
    <row r="2844" spans="1:18" ht="15" x14ac:dyDescent="0.25">
      <c r="A2844" s="33"/>
      <c r="B2844" s="36">
        <f t="shared" si="60"/>
        <v>41</v>
      </c>
      <c r="C2844" s="35" t="s">
        <v>2853</v>
      </c>
      <c r="D2844" s="36" t="str">
        <f>+VLOOKUP(C2844,'[10]Peso Conductores'!$B$1:$D$65536,2,0)</f>
        <v>CONDUCTOR CU XLPE 1000 mm2 - 138 KV</v>
      </c>
      <c r="E2844" s="34" t="s">
        <v>2813</v>
      </c>
      <c r="F2844" s="38">
        <v>0</v>
      </c>
      <c r="G2844" s="62">
        <f>+VLOOKUP(C2844,'[10]Peso Conductores'!$B$1:$E$65536,4,0)</f>
        <v>113689.29930293065</v>
      </c>
      <c r="H2844" s="69">
        <f t="shared" si="59"/>
        <v>113689.29930293065</v>
      </c>
      <c r="I2844" s="41"/>
      <c r="J2844" s="42">
        <f>+VLOOKUP(C2844,'[10]Peso Conductores'!$B$1:$D$65536,3,0)</f>
        <v>16466.8</v>
      </c>
      <c r="L2844" s="70"/>
      <c r="M2844" s="71"/>
      <c r="N2844" s="9"/>
      <c r="O2844" s="9"/>
      <c r="P2844" s="9"/>
      <c r="Q2844" s="9"/>
      <c r="R2844" s="9"/>
    </row>
    <row r="2845" spans="1:18" ht="15" x14ac:dyDescent="0.25">
      <c r="A2845" s="33"/>
      <c r="B2845" s="36">
        <f t="shared" si="60"/>
        <v>42</v>
      </c>
      <c r="C2845" s="35" t="s">
        <v>2854</v>
      </c>
      <c r="D2845" s="36" t="str">
        <f>+VLOOKUP(C2845,'[10]Peso Conductores'!$B$1:$D$65536,2,0)</f>
        <v>CONDUCTOR CU XLPE 630 mm2 - 138 KV</v>
      </c>
      <c r="E2845" s="34" t="s">
        <v>2813</v>
      </c>
      <c r="F2845" s="38">
        <v>0</v>
      </c>
      <c r="G2845" s="62">
        <f>+VLOOKUP(C2845,'[10]Peso Conductores'!$B$1:$E$65536,4,0)</f>
        <v>103973.0854114026</v>
      </c>
      <c r="H2845" s="69">
        <f t="shared" si="59"/>
        <v>103973.0854114026</v>
      </c>
      <c r="I2845" s="41"/>
      <c r="J2845" s="42">
        <f>+VLOOKUP(C2845,'[10]Peso Conductores'!$B$1:$D$65536,3,0)</f>
        <v>15059.5</v>
      </c>
      <c r="L2845" s="70"/>
      <c r="M2845" s="71"/>
      <c r="N2845" s="9"/>
      <c r="O2845" s="9"/>
      <c r="P2845" s="9"/>
      <c r="Q2845" s="9"/>
      <c r="R2845" s="9"/>
    </row>
    <row r="2846" spans="1:18" ht="15" x14ac:dyDescent="0.25">
      <c r="A2846" s="33"/>
      <c r="B2846" s="36">
        <f>1+B2844</f>
        <v>42</v>
      </c>
      <c r="C2846" s="35" t="s">
        <v>2855</v>
      </c>
      <c r="D2846" s="36" t="str">
        <f>+VLOOKUP(C2846,'[10]Peso Conductores'!$B$1:$D$65536,2,0)</f>
        <v>CONDUCTOR CU XLPE 1200 mm2 - 138 KV</v>
      </c>
      <c r="E2846" s="34" t="s">
        <v>2813</v>
      </c>
      <c r="F2846" s="38">
        <v>0</v>
      </c>
      <c r="G2846" s="62">
        <f>+VLOOKUP(C2846,'[10]Peso Conductores'!$B$1:$E$65536,4,0)</f>
        <v>128590.53176373149</v>
      </c>
      <c r="H2846" s="69">
        <f t="shared" si="59"/>
        <v>128590.53176373149</v>
      </c>
      <c r="I2846" s="41"/>
      <c r="J2846" s="42">
        <f>+VLOOKUP(C2846,'[10]Peso Conductores'!$B$1:$D$65536,3,0)</f>
        <v>18625.099999999999</v>
      </c>
      <c r="L2846" s="70"/>
      <c r="M2846" s="71"/>
      <c r="N2846" s="9"/>
      <c r="O2846" s="9"/>
      <c r="P2846" s="9"/>
      <c r="Q2846" s="9"/>
      <c r="R2846" s="9"/>
    </row>
    <row r="2847" spans="1:18" ht="15" x14ac:dyDescent="0.25">
      <c r="A2847" s="33"/>
      <c r="B2847" s="36">
        <f t="shared" si="60"/>
        <v>43</v>
      </c>
      <c r="C2847" s="35" t="s">
        <v>2856</v>
      </c>
      <c r="D2847" s="36" t="str">
        <f>+VLOOKUP(C2847,'[10]Peso Conductores'!$B$1:$D$65536,2,0)</f>
        <v>CONDUCTOR CU XLPE 1200 mm2 - 60 KV</v>
      </c>
      <c r="E2847" s="34" t="s">
        <v>2813</v>
      </c>
      <c r="F2847" s="38">
        <v>0</v>
      </c>
      <c r="G2847" s="62">
        <f>+VLOOKUP(C2847,'[10]Peso Conductores'!$B$1:$E$65536,4,0)</f>
        <v>127319.76104512541</v>
      </c>
      <c r="H2847" s="69">
        <f t="shared" si="59"/>
        <v>127319.76104512541</v>
      </c>
      <c r="I2847" s="41"/>
      <c r="J2847" s="42">
        <f>+VLOOKUP(C2847,'[10]Peso Conductores'!$B$1:$D$65536,3,0)</f>
        <v>17968.900000000001</v>
      </c>
      <c r="L2847" s="70"/>
      <c r="M2847" s="71"/>
      <c r="N2847" s="9"/>
      <c r="O2847" s="9"/>
      <c r="P2847" s="9"/>
      <c r="Q2847" s="9"/>
      <c r="R2847" s="9"/>
    </row>
    <row r="2848" spans="1:18" ht="15" x14ac:dyDescent="0.25">
      <c r="A2848" s="33"/>
      <c r="B2848" s="36">
        <f t="shared" si="60"/>
        <v>44</v>
      </c>
      <c r="C2848" s="35" t="s">
        <v>2857</v>
      </c>
      <c r="D2848" s="36" t="str">
        <f>+VLOOKUP(C2848,'[10]Peso Conductores'!$B$1:$D$65536,2,0)</f>
        <v>CONDUCTOR CU XLPE 1600 mm2 - 220 KV</v>
      </c>
      <c r="E2848" s="34" t="s">
        <v>2813</v>
      </c>
      <c r="F2848" s="38">
        <v>0</v>
      </c>
      <c r="G2848" s="62">
        <f>+VLOOKUP(C2848,'[10]Peso Conductores'!$B$1:$E$65536,4,0)</f>
        <v>170934.91653076914</v>
      </c>
      <c r="H2848" s="69">
        <f t="shared" si="59"/>
        <v>170934.91653076914</v>
      </c>
      <c r="I2848" s="41"/>
      <c r="J2848" s="42">
        <f>+VLOOKUP(C2848,'[10]Peso Conductores'!$B$1:$D$65536,3,0)</f>
        <v>25461.599999999999</v>
      </c>
      <c r="L2848" s="70"/>
      <c r="M2848" s="71"/>
      <c r="N2848" s="9"/>
      <c r="O2848" s="9"/>
      <c r="P2848" s="9"/>
      <c r="Q2848" s="9"/>
      <c r="R2848" s="9"/>
    </row>
    <row r="2849" spans="1:18" ht="15" x14ac:dyDescent="0.25">
      <c r="A2849" s="33"/>
      <c r="B2849" s="36">
        <f t="shared" si="60"/>
        <v>45</v>
      </c>
      <c r="C2849" s="35" t="s">
        <v>2858</v>
      </c>
      <c r="D2849" s="36" t="str">
        <f>+VLOOKUP(C2849,'[10]Peso Conductores'!$B$1:$D$65536,2,0)</f>
        <v>CONDUCTOR CU XLPE 1000 mm2 - 60 KV</v>
      </c>
      <c r="E2849" s="34" t="s">
        <v>2813</v>
      </c>
      <c r="F2849" s="38">
        <v>0</v>
      </c>
      <c r="G2849" s="62">
        <f>+VLOOKUP(C2849,'[10]Peso Conductores'!$B$1:$E$65536,4,0)</f>
        <v>113824.59902148756</v>
      </c>
      <c r="H2849" s="69">
        <f t="shared" si="59"/>
        <v>113824.59902148756</v>
      </c>
      <c r="I2849" s="41"/>
      <c r="J2849" s="42">
        <f>+VLOOKUP(C2849,'[10]Peso Conductores'!$B$1:$D$65536,3,0)</f>
        <v>16064.3</v>
      </c>
      <c r="L2849" s="70"/>
      <c r="M2849" s="71"/>
      <c r="N2849" s="9"/>
      <c r="O2849" s="9"/>
      <c r="P2849" s="9"/>
      <c r="Q2849" s="9"/>
      <c r="R2849" s="9"/>
    </row>
    <row r="2850" spans="1:18" ht="15" x14ac:dyDescent="0.25">
      <c r="A2850" s="33"/>
      <c r="B2850" s="36">
        <f t="shared" si="60"/>
        <v>46</v>
      </c>
      <c r="C2850" s="35" t="s">
        <v>2856</v>
      </c>
      <c r="D2850" s="36" t="str">
        <f>+VLOOKUP(C2850,'[10]Peso Conductores'!$B$1:$D$65536,2,0)</f>
        <v>CONDUCTOR CU XLPE 1200 mm2 - 60 KV</v>
      </c>
      <c r="E2850" s="34" t="s">
        <v>2813</v>
      </c>
      <c r="F2850" s="38">
        <v>0</v>
      </c>
      <c r="G2850" s="62">
        <f>+VLOOKUP(C2850,'[10]Peso Conductores'!$B$1:$E$65536,4,0)</f>
        <v>127319.76104512541</v>
      </c>
      <c r="H2850" s="69">
        <f t="shared" si="59"/>
        <v>127319.76104512541</v>
      </c>
      <c r="I2850" s="41"/>
      <c r="J2850" s="42">
        <f>+VLOOKUP(C2850,'[10]Peso Conductores'!$B$1:$D$65536,3,0)</f>
        <v>17968.900000000001</v>
      </c>
      <c r="L2850" s="70"/>
      <c r="M2850" s="71"/>
      <c r="N2850" s="9"/>
      <c r="O2850" s="9"/>
      <c r="P2850" s="9"/>
      <c r="Q2850" s="9"/>
      <c r="R2850" s="9"/>
    </row>
    <row r="2851" spans="1:18" ht="15" x14ac:dyDescent="0.25">
      <c r="A2851" s="33"/>
      <c r="B2851" s="36">
        <f t="shared" si="60"/>
        <v>47</v>
      </c>
      <c r="C2851" s="35" t="s">
        <v>2859</v>
      </c>
      <c r="D2851" s="36" t="str">
        <f>+VLOOKUP(C2851,'[10]Peso Conductores'!$B$1:$D$65536,2,0)</f>
        <v>CONDUCTOR CU XLPE 800 mm2 - 220 KV</v>
      </c>
      <c r="E2851" s="34" t="s">
        <v>2813</v>
      </c>
      <c r="F2851" s="38">
        <v>0</v>
      </c>
      <c r="G2851" s="62">
        <f>+VLOOKUP(C2851,'[10]Peso Conductores'!$B$1:$E$65536,4,0)</f>
        <v>112318.53173117088</v>
      </c>
      <c r="H2851" s="69">
        <f t="shared" si="59"/>
        <v>112318.53173117088</v>
      </c>
      <c r="I2851" s="41"/>
      <c r="J2851" s="42">
        <f>+VLOOKUP(C2851,'[10]Peso Conductores'!$B$1:$D$65536,3,0)</f>
        <v>16730.400000000001</v>
      </c>
      <c r="L2851" s="70"/>
      <c r="M2851" s="71"/>
      <c r="N2851" s="9"/>
      <c r="O2851" s="9"/>
      <c r="P2851" s="9"/>
      <c r="Q2851" s="9"/>
      <c r="R2851" s="9"/>
    </row>
    <row r="2852" spans="1:18" ht="15" x14ac:dyDescent="0.25">
      <c r="A2852" s="33"/>
      <c r="B2852" s="36">
        <f t="shared" si="60"/>
        <v>48</v>
      </c>
      <c r="C2852" s="35" t="s">
        <v>2860</v>
      </c>
      <c r="D2852" s="36" t="str">
        <f>+VLOOKUP(C2852,'[10]Peso Conductores'!$B$1:$D$65536,2,0)</f>
        <v>CONDUCTOR CU XLPE 600 mm2 - 220 KV</v>
      </c>
      <c r="E2852" s="34" t="s">
        <v>2813</v>
      </c>
      <c r="F2852" s="38">
        <v>0</v>
      </c>
      <c r="G2852" s="62">
        <f>+VLOOKUP(C2852,'[10]Peso Conductores'!$B$1:$E$65536,4,0)</f>
        <v>101101.04531903408</v>
      </c>
      <c r="H2852" s="69">
        <f t="shared" si="59"/>
        <v>101101.04531903408</v>
      </c>
      <c r="I2852" s="41"/>
      <c r="J2852" s="42">
        <f>+VLOOKUP(C2852,'[10]Peso Conductores'!$B$1:$D$65536,3,0)</f>
        <v>15059.5</v>
      </c>
      <c r="L2852" s="70"/>
      <c r="M2852" s="71"/>
      <c r="N2852" s="9"/>
      <c r="O2852" s="9"/>
      <c r="P2852" s="9"/>
      <c r="Q2852" s="9"/>
      <c r="R2852" s="9"/>
    </row>
    <row r="2853" spans="1:18" ht="15" x14ac:dyDescent="0.25">
      <c r="A2853" s="33"/>
      <c r="B2853" s="36">
        <f t="shared" si="60"/>
        <v>49</v>
      </c>
      <c r="C2853" s="35" t="s">
        <v>2861</v>
      </c>
      <c r="D2853" s="36" t="str">
        <f>+VLOOKUP(C2853,'[10]Peso Conductores'!$B$1:$D$65536,2,0)</f>
        <v>CONDUCTOR CU XLPE 800 mm2 - 138 KV</v>
      </c>
      <c r="E2853" s="34" t="s">
        <v>2813</v>
      </c>
      <c r="F2853" s="38">
        <v>0</v>
      </c>
      <c r="G2853" s="62">
        <f>+VLOOKUP(C2853,'[10]Peso Conductores'!$B$1:$E$65536,4,0)</f>
        <v>95423.673301774805</v>
      </c>
      <c r="H2853" s="69">
        <f t="shared" si="59"/>
        <v>95423.673301774805</v>
      </c>
      <c r="I2853" s="41"/>
      <c r="J2853" s="42">
        <f>+VLOOKUP(C2853,'[10]Peso Conductores'!$B$1:$D$65536,3,0)</f>
        <v>13821.2</v>
      </c>
      <c r="L2853" s="70"/>
      <c r="M2853" s="71"/>
      <c r="N2853" s="9"/>
      <c r="O2853" s="9"/>
      <c r="P2853" s="9"/>
      <c r="Q2853" s="9"/>
      <c r="R2853" s="9"/>
    </row>
    <row r="2854" spans="1:18" ht="15" x14ac:dyDescent="0.25">
      <c r="A2854" s="33"/>
      <c r="B2854" s="36">
        <f t="shared" si="60"/>
        <v>50</v>
      </c>
      <c r="C2854" s="35" t="s">
        <v>2862</v>
      </c>
      <c r="D2854" s="36" t="str">
        <f>+VLOOKUP(C2854,'[10]Peso Conductores'!$B$1:$D$65536,2,0)</f>
        <v>CONDUCTOR CU XLPE 800 mm2 - 60 KV</v>
      </c>
      <c r="E2854" s="34" t="s">
        <v>2813</v>
      </c>
      <c r="F2854" s="38">
        <v>0</v>
      </c>
      <c r="G2854" s="62">
        <f>+VLOOKUP(C2854,'[10]Peso Conductores'!$B$1:$E$65536,4,0)</f>
        <v>92254.021604412774</v>
      </c>
      <c r="H2854" s="69">
        <f t="shared" si="59"/>
        <v>92254.021604412774</v>
      </c>
      <c r="I2854" s="41"/>
      <c r="J2854" s="42">
        <f>+VLOOKUP(C2854,'[10]Peso Conductores'!$B$1:$D$65536,3,0)</f>
        <v>13020</v>
      </c>
      <c r="L2854" s="70"/>
      <c r="M2854" s="71"/>
      <c r="N2854" s="9"/>
      <c r="O2854" s="9"/>
      <c r="P2854" s="9"/>
      <c r="Q2854" s="9"/>
      <c r="R2854" s="9"/>
    </row>
    <row r="2855" spans="1:18" ht="15" x14ac:dyDescent="0.25">
      <c r="A2855" s="33"/>
      <c r="B2855" s="36">
        <f t="shared" si="60"/>
        <v>51</v>
      </c>
      <c r="C2855" s="35" t="s">
        <v>2863</v>
      </c>
      <c r="D2855" s="36" t="str">
        <f>+VLOOKUP(C2855,'[10]Peso Conductores'!$B$1:$D$65536,2,0)</f>
        <v>CONDUCTOR CU XLPE 630 mm2 - 60 KV</v>
      </c>
      <c r="E2855" s="34" t="s">
        <v>2813</v>
      </c>
      <c r="F2855" s="38">
        <v>0</v>
      </c>
      <c r="G2855" s="62">
        <f>+VLOOKUP(C2855,'[10]Peso Conductores'!$B$1:$E$65536,4,0)</f>
        <v>79958.44528412573</v>
      </c>
      <c r="H2855" s="69">
        <f t="shared" si="59"/>
        <v>79958.44528412573</v>
      </c>
      <c r="I2855" s="41"/>
      <c r="J2855" s="42">
        <f>+VLOOKUP(C2855,'[10]Peso Conductores'!$B$1:$D$65536,3,0)</f>
        <v>11284.7</v>
      </c>
      <c r="L2855" s="70"/>
      <c r="M2855" s="71"/>
      <c r="N2855" s="9"/>
      <c r="O2855" s="9"/>
      <c r="P2855" s="9"/>
      <c r="Q2855" s="9"/>
      <c r="R2855" s="9"/>
    </row>
    <row r="2856" spans="1:18" ht="15" x14ac:dyDescent="0.25">
      <c r="A2856" s="33"/>
      <c r="B2856" s="36">
        <f t="shared" si="60"/>
        <v>52</v>
      </c>
      <c r="C2856" s="35" t="s">
        <v>2864</v>
      </c>
      <c r="D2856" s="36" t="str">
        <f>+VLOOKUP(C2856,'[10]Peso Conductores'!$B$1:$D$65536,2,0)</f>
        <v>CONDUCTOR CU XLPE 500 mm2 - 60 KV</v>
      </c>
      <c r="E2856" s="34" t="s">
        <v>2813</v>
      </c>
      <c r="F2856" s="38">
        <v>0</v>
      </c>
      <c r="G2856" s="62">
        <f>+VLOOKUP(C2856,'[10]Peso Conductores'!$B$1:$E$65536,4,0)</f>
        <v>69538.417313968312</v>
      </c>
      <c r="H2856" s="69">
        <f t="shared" si="59"/>
        <v>69538.417313968312</v>
      </c>
      <c r="I2856" s="41"/>
      <c r="J2856" s="42">
        <f>+VLOOKUP(C2856,'[10]Peso Conductores'!$B$1:$D$65536,3,0)</f>
        <v>9814.1</v>
      </c>
      <c r="L2856" s="70"/>
      <c r="M2856" s="71"/>
      <c r="N2856" s="9"/>
      <c r="O2856" s="9"/>
      <c r="P2856" s="9"/>
      <c r="Q2856" s="9"/>
      <c r="R2856" s="9"/>
    </row>
    <row r="2857" spans="1:18" ht="15" x14ac:dyDescent="0.25">
      <c r="A2857" s="33"/>
      <c r="B2857" s="36">
        <f t="shared" si="60"/>
        <v>53</v>
      </c>
      <c r="C2857" s="35" t="s">
        <v>2865</v>
      </c>
      <c r="D2857" s="36" t="str">
        <f>+VLOOKUP(C2857,'[10]Peso Conductores'!$B$1:$D$65536,2,0)</f>
        <v>CONDUCTOR CU XLPE 400 mm2 - 60 KV</v>
      </c>
      <c r="E2857" s="34" t="s">
        <v>2813</v>
      </c>
      <c r="F2857" s="38">
        <v>0</v>
      </c>
      <c r="G2857" s="62">
        <f>+VLOOKUP(C2857,'[10]Peso Conductores'!$B$1:$E$65536,4,0)</f>
        <v>62328.149081660289</v>
      </c>
      <c r="H2857" s="69">
        <f t="shared" si="59"/>
        <v>62328.149081660289</v>
      </c>
      <c r="I2857" s="41"/>
      <c r="J2857" s="42">
        <f>+VLOOKUP(C2857,'[10]Peso Conductores'!$B$1:$D$65536,3,0)</f>
        <v>8796.5</v>
      </c>
      <c r="L2857" s="70"/>
      <c r="M2857" s="71"/>
      <c r="N2857" s="9"/>
      <c r="O2857" s="9"/>
      <c r="P2857" s="9"/>
      <c r="Q2857" s="9"/>
      <c r="R2857" s="9"/>
    </row>
    <row r="2858" spans="1:18" ht="15" x14ac:dyDescent="0.25">
      <c r="A2858" s="33"/>
      <c r="B2858" s="36">
        <f t="shared" si="60"/>
        <v>54</v>
      </c>
      <c r="C2858" s="35" t="s">
        <v>2866</v>
      </c>
      <c r="D2858" s="36" t="str">
        <f>+VLOOKUP(C2858,'[10]Peso Conductores'!$B$1:$D$65536,2,0)</f>
        <v>CONDUCTOR CU XLPE 400 mm2 - 138 KV</v>
      </c>
      <c r="E2858" s="34" t="s">
        <v>2813</v>
      </c>
      <c r="F2858" s="38">
        <v>0</v>
      </c>
      <c r="G2858" s="62">
        <f>+VLOOKUP(C2858,'[10]Peso Conductores'!$B$1:$E$65536,4,0)</f>
        <v>86665.065369711636</v>
      </c>
      <c r="H2858" s="69">
        <f t="shared" si="59"/>
        <v>86665.065369711636</v>
      </c>
      <c r="I2858" s="41"/>
      <c r="J2858" s="42">
        <f>+VLOOKUP(C2858,'[10]Peso Conductores'!$B$1:$D$65536,3,0)</f>
        <v>12552.6</v>
      </c>
      <c r="L2858" s="70"/>
      <c r="M2858" s="71"/>
      <c r="N2858" s="9"/>
      <c r="O2858" s="9"/>
      <c r="P2858" s="9"/>
      <c r="Q2858" s="9"/>
      <c r="R2858" s="9"/>
    </row>
    <row r="2859" spans="1:18" ht="15" x14ac:dyDescent="0.25">
      <c r="A2859" s="33"/>
      <c r="B2859" s="36">
        <f t="shared" si="60"/>
        <v>55</v>
      </c>
      <c r="C2859" s="35" t="s">
        <v>2867</v>
      </c>
      <c r="D2859" s="36" t="str">
        <f>+VLOOKUP(C2859,'[10]Peso Conductores'!$B$1:$D$65536,2,0)</f>
        <v>CONDUCTOR CU XLPE 300 mm2 - 60 KV</v>
      </c>
      <c r="E2859" s="34" t="s">
        <v>2813</v>
      </c>
      <c r="F2859" s="38">
        <v>0</v>
      </c>
      <c r="G2859" s="62">
        <f>+VLOOKUP(C2859,'[10]Peso Conductores'!$B$1:$E$65536,4,0)</f>
        <v>55680.474498767813</v>
      </c>
      <c r="H2859" s="69">
        <f t="shared" si="59"/>
        <v>55680.474498767813</v>
      </c>
      <c r="I2859" s="41"/>
      <c r="J2859" s="42">
        <f>+VLOOKUP(C2859,'[10]Peso Conductores'!$B$1:$D$65536,3,0)</f>
        <v>7858.3</v>
      </c>
      <c r="L2859" s="70"/>
      <c r="M2859" s="71"/>
      <c r="N2859" s="9"/>
      <c r="O2859" s="9"/>
      <c r="P2859" s="9"/>
      <c r="Q2859" s="9"/>
      <c r="R2859" s="9"/>
    </row>
    <row r="2860" spans="1:18" ht="15" x14ac:dyDescent="0.25">
      <c r="A2860" s="33"/>
      <c r="B2860" s="36">
        <f t="shared" si="60"/>
        <v>56</v>
      </c>
      <c r="C2860" s="35" t="s">
        <v>2868</v>
      </c>
      <c r="D2860" s="36" t="str">
        <f>+VLOOKUP(C2860,'[10]Peso Conductores'!$B$1:$D$65536,2,0)</f>
        <v>CONDUCTOR AL XLPE 1200 mm2 - 60 KV</v>
      </c>
      <c r="E2860" s="34" t="s">
        <v>2813</v>
      </c>
      <c r="F2860" s="38">
        <v>0</v>
      </c>
      <c r="G2860" s="62">
        <f>+VLOOKUP(C2860,'[10]Peso Conductores'!$B$1:$E$65536,4,0)</f>
        <v>37421.24219212593</v>
      </c>
      <c r="H2860" s="69">
        <f t="shared" si="59"/>
        <v>37421.24219212593</v>
      </c>
      <c r="I2860" s="41"/>
      <c r="J2860" s="42">
        <f>+VLOOKUP(C2860,'[10]Peso Conductores'!$B$1:$D$65536,3,0)</f>
        <v>10544.5</v>
      </c>
      <c r="L2860" s="70"/>
      <c r="M2860" s="71"/>
      <c r="N2860" s="9"/>
      <c r="O2860" s="9"/>
      <c r="P2860" s="9"/>
      <c r="Q2860" s="9"/>
      <c r="R2860" s="9"/>
    </row>
    <row r="2861" spans="1:18" ht="15" x14ac:dyDescent="0.25">
      <c r="A2861" s="33"/>
      <c r="B2861" s="36">
        <f t="shared" si="60"/>
        <v>57</v>
      </c>
      <c r="C2861" s="35" t="s">
        <v>2869</v>
      </c>
      <c r="D2861" s="36" t="str">
        <f>+VLOOKUP(C2861,'[10]Peso Conductores'!$B$1:$D$65536,2,0)</f>
        <v>CONDUCTOR AL XLPE 800 mm2 - 60 KV</v>
      </c>
      <c r="E2861" s="34" t="s">
        <v>2813</v>
      </c>
      <c r="F2861" s="38">
        <v>0</v>
      </c>
      <c r="G2861" s="62">
        <f>+VLOOKUP(C2861,'[10]Peso Conductores'!$B$1:$E$65536,4,0)</f>
        <v>25349.702022699563</v>
      </c>
      <c r="H2861" s="69">
        <f t="shared" si="59"/>
        <v>25349.702022699563</v>
      </c>
      <c r="I2861" s="41"/>
      <c r="J2861" s="42">
        <f>+VLOOKUP(C2861,'[10]Peso Conductores'!$B$1:$D$65536,3,0)</f>
        <v>7143</v>
      </c>
      <c r="L2861" s="70"/>
      <c r="M2861" s="71"/>
      <c r="N2861" s="9"/>
      <c r="O2861" s="9"/>
      <c r="P2861" s="9"/>
      <c r="Q2861" s="9"/>
      <c r="R2861" s="9"/>
    </row>
    <row r="2862" spans="1:18" ht="15" x14ac:dyDescent="0.25">
      <c r="A2862" s="33"/>
      <c r="B2862" s="36">
        <f t="shared" si="60"/>
        <v>58</v>
      </c>
      <c r="C2862" s="35" t="s">
        <v>2870</v>
      </c>
      <c r="D2862" s="36" t="str">
        <f>+VLOOKUP(C2862,'[10]Peso Conductores'!$B$1:$D$65536,2,0)</f>
        <v>CONDUCTOR AL XLPE 500 mm2 - 60 KV</v>
      </c>
      <c r="E2862" s="34" t="s">
        <v>2813</v>
      </c>
      <c r="F2862" s="38">
        <v>0</v>
      </c>
      <c r="G2862" s="62">
        <f>+VLOOKUP(C2862,'[10]Peso Conductores'!$B$1:$E$65536,4,0)</f>
        <v>19210.126984302497</v>
      </c>
      <c r="H2862" s="69">
        <f t="shared" si="59"/>
        <v>19210.126984302497</v>
      </c>
      <c r="I2862" s="41"/>
      <c r="J2862" s="42">
        <f>+VLOOKUP(C2862,'[10]Peso Conductores'!$B$1:$D$65536,3,0)</f>
        <v>5413</v>
      </c>
      <c r="L2862" s="70"/>
      <c r="M2862" s="71"/>
      <c r="N2862" s="9"/>
      <c r="O2862" s="9"/>
      <c r="P2862" s="9"/>
      <c r="Q2862" s="9"/>
      <c r="R2862" s="9"/>
    </row>
    <row r="2863" spans="1:18" x14ac:dyDescent="0.2">
      <c r="A2863" s="33"/>
      <c r="B2863" s="36">
        <f t="shared" si="60"/>
        <v>59</v>
      </c>
      <c r="C2863" s="35" t="s">
        <v>2871</v>
      </c>
      <c r="D2863" s="36" t="str">
        <f>+VLOOKUP(C2863,'[10]Peso Conductores'!$B$1:$D$65536,2,0)</f>
        <v>CONDUCTOR CU XLPE 120 mm2 - 33 KV</v>
      </c>
      <c r="E2863" s="34" t="s">
        <v>2813</v>
      </c>
      <c r="F2863" s="38">
        <v>0</v>
      </c>
      <c r="G2863" s="62">
        <f>+VLOOKUP(C2863,'[10]Peso Conductores'!$B$1:$E$65536,4,0)</f>
        <v>17461.590872210993</v>
      </c>
      <c r="H2863" s="69">
        <f>G2863</f>
        <v>17461.590872210993</v>
      </c>
      <c r="I2863" s="68"/>
      <c r="J2863" s="42">
        <f>+VLOOKUP(C2863,'[10]Peso Conductores'!$B$1:$D$65536,3,0)</f>
        <v>2850</v>
      </c>
      <c r="M2863" s="9"/>
      <c r="N2863" s="9"/>
      <c r="O2863" s="9"/>
      <c r="P2863" s="9"/>
      <c r="Q2863" s="9"/>
      <c r="R2863" s="9"/>
    </row>
    <row r="2864" spans="1:18" x14ac:dyDescent="0.2">
      <c r="A2864" s="33"/>
      <c r="B2864" s="36">
        <f t="shared" si="60"/>
        <v>60</v>
      </c>
      <c r="C2864" s="35" t="s">
        <v>2872</v>
      </c>
      <c r="D2864" s="36" t="str">
        <f>+VLOOKUP(C2864,'[10]Peso Conductores'!$B$1:$D$65536,2,0)</f>
        <v>CONDUCTOR CU XLPE 240 mm2 - 33 KV</v>
      </c>
      <c r="E2864" s="34" t="s">
        <v>2813</v>
      </c>
      <c r="F2864" s="38">
        <v>0</v>
      </c>
      <c r="G2864" s="62">
        <f>+VLOOKUP(C2864,'[10]Peso Conductores'!$B$1:$E$65536,4,0)</f>
        <v>26774.439337390188</v>
      </c>
      <c r="H2864" s="69">
        <f>G2864</f>
        <v>26774.439337390188</v>
      </c>
      <c r="I2864" s="68"/>
      <c r="J2864" s="42">
        <f>+VLOOKUP(C2864,'[10]Peso Conductores'!$B$1:$D$65536,3,0)</f>
        <v>4370</v>
      </c>
      <c r="M2864" s="9"/>
      <c r="N2864" s="9"/>
      <c r="O2864" s="9"/>
      <c r="P2864" s="9"/>
      <c r="Q2864" s="9"/>
      <c r="R2864" s="9"/>
    </row>
    <row r="2865" spans="1:18" x14ac:dyDescent="0.2">
      <c r="A2865" s="33"/>
      <c r="B2865" s="25"/>
      <c r="C2865" s="46"/>
      <c r="D2865" s="25"/>
      <c r="E2865" s="57"/>
      <c r="F2865" s="52"/>
      <c r="G2865" s="72"/>
      <c r="H2865" s="42"/>
      <c r="I2865" s="68"/>
      <c r="J2865" s="42"/>
      <c r="M2865" s="9"/>
      <c r="N2865" s="9"/>
      <c r="O2865" s="9"/>
      <c r="P2865" s="9"/>
      <c r="Q2865" s="9"/>
      <c r="R2865" s="9"/>
    </row>
    <row r="2866" spans="1:18" ht="15.75" x14ac:dyDescent="0.25">
      <c r="A2866" s="33"/>
      <c r="B2866" s="18" t="s">
        <v>2873</v>
      </c>
      <c r="C2866" s="46"/>
      <c r="D2866" s="25"/>
      <c r="E2866" s="57"/>
      <c r="F2866" s="52"/>
      <c r="G2866" s="72"/>
      <c r="H2866" s="42"/>
      <c r="I2866" s="68"/>
      <c r="M2866" s="9"/>
      <c r="N2866" s="9"/>
      <c r="O2866" s="9"/>
      <c r="P2866" s="9"/>
      <c r="Q2866" s="9"/>
      <c r="R2866" s="9"/>
    </row>
    <row r="2867" spans="1:18" ht="33.75" x14ac:dyDescent="0.2">
      <c r="A2867" s="33"/>
      <c r="B2867" s="29" t="s">
        <v>44</v>
      </c>
      <c r="C2867" s="29" t="s">
        <v>45</v>
      </c>
      <c r="D2867" s="29" t="s">
        <v>22</v>
      </c>
      <c r="E2867" s="29" t="s">
        <v>46</v>
      </c>
      <c r="F2867" s="30" t="s">
        <v>47</v>
      </c>
      <c r="G2867" s="30" t="s">
        <v>21</v>
      </c>
      <c r="H2867" s="30" t="s">
        <v>2811</v>
      </c>
      <c r="I2867" s="41"/>
      <c r="J2867" s="30" t="s">
        <v>48</v>
      </c>
      <c r="M2867" s="9"/>
      <c r="N2867" s="9"/>
      <c r="O2867" s="9"/>
      <c r="P2867" s="9"/>
      <c r="Q2867" s="9"/>
      <c r="R2867" s="9"/>
    </row>
    <row r="2868" spans="1:18" x14ac:dyDescent="0.2">
      <c r="A2868" s="33"/>
      <c r="B2868" s="36">
        <v>1</v>
      </c>
      <c r="C2868" s="35" t="s">
        <v>2874</v>
      </c>
      <c r="D2868" s="36" t="s">
        <v>2875</v>
      </c>
      <c r="E2868" s="34" t="s">
        <v>2757</v>
      </c>
      <c r="F2868" s="38">
        <v>0</v>
      </c>
      <c r="G2868" s="66">
        <f>+VLOOKUP(C2868,'[7]I-404 (Conductores)'!$E$1:$I$63363,4,0)</f>
        <v>19228.22</v>
      </c>
      <c r="H2868" s="69"/>
      <c r="I2868" s="41"/>
      <c r="J2868" s="42">
        <v>25</v>
      </c>
      <c r="M2868" s="9"/>
      <c r="N2868" s="9"/>
      <c r="O2868" s="9"/>
      <c r="P2868" s="9"/>
      <c r="Q2868" s="9"/>
      <c r="R2868" s="9"/>
    </row>
    <row r="2869" spans="1:18" x14ac:dyDescent="0.2">
      <c r="A2869" s="33"/>
      <c r="B2869" s="36">
        <f>+B2868+1</f>
        <v>2</v>
      </c>
      <c r="C2869" s="35" t="s">
        <v>2876</v>
      </c>
      <c r="D2869" s="36" t="s">
        <v>2875</v>
      </c>
      <c r="E2869" s="34" t="s">
        <v>2757</v>
      </c>
      <c r="F2869" s="38">
        <v>0</v>
      </c>
      <c r="G2869" s="66">
        <f>+VLOOKUP(C2869,'[7]I-404 (Conductores)'!$E$1:$I$63363,4,0)</f>
        <v>19228.22</v>
      </c>
      <c r="H2869" s="69"/>
      <c r="I2869" s="41"/>
      <c r="J2869" s="42">
        <v>20</v>
      </c>
      <c r="M2869" s="9"/>
      <c r="N2869" s="9"/>
      <c r="O2869" s="9"/>
      <c r="P2869" s="9"/>
      <c r="Q2869" s="9"/>
      <c r="R2869" s="9"/>
    </row>
    <row r="2870" spans="1:18" x14ac:dyDescent="0.2">
      <c r="A2870" s="33"/>
      <c r="B2870" s="36">
        <f t="shared" ref="B2870:B2894" si="61">+B2869+1</f>
        <v>3</v>
      </c>
      <c r="C2870" s="35" t="s">
        <v>2877</v>
      </c>
      <c r="D2870" s="36" t="s">
        <v>2875</v>
      </c>
      <c r="E2870" s="34" t="s">
        <v>2757</v>
      </c>
      <c r="F2870" s="38">
        <v>0</v>
      </c>
      <c r="G2870" s="66">
        <f>+VLOOKUP(C2870,'[7]I-404 (Conductores)'!$E$1:$I$63363,4,0)</f>
        <v>30500.11</v>
      </c>
      <c r="H2870" s="69"/>
      <c r="I2870" s="41"/>
      <c r="J2870" s="42">
        <v>20</v>
      </c>
      <c r="M2870" s="9"/>
      <c r="N2870" s="9"/>
      <c r="O2870" s="9"/>
      <c r="P2870" s="9"/>
      <c r="Q2870" s="9"/>
      <c r="R2870" s="9"/>
    </row>
    <row r="2871" spans="1:18" x14ac:dyDescent="0.2">
      <c r="A2871" s="33"/>
      <c r="B2871" s="36">
        <f t="shared" si="61"/>
        <v>4</v>
      </c>
      <c r="C2871" s="35" t="s">
        <v>2878</v>
      </c>
      <c r="D2871" s="36" t="s">
        <v>2879</v>
      </c>
      <c r="E2871" s="34" t="s">
        <v>2757</v>
      </c>
      <c r="F2871" s="38">
        <v>0</v>
      </c>
      <c r="G2871" s="66">
        <f>+VLOOKUP(C2871,'[7]I-404 (Conductores)'!$E$1:$I$63363,4,0)</f>
        <v>30500.11</v>
      </c>
      <c r="H2871" s="69"/>
      <c r="I2871" s="41"/>
      <c r="J2871" s="42">
        <v>20</v>
      </c>
      <c r="M2871" s="9"/>
      <c r="N2871" s="9"/>
      <c r="O2871" s="9"/>
      <c r="P2871" s="9"/>
      <c r="Q2871" s="9"/>
      <c r="R2871" s="9"/>
    </row>
    <row r="2872" spans="1:18" x14ac:dyDescent="0.2">
      <c r="A2872" s="33"/>
      <c r="B2872" s="36">
        <f t="shared" si="61"/>
        <v>5</v>
      </c>
      <c r="C2872" s="35" t="s">
        <v>2880</v>
      </c>
      <c r="D2872" s="36" t="s">
        <v>2881</v>
      </c>
      <c r="E2872" s="34" t="s">
        <v>2757</v>
      </c>
      <c r="F2872" s="38">
        <v>0</v>
      </c>
      <c r="G2872" s="66">
        <f>+VLOOKUP(C2872,'[7]I-404 (Conductores)'!$E$1:$I$63363,4,0)</f>
        <v>15382.58</v>
      </c>
      <c r="H2872" s="69"/>
      <c r="I2872" s="41"/>
      <c r="J2872" s="42">
        <v>20</v>
      </c>
      <c r="M2872" s="9"/>
      <c r="N2872" s="9"/>
      <c r="O2872" s="9"/>
      <c r="P2872" s="9"/>
      <c r="Q2872" s="9"/>
      <c r="R2872" s="9"/>
    </row>
    <row r="2873" spans="1:18" x14ac:dyDescent="0.2">
      <c r="A2873" s="33"/>
      <c r="B2873" s="36">
        <f t="shared" si="61"/>
        <v>6</v>
      </c>
      <c r="C2873" s="35" t="s">
        <v>2882</v>
      </c>
      <c r="D2873" s="36" t="s">
        <v>2883</v>
      </c>
      <c r="E2873" s="34" t="s">
        <v>2757</v>
      </c>
      <c r="F2873" s="38">
        <v>0</v>
      </c>
      <c r="G2873" s="66">
        <f>+VLOOKUP(C2873,'[7]I-404 (Conductores)'!$E$1:$I$63363,4,0)</f>
        <v>5460</v>
      </c>
      <c r="H2873" s="69"/>
      <c r="I2873" s="41"/>
      <c r="J2873" s="42">
        <v>17</v>
      </c>
      <c r="M2873" s="9"/>
      <c r="N2873" s="9"/>
      <c r="O2873" s="9"/>
      <c r="P2873" s="9"/>
      <c r="Q2873" s="9"/>
      <c r="R2873" s="9"/>
    </row>
    <row r="2874" spans="1:18" x14ac:dyDescent="0.2">
      <c r="A2874" s="33"/>
      <c r="B2874" s="36">
        <f t="shared" si="61"/>
        <v>7</v>
      </c>
      <c r="C2874" s="35" t="s">
        <v>2884</v>
      </c>
      <c r="D2874" s="36" t="s">
        <v>2885</v>
      </c>
      <c r="E2874" s="34" t="s">
        <v>2757</v>
      </c>
      <c r="F2874" s="38">
        <v>0</v>
      </c>
      <c r="G2874" s="66">
        <f>+VLOOKUP(C2874,'[7]I-404 (Conductores)'!$E$1:$I$63363,4,0)</f>
        <v>4828</v>
      </c>
      <c r="H2874" s="69"/>
      <c r="I2874" s="41"/>
      <c r="J2874" s="42">
        <v>17</v>
      </c>
      <c r="M2874" s="9"/>
      <c r="N2874" s="9"/>
      <c r="O2874" s="9"/>
      <c r="P2874" s="9"/>
      <c r="Q2874" s="9"/>
      <c r="R2874" s="9"/>
    </row>
    <row r="2875" spans="1:18" x14ac:dyDescent="0.2">
      <c r="A2875" s="33"/>
      <c r="B2875" s="36">
        <f t="shared" si="61"/>
        <v>8</v>
      </c>
      <c r="C2875" s="35" t="s">
        <v>2878</v>
      </c>
      <c r="D2875" s="36" t="s">
        <v>2879</v>
      </c>
      <c r="E2875" s="34" t="s">
        <v>2757</v>
      </c>
      <c r="F2875" s="38">
        <v>0</v>
      </c>
      <c r="G2875" s="66">
        <f>+VLOOKUP(C2875,'[7]I-404 (Conductores)'!$E$1:$I$63363,4,0)</f>
        <v>30500.11</v>
      </c>
      <c r="H2875" s="69"/>
      <c r="I2875" s="41"/>
      <c r="J2875" s="42">
        <v>20</v>
      </c>
      <c r="M2875" s="9"/>
      <c r="N2875" s="9"/>
      <c r="O2875" s="9"/>
      <c r="P2875" s="9"/>
      <c r="Q2875" s="9"/>
      <c r="R2875" s="9"/>
    </row>
    <row r="2876" spans="1:18" x14ac:dyDescent="0.2">
      <c r="A2876" s="33"/>
      <c r="B2876" s="36">
        <f t="shared" si="61"/>
        <v>9</v>
      </c>
      <c r="C2876" s="35" t="s">
        <v>2880</v>
      </c>
      <c r="D2876" s="36" t="s">
        <v>2881</v>
      </c>
      <c r="E2876" s="34" t="s">
        <v>2757</v>
      </c>
      <c r="F2876" s="38">
        <v>0</v>
      </c>
      <c r="G2876" s="66">
        <f>+VLOOKUP(C2876,'[7]I-404 (Conductores)'!$E$1:$I$63363,4,0)</f>
        <v>15382.58</v>
      </c>
      <c r="H2876" s="69"/>
      <c r="I2876" s="41"/>
      <c r="J2876" s="42">
        <v>20</v>
      </c>
      <c r="M2876" s="9"/>
      <c r="N2876" s="9"/>
      <c r="O2876" s="9"/>
      <c r="P2876" s="9"/>
      <c r="Q2876" s="9"/>
      <c r="R2876" s="9"/>
    </row>
    <row r="2877" spans="1:18" x14ac:dyDescent="0.2">
      <c r="A2877" s="33"/>
      <c r="B2877" s="36">
        <f t="shared" si="61"/>
        <v>10</v>
      </c>
      <c r="C2877" s="35" t="s">
        <v>2886</v>
      </c>
      <c r="D2877" s="36" t="s">
        <v>2887</v>
      </c>
      <c r="E2877" s="34" t="s">
        <v>2757</v>
      </c>
      <c r="F2877" s="38">
        <v>0</v>
      </c>
      <c r="G2877" s="66">
        <f>+VLOOKUP(C2877,'[7]I-404 (Conductores)'!$E$1:$I$63363,4,0)</f>
        <v>4200</v>
      </c>
      <c r="H2877" s="69"/>
      <c r="I2877" s="41"/>
      <c r="J2877" s="42">
        <v>17</v>
      </c>
      <c r="M2877" s="9"/>
      <c r="N2877" s="9"/>
      <c r="O2877" s="9"/>
      <c r="P2877" s="9"/>
      <c r="Q2877" s="9"/>
      <c r="R2877" s="9"/>
    </row>
    <row r="2878" spans="1:18" x14ac:dyDescent="0.2">
      <c r="A2878" s="33"/>
      <c r="B2878" s="36">
        <f t="shared" si="61"/>
        <v>11</v>
      </c>
      <c r="C2878" s="35" t="s">
        <v>2888</v>
      </c>
      <c r="D2878" s="36" t="s">
        <v>2889</v>
      </c>
      <c r="E2878" s="34" t="s">
        <v>2757</v>
      </c>
      <c r="F2878" s="38">
        <v>0</v>
      </c>
      <c r="G2878" s="66">
        <f>+VLOOKUP(C2878,'[7]I-404 (Conductores)'!$E$1:$I$63363,4,0)</f>
        <v>4200</v>
      </c>
      <c r="H2878" s="69"/>
      <c r="I2878" s="41"/>
      <c r="J2878" s="42">
        <v>17</v>
      </c>
      <c r="M2878" s="9"/>
      <c r="N2878" s="9"/>
      <c r="O2878" s="9"/>
      <c r="P2878" s="9"/>
      <c r="Q2878" s="9"/>
      <c r="R2878" s="9"/>
    </row>
    <row r="2879" spans="1:18" x14ac:dyDescent="0.2">
      <c r="A2879" s="33"/>
      <c r="B2879" s="36">
        <f t="shared" si="61"/>
        <v>12</v>
      </c>
      <c r="C2879" s="35" t="s">
        <v>2890</v>
      </c>
      <c r="D2879" s="36" t="s">
        <v>2891</v>
      </c>
      <c r="E2879" s="34" t="s">
        <v>2757</v>
      </c>
      <c r="F2879" s="38">
        <v>0</v>
      </c>
      <c r="G2879" s="66">
        <f>+VLOOKUP(C2879,'[7]I-404 (Conductores)'!$E$1:$I$63363,4,0)</f>
        <v>4200</v>
      </c>
      <c r="H2879" s="69"/>
      <c r="I2879" s="41"/>
      <c r="J2879" s="42">
        <v>17</v>
      </c>
      <c r="M2879" s="9"/>
      <c r="N2879" s="9"/>
      <c r="O2879" s="9"/>
      <c r="P2879" s="9"/>
      <c r="Q2879" s="9"/>
      <c r="R2879" s="9"/>
    </row>
    <row r="2880" spans="1:18" x14ac:dyDescent="0.2">
      <c r="A2880" s="33"/>
      <c r="B2880" s="36">
        <f t="shared" si="61"/>
        <v>13</v>
      </c>
      <c r="C2880" s="35" t="s">
        <v>2892</v>
      </c>
      <c r="D2880" s="36" t="s">
        <v>2893</v>
      </c>
      <c r="E2880" s="34" t="s">
        <v>2757</v>
      </c>
      <c r="F2880" s="38">
        <v>0</v>
      </c>
      <c r="G2880" s="66">
        <f>+VLOOKUP(C2880,'[7]I-404 (Conductores)'!$E$1:$I$63363,4,0)</f>
        <v>2500</v>
      </c>
      <c r="H2880" s="69"/>
      <c r="I2880" s="41"/>
      <c r="J2880" s="42">
        <v>15</v>
      </c>
      <c r="M2880" s="9"/>
      <c r="N2880" s="9"/>
      <c r="O2880" s="9"/>
      <c r="P2880" s="9"/>
      <c r="Q2880" s="9"/>
      <c r="R2880" s="9"/>
    </row>
    <row r="2881" spans="1:18" x14ac:dyDescent="0.2">
      <c r="A2881" s="33"/>
      <c r="B2881" s="36">
        <f t="shared" si="61"/>
        <v>14</v>
      </c>
      <c r="C2881" s="35" t="s">
        <v>2894</v>
      </c>
      <c r="D2881" s="36" t="s">
        <v>2895</v>
      </c>
      <c r="E2881" s="34" t="s">
        <v>2757</v>
      </c>
      <c r="F2881" s="38">
        <v>0</v>
      </c>
      <c r="G2881" s="66">
        <f>+VLOOKUP(C2881,'[7]I-404 (Conductores)'!$E$1:$I$63363,4,0)</f>
        <v>824</v>
      </c>
      <c r="H2881" s="69"/>
      <c r="I2881" s="41"/>
      <c r="J2881" s="42">
        <v>15</v>
      </c>
      <c r="M2881" s="9"/>
      <c r="N2881" s="9"/>
      <c r="O2881" s="9"/>
      <c r="P2881" s="9"/>
      <c r="Q2881" s="9"/>
      <c r="R2881" s="9"/>
    </row>
    <row r="2882" spans="1:18" x14ac:dyDescent="0.2">
      <c r="A2882" s="33"/>
      <c r="B2882" s="36">
        <f t="shared" si="61"/>
        <v>15</v>
      </c>
      <c r="C2882" s="35" t="s">
        <v>2896</v>
      </c>
      <c r="D2882" s="36" t="s">
        <v>2897</v>
      </c>
      <c r="E2882" s="34" t="s">
        <v>2757</v>
      </c>
      <c r="F2882" s="38">
        <v>0</v>
      </c>
      <c r="G2882" s="66">
        <f>+VLOOKUP(C2882,'[7]I-404 (Conductores)'!$E$1:$I$63363,4,0)</f>
        <v>1183.26</v>
      </c>
      <c r="H2882" s="69"/>
      <c r="I2882" s="73"/>
      <c r="J2882" s="42">
        <v>15</v>
      </c>
      <c r="M2882" s="9"/>
      <c r="N2882" s="9"/>
      <c r="O2882" s="9"/>
      <c r="P2882" s="9"/>
      <c r="Q2882" s="9"/>
      <c r="R2882" s="9"/>
    </row>
    <row r="2883" spans="1:18" x14ac:dyDescent="0.2">
      <c r="A2883" s="33"/>
      <c r="B2883" s="36">
        <f t="shared" si="61"/>
        <v>16</v>
      </c>
      <c r="C2883" s="35" t="s">
        <v>2898</v>
      </c>
      <c r="D2883" s="36" t="s">
        <v>2899</v>
      </c>
      <c r="E2883" s="34" t="s">
        <v>2757</v>
      </c>
      <c r="F2883" s="38">
        <v>0</v>
      </c>
      <c r="G2883" s="66">
        <f>+VLOOKUP(C2883,'[7]I-404 (Conductores)'!$E$1:$I$63363,4,0)</f>
        <v>2800</v>
      </c>
      <c r="H2883" s="69"/>
      <c r="I2883" s="41"/>
      <c r="J2883" s="42">
        <v>15</v>
      </c>
      <c r="M2883" s="9"/>
      <c r="N2883" s="9"/>
      <c r="O2883" s="9"/>
      <c r="P2883" s="9"/>
      <c r="Q2883" s="9"/>
      <c r="R2883" s="9"/>
    </row>
    <row r="2884" spans="1:18" x14ac:dyDescent="0.2">
      <c r="A2884" s="33"/>
      <c r="B2884" s="36">
        <f t="shared" si="61"/>
        <v>17</v>
      </c>
      <c r="C2884" s="35" t="s">
        <v>2900</v>
      </c>
      <c r="D2884" s="36" t="s">
        <v>2901</v>
      </c>
      <c r="E2884" s="34" t="s">
        <v>2757</v>
      </c>
      <c r="F2884" s="38">
        <v>0</v>
      </c>
      <c r="G2884" s="66">
        <f>+VLOOKUP(C2884,'[7]I-404 (Conductores)'!$E$1:$I$63363,4,0)</f>
        <v>2800</v>
      </c>
      <c r="H2884" s="69"/>
      <c r="I2884" s="73"/>
      <c r="J2884" s="42">
        <v>15</v>
      </c>
      <c r="M2884" s="9"/>
      <c r="N2884" s="9"/>
      <c r="O2884" s="9"/>
      <c r="P2884" s="9"/>
      <c r="Q2884" s="9"/>
      <c r="R2884" s="9"/>
    </row>
    <row r="2885" spans="1:18" x14ac:dyDescent="0.2">
      <c r="A2885" s="33"/>
      <c r="B2885" s="36">
        <f t="shared" si="61"/>
        <v>18</v>
      </c>
      <c r="C2885" s="35" t="s">
        <v>2902</v>
      </c>
      <c r="D2885" s="36" t="s">
        <v>2901</v>
      </c>
      <c r="E2885" s="34" t="s">
        <v>2757</v>
      </c>
      <c r="F2885" s="38">
        <v>0</v>
      </c>
      <c r="G2885" s="66">
        <f>+VLOOKUP(C2885,'[7]I-404 (Conductores)'!$E$1:$I$63363,4,0)</f>
        <v>3170</v>
      </c>
      <c r="H2885" s="69"/>
      <c r="I2885" s="73"/>
      <c r="J2885" s="42">
        <v>15</v>
      </c>
      <c r="M2885" s="9"/>
      <c r="N2885" s="9"/>
      <c r="O2885" s="9"/>
      <c r="P2885" s="9"/>
      <c r="Q2885" s="9"/>
      <c r="R2885" s="9"/>
    </row>
    <row r="2886" spans="1:18" x14ac:dyDescent="0.2">
      <c r="A2886" s="33"/>
      <c r="B2886" s="36">
        <f t="shared" si="61"/>
        <v>19</v>
      </c>
      <c r="C2886" s="35" t="s">
        <v>2903</v>
      </c>
      <c r="D2886" s="36" t="s">
        <v>2901</v>
      </c>
      <c r="E2886" s="34" t="s">
        <v>2757</v>
      </c>
      <c r="F2886" s="38">
        <v>0</v>
      </c>
      <c r="G2886" s="66">
        <f>+VLOOKUP(C2886,'[7]I-404 (Conductores)'!$E$1:$I$63363,4,0)</f>
        <v>1349.3</v>
      </c>
      <c r="H2886" s="69"/>
      <c r="I2886" s="73"/>
      <c r="J2886" s="42">
        <v>15</v>
      </c>
      <c r="M2886" s="9"/>
      <c r="N2886" s="9"/>
      <c r="O2886" s="9"/>
      <c r="P2886" s="9"/>
      <c r="Q2886" s="9"/>
      <c r="R2886" s="9"/>
    </row>
    <row r="2887" spans="1:18" x14ac:dyDescent="0.2">
      <c r="A2887" s="33"/>
      <c r="B2887" s="36">
        <f t="shared" si="61"/>
        <v>20</v>
      </c>
      <c r="C2887" s="35" t="s">
        <v>2904</v>
      </c>
      <c r="D2887" s="36" t="s">
        <v>2905</v>
      </c>
      <c r="E2887" s="34" t="s">
        <v>2757</v>
      </c>
      <c r="F2887" s="38">
        <v>0</v>
      </c>
      <c r="G2887" s="66">
        <f>+VLOOKUP(C2887,'[7]I-404 (Conductores)'!$E$1:$I$63363,4,0)</f>
        <v>1500</v>
      </c>
      <c r="H2887" s="69"/>
      <c r="I2887" s="73"/>
      <c r="J2887" s="42">
        <v>10</v>
      </c>
      <c r="M2887" s="9"/>
      <c r="N2887" s="9"/>
      <c r="O2887" s="9"/>
      <c r="P2887" s="9"/>
      <c r="Q2887" s="9"/>
      <c r="R2887" s="9"/>
    </row>
    <row r="2888" spans="1:18" x14ac:dyDescent="0.2">
      <c r="A2888" s="33"/>
      <c r="B2888" s="36">
        <f t="shared" si="61"/>
        <v>21</v>
      </c>
      <c r="C2888" s="35" t="s">
        <v>2906</v>
      </c>
      <c r="D2888" s="36" t="s">
        <v>2907</v>
      </c>
      <c r="E2888" s="34" t="s">
        <v>2757</v>
      </c>
      <c r="F2888" s="38">
        <v>0</v>
      </c>
      <c r="G2888" s="66">
        <f>+VLOOKUP(C2888,'[7]I-404 (Conductores)'!$E$1:$I$63363,4,0)</f>
        <v>2000</v>
      </c>
      <c r="H2888" s="69"/>
      <c r="I2888" s="73"/>
      <c r="J2888" s="42">
        <v>10</v>
      </c>
      <c r="M2888" s="9"/>
      <c r="N2888" s="9"/>
      <c r="O2888" s="9"/>
      <c r="P2888" s="9"/>
      <c r="Q2888" s="9"/>
      <c r="R2888" s="9"/>
    </row>
    <row r="2889" spans="1:18" x14ac:dyDescent="0.2">
      <c r="A2889" s="33"/>
      <c r="B2889" s="36">
        <f t="shared" si="61"/>
        <v>22</v>
      </c>
      <c r="C2889" s="35" t="s">
        <v>2908</v>
      </c>
      <c r="D2889" s="36" t="s">
        <v>2909</v>
      </c>
      <c r="E2889" s="34" t="s">
        <v>50</v>
      </c>
      <c r="F2889" s="38">
        <v>0</v>
      </c>
      <c r="G2889" s="66">
        <f>+VLOOKUP(C2889,'[7]I-404 (Conductores)'!$E$1:$I$63363,4,0)</f>
        <v>9101.94</v>
      </c>
      <c r="H2889" s="69">
        <f>G2889</f>
        <v>9101.94</v>
      </c>
      <c r="I2889" s="41"/>
      <c r="J2889" s="42">
        <v>300</v>
      </c>
      <c r="M2889" s="9"/>
      <c r="N2889" s="9"/>
      <c r="O2889" s="9"/>
      <c r="P2889" s="9"/>
      <c r="Q2889" s="9"/>
      <c r="R2889" s="9"/>
    </row>
    <row r="2890" spans="1:18" x14ac:dyDescent="0.2">
      <c r="A2890" s="33"/>
      <c r="B2890" s="36">
        <f t="shared" si="61"/>
        <v>23</v>
      </c>
      <c r="C2890" s="35" t="s">
        <v>2910</v>
      </c>
      <c r="D2890" s="36" t="s">
        <v>2911</v>
      </c>
      <c r="E2890" s="34" t="s">
        <v>50</v>
      </c>
      <c r="F2890" s="38">
        <v>0</v>
      </c>
      <c r="G2890" s="66">
        <f>+VLOOKUP(C2890,'[7]I-404 (Conductores)'!$E$1:$I$63363,4,0)</f>
        <v>2438.88</v>
      </c>
      <c r="H2890" s="69">
        <f>G2890</f>
        <v>2438.88</v>
      </c>
      <c r="I2890" s="41"/>
      <c r="J2890" s="42">
        <v>200</v>
      </c>
      <c r="M2890" s="9"/>
      <c r="N2890" s="9"/>
      <c r="O2890" s="9"/>
      <c r="P2890" s="9"/>
      <c r="Q2890" s="9"/>
      <c r="R2890" s="9"/>
    </row>
    <row r="2891" spans="1:18" x14ac:dyDescent="0.2">
      <c r="A2891" s="33"/>
      <c r="B2891" s="36">
        <f t="shared" si="61"/>
        <v>24</v>
      </c>
      <c r="C2891" s="35" t="s">
        <v>2912</v>
      </c>
      <c r="D2891" s="36" t="s">
        <v>2913</v>
      </c>
      <c r="E2891" s="34" t="s">
        <v>50</v>
      </c>
      <c r="F2891" s="38">
        <v>0</v>
      </c>
      <c r="G2891" s="66">
        <f>+VLOOKUP(C2891,'[7]I-404 (Conductores)'!$E$1:$I$63363,4,0)</f>
        <v>2438.88</v>
      </c>
      <c r="H2891" s="69">
        <f>G2891</f>
        <v>2438.88</v>
      </c>
      <c r="I2891" s="41"/>
      <c r="J2891" s="42">
        <v>160</v>
      </c>
      <c r="M2891" s="9"/>
      <c r="N2891" s="9"/>
      <c r="O2891" s="9"/>
      <c r="P2891" s="9"/>
      <c r="Q2891" s="9"/>
      <c r="R2891" s="9"/>
    </row>
    <row r="2892" spans="1:18" x14ac:dyDescent="0.2">
      <c r="A2892" s="33"/>
      <c r="B2892" s="36">
        <f t="shared" si="61"/>
        <v>25</v>
      </c>
      <c r="C2892" s="35" t="s">
        <v>2914</v>
      </c>
      <c r="D2892" s="36" t="s">
        <v>2915</v>
      </c>
      <c r="E2892" s="34" t="s">
        <v>50</v>
      </c>
      <c r="F2892" s="38">
        <v>0</v>
      </c>
      <c r="G2892" s="66">
        <f>+VLOOKUP(C2892,'[7]I-404 (Conductores)'!$E$1:$I$63363,4,0)</f>
        <v>2438.88</v>
      </c>
      <c r="H2892" s="69">
        <f>G2892</f>
        <v>2438.88</v>
      </c>
      <c r="I2892" s="41"/>
      <c r="J2892" s="42">
        <v>100</v>
      </c>
      <c r="M2892" s="9"/>
      <c r="N2892" s="9"/>
      <c r="O2892" s="9"/>
      <c r="P2892" s="9"/>
      <c r="Q2892" s="9"/>
      <c r="R2892" s="9"/>
    </row>
    <row r="2893" spans="1:18" x14ac:dyDescent="0.2">
      <c r="A2893" s="33"/>
      <c r="B2893" s="36">
        <f t="shared" si="61"/>
        <v>26</v>
      </c>
      <c r="C2893" s="35" t="s">
        <v>2916</v>
      </c>
      <c r="D2893" s="36" t="s">
        <v>2917</v>
      </c>
      <c r="E2893" s="34" t="s">
        <v>50</v>
      </c>
      <c r="F2893" s="38">
        <v>0</v>
      </c>
      <c r="G2893" s="66">
        <f>+VLOOKUP(C2893,'[7]I-404 (Conductores)'!$E$1:$I$63363,4,0)</f>
        <v>2800</v>
      </c>
      <c r="H2893" s="69">
        <f>G2893</f>
        <v>2800</v>
      </c>
      <c r="I2893" s="41"/>
      <c r="J2893" s="42">
        <v>100</v>
      </c>
      <c r="M2893" s="9"/>
      <c r="N2893" s="9"/>
      <c r="O2893" s="9"/>
      <c r="P2893" s="9"/>
      <c r="Q2893" s="9"/>
      <c r="R2893" s="9"/>
    </row>
    <row r="2894" spans="1:18" x14ac:dyDescent="0.2">
      <c r="A2894" s="33"/>
      <c r="B2894" s="36">
        <f t="shared" si="61"/>
        <v>27</v>
      </c>
      <c r="C2894" s="35" t="s">
        <v>2918</v>
      </c>
      <c r="D2894" s="36" t="s">
        <v>2919</v>
      </c>
      <c r="E2894" s="34" t="s">
        <v>50</v>
      </c>
      <c r="F2894" s="38">
        <v>0</v>
      </c>
      <c r="G2894" s="66">
        <f>+VLOOKUP(C2894,'[7]I-404 (Conductores)'!$E$1:$I$63363,4,0)</f>
        <v>71.585000000000008</v>
      </c>
      <c r="H2894" s="74"/>
      <c r="I2894" s="68"/>
      <c r="J2894" s="42">
        <v>1</v>
      </c>
      <c r="M2894" s="9"/>
      <c r="N2894" s="9"/>
      <c r="O2894" s="9"/>
      <c r="P2894" s="9"/>
      <c r="Q2894" s="9"/>
      <c r="R2894" s="9"/>
    </row>
    <row r="2895" spans="1:18" x14ac:dyDescent="0.2">
      <c r="A2895" s="33"/>
      <c r="B2895" s="75"/>
      <c r="C2895" s="76"/>
      <c r="D2895" s="75"/>
      <c r="E2895" s="77"/>
      <c r="F2895" s="78"/>
      <c r="G2895" s="79"/>
      <c r="H2895" s="80"/>
      <c r="I2895" s="27"/>
      <c r="J2895" s="42"/>
      <c r="M2895" s="9"/>
      <c r="N2895" s="9"/>
      <c r="O2895" s="9"/>
      <c r="P2895" s="9"/>
      <c r="Q2895" s="9"/>
      <c r="R2895" s="9"/>
    </row>
    <row r="2896" spans="1:18" ht="15.75" x14ac:dyDescent="0.25">
      <c r="A2896" s="33"/>
      <c r="B2896" s="18" t="s">
        <v>2920</v>
      </c>
      <c r="D2896" s="25"/>
      <c r="E2896" s="26"/>
      <c r="F2896" s="81"/>
      <c r="G2896" s="27"/>
      <c r="H2896" s="27"/>
      <c r="I2896" s="32"/>
      <c r="J2896" s="28"/>
      <c r="M2896" s="9"/>
      <c r="N2896" s="9"/>
      <c r="O2896" s="9"/>
      <c r="P2896" s="9"/>
      <c r="Q2896" s="9"/>
      <c r="R2896" s="9"/>
    </row>
    <row r="2897" spans="1:18" ht="33.75" x14ac:dyDescent="0.2">
      <c r="A2897" s="33"/>
      <c r="B2897" s="29" t="s">
        <v>44</v>
      </c>
      <c r="C2897" s="29" t="s">
        <v>45</v>
      </c>
      <c r="D2897" s="29" t="s">
        <v>22</v>
      </c>
      <c r="E2897" s="29" t="s">
        <v>46</v>
      </c>
      <c r="F2897" s="30" t="s">
        <v>47</v>
      </c>
      <c r="G2897" s="30" t="s">
        <v>21</v>
      </c>
      <c r="H2897" s="31"/>
      <c r="I2897" s="41"/>
      <c r="J2897" s="30" t="s">
        <v>48</v>
      </c>
      <c r="M2897" s="9"/>
      <c r="N2897" s="9"/>
      <c r="O2897" s="9"/>
      <c r="P2897" s="9"/>
      <c r="Q2897" s="9"/>
      <c r="R2897" s="9"/>
    </row>
    <row r="2898" spans="1:18" x14ac:dyDescent="0.2">
      <c r="A2898" s="33"/>
      <c r="B2898" s="36">
        <v>1</v>
      </c>
      <c r="C2898" s="35" t="s">
        <v>2921</v>
      </c>
      <c r="D2898" s="82" t="str">
        <f>+VLOOKUP(MID(C2898,1,2),[11]!Ferr_Cond,2,0)&amp;" Conductor "&amp;VLOOKUP(RIGHT(C2898,2),[11]GENERALES!$H$43:$I$49,2,0)&amp;" "&amp;MID(C2898,5,3)&amp;" mm2"</f>
        <v>Varilla de armar Conductor AAAC 700 mm2</v>
      </c>
      <c r="E2898" s="34" t="s">
        <v>50</v>
      </c>
      <c r="F2898" s="38">
        <v>0</v>
      </c>
      <c r="G2898" s="66">
        <f>VLOOKUP(C2898,'[10]Peso Conductores'!B$1:E$65536,4,0)</f>
        <v>72.691698503549546</v>
      </c>
      <c r="H2898" s="67"/>
      <c r="I2898" s="41"/>
      <c r="J2898" s="42">
        <f>VLOOKUP(C2898,'[10]Peso Conductores'!B$1:G$65536,3,0)</f>
        <v>6.55</v>
      </c>
      <c r="M2898" s="9"/>
      <c r="N2898" s="9"/>
      <c r="O2898" s="9"/>
      <c r="P2898" s="9"/>
      <c r="Q2898" s="9"/>
      <c r="R2898" s="9"/>
    </row>
    <row r="2899" spans="1:18" x14ac:dyDescent="0.2">
      <c r="A2899" s="33"/>
      <c r="B2899" s="36">
        <f>+B2898+1</f>
        <v>2</v>
      </c>
      <c r="C2899" s="35" t="s">
        <v>2922</v>
      </c>
      <c r="D2899" s="82" t="str">
        <f>+VLOOKUP(MID(C2899,1,2),[11]!Ferr_Cond,2,0)&amp;" Conductor "&amp;VLOOKUP(RIGHT(C2899,2),[11]GENERALES!$H$43:$I$49,2,0)&amp;" "&amp;MID(C2899,5,3)&amp;" mm2"</f>
        <v>Varilla de armar Conductor ACSR 726 mm2</v>
      </c>
      <c r="E2899" s="34" t="s">
        <v>50</v>
      </c>
      <c r="F2899" s="38">
        <v>0</v>
      </c>
      <c r="G2899" s="66">
        <f>VLOOKUP(C2899,'[10]Peso Conductores'!B$1:E$65536,4,0)</f>
        <v>73.357576657780541</v>
      </c>
      <c r="H2899" s="67"/>
      <c r="I2899" s="41"/>
      <c r="J2899" s="42">
        <f>VLOOKUP(C2899,'[10]Peso Conductores'!B$1:G$65536,3,0)</f>
        <v>6.61</v>
      </c>
      <c r="M2899" s="9"/>
      <c r="N2899" s="9"/>
      <c r="O2899" s="9"/>
      <c r="P2899" s="9"/>
      <c r="Q2899" s="9"/>
      <c r="R2899" s="9"/>
    </row>
    <row r="2900" spans="1:18" x14ac:dyDescent="0.2">
      <c r="A2900" s="33"/>
      <c r="B2900" s="36">
        <f>+B2899+1</f>
        <v>3</v>
      </c>
      <c r="C2900" s="35" t="s">
        <v>2923</v>
      </c>
      <c r="D2900" s="82" t="str">
        <f>+VLOOKUP(MID(C2900,1,2),[11]!Ferr_Cond,2,0)&amp;" Conductor "&amp;VLOOKUP(RIGHT(C2900,2),[11]GENERALES!$H$43:$I$49,2,0)&amp;" "&amp;MID(C2900,5,3)&amp;" mm2"</f>
        <v>Varilla de armar Conductor ACAR 600 mm2</v>
      </c>
      <c r="E2900" s="34" t="s">
        <v>50</v>
      </c>
      <c r="F2900" s="38">
        <v>0</v>
      </c>
      <c r="G2900" s="66">
        <f>VLOOKUP(C2900,'[10]Peso Conductores'!B$1:E$65536,4,0)</f>
        <v>67.142713884957985</v>
      </c>
      <c r="H2900" s="67"/>
      <c r="I2900" s="41"/>
      <c r="J2900" s="42">
        <f>VLOOKUP(C2900,'[10]Peso Conductores'!B$1:G$65536,3,0)</f>
        <v>6.05</v>
      </c>
      <c r="M2900" s="9"/>
      <c r="N2900" s="9"/>
      <c r="O2900" s="9"/>
      <c r="P2900" s="9"/>
      <c r="Q2900" s="9"/>
      <c r="R2900" s="9"/>
    </row>
    <row r="2901" spans="1:18" x14ac:dyDescent="0.2">
      <c r="A2901" s="33"/>
      <c r="B2901" s="36">
        <f t="shared" ref="B2901:B2964" si="62">+B2900+1</f>
        <v>4</v>
      </c>
      <c r="C2901" s="35" t="s">
        <v>2924</v>
      </c>
      <c r="D2901" s="82" t="str">
        <f>+VLOOKUP(MID(C2901,1,2),[11]!Ferr_Cond,2,0)&amp;" Conductor "&amp;VLOOKUP(RIGHT(C2901,2),[11]GENERALES!$H$43:$I$49,2,0)&amp;" "&amp;MID(C2901,5,3)&amp;" mm2"</f>
        <v>Varilla de armar Conductor AAAC 600 mm2</v>
      </c>
      <c r="E2901" s="34" t="s">
        <v>50</v>
      </c>
      <c r="F2901" s="38">
        <v>0</v>
      </c>
      <c r="G2901" s="66">
        <f>VLOOKUP(C2901,'[10]Peso Conductores'!B$1:E$65536,4,0)</f>
        <v>67.142713884957985</v>
      </c>
      <c r="H2901" s="67"/>
      <c r="I2901" s="41"/>
      <c r="J2901" s="42">
        <f>VLOOKUP(C2901,'[10]Peso Conductores'!B$1:G$65536,3,0)</f>
        <v>6.05</v>
      </c>
      <c r="M2901" s="9"/>
      <c r="N2901" s="9"/>
      <c r="O2901" s="9"/>
      <c r="P2901" s="9"/>
      <c r="Q2901" s="9"/>
      <c r="R2901" s="9"/>
    </row>
    <row r="2902" spans="1:18" x14ac:dyDescent="0.2">
      <c r="A2902" s="33"/>
      <c r="B2902" s="36">
        <f t="shared" si="62"/>
        <v>5</v>
      </c>
      <c r="C2902" s="35" t="s">
        <v>2925</v>
      </c>
      <c r="D2902" s="82" t="str">
        <f>+VLOOKUP(MID(C2902,1,2),[11]!Ferr_Cond,2,0)&amp;" Conductor "&amp;VLOOKUP(RIGHT(C2902,2),[11]GENERALES!$H$43:$I$49,2,0)&amp;" "&amp;MID(C2902,5,3)&amp;" mm2"</f>
        <v>Varilla de armar Conductor ACSR 592 mm2</v>
      </c>
      <c r="E2902" s="34" t="s">
        <v>50</v>
      </c>
      <c r="F2902" s="38">
        <v>0</v>
      </c>
      <c r="G2902" s="66">
        <f>VLOOKUP(C2902,'[10]Peso Conductores'!B$1:E$65536,4,0)</f>
        <v>67.142713884957985</v>
      </c>
      <c r="H2902" s="67"/>
      <c r="I2902" s="41"/>
      <c r="J2902" s="42">
        <f>VLOOKUP(C2902,'[10]Peso Conductores'!B$1:G$65536,3,0)</f>
        <v>6.05</v>
      </c>
      <c r="M2902" s="9"/>
      <c r="N2902" s="9"/>
      <c r="O2902" s="9"/>
      <c r="P2902" s="9"/>
      <c r="Q2902" s="9"/>
      <c r="R2902" s="9"/>
    </row>
    <row r="2903" spans="1:18" x14ac:dyDescent="0.2">
      <c r="A2903" s="33"/>
      <c r="B2903" s="36">
        <f t="shared" si="62"/>
        <v>6</v>
      </c>
      <c r="C2903" s="35" t="s">
        <v>2926</v>
      </c>
      <c r="D2903" s="82" t="str">
        <f>+VLOOKUP(MID(C2903,1,2),[11]!Ferr_Cond,2,0)&amp;" Conductor "&amp;VLOOKUP(RIGHT(C2903,2),[11]GENERALES!$H$43:$I$49,2,0)&amp;" "&amp;MID(C2903,5,3)&amp;" mm2"</f>
        <v>Varilla de armar Conductor ACAR 500 mm2</v>
      </c>
      <c r="E2903" s="34" t="s">
        <v>50</v>
      </c>
      <c r="F2903" s="38">
        <v>0</v>
      </c>
      <c r="G2903" s="66">
        <f>VLOOKUP(C2903,'[10]Peso Conductores'!B$1:E$65536,4,0)</f>
        <v>53.048292953735405</v>
      </c>
      <c r="H2903" s="67"/>
      <c r="I2903" s="41"/>
      <c r="J2903" s="42">
        <f>VLOOKUP(C2903,'[10]Peso Conductores'!B$1:G$65536,3,0)</f>
        <v>4.78</v>
      </c>
      <c r="M2903" s="9"/>
      <c r="N2903" s="9"/>
      <c r="O2903" s="9"/>
      <c r="P2903" s="9"/>
      <c r="Q2903" s="9"/>
      <c r="R2903" s="9"/>
    </row>
    <row r="2904" spans="1:18" x14ac:dyDescent="0.2">
      <c r="A2904" s="33"/>
      <c r="B2904" s="36">
        <f t="shared" si="62"/>
        <v>7</v>
      </c>
      <c r="C2904" s="35" t="s">
        <v>2927</v>
      </c>
      <c r="D2904" s="82" t="str">
        <f>+VLOOKUP(MID(C2904,1,2),[11]!Ferr_Cond,2,0)&amp;" Conductor "&amp;VLOOKUP(RIGHT(C2904,2),[11]GENERALES!$H$43:$I$49,2,0)&amp;" "&amp;MID(C2904,5,3)&amp;" mm2"</f>
        <v>Varilla de armar Conductor AAAC 500 mm2</v>
      </c>
      <c r="E2904" s="34" t="s">
        <v>50</v>
      </c>
      <c r="F2904" s="38">
        <v>0</v>
      </c>
      <c r="G2904" s="66">
        <f>VLOOKUP(C2904,'[10]Peso Conductores'!B$1:E$65536,4,0)</f>
        <v>53.048292953735405</v>
      </c>
      <c r="H2904" s="67"/>
      <c r="I2904" s="41"/>
      <c r="J2904" s="42">
        <f>VLOOKUP(C2904,'[10]Peso Conductores'!B$1:G$65536,3,0)</f>
        <v>4.78</v>
      </c>
      <c r="M2904" s="9"/>
      <c r="N2904" s="9"/>
      <c r="O2904" s="9"/>
      <c r="P2904" s="9"/>
      <c r="Q2904" s="9"/>
      <c r="R2904" s="9"/>
    </row>
    <row r="2905" spans="1:18" x14ac:dyDescent="0.2">
      <c r="A2905" s="33"/>
      <c r="B2905" s="36">
        <f t="shared" si="62"/>
        <v>8</v>
      </c>
      <c r="C2905" s="35" t="s">
        <v>2928</v>
      </c>
      <c r="D2905" s="82" t="str">
        <f>+VLOOKUP(MID(C2905,1,2),[11]!Ferr_Cond,2,0)&amp;" Conductor "&amp;VLOOKUP(RIGHT(C2905,2),[11]GENERALES!$H$43:$I$49,2,0)&amp;" "&amp;MID(C2905,5,3)&amp;" mm2"</f>
        <v>Varilla de armar Conductor ACCR 500 mm2</v>
      </c>
      <c r="E2905" s="34" t="s">
        <v>50</v>
      </c>
      <c r="F2905" s="38">
        <v>0</v>
      </c>
      <c r="G2905" s="66">
        <f>VLOOKUP(C2905,'[10]Peso Conductores'!B$1:E$65536,4,0)</f>
        <v>237</v>
      </c>
      <c r="H2905" s="67"/>
      <c r="I2905" s="41"/>
      <c r="J2905" s="42">
        <f>VLOOKUP(C2905,'[10]Peso Conductores'!B$1:G$65536,3,0)</f>
        <v>5</v>
      </c>
      <c r="M2905" s="9"/>
      <c r="N2905" s="9"/>
      <c r="O2905" s="9"/>
      <c r="P2905" s="9"/>
      <c r="Q2905" s="9"/>
      <c r="R2905" s="9"/>
    </row>
    <row r="2906" spans="1:18" x14ac:dyDescent="0.2">
      <c r="A2906" s="33"/>
      <c r="B2906" s="36">
        <f t="shared" si="62"/>
        <v>9</v>
      </c>
      <c r="C2906" s="35" t="s">
        <v>2929</v>
      </c>
      <c r="D2906" s="82" t="str">
        <f>+VLOOKUP(MID(C2906,1,2),[11]!Ferr_Cond,2,0)&amp;" Conductor "&amp;VLOOKUP(RIGHT(C2906,2),[11]GENERALES!$H$43:$I$49,2,0)&amp;" "&amp;MID(C2906,5,3)&amp;" mm2"</f>
        <v>Varilla de armar Conductor ACAR 430 mm2</v>
      </c>
      <c r="E2906" s="34" t="s">
        <v>50</v>
      </c>
      <c r="F2906" s="38">
        <v>0</v>
      </c>
      <c r="G2906" s="66">
        <f>VLOOKUP(C2906,'[10]Peso Conductores'!B$1:E$65536,4,0)</f>
        <v>46.389511411425516</v>
      </c>
      <c r="H2906" s="67"/>
      <c r="I2906" s="41"/>
      <c r="J2906" s="42">
        <f>VLOOKUP(C2906,'[10]Peso Conductores'!B$1:G$65536,3,0)</f>
        <v>4.18</v>
      </c>
      <c r="M2906" s="9"/>
      <c r="N2906" s="9"/>
      <c r="O2906" s="9"/>
      <c r="P2906" s="9"/>
      <c r="Q2906" s="9"/>
      <c r="R2906" s="9"/>
    </row>
    <row r="2907" spans="1:18" x14ac:dyDescent="0.2">
      <c r="A2907" s="33"/>
      <c r="B2907" s="36">
        <f t="shared" si="62"/>
        <v>10</v>
      </c>
      <c r="C2907" s="35" t="s">
        <v>2930</v>
      </c>
      <c r="D2907" s="82" t="str">
        <f>+VLOOKUP(MID(C2907,1,2),[11]!Ferr_Cond,2,0)&amp;" Conductor "&amp;VLOOKUP(RIGHT(C2907,2),[11]GENERALES!$H$43:$I$49,2,0)&amp;" "&amp;MID(C2907,5,3)&amp;" mm2"</f>
        <v>Varilla de armar Conductor ACAR 400 mm2</v>
      </c>
      <c r="E2907" s="34" t="s">
        <v>50</v>
      </c>
      <c r="F2907" s="38">
        <v>0</v>
      </c>
      <c r="G2907" s="66">
        <f>VLOOKUP(C2907,'[10]Peso Conductores'!B$1:E$65536,4,0)</f>
        <v>44.50285664110438</v>
      </c>
      <c r="H2907" s="67"/>
      <c r="I2907" s="41"/>
      <c r="J2907" s="42">
        <f>VLOOKUP(C2907,'[10]Peso Conductores'!B$1:G$65536,3,0)</f>
        <v>4.01</v>
      </c>
      <c r="M2907" s="9"/>
      <c r="N2907" s="9"/>
      <c r="O2907" s="9"/>
      <c r="P2907" s="9"/>
      <c r="Q2907" s="9"/>
      <c r="R2907" s="9"/>
    </row>
    <row r="2908" spans="1:18" x14ac:dyDescent="0.2">
      <c r="A2908" s="33"/>
      <c r="B2908" s="36">
        <f t="shared" si="62"/>
        <v>11</v>
      </c>
      <c r="C2908" s="35" t="s">
        <v>2931</v>
      </c>
      <c r="D2908" s="82" t="str">
        <f>+VLOOKUP(MID(C2908,1,2),[11]!Ferr_Cond,2,0)&amp;" Conductor "&amp;VLOOKUP(RIGHT(C2908,2),[11]GENERALES!$H$43:$I$49,2,0)&amp;" "&amp;MID(C2908,5,3)&amp;" mm2"</f>
        <v>Varilla de armar Conductor ACSR 400 mm2</v>
      </c>
      <c r="E2908" s="34" t="s">
        <v>50</v>
      </c>
      <c r="F2908" s="38">
        <v>0</v>
      </c>
      <c r="G2908" s="66">
        <f>VLOOKUP(C2908,'[10]Peso Conductores'!B$1:E$65536,4,0)</f>
        <v>44.50285664110438</v>
      </c>
      <c r="H2908" s="67"/>
      <c r="I2908" s="41"/>
      <c r="J2908" s="42">
        <f>VLOOKUP(C2908,'[10]Peso Conductores'!B$1:G$65536,3,0)</f>
        <v>4.01</v>
      </c>
      <c r="M2908" s="9"/>
      <c r="N2908" s="9"/>
      <c r="O2908" s="9"/>
      <c r="P2908" s="9"/>
      <c r="Q2908" s="9"/>
      <c r="R2908" s="9"/>
    </row>
    <row r="2909" spans="1:18" x14ac:dyDescent="0.2">
      <c r="A2909" s="33"/>
      <c r="B2909" s="36">
        <f t="shared" si="62"/>
        <v>12</v>
      </c>
      <c r="C2909" s="35" t="s">
        <v>2932</v>
      </c>
      <c r="D2909" s="82" t="str">
        <f>+VLOOKUP(MID(C2909,1,2),[11]!Ferr_Cond,2,0)&amp;" Conductor "&amp;VLOOKUP(RIGHT(C2909,2),[11]GENERALES!$H$43:$I$49,2,0)&amp;" "&amp;MID(C2909,5,3)&amp;" mm2"</f>
        <v>Varilla de armar Conductor AAAC 400 mm2</v>
      </c>
      <c r="E2909" s="34" t="s">
        <v>50</v>
      </c>
      <c r="F2909" s="38">
        <v>0</v>
      </c>
      <c r="G2909" s="66">
        <f>VLOOKUP(C2909,'[10]Peso Conductores'!B$1:E$65536,4,0)</f>
        <v>44.50285664110438</v>
      </c>
      <c r="H2909" s="67"/>
      <c r="I2909" s="41"/>
      <c r="J2909" s="42">
        <f>VLOOKUP(C2909,'[10]Peso Conductores'!B$1:G$65536,3,0)</f>
        <v>4.01</v>
      </c>
      <c r="M2909" s="9"/>
      <c r="N2909" s="9"/>
      <c r="O2909" s="9"/>
      <c r="P2909" s="9"/>
      <c r="Q2909" s="9"/>
      <c r="R2909" s="9"/>
    </row>
    <row r="2910" spans="1:18" x14ac:dyDescent="0.2">
      <c r="A2910" s="33"/>
      <c r="B2910" s="36">
        <f t="shared" si="62"/>
        <v>13</v>
      </c>
      <c r="C2910" s="35" t="s">
        <v>2933</v>
      </c>
      <c r="D2910" s="82" t="str">
        <f>+VLOOKUP(MID(C2910,1,2),[11]!Ferr_Cond,2,0)&amp;" Conductor "&amp;VLOOKUP(RIGHT(C2910,2),[11]GENERALES!$H$43:$I$49,2,0)&amp;" "&amp;MID(C2910,5,3)&amp;" mm2"</f>
        <v>Varilla de armar Conductor ACAR 380 mm2</v>
      </c>
      <c r="E2910" s="34" t="s">
        <v>50</v>
      </c>
      <c r="F2910" s="38">
        <v>0</v>
      </c>
      <c r="G2910" s="66">
        <f>VLOOKUP(C2910,'[10]Peso Conductores'!B$1:E$65536,4,0)</f>
        <v>40.840526792833948</v>
      </c>
      <c r="H2910" s="67"/>
      <c r="I2910" s="41"/>
      <c r="J2910" s="42">
        <f>VLOOKUP(C2910,'[10]Peso Conductores'!B$1:G$65536,3,0)</f>
        <v>3.68</v>
      </c>
      <c r="M2910" s="9"/>
      <c r="N2910" s="9"/>
      <c r="O2910" s="9"/>
      <c r="P2910" s="9"/>
      <c r="Q2910" s="9"/>
      <c r="R2910" s="9"/>
    </row>
    <row r="2911" spans="1:18" x14ac:dyDescent="0.2">
      <c r="A2911" s="33"/>
      <c r="B2911" s="36">
        <f t="shared" si="62"/>
        <v>14</v>
      </c>
      <c r="C2911" s="35" t="s">
        <v>2934</v>
      </c>
      <c r="D2911" s="82" t="str">
        <f>+VLOOKUP(MID(C2911,1,2),[11]!Ferr_Cond,2,0)&amp;" Conductor "&amp;VLOOKUP(RIGHT(C2911,2),[11]GENERALES!$H$43:$I$49,2,0)&amp;" "&amp;MID(C2911,5,3)&amp;" mm2"</f>
        <v>Varilla de armar Conductor ACAR 350 mm2</v>
      </c>
      <c r="E2911" s="34" t="s">
        <v>50</v>
      </c>
      <c r="F2911" s="38">
        <v>0</v>
      </c>
      <c r="G2911" s="66">
        <f>VLOOKUP(C2911,'[10]Peso Conductores'!B$1:E$65536,4,0)</f>
        <v>29.964516940394475</v>
      </c>
      <c r="H2911" s="67"/>
      <c r="I2911" s="41"/>
      <c r="J2911" s="42">
        <f>VLOOKUP(C2911,'[10]Peso Conductores'!B$1:G$65536,3,0)</f>
        <v>2.7</v>
      </c>
      <c r="M2911" s="9"/>
      <c r="N2911" s="9"/>
      <c r="O2911" s="9"/>
      <c r="P2911" s="9"/>
      <c r="Q2911" s="9"/>
      <c r="R2911" s="9"/>
    </row>
    <row r="2912" spans="1:18" x14ac:dyDescent="0.2">
      <c r="A2912" s="33"/>
      <c r="B2912" s="36">
        <f t="shared" si="62"/>
        <v>15</v>
      </c>
      <c r="C2912" s="35" t="s">
        <v>2935</v>
      </c>
      <c r="D2912" s="82" t="str">
        <f>+VLOOKUP(MID(C2912,1,2),[11]!Ferr_Cond,2,0)&amp;" Conductor "&amp;VLOOKUP(RIGHT(C2912,2),[11]GENERALES!$H$43:$I$49,2,0)&amp;" "&amp;MID(C2912,5,3)&amp;" mm2"</f>
        <v>Varilla de armar Conductor ACSR 315 mm2</v>
      </c>
      <c r="E2912" s="34" t="s">
        <v>50</v>
      </c>
      <c r="F2912" s="38">
        <v>0</v>
      </c>
      <c r="G2912" s="66">
        <f>VLOOKUP(C2912,'[10]Peso Conductores'!B$1:E$65536,4,0)</f>
        <v>27.190024631098691</v>
      </c>
      <c r="H2912" s="67"/>
      <c r="I2912" s="41"/>
      <c r="J2912" s="42">
        <f>VLOOKUP(C2912,'[10]Peso Conductores'!B$1:G$65536,3,0)</f>
        <v>2.4500000000000002</v>
      </c>
      <c r="M2912" s="9"/>
      <c r="N2912" s="9"/>
      <c r="O2912" s="9"/>
      <c r="P2912" s="9"/>
      <c r="Q2912" s="9"/>
      <c r="R2912" s="9"/>
    </row>
    <row r="2913" spans="1:18" x14ac:dyDescent="0.2">
      <c r="A2913" s="33"/>
      <c r="B2913" s="36">
        <f t="shared" si="62"/>
        <v>16</v>
      </c>
      <c r="C2913" s="35" t="s">
        <v>2936</v>
      </c>
      <c r="D2913" s="82" t="str">
        <f>+VLOOKUP(MID(C2913,1,2),[11]!Ferr_Cond,2,0)&amp;" Conductor "&amp;VLOOKUP(RIGHT(C2913,2),[11]GENERALES!$H$43:$I$49,2,0)&amp;" "&amp;MID(C2913,5,3)&amp;" mm2"</f>
        <v>Varilla de armar Conductor ACAR 300 mm2</v>
      </c>
      <c r="E2913" s="34" t="s">
        <v>50</v>
      </c>
      <c r="F2913" s="38">
        <v>0</v>
      </c>
      <c r="G2913" s="66">
        <f>VLOOKUP(C2913,'[10]Peso Conductores'!B$1:E$65536,4,0)</f>
        <v>24.415532321802907</v>
      </c>
      <c r="H2913" s="67"/>
      <c r="I2913" s="41"/>
      <c r="J2913" s="42">
        <f>VLOOKUP(C2913,'[10]Peso Conductores'!B$1:G$65536,3,0)</f>
        <v>2.2000000000000002</v>
      </c>
      <c r="M2913" s="9"/>
      <c r="N2913" s="9"/>
      <c r="O2913" s="9"/>
      <c r="P2913" s="9"/>
      <c r="Q2913" s="9"/>
      <c r="R2913" s="9"/>
    </row>
    <row r="2914" spans="1:18" x14ac:dyDescent="0.2">
      <c r="A2914" s="33"/>
      <c r="B2914" s="36">
        <f t="shared" si="62"/>
        <v>17</v>
      </c>
      <c r="C2914" s="35" t="s">
        <v>2937</v>
      </c>
      <c r="D2914" s="82" t="str">
        <f>+VLOOKUP(MID(C2914,1,2),[11]!Ferr_Cond,2,0)&amp;" Conductor "&amp;VLOOKUP(RIGHT(C2914,2),[11]GENERALES!$H$43:$I$49,2,0)&amp;" "&amp;MID(C2914,5,3)&amp;" mm2"</f>
        <v>Varilla de armar Conductor AAAC 300 mm2</v>
      </c>
      <c r="E2914" s="34" t="s">
        <v>50</v>
      </c>
      <c r="F2914" s="38">
        <v>0</v>
      </c>
      <c r="G2914" s="66">
        <f>VLOOKUP(C2914,'[10]Peso Conductores'!B$1:E$65536,4,0)</f>
        <v>24.415532321802907</v>
      </c>
      <c r="H2914" s="67"/>
      <c r="I2914" s="41"/>
      <c r="J2914" s="42">
        <f>VLOOKUP(C2914,'[10]Peso Conductores'!B$1:G$65536,3,0)</f>
        <v>2.2000000000000002</v>
      </c>
      <c r="M2914" s="9"/>
      <c r="N2914" s="9"/>
      <c r="O2914" s="9"/>
      <c r="P2914" s="9"/>
      <c r="Q2914" s="9"/>
      <c r="R2914" s="9"/>
    </row>
    <row r="2915" spans="1:18" x14ac:dyDescent="0.2">
      <c r="A2915" s="33"/>
      <c r="B2915" s="36">
        <f t="shared" si="62"/>
        <v>18</v>
      </c>
      <c r="C2915" s="35" t="s">
        <v>2938</v>
      </c>
      <c r="D2915" s="82" t="str">
        <f>+VLOOKUP(MID(C2915,1,2),[11]!Ferr_Cond,2,0)&amp;" Conductor "&amp;VLOOKUP(RIGHT(C2915,2),[11]GENERALES!$H$43:$I$49,2,0)&amp;" "&amp;MID(C2915,5,3)&amp;" mm2"</f>
        <v>Varilla de armar Conductor ACAR 280 mm2</v>
      </c>
      <c r="E2915" s="34" t="s">
        <v>50</v>
      </c>
      <c r="F2915" s="38">
        <v>0</v>
      </c>
      <c r="G2915" s="66">
        <f>VLOOKUP(C2915,'[10]Peso Conductores'!B$1:E$65536,4,0)</f>
        <v>24.415532321802907</v>
      </c>
      <c r="H2915" s="67"/>
      <c r="I2915" s="41"/>
      <c r="J2915" s="42">
        <f>VLOOKUP(C2915,'[10]Peso Conductores'!B$1:G$65536,3,0)</f>
        <v>2.2000000000000002</v>
      </c>
      <c r="M2915" s="9"/>
      <c r="N2915" s="9"/>
      <c r="O2915" s="9"/>
      <c r="P2915" s="9"/>
      <c r="Q2915" s="9"/>
      <c r="R2915" s="9"/>
    </row>
    <row r="2916" spans="1:18" x14ac:dyDescent="0.2">
      <c r="A2916" s="33"/>
      <c r="B2916" s="36">
        <f t="shared" si="62"/>
        <v>19</v>
      </c>
      <c r="C2916" s="35" t="s">
        <v>2939</v>
      </c>
      <c r="D2916" s="82" t="str">
        <f>+VLOOKUP(MID(C2916,1,2),[11]!Ferr_Cond,2,0)&amp;" Conductor "&amp;VLOOKUP(RIGHT(C2916,2),[11]GENERALES!$H$43:$I$49,2,0)&amp;" "&amp;MID(C2916,5,3)&amp;" mm2"</f>
        <v>Varilla de armar Conductor ACSR 250 mm2</v>
      </c>
      <c r="E2916" s="34" t="s">
        <v>50</v>
      </c>
      <c r="F2916" s="38">
        <v>0</v>
      </c>
      <c r="G2916" s="66">
        <f>VLOOKUP(C2916,'[10]Peso Conductores'!B$1:E$65536,4,0)</f>
        <v>24.415532321802907</v>
      </c>
      <c r="H2916" s="67"/>
      <c r="I2916" s="41"/>
      <c r="J2916" s="42">
        <f>VLOOKUP(C2916,'[10]Peso Conductores'!B$1:G$65536,3,0)</f>
        <v>2.2000000000000002</v>
      </c>
      <c r="M2916" s="9"/>
      <c r="N2916" s="9"/>
      <c r="O2916" s="9"/>
      <c r="P2916" s="9"/>
      <c r="Q2916" s="9"/>
      <c r="R2916" s="9"/>
    </row>
    <row r="2917" spans="1:18" x14ac:dyDescent="0.2">
      <c r="A2917" s="33"/>
      <c r="B2917" s="36">
        <f t="shared" si="62"/>
        <v>20</v>
      </c>
      <c r="C2917" s="35" t="s">
        <v>2940</v>
      </c>
      <c r="D2917" s="82" t="str">
        <f>+VLOOKUP(MID(C2917,1,2),[11]!Ferr_Cond,2,0)&amp;" Conductor "&amp;VLOOKUP(RIGHT(C2917,2),[11]GENERALES!$H$43:$I$49,2,0)&amp;" "&amp;MID(C2917,5,3)&amp;" mm2"</f>
        <v>Varilla de armar Conductor AAACE 242 mm2</v>
      </c>
      <c r="E2917" s="34" t="s">
        <v>50</v>
      </c>
      <c r="F2917" s="38">
        <v>0</v>
      </c>
      <c r="G2917" s="66">
        <f>VLOOKUP(C2917,'[10]Peso Conductores'!B$1:E$65536,4,0)</f>
        <v>21.973979089622613</v>
      </c>
      <c r="H2917" s="67"/>
      <c r="I2917" s="41"/>
      <c r="J2917" s="42">
        <f>VLOOKUP(C2917,'[10]Peso Conductores'!B$1:G$65536,3,0)</f>
        <v>1.98</v>
      </c>
      <c r="M2917" s="9"/>
      <c r="N2917" s="9"/>
      <c r="O2917" s="9"/>
      <c r="P2917" s="9"/>
      <c r="Q2917" s="9"/>
      <c r="R2917" s="9"/>
    </row>
    <row r="2918" spans="1:18" x14ac:dyDescent="0.2">
      <c r="A2918" s="33"/>
      <c r="B2918" s="36">
        <f t="shared" si="62"/>
        <v>21</v>
      </c>
      <c r="C2918" s="35" t="s">
        <v>2941</v>
      </c>
      <c r="D2918" s="82" t="str">
        <f>+VLOOKUP(MID(C2918,1,2),[11]!Ferr_Cond,2,0)&amp;" Conductor "&amp;VLOOKUP(RIGHT(C2918,2),[11]GENERALES!$H$43:$I$49,2,0)&amp;" "&amp;MID(C2918,5,3)&amp;" mm2"</f>
        <v>Varilla de armar Conductor ACAR 240 mm2</v>
      </c>
      <c r="E2918" s="34" t="s">
        <v>50</v>
      </c>
      <c r="F2918" s="38">
        <v>0</v>
      </c>
      <c r="G2918" s="66">
        <f>VLOOKUP(C2918,'[10]Peso Conductores'!B$1:E$65536,4,0)</f>
        <v>21.973979089622613</v>
      </c>
      <c r="H2918" s="67"/>
      <c r="I2918" s="41"/>
      <c r="J2918" s="42">
        <f>VLOOKUP(C2918,'[10]Peso Conductores'!B$1:G$65536,3,0)</f>
        <v>1.98</v>
      </c>
      <c r="M2918" s="9"/>
      <c r="N2918" s="9"/>
      <c r="O2918" s="9"/>
      <c r="P2918" s="9"/>
      <c r="Q2918" s="9"/>
      <c r="R2918" s="9"/>
    </row>
    <row r="2919" spans="1:18" x14ac:dyDescent="0.2">
      <c r="A2919" s="33"/>
      <c r="B2919" s="36">
        <f t="shared" si="62"/>
        <v>22</v>
      </c>
      <c r="C2919" s="35" t="s">
        <v>2942</v>
      </c>
      <c r="D2919" s="82" t="str">
        <f>+VLOOKUP(MID(C2919,1,2),[11]!Ferr_Cond,2,0)&amp;" Conductor "&amp;VLOOKUP(RIGHT(C2919,2),[11]GENERALES!$H$43:$I$49,2,0)&amp;" "&amp;MID(C2919,5,3)&amp;" mm2"</f>
        <v>Varilla de armar Conductor AAAC 240 mm2</v>
      </c>
      <c r="E2919" s="34" t="s">
        <v>50</v>
      </c>
      <c r="F2919" s="38">
        <v>0</v>
      </c>
      <c r="G2919" s="66">
        <f>VLOOKUP(C2919,'[10]Peso Conductores'!B$1:E$65536,4,0)</f>
        <v>21.973979089622613</v>
      </c>
      <c r="H2919" s="67"/>
      <c r="I2919" s="41"/>
      <c r="J2919" s="42">
        <f>VLOOKUP(C2919,'[10]Peso Conductores'!B$1:G$65536,3,0)</f>
        <v>1.98</v>
      </c>
      <c r="M2919" s="9"/>
      <c r="N2919" s="9"/>
      <c r="O2919" s="9"/>
      <c r="P2919" s="9"/>
      <c r="Q2919" s="9"/>
      <c r="R2919" s="9"/>
    </row>
    <row r="2920" spans="1:18" x14ac:dyDescent="0.2">
      <c r="A2920" s="33"/>
      <c r="B2920" s="36">
        <f t="shared" si="62"/>
        <v>23</v>
      </c>
      <c r="C2920" s="35" t="s">
        <v>2943</v>
      </c>
      <c r="D2920" s="82" t="str">
        <f>+VLOOKUP(MID(C2920,1,2),[11]!Ferr_Cond,2,0)&amp;" Conductor "&amp;VLOOKUP(RIGHT(C2920,2),[11]GENERALES!$H$43:$I$49,2,0)&amp;" "&amp;MID(C2920,5,3)&amp;" mm2"</f>
        <v>Varilla de armar Conductor AAAC 185 mm2</v>
      </c>
      <c r="E2920" s="34" t="s">
        <v>50</v>
      </c>
      <c r="F2920" s="38">
        <v>0</v>
      </c>
      <c r="G2920" s="66">
        <f>VLOOKUP(C2920,'[10]Peso Conductores'!B$1:E$65536,4,0)</f>
        <v>14.260890469780332</v>
      </c>
      <c r="H2920" s="67"/>
      <c r="I2920" s="41"/>
      <c r="J2920" s="42">
        <f>VLOOKUP(C2920,'[10]Peso Conductores'!B$1:G$65536,3,0)</f>
        <v>1.2849999999999999</v>
      </c>
      <c r="M2920" s="9"/>
      <c r="N2920" s="9"/>
      <c r="O2920" s="9"/>
      <c r="P2920" s="9"/>
      <c r="Q2920" s="9"/>
      <c r="R2920" s="9"/>
    </row>
    <row r="2921" spans="1:18" x14ac:dyDescent="0.2">
      <c r="A2921" s="33"/>
      <c r="B2921" s="36">
        <f t="shared" si="62"/>
        <v>24</v>
      </c>
      <c r="C2921" s="35" t="s">
        <v>2944</v>
      </c>
      <c r="D2921" s="82" t="str">
        <f>+VLOOKUP(MID(C2921,1,2),[11]!Ferr_Cond,2,0)&amp;" Conductor "&amp;VLOOKUP(RIGHT(C2921,2),[11]GENERALES!$H$43:$I$49,2,0)&amp;" "&amp;MID(C2921,5,3)&amp;" mm2"</f>
        <v>Varilla de armar Conductor ACCR 150 mm2</v>
      </c>
      <c r="E2921" s="34" t="s">
        <v>50</v>
      </c>
      <c r="F2921" s="38">
        <v>0</v>
      </c>
      <c r="G2921" s="66">
        <f>VLOOKUP(C2921,'[10]Peso Conductores'!B$1:E$65536,4,0)</f>
        <v>16</v>
      </c>
      <c r="H2921" s="67"/>
      <c r="I2921" s="41"/>
      <c r="J2921" s="42">
        <f>VLOOKUP(C2921,'[10]Peso Conductores'!B$1:G$65536,3,0)</f>
        <v>1</v>
      </c>
      <c r="M2921" s="9"/>
      <c r="N2921" s="9"/>
      <c r="O2921" s="9"/>
      <c r="P2921" s="9"/>
      <c r="Q2921" s="9"/>
      <c r="R2921" s="9"/>
    </row>
    <row r="2922" spans="1:18" x14ac:dyDescent="0.2">
      <c r="A2922" s="33"/>
      <c r="B2922" s="36">
        <f t="shared" si="62"/>
        <v>25</v>
      </c>
      <c r="C2922" s="35" t="s">
        <v>2945</v>
      </c>
      <c r="D2922" s="82" t="str">
        <f>+VLOOKUP(MID(C2922,1,2),[11]!Ferr_Cond,2,0)&amp;" Conductor "&amp;VLOOKUP(RIGHT(C2922,2),[11]GENERALES!$H$43:$I$49,2,0)&amp;" "&amp;MID(C2922,5,3)&amp;" mm2"</f>
        <v>Varilla de armar Conductor AAACE 177 mm2</v>
      </c>
      <c r="E2922" s="34" t="s">
        <v>50</v>
      </c>
      <c r="F2922" s="38">
        <v>0</v>
      </c>
      <c r="G2922" s="66">
        <f>VLOOKUP(C2922,'[10]Peso Conductores'!B$1:E$65536,4,0)</f>
        <v>14.260890469780332</v>
      </c>
      <c r="H2922" s="67"/>
      <c r="I2922" s="41"/>
      <c r="J2922" s="42">
        <f>VLOOKUP(C2922,'[10]Peso Conductores'!B$1:G$65536,3,0)</f>
        <v>1.2849999999999999</v>
      </c>
      <c r="M2922" s="9"/>
      <c r="N2922" s="9"/>
      <c r="O2922" s="9"/>
      <c r="P2922" s="9"/>
      <c r="Q2922" s="9"/>
      <c r="R2922" s="9"/>
    </row>
    <row r="2923" spans="1:18" x14ac:dyDescent="0.2">
      <c r="A2923" s="33"/>
      <c r="B2923" s="36">
        <f t="shared" si="62"/>
        <v>26</v>
      </c>
      <c r="C2923" s="35" t="s">
        <v>2946</v>
      </c>
      <c r="D2923" s="82" t="str">
        <f>+VLOOKUP(MID(C2923,1,2),[11]!Ferr_Cond,2,0)&amp;" Conductor "&amp;VLOOKUP(RIGHT(C2923,2),[11]GENERALES!$H$43:$I$49,2,0)&amp;" "&amp;MID(C2923,5,3)&amp;" mm2"</f>
        <v>Varilla de armar Conductor AAAC 150 mm2</v>
      </c>
      <c r="E2923" s="34" t="s">
        <v>50</v>
      </c>
      <c r="F2923" s="38">
        <v>0</v>
      </c>
      <c r="G2923" s="66">
        <f>VLOOKUP(C2923,'[10]Peso Conductores'!B$1:E$65536,4,0)</f>
        <v>10.654050467695813</v>
      </c>
      <c r="H2923" s="67"/>
      <c r="I2923" s="41"/>
      <c r="J2923" s="42">
        <f>VLOOKUP(C2923,'[10]Peso Conductores'!B$1:G$65536,3,0)</f>
        <v>0.96</v>
      </c>
      <c r="M2923" s="9"/>
      <c r="N2923" s="9"/>
      <c r="O2923" s="9"/>
      <c r="P2923" s="9"/>
      <c r="Q2923" s="9"/>
      <c r="R2923" s="9"/>
    </row>
    <row r="2924" spans="1:18" x14ac:dyDescent="0.2">
      <c r="A2924" s="33"/>
      <c r="B2924" s="36">
        <f t="shared" si="62"/>
        <v>27</v>
      </c>
      <c r="C2924" s="35" t="s">
        <v>2947</v>
      </c>
      <c r="D2924" s="82" t="str">
        <f>+VLOOKUP(MID(C2924,1,2),[11]!Ferr_Cond,2,0)&amp;" Conductor "&amp;VLOOKUP(RIGHT(C2924,2),[11]GENERALES!$H$43:$I$49,2,0)&amp;" "&amp;MID(C2924,5,3)&amp;" mm2"</f>
        <v>Varilla de armar Conductor AAAC 120 mm2</v>
      </c>
      <c r="E2924" s="34" t="s">
        <v>50</v>
      </c>
      <c r="F2924" s="38">
        <v>0</v>
      </c>
      <c r="G2924" s="66">
        <f>VLOOKUP(C2924,'[10]Peso Conductores'!B$1:E$65536,4,0)</f>
        <v>7.435639388912703</v>
      </c>
      <c r="H2924" s="67"/>
      <c r="I2924" s="41"/>
      <c r="J2924" s="42">
        <f>VLOOKUP(C2924,'[10]Peso Conductores'!B$1:G$65536,3,0)</f>
        <v>0.67</v>
      </c>
      <c r="M2924" s="9"/>
      <c r="N2924" s="9"/>
      <c r="O2924" s="9"/>
      <c r="P2924" s="9"/>
      <c r="Q2924" s="9"/>
      <c r="R2924" s="9"/>
    </row>
    <row r="2925" spans="1:18" x14ac:dyDescent="0.2">
      <c r="A2925" s="33"/>
      <c r="B2925" s="36">
        <f t="shared" si="62"/>
        <v>28</v>
      </c>
      <c r="C2925" s="35" t="s">
        <v>2948</v>
      </c>
      <c r="D2925" s="82" t="str">
        <f>+VLOOKUP(MID(C2925,1,2),[11]!Ferr_Cond,2,0)&amp;" Conductor "&amp;VLOOKUP(RIGHT(C2925,2),[11]GENERALES!$H$43:$I$49,2,0)&amp;" "&amp;MID(C2925,5,3)&amp;" mm2"</f>
        <v>Varilla de armar Conductor AAAC 095 mm2</v>
      </c>
      <c r="E2925" s="34" t="s">
        <v>50</v>
      </c>
      <c r="F2925" s="38">
        <v>0</v>
      </c>
      <c r="G2925" s="66">
        <f>VLOOKUP(C2925,'[10]Peso Conductores'!B$1:E$65536,4,0)</f>
        <v>7.1581901579831246</v>
      </c>
      <c r="H2925" s="67"/>
      <c r="I2925" s="41"/>
      <c r="J2925" s="42">
        <f>VLOOKUP(C2925,'[10]Peso Conductores'!B$1:G$65536,3,0)</f>
        <v>0.64500000000000002</v>
      </c>
      <c r="M2925" s="9"/>
      <c r="N2925" s="9"/>
      <c r="O2925" s="9"/>
      <c r="P2925" s="9"/>
      <c r="Q2925" s="9"/>
      <c r="R2925" s="9"/>
    </row>
    <row r="2926" spans="1:18" x14ac:dyDescent="0.2">
      <c r="A2926" s="33"/>
      <c r="B2926" s="36">
        <f t="shared" si="62"/>
        <v>29</v>
      </c>
      <c r="C2926" s="35" t="s">
        <v>2949</v>
      </c>
      <c r="D2926" s="82" t="str">
        <f>+VLOOKUP(MID(C2926,1,2),[11]!Ferr_Cond,2,0)&amp;" Conductor "&amp;VLOOKUP(RIGHT(C2926,2),[11]GENERALES!$H$43:$I$49,2,0)&amp;" "&amp;MID(C2926,5,3)&amp;" mm2"</f>
        <v>Varilla de armar Conductor ACSR 080 mm2</v>
      </c>
      <c r="E2926" s="34" t="s">
        <v>50</v>
      </c>
      <c r="F2926" s="38">
        <v>0</v>
      </c>
      <c r="G2926" s="66">
        <f>VLOOKUP(C2926,'[10]Peso Conductores'!B$1:E$65536,4,0)</f>
        <v>4.6611470796169181</v>
      </c>
      <c r="H2926" s="67"/>
      <c r="I2926" s="41"/>
      <c r="J2926" s="42">
        <f>VLOOKUP(C2926,'[10]Peso Conductores'!B$1:G$65536,3,0)</f>
        <v>0.42</v>
      </c>
      <c r="M2926" s="9"/>
      <c r="N2926" s="9"/>
      <c r="O2926" s="9"/>
      <c r="P2926" s="9"/>
      <c r="Q2926" s="9"/>
      <c r="R2926" s="9"/>
    </row>
    <row r="2927" spans="1:18" x14ac:dyDescent="0.2">
      <c r="A2927" s="33"/>
      <c r="B2927" s="36">
        <f t="shared" si="62"/>
        <v>30</v>
      </c>
      <c r="C2927" s="35" t="s">
        <v>2950</v>
      </c>
      <c r="D2927" s="82" t="str">
        <f>+VLOOKUP(MID(C2927,1,2),[11]!Ferr_Cond,2,0)&amp;" Conductor "&amp;VLOOKUP(RIGHT(C2927,2),[11]GENERALES!$H$43:$I$49,2,0)&amp;" "&amp;MID(C2927,5,3)&amp;" mm2"</f>
        <v>Varilla de armar Conductor AAAC 050 mm2</v>
      </c>
      <c r="E2927" s="34" t="s">
        <v>50</v>
      </c>
      <c r="F2927" s="38">
        <v>0</v>
      </c>
      <c r="G2927" s="66">
        <f>VLOOKUP(C2927,'[10]Peso Conductores'!B$1:E$65536,4,0)</f>
        <v>3.8842892330140981</v>
      </c>
      <c r="H2927" s="67"/>
      <c r="I2927" s="41"/>
      <c r="J2927" s="42">
        <f>VLOOKUP(C2927,'[10]Peso Conductores'!B$1:G$65536,3,0)</f>
        <v>0.35</v>
      </c>
      <c r="M2927" s="9"/>
      <c r="N2927" s="9"/>
      <c r="O2927" s="9"/>
      <c r="P2927" s="9"/>
      <c r="Q2927" s="9"/>
      <c r="R2927" s="9"/>
    </row>
    <row r="2928" spans="1:18" x14ac:dyDescent="0.2">
      <c r="A2928" s="33"/>
      <c r="B2928" s="36">
        <f t="shared" si="62"/>
        <v>31</v>
      </c>
      <c r="C2928" s="35" t="s">
        <v>2951</v>
      </c>
      <c r="D2928" s="82" t="str">
        <f>+VLOOKUP(MID(C2928,1,2),[11]!Ferr_Cond,2,0)&amp;" Conductor "&amp;VLOOKUP(RIGHT(C2928,2),[11]GENERALES!$H$43:$I$49,2,0)&amp;" "&amp;MID(C2928,5,3)&amp;" mm2"</f>
        <v>Varilla de armar Conductor AAAC 035 mm2</v>
      </c>
      <c r="E2928" s="34" t="s">
        <v>50</v>
      </c>
      <c r="F2928" s="38">
        <v>0</v>
      </c>
      <c r="G2928" s="66">
        <f>VLOOKUP(C2928,'[10]Peso Conductores'!B$1:E$65536,4,0)</f>
        <v>3.107431386411279</v>
      </c>
      <c r="H2928" s="67"/>
      <c r="I2928" s="41"/>
      <c r="J2928" s="42">
        <f>VLOOKUP(C2928,'[10]Peso Conductores'!B$1:G$65536,3,0)</f>
        <v>0.28000000000000003</v>
      </c>
      <c r="M2928" s="9"/>
      <c r="N2928" s="9"/>
      <c r="O2928" s="9"/>
      <c r="P2928" s="9"/>
      <c r="Q2928" s="9"/>
      <c r="R2928" s="9"/>
    </row>
    <row r="2929" spans="1:18" x14ac:dyDescent="0.2">
      <c r="A2929" s="33"/>
      <c r="B2929" s="36">
        <f t="shared" si="62"/>
        <v>32</v>
      </c>
      <c r="C2929" s="35" t="s">
        <v>2952</v>
      </c>
      <c r="D2929" s="82" t="str">
        <f>+VLOOKUP(MID(C2929,1,2),[11]!Ferr_Cond,2,0)&amp;" Conductor "&amp;VLOOKUP(RIGHT(C2929,2),[11]GENERALES!$H$43:$I$49,2,0)&amp;" "&amp;MID(C2929,5,3)&amp;" mm2"</f>
        <v>Varilla de armar Conductor AAAC 070 mm2</v>
      </c>
      <c r="E2929" s="34" t="s">
        <v>50</v>
      </c>
      <c r="F2929" s="38">
        <v>0</v>
      </c>
      <c r="G2929" s="66">
        <f>VLOOKUP(C2929,'[10]Peso Conductores'!B$1:E$65536,4,0)</f>
        <v>4.6611470796169181</v>
      </c>
      <c r="H2929" s="67"/>
      <c r="I2929" s="83"/>
      <c r="J2929" s="42">
        <f>VLOOKUP(C2929,'[10]Peso Conductores'!B$1:G$65536,3,0)</f>
        <v>0.42</v>
      </c>
      <c r="M2929" s="9"/>
      <c r="N2929" s="9"/>
      <c r="O2929" s="9"/>
      <c r="P2929" s="9"/>
      <c r="Q2929" s="9"/>
      <c r="R2929" s="9"/>
    </row>
    <row r="2930" spans="1:18" x14ac:dyDescent="0.2">
      <c r="A2930" s="33"/>
      <c r="B2930" s="36">
        <f t="shared" si="62"/>
        <v>33</v>
      </c>
      <c r="C2930" s="35" t="s">
        <v>2953</v>
      </c>
      <c r="D2930" s="82" t="str">
        <f>+VLOOKUP(MID(C2930,1,2),[11]!Ferr_Cond,2,0)&amp;" Conductor "&amp;VLOOKUP(RIGHT(C2930,2),[11]GENERALES!$H$43:$I$49,2,0)&amp;" "&amp;MID(C2930,5,3)&amp;" mm2"</f>
        <v>Manguito de Reparación Conductor AAAC 700 mm2</v>
      </c>
      <c r="E2930" s="34" t="s">
        <v>50</v>
      </c>
      <c r="F2930" s="38">
        <v>0</v>
      </c>
      <c r="G2930" s="66">
        <f>VLOOKUP(C2930,'[10]Peso Conductores'!B$1:E$65536,4,0)</f>
        <v>30.735886515309154</v>
      </c>
      <c r="H2930" s="67"/>
      <c r="I2930" s="83"/>
      <c r="J2930" s="42">
        <f>VLOOKUP(C2930,'[10]Peso Conductores'!B$1:G$65536,3,0)</f>
        <v>1.7</v>
      </c>
      <c r="M2930" s="9"/>
      <c r="N2930" s="9"/>
      <c r="O2930" s="9"/>
      <c r="P2930" s="9"/>
      <c r="Q2930" s="9"/>
      <c r="R2930" s="9"/>
    </row>
    <row r="2931" spans="1:18" x14ac:dyDescent="0.2">
      <c r="A2931" s="33"/>
      <c r="B2931" s="36">
        <f t="shared" si="62"/>
        <v>34</v>
      </c>
      <c r="C2931" s="35" t="s">
        <v>2954</v>
      </c>
      <c r="D2931" s="82" t="str">
        <f>+VLOOKUP(MID(C2931,1,2),[11]!Ferr_Cond,2,0)&amp;" Conductor "&amp;VLOOKUP(RIGHT(C2931,2),[11]GENERALES!$H$43:$I$49,2,0)&amp;" "&amp;MID(C2931,5,3)&amp;" mm2"</f>
        <v>Manguito de Reparación Conductor ACSR 726 mm2</v>
      </c>
      <c r="E2931" s="34" t="s">
        <v>50</v>
      </c>
      <c r="F2931" s="38">
        <v>0</v>
      </c>
      <c r="G2931" s="66">
        <f>VLOOKUP(C2931,'[10]Peso Conductores'!B$1:E$65536,4,0)</f>
        <v>30.735886515309154</v>
      </c>
      <c r="H2931" s="67"/>
      <c r="I2931" s="83"/>
      <c r="J2931" s="42">
        <f>VLOOKUP(C2931,'[10]Peso Conductores'!B$1:G$65536,3,0)</f>
        <v>1.7</v>
      </c>
      <c r="M2931" s="9"/>
      <c r="N2931" s="9"/>
      <c r="O2931" s="9"/>
      <c r="P2931" s="9"/>
      <c r="Q2931" s="9"/>
      <c r="R2931" s="9"/>
    </row>
    <row r="2932" spans="1:18" x14ac:dyDescent="0.2">
      <c r="A2932" s="33"/>
      <c r="B2932" s="36">
        <f t="shared" si="62"/>
        <v>35</v>
      </c>
      <c r="C2932" s="35" t="s">
        <v>2955</v>
      </c>
      <c r="D2932" s="82" t="str">
        <f>+VLOOKUP(MID(C2932,1,2),[11]!Ferr_Cond,2,0)&amp;" Conductor "&amp;VLOOKUP(RIGHT(C2932,2),[11]GENERALES!$H$43:$I$49,2,0)&amp;" "&amp;MID(C2932,5,3)&amp;" mm2"</f>
        <v>Manguito de Reparación Conductor ACAR 600 mm2</v>
      </c>
      <c r="E2932" s="34" t="s">
        <v>50</v>
      </c>
      <c r="F2932" s="38">
        <v>0</v>
      </c>
      <c r="G2932" s="66">
        <f>VLOOKUP(C2932,'[10]Peso Conductores'!B$1:E$65536,4,0)</f>
        <v>25.854304539348288</v>
      </c>
      <c r="H2932" s="67"/>
      <c r="I2932" s="41"/>
      <c r="J2932" s="42">
        <f>VLOOKUP(C2932,'[10]Peso Conductores'!B$1:G$65536,3,0)</f>
        <v>1.43</v>
      </c>
      <c r="M2932" s="9"/>
      <c r="N2932" s="9"/>
      <c r="O2932" s="9"/>
      <c r="P2932" s="9"/>
      <c r="Q2932" s="9"/>
      <c r="R2932" s="9"/>
    </row>
    <row r="2933" spans="1:18" x14ac:dyDescent="0.2">
      <c r="A2933" s="33"/>
      <c r="B2933" s="36">
        <f t="shared" si="62"/>
        <v>36</v>
      </c>
      <c r="C2933" s="35" t="s">
        <v>2956</v>
      </c>
      <c r="D2933" s="82" t="str">
        <f>+VLOOKUP(MID(C2933,1,2),[11]!Ferr_Cond,2,0)&amp;" Conductor "&amp;VLOOKUP(RIGHT(C2933,2),[11]GENERALES!$H$43:$I$49,2,0)&amp;" "&amp;MID(C2933,5,3)&amp;" mm2"</f>
        <v>Manguito de Reparación Conductor AAAC 600 mm2</v>
      </c>
      <c r="E2933" s="34" t="s">
        <v>50</v>
      </c>
      <c r="F2933" s="38">
        <v>0</v>
      </c>
      <c r="G2933" s="66">
        <f>VLOOKUP(C2933,'[10]Peso Conductores'!B$1:E$65536,4,0)</f>
        <v>25.854304539348288</v>
      </c>
      <c r="H2933" s="67"/>
      <c r="I2933" s="41"/>
      <c r="J2933" s="42">
        <f>VLOOKUP(C2933,'[10]Peso Conductores'!B$1:G$65536,3,0)</f>
        <v>1.43</v>
      </c>
      <c r="M2933" s="9"/>
      <c r="N2933" s="9"/>
      <c r="O2933" s="9"/>
      <c r="P2933" s="9"/>
      <c r="Q2933" s="9"/>
      <c r="R2933" s="9"/>
    </row>
    <row r="2934" spans="1:18" x14ac:dyDescent="0.2">
      <c r="A2934" s="33"/>
      <c r="B2934" s="36">
        <f t="shared" si="62"/>
        <v>37</v>
      </c>
      <c r="C2934" s="35" t="s">
        <v>2957</v>
      </c>
      <c r="D2934" s="82" t="str">
        <f>+VLOOKUP(MID(C2934,1,2),[11]!Ferr_Cond,2,0)&amp;" Conductor "&amp;VLOOKUP(RIGHT(C2934,2),[11]GENERALES!$H$43:$I$49,2,0)&amp;" "&amp;MID(C2934,5,3)&amp;" mm2"</f>
        <v>Manguito de Reparación Conductor ACSR 592 mm2</v>
      </c>
      <c r="E2934" s="34" t="s">
        <v>50</v>
      </c>
      <c r="F2934" s="38">
        <v>0</v>
      </c>
      <c r="G2934" s="66">
        <f>VLOOKUP(C2934,'[10]Peso Conductores'!B$1:E$65536,4,0)</f>
        <v>25.854304539348288</v>
      </c>
      <c r="H2934" s="67"/>
      <c r="I2934" s="41"/>
      <c r="J2934" s="42">
        <f>VLOOKUP(C2934,'[10]Peso Conductores'!B$1:G$65536,3,0)</f>
        <v>1.43</v>
      </c>
      <c r="M2934" s="9"/>
      <c r="N2934" s="9"/>
      <c r="O2934" s="9"/>
      <c r="P2934" s="9"/>
      <c r="Q2934" s="9"/>
      <c r="R2934" s="9"/>
    </row>
    <row r="2935" spans="1:18" x14ac:dyDescent="0.2">
      <c r="A2935" s="33"/>
      <c r="B2935" s="36">
        <f t="shared" si="62"/>
        <v>38</v>
      </c>
      <c r="C2935" s="35" t="s">
        <v>2958</v>
      </c>
      <c r="D2935" s="82" t="str">
        <f>+VLOOKUP(MID(C2935,1,2),[11]!Ferr_Cond,2,0)&amp;" Conductor "&amp;VLOOKUP(RIGHT(C2935,2),[11]GENERALES!$H$43:$I$49,2,0)&amp;" "&amp;MID(C2935,5,3)&amp;" mm2"</f>
        <v>Manguito de Reparación Conductor ACAR 500 mm2</v>
      </c>
      <c r="E2935" s="34" t="s">
        <v>50</v>
      </c>
      <c r="F2935" s="38">
        <v>0</v>
      </c>
      <c r="G2935" s="66">
        <f>VLOOKUP(C2935,'[10]Peso Conductores'!B$1:E$65536,4,0)</f>
        <v>20.972722563387421</v>
      </c>
      <c r="H2935" s="67"/>
      <c r="I2935" s="41"/>
      <c r="J2935" s="42">
        <f>VLOOKUP(C2935,'[10]Peso Conductores'!B$1:G$65536,3,0)</f>
        <v>1.1599999999999999</v>
      </c>
      <c r="M2935" s="9"/>
      <c r="N2935" s="9"/>
      <c r="O2935" s="9"/>
      <c r="P2935" s="9"/>
      <c r="Q2935" s="9"/>
      <c r="R2935" s="9"/>
    </row>
    <row r="2936" spans="1:18" x14ac:dyDescent="0.2">
      <c r="A2936" s="33"/>
      <c r="B2936" s="36">
        <f t="shared" si="62"/>
        <v>39</v>
      </c>
      <c r="C2936" s="35" t="s">
        <v>2959</v>
      </c>
      <c r="D2936" s="82" t="str">
        <f>+VLOOKUP(MID(C2936,1,2),[11]!Ferr_Cond,2,0)&amp;" Conductor "&amp;VLOOKUP(RIGHT(C2936,2),[11]GENERALES!$H$43:$I$49,2,0)&amp;" "&amp;MID(C2936,5,3)&amp;" mm2"</f>
        <v>Manguito de Reparación Conductor AAAC 500 mm2</v>
      </c>
      <c r="E2936" s="34" t="s">
        <v>50</v>
      </c>
      <c r="F2936" s="38">
        <v>0</v>
      </c>
      <c r="G2936" s="66">
        <f>VLOOKUP(C2936,'[10]Peso Conductores'!B$1:E$65536,4,0)</f>
        <v>20.972722563387421</v>
      </c>
      <c r="H2936" s="67"/>
      <c r="I2936" s="41"/>
      <c r="J2936" s="42">
        <f>VLOOKUP(C2936,'[10]Peso Conductores'!B$1:G$65536,3,0)</f>
        <v>1.1599999999999999</v>
      </c>
      <c r="M2936" s="9"/>
      <c r="N2936" s="9"/>
      <c r="O2936" s="9"/>
      <c r="P2936" s="9"/>
      <c r="Q2936" s="9"/>
      <c r="R2936" s="9"/>
    </row>
    <row r="2937" spans="1:18" x14ac:dyDescent="0.2">
      <c r="A2937" s="33"/>
      <c r="B2937" s="36">
        <f t="shared" si="62"/>
        <v>40</v>
      </c>
      <c r="C2937" s="35" t="s">
        <v>2960</v>
      </c>
      <c r="D2937" s="82" t="str">
        <f>+VLOOKUP(MID(C2937,1,2),[11]!Ferr_Cond,2,0)&amp;" Conductor "&amp;VLOOKUP(RIGHT(C2937,2),[11]GENERALES!$H$43:$I$49,2,0)&amp;" "&amp;MID(C2937,5,3)&amp;" mm2"</f>
        <v>Manguito de Reparación Conductor ACCR 500 mm2</v>
      </c>
      <c r="E2937" s="34" t="s">
        <v>50</v>
      </c>
      <c r="F2937" s="38">
        <v>0</v>
      </c>
      <c r="G2937" s="66">
        <f>VLOOKUP(C2937,'[10]Peso Conductores'!B$1:E$65536,4,0)</f>
        <v>142</v>
      </c>
      <c r="H2937" s="67"/>
      <c r="I2937" s="41"/>
      <c r="J2937" s="42">
        <f>VLOOKUP(C2937,'[10]Peso Conductores'!B$1:G$65536,3,0)</f>
        <v>1.2</v>
      </c>
      <c r="M2937" s="9"/>
      <c r="N2937" s="9"/>
      <c r="O2937" s="9"/>
      <c r="P2937" s="9"/>
      <c r="Q2937" s="9"/>
      <c r="R2937" s="9"/>
    </row>
    <row r="2938" spans="1:18" x14ac:dyDescent="0.2">
      <c r="A2938" s="33"/>
      <c r="B2938" s="36">
        <f t="shared" si="62"/>
        <v>41</v>
      </c>
      <c r="C2938" s="35" t="s">
        <v>2961</v>
      </c>
      <c r="D2938" s="82" t="str">
        <f>+VLOOKUP(MID(C2938,1,2),[11]!Ferr_Cond,2,0)&amp;" Conductor "&amp;VLOOKUP(RIGHT(C2938,2),[11]GENERALES!$H$43:$I$49,2,0)&amp;" "&amp;MID(C2938,5,3)&amp;" mm2"</f>
        <v>Manguito de Reparación Conductor ACAR 430 mm2</v>
      </c>
      <c r="E2938" s="34" t="s">
        <v>50</v>
      </c>
      <c r="F2938" s="38">
        <v>0</v>
      </c>
      <c r="G2938" s="66">
        <f>VLOOKUP(C2938,'[10]Peso Conductores'!B$1:E$65536,4,0)</f>
        <v>20.972722563387421</v>
      </c>
      <c r="H2938" s="67"/>
      <c r="I2938" s="41"/>
      <c r="J2938" s="42">
        <f>VLOOKUP(C2938,'[10]Peso Conductores'!B$1:G$65536,3,0)</f>
        <v>1.1599999999999999</v>
      </c>
      <c r="M2938" s="9"/>
      <c r="N2938" s="9"/>
      <c r="O2938" s="9"/>
      <c r="P2938" s="9"/>
      <c r="Q2938" s="9"/>
      <c r="R2938" s="9"/>
    </row>
    <row r="2939" spans="1:18" x14ac:dyDescent="0.2">
      <c r="A2939" s="33"/>
      <c r="B2939" s="36">
        <f t="shared" si="62"/>
        <v>42</v>
      </c>
      <c r="C2939" s="35" t="s">
        <v>2962</v>
      </c>
      <c r="D2939" s="82" t="str">
        <f>+VLOOKUP(MID(C2939,1,2),[11]!Ferr_Cond,2,0)&amp;" Conductor "&amp;VLOOKUP(RIGHT(C2939,2),[11]GENERALES!$H$43:$I$49,2,0)&amp;" "&amp;MID(C2939,5,3)&amp;" mm2"</f>
        <v>Manguito de Reparación Conductor ACAR 400 mm2</v>
      </c>
      <c r="E2939" s="34" t="s">
        <v>50</v>
      </c>
      <c r="F2939" s="38">
        <v>0</v>
      </c>
      <c r="G2939" s="66">
        <f>VLOOKUP(C2939,'[10]Peso Conductores'!B$1:E$65536,4,0)</f>
        <v>16.091140587426558</v>
      </c>
      <c r="H2939" s="67"/>
      <c r="I2939" s="41"/>
      <c r="J2939" s="42">
        <f>VLOOKUP(C2939,'[10]Peso Conductores'!B$1:G$65536,3,0)</f>
        <v>0.89</v>
      </c>
      <c r="M2939" s="9"/>
      <c r="N2939" s="9"/>
      <c r="O2939" s="9"/>
      <c r="P2939" s="9"/>
      <c r="Q2939" s="9"/>
      <c r="R2939" s="9"/>
    </row>
    <row r="2940" spans="1:18" x14ac:dyDescent="0.2">
      <c r="A2940" s="33"/>
      <c r="B2940" s="36">
        <f t="shared" si="62"/>
        <v>43</v>
      </c>
      <c r="C2940" s="35" t="s">
        <v>2963</v>
      </c>
      <c r="D2940" s="82" t="str">
        <f>+VLOOKUP(MID(C2940,1,2),[11]!Ferr_Cond,2,0)&amp;" Conductor "&amp;VLOOKUP(RIGHT(C2940,2),[11]GENERALES!$H$43:$I$49,2,0)&amp;" "&amp;MID(C2940,5,3)&amp;" mm2"</f>
        <v>Manguito de Reparación Conductor ACSR 400 mm2</v>
      </c>
      <c r="E2940" s="34" t="s">
        <v>50</v>
      </c>
      <c r="F2940" s="38">
        <v>0</v>
      </c>
      <c r="G2940" s="66">
        <f>VLOOKUP(C2940,'[10]Peso Conductores'!B$1:E$65536,4,0)</f>
        <v>16.091140587426558</v>
      </c>
      <c r="H2940" s="67"/>
      <c r="I2940" s="41"/>
      <c r="J2940" s="42">
        <f>VLOOKUP(C2940,'[10]Peso Conductores'!B$1:G$65536,3,0)</f>
        <v>0.89</v>
      </c>
      <c r="M2940" s="9"/>
      <c r="N2940" s="9"/>
      <c r="O2940" s="9"/>
      <c r="P2940" s="9"/>
      <c r="Q2940" s="9"/>
      <c r="R2940" s="9"/>
    </row>
    <row r="2941" spans="1:18" x14ac:dyDescent="0.2">
      <c r="A2941" s="33"/>
      <c r="B2941" s="36">
        <f t="shared" si="62"/>
        <v>44</v>
      </c>
      <c r="C2941" s="35" t="s">
        <v>2964</v>
      </c>
      <c r="D2941" s="82" t="str">
        <f>+VLOOKUP(MID(C2941,1,2),[11]!Ferr_Cond,2,0)&amp;" Conductor "&amp;VLOOKUP(RIGHT(C2941,2),[11]GENERALES!$H$43:$I$49,2,0)&amp;" "&amp;MID(C2941,5,3)&amp;" mm2"</f>
        <v>Manguito de Reparación Conductor AAAC 400 mm2</v>
      </c>
      <c r="E2941" s="34" t="s">
        <v>50</v>
      </c>
      <c r="F2941" s="38">
        <v>0</v>
      </c>
      <c r="G2941" s="66">
        <f>VLOOKUP(C2941,'[10]Peso Conductores'!B$1:E$65536,4,0)</f>
        <v>16.091140587426558</v>
      </c>
      <c r="H2941" s="67"/>
      <c r="I2941" s="41"/>
      <c r="J2941" s="42">
        <f>VLOOKUP(C2941,'[10]Peso Conductores'!B$1:G$65536,3,0)</f>
        <v>0.89</v>
      </c>
      <c r="M2941" s="9"/>
      <c r="N2941" s="9"/>
      <c r="O2941" s="9"/>
      <c r="P2941" s="9"/>
      <c r="Q2941" s="9"/>
      <c r="R2941" s="9"/>
    </row>
    <row r="2942" spans="1:18" x14ac:dyDescent="0.2">
      <c r="A2942" s="33"/>
      <c r="B2942" s="36">
        <f t="shared" si="62"/>
        <v>45</v>
      </c>
      <c r="C2942" s="35" t="s">
        <v>2965</v>
      </c>
      <c r="D2942" s="82" t="str">
        <f>+VLOOKUP(MID(C2942,1,2),[11]!Ferr_Cond,2,0)&amp;" Conductor "&amp;VLOOKUP(RIGHT(C2942,2),[11]GENERALES!$H$43:$I$49,2,0)&amp;" "&amp;MID(C2942,5,3)&amp;" mm2"</f>
        <v>Manguito de Reparación Conductor ACAR 380 mm2</v>
      </c>
      <c r="E2942" s="34" t="s">
        <v>50</v>
      </c>
      <c r="F2942" s="38">
        <v>0</v>
      </c>
      <c r="G2942" s="66">
        <f>VLOOKUP(C2942,'[10]Peso Conductores'!B$1:E$65536,4,0)</f>
        <v>16.091140587426558</v>
      </c>
      <c r="H2942" s="67"/>
      <c r="I2942" s="41"/>
      <c r="J2942" s="42">
        <f>VLOOKUP(C2942,'[10]Peso Conductores'!B$1:G$65536,3,0)</f>
        <v>0.89</v>
      </c>
      <c r="M2942" s="9"/>
      <c r="N2942" s="9"/>
      <c r="O2942" s="9"/>
      <c r="P2942" s="9"/>
      <c r="Q2942" s="9"/>
      <c r="R2942" s="9"/>
    </row>
    <row r="2943" spans="1:18" x14ac:dyDescent="0.2">
      <c r="A2943" s="33"/>
      <c r="B2943" s="36">
        <f t="shared" si="62"/>
        <v>46</v>
      </c>
      <c r="C2943" s="35" t="s">
        <v>2966</v>
      </c>
      <c r="D2943" s="82" t="str">
        <f>+VLOOKUP(MID(C2943,1,2),[11]!Ferr_Cond,2,0)&amp;" Conductor "&amp;VLOOKUP(RIGHT(C2943,2),[11]GENERALES!$H$43:$I$49,2,0)&amp;" "&amp;MID(C2943,5,3)&amp;" mm2"</f>
        <v>Manguito de Reparación Conductor ACAR 350 mm2</v>
      </c>
      <c r="E2943" s="34" t="s">
        <v>50</v>
      </c>
      <c r="F2943" s="38">
        <v>0</v>
      </c>
      <c r="G2943" s="66">
        <f>VLOOKUP(C2943,'[10]Peso Conductores'!B$1:E$65536,4,0)</f>
        <v>16.091140587426558</v>
      </c>
      <c r="H2943" s="67"/>
      <c r="I2943" s="41"/>
      <c r="J2943" s="42">
        <f>VLOOKUP(C2943,'[10]Peso Conductores'!B$1:G$65536,3,0)</f>
        <v>0.89</v>
      </c>
      <c r="M2943" s="9"/>
      <c r="N2943" s="9"/>
      <c r="O2943" s="9"/>
      <c r="P2943" s="9"/>
      <c r="Q2943" s="9"/>
      <c r="R2943" s="9"/>
    </row>
    <row r="2944" spans="1:18" x14ac:dyDescent="0.2">
      <c r="A2944" s="33"/>
      <c r="B2944" s="36">
        <f t="shared" si="62"/>
        <v>47</v>
      </c>
      <c r="C2944" s="35" t="s">
        <v>2967</v>
      </c>
      <c r="D2944" s="82" t="str">
        <f>+VLOOKUP(MID(C2944,1,2),[11]!Ferr_Cond,2,0)&amp;" Conductor "&amp;VLOOKUP(RIGHT(C2944,2),[11]GENERALES!$H$43:$I$49,2,0)&amp;" "&amp;MID(C2944,5,3)&amp;" mm2"</f>
        <v>Manguito de Reparación Conductor ACSR 315 mm2</v>
      </c>
      <c r="E2944" s="34" t="s">
        <v>50</v>
      </c>
      <c r="F2944" s="38">
        <v>0</v>
      </c>
      <c r="G2944" s="66">
        <f>VLOOKUP(C2944,'[10]Peso Conductores'!B$1:E$65536,4,0)</f>
        <v>16.091140587426558</v>
      </c>
      <c r="H2944" s="67"/>
      <c r="I2944" s="41"/>
      <c r="J2944" s="42">
        <f>VLOOKUP(C2944,'[10]Peso Conductores'!B$1:G$65536,3,0)</f>
        <v>0.89</v>
      </c>
      <c r="M2944" s="9"/>
      <c r="N2944" s="9"/>
      <c r="O2944" s="9"/>
      <c r="P2944" s="9"/>
      <c r="Q2944" s="9"/>
      <c r="R2944" s="9"/>
    </row>
    <row r="2945" spans="1:18" x14ac:dyDescent="0.2">
      <c r="A2945" s="33"/>
      <c r="B2945" s="36">
        <f t="shared" si="62"/>
        <v>48</v>
      </c>
      <c r="C2945" s="35" t="s">
        <v>2968</v>
      </c>
      <c r="D2945" s="82" t="str">
        <f>+VLOOKUP(MID(C2945,1,2),[11]!Ferr_Cond,2,0)&amp;" Conductor "&amp;VLOOKUP(RIGHT(C2945,2),[11]GENERALES!$H$43:$I$49,2,0)&amp;" "&amp;MID(C2945,5,3)&amp;" mm2"</f>
        <v>Manguito de Reparación Conductor ACAR 300 mm2</v>
      </c>
      <c r="E2945" s="34" t="s">
        <v>50</v>
      </c>
      <c r="F2945" s="38">
        <v>0</v>
      </c>
      <c r="G2945" s="66">
        <f>VLOOKUP(C2945,'[10]Peso Conductores'!B$1:E$65536,4,0)</f>
        <v>11.209558611465692</v>
      </c>
      <c r="H2945" s="67"/>
      <c r="I2945" s="41"/>
      <c r="J2945" s="42">
        <f>VLOOKUP(C2945,'[10]Peso Conductores'!B$1:G$65536,3,0)</f>
        <v>0.62</v>
      </c>
      <c r="M2945" s="9"/>
      <c r="N2945" s="9"/>
      <c r="O2945" s="9"/>
      <c r="P2945" s="9"/>
      <c r="Q2945" s="9"/>
      <c r="R2945" s="9"/>
    </row>
    <row r="2946" spans="1:18" x14ac:dyDescent="0.2">
      <c r="A2946" s="33"/>
      <c r="B2946" s="36">
        <f t="shared" si="62"/>
        <v>49</v>
      </c>
      <c r="C2946" s="35" t="s">
        <v>2969</v>
      </c>
      <c r="D2946" s="82" t="str">
        <f>+VLOOKUP(MID(C2946,1,2),[11]!Ferr_Cond,2,0)&amp;" Conductor "&amp;VLOOKUP(RIGHT(C2946,2),[11]GENERALES!$H$43:$I$49,2,0)&amp;" "&amp;MID(C2946,5,3)&amp;" mm2"</f>
        <v>Manguito de Reparación Conductor AAAC 300 mm2</v>
      </c>
      <c r="E2946" s="34" t="s">
        <v>50</v>
      </c>
      <c r="F2946" s="38">
        <v>0</v>
      </c>
      <c r="G2946" s="66">
        <f>VLOOKUP(C2946,'[10]Peso Conductores'!B$1:E$65536,4,0)</f>
        <v>11.209558611465692</v>
      </c>
      <c r="H2946" s="67"/>
      <c r="I2946" s="41"/>
      <c r="J2946" s="42">
        <f>VLOOKUP(C2946,'[10]Peso Conductores'!B$1:G$65536,3,0)</f>
        <v>0.62</v>
      </c>
      <c r="M2946" s="9"/>
      <c r="N2946" s="9"/>
      <c r="O2946" s="9"/>
      <c r="P2946" s="9"/>
      <c r="Q2946" s="9"/>
      <c r="R2946" s="9"/>
    </row>
    <row r="2947" spans="1:18" x14ac:dyDescent="0.2">
      <c r="A2947" s="33"/>
      <c r="B2947" s="36">
        <f t="shared" si="62"/>
        <v>50</v>
      </c>
      <c r="C2947" s="35" t="s">
        <v>2970</v>
      </c>
      <c r="D2947" s="82" t="str">
        <f>+VLOOKUP(MID(C2947,1,2),[11]!Ferr_Cond,2,0)&amp;" Conductor "&amp;VLOOKUP(RIGHT(C2947,2),[11]GENERALES!$H$43:$I$49,2,0)&amp;" "&amp;MID(C2947,5,3)&amp;" mm2"</f>
        <v>Manguito de Reparación Conductor ACAR 280 mm2</v>
      </c>
      <c r="E2947" s="34" t="s">
        <v>50</v>
      </c>
      <c r="F2947" s="38">
        <v>0</v>
      </c>
      <c r="G2947" s="66">
        <f>VLOOKUP(C2947,'[10]Peso Conductores'!B$1:E$65536,4,0)</f>
        <v>11.209558611465692</v>
      </c>
      <c r="H2947" s="67"/>
      <c r="I2947" s="41"/>
      <c r="J2947" s="42">
        <f>VLOOKUP(C2947,'[10]Peso Conductores'!B$1:G$65536,3,0)</f>
        <v>0.62</v>
      </c>
      <c r="M2947" s="9"/>
      <c r="N2947" s="9"/>
      <c r="O2947" s="9"/>
      <c r="P2947" s="9"/>
      <c r="Q2947" s="9"/>
      <c r="R2947" s="9"/>
    </row>
    <row r="2948" spans="1:18" x14ac:dyDescent="0.2">
      <c r="A2948" s="33"/>
      <c r="B2948" s="36">
        <f t="shared" si="62"/>
        <v>51</v>
      </c>
      <c r="C2948" s="35" t="s">
        <v>2971</v>
      </c>
      <c r="D2948" s="82" t="str">
        <f>+VLOOKUP(MID(C2948,1,2),[11]!Ferr_Cond,2,0)&amp;" Conductor "&amp;VLOOKUP(RIGHT(C2948,2),[11]GENERALES!$H$43:$I$49,2,0)&amp;" "&amp;MID(C2948,5,3)&amp;" mm2"</f>
        <v>Manguito de Reparación Conductor ACSR 250 mm2</v>
      </c>
      <c r="E2948" s="34" t="s">
        <v>50</v>
      </c>
      <c r="F2948" s="38">
        <v>0</v>
      </c>
      <c r="G2948" s="66">
        <f>VLOOKUP(C2948,'[10]Peso Conductores'!B$1:E$65536,4,0)</f>
        <v>11.209558611465692</v>
      </c>
      <c r="H2948" s="67"/>
      <c r="I2948" s="41"/>
      <c r="J2948" s="42">
        <f>VLOOKUP(C2948,'[10]Peso Conductores'!B$1:G$65536,3,0)</f>
        <v>0.62</v>
      </c>
      <c r="M2948" s="9"/>
      <c r="N2948" s="9"/>
      <c r="O2948" s="9"/>
      <c r="P2948" s="9"/>
      <c r="Q2948" s="9"/>
      <c r="R2948" s="9"/>
    </row>
    <row r="2949" spans="1:18" x14ac:dyDescent="0.2">
      <c r="A2949" s="33"/>
      <c r="B2949" s="36">
        <f t="shared" si="62"/>
        <v>52</v>
      </c>
      <c r="C2949" s="35" t="s">
        <v>2972</v>
      </c>
      <c r="D2949" s="82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34" t="s">
        <v>50</v>
      </c>
      <c r="F2949" s="38">
        <v>0</v>
      </c>
      <c r="G2949" s="66">
        <f>VLOOKUP(C2949,'[10]Peso Conductores'!B$1:E$65536,4,0)</f>
        <v>11.209558611465692</v>
      </c>
      <c r="H2949" s="67"/>
      <c r="I2949" s="41"/>
      <c r="J2949" s="42">
        <f>VLOOKUP(C2949,'[10]Peso Conductores'!B$1:G$65536,3,0)</f>
        <v>0.62</v>
      </c>
      <c r="M2949" s="9"/>
      <c r="N2949" s="9"/>
      <c r="O2949" s="9"/>
      <c r="P2949" s="9"/>
      <c r="Q2949" s="9"/>
      <c r="R2949" s="9"/>
    </row>
    <row r="2950" spans="1:18" x14ac:dyDescent="0.2">
      <c r="A2950" s="33"/>
      <c r="B2950" s="36">
        <f t="shared" si="62"/>
        <v>53</v>
      </c>
      <c r="C2950" s="35" t="s">
        <v>2973</v>
      </c>
      <c r="D2950" s="82" t="str">
        <f>+VLOOKUP(MID(C2950,1,2),[11]!Ferr_Cond,2,0)&amp;" Conductor "&amp;VLOOKUP(RIGHT(C2950,2),[11]GENERALES!$H$43:$I$49,2,0)&amp;" "&amp;MID(C2950,5,3)&amp;" mm2"</f>
        <v>Manguito de Reparación Conductor ACAR 240 mm2</v>
      </c>
      <c r="E2950" s="34" t="s">
        <v>50</v>
      </c>
      <c r="F2950" s="38">
        <v>0</v>
      </c>
      <c r="G2950" s="66">
        <f>VLOOKUP(C2950,'[10]Peso Conductores'!B$1:E$65536,4,0)</f>
        <v>9.0399666221497519</v>
      </c>
      <c r="H2950" s="67"/>
      <c r="I2950" s="41"/>
      <c r="J2950" s="42">
        <f>VLOOKUP(C2950,'[10]Peso Conductores'!B$1:G$65536,3,0)</f>
        <v>0.5</v>
      </c>
      <c r="M2950" s="9"/>
      <c r="N2950" s="9"/>
      <c r="O2950" s="9"/>
      <c r="P2950" s="9"/>
      <c r="Q2950" s="9"/>
      <c r="R2950" s="9"/>
    </row>
    <row r="2951" spans="1:18" x14ac:dyDescent="0.2">
      <c r="A2951" s="33"/>
      <c r="B2951" s="36">
        <f t="shared" si="62"/>
        <v>54</v>
      </c>
      <c r="C2951" s="35" t="s">
        <v>2974</v>
      </c>
      <c r="D2951" s="82" t="str">
        <f>+VLOOKUP(MID(C2951,1,2),[11]!Ferr_Cond,2,0)&amp;" Conductor "&amp;VLOOKUP(RIGHT(C2951,2),[11]GENERALES!$H$43:$I$49,2,0)&amp;" "&amp;MID(C2951,5,3)&amp;" mm2"</f>
        <v>Manguito de Reparación Conductor AAAC 240 mm2</v>
      </c>
      <c r="E2951" s="34" t="s">
        <v>50</v>
      </c>
      <c r="F2951" s="38">
        <v>0</v>
      </c>
      <c r="G2951" s="66">
        <f>VLOOKUP(C2951,'[10]Peso Conductores'!B$1:E$65536,4,0)</f>
        <v>9.0399666221497519</v>
      </c>
      <c r="H2951" s="67"/>
      <c r="I2951" s="41"/>
      <c r="J2951" s="42">
        <f>VLOOKUP(C2951,'[10]Peso Conductores'!B$1:G$65536,3,0)</f>
        <v>0.5</v>
      </c>
      <c r="M2951" s="9"/>
      <c r="N2951" s="9"/>
      <c r="O2951" s="9"/>
      <c r="P2951" s="9"/>
      <c r="Q2951" s="9"/>
      <c r="R2951" s="9"/>
    </row>
    <row r="2952" spans="1:18" x14ac:dyDescent="0.2">
      <c r="A2952" s="33"/>
      <c r="B2952" s="36">
        <f t="shared" si="62"/>
        <v>55</v>
      </c>
      <c r="C2952" s="35" t="s">
        <v>2975</v>
      </c>
      <c r="D2952" s="82" t="str">
        <f>+VLOOKUP(MID(C2952,1,2),[11]!Ferr_Cond,2,0)&amp;" Conductor "&amp;VLOOKUP(RIGHT(C2952,2),[11]GENERALES!$H$43:$I$49,2,0)&amp;" "&amp;MID(C2952,5,3)&amp;" mm2"</f>
        <v>Manguito de Reparación Conductor AAAC 185 mm2</v>
      </c>
      <c r="E2952" s="34" t="s">
        <v>50</v>
      </c>
      <c r="F2952" s="38">
        <v>0</v>
      </c>
      <c r="G2952" s="66">
        <f>VLOOKUP(C2952,'[10]Peso Conductores'!B$1:E$65536,4,0)</f>
        <v>4.0679849799673882</v>
      </c>
      <c r="H2952" s="67"/>
      <c r="I2952" s="41"/>
      <c r="J2952" s="42">
        <f>VLOOKUP(C2952,'[10]Peso Conductores'!B$1:G$65536,3,0)</f>
        <v>0.22500000000000001</v>
      </c>
      <c r="M2952" s="9"/>
      <c r="N2952" s="9"/>
      <c r="O2952" s="9"/>
      <c r="P2952" s="9"/>
      <c r="Q2952" s="9"/>
      <c r="R2952" s="9"/>
    </row>
    <row r="2953" spans="1:18" x14ac:dyDescent="0.2">
      <c r="A2953" s="33"/>
      <c r="B2953" s="36">
        <f t="shared" si="62"/>
        <v>56</v>
      </c>
      <c r="C2953" s="35" t="s">
        <v>2976</v>
      </c>
      <c r="D2953" s="82" t="str">
        <f>+VLOOKUP(MID(C2953,1,2),[11]!Ferr_Cond,2,0)&amp;" Conductor "&amp;VLOOKUP(RIGHT(C2953,2),[11]GENERALES!$H$43:$I$49,2,0)&amp;" "&amp;MID(C2953,5,3)&amp;" mm2"</f>
        <v>Manguito de Reparación Conductor ACCR 150 mm2</v>
      </c>
      <c r="E2953" s="34" t="s">
        <v>50</v>
      </c>
      <c r="F2953" s="38">
        <v>0</v>
      </c>
      <c r="G2953" s="66">
        <f>VLOOKUP(C2953,'[10]Peso Conductores'!B$1:E$65536,4,0)</f>
        <v>15</v>
      </c>
      <c r="H2953" s="67"/>
      <c r="I2953" s="41"/>
      <c r="J2953" s="42">
        <f>VLOOKUP(C2953,'[10]Peso Conductores'!B$1:G$65536,3,0)</f>
        <v>0.3</v>
      </c>
      <c r="M2953" s="9"/>
      <c r="N2953" s="9"/>
      <c r="O2953" s="9"/>
      <c r="P2953" s="9"/>
      <c r="Q2953" s="9"/>
      <c r="R2953" s="9"/>
    </row>
    <row r="2954" spans="1:18" x14ac:dyDescent="0.2">
      <c r="A2954" s="33"/>
      <c r="B2954" s="36">
        <f t="shared" si="62"/>
        <v>57</v>
      </c>
      <c r="C2954" s="35" t="s">
        <v>2977</v>
      </c>
      <c r="D2954" s="82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34" t="s">
        <v>50</v>
      </c>
      <c r="F2954" s="38">
        <v>0</v>
      </c>
      <c r="G2954" s="66">
        <f>VLOOKUP(C2954,'[10]Peso Conductores'!B$1:E$65536,4,0)</f>
        <v>4.0679849799673882</v>
      </c>
      <c r="H2954" s="67"/>
      <c r="I2954" s="41"/>
      <c r="J2954" s="42">
        <f>VLOOKUP(C2954,'[10]Peso Conductores'!B$1:G$65536,3,0)</f>
        <v>0.22500000000000001</v>
      </c>
      <c r="M2954" s="9"/>
      <c r="N2954" s="9"/>
      <c r="O2954" s="9"/>
      <c r="P2954" s="9"/>
      <c r="Q2954" s="9"/>
      <c r="R2954" s="9"/>
    </row>
    <row r="2955" spans="1:18" x14ac:dyDescent="0.2">
      <c r="A2955" s="33"/>
      <c r="B2955" s="36">
        <f t="shared" si="62"/>
        <v>58</v>
      </c>
      <c r="C2955" s="35" t="s">
        <v>2978</v>
      </c>
      <c r="D2955" s="82" t="str">
        <f>+VLOOKUP(MID(C2955,1,2),[11]!Ferr_Cond,2,0)&amp;" Conductor "&amp;VLOOKUP(RIGHT(C2955,2),[11]GENERALES!$H$43:$I$49,2,0)&amp;" "&amp;MID(C2955,5,3)&amp;" mm2"</f>
        <v>Manguito de Reparación Conductor AAAC 150 mm2</v>
      </c>
      <c r="E2955" s="34" t="s">
        <v>50</v>
      </c>
      <c r="F2955" s="38">
        <v>0</v>
      </c>
      <c r="G2955" s="66">
        <f>VLOOKUP(C2955,'[10]Peso Conductores'!B$1:E$65536,4,0)</f>
        <v>4.3391839786318807</v>
      </c>
      <c r="H2955" s="67"/>
      <c r="I2955" s="41"/>
      <c r="J2955" s="42">
        <f>VLOOKUP(C2955,'[10]Peso Conductores'!B$1:G$65536,3,0)</f>
        <v>0.24</v>
      </c>
      <c r="M2955" s="9"/>
      <c r="N2955" s="9"/>
      <c r="O2955" s="9"/>
      <c r="P2955" s="9"/>
      <c r="Q2955" s="9"/>
      <c r="R2955" s="9"/>
    </row>
    <row r="2956" spans="1:18" x14ac:dyDescent="0.2">
      <c r="A2956" s="33"/>
      <c r="B2956" s="36">
        <f t="shared" si="62"/>
        <v>59</v>
      </c>
      <c r="C2956" s="35" t="s">
        <v>2979</v>
      </c>
      <c r="D2956" s="82" t="str">
        <f>+VLOOKUP(MID(C2956,1,2),[11]!Ferr_Cond,2,0)&amp;" Conductor "&amp;VLOOKUP(RIGHT(C2956,2),[11]GENERALES!$H$43:$I$49,2,0)&amp;" "&amp;MID(C2956,5,3)&amp;" mm2"</f>
        <v>Manguito de Reparación Conductor AAAC 120 mm2</v>
      </c>
      <c r="E2956" s="34" t="s">
        <v>50</v>
      </c>
      <c r="F2956" s="38">
        <v>0</v>
      </c>
      <c r="G2956" s="66">
        <f>VLOOKUP(C2956,'[10]Peso Conductores'!B$1:E$65536,4,0)</f>
        <v>2.8204695861107227</v>
      </c>
      <c r="H2956" s="67"/>
      <c r="I2956" s="41"/>
      <c r="J2956" s="42">
        <f>VLOOKUP(C2956,'[10]Peso Conductores'!B$1:G$65536,3,0)</f>
        <v>0.156</v>
      </c>
      <c r="M2956" s="9"/>
      <c r="N2956" s="9"/>
      <c r="O2956" s="9"/>
      <c r="P2956" s="9"/>
      <c r="Q2956" s="9"/>
      <c r="R2956" s="9"/>
    </row>
    <row r="2957" spans="1:18" x14ac:dyDescent="0.2">
      <c r="A2957" s="33"/>
      <c r="B2957" s="36">
        <f t="shared" si="62"/>
        <v>60</v>
      </c>
      <c r="C2957" s="35" t="s">
        <v>2980</v>
      </c>
      <c r="D2957" s="82" t="str">
        <f>+VLOOKUP(MID(C2957,1,2),[11]!Ferr_Cond,2,0)&amp;" Conductor "&amp;VLOOKUP(RIGHT(C2957,2),[11]GENERALES!$H$43:$I$49,2,0)&amp;" "&amp;MID(C2957,5,3)&amp;" mm2"</f>
        <v>Manguito de Reparación Conductor AAAC 095 mm2</v>
      </c>
      <c r="E2957" s="34" t="s">
        <v>50</v>
      </c>
      <c r="F2957" s="38">
        <v>0</v>
      </c>
      <c r="G2957" s="66">
        <f>VLOOKUP(C2957,'[10]Peso Conductores'!B$1:E$65536,4,0)</f>
        <v>3.3990274499283069</v>
      </c>
      <c r="H2957" s="67"/>
      <c r="I2957" s="41"/>
      <c r="J2957" s="42">
        <f>VLOOKUP(C2957,'[10]Peso Conductores'!B$1:G$65536,3,0)</f>
        <v>0.188</v>
      </c>
      <c r="M2957" s="9"/>
      <c r="N2957" s="9"/>
      <c r="O2957" s="9"/>
      <c r="P2957" s="9"/>
      <c r="Q2957" s="9"/>
      <c r="R2957" s="9"/>
    </row>
    <row r="2958" spans="1:18" x14ac:dyDescent="0.2">
      <c r="A2958" s="33"/>
      <c r="B2958" s="36">
        <f t="shared" si="62"/>
        <v>61</v>
      </c>
      <c r="C2958" s="35" t="s">
        <v>2981</v>
      </c>
      <c r="D2958" s="82" t="str">
        <f>+VLOOKUP(MID(C2958,1,2),[11]!Ferr_Cond,2,0)&amp;" Conductor "&amp;VLOOKUP(RIGHT(C2958,2),[11]GENERALES!$H$43:$I$49,2,0)&amp;" "&amp;MID(C2958,5,3)&amp;" mm2"</f>
        <v>Manguito de Reparación Conductor ACSR 080 mm2</v>
      </c>
      <c r="E2958" s="34" t="s">
        <v>50</v>
      </c>
      <c r="F2958" s="38">
        <v>0</v>
      </c>
      <c r="G2958" s="66">
        <f>VLOOKUP(C2958,'[10]Peso Conductores'!B$1:E$65536,4,0)</f>
        <v>2.4227110547361335</v>
      </c>
      <c r="H2958" s="67"/>
      <c r="I2958" s="41"/>
      <c r="J2958" s="42">
        <f>VLOOKUP(C2958,'[10]Peso Conductores'!B$1:G$65536,3,0)</f>
        <v>0.13400000000000001</v>
      </c>
      <c r="M2958" s="9"/>
      <c r="N2958" s="9"/>
      <c r="O2958" s="9"/>
      <c r="P2958" s="9"/>
      <c r="Q2958" s="9"/>
      <c r="R2958" s="9"/>
    </row>
    <row r="2959" spans="1:18" x14ac:dyDescent="0.2">
      <c r="A2959" s="33"/>
      <c r="B2959" s="36">
        <f t="shared" si="62"/>
        <v>62</v>
      </c>
      <c r="C2959" s="35" t="s">
        <v>2982</v>
      </c>
      <c r="D2959" s="82" t="str">
        <f>+VLOOKUP(MID(C2959,1,2),[11]!Ferr_Cond,2,0)&amp;" Conductor "&amp;VLOOKUP(RIGHT(C2959,2),[11]GENERALES!$H$43:$I$49,2,0)&amp;" "&amp;MID(C2959,5,3)&amp;" mm2"</f>
        <v>Manguito de Reparación Conductor AAAC 070 mm2</v>
      </c>
      <c r="E2959" s="34" t="s">
        <v>50</v>
      </c>
      <c r="F2959" s="38">
        <v>0</v>
      </c>
      <c r="G2959" s="66">
        <f>VLOOKUP(C2959,'[10]Peso Conductores'!B$1:E$65536,4,0)</f>
        <v>2.4227110547361335</v>
      </c>
      <c r="H2959" s="67"/>
      <c r="I2959" s="83"/>
      <c r="J2959" s="42">
        <f>VLOOKUP(C2959,'[10]Peso Conductores'!B$1:G$65536,3,0)</f>
        <v>0.13400000000000001</v>
      </c>
      <c r="M2959" s="9"/>
      <c r="N2959" s="9"/>
      <c r="O2959" s="9"/>
      <c r="P2959" s="9"/>
      <c r="Q2959" s="9"/>
      <c r="R2959" s="9"/>
    </row>
    <row r="2960" spans="1:18" x14ac:dyDescent="0.2">
      <c r="A2960" s="33"/>
      <c r="B2960" s="36">
        <f t="shared" si="62"/>
        <v>63</v>
      </c>
      <c r="C2960" s="35" t="s">
        <v>2983</v>
      </c>
      <c r="D2960" s="82" t="str">
        <f>+VLOOKUP(MID(C2960,1,2),[11]!Ferr_Cond,2,0)&amp;" Conductor "&amp;VLOOKUP(RIGHT(C2960,2),[11]GENERALES!$H$43:$I$49,2,0)&amp;" "&amp;MID(C2960,5,3)&amp;" mm2"</f>
        <v>Manguito de Reparación Conductor AAAC 050 mm2</v>
      </c>
      <c r="E2960" s="34" t="s">
        <v>50</v>
      </c>
      <c r="F2960" s="38">
        <v>0</v>
      </c>
      <c r="G2960" s="66">
        <f>VLOOKUP(C2960,'[10]Peso Conductores'!B$1:E$65536,4,0)</f>
        <v>2.5311906542019309</v>
      </c>
      <c r="H2960" s="67"/>
      <c r="I2960" s="83"/>
      <c r="J2960" s="42">
        <f>VLOOKUP(C2960,'[10]Peso Conductores'!B$1:G$65536,3,0)</f>
        <v>0.14000000000000001</v>
      </c>
      <c r="M2960" s="9"/>
      <c r="N2960" s="9"/>
      <c r="O2960" s="9"/>
      <c r="P2960" s="9"/>
      <c r="Q2960" s="9"/>
      <c r="R2960" s="9"/>
    </row>
    <row r="2961" spans="1:18" x14ac:dyDescent="0.2">
      <c r="A2961" s="33"/>
      <c r="B2961" s="36">
        <f t="shared" si="62"/>
        <v>64</v>
      </c>
      <c r="C2961" s="35" t="s">
        <v>2984</v>
      </c>
      <c r="D2961" s="82" t="str">
        <f>+VLOOKUP(MID(C2961,1,2),[11]!Ferr_Cond,2,0)&amp;" Conductor "&amp;VLOOKUP(RIGHT(C2961,2),[11]GENERALES!$H$43:$I$49,2,0)&amp;" "&amp;MID(C2961,5,3)&amp;" mm2"</f>
        <v>Manguito de Reparación Conductor AAAC 035 mm2</v>
      </c>
      <c r="E2961" s="34" t="s">
        <v>50</v>
      </c>
      <c r="F2961" s="38">
        <v>0</v>
      </c>
      <c r="G2961" s="66">
        <f>VLOOKUP(C2961,'[10]Peso Conductores'!B$1:E$65536,4,0)</f>
        <v>1.3017551935895642</v>
      </c>
      <c r="H2961" s="67"/>
      <c r="I2961" s="41"/>
      <c r="J2961" s="42">
        <f>VLOOKUP(C2961,'[10]Peso Conductores'!B$1:G$65536,3,0)</f>
        <v>7.1999999999999995E-2</v>
      </c>
      <c r="M2961" s="9"/>
      <c r="N2961" s="9"/>
      <c r="O2961" s="9"/>
      <c r="P2961" s="9"/>
      <c r="Q2961" s="9"/>
      <c r="R2961" s="9"/>
    </row>
    <row r="2962" spans="1:18" x14ac:dyDescent="0.2">
      <c r="A2962" s="33"/>
      <c r="B2962" s="36">
        <f t="shared" si="62"/>
        <v>65</v>
      </c>
      <c r="C2962" s="35" t="s">
        <v>2985</v>
      </c>
      <c r="D2962" s="82" t="str">
        <f>+VLOOKUP(MID(C2962,1,2),[11]!Ferr_Cond,2,0)&amp;" Conductor "&amp;VLOOKUP(RIGHT(C2962,2),[11]GENERALES!$H$43:$I$49,2,0)&amp;" "&amp;MID(C2962,5,3)&amp;" mm2"</f>
        <v>Junta de empalme Conductor AAAC 700 mm2</v>
      </c>
      <c r="E2962" s="34" t="s">
        <v>50</v>
      </c>
      <c r="F2962" s="38">
        <v>0</v>
      </c>
      <c r="G2962" s="66">
        <f>VLOOKUP(C2962,'[10]Peso Conductores'!B$1:E$65536,4,0)</f>
        <v>74.186269701864049</v>
      </c>
      <c r="H2962" s="67"/>
      <c r="I2962" s="41"/>
      <c r="J2962" s="42">
        <f>VLOOKUP(C2962,'[10]Peso Conductores'!B$1:G$65536,3,0)</f>
        <v>1.7</v>
      </c>
      <c r="M2962" s="9"/>
      <c r="N2962" s="9"/>
      <c r="O2962" s="9"/>
      <c r="P2962" s="9"/>
      <c r="Q2962" s="9"/>
      <c r="R2962" s="9"/>
    </row>
    <row r="2963" spans="1:18" x14ac:dyDescent="0.2">
      <c r="A2963" s="33"/>
      <c r="B2963" s="36">
        <f t="shared" si="62"/>
        <v>66</v>
      </c>
      <c r="C2963" s="35" t="s">
        <v>2986</v>
      </c>
      <c r="D2963" s="82" t="str">
        <f>+VLOOKUP(MID(C2963,1,2),[11]!Ferr_Cond,2,0)&amp;" Conductor "&amp;VLOOKUP(RIGHT(C2963,2),[11]GENERALES!$H$43:$I$49,2,0)&amp;" "&amp;MID(C2963,5,3)&amp;" mm2"</f>
        <v>Junta de empalme Conductor ACSR 726 mm2</v>
      </c>
      <c r="E2963" s="34" t="s">
        <v>50</v>
      </c>
      <c r="F2963" s="38">
        <v>0</v>
      </c>
      <c r="G2963" s="66">
        <f>VLOOKUP(C2963,'[10]Peso Conductores'!B$1:E$65536,4,0)</f>
        <v>74.186269701864049</v>
      </c>
      <c r="H2963" s="67"/>
      <c r="I2963" s="41"/>
      <c r="J2963" s="42">
        <f>VLOOKUP(C2963,'[10]Peso Conductores'!B$1:G$65536,3,0)</f>
        <v>1.7</v>
      </c>
      <c r="M2963" s="9"/>
      <c r="N2963" s="9"/>
      <c r="O2963" s="9"/>
      <c r="P2963" s="9"/>
      <c r="Q2963" s="9"/>
      <c r="R2963" s="9"/>
    </row>
    <row r="2964" spans="1:18" x14ac:dyDescent="0.2">
      <c r="A2964" s="33"/>
      <c r="B2964" s="36">
        <f t="shared" si="62"/>
        <v>67</v>
      </c>
      <c r="C2964" s="35" t="s">
        <v>2987</v>
      </c>
      <c r="D2964" s="82" t="str">
        <f>+VLOOKUP(MID(C2964,1,2),[11]!Ferr_Cond,2,0)&amp;" Conductor "&amp;VLOOKUP(RIGHT(C2964,2),[11]GENERALES!$H$43:$I$49,2,0)&amp;" "&amp;MID(C2964,5,3)&amp;" mm2"</f>
        <v>Junta de empalme Conductor ACAR 600 mm2</v>
      </c>
      <c r="E2964" s="34" t="s">
        <v>50</v>
      </c>
      <c r="F2964" s="38">
        <v>0</v>
      </c>
      <c r="G2964" s="66">
        <f>VLOOKUP(C2964,'[10]Peso Conductores'!B$1:E$65536,4,0)</f>
        <v>62.403744513920934</v>
      </c>
      <c r="H2964" s="67"/>
      <c r="I2964" s="41"/>
      <c r="J2964" s="42">
        <f>VLOOKUP(C2964,'[10]Peso Conductores'!B$1:G$65536,3,0)</f>
        <v>1.43</v>
      </c>
      <c r="M2964" s="9"/>
      <c r="N2964" s="9"/>
      <c r="O2964" s="9"/>
      <c r="P2964" s="9"/>
      <c r="Q2964" s="9"/>
      <c r="R2964" s="9"/>
    </row>
    <row r="2965" spans="1:18" x14ac:dyDescent="0.2">
      <c r="A2965" s="33"/>
      <c r="B2965" s="36">
        <f t="shared" ref="B2965:B3022" si="63">+B2964+1</f>
        <v>68</v>
      </c>
      <c r="C2965" s="35" t="s">
        <v>2988</v>
      </c>
      <c r="D2965" s="82" t="str">
        <f>+VLOOKUP(MID(C2965,1,2),[11]!Ferr_Cond,2,0)&amp;" Conductor "&amp;VLOOKUP(RIGHT(C2965,2),[11]GENERALES!$H$43:$I$49,2,0)&amp;" "&amp;MID(C2965,5,3)&amp;" mm2"</f>
        <v>Junta de empalme Conductor AAAC 600 mm2</v>
      </c>
      <c r="E2965" s="34" t="s">
        <v>50</v>
      </c>
      <c r="F2965" s="38">
        <v>0</v>
      </c>
      <c r="G2965" s="66">
        <f>VLOOKUP(C2965,'[10]Peso Conductores'!B$1:E$65536,4,0)</f>
        <v>62.403744513920934</v>
      </c>
      <c r="H2965" s="67"/>
      <c r="I2965" s="41"/>
      <c r="J2965" s="42">
        <f>VLOOKUP(C2965,'[10]Peso Conductores'!B$1:G$65536,3,0)</f>
        <v>1.43</v>
      </c>
      <c r="M2965" s="9"/>
      <c r="N2965" s="9"/>
      <c r="O2965" s="9"/>
      <c r="P2965" s="9"/>
      <c r="Q2965" s="9"/>
      <c r="R2965" s="9"/>
    </row>
    <row r="2966" spans="1:18" x14ac:dyDescent="0.2">
      <c r="A2966" s="33"/>
      <c r="B2966" s="36">
        <f t="shared" si="63"/>
        <v>69</v>
      </c>
      <c r="C2966" s="35" t="s">
        <v>2989</v>
      </c>
      <c r="D2966" s="82" t="str">
        <f>+VLOOKUP(MID(C2966,1,2),[11]!Ferr_Cond,2,0)&amp;" Conductor "&amp;VLOOKUP(RIGHT(C2966,2),[11]GENERALES!$H$43:$I$49,2,0)&amp;" "&amp;MID(C2966,5,3)&amp;" mm2"</f>
        <v>Junta de empalme Conductor ACSR 592 mm2</v>
      </c>
      <c r="E2966" s="34" t="s">
        <v>50</v>
      </c>
      <c r="F2966" s="38">
        <v>0</v>
      </c>
      <c r="G2966" s="66">
        <f>VLOOKUP(C2966,'[10]Peso Conductores'!B$1:E$65536,4,0)</f>
        <v>62.403744513920934</v>
      </c>
      <c r="H2966" s="67"/>
      <c r="I2966" s="41"/>
      <c r="J2966" s="42">
        <f>VLOOKUP(C2966,'[10]Peso Conductores'!B$1:G$65536,3,0)</f>
        <v>1.43</v>
      </c>
      <c r="M2966" s="9"/>
      <c r="N2966" s="9"/>
      <c r="O2966" s="9"/>
      <c r="P2966" s="9"/>
      <c r="Q2966" s="9"/>
      <c r="R2966" s="9"/>
    </row>
    <row r="2967" spans="1:18" x14ac:dyDescent="0.2">
      <c r="A2967" s="33"/>
      <c r="B2967" s="36">
        <f t="shared" si="63"/>
        <v>70</v>
      </c>
      <c r="C2967" s="35" t="s">
        <v>2990</v>
      </c>
      <c r="D2967" s="82" t="str">
        <f>+VLOOKUP(MID(C2967,1,2),[11]!Ferr_Cond,2,0)&amp;" Conductor "&amp;VLOOKUP(RIGHT(C2967,2),[11]GENERALES!$H$43:$I$49,2,0)&amp;" "&amp;MID(C2967,5,3)&amp;" mm2"</f>
        <v>Junta de empalme Conductor ACAR 500 mm2</v>
      </c>
      <c r="E2967" s="34" t="s">
        <v>50</v>
      </c>
      <c r="F2967" s="38">
        <v>0</v>
      </c>
      <c r="G2967" s="66">
        <f>VLOOKUP(C2967,'[10]Peso Conductores'!B$1:E$65536,4,0)</f>
        <v>50.621219325977819</v>
      </c>
      <c r="H2967" s="67"/>
      <c r="I2967" s="41"/>
      <c r="J2967" s="42">
        <f>VLOOKUP(C2967,'[10]Peso Conductores'!B$1:G$65536,3,0)</f>
        <v>1.1599999999999999</v>
      </c>
      <c r="M2967" s="9"/>
      <c r="N2967" s="9"/>
      <c r="O2967" s="9"/>
      <c r="P2967" s="9"/>
      <c r="Q2967" s="9"/>
      <c r="R2967" s="9"/>
    </row>
    <row r="2968" spans="1:18" x14ac:dyDescent="0.2">
      <c r="A2968" s="33"/>
      <c r="B2968" s="36">
        <f t="shared" si="63"/>
        <v>71</v>
      </c>
      <c r="C2968" s="35" t="s">
        <v>2991</v>
      </c>
      <c r="D2968" s="82" t="str">
        <f>+VLOOKUP(MID(C2968,1,2),[11]!Ferr_Cond,2,0)&amp;" Conductor "&amp;VLOOKUP(RIGHT(C2968,2),[11]GENERALES!$H$43:$I$49,2,0)&amp;" "&amp;MID(C2968,5,3)&amp;" mm2"</f>
        <v>Junta de empalme Conductor ACCR 500 mm2</v>
      </c>
      <c r="E2968" s="34" t="s">
        <v>50</v>
      </c>
      <c r="F2968" s="38">
        <v>0</v>
      </c>
      <c r="G2968" s="66">
        <f>VLOOKUP(C2968,'[10]Peso Conductores'!B$1:E$65536,4,0)</f>
        <v>313</v>
      </c>
      <c r="H2968" s="67"/>
      <c r="I2968" s="41"/>
      <c r="J2968" s="42">
        <f>VLOOKUP(C2968,'[10]Peso Conductores'!B$1:G$65536,3,0)</f>
        <v>1.2</v>
      </c>
      <c r="M2968" s="9"/>
      <c r="N2968" s="9"/>
      <c r="O2968" s="9"/>
      <c r="P2968" s="9"/>
      <c r="Q2968" s="9"/>
      <c r="R2968" s="9"/>
    </row>
    <row r="2969" spans="1:18" x14ac:dyDescent="0.2">
      <c r="A2969" s="33"/>
      <c r="B2969" s="36">
        <f t="shared" si="63"/>
        <v>72</v>
      </c>
      <c r="C2969" s="35" t="s">
        <v>2992</v>
      </c>
      <c r="D2969" s="82" t="str">
        <f>+VLOOKUP(MID(C2969,1,2),[11]!Ferr_Cond,2,0)&amp;" Conductor "&amp;VLOOKUP(RIGHT(C2969,2),[11]GENERALES!$H$43:$I$49,2,0)&amp;" "&amp;MID(C2969,5,3)&amp;" mm2"</f>
        <v>Junta de empalme Conductor AAAC 500 mm2</v>
      </c>
      <c r="E2969" s="34" t="s">
        <v>50</v>
      </c>
      <c r="F2969" s="38">
        <v>0</v>
      </c>
      <c r="G2969" s="66">
        <f>VLOOKUP(C2969,'[10]Peso Conductores'!B$1:E$65536,4,0)</f>
        <v>50.621219325977819</v>
      </c>
      <c r="H2969" s="67"/>
      <c r="I2969" s="41"/>
      <c r="J2969" s="42">
        <f>VLOOKUP(C2969,'[10]Peso Conductores'!B$1:G$65536,3,0)</f>
        <v>1.1599999999999999</v>
      </c>
      <c r="M2969" s="9"/>
      <c r="N2969" s="9"/>
      <c r="O2969" s="9"/>
      <c r="P2969" s="9"/>
      <c r="Q2969" s="9"/>
      <c r="R2969" s="9"/>
    </row>
    <row r="2970" spans="1:18" x14ac:dyDescent="0.2">
      <c r="A2970" s="33"/>
      <c r="B2970" s="36">
        <f t="shared" si="63"/>
        <v>73</v>
      </c>
      <c r="C2970" s="35" t="s">
        <v>2993</v>
      </c>
      <c r="D2970" s="82" t="str">
        <f>+VLOOKUP(MID(C2970,1,2),[11]!Ferr_Cond,2,0)&amp;" Conductor "&amp;VLOOKUP(RIGHT(C2970,2),[11]GENERALES!$H$43:$I$49,2,0)&amp;" "&amp;MID(C2970,5,3)&amp;" mm2"</f>
        <v>Junta de empalme Conductor ACAR 430 mm2</v>
      </c>
      <c r="E2970" s="34" t="s">
        <v>50</v>
      </c>
      <c r="F2970" s="38">
        <v>0</v>
      </c>
      <c r="G2970" s="66">
        <f>VLOOKUP(C2970,'[10]Peso Conductores'!B$1:E$65536,4,0)</f>
        <v>50.621219325977819</v>
      </c>
      <c r="H2970" s="67"/>
      <c r="I2970" s="41"/>
      <c r="J2970" s="42">
        <f>VLOOKUP(C2970,'[10]Peso Conductores'!B$1:G$65536,3,0)</f>
        <v>1.1599999999999999</v>
      </c>
      <c r="M2970" s="9"/>
      <c r="N2970" s="9"/>
      <c r="O2970" s="9"/>
      <c r="P2970" s="9"/>
      <c r="Q2970" s="9"/>
      <c r="R2970" s="9"/>
    </row>
    <row r="2971" spans="1:18" x14ac:dyDescent="0.2">
      <c r="A2971" s="33"/>
      <c r="B2971" s="36">
        <f t="shared" si="63"/>
        <v>74</v>
      </c>
      <c r="C2971" s="35" t="s">
        <v>2994</v>
      </c>
      <c r="D2971" s="82" t="str">
        <f>+VLOOKUP(MID(C2971,1,2),[11]!Ferr_Cond,2,0)&amp;" Conductor "&amp;VLOOKUP(RIGHT(C2971,2),[11]GENERALES!$H$43:$I$49,2,0)&amp;" "&amp;MID(C2971,5,3)&amp;" mm2"</f>
        <v>Junta de empalme Conductor ACAR 400 mm2</v>
      </c>
      <c r="E2971" s="34" t="s">
        <v>50</v>
      </c>
      <c r="F2971" s="38">
        <v>0</v>
      </c>
      <c r="G2971" s="66">
        <f>VLOOKUP(C2971,'[10]Peso Conductores'!B$1:E$65536,4,0)</f>
        <v>38.838694138034711</v>
      </c>
      <c r="H2971" s="67"/>
      <c r="I2971" s="41"/>
      <c r="J2971" s="42">
        <f>VLOOKUP(C2971,'[10]Peso Conductores'!B$1:G$65536,3,0)</f>
        <v>0.89</v>
      </c>
      <c r="M2971" s="9"/>
      <c r="N2971" s="9"/>
      <c r="O2971" s="9"/>
      <c r="P2971" s="9"/>
      <c r="Q2971" s="9"/>
      <c r="R2971" s="9"/>
    </row>
    <row r="2972" spans="1:18" x14ac:dyDescent="0.2">
      <c r="A2972" s="33"/>
      <c r="B2972" s="36">
        <f t="shared" si="63"/>
        <v>75</v>
      </c>
      <c r="C2972" s="35" t="s">
        <v>2995</v>
      </c>
      <c r="D2972" s="82" t="str">
        <f>+VLOOKUP(MID(C2972,1,2),[11]!Ferr_Cond,2,0)&amp;" Conductor "&amp;VLOOKUP(RIGHT(C2972,2),[11]GENERALES!$H$43:$I$49,2,0)&amp;" "&amp;MID(C2972,5,3)&amp;" mm2"</f>
        <v>Junta de empalme Conductor ACSR 400 mm2</v>
      </c>
      <c r="E2972" s="34" t="s">
        <v>50</v>
      </c>
      <c r="F2972" s="38">
        <v>0</v>
      </c>
      <c r="G2972" s="66">
        <f>VLOOKUP(C2972,'[10]Peso Conductores'!B$1:E$65536,4,0)</f>
        <v>38.838694138034711</v>
      </c>
      <c r="H2972" s="67"/>
      <c r="I2972" s="41"/>
      <c r="J2972" s="42">
        <f>VLOOKUP(C2972,'[10]Peso Conductores'!B$1:G$65536,3,0)</f>
        <v>0.89</v>
      </c>
      <c r="M2972" s="9"/>
      <c r="N2972" s="9"/>
      <c r="O2972" s="9"/>
      <c r="P2972" s="9"/>
      <c r="Q2972" s="9"/>
      <c r="R2972" s="9"/>
    </row>
    <row r="2973" spans="1:18" x14ac:dyDescent="0.2">
      <c r="A2973" s="33"/>
      <c r="B2973" s="36">
        <f t="shared" si="63"/>
        <v>76</v>
      </c>
      <c r="C2973" s="35" t="s">
        <v>2996</v>
      </c>
      <c r="D2973" s="82" t="str">
        <f>+VLOOKUP(MID(C2973,1,2),[11]!Ferr_Cond,2,0)&amp;" Conductor "&amp;VLOOKUP(RIGHT(C2973,2),[11]GENERALES!$H$43:$I$49,2,0)&amp;" "&amp;MID(C2973,5,3)&amp;" mm2"</f>
        <v>Junta de empalme Conductor AAAC 400 mm2</v>
      </c>
      <c r="E2973" s="34" t="s">
        <v>50</v>
      </c>
      <c r="F2973" s="38">
        <v>0</v>
      </c>
      <c r="G2973" s="66">
        <f>VLOOKUP(C2973,'[10]Peso Conductores'!B$1:E$65536,4,0)</f>
        <v>38.838694138034711</v>
      </c>
      <c r="H2973" s="67"/>
      <c r="I2973" s="41"/>
      <c r="J2973" s="42">
        <f>VLOOKUP(C2973,'[10]Peso Conductores'!B$1:G$65536,3,0)</f>
        <v>0.89</v>
      </c>
      <c r="M2973" s="9"/>
      <c r="N2973" s="9"/>
      <c r="O2973" s="9"/>
      <c r="P2973" s="9"/>
      <c r="Q2973" s="9"/>
      <c r="R2973" s="9"/>
    </row>
    <row r="2974" spans="1:18" x14ac:dyDescent="0.2">
      <c r="A2974" s="33"/>
      <c r="B2974" s="36">
        <f t="shared" si="63"/>
        <v>77</v>
      </c>
      <c r="C2974" s="35" t="s">
        <v>2997</v>
      </c>
      <c r="D2974" s="82" t="str">
        <f>+VLOOKUP(MID(C2974,1,2),[11]!Ferr_Cond,2,0)&amp;" Conductor "&amp;VLOOKUP(RIGHT(C2974,2),[11]GENERALES!$H$43:$I$49,2,0)&amp;" "&amp;MID(C2974,5,3)&amp;" mm2"</f>
        <v>Junta de empalme Conductor ACAR 380 mm2</v>
      </c>
      <c r="E2974" s="34" t="s">
        <v>50</v>
      </c>
      <c r="F2974" s="38">
        <v>0</v>
      </c>
      <c r="G2974" s="66">
        <f>VLOOKUP(C2974,'[10]Peso Conductores'!B$1:E$65536,4,0)</f>
        <v>38.838694138034711</v>
      </c>
      <c r="H2974" s="67"/>
      <c r="I2974" s="41"/>
      <c r="J2974" s="42">
        <f>VLOOKUP(C2974,'[10]Peso Conductores'!B$1:G$65536,3,0)</f>
        <v>0.89</v>
      </c>
      <c r="M2974" s="9"/>
      <c r="N2974" s="9"/>
      <c r="O2974" s="9"/>
      <c r="P2974" s="9"/>
      <c r="Q2974" s="9"/>
      <c r="R2974" s="9"/>
    </row>
    <row r="2975" spans="1:18" x14ac:dyDescent="0.2">
      <c r="A2975" s="33"/>
      <c r="B2975" s="36">
        <f t="shared" si="63"/>
        <v>78</v>
      </c>
      <c r="C2975" s="35" t="s">
        <v>2998</v>
      </c>
      <c r="D2975" s="82" t="str">
        <f>+VLOOKUP(MID(C2975,1,2),[11]!Ferr_Cond,2,0)&amp;" Conductor "&amp;VLOOKUP(RIGHT(C2975,2),[11]GENERALES!$H$43:$I$49,2,0)&amp;" "&amp;MID(C2975,5,3)&amp;" mm2"</f>
        <v>Junta de empalme Conductor ACAR 350 mm2</v>
      </c>
      <c r="E2975" s="34" t="s">
        <v>50</v>
      </c>
      <c r="F2975" s="38">
        <v>0</v>
      </c>
      <c r="G2975" s="66">
        <f>VLOOKUP(C2975,'[10]Peso Conductores'!B$1:E$65536,4,0)</f>
        <v>38.838694138034711</v>
      </c>
      <c r="H2975" s="67"/>
      <c r="I2975" s="41"/>
      <c r="J2975" s="42">
        <f>VLOOKUP(C2975,'[10]Peso Conductores'!B$1:G$65536,3,0)</f>
        <v>0.89</v>
      </c>
      <c r="M2975" s="9"/>
      <c r="N2975" s="9"/>
      <c r="O2975" s="9"/>
      <c r="P2975" s="9"/>
      <c r="Q2975" s="9"/>
      <c r="R2975" s="9"/>
    </row>
    <row r="2976" spans="1:18" x14ac:dyDescent="0.2">
      <c r="A2976" s="33"/>
      <c r="B2976" s="36">
        <f t="shared" si="63"/>
        <v>79</v>
      </c>
      <c r="C2976" s="35" t="s">
        <v>2999</v>
      </c>
      <c r="D2976" s="82" t="str">
        <f>+VLOOKUP(MID(C2976,1,2),[11]!Ferr_Cond,2,0)&amp;" Conductor "&amp;VLOOKUP(RIGHT(C2976,2),[11]GENERALES!$H$43:$I$49,2,0)&amp;" "&amp;MID(C2976,5,3)&amp;" mm2"</f>
        <v>Junta de empalme Conductor ACSR 315 mm2</v>
      </c>
      <c r="E2976" s="34" t="s">
        <v>50</v>
      </c>
      <c r="F2976" s="38">
        <v>0</v>
      </c>
      <c r="G2976" s="66">
        <f>VLOOKUP(C2976,'[10]Peso Conductores'!B$1:E$65536,4,0)</f>
        <v>38.838694138034711</v>
      </c>
      <c r="H2976" s="67"/>
      <c r="I2976" s="41"/>
      <c r="J2976" s="42">
        <f>VLOOKUP(C2976,'[10]Peso Conductores'!B$1:G$65536,3,0)</f>
        <v>0.89</v>
      </c>
      <c r="M2976" s="9"/>
      <c r="N2976" s="9"/>
      <c r="O2976" s="9"/>
      <c r="P2976" s="9"/>
      <c r="Q2976" s="9"/>
      <c r="R2976" s="9"/>
    </row>
    <row r="2977" spans="1:18" x14ac:dyDescent="0.2">
      <c r="A2977" s="33"/>
      <c r="B2977" s="36">
        <f t="shared" si="63"/>
        <v>80</v>
      </c>
      <c r="C2977" s="35" t="s">
        <v>3000</v>
      </c>
      <c r="D2977" s="82" t="str">
        <f>+VLOOKUP(MID(C2977,1,2),[11]!Ferr_Cond,2,0)&amp;" Conductor "&amp;VLOOKUP(RIGHT(C2977,2),[11]GENERALES!$H$43:$I$49,2,0)&amp;" "&amp;MID(C2977,5,3)&amp;" mm2"</f>
        <v>Junta de empalme Conductor ACAR 300 mm2</v>
      </c>
      <c r="E2977" s="34" t="s">
        <v>50</v>
      </c>
      <c r="F2977" s="38">
        <v>0</v>
      </c>
      <c r="G2977" s="66">
        <f>VLOOKUP(C2977,'[10]Peso Conductores'!B$1:E$65536,4,0)</f>
        <v>27.056168950091593</v>
      </c>
      <c r="H2977" s="67"/>
      <c r="I2977" s="41"/>
      <c r="J2977" s="42">
        <f>VLOOKUP(C2977,'[10]Peso Conductores'!B$1:G$65536,3,0)</f>
        <v>0.62</v>
      </c>
      <c r="M2977" s="9"/>
      <c r="N2977" s="9"/>
      <c r="O2977" s="9"/>
      <c r="P2977" s="9"/>
      <c r="Q2977" s="9"/>
      <c r="R2977" s="9"/>
    </row>
    <row r="2978" spans="1:18" x14ac:dyDescent="0.2">
      <c r="A2978" s="33"/>
      <c r="B2978" s="36">
        <f t="shared" si="63"/>
        <v>81</v>
      </c>
      <c r="C2978" s="35" t="s">
        <v>3001</v>
      </c>
      <c r="D2978" s="82" t="str">
        <f>+VLOOKUP(MID(C2978,1,2),[11]!Ferr_Cond,2,0)&amp;" Conductor "&amp;VLOOKUP(RIGHT(C2978,2),[11]GENERALES!$H$43:$I$49,2,0)&amp;" "&amp;MID(C2978,5,3)&amp;" mm2"</f>
        <v>Junta de empalme Conductor AAAC 300 mm2</v>
      </c>
      <c r="E2978" s="34" t="s">
        <v>50</v>
      </c>
      <c r="F2978" s="38">
        <v>0</v>
      </c>
      <c r="G2978" s="66">
        <f>VLOOKUP(C2978,'[10]Peso Conductores'!B$1:E$65536,4,0)</f>
        <v>27.056168950091593</v>
      </c>
      <c r="H2978" s="67"/>
      <c r="I2978" s="41"/>
      <c r="J2978" s="42">
        <f>VLOOKUP(C2978,'[10]Peso Conductores'!B$1:G$65536,3,0)</f>
        <v>0.62</v>
      </c>
      <c r="M2978" s="9"/>
      <c r="N2978" s="9"/>
      <c r="O2978" s="9"/>
      <c r="P2978" s="9"/>
      <c r="Q2978" s="9"/>
      <c r="R2978" s="9"/>
    </row>
    <row r="2979" spans="1:18" x14ac:dyDescent="0.2">
      <c r="A2979" s="33"/>
      <c r="B2979" s="36">
        <f t="shared" si="63"/>
        <v>82</v>
      </c>
      <c r="C2979" s="35" t="s">
        <v>3002</v>
      </c>
      <c r="D2979" s="82" t="str">
        <f>+VLOOKUP(MID(C2979,1,2),[11]!Ferr_Cond,2,0)&amp;" Conductor "&amp;VLOOKUP(RIGHT(C2979,2),[11]GENERALES!$H$43:$I$49,2,0)&amp;" "&amp;MID(C2979,5,3)&amp;" mm2"</f>
        <v>Junta de empalme Conductor ACAR 280 mm2</v>
      </c>
      <c r="E2979" s="34" t="s">
        <v>50</v>
      </c>
      <c r="F2979" s="38">
        <v>0</v>
      </c>
      <c r="G2979" s="66">
        <f>VLOOKUP(C2979,'[10]Peso Conductores'!B$1:E$65536,4,0)</f>
        <v>27.056168950091593</v>
      </c>
      <c r="H2979" s="67"/>
      <c r="I2979" s="41"/>
      <c r="J2979" s="42">
        <f>VLOOKUP(C2979,'[10]Peso Conductores'!B$1:G$65536,3,0)</f>
        <v>0.62</v>
      </c>
      <c r="M2979" s="9"/>
      <c r="N2979" s="9"/>
      <c r="O2979" s="9"/>
      <c r="P2979" s="9"/>
      <c r="Q2979" s="9"/>
      <c r="R2979" s="9"/>
    </row>
    <row r="2980" spans="1:18" x14ac:dyDescent="0.2">
      <c r="A2980" s="33"/>
      <c r="B2980" s="36">
        <f t="shared" si="63"/>
        <v>83</v>
      </c>
      <c r="C2980" s="35" t="s">
        <v>3003</v>
      </c>
      <c r="D2980" s="82" t="str">
        <f>+VLOOKUP(MID(C2980,1,2),[11]!Ferr_Cond,2,0)&amp;" Conductor "&amp;VLOOKUP(RIGHT(C2980,2),[11]GENERALES!$H$43:$I$49,2,0)&amp;" "&amp;MID(C2980,5,3)&amp;" mm2"</f>
        <v>Junta de empalme Conductor ACSR 250 mm2</v>
      </c>
      <c r="E2980" s="34" t="s">
        <v>50</v>
      </c>
      <c r="F2980" s="38">
        <v>0</v>
      </c>
      <c r="G2980" s="66">
        <f>VLOOKUP(C2980,'[10]Peso Conductores'!B$1:E$65536,4,0)</f>
        <v>27.056168950091593</v>
      </c>
      <c r="H2980" s="67"/>
      <c r="I2980" s="41"/>
      <c r="J2980" s="42">
        <f>VLOOKUP(C2980,'[10]Peso Conductores'!B$1:G$65536,3,0)</f>
        <v>0.62</v>
      </c>
      <c r="M2980" s="9"/>
      <c r="N2980" s="9"/>
      <c r="O2980" s="9"/>
      <c r="P2980" s="9"/>
      <c r="Q2980" s="9"/>
      <c r="R2980" s="9"/>
    </row>
    <row r="2981" spans="1:18" x14ac:dyDescent="0.2">
      <c r="A2981" s="33"/>
      <c r="B2981" s="36">
        <f t="shared" si="63"/>
        <v>84</v>
      </c>
      <c r="C2981" s="35" t="s">
        <v>3004</v>
      </c>
      <c r="D2981" s="82" t="str">
        <f>+VLOOKUP(MID(C2981,1,2),[11]!Ferr_Cond,2,0)&amp;" Conductor "&amp;VLOOKUP(RIGHT(C2981,2),[11]GENERALES!$H$43:$I$49,2,0)&amp;" "&amp;MID(C2981,5,3)&amp;" mm2"</f>
        <v>Junta de empalme Conductor AAACE 242 mm2</v>
      </c>
      <c r="E2981" s="34" t="s">
        <v>50</v>
      </c>
      <c r="F2981" s="38">
        <v>0</v>
      </c>
      <c r="G2981" s="66">
        <f>VLOOKUP(C2981,'[10]Peso Conductores'!B$1:E$65536,4,0)</f>
        <v>27.056168950091593</v>
      </c>
      <c r="H2981" s="67"/>
      <c r="I2981" s="41"/>
      <c r="J2981" s="42">
        <f>VLOOKUP(C2981,'[10]Peso Conductores'!B$1:G$65536,3,0)</f>
        <v>0.62</v>
      </c>
      <c r="M2981" s="9"/>
      <c r="N2981" s="9"/>
      <c r="O2981" s="9"/>
      <c r="P2981" s="9"/>
      <c r="Q2981" s="9"/>
      <c r="R2981" s="9"/>
    </row>
    <row r="2982" spans="1:18" x14ac:dyDescent="0.2">
      <c r="A2982" s="33"/>
      <c r="B2982" s="36">
        <f t="shared" si="63"/>
        <v>85</v>
      </c>
      <c r="C2982" s="35" t="s">
        <v>3005</v>
      </c>
      <c r="D2982" s="82" t="str">
        <f>+VLOOKUP(MID(C2982,1,2),[11]!Ferr_Cond,2,0)&amp;" Conductor "&amp;VLOOKUP(RIGHT(C2982,2),[11]GENERALES!$H$43:$I$49,2,0)&amp;" "&amp;MID(C2982,5,3)&amp;" mm2"</f>
        <v>Junta de empalme Conductor ACAR 240 mm2</v>
      </c>
      <c r="E2982" s="34" t="s">
        <v>50</v>
      </c>
      <c r="F2982" s="38">
        <v>0</v>
      </c>
      <c r="G2982" s="66">
        <f>VLOOKUP(C2982,'[10]Peso Conductores'!B$1:E$65536,4,0)</f>
        <v>21.819491088783543</v>
      </c>
      <c r="H2982" s="67"/>
      <c r="I2982" s="41"/>
      <c r="J2982" s="42">
        <f>VLOOKUP(C2982,'[10]Peso Conductores'!B$1:G$65536,3,0)</f>
        <v>0.5</v>
      </c>
      <c r="M2982" s="9"/>
      <c r="N2982" s="9"/>
      <c r="O2982" s="9"/>
      <c r="P2982" s="9"/>
      <c r="Q2982" s="9"/>
      <c r="R2982" s="9"/>
    </row>
    <row r="2983" spans="1:18" x14ac:dyDescent="0.2">
      <c r="A2983" s="33"/>
      <c r="B2983" s="36">
        <f t="shared" si="63"/>
        <v>86</v>
      </c>
      <c r="C2983" s="35" t="s">
        <v>3006</v>
      </c>
      <c r="D2983" s="82" t="str">
        <f>+VLOOKUP(MID(C2983,1,2),[11]!Ferr_Cond,2,0)&amp;" Conductor "&amp;VLOOKUP(RIGHT(C2983,2),[11]GENERALES!$H$43:$I$49,2,0)&amp;" "&amp;MID(C2983,5,3)&amp;" mm2"</f>
        <v>Junta de empalme Conductor AAAC 240 mm2</v>
      </c>
      <c r="E2983" s="34" t="s">
        <v>50</v>
      </c>
      <c r="F2983" s="38">
        <v>0</v>
      </c>
      <c r="G2983" s="66">
        <f>VLOOKUP(C2983,'[10]Peso Conductores'!B$1:E$65536,4,0)</f>
        <v>21.819491088783543</v>
      </c>
      <c r="H2983" s="67"/>
      <c r="I2983" s="41"/>
      <c r="J2983" s="42">
        <f>VLOOKUP(C2983,'[10]Peso Conductores'!B$1:G$65536,3,0)</f>
        <v>0.5</v>
      </c>
      <c r="M2983" s="9"/>
      <c r="N2983" s="9"/>
      <c r="O2983" s="9"/>
      <c r="P2983" s="9"/>
      <c r="Q2983" s="9"/>
      <c r="R2983" s="9"/>
    </row>
    <row r="2984" spans="1:18" x14ac:dyDescent="0.2">
      <c r="A2984" s="33"/>
      <c r="B2984" s="36">
        <f t="shared" si="63"/>
        <v>87</v>
      </c>
      <c r="C2984" s="35" t="s">
        <v>3007</v>
      </c>
      <c r="D2984" s="82" t="str">
        <f>+VLOOKUP(MID(C2984,1,2),[11]!Ferr_Cond,2,0)&amp;" Conductor "&amp;VLOOKUP(RIGHT(C2984,2),[11]GENERALES!$H$43:$I$49,2,0)&amp;" "&amp;MID(C2984,5,3)&amp;" mm2"</f>
        <v>Junta de empalme Conductor AAAC 185 mm2</v>
      </c>
      <c r="E2984" s="34" t="s">
        <v>50</v>
      </c>
      <c r="F2984" s="38">
        <v>0</v>
      </c>
      <c r="G2984" s="66">
        <f>VLOOKUP(C2984,'[10]Peso Conductores'!B$1:E$65536,4,0)</f>
        <v>9.8187709899525952</v>
      </c>
      <c r="H2984" s="67"/>
      <c r="I2984" s="41"/>
      <c r="J2984" s="42">
        <f>VLOOKUP(C2984,'[10]Peso Conductores'!B$1:G$65536,3,0)</f>
        <v>0.22500000000000001</v>
      </c>
      <c r="M2984" s="9"/>
      <c r="N2984" s="9"/>
      <c r="O2984" s="9"/>
      <c r="P2984" s="9"/>
      <c r="Q2984" s="9"/>
      <c r="R2984" s="9"/>
    </row>
    <row r="2985" spans="1:18" x14ac:dyDescent="0.2">
      <c r="A2985" s="33"/>
      <c r="B2985" s="36">
        <f t="shared" si="63"/>
        <v>88</v>
      </c>
      <c r="C2985" s="35" t="s">
        <v>3008</v>
      </c>
      <c r="D2985" s="82" t="str">
        <f>+VLOOKUP(MID(C2985,1,2),[11]!Ferr_Cond,2,0)&amp;" Conductor "&amp;VLOOKUP(RIGHT(C2985,2),[11]GENERALES!$H$43:$I$49,2,0)&amp;" "&amp;MID(C2985,5,3)&amp;" mm2"</f>
        <v>Junta de empalme Conductor ACCR 150 mm2</v>
      </c>
      <c r="E2985" s="34" t="s">
        <v>50</v>
      </c>
      <c r="F2985" s="38">
        <v>0</v>
      </c>
      <c r="G2985" s="66">
        <f>VLOOKUP(C2985,'[10]Peso Conductores'!B$1:E$65536,4,0)</f>
        <v>40</v>
      </c>
      <c r="H2985" s="67"/>
      <c r="I2985" s="41"/>
      <c r="J2985" s="42">
        <f>VLOOKUP(C2985,'[10]Peso Conductores'!B$1:G$65536,3,0)</f>
        <v>0.3</v>
      </c>
      <c r="M2985" s="9"/>
      <c r="N2985" s="9"/>
      <c r="O2985" s="9"/>
      <c r="P2985" s="9"/>
      <c r="Q2985" s="9"/>
      <c r="R2985" s="9"/>
    </row>
    <row r="2986" spans="1:18" x14ac:dyDescent="0.2">
      <c r="A2986" s="33"/>
      <c r="B2986" s="36">
        <f t="shared" si="63"/>
        <v>89</v>
      </c>
      <c r="C2986" s="35" t="s">
        <v>3009</v>
      </c>
      <c r="D2986" s="82" t="str">
        <f>+VLOOKUP(MID(C2986,1,2),[11]!Ferr_Cond,2,0)&amp;" Conductor "&amp;VLOOKUP(RIGHT(C2986,2),[11]GENERALES!$H$43:$I$49,2,0)&amp;" "&amp;MID(C2986,5,3)&amp;" mm2"</f>
        <v>Junta de empalme Conductor AAACE 177 mm2</v>
      </c>
      <c r="E2986" s="34" t="s">
        <v>50</v>
      </c>
      <c r="F2986" s="38">
        <v>0</v>
      </c>
      <c r="G2986" s="66">
        <f>VLOOKUP(C2986,'[10]Peso Conductores'!B$1:E$65536,4,0)</f>
        <v>9.8187709899525952</v>
      </c>
      <c r="H2986" s="67"/>
      <c r="I2986" s="41"/>
      <c r="J2986" s="42">
        <f>VLOOKUP(C2986,'[10]Peso Conductores'!B$1:G$65536,3,0)</f>
        <v>0.22500000000000001</v>
      </c>
      <c r="M2986" s="9"/>
      <c r="N2986" s="9"/>
      <c r="O2986" s="9"/>
      <c r="P2986" s="9"/>
      <c r="Q2986" s="9"/>
      <c r="R2986" s="9"/>
    </row>
    <row r="2987" spans="1:18" x14ac:dyDescent="0.2">
      <c r="A2987" s="33"/>
      <c r="B2987" s="36">
        <f t="shared" si="63"/>
        <v>90</v>
      </c>
      <c r="C2987" s="35" t="s">
        <v>3010</v>
      </c>
      <c r="D2987" s="82" t="str">
        <f>+VLOOKUP(MID(C2987,1,2),[11]!Ferr_Cond,2,0)&amp;" Conductor "&amp;VLOOKUP(RIGHT(C2987,2),[11]GENERALES!$H$43:$I$49,2,0)&amp;" "&amp;MID(C2987,5,3)&amp;" mm2"</f>
        <v>Junta de empalme Conductor AAAC 150 mm2</v>
      </c>
      <c r="E2987" s="34" t="s">
        <v>50</v>
      </c>
      <c r="F2987" s="38">
        <v>0</v>
      </c>
      <c r="G2987" s="66">
        <f>VLOOKUP(C2987,'[10]Peso Conductores'!B$1:E$65536,4,0)</f>
        <v>10.4733557226161</v>
      </c>
      <c r="H2987" s="67"/>
      <c r="I2987" s="41"/>
      <c r="J2987" s="42">
        <f>VLOOKUP(C2987,'[10]Peso Conductores'!B$1:G$65536,3,0)</f>
        <v>0.24</v>
      </c>
      <c r="M2987" s="9"/>
      <c r="N2987" s="9"/>
      <c r="O2987" s="9"/>
      <c r="P2987" s="9"/>
      <c r="Q2987" s="9"/>
      <c r="R2987" s="9"/>
    </row>
    <row r="2988" spans="1:18" x14ac:dyDescent="0.2">
      <c r="A2988" s="33"/>
      <c r="B2988" s="36">
        <f t="shared" si="63"/>
        <v>91</v>
      </c>
      <c r="C2988" s="35" t="s">
        <v>3011</v>
      </c>
      <c r="D2988" s="82" t="str">
        <f>+VLOOKUP(MID(C2988,1,2),[11]!Ferr_Cond,2,0)&amp;" Conductor "&amp;VLOOKUP(RIGHT(C2988,2),[11]GENERALES!$H$43:$I$49,2,0)&amp;" "&amp;MID(C2988,5,3)&amp;" mm2"</f>
        <v>Junta de empalme Conductor AAAC 120 mm2</v>
      </c>
      <c r="E2988" s="34" t="s">
        <v>50</v>
      </c>
      <c r="F2988" s="38">
        <v>0</v>
      </c>
      <c r="G2988" s="66">
        <f>VLOOKUP(C2988,'[10]Peso Conductores'!B$1:E$65536,4,0)</f>
        <v>6.8076812197004655</v>
      </c>
      <c r="H2988" s="67"/>
      <c r="I2988" s="41"/>
      <c r="J2988" s="42">
        <f>VLOOKUP(C2988,'[10]Peso Conductores'!B$1:G$65536,3,0)</f>
        <v>0.156</v>
      </c>
      <c r="M2988" s="9"/>
      <c r="N2988" s="9"/>
      <c r="O2988" s="9"/>
      <c r="P2988" s="9"/>
      <c r="Q2988" s="9"/>
      <c r="R2988" s="9"/>
    </row>
    <row r="2989" spans="1:18" x14ac:dyDescent="0.2">
      <c r="A2989" s="33"/>
      <c r="B2989" s="36">
        <f t="shared" si="63"/>
        <v>92</v>
      </c>
      <c r="C2989" s="35" t="s">
        <v>3012</v>
      </c>
      <c r="D2989" s="82" t="str">
        <f>+VLOOKUP(MID(C2989,1,2),[11]!Ferr_Cond,2,0)&amp;" Conductor "&amp;VLOOKUP(RIGHT(C2989,2),[11]GENERALES!$H$43:$I$49,2,0)&amp;" "&amp;MID(C2989,5,3)&amp;" mm2"</f>
        <v>Junta de empalme Conductor AAAC 095 mm2</v>
      </c>
      <c r="E2989" s="34" t="s">
        <v>50</v>
      </c>
      <c r="F2989" s="38">
        <v>0</v>
      </c>
      <c r="G2989" s="66">
        <f>VLOOKUP(C2989,'[10]Peso Conductores'!B$1:E$65536,4,0)</f>
        <v>8.2041286493826124</v>
      </c>
      <c r="H2989" s="67"/>
      <c r="I2989" s="83"/>
      <c r="J2989" s="42">
        <f>VLOOKUP(C2989,'[10]Peso Conductores'!B$1:G$65536,3,0)</f>
        <v>0.188</v>
      </c>
      <c r="M2989" s="9"/>
      <c r="N2989" s="9"/>
      <c r="O2989" s="9"/>
      <c r="P2989" s="9"/>
      <c r="Q2989" s="9"/>
      <c r="R2989" s="9"/>
    </row>
    <row r="2990" spans="1:18" x14ac:dyDescent="0.2">
      <c r="A2990" s="33"/>
      <c r="B2990" s="36">
        <f t="shared" si="63"/>
        <v>93</v>
      </c>
      <c r="C2990" s="35" t="s">
        <v>3013</v>
      </c>
      <c r="D2990" s="82" t="str">
        <f>+VLOOKUP(MID(C2990,1,2),[11]!Ferr_Cond,2,0)&amp;" Conductor "&amp;VLOOKUP(RIGHT(C2990,2),[11]GENERALES!$H$43:$I$49,2,0)&amp;" "&amp;MID(C2990,5,3)&amp;" mm2"</f>
        <v>Junta de empalme Conductor ACSR 080 mm2</v>
      </c>
      <c r="E2990" s="34" t="s">
        <v>50</v>
      </c>
      <c r="F2990" s="38">
        <v>0</v>
      </c>
      <c r="G2990" s="66">
        <f>VLOOKUP(C2990,'[10]Peso Conductores'!B$1:E$65536,4,0)</f>
        <v>5.8476236117939902</v>
      </c>
      <c r="H2990" s="67"/>
      <c r="I2990" s="83"/>
      <c r="J2990" s="42">
        <f>VLOOKUP(C2990,'[10]Peso Conductores'!B$1:G$65536,3,0)</f>
        <v>0.13400000000000001</v>
      </c>
      <c r="M2990" s="9"/>
      <c r="N2990" s="9"/>
      <c r="O2990" s="9"/>
      <c r="P2990" s="9"/>
      <c r="Q2990" s="9"/>
      <c r="R2990" s="9"/>
    </row>
    <row r="2991" spans="1:18" x14ac:dyDescent="0.2">
      <c r="A2991" s="33"/>
      <c r="B2991" s="36">
        <f t="shared" si="63"/>
        <v>94</v>
      </c>
      <c r="C2991" s="35" t="s">
        <v>3014</v>
      </c>
      <c r="D2991" s="82" t="str">
        <f>+VLOOKUP(MID(C2991,1,2),[11]!Ferr_Cond,2,0)&amp;" Conductor "&amp;VLOOKUP(RIGHT(C2991,2),[11]GENERALES!$H$43:$I$49,2,0)&amp;" "&amp;MID(C2991,5,3)&amp;" mm2"</f>
        <v>Junta de empalme Conductor AAAC 070 mm2</v>
      </c>
      <c r="E2991" s="34" t="s">
        <v>50</v>
      </c>
      <c r="F2991" s="38">
        <v>0</v>
      </c>
      <c r="G2991" s="66">
        <f>VLOOKUP(C2991,'[10]Peso Conductores'!B$1:E$65536,4,0)</f>
        <v>5.8476236117939902</v>
      </c>
      <c r="H2991" s="67"/>
      <c r="I2991" s="83"/>
      <c r="J2991" s="42">
        <f>VLOOKUP(C2991,'[10]Peso Conductores'!B$1:G$65536,3,0)</f>
        <v>0.13400000000000001</v>
      </c>
      <c r="M2991" s="9"/>
      <c r="N2991" s="9"/>
      <c r="O2991" s="9"/>
      <c r="P2991" s="9"/>
      <c r="Q2991" s="9"/>
      <c r="R2991" s="9"/>
    </row>
    <row r="2992" spans="1:18" x14ac:dyDescent="0.2">
      <c r="A2992" s="33"/>
      <c r="B2992" s="36">
        <f t="shared" si="63"/>
        <v>95</v>
      </c>
      <c r="C2992" s="35" t="s">
        <v>3015</v>
      </c>
      <c r="D2992" s="82" t="str">
        <f>+VLOOKUP(MID(C2992,1,2),[11]!Ferr_Cond,2,0)&amp;" Conductor "&amp;VLOOKUP(RIGHT(C2992,2),[11]GENERALES!$H$43:$I$49,2,0)&amp;" "&amp;MID(C2992,5,3)&amp;" mm2"</f>
        <v>Junta de empalme Conductor AAAC 050 mm2</v>
      </c>
      <c r="E2992" s="34" t="s">
        <v>50</v>
      </c>
      <c r="F2992" s="38">
        <v>0</v>
      </c>
      <c r="G2992" s="66">
        <f>VLOOKUP(C2992,'[10]Peso Conductores'!B$1:E$65536,4,0)</f>
        <v>6.1094575048593924</v>
      </c>
      <c r="H2992" s="67"/>
      <c r="I2992" s="41"/>
      <c r="J2992" s="42">
        <f>VLOOKUP(C2992,'[10]Peso Conductores'!B$1:G$65536,3,0)</f>
        <v>0.14000000000000001</v>
      </c>
      <c r="M2992" s="9"/>
      <c r="N2992" s="9"/>
      <c r="O2992" s="9"/>
      <c r="P2992" s="9"/>
      <c r="Q2992" s="9"/>
      <c r="R2992" s="9"/>
    </row>
    <row r="2993" spans="1:18" x14ac:dyDescent="0.2">
      <c r="A2993" s="33"/>
      <c r="B2993" s="36">
        <f t="shared" si="63"/>
        <v>96</v>
      </c>
      <c r="C2993" s="35" t="s">
        <v>3016</v>
      </c>
      <c r="D2993" s="82" t="str">
        <f>+VLOOKUP(MID(C2993,1,2),[11]!Ferr_Cond,2,0)&amp;" Conductor "&amp;VLOOKUP(RIGHT(C2993,2),[11]GENERALES!$H$43:$I$49,2,0)&amp;" "&amp;MID(C2993,5,3)&amp;" mm2"</f>
        <v>Junta de empalme Conductor AAAC 035 mm2</v>
      </c>
      <c r="E2993" s="34" t="s">
        <v>50</v>
      </c>
      <c r="F2993" s="38">
        <v>0</v>
      </c>
      <c r="G2993" s="66">
        <f>VLOOKUP(C2993,'[10]Peso Conductores'!B$1:E$65536,4,0)</f>
        <v>3.14200671678483</v>
      </c>
      <c r="H2993" s="67"/>
      <c r="I2993" s="41"/>
      <c r="J2993" s="42">
        <f>VLOOKUP(C2993,'[10]Peso Conductores'!B$1:G$65536,3,0)</f>
        <v>7.1999999999999995E-2</v>
      </c>
      <c r="M2993" s="9"/>
      <c r="N2993" s="9"/>
      <c r="O2993" s="9"/>
      <c r="P2993" s="9"/>
      <c r="Q2993" s="9"/>
      <c r="R2993" s="9"/>
    </row>
    <row r="2994" spans="1:18" x14ac:dyDescent="0.2">
      <c r="A2994" s="33"/>
      <c r="B2994" s="36">
        <f t="shared" si="63"/>
        <v>97</v>
      </c>
      <c r="C2994" s="35" t="s">
        <v>3017</v>
      </c>
      <c r="D2994" s="82" t="str">
        <f>+VLOOKUP(MID(C2994,1,2),[11]!Ferr_Cond,2,0)&amp;" Conductor "&amp;VLOOKUP(RIGHT(C2994,2),[11]GENERALES!$H$43:$I$49,2,0)&amp;" "&amp;MID(C2994,5,3)&amp;" mm2"</f>
        <v>Amortiguador Conductor AAAC 700 mm2</v>
      </c>
      <c r="E2994" s="34" t="s">
        <v>50</v>
      </c>
      <c r="F2994" s="38">
        <v>0</v>
      </c>
      <c r="G2994" s="66">
        <f>VLOOKUP(C2994,'[10]Peso Conductores'!B$1:E$65536,4,0)</f>
        <v>22.471504973091008</v>
      </c>
      <c r="H2994" s="67"/>
      <c r="I2994" s="41"/>
      <c r="J2994" s="42">
        <f>VLOOKUP(C2994,'[10]Peso Conductores'!B$1:G$65536,3,0)</f>
        <v>7.1</v>
      </c>
      <c r="M2994" s="9"/>
      <c r="N2994" s="9"/>
      <c r="O2994" s="9"/>
      <c r="P2994" s="9"/>
      <c r="Q2994" s="9"/>
      <c r="R2994" s="9"/>
    </row>
    <row r="2995" spans="1:18" x14ac:dyDescent="0.2">
      <c r="A2995" s="33"/>
      <c r="B2995" s="36">
        <f t="shared" si="63"/>
        <v>98</v>
      </c>
      <c r="C2995" s="35" t="s">
        <v>3018</v>
      </c>
      <c r="D2995" s="82" t="str">
        <f>+VLOOKUP(MID(C2995,1,2),[11]!Ferr_Cond,2,0)&amp;" Conductor "&amp;VLOOKUP(RIGHT(C2995,2),[11]GENERALES!$H$43:$I$49,2,0)&amp;" "&amp;MID(C2995,5,3)&amp;" mm2"</f>
        <v>Amortiguador Conductor ACSR 726 mm2</v>
      </c>
      <c r="E2995" s="34" t="s">
        <v>50</v>
      </c>
      <c r="F2995" s="38">
        <v>0</v>
      </c>
      <c r="G2995" s="66">
        <f>VLOOKUP(C2995,'[10]Peso Conductores'!B$1:E$65536,4,0)</f>
        <v>22.471504973091008</v>
      </c>
      <c r="H2995" s="67"/>
      <c r="I2995" s="41"/>
      <c r="J2995" s="42">
        <f>VLOOKUP(C2995,'[10]Peso Conductores'!B$1:G$65536,3,0)</f>
        <v>7.1</v>
      </c>
      <c r="M2995" s="9"/>
      <c r="N2995" s="9"/>
      <c r="O2995" s="9"/>
      <c r="P2995" s="9"/>
      <c r="Q2995" s="9"/>
      <c r="R2995" s="9"/>
    </row>
    <row r="2996" spans="1:18" x14ac:dyDescent="0.2">
      <c r="A2996" s="33"/>
      <c r="B2996" s="36">
        <f t="shared" si="63"/>
        <v>99</v>
      </c>
      <c r="C2996" s="35" t="s">
        <v>3019</v>
      </c>
      <c r="D2996" s="82" t="str">
        <f>+VLOOKUP(MID(C2996,1,2),[11]!Ferr_Cond,2,0)&amp;" Conductor "&amp;VLOOKUP(RIGHT(C2996,2),[11]GENERALES!$H$43:$I$49,2,0)&amp;" "&amp;MID(C2996,5,3)&amp;" mm2"</f>
        <v>Amortiguador Conductor ACAR 600 mm2</v>
      </c>
      <c r="E2996" s="34" t="s">
        <v>50</v>
      </c>
      <c r="F2996" s="38">
        <v>0</v>
      </c>
      <c r="G2996" s="66">
        <f>VLOOKUP(C2996,'[10]Peso Conductores'!B$1:E$65536,4,0)</f>
        <v>21.363754727938634</v>
      </c>
      <c r="H2996" s="67"/>
      <c r="I2996" s="41"/>
      <c r="J2996" s="42">
        <f>VLOOKUP(C2996,'[10]Peso Conductores'!B$1:G$65536,3,0)</f>
        <v>6.75</v>
      </c>
      <c r="M2996" s="9"/>
      <c r="N2996" s="9"/>
      <c r="O2996" s="9"/>
      <c r="P2996" s="9"/>
      <c r="Q2996" s="9"/>
      <c r="R2996" s="9"/>
    </row>
    <row r="2997" spans="1:18" x14ac:dyDescent="0.2">
      <c r="A2997" s="33"/>
      <c r="B2997" s="36">
        <f t="shared" si="63"/>
        <v>100</v>
      </c>
      <c r="C2997" s="35" t="s">
        <v>3020</v>
      </c>
      <c r="D2997" s="82" t="str">
        <f>+VLOOKUP(MID(C2997,1,2),[11]!Ferr_Cond,2,0)&amp;" Conductor "&amp;VLOOKUP(RIGHT(C2997,2),[11]GENERALES!$H$43:$I$49,2,0)&amp;" "&amp;MID(C2997,5,3)&amp;" mm2"</f>
        <v>Amortiguador Conductor AAAC 600 mm2</v>
      </c>
      <c r="E2997" s="34" t="s">
        <v>50</v>
      </c>
      <c r="F2997" s="38">
        <v>0</v>
      </c>
      <c r="G2997" s="66">
        <f>VLOOKUP(C2997,'[10]Peso Conductores'!B$1:E$65536,4,0)</f>
        <v>21.363754727938634</v>
      </c>
      <c r="H2997" s="67"/>
      <c r="I2997" s="41"/>
      <c r="J2997" s="42">
        <f>VLOOKUP(C2997,'[10]Peso Conductores'!B$1:G$65536,3,0)</f>
        <v>6.75</v>
      </c>
      <c r="M2997" s="9"/>
      <c r="N2997" s="9"/>
      <c r="O2997" s="9"/>
      <c r="P2997" s="9"/>
      <c r="Q2997" s="9"/>
      <c r="R2997" s="9"/>
    </row>
    <row r="2998" spans="1:18" x14ac:dyDescent="0.2">
      <c r="A2998" s="33"/>
      <c r="B2998" s="36">
        <f t="shared" si="63"/>
        <v>101</v>
      </c>
      <c r="C2998" s="35" t="s">
        <v>3021</v>
      </c>
      <c r="D2998" s="82" t="str">
        <f>+VLOOKUP(MID(C2998,1,2),[11]!Ferr_Cond,2,0)&amp;" Conductor "&amp;VLOOKUP(RIGHT(C2998,2),[11]GENERALES!$H$43:$I$49,2,0)&amp;" "&amp;MID(C2998,5,3)&amp;" mm2"</f>
        <v>Amortiguador Conductor ACSR 592 mm2</v>
      </c>
      <c r="E2998" s="34" t="s">
        <v>50</v>
      </c>
      <c r="F2998" s="38">
        <v>0</v>
      </c>
      <c r="G2998" s="66">
        <f>VLOOKUP(C2998,'[10]Peso Conductores'!B$1:E$65536,4,0)</f>
        <v>21.363754727938634</v>
      </c>
      <c r="H2998" s="67"/>
      <c r="I2998" s="41"/>
      <c r="J2998" s="42">
        <f>VLOOKUP(C2998,'[10]Peso Conductores'!B$1:G$65536,3,0)</f>
        <v>6.75</v>
      </c>
      <c r="M2998" s="9"/>
      <c r="N2998" s="9"/>
      <c r="O2998" s="9"/>
      <c r="P2998" s="9"/>
      <c r="Q2998" s="9"/>
      <c r="R2998" s="9"/>
    </row>
    <row r="2999" spans="1:18" x14ac:dyDescent="0.2">
      <c r="A2999" s="33"/>
      <c r="B2999" s="36">
        <f t="shared" si="63"/>
        <v>102</v>
      </c>
      <c r="C2999" s="35" t="s">
        <v>3022</v>
      </c>
      <c r="D2999" s="82" t="str">
        <f>+VLOOKUP(MID(C2999,1,2),[11]!Ferr_Cond,2,0)&amp;" Conductor "&amp;VLOOKUP(RIGHT(C2999,2),[11]GENERALES!$H$43:$I$49,2,0)&amp;" "&amp;MID(C2999,5,3)&amp;" mm2"</f>
        <v>Amortiguador Conductor ACAR 500 mm2</v>
      </c>
      <c r="E2999" s="34" t="s">
        <v>50</v>
      </c>
      <c r="F2999" s="38">
        <v>0</v>
      </c>
      <c r="G2999" s="66">
        <f>VLOOKUP(C2999,'[10]Peso Conductores'!B$1:E$65536,4,0)</f>
        <v>14.840688284341372</v>
      </c>
      <c r="H2999" s="67"/>
      <c r="I2999" s="41"/>
      <c r="J2999" s="42">
        <f>VLOOKUP(C2999,'[10]Peso Conductores'!B$1:G$65536,3,0)</f>
        <v>4.6890000000000001</v>
      </c>
      <c r="M2999" s="9"/>
      <c r="N2999" s="9"/>
      <c r="O2999" s="9"/>
      <c r="P2999" s="9"/>
      <c r="Q2999" s="9"/>
      <c r="R2999" s="9"/>
    </row>
    <row r="3000" spans="1:18" x14ac:dyDescent="0.2">
      <c r="A3000" s="33"/>
      <c r="B3000" s="36">
        <f t="shared" si="63"/>
        <v>103</v>
      </c>
      <c r="C3000" s="35" t="s">
        <v>3023</v>
      </c>
      <c r="D3000" s="82" t="str">
        <f>+VLOOKUP(MID(C3000,1,2),[11]!Ferr_Cond,2,0)&amp;" Conductor "&amp;VLOOKUP(RIGHT(C3000,2),[11]GENERALES!$H$43:$I$49,2,0)&amp;" "&amp;MID(C3000,5,3)&amp;" mm2"</f>
        <v>Amortiguador Conductor AAAC 500 mm2</v>
      </c>
      <c r="E3000" s="34" t="s">
        <v>50</v>
      </c>
      <c r="F3000" s="38">
        <v>0</v>
      </c>
      <c r="G3000" s="66">
        <f>VLOOKUP(C3000,'[10]Peso Conductores'!B$1:E$65536,4,0)</f>
        <v>14.840688284341372</v>
      </c>
      <c r="H3000" s="67"/>
      <c r="I3000" s="41"/>
      <c r="J3000" s="42">
        <f>VLOOKUP(C3000,'[10]Peso Conductores'!B$1:G$65536,3,0)</f>
        <v>4.6890000000000001</v>
      </c>
      <c r="M3000" s="9"/>
      <c r="N3000" s="9"/>
      <c r="O3000" s="9"/>
      <c r="P3000" s="9"/>
      <c r="Q3000" s="9"/>
      <c r="R3000" s="9"/>
    </row>
    <row r="3001" spans="1:18" x14ac:dyDescent="0.2">
      <c r="A3001" s="33"/>
      <c r="B3001" s="36">
        <f t="shared" si="63"/>
        <v>104</v>
      </c>
      <c r="C3001" s="35" t="s">
        <v>3024</v>
      </c>
      <c r="D3001" s="82" t="str">
        <f>+VLOOKUP(MID(C3001,1,2),[11]!Ferr_Cond,2,0)&amp;" Conductor "&amp;VLOOKUP(RIGHT(C3001,2),[11]GENERALES!$H$43:$I$49,2,0)&amp;" "&amp;MID(C3001,5,3)&amp;" mm2"</f>
        <v>Amortiguador Conductor ACCR 500 mm2</v>
      </c>
      <c r="E3001" s="34" t="s">
        <v>50</v>
      </c>
      <c r="F3001" s="38">
        <v>0</v>
      </c>
      <c r="G3001" s="66">
        <f>VLOOKUP(C3001,'[10]Peso Conductores'!B$1:E$65536,4,0)</f>
        <v>204</v>
      </c>
      <c r="H3001" s="67"/>
      <c r="I3001" s="41"/>
      <c r="J3001" s="42">
        <f>VLOOKUP(C3001,'[10]Peso Conductores'!B$1:G$65536,3,0)</f>
        <v>5</v>
      </c>
      <c r="M3001" s="9"/>
      <c r="N3001" s="9"/>
      <c r="O3001" s="9"/>
      <c r="P3001" s="9"/>
      <c r="Q3001" s="9"/>
      <c r="R3001" s="9"/>
    </row>
    <row r="3002" spans="1:18" x14ac:dyDescent="0.2">
      <c r="A3002" s="33"/>
      <c r="B3002" s="36">
        <f t="shared" si="63"/>
        <v>105</v>
      </c>
      <c r="C3002" s="35" t="s">
        <v>3025</v>
      </c>
      <c r="D3002" s="82" t="str">
        <f>+VLOOKUP(MID(C3002,1,2),[11]!Ferr_Cond,2,0)&amp;" Conductor "&amp;VLOOKUP(RIGHT(C3002,2),[11]GENERALES!$H$43:$I$49,2,0)&amp;" "&amp;MID(C3002,5,3)&amp;" mm2"</f>
        <v>Amortiguador Conductor ACAR 430 mm2</v>
      </c>
      <c r="E3002" s="34" t="s">
        <v>50</v>
      </c>
      <c r="F3002" s="38">
        <v>0</v>
      </c>
      <c r="G3002" s="66">
        <f>VLOOKUP(C3002,'[10]Peso Conductores'!B$1:E$65536,4,0)</f>
        <v>14.653953243015685</v>
      </c>
      <c r="H3002" s="67"/>
      <c r="I3002" s="41"/>
      <c r="J3002" s="42">
        <f>VLOOKUP(C3002,'[10]Peso Conductores'!B$1:G$65536,3,0)</f>
        <v>4.63</v>
      </c>
      <c r="M3002" s="9"/>
      <c r="N3002" s="9"/>
      <c r="O3002" s="9"/>
      <c r="P3002" s="9"/>
      <c r="Q3002" s="9"/>
      <c r="R3002" s="9"/>
    </row>
    <row r="3003" spans="1:18" x14ac:dyDescent="0.2">
      <c r="A3003" s="33"/>
      <c r="B3003" s="36">
        <f t="shared" si="63"/>
        <v>106</v>
      </c>
      <c r="C3003" s="35" t="s">
        <v>3026</v>
      </c>
      <c r="D3003" s="82" t="str">
        <f>+VLOOKUP(MID(C3003,1,2),[11]!Ferr_Cond,2,0)&amp;" Conductor "&amp;VLOOKUP(RIGHT(C3003,2),[11]GENERALES!$H$43:$I$49,2,0)&amp;" "&amp;MID(C3003,5,3)&amp;" mm2"</f>
        <v>Amortiguador Conductor ACAR 400 mm2</v>
      </c>
      <c r="E3003" s="34" t="s">
        <v>50</v>
      </c>
      <c r="F3003" s="38">
        <v>0</v>
      </c>
      <c r="G3003" s="66">
        <f>VLOOKUP(C3003,'[10]Peso Conductores'!B$1:E$65536,4,0)</f>
        <v>14.653953243015685</v>
      </c>
      <c r="H3003" s="67"/>
      <c r="I3003" s="41"/>
      <c r="J3003" s="42">
        <f>VLOOKUP(C3003,'[10]Peso Conductores'!B$1:G$65536,3,0)</f>
        <v>4.63</v>
      </c>
      <c r="M3003" s="9"/>
      <c r="N3003" s="9"/>
      <c r="O3003" s="9"/>
      <c r="P3003" s="9"/>
      <c r="Q3003" s="9"/>
      <c r="R3003" s="9"/>
    </row>
    <row r="3004" spans="1:18" x14ac:dyDescent="0.2">
      <c r="A3004" s="33"/>
      <c r="B3004" s="36">
        <f t="shared" si="63"/>
        <v>107</v>
      </c>
      <c r="C3004" s="35" t="s">
        <v>3027</v>
      </c>
      <c r="D3004" s="82" t="str">
        <f>+VLOOKUP(MID(C3004,1,2),[11]!Ferr_Cond,2,0)&amp;" Conductor "&amp;VLOOKUP(RIGHT(C3004,2),[11]GENERALES!$H$43:$I$49,2,0)&amp;" "&amp;MID(C3004,5,3)&amp;" mm2"</f>
        <v>Amortiguador Conductor ACSR 400 mm2</v>
      </c>
      <c r="E3004" s="34" t="s">
        <v>50</v>
      </c>
      <c r="F3004" s="38">
        <v>0</v>
      </c>
      <c r="G3004" s="66">
        <f>VLOOKUP(C3004,'[10]Peso Conductores'!B$1:E$65536,4,0)</f>
        <v>14.653953243015685</v>
      </c>
      <c r="H3004" s="67"/>
      <c r="I3004" s="41"/>
      <c r="J3004" s="42">
        <f>VLOOKUP(C3004,'[10]Peso Conductores'!B$1:G$65536,3,0)</f>
        <v>4.63</v>
      </c>
      <c r="M3004" s="9"/>
      <c r="N3004" s="9"/>
      <c r="O3004" s="9"/>
      <c r="P3004" s="9"/>
      <c r="Q3004" s="9"/>
      <c r="R3004" s="9"/>
    </row>
    <row r="3005" spans="1:18" x14ac:dyDescent="0.2">
      <c r="A3005" s="33"/>
      <c r="B3005" s="36">
        <f t="shared" si="63"/>
        <v>108</v>
      </c>
      <c r="C3005" s="35" t="s">
        <v>3028</v>
      </c>
      <c r="D3005" s="82" t="str">
        <f>+VLOOKUP(MID(C3005,1,2),[11]!Ferr_Cond,2,0)&amp;" Conductor "&amp;VLOOKUP(RIGHT(C3005,2),[11]GENERALES!$H$43:$I$49,2,0)&amp;" "&amp;MID(C3005,5,3)&amp;" mm2"</f>
        <v>Amortiguador Conductor AAAC 400 mm2</v>
      </c>
      <c r="E3005" s="34" t="s">
        <v>50</v>
      </c>
      <c r="F3005" s="38">
        <v>0</v>
      </c>
      <c r="G3005" s="66">
        <f>VLOOKUP(C3005,'[10]Peso Conductores'!B$1:E$65536,4,0)</f>
        <v>14.653953243015685</v>
      </c>
      <c r="H3005" s="67"/>
      <c r="I3005" s="41"/>
      <c r="J3005" s="42">
        <f>VLOOKUP(C3005,'[10]Peso Conductores'!B$1:G$65536,3,0)</f>
        <v>4.63</v>
      </c>
      <c r="M3005" s="9"/>
      <c r="N3005" s="9"/>
      <c r="O3005" s="9"/>
      <c r="P3005" s="9"/>
      <c r="Q3005" s="9"/>
      <c r="R3005" s="9"/>
    </row>
    <row r="3006" spans="1:18" x14ac:dyDescent="0.2">
      <c r="A3006" s="33"/>
      <c r="B3006" s="36">
        <f t="shared" si="63"/>
        <v>109</v>
      </c>
      <c r="C3006" s="35" t="s">
        <v>3029</v>
      </c>
      <c r="D3006" s="82" t="str">
        <f>+VLOOKUP(MID(C3006,1,2),[11]!Ferr_Cond,2,0)&amp;" Conductor "&amp;VLOOKUP(RIGHT(C3006,2),[11]GENERALES!$H$43:$I$49,2,0)&amp;" "&amp;MID(C3006,5,3)&amp;" mm2"</f>
        <v>Amortiguador Conductor ACAR 380 mm2</v>
      </c>
      <c r="E3006" s="34" t="s">
        <v>50</v>
      </c>
      <c r="F3006" s="38">
        <v>0</v>
      </c>
      <c r="G3006" s="66">
        <f>VLOOKUP(C3006,'[10]Peso Conductores'!B$1:E$65536,4,0)</f>
        <v>14.280483160364312</v>
      </c>
      <c r="H3006" s="67"/>
      <c r="I3006" s="41"/>
      <c r="J3006" s="42">
        <f>VLOOKUP(C3006,'[10]Peso Conductores'!B$1:G$65536,3,0)</f>
        <v>4.5119999999999996</v>
      </c>
      <c r="M3006" s="9"/>
      <c r="N3006" s="9"/>
      <c r="O3006" s="9"/>
      <c r="P3006" s="9"/>
      <c r="Q3006" s="9"/>
      <c r="R3006" s="9"/>
    </row>
    <row r="3007" spans="1:18" x14ac:dyDescent="0.2">
      <c r="A3007" s="33"/>
      <c r="B3007" s="36">
        <f t="shared" si="63"/>
        <v>110</v>
      </c>
      <c r="C3007" s="35" t="s">
        <v>3030</v>
      </c>
      <c r="D3007" s="82" t="str">
        <f>+VLOOKUP(MID(C3007,1,2),[11]!Ferr_Cond,2,0)&amp;" Conductor "&amp;VLOOKUP(RIGHT(C3007,2),[11]GENERALES!$H$43:$I$49,2,0)&amp;" "&amp;MID(C3007,5,3)&amp;" mm2"</f>
        <v>Amortiguador Conductor ACAR 350 mm2</v>
      </c>
      <c r="E3007" s="34" t="s">
        <v>50</v>
      </c>
      <c r="F3007" s="38">
        <v>0</v>
      </c>
      <c r="G3007" s="66">
        <f>VLOOKUP(C3007,'[10]Peso Conductores'!B$1:E$65536,4,0)</f>
        <v>14.280483160364312</v>
      </c>
      <c r="H3007" s="67"/>
      <c r="I3007" s="41"/>
      <c r="J3007" s="42">
        <f>VLOOKUP(C3007,'[10]Peso Conductores'!B$1:G$65536,3,0)</f>
        <v>4.5119999999999996</v>
      </c>
      <c r="M3007" s="9"/>
      <c r="N3007" s="9"/>
      <c r="O3007" s="9"/>
      <c r="P3007" s="9"/>
      <c r="Q3007" s="9"/>
      <c r="R3007" s="9"/>
    </row>
    <row r="3008" spans="1:18" x14ac:dyDescent="0.2">
      <c r="A3008" s="33"/>
      <c r="B3008" s="36">
        <f t="shared" si="63"/>
        <v>111</v>
      </c>
      <c r="C3008" s="35" t="s">
        <v>3031</v>
      </c>
      <c r="D3008" s="82" t="str">
        <f>+VLOOKUP(MID(C3008,1,2),[11]!Ferr_Cond,2,0)&amp;" Conductor "&amp;VLOOKUP(RIGHT(C3008,2),[11]GENERALES!$H$43:$I$49,2,0)&amp;" "&amp;MID(C3008,5,3)&amp;" mm2"</f>
        <v>Amortiguador Conductor ACSR 315 mm2</v>
      </c>
      <c r="E3008" s="34" t="s">
        <v>50</v>
      </c>
      <c r="F3008" s="38">
        <v>0</v>
      </c>
      <c r="G3008" s="66">
        <f>VLOOKUP(C3008,'[10]Peso Conductores'!B$1:E$65536,4,0)</f>
        <v>14.308968166668231</v>
      </c>
      <c r="H3008" s="67"/>
      <c r="I3008" s="41"/>
      <c r="J3008" s="42">
        <f>VLOOKUP(C3008,'[10]Peso Conductores'!B$1:G$65536,3,0)</f>
        <v>4.5209999999999999</v>
      </c>
      <c r="M3008" s="9"/>
      <c r="N3008" s="9"/>
      <c r="O3008" s="9"/>
      <c r="P3008" s="9"/>
      <c r="Q3008" s="9"/>
      <c r="R3008" s="9"/>
    </row>
    <row r="3009" spans="1:18" x14ac:dyDescent="0.2">
      <c r="A3009" s="33"/>
      <c r="B3009" s="36">
        <f t="shared" si="63"/>
        <v>112</v>
      </c>
      <c r="C3009" s="35" t="s">
        <v>3032</v>
      </c>
      <c r="D3009" s="82" t="str">
        <f>+VLOOKUP(MID(C3009,1,2),[11]!Ferr_Cond,2,0)&amp;" Conductor "&amp;VLOOKUP(RIGHT(C3009,2),[11]GENERALES!$H$43:$I$49,2,0)&amp;" "&amp;MID(C3009,5,3)&amp;" mm2"</f>
        <v>Amortiguador Conductor ACAR 300 mm2</v>
      </c>
      <c r="E3009" s="34" t="s">
        <v>50</v>
      </c>
      <c r="F3009" s="38">
        <v>0</v>
      </c>
      <c r="G3009" s="66">
        <f>VLOOKUP(C3009,'[10]Peso Conductores'!B$1:E$65536,4,0)</f>
        <v>14.308968166668231</v>
      </c>
      <c r="H3009" s="67"/>
      <c r="I3009" s="41"/>
      <c r="J3009" s="42">
        <f>VLOOKUP(C3009,'[10]Peso Conductores'!B$1:G$65536,3,0)</f>
        <v>4.5209999999999999</v>
      </c>
      <c r="M3009" s="9"/>
      <c r="N3009" s="9"/>
      <c r="O3009" s="9"/>
      <c r="P3009" s="9"/>
      <c r="Q3009" s="9"/>
      <c r="R3009" s="9"/>
    </row>
    <row r="3010" spans="1:18" x14ac:dyDescent="0.2">
      <c r="A3010" s="33"/>
      <c r="B3010" s="36">
        <f t="shared" si="63"/>
        <v>113</v>
      </c>
      <c r="C3010" s="35" t="s">
        <v>3033</v>
      </c>
      <c r="D3010" s="82" t="str">
        <f>+VLOOKUP(MID(C3010,1,2),[11]!Ferr_Cond,2,0)&amp;" Conductor "&amp;VLOOKUP(RIGHT(C3010,2),[11]GENERALES!$H$43:$I$49,2,0)&amp;" "&amp;MID(C3010,5,3)&amp;" mm2"</f>
        <v>Amortiguador Conductor AAAC 300 mm2</v>
      </c>
      <c r="E3010" s="34" t="s">
        <v>50</v>
      </c>
      <c r="F3010" s="38">
        <v>0</v>
      </c>
      <c r="G3010" s="66">
        <f>VLOOKUP(C3010,'[10]Peso Conductores'!B$1:E$65536,4,0)</f>
        <v>14.308968166668231</v>
      </c>
      <c r="H3010" s="67"/>
      <c r="I3010" s="41"/>
      <c r="J3010" s="42">
        <f>VLOOKUP(C3010,'[10]Peso Conductores'!B$1:G$65536,3,0)</f>
        <v>4.5209999999999999</v>
      </c>
      <c r="M3010" s="9"/>
      <c r="N3010" s="9"/>
      <c r="O3010" s="9"/>
      <c r="P3010" s="9"/>
      <c r="Q3010" s="9"/>
      <c r="R3010" s="9"/>
    </row>
    <row r="3011" spans="1:18" x14ac:dyDescent="0.2">
      <c r="A3011" s="33"/>
      <c r="B3011" s="36">
        <f t="shared" si="63"/>
        <v>114</v>
      </c>
      <c r="C3011" s="35" t="s">
        <v>3034</v>
      </c>
      <c r="D3011" s="82" t="str">
        <f>+VLOOKUP(MID(C3011,1,2),[11]!Ferr_Cond,2,0)&amp;" Conductor "&amp;VLOOKUP(RIGHT(C3011,2),[11]GENERALES!$H$43:$I$49,2,0)&amp;" "&amp;MID(C3011,5,3)&amp;" mm2"</f>
        <v>Amortiguador Conductor ACAR 280 mm2</v>
      </c>
      <c r="E3011" s="34" t="s">
        <v>50</v>
      </c>
      <c r="F3011" s="38">
        <v>0</v>
      </c>
      <c r="G3011" s="66">
        <f>VLOOKUP(C3011,'[10]Peso Conductores'!B$1:E$65536,4,0)</f>
        <v>9.1436870235577352</v>
      </c>
      <c r="H3011" s="67"/>
      <c r="I3011" s="41"/>
      <c r="J3011" s="42">
        <f>VLOOKUP(C3011,'[10]Peso Conductores'!B$1:G$65536,3,0)</f>
        <v>2.8889999999999998</v>
      </c>
      <c r="M3011" s="9"/>
      <c r="N3011" s="9"/>
      <c r="O3011" s="9"/>
      <c r="P3011" s="9"/>
      <c r="Q3011" s="9"/>
      <c r="R3011" s="9"/>
    </row>
    <row r="3012" spans="1:18" x14ac:dyDescent="0.2">
      <c r="A3012" s="33"/>
      <c r="B3012" s="36">
        <f t="shared" si="63"/>
        <v>115</v>
      </c>
      <c r="C3012" s="35" t="s">
        <v>3035</v>
      </c>
      <c r="D3012" s="82" t="str">
        <f>+VLOOKUP(MID(C3012,1,2),[11]!Ferr_Cond,2,0)&amp;" Conductor "&amp;VLOOKUP(RIGHT(C3012,2),[11]GENERALES!$H$43:$I$49,2,0)&amp;" "&amp;MID(C3012,5,3)&amp;" mm2"</f>
        <v>Amortiguador Conductor ACSR 250 mm2</v>
      </c>
      <c r="E3012" s="34" t="s">
        <v>50</v>
      </c>
      <c r="F3012" s="38">
        <v>0</v>
      </c>
      <c r="G3012" s="66">
        <f>VLOOKUP(C3012,'[10]Peso Conductores'!B$1:E$65536,4,0)</f>
        <v>9.1436870235577352</v>
      </c>
      <c r="H3012" s="67"/>
      <c r="I3012" s="41"/>
      <c r="J3012" s="42">
        <f>VLOOKUP(C3012,'[10]Peso Conductores'!B$1:G$65536,3,0)</f>
        <v>2.8889999999999998</v>
      </c>
      <c r="M3012" s="9"/>
      <c r="N3012" s="9"/>
      <c r="O3012" s="9"/>
      <c r="P3012" s="9"/>
      <c r="Q3012" s="9"/>
      <c r="R3012" s="9"/>
    </row>
    <row r="3013" spans="1:18" x14ac:dyDescent="0.2">
      <c r="A3013" s="33"/>
      <c r="B3013" s="36">
        <f t="shared" si="63"/>
        <v>116</v>
      </c>
      <c r="C3013" s="35" t="s">
        <v>3036</v>
      </c>
      <c r="D3013" s="82" t="str">
        <f>+VLOOKUP(MID(C3013,1,2),[11]!Ferr_Cond,2,0)&amp;" Conductor "&amp;VLOOKUP(RIGHT(C3013,2),[11]GENERALES!$H$43:$I$49,2,0)&amp;" "&amp;MID(C3013,5,3)&amp;" mm2"</f>
        <v>Amortiguador Conductor ACAR 240 mm2</v>
      </c>
      <c r="E3013" s="34" t="s">
        <v>50</v>
      </c>
      <c r="F3013" s="38">
        <v>0</v>
      </c>
      <c r="G3013" s="66">
        <f>VLOOKUP(C3013,'[10]Peso Conductores'!B$1:E$65536,4,0)</f>
        <v>9.1436870235577352</v>
      </c>
      <c r="H3013" s="67"/>
      <c r="I3013" s="41"/>
      <c r="J3013" s="42">
        <f>VLOOKUP(C3013,'[10]Peso Conductores'!B$1:G$65536,3,0)</f>
        <v>2.8889999999999998</v>
      </c>
      <c r="M3013" s="9"/>
      <c r="N3013" s="9"/>
      <c r="O3013" s="9"/>
      <c r="P3013" s="9"/>
      <c r="Q3013" s="9"/>
      <c r="R3013" s="9"/>
    </row>
    <row r="3014" spans="1:18" x14ac:dyDescent="0.2">
      <c r="A3014" s="33"/>
      <c r="B3014" s="36">
        <f t="shared" si="63"/>
        <v>117</v>
      </c>
      <c r="C3014" s="35" t="s">
        <v>3037</v>
      </c>
      <c r="D3014" s="82" t="str">
        <f>+VLOOKUP(MID(C3014,1,2),[11]!Ferr_Cond,2,0)&amp;" Conductor "&amp;VLOOKUP(RIGHT(C3014,2),[11]GENERALES!$H$43:$I$49,2,0)&amp;" "&amp;MID(C3014,5,3)&amp;" mm2"</f>
        <v>Amortiguador Conductor AAAC 240 mm2</v>
      </c>
      <c r="E3014" s="34" t="s">
        <v>50</v>
      </c>
      <c r="F3014" s="38">
        <v>0</v>
      </c>
      <c r="G3014" s="66">
        <f>VLOOKUP(C3014,'[10]Peso Conductores'!B$1:E$65536,4,0)</f>
        <v>9.1436870235577352</v>
      </c>
      <c r="H3014" s="67"/>
      <c r="I3014" s="41"/>
      <c r="J3014" s="42">
        <f>VLOOKUP(C3014,'[10]Peso Conductores'!B$1:G$65536,3,0)</f>
        <v>2.8889999999999998</v>
      </c>
      <c r="M3014" s="9"/>
      <c r="N3014" s="9"/>
      <c r="O3014" s="9"/>
      <c r="P3014" s="9"/>
      <c r="Q3014" s="9"/>
      <c r="R3014" s="9"/>
    </row>
    <row r="3015" spans="1:18" x14ac:dyDescent="0.2">
      <c r="A3015" s="33"/>
      <c r="B3015" s="36">
        <f t="shared" si="63"/>
        <v>118</v>
      </c>
      <c r="C3015" s="35" t="s">
        <v>3038</v>
      </c>
      <c r="D3015" s="82" t="str">
        <f>+VLOOKUP(MID(C3015,1,2),[11]!Ferr_Cond,2,0)&amp;" Conductor "&amp;VLOOKUP(RIGHT(C3015,2),[11]GENERALES!$H$43:$I$49,2,0)&amp;" "&amp;MID(C3015,5,3)&amp;" mm2"</f>
        <v>Amortiguador Conductor AAAC 185 mm2</v>
      </c>
      <c r="E3015" s="34" t="s">
        <v>50</v>
      </c>
      <c r="F3015" s="38">
        <v>0</v>
      </c>
      <c r="G3015" s="66">
        <f>VLOOKUP(C3015,'[10]Peso Conductores'!B$1:E$65536,4,0)</f>
        <v>9.1436870235577352</v>
      </c>
      <c r="H3015" s="67"/>
      <c r="I3015" s="41"/>
      <c r="J3015" s="42">
        <f>VLOOKUP(C3015,'[10]Peso Conductores'!B$1:G$65536,3,0)</f>
        <v>2.8889999999999998</v>
      </c>
      <c r="M3015" s="9"/>
      <c r="N3015" s="9"/>
      <c r="O3015" s="9"/>
      <c r="P3015" s="9"/>
      <c r="Q3015" s="9"/>
      <c r="R3015" s="9"/>
    </row>
    <row r="3016" spans="1:18" x14ac:dyDescent="0.2">
      <c r="A3016" s="33"/>
      <c r="B3016" s="36">
        <f t="shared" si="63"/>
        <v>119</v>
      </c>
      <c r="C3016" s="35" t="s">
        <v>3039</v>
      </c>
      <c r="D3016" s="82" t="str">
        <f>+VLOOKUP(MID(C3016,1,2),[11]!Ferr_Cond,2,0)&amp;" Conductor "&amp;VLOOKUP(RIGHT(C3016,2),[11]GENERALES!$H$43:$I$49,2,0)&amp;" "&amp;MID(C3016,5,3)&amp;" mm2"</f>
        <v>Amortiguador Conductor ACCR 150 mm2</v>
      </c>
      <c r="E3016" s="34" t="s">
        <v>50</v>
      </c>
      <c r="F3016" s="38">
        <v>0</v>
      </c>
      <c r="G3016" s="66">
        <f>VLOOKUP(C3016,'[10]Peso Conductores'!B$1:E$65536,4,0)</f>
        <v>40</v>
      </c>
      <c r="H3016" s="67"/>
      <c r="I3016" s="41"/>
      <c r="J3016" s="42">
        <f>VLOOKUP(C3016,'[10]Peso Conductores'!B$1:G$65536,3,0)</f>
        <v>2.9</v>
      </c>
      <c r="M3016" s="9"/>
      <c r="N3016" s="9"/>
      <c r="O3016" s="9"/>
      <c r="P3016" s="9"/>
      <c r="Q3016" s="9"/>
      <c r="R3016" s="9"/>
    </row>
    <row r="3017" spans="1:18" x14ac:dyDescent="0.2">
      <c r="A3017" s="33"/>
      <c r="B3017" s="36">
        <f t="shared" si="63"/>
        <v>120</v>
      </c>
      <c r="C3017" s="35" t="s">
        <v>3040</v>
      </c>
      <c r="D3017" s="82" t="str">
        <f>+VLOOKUP(MID(C3017,1,2),[11]!Ferr_Cond,2,0)&amp;" Conductor "&amp;VLOOKUP(RIGHT(C3017,2),[11]GENERALES!$H$43:$I$49,2,0)&amp;" "&amp;MID(C3017,5,3)&amp;" mm2"</f>
        <v>Amortiguador Conductor AAAC 150 mm2</v>
      </c>
      <c r="E3017" s="34" t="s">
        <v>50</v>
      </c>
      <c r="F3017" s="38">
        <v>0</v>
      </c>
      <c r="G3017" s="66">
        <f>VLOOKUP(C3017,'[10]Peso Conductores'!B$1:E$65536,4,0)</f>
        <v>9.1436870235577352</v>
      </c>
      <c r="H3017" s="67"/>
      <c r="I3017" s="41"/>
      <c r="J3017" s="42">
        <f>VLOOKUP(C3017,'[10]Peso Conductores'!B$1:G$65536,3,0)</f>
        <v>2.8889999999999998</v>
      </c>
      <c r="M3017" s="9"/>
      <c r="N3017" s="9"/>
      <c r="O3017" s="9"/>
      <c r="P3017" s="9"/>
      <c r="Q3017" s="9"/>
      <c r="R3017" s="9"/>
    </row>
    <row r="3018" spans="1:18" x14ac:dyDescent="0.2">
      <c r="A3018" s="33"/>
      <c r="B3018" s="36">
        <f t="shared" si="63"/>
        <v>121</v>
      </c>
      <c r="C3018" s="35" t="s">
        <v>3041</v>
      </c>
      <c r="D3018" s="82" t="str">
        <f>+VLOOKUP(MID(C3018,1,2),[11]!Ferr_Cond,2,0)&amp;" Conductor "&amp;VLOOKUP(RIGHT(C3018,2),[11]GENERALES!$H$43:$I$49,2,0)&amp;" "&amp;MID(C3018,5,3)&amp;" mm2"</f>
        <v>Amortiguador Conductor AAAC 120 mm2</v>
      </c>
      <c r="E3018" s="34" t="s">
        <v>50</v>
      </c>
      <c r="F3018" s="38">
        <v>0</v>
      </c>
      <c r="G3018" s="66">
        <f>VLOOKUP(C3018,'[10]Peso Conductores'!B$1:E$65536,4,0)</f>
        <v>4.9722161003839398</v>
      </c>
      <c r="H3018" s="67"/>
      <c r="I3018" s="41"/>
      <c r="J3018" s="42">
        <f>VLOOKUP(C3018,'[10]Peso Conductores'!B$1:G$65536,3,0)</f>
        <v>1.571</v>
      </c>
      <c r="M3018" s="9"/>
      <c r="N3018" s="9"/>
      <c r="O3018" s="9"/>
      <c r="P3018" s="9"/>
      <c r="Q3018" s="9"/>
      <c r="R3018" s="9"/>
    </row>
    <row r="3019" spans="1:18" x14ac:dyDescent="0.2">
      <c r="A3019" s="33"/>
      <c r="B3019" s="36">
        <f t="shared" si="63"/>
        <v>122</v>
      </c>
      <c r="C3019" s="35" t="s">
        <v>3042</v>
      </c>
      <c r="D3019" s="82" t="str">
        <f>+VLOOKUP(MID(C3019,1,2),[11]!Ferr_Cond,2,0)&amp;" Conductor "&amp;VLOOKUP(RIGHT(C3019,2),[11]GENERALES!$H$43:$I$49,2,0)&amp;" "&amp;MID(C3019,5,3)&amp;" mm2"</f>
        <v>Amortiguador Conductor AAAC 095 mm2</v>
      </c>
      <c r="E3019" s="34" t="s">
        <v>50</v>
      </c>
      <c r="F3019" s="38">
        <v>0</v>
      </c>
      <c r="G3019" s="66">
        <f>VLOOKUP(C3019,'[10]Peso Conductores'!B$1:E$65536,4,0)</f>
        <v>4.9722161003839398</v>
      </c>
      <c r="H3019" s="67"/>
      <c r="I3019" s="41"/>
      <c r="J3019" s="42">
        <f>VLOOKUP(C3019,'[10]Peso Conductores'!B$1:G$65536,3,0)</f>
        <v>1.571</v>
      </c>
      <c r="M3019" s="9"/>
      <c r="N3019" s="9"/>
      <c r="O3019" s="9"/>
      <c r="P3019" s="9"/>
      <c r="Q3019" s="9"/>
      <c r="R3019" s="9"/>
    </row>
    <row r="3020" spans="1:18" x14ac:dyDescent="0.2">
      <c r="A3020" s="33"/>
      <c r="B3020" s="36">
        <f t="shared" si="63"/>
        <v>123</v>
      </c>
      <c r="C3020" s="35" t="s">
        <v>3043</v>
      </c>
      <c r="D3020" s="82" t="str">
        <f>+VLOOKUP(MID(C3020,1,2),[11]!Ferr_Cond,2,0)&amp;" Conductor "&amp;VLOOKUP(RIGHT(C3020,2),[11]GENERALES!$H$43:$I$49,2,0)&amp;" "&amp;MID(C3020,5,3)&amp;" mm2"</f>
        <v>Amortiguador Conductor AAAC 070 mm2</v>
      </c>
      <c r="E3020" s="34" t="s">
        <v>50</v>
      </c>
      <c r="F3020" s="38">
        <v>0</v>
      </c>
      <c r="G3020" s="66">
        <f>VLOOKUP(C3020,'[10]Peso Conductores'!B$1:E$65536,4,0)</f>
        <v>4.7221810450495472</v>
      </c>
      <c r="H3020" s="67"/>
      <c r="I3020" s="41"/>
      <c r="J3020" s="42">
        <f>VLOOKUP(C3020,'[10]Peso Conductores'!B$1:G$65536,3,0)</f>
        <v>1.492</v>
      </c>
      <c r="M3020" s="9"/>
      <c r="N3020" s="9"/>
      <c r="O3020" s="9"/>
      <c r="P3020" s="9"/>
      <c r="Q3020" s="9"/>
      <c r="R3020" s="9"/>
    </row>
    <row r="3021" spans="1:18" x14ac:dyDescent="0.2">
      <c r="A3021" s="33"/>
      <c r="B3021" s="36">
        <f t="shared" si="63"/>
        <v>124</v>
      </c>
      <c r="C3021" s="35" t="s">
        <v>3044</v>
      </c>
      <c r="D3021" s="82" t="str">
        <f>+VLOOKUP(MID(C3021,1,2),[11]!Ferr_Cond,2,0)&amp;" Conductor "&amp;VLOOKUP(RIGHT(C3021,2),[11]GENERALES!$H$43:$I$49,2,0)&amp;" "&amp;MID(C3021,5,3)&amp;" mm2"</f>
        <v>Amortiguador Conductor AAAC 050 mm2</v>
      </c>
      <c r="E3021" s="34" t="s">
        <v>50</v>
      </c>
      <c r="F3021" s="38">
        <v>0</v>
      </c>
      <c r="G3021" s="66">
        <f>VLOOKUP(C3021,'[10]Peso Conductores'!B$1:E$65536,4,0)</f>
        <v>4.7221810450495472</v>
      </c>
      <c r="H3021" s="67"/>
      <c r="I3021" s="41"/>
      <c r="J3021" s="42">
        <f>VLOOKUP(C3021,'[10]Peso Conductores'!B$1:G$65536,3,0)</f>
        <v>1.492</v>
      </c>
      <c r="M3021" s="9"/>
      <c r="N3021" s="9"/>
      <c r="O3021" s="9"/>
      <c r="P3021" s="9"/>
      <c r="Q3021" s="9"/>
      <c r="R3021" s="9"/>
    </row>
    <row r="3022" spans="1:18" x14ac:dyDescent="0.2">
      <c r="A3022" s="33"/>
      <c r="B3022" s="36">
        <f t="shared" si="63"/>
        <v>125</v>
      </c>
      <c r="C3022" s="35" t="s">
        <v>3045</v>
      </c>
      <c r="D3022" s="82" t="str">
        <f>+VLOOKUP(MID(C3022,1,2),[11]!Ferr_Cond,2,0)&amp;" Conductor "&amp;VLOOKUP(RIGHT(C3022,2),[11]GENERALES!$H$43:$I$49,2,0)&amp;" "&amp;MID(C3022,5,3)&amp;" mm2"</f>
        <v>Amortiguador Conductor AAAC 035 mm2</v>
      </c>
      <c r="E3022" s="34" t="s">
        <v>50</v>
      </c>
      <c r="F3022" s="38">
        <v>0</v>
      </c>
      <c r="G3022" s="66">
        <f>VLOOKUP(C3022,'[10]Peso Conductores'!B$1:E$65536,4,0)</f>
        <v>4.7221810450495472</v>
      </c>
      <c r="H3022" s="67"/>
      <c r="I3022" s="41"/>
      <c r="J3022" s="42">
        <f>VLOOKUP(C3022,'[10]Peso Conductores'!B$1:G$65536,3,0)</f>
        <v>1.492</v>
      </c>
      <c r="M3022" s="9"/>
      <c r="N3022" s="9"/>
      <c r="O3022" s="9"/>
      <c r="P3022" s="9"/>
      <c r="Q3022" s="9"/>
      <c r="R3022" s="9"/>
    </row>
    <row r="3023" spans="1:18" x14ac:dyDescent="0.2">
      <c r="A3023" s="33"/>
      <c r="M3023" s="9"/>
      <c r="N3023" s="9"/>
      <c r="O3023" s="9"/>
      <c r="P3023" s="9"/>
    </row>
    <row r="3024" spans="1:18" ht="15.75" x14ac:dyDescent="0.25">
      <c r="A3024" s="33"/>
      <c r="B3024" s="18" t="s">
        <v>3046</v>
      </c>
      <c r="C3024" s="46"/>
      <c r="D3024" s="25"/>
      <c r="E3024" s="57"/>
      <c r="F3024" s="52"/>
      <c r="G3024" s="68"/>
      <c r="H3024" s="68"/>
      <c r="I3024" s="68"/>
      <c r="J3024" s="42"/>
      <c r="M3024" s="9"/>
      <c r="N3024" s="9"/>
      <c r="O3024" s="9"/>
      <c r="P3024" s="9"/>
      <c r="Q3024" s="9"/>
      <c r="R3024" s="9"/>
    </row>
    <row r="3025" spans="1:18" ht="15.75" x14ac:dyDescent="0.25">
      <c r="A3025" s="33"/>
      <c r="B3025" s="18"/>
      <c r="C3025" s="46"/>
      <c r="D3025" s="25"/>
      <c r="E3025" s="57"/>
      <c r="F3025" s="52"/>
      <c r="G3025" s="68"/>
      <c r="H3025" s="68"/>
      <c r="I3025" s="32"/>
      <c r="J3025" s="42"/>
      <c r="M3025" s="9"/>
      <c r="N3025" s="9"/>
      <c r="O3025" s="9"/>
      <c r="P3025" s="9"/>
      <c r="Q3025" s="9"/>
      <c r="R3025" s="9"/>
    </row>
    <row r="3026" spans="1:18" ht="33.75" x14ac:dyDescent="0.2">
      <c r="A3026" s="33"/>
      <c r="B3026" s="29" t="s">
        <v>44</v>
      </c>
      <c r="C3026" s="29" t="s">
        <v>45</v>
      </c>
      <c r="D3026" s="29" t="s">
        <v>22</v>
      </c>
      <c r="E3026" s="29" t="s">
        <v>46</v>
      </c>
      <c r="F3026" s="30" t="s">
        <v>47</v>
      </c>
      <c r="G3026" s="30" t="s">
        <v>21</v>
      </c>
      <c r="H3026" s="31"/>
      <c r="I3026" s="41"/>
      <c r="J3026" s="30" t="s">
        <v>48</v>
      </c>
      <c r="M3026" s="9"/>
      <c r="N3026" s="9"/>
      <c r="O3026" s="9"/>
      <c r="P3026" s="9"/>
      <c r="Q3026" s="9"/>
      <c r="R3026" s="9"/>
    </row>
    <row r="3027" spans="1:18" x14ac:dyDescent="0.2">
      <c r="A3027" s="33"/>
      <c r="B3027" s="36">
        <v>1</v>
      </c>
      <c r="C3027" s="35" t="s">
        <v>3047</v>
      </c>
      <c r="D3027" s="36" t="s">
        <v>3048</v>
      </c>
      <c r="E3027" s="34" t="s">
        <v>2813</v>
      </c>
      <c r="F3027" s="38">
        <v>0</v>
      </c>
      <c r="G3027" s="66">
        <f>+VLOOKUP(C3027,'[10]Peso Conductores'!$B$1:$E$65536,4,0)</f>
        <v>544.5524230411047</v>
      </c>
      <c r="H3027" s="67"/>
      <c r="I3027" s="41"/>
      <c r="J3027" s="42">
        <f>+VLOOKUP(C3027,'[10]Peso Conductores'!$B$1:$D$65536,3,0)</f>
        <v>406</v>
      </c>
      <c r="M3027" s="9"/>
      <c r="N3027" s="9"/>
      <c r="O3027" s="9"/>
      <c r="P3027" s="9"/>
      <c r="Q3027" s="9"/>
      <c r="R3027" s="9"/>
    </row>
    <row r="3028" spans="1:18" x14ac:dyDescent="0.2">
      <c r="A3028" s="33"/>
      <c r="B3028" s="36">
        <f>1+B3027</f>
        <v>2</v>
      </c>
      <c r="C3028" s="35" t="s">
        <v>3049</v>
      </c>
      <c r="D3028" s="36" t="s">
        <v>3050</v>
      </c>
      <c r="E3028" s="34" t="s">
        <v>2813</v>
      </c>
      <c r="F3028" s="38">
        <v>0</v>
      </c>
      <c r="G3028" s="66">
        <f>+VLOOKUP(C3028,'[10]Peso Conductores'!$B$1:$E$65536,4,0)</f>
        <v>409.08494834368707</v>
      </c>
      <c r="H3028" s="67"/>
      <c r="I3028" s="84"/>
      <c r="J3028" s="42">
        <f>+VLOOKUP(C3028,'[10]Peso Conductores'!$B$1:$D$65536,3,0)</f>
        <v>305</v>
      </c>
      <c r="M3028" s="9"/>
      <c r="N3028" s="9"/>
      <c r="O3028" s="9"/>
      <c r="P3028" s="9"/>
      <c r="Q3028" s="9"/>
      <c r="R3028" s="9"/>
    </row>
    <row r="3029" spans="1:18" x14ac:dyDescent="0.2">
      <c r="A3029" s="33"/>
      <c r="B3029" s="36">
        <f>1+B3028</f>
        <v>3</v>
      </c>
      <c r="C3029" s="35" t="s">
        <v>3051</v>
      </c>
      <c r="D3029" s="36" t="s">
        <v>3052</v>
      </c>
      <c r="E3029" s="34" t="s">
        <v>2813</v>
      </c>
      <c r="F3029" s="38">
        <v>0</v>
      </c>
      <c r="G3029" s="66">
        <f>+VLOOKUP(C3029,'[7]I-404 (Conductores)'!$E$1:$I$63363,4,0)</f>
        <v>2495.0579224988087</v>
      </c>
      <c r="J3029" s="42">
        <v>595.48</v>
      </c>
      <c r="M3029" s="9"/>
      <c r="N3029" s="9"/>
      <c r="O3029" s="9"/>
      <c r="P3029" s="9"/>
      <c r="Q3029" s="9"/>
      <c r="R3029" s="9"/>
    </row>
    <row r="3030" spans="1:18" x14ac:dyDescent="0.2">
      <c r="A3030" s="33"/>
      <c r="B3030" s="36">
        <f>1+B3029</f>
        <v>4</v>
      </c>
      <c r="C3030" s="35" t="s">
        <v>3053</v>
      </c>
      <c r="D3030" s="36" t="s">
        <v>3054</v>
      </c>
      <c r="E3030" s="34" t="s">
        <v>2813</v>
      </c>
      <c r="F3030" s="38">
        <v>0</v>
      </c>
      <c r="G3030" s="66">
        <f>+VLOOKUP(C3030,'[7]I-404 (Conductores)'!$E$1:$I$63363,4,0)</f>
        <v>6139.835</v>
      </c>
      <c r="J3030" s="42">
        <v>517.5</v>
      </c>
      <c r="M3030" s="9"/>
      <c r="N3030" s="9"/>
      <c r="O3030" s="9"/>
      <c r="P3030" s="9"/>
      <c r="Q3030" s="9"/>
      <c r="R3030" s="9"/>
    </row>
    <row r="3031" spans="1:18" x14ac:dyDescent="0.2">
      <c r="A3031" s="33"/>
      <c r="B3031" s="25"/>
      <c r="C3031" s="46"/>
      <c r="D3031" s="25"/>
      <c r="E3031" s="57"/>
      <c r="F3031" s="52"/>
      <c r="G3031" s="68"/>
      <c r="J3031" s="42"/>
      <c r="M3031" s="9"/>
      <c r="N3031" s="9"/>
      <c r="O3031" s="9"/>
      <c r="P3031" s="9"/>
      <c r="Q3031" s="9"/>
      <c r="R3031" s="9"/>
    </row>
    <row r="3032" spans="1:18" ht="15.75" x14ac:dyDescent="0.25">
      <c r="A3032" s="33"/>
      <c r="B3032" s="18" t="s">
        <v>3055</v>
      </c>
      <c r="D3032" s="25"/>
      <c r="E3032" s="26"/>
      <c r="F3032" s="81"/>
      <c r="G3032" s="27"/>
      <c r="H3032" s="27"/>
      <c r="I3032" s="32"/>
      <c r="J3032" s="28"/>
      <c r="M3032" s="9"/>
      <c r="N3032" s="9"/>
      <c r="O3032" s="9"/>
      <c r="P3032" s="9"/>
      <c r="Q3032" s="9"/>
      <c r="R3032" s="9"/>
    </row>
    <row r="3033" spans="1:18" ht="33.75" x14ac:dyDescent="0.2">
      <c r="A3033" s="33"/>
      <c r="B3033" s="29" t="s">
        <v>44</v>
      </c>
      <c r="C3033" s="29" t="s">
        <v>45</v>
      </c>
      <c r="D3033" s="29" t="s">
        <v>22</v>
      </c>
      <c r="E3033" s="29" t="s">
        <v>46</v>
      </c>
      <c r="F3033" s="30" t="s">
        <v>47</v>
      </c>
      <c r="G3033" s="30" t="s">
        <v>21</v>
      </c>
      <c r="H3033" s="31"/>
      <c r="I3033" s="41"/>
      <c r="J3033" s="30" t="s">
        <v>48</v>
      </c>
      <c r="M3033" s="9"/>
      <c r="N3033" s="9"/>
      <c r="O3033" s="9"/>
      <c r="P3033" s="9"/>
      <c r="Q3033" s="9"/>
      <c r="R3033" s="9"/>
    </row>
    <row r="3034" spans="1:18" x14ac:dyDescent="0.2">
      <c r="A3034" s="33"/>
      <c r="B3034" s="60">
        <v>1</v>
      </c>
      <c r="C3034" s="35" t="s">
        <v>3056</v>
      </c>
      <c r="D3034" s="36" t="s">
        <v>3057</v>
      </c>
      <c r="E3034" s="34" t="s">
        <v>50</v>
      </c>
      <c r="F3034" s="38">
        <v>0</v>
      </c>
      <c r="G3034" s="66">
        <f>+VLOOKUP(C3034,'[7]I-404 (Conductores)'!$E$1:$I$63363,4,0)</f>
        <v>29.12</v>
      </c>
      <c r="H3034" s="67"/>
      <c r="I3034" s="41"/>
      <c r="J3034" s="42">
        <v>1</v>
      </c>
      <c r="M3034" s="9"/>
      <c r="N3034" s="9"/>
      <c r="O3034" s="9"/>
      <c r="P3034" s="9"/>
      <c r="Q3034" s="9"/>
      <c r="R3034" s="9"/>
    </row>
    <row r="3035" spans="1:18" x14ac:dyDescent="0.2">
      <c r="A3035" s="33"/>
      <c r="B3035" s="60">
        <f>1+B3034</f>
        <v>2</v>
      </c>
      <c r="C3035" s="35" t="s">
        <v>3058</v>
      </c>
      <c r="D3035" s="36" t="s">
        <v>3059</v>
      </c>
      <c r="E3035" s="34" t="s">
        <v>50</v>
      </c>
      <c r="F3035" s="38">
        <v>0</v>
      </c>
      <c r="G3035" s="66">
        <f>+VLOOKUP(C3035,'[7]I-404 (Conductores)'!$E$1:$I$63363,4,0)</f>
        <v>28</v>
      </c>
      <c r="H3035" s="67"/>
      <c r="I3035" s="41"/>
      <c r="J3035" s="42">
        <v>1</v>
      </c>
      <c r="M3035" s="9"/>
      <c r="N3035" s="9"/>
      <c r="O3035" s="9"/>
      <c r="P3035" s="9"/>
      <c r="Q3035" s="9"/>
      <c r="R3035" s="9"/>
    </row>
    <row r="3036" spans="1:18" x14ac:dyDescent="0.2">
      <c r="A3036" s="33"/>
      <c r="B3036" s="60">
        <f t="shared" ref="B3036:B3052" si="64">1+B3035</f>
        <v>3</v>
      </c>
      <c r="C3036" s="35" t="s">
        <v>3060</v>
      </c>
      <c r="D3036" s="36" t="s">
        <v>3061</v>
      </c>
      <c r="E3036" s="34" t="s">
        <v>50</v>
      </c>
      <c r="F3036" s="38">
        <v>0</v>
      </c>
      <c r="G3036" s="66">
        <f>+VLOOKUP(C3036,'[7]I-404 (Conductores)'!$E$1:$I$63363,4,0)</f>
        <v>39.200000000000003</v>
      </c>
      <c r="H3036" s="67"/>
      <c r="I3036" s="41"/>
      <c r="J3036" s="42">
        <v>1</v>
      </c>
      <c r="M3036" s="9"/>
      <c r="N3036" s="9"/>
      <c r="O3036" s="9"/>
      <c r="P3036" s="9"/>
      <c r="Q3036" s="9"/>
      <c r="R3036" s="9"/>
    </row>
    <row r="3037" spans="1:18" x14ac:dyDescent="0.2">
      <c r="A3037" s="33"/>
      <c r="B3037" s="60">
        <f t="shared" si="64"/>
        <v>4</v>
      </c>
      <c r="C3037" s="35" t="s">
        <v>3062</v>
      </c>
      <c r="D3037" s="36" t="s">
        <v>3063</v>
      </c>
      <c r="E3037" s="34" t="s">
        <v>50</v>
      </c>
      <c r="F3037" s="38">
        <v>0</v>
      </c>
      <c r="G3037" s="66">
        <f>+VLOOKUP(C3037,'[7]I-404 (Conductores)'!$E$1:$I$63363,4,0)</f>
        <v>39.200000000000003</v>
      </c>
      <c r="H3037" s="67"/>
      <c r="I3037" s="41"/>
      <c r="J3037" s="42">
        <v>1</v>
      </c>
      <c r="M3037" s="9"/>
      <c r="N3037" s="9"/>
      <c r="O3037" s="9"/>
      <c r="P3037" s="9"/>
      <c r="Q3037" s="9"/>
      <c r="R3037" s="9"/>
    </row>
    <row r="3038" spans="1:18" x14ac:dyDescent="0.2">
      <c r="A3038" s="33"/>
      <c r="B3038" s="60">
        <f t="shared" si="64"/>
        <v>5</v>
      </c>
      <c r="C3038" s="35" t="s">
        <v>3064</v>
      </c>
      <c r="D3038" s="36" t="s">
        <v>3065</v>
      </c>
      <c r="E3038" s="34" t="s">
        <v>50</v>
      </c>
      <c r="F3038" s="38">
        <v>0</v>
      </c>
      <c r="G3038" s="66">
        <f>+VLOOKUP(C3038,'[7]I-404 (Conductores)'!$E$1:$I$63363,4,0)</f>
        <v>6.8019999999999996</v>
      </c>
      <c r="H3038" s="67"/>
      <c r="I3038" s="41"/>
      <c r="J3038" s="42">
        <v>1</v>
      </c>
      <c r="M3038" s="9"/>
      <c r="N3038" s="9"/>
      <c r="O3038" s="9"/>
      <c r="P3038" s="9"/>
      <c r="Q3038" s="9"/>
      <c r="R3038" s="9"/>
    </row>
    <row r="3039" spans="1:18" x14ac:dyDescent="0.2">
      <c r="A3039" s="33"/>
      <c r="B3039" s="60">
        <f t="shared" si="64"/>
        <v>6</v>
      </c>
      <c r="C3039" s="35" t="s">
        <v>3066</v>
      </c>
      <c r="D3039" s="36" t="s">
        <v>3067</v>
      </c>
      <c r="E3039" s="34" t="s">
        <v>50</v>
      </c>
      <c r="F3039" s="38">
        <v>0</v>
      </c>
      <c r="G3039" s="66">
        <f>+VLOOKUP(C3039,'[7]I-404 (Conductores)'!$E$1:$I$63363,4,0)</f>
        <v>4.7236111111111105</v>
      </c>
      <c r="H3039" s="67"/>
      <c r="I3039" s="41"/>
      <c r="J3039" s="42">
        <v>1</v>
      </c>
      <c r="M3039" s="9"/>
      <c r="N3039" s="9"/>
      <c r="O3039" s="9"/>
      <c r="P3039" s="9"/>
      <c r="Q3039" s="9"/>
      <c r="R3039" s="9"/>
    </row>
    <row r="3040" spans="1:18" x14ac:dyDescent="0.2">
      <c r="A3040" s="33"/>
      <c r="B3040" s="60">
        <f t="shared" si="64"/>
        <v>7</v>
      </c>
      <c r="C3040" s="35" t="s">
        <v>3068</v>
      </c>
      <c r="D3040" s="36" t="s">
        <v>3069</v>
      </c>
      <c r="E3040" s="34" t="s">
        <v>50</v>
      </c>
      <c r="F3040" s="38">
        <v>0</v>
      </c>
      <c r="G3040" s="66">
        <f>+VLOOKUP(C3040,'[7]I-404 (Conductores)'!$E$1:$I$63363,4,0)</f>
        <v>2.0449999999999999</v>
      </c>
      <c r="H3040" s="67"/>
      <c r="I3040" s="41"/>
      <c r="J3040" s="42">
        <v>1</v>
      </c>
      <c r="M3040" s="9"/>
      <c r="N3040" s="9"/>
      <c r="O3040" s="9"/>
      <c r="P3040" s="9"/>
      <c r="Q3040" s="9"/>
      <c r="R3040" s="9"/>
    </row>
    <row r="3041" spans="1:18" x14ac:dyDescent="0.2">
      <c r="A3041" s="33"/>
      <c r="B3041" s="60">
        <f t="shared" si="64"/>
        <v>8</v>
      </c>
      <c r="C3041" s="35" t="s">
        <v>3070</v>
      </c>
      <c r="D3041" s="36" t="s">
        <v>3071</v>
      </c>
      <c r="E3041" s="34" t="s">
        <v>50</v>
      </c>
      <c r="F3041" s="38">
        <v>0</v>
      </c>
      <c r="G3041" s="66">
        <f>+VLOOKUP(C3041,'[7]I-404 (Conductores)'!$E$1:$I$63363,4,0)</f>
        <v>1.4201388888888888</v>
      </c>
      <c r="H3041" s="67"/>
      <c r="I3041" s="41"/>
      <c r="J3041" s="42">
        <v>1</v>
      </c>
      <c r="M3041" s="9"/>
      <c r="N3041" s="9"/>
      <c r="O3041" s="9"/>
      <c r="P3041" s="9"/>
      <c r="Q3041" s="9"/>
      <c r="R3041" s="9"/>
    </row>
    <row r="3042" spans="1:18" x14ac:dyDescent="0.2">
      <c r="A3042" s="33"/>
      <c r="B3042" s="60">
        <f t="shared" si="64"/>
        <v>9</v>
      </c>
      <c r="C3042" s="35" t="s">
        <v>3072</v>
      </c>
      <c r="D3042" s="36" t="s">
        <v>3073</v>
      </c>
      <c r="E3042" s="34" t="s">
        <v>50</v>
      </c>
      <c r="F3042" s="38">
        <v>0</v>
      </c>
      <c r="G3042" s="66">
        <f>+VLOOKUP(C3042,'[7]I-404 (Conductores)'!$E$1:$I$63363,4,0)</f>
        <v>2.4640000000000004</v>
      </c>
      <c r="H3042" s="67"/>
      <c r="I3042" s="41"/>
      <c r="J3042" s="42">
        <v>1</v>
      </c>
      <c r="M3042" s="9"/>
      <c r="N3042" s="9"/>
      <c r="O3042" s="9"/>
      <c r="P3042" s="9"/>
      <c r="Q3042" s="9"/>
      <c r="R3042" s="9"/>
    </row>
    <row r="3043" spans="1:18" x14ac:dyDescent="0.2">
      <c r="A3043" s="33"/>
      <c r="B3043" s="60">
        <f t="shared" si="64"/>
        <v>10</v>
      </c>
      <c r="C3043" s="35" t="s">
        <v>3074</v>
      </c>
      <c r="D3043" s="36" t="s">
        <v>3075</v>
      </c>
      <c r="E3043" s="34" t="s">
        <v>50</v>
      </c>
      <c r="F3043" s="38">
        <v>0</v>
      </c>
      <c r="G3043" s="66">
        <f>+VLOOKUP(C3043,'[7]I-404 (Conductores)'!$E$1:$I$63363,4,0)</f>
        <v>2.4640000000000004</v>
      </c>
      <c r="H3043" s="67"/>
      <c r="I3043" s="84"/>
      <c r="J3043" s="42">
        <v>1</v>
      </c>
      <c r="M3043" s="9"/>
      <c r="N3043" s="9"/>
      <c r="O3043" s="9"/>
      <c r="P3043" s="9"/>
      <c r="Q3043" s="9"/>
      <c r="R3043" s="9"/>
    </row>
    <row r="3044" spans="1:18" x14ac:dyDescent="0.2">
      <c r="A3044" s="33"/>
      <c r="B3044" s="60">
        <f t="shared" si="64"/>
        <v>11</v>
      </c>
      <c r="C3044" s="35" t="s">
        <v>3076</v>
      </c>
      <c r="D3044" s="36" t="s">
        <v>3077</v>
      </c>
      <c r="E3044" s="34" t="s">
        <v>2750</v>
      </c>
      <c r="F3044" s="38">
        <v>0</v>
      </c>
      <c r="G3044" s="66">
        <f>+VLOOKUP(C3044,'[7]I-404 (Conductores)'!$E$1:$I$63363,4,0)</f>
        <v>76.39824999999999</v>
      </c>
      <c r="J3044" s="42">
        <v>1</v>
      </c>
      <c r="M3044" s="9"/>
      <c r="N3044" s="9"/>
      <c r="O3044" s="9"/>
      <c r="P3044" s="9"/>
      <c r="Q3044" s="9"/>
      <c r="R3044" s="9"/>
    </row>
    <row r="3045" spans="1:18" x14ac:dyDescent="0.2">
      <c r="A3045" s="33"/>
      <c r="B3045" s="60">
        <f t="shared" si="64"/>
        <v>12</v>
      </c>
      <c r="C3045" s="35" t="s">
        <v>3078</v>
      </c>
      <c r="D3045" s="36" t="s">
        <v>3079</v>
      </c>
      <c r="E3045" s="34" t="s">
        <v>2750</v>
      </c>
      <c r="F3045" s="38">
        <v>0</v>
      </c>
      <c r="G3045" s="66">
        <f>+VLOOKUP(C3045,'[7]I-404 (Conductores)'!$E$1:$I$63363,4,0)</f>
        <v>40</v>
      </c>
      <c r="J3045" s="42">
        <v>1</v>
      </c>
      <c r="M3045" s="9"/>
      <c r="N3045" s="9"/>
      <c r="O3045" s="9"/>
      <c r="P3045" s="9"/>
      <c r="Q3045" s="9"/>
      <c r="R3045" s="9"/>
    </row>
    <row r="3046" spans="1:18" x14ac:dyDescent="0.2">
      <c r="A3046" s="33"/>
      <c r="B3046" s="60">
        <f t="shared" si="64"/>
        <v>13</v>
      </c>
      <c r="C3046" s="35" t="s">
        <v>3080</v>
      </c>
      <c r="D3046" s="36" t="s">
        <v>3081</v>
      </c>
      <c r="E3046" s="34" t="s">
        <v>2750</v>
      </c>
      <c r="F3046" s="38">
        <v>0</v>
      </c>
      <c r="G3046" s="66">
        <f>+VLOOKUP(C3046,'[7]I-404 (Conductores)'!$E$1:$I$63363,4,0)</f>
        <v>70</v>
      </c>
      <c r="J3046" s="42">
        <v>1</v>
      </c>
      <c r="M3046" s="9"/>
      <c r="N3046" s="9"/>
      <c r="O3046" s="9"/>
      <c r="P3046" s="9"/>
      <c r="Q3046" s="9"/>
      <c r="R3046" s="9"/>
    </row>
    <row r="3047" spans="1:18" x14ac:dyDescent="0.2">
      <c r="A3047" s="33"/>
      <c r="B3047" s="60">
        <f t="shared" si="64"/>
        <v>14</v>
      </c>
      <c r="C3047" s="35" t="s">
        <v>3082</v>
      </c>
      <c r="D3047" s="36" t="s">
        <v>3083</v>
      </c>
      <c r="E3047" s="34" t="s">
        <v>2750</v>
      </c>
      <c r="F3047" s="38">
        <v>0</v>
      </c>
      <c r="G3047" s="66">
        <f>+VLOOKUP(C3047,'[7]I-404 (Conductores)'!$E$1:$I$63363,4,0)</f>
        <v>40</v>
      </c>
      <c r="J3047" s="42">
        <v>1</v>
      </c>
      <c r="M3047" s="9"/>
      <c r="N3047" s="9"/>
      <c r="O3047" s="9"/>
      <c r="P3047" s="9"/>
      <c r="Q3047" s="9"/>
      <c r="R3047" s="9"/>
    </row>
    <row r="3048" spans="1:18" x14ac:dyDescent="0.2">
      <c r="A3048" s="33"/>
      <c r="B3048" s="60">
        <f t="shared" si="64"/>
        <v>15</v>
      </c>
      <c r="C3048" s="35" t="s">
        <v>3084</v>
      </c>
      <c r="D3048" s="36" t="s">
        <v>3085</v>
      </c>
      <c r="E3048" s="34" t="s">
        <v>50</v>
      </c>
      <c r="F3048" s="38">
        <v>0</v>
      </c>
      <c r="G3048" s="66">
        <f>+VLOOKUP(C3048,'[7]I-404 (Conductores)'!$E$1:$I$63363,4,0)</f>
        <v>437.51683501683499</v>
      </c>
      <c r="J3048" s="42">
        <v>1</v>
      </c>
      <c r="M3048" s="9"/>
      <c r="N3048" s="9"/>
      <c r="O3048" s="9"/>
      <c r="P3048" s="9"/>
      <c r="Q3048" s="9"/>
      <c r="R3048" s="9"/>
    </row>
    <row r="3049" spans="1:18" x14ac:dyDescent="0.2">
      <c r="A3049" s="33"/>
      <c r="B3049" s="60">
        <f t="shared" si="64"/>
        <v>16</v>
      </c>
      <c r="C3049" s="35" t="s">
        <v>3086</v>
      </c>
      <c r="D3049" s="36" t="s">
        <v>3087</v>
      </c>
      <c r="E3049" s="34" t="s">
        <v>2750</v>
      </c>
      <c r="F3049" s="38">
        <v>0</v>
      </c>
      <c r="G3049" s="66">
        <f>+VLOOKUP(C3049,'[7]I-404 (Conductores)'!$E$1:$I$63363,4,0)</f>
        <v>80</v>
      </c>
      <c r="J3049" s="42">
        <v>1</v>
      </c>
      <c r="M3049" s="9"/>
      <c r="N3049" s="9"/>
      <c r="O3049" s="9"/>
      <c r="P3049" s="9"/>
      <c r="Q3049" s="9"/>
      <c r="R3049" s="9"/>
    </row>
    <row r="3050" spans="1:18" x14ac:dyDescent="0.2">
      <c r="A3050" s="33"/>
      <c r="B3050" s="60">
        <f t="shared" si="64"/>
        <v>17</v>
      </c>
      <c r="C3050" s="35" t="s">
        <v>3088</v>
      </c>
      <c r="D3050" s="36" t="s">
        <v>3089</v>
      </c>
      <c r="E3050" s="34" t="s">
        <v>2750</v>
      </c>
      <c r="F3050" s="38">
        <v>0</v>
      </c>
      <c r="G3050" s="66">
        <f>+VLOOKUP(C3050,'[7]I-404 (Conductores)'!$E$1:$I$63363,4,0)</f>
        <v>80</v>
      </c>
      <c r="J3050" s="42">
        <v>1</v>
      </c>
      <c r="M3050" s="9"/>
      <c r="N3050" s="9"/>
      <c r="O3050" s="9"/>
      <c r="P3050" s="9"/>
      <c r="Q3050" s="9"/>
      <c r="R3050" s="9"/>
    </row>
    <row r="3051" spans="1:18" x14ac:dyDescent="0.2">
      <c r="A3051" s="33"/>
      <c r="B3051" s="60">
        <f t="shared" si="64"/>
        <v>18</v>
      </c>
      <c r="C3051" s="35" t="s">
        <v>3090</v>
      </c>
      <c r="D3051" s="36" t="s">
        <v>3091</v>
      </c>
      <c r="E3051" s="34" t="s">
        <v>2750</v>
      </c>
      <c r="F3051" s="38">
        <v>0</v>
      </c>
      <c r="G3051" s="66">
        <f>+VLOOKUP(C3051,'[7]I-404 (Conductores)'!$E$1:$I$63363,4,0)</f>
        <v>17.592507876522703</v>
      </c>
      <c r="J3051" s="42">
        <v>1</v>
      </c>
      <c r="M3051" s="9"/>
      <c r="N3051" s="9"/>
      <c r="O3051" s="9"/>
      <c r="P3051" s="9"/>
      <c r="Q3051" s="9"/>
      <c r="R3051" s="9"/>
    </row>
    <row r="3052" spans="1:18" x14ac:dyDescent="0.2">
      <c r="A3052" s="33"/>
      <c r="B3052" s="60">
        <f t="shared" si="64"/>
        <v>19</v>
      </c>
      <c r="C3052" s="35" t="s">
        <v>3092</v>
      </c>
      <c r="D3052" s="36" t="s">
        <v>3093</v>
      </c>
      <c r="E3052" s="34" t="s">
        <v>2750</v>
      </c>
      <c r="F3052" s="38">
        <v>0</v>
      </c>
      <c r="G3052" s="66">
        <f>+VLOOKUP(C3052,'[7]I-404 (Conductores)'!$E$1:$I$63363,4,0)</f>
        <v>8.7962539382613514</v>
      </c>
      <c r="J3052" s="42">
        <v>1</v>
      </c>
      <c r="M3052" s="9"/>
      <c r="N3052" s="9"/>
      <c r="O3052" s="9"/>
      <c r="P3052" s="9"/>
      <c r="Q3052" s="9"/>
      <c r="R3052" s="9"/>
    </row>
    <row r="3053" spans="1:18" x14ac:dyDescent="0.2">
      <c r="A3053" s="33"/>
      <c r="B3053" s="9"/>
      <c r="C3053" s="46"/>
      <c r="D3053" s="25"/>
      <c r="E3053" s="57"/>
      <c r="F3053" s="52"/>
      <c r="G3053" s="68"/>
      <c r="M3053" s="9"/>
      <c r="N3053" s="9"/>
      <c r="O3053" s="9"/>
      <c r="P3053" s="9"/>
      <c r="Q3053" s="9"/>
      <c r="R3053" s="9"/>
    </row>
    <row r="3054" spans="1:18" ht="15.75" x14ac:dyDescent="0.25">
      <c r="A3054" s="33"/>
      <c r="B3054" s="18" t="s">
        <v>3094</v>
      </c>
      <c r="D3054" s="25"/>
      <c r="E3054" s="26"/>
      <c r="F3054" s="81"/>
      <c r="G3054" s="27"/>
      <c r="H3054" s="27"/>
      <c r="I3054" s="32"/>
      <c r="J3054" s="28"/>
      <c r="M3054" s="9"/>
      <c r="N3054" s="9"/>
      <c r="O3054" s="9"/>
      <c r="P3054" s="9"/>
      <c r="Q3054" s="9"/>
      <c r="R3054" s="9"/>
    </row>
    <row r="3055" spans="1:18" ht="33.75" x14ac:dyDescent="0.2">
      <c r="A3055" s="33"/>
      <c r="B3055" s="29" t="s">
        <v>44</v>
      </c>
      <c r="C3055" s="29" t="s">
        <v>45</v>
      </c>
      <c r="D3055" s="29" t="s">
        <v>22</v>
      </c>
      <c r="E3055" s="29" t="s">
        <v>46</v>
      </c>
      <c r="F3055" s="30" t="s">
        <v>47</v>
      </c>
      <c r="G3055" s="30" t="s">
        <v>21</v>
      </c>
      <c r="H3055" s="31"/>
      <c r="I3055" s="41"/>
      <c r="J3055" s="30" t="s">
        <v>48</v>
      </c>
      <c r="M3055" s="9"/>
      <c r="N3055" s="9"/>
      <c r="O3055" s="9"/>
      <c r="P3055" s="9"/>
      <c r="Q3055" s="9"/>
      <c r="R3055" s="9"/>
    </row>
    <row r="3056" spans="1:18" x14ac:dyDescent="0.2">
      <c r="A3056" s="33"/>
      <c r="B3056" s="36">
        <v>1</v>
      </c>
      <c r="C3056" s="35" t="s">
        <v>3095</v>
      </c>
      <c r="D3056" s="36" t="s">
        <v>3096</v>
      </c>
      <c r="E3056" s="34" t="s">
        <v>50</v>
      </c>
      <c r="F3056" s="38">
        <v>1</v>
      </c>
      <c r="G3056" s="66">
        <v>0</v>
      </c>
      <c r="H3056" s="67"/>
      <c r="I3056" s="41"/>
      <c r="J3056" s="42"/>
      <c r="M3056" s="9"/>
      <c r="N3056" s="9"/>
      <c r="O3056" s="9"/>
      <c r="P3056" s="9"/>
      <c r="Q3056" s="9"/>
      <c r="R3056" s="9"/>
    </row>
    <row r="3057" spans="1:18" x14ac:dyDescent="0.2">
      <c r="A3057" s="33"/>
      <c r="B3057" s="36">
        <v>2</v>
      </c>
      <c r="C3057" s="35" t="s">
        <v>3097</v>
      </c>
      <c r="D3057" s="36" t="s">
        <v>3098</v>
      </c>
      <c r="E3057" s="34" t="s">
        <v>2813</v>
      </c>
      <c r="F3057" s="38">
        <v>0</v>
      </c>
      <c r="G3057" s="66">
        <f>+VLOOKUP(C3057,'[10]Peso Conductores'!$B$1:$E$65536,4,0)</f>
        <v>3764.2348440258975</v>
      </c>
      <c r="H3057" s="67"/>
      <c r="I3057" s="41"/>
      <c r="J3057" s="42">
        <f>+VLOOKUP(C3057,'[10]Peso Conductores'!$B$1:$E$65536,3,0)</f>
        <v>303.10000000000002</v>
      </c>
      <c r="M3057" s="9"/>
      <c r="N3057" s="9"/>
      <c r="O3057" s="9"/>
      <c r="P3057" s="9"/>
      <c r="Q3057" s="9"/>
      <c r="R3057" s="9"/>
    </row>
    <row r="3058" spans="1:18" x14ac:dyDescent="0.2">
      <c r="A3058" s="33"/>
      <c r="B3058" s="36">
        <v>3</v>
      </c>
      <c r="C3058" s="35" t="s">
        <v>3099</v>
      </c>
      <c r="D3058" s="36" t="s">
        <v>3100</v>
      </c>
      <c r="E3058" s="34" t="s">
        <v>2813</v>
      </c>
      <c r="F3058" s="38">
        <v>0</v>
      </c>
      <c r="G3058" s="66">
        <f>+G3057</f>
        <v>3764.2348440258975</v>
      </c>
      <c r="H3058" s="67"/>
      <c r="I3058" s="41"/>
      <c r="J3058" s="42">
        <f>+J3057</f>
        <v>303.10000000000002</v>
      </c>
      <c r="M3058" s="9"/>
      <c r="N3058" s="9"/>
      <c r="O3058" s="9"/>
      <c r="P3058" s="9"/>
      <c r="Q3058" s="9"/>
      <c r="R3058" s="9"/>
    </row>
    <row r="3059" spans="1:18" x14ac:dyDescent="0.2">
      <c r="A3059" s="33"/>
      <c r="B3059" s="36">
        <v>4</v>
      </c>
      <c r="C3059" s="35" t="s">
        <v>3101</v>
      </c>
      <c r="D3059" s="36" t="s">
        <v>3102</v>
      </c>
      <c r="E3059" s="34" t="s">
        <v>2813</v>
      </c>
      <c r="F3059" s="38">
        <v>0</v>
      </c>
      <c r="G3059" s="66">
        <f>+VLOOKUP(C3059,'[10]Peso Conductores'!$B$1:$E$65536,4,0)</f>
        <v>12940.721568706647</v>
      </c>
      <c r="H3059" s="67"/>
      <c r="I3059" s="41"/>
      <c r="J3059" s="42">
        <f>+VLOOKUP(C3059,'[10]Peso Conductores'!$B$1:$E$65536,3,0)</f>
        <v>1042</v>
      </c>
      <c r="M3059" s="9"/>
      <c r="N3059" s="9"/>
      <c r="O3059" s="9"/>
      <c r="P3059" s="9"/>
      <c r="Q3059" s="9"/>
      <c r="R3059" s="9"/>
    </row>
    <row r="3060" spans="1:18" x14ac:dyDescent="0.2">
      <c r="A3060" s="33"/>
      <c r="B3060" s="36">
        <v>5</v>
      </c>
      <c r="C3060" s="35" t="s">
        <v>3103</v>
      </c>
      <c r="D3060" s="36" t="s">
        <v>3104</v>
      </c>
      <c r="E3060" s="34" t="s">
        <v>2813</v>
      </c>
      <c r="F3060" s="38">
        <v>0</v>
      </c>
      <c r="G3060" s="66">
        <f>+G3059</f>
        <v>12940.721568706647</v>
      </c>
      <c r="H3060" s="67"/>
      <c r="I3060" s="41"/>
      <c r="J3060" s="42">
        <f>+J3059</f>
        <v>1042</v>
      </c>
      <c r="M3060" s="9"/>
      <c r="N3060" s="9"/>
      <c r="O3060" s="9"/>
      <c r="P3060" s="9"/>
      <c r="Q3060" s="9"/>
      <c r="R3060" s="9"/>
    </row>
    <row r="3061" spans="1:18" x14ac:dyDescent="0.2">
      <c r="A3061" s="33"/>
      <c r="B3061" s="36">
        <v>6</v>
      </c>
      <c r="C3061" s="35" t="s">
        <v>3105</v>
      </c>
      <c r="D3061" s="36" t="s">
        <v>3106</v>
      </c>
      <c r="E3061" s="34" t="s">
        <v>2813</v>
      </c>
      <c r="F3061" s="38">
        <v>0</v>
      </c>
      <c r="G3061" s="66">
        <f>+VLOOKUP(C3061,'[10]Peso Conductores'!$B$1:$E$65536,4,0)</f>
        <v>15138.905558784456</v>
      </c>
      <c r="H3061" s="67"/>
      <c r="I3061" s="41"/>
      <c r="J3061" s="42">
        <f>+VLOOKUP(C3061,'[10]Peso Conductores'!$B$1:$E$65536,3,0)</f>
        <v>1219</v>
      </c>
      <c r="M3061" s="9"/>
      <c r="N3061" s="9"/>
      <c r="O3061" s="9"/>
      <c r="P3061" s="9"/>
      <c r="Q3061" s="9"/>
      <c r="R3061" s="9"/>
    </row>
    <row r="3062" spans="1:18" x14ac:dyDescent="0.2">
      <c r="A3062" s="33"/>
      <c r="B3062" s="36">
        <v>7</v>
      </c>
      <c r="C3062" s="35" t="s">
        <v>3107</v>
      </c>
      <c r="D3062" s="36" t="s">
        <v>3108</v>
      </c>
      <c r="E3062" s="34" t="s">
        <v>2813</v>
      </c>
      <c r="F3062" s="38">
        <v>0</v>
      </c>
      <c r="G3062" s="66">
        <f>+G3061</f>
        <v>15138.905558784456</v>
      </c>
      <c r="H3062" s="67"/>
      <c r="I3062" s="41"/>
      <c r="J3062" s="42">
        <f>+J3061</f>
        <v>1219</v>
      </c>
      <c r="M3062" s="9"/>
      <c r="N3062" s="9"/>
      <c r="O3062" s="9"/>
      <c r="P3062" s="9"/>
      <c r="Q3062" s="9"/>
      <c r="R3062" s="9"/>
    </row>
    <row r="3063" spans="1:18" x14ac:dyDescent="0.2">
      <c r="A3063" s="33"/>
      <c r="B3063" s="36">
        <v>8</v>
      </c>
      <c r="C3063" s="35" t="s">
        <v>3109</v>
      </c>
      <c r="D3063" s="36" t="s">
        <v>3110</v>
      </c>
      <c r="E3063" s="34" t="s">
        <v>50</v>
      </c>
      <c r="F3063" s="38">
        <v>0</v>
      </c>
      <c r="G3063" s="66">
        <f>+VLOOKUP(C3063,'[7]I-404 (PAT)'!$E$1:$H$65536,4,0)</f>
        <v>25.08</v>
      </c>
      <c r="H3063" s="67"/>
      <c r="I3063" s="41"/>
      <c r="J3063" s="42">
        <v>7</v>
      </c>
      <c r="M3063" s="9"/>
      <c r="N3063" s="9"/>
      <c r="O3063" s="9"/>
      <c r="P3063" s="9"/>
      <c r="Q3063" s="9"/>
      <c r="R3063" s="9"/>
    </row>
    <row r="3064" spans="1:18" x14ac:dyDescent="0.2">
      <c r="A3064" s="33"/>
      <c r="B3064" s="36">
        <v>9</v>
      </c>
      <c r="C3064" s="35" t="s">
        <v>3111</v>
      </c>
      <c r="D3064" s="36" t="s">
        <v>3112</v>
      </c>
      <c r="E3064" s="34" t="s">
        <v>50</v>
      </c>
      <c r="F3064" s="38">
        <v>1</v>
      </c>
      <c r="G3064" s="66">
        <f>+VLOOKUP(C3064,'[7]I-404 (PAT)'!$E$1:$H$65536,4,0)</f>
        <v>70</v>
      </c>
      <c r="H3064" s="67"/>
      <c r="I3064" s="41"/>
      <c r="J3064" s="42">
        <v>4</v>
      </c>
      <c r="M3064" s="9"/>
      <c r="N3064" s="9"/>
      <c r="O3064" s="9"/>
      <c r="P3064" s="9"/>
      <c r="Q3064" s="9"/>
      <c r="R3064" s="9"/>
    </row>
    <row r="3065" spans="1:18" x14ac:dyDescent="0.2">
      <c r="A3065" s="33"/>
      <c r="B3065" s="36">
        <v>10</v>
      </c>
      <c r="C3065" s="35" t="s">
        <v>3113</v>
      </c>
      <c r="D3065" s="36" t="s">
        <v>3114</v>
      </c>
      <c r="E3065" s="34" t="s">
        <v>3115</v>
      </c>
      <c r="F3065" s="38">
        <v>0</v>
      </c>
      <c r="G3065" s="66">
        <f>+VLOOKUP(C3065,'[7]I-404 (PAT)'!$E$1:$H$65536,4,0)</f>
        <v>4.3</v>
      </c>
      <c r="H3065" s="67"/>
      <c r="I3065" s="41"/>
      <c r="J3065" s="42">
        <v>0.62</v>
      </c>
      <c r="M3065" s="9"/>
      <c r="N3065" s="9"/>
      <c r="O3065" s="9"/>
      <c r="P3065" s="9"/>
      <c r="Q3065" s="9"/>
      <c r="R3065" s="9"/>
    </row>
    <row r="3066" spans="1:18" x14ac:dyDescent="0.2">
      <c r="A3066" s="33"/>
      <c r="B3066" s="36">
        <v>11</v>
      </c>
      <c r="C3066" s="35" t="s">
        <v>3116</v>
      </c>
      <c r="D3066" s="36" t="s">
        <v>3117</v>
      </c>
      <c r="E3066" s="34" t="s">
        <v>3115</v>
      </c>
      <c r="F3066" s="38">
        <v>0</v>
      </c>
      <c r="G3066" s="66">
        <f>+VLOOKUP(C3066,'[7]I-404 (PAT)'!$E$1:$H$65536,4,0)</f>
        <v>21.98</v>
      </c>
      <c r="H3066" s="67"/>
      <c r="I3066" s="41"/>
      <c r="J3066" s="42">
        <v>1.0860000000000001</v>
      </c>
      <c r="M3066" s="9"/>
      <c r="N3066" s="9"/>
      <c r="O3066" s="9"/>
      <c r="P3066" s="9"/>
      <c r="Q3066" s="9"/>
      <c r="R3066" s="9"/>
    </row>
    <row r="3067" spans="1:18" x14ac:dyDescent="0.2">
      <c r="A3067" s="33"/>
      <c r="B3067" s="36">
        <v>12</v>
      </c>
      <c r="C3067" s="35" t="s">
        <v>3118</v>
      </c>
      <c r="D3067" s="36" t="s">
        <v>3119</v>
      </c>
      <c r="E3067" s="34" t="s">
        <v>3120</v>
      </c>
      <c r="F3067" s="38">
        <v>0</v>
      </c>
      <c r="G3067" s="66">
        <f>+VLOOKUP(C3067,'[7]I-404 (PAT)'!$E$1:$H$65536,4,0)</f>
        <v>12.083333333333334</v>
      </c>
      <c r="H3067" s="67"/>
      <c r="I3067" s="41"/>
      <c r="J3067" s="42">
        <v>7</v>
      </c>
      <c r="M3067" s="9"/>
      <c r="N3067" s="9"/>
      <c r="O3067" s="9"/>
      <c r="P3067" s="9"/>
      <c r="Q3067" s="9"/>
      <c r="R3067" s="9"/>
    </row>
    <row r="3068" spans="1:18" x14ac:dyDescent="0.2">
      <c r="A3068" s="33"/>
      <c r="B3068" s="36">
        <v>13</v>
      </c>
      <c r="C3068" s="35" t="s">
        <v>3121</v>
      </c>
      <c r="D3068" s="36" t="s">
        <v>3122</v>
      </c>
      <c r="E3068" s="34" t="s">
        <v>50</v>
      </c>
      <c r="F3068" s="38">
        <v>0</v>
      </c>
      <c r="G3068" s="66">
        <f>+VLOOKUP(C3068,'[7]I-404 (PAT)'!$E$1:$H$65536,4,0)</f>
        <v>1442</v>
      </c>
      <c r="H3068" s="67"/>
      <c r="I3068" s="41"/>
      <c r="J3068" s="42">
        <v>50</v>
      </c>
      <c r="M3068" s="9"/>
      <c r="N3068" s="9"/>
      <c r="O3068" s="9"/>
      <c r="P3068" s="9"/>
      <c r="Q3068" s="9"/>
      <c r="R3068" s="9"/>
    </row>
    <row r="3069" spans="1:18" x14ac:dyDescent="0.2">
      <c r="A3069" s="33"/>
      <c r="B3069" s="36">
        <v>14</v>
      </c>
      <c r="C3069" s="35" t="s">
        <v>3123</v>
      </c>
      <c r="D3069" s="36" t="s">
        <v>3124</v>
      </c>
      <c r="E3069" s="34" t="s">
        <v>50</v>
      </c>
      <c r="F3069" s="38">
        <v>0</v>
      </c>
      <c r="G3069" s="66">
        <f>+VLOOKUP(C3069,'[7]I-404 (PAT)'!$E$1:$H$65536,4,0)</f>
        <v>2108.5</v>
      </c>
      <c r="H3069" s="67"/>
      <c r="I3069" s="41"/>
      <c r="J3069" s="42">
        <v>50</v>
      </c>
      <c r="M3069" s="9"/>
      <c r="N3069" s="9"/>
      <c r="O3069" s="9"/>
      <c r="P3069" s="9"/>
      <c r="Q3069" s="9"/>
      <c r="R3069" s="9"/>
    </row>
    <row r="3070" spans="1:18" x14ac:dyDescent="0.2">
      <c r="A3070" s="33"/>
      <c r="B3070" s="36">
        <v>15</v>
      </c>
      <c r="C3070" s="35" t="s">
        <v>3125</v>
      </c>
      <c r="D3070" s="36" t="s">
        <v>3126</v>
      </c>
      <c r="E3070" s="34" t="s">
        <v>50</v>
      </c>
      <c r="F3070" s="38">
        <v>0</v>
      </c>
      <c r="G3070" s="66">
        <f>+VLOOKUP(C3070,'[7]I-404 (PAT)'!$E$1:$H$65536,4,0)</f>
        <v>2781</v>
      </c>
      <c r="H3070" s="67"/>
      <c r="I3070" s="41"/>
      <c r="J3070" s="42">
        <v>100</v>
      </c>
      <c r="M3070" s="9"/>
      <c r="N3070" s="9"/>
      <c r="O3070" s="9"/>
      <c r="P3070" s="9"/>
      <c r="Q3070" s="9"/>
      <c r="R3070" s="9"/>
    </row>
    <row r="3071" spans="1:18" x14ac:dyDescent="0.2">
      <c r="A3071" s="33"/>
      <c r="B3071" s="36">
        <v>16</v>
      </c>
      <c r="C3071" s="35" t="s">
        <v>3127</v>
      </c>
      <c r="D3071" s="36" t="s">
        <v>3128</v>
      </c>
      <c r="E3071" s="34" t="s">
        <v>50</v>
      </c>
      <c r="F3071" s="38">
        <v>0</v>
      </c>
      <c r="G3071" s="66">
        <f>+G3070*0.75</f>
        <v>2085.75</v>
      </c>
      <c r="H3071" s="67"/>
      <c r="I3071" s="41"/>
      <c r="J3071" s="42">
        <v>100</v>
      </c>
      <c r="M3071" s="9"/>
      <c r="N3071" s="9"/>
      <c r="O3071" s="9"/>
      <c r="P3071" s="9"/>
      <c r="Q3071" s="9"/>
      <c r="R3071" s="9"/>
    </row>
    <row r="3073" spans="2:7" ht="33.75" x14ac:dyDescent="0.2">
      <c r="C3073" s="158" t="s">
        <v>8151</v>
      </c>
      <c r="D3073" s="29" t="s">
        <v>22</v>
      </c>
      <c r="E3073" s="29" t="s">
        <v>46</v>
      </c>
      <c r="F3073" s="30" t="s">
        <v>47</v>
      </c>
      <c r="G3073" s="30" t="s">
        <v>21</v>
      </c>
    </row>
    <row r="3074" spans="2:7" x14ac:dyDescent="0.2">
      <c r="B3074" s="36">
        <v>1</v>
      </c>
      <c r="C3074" s="36" t="str">
        <f>SICODI!G3</f>
        <v>ACS01</v>
      </c>
      <c r="D3074" s="140" t="str">
        <f>SICODI!H3</f>
        <v>AISLADOR CARRETE CLASE ANSI 53-1</v>
      </c>
      <c r="E3074" s="36" t="str">
        <f>SICODI!I3</f>
        <v>UND.</v>
      </c>
      <c r="F3074" s="36"/>
      <c r="G3074" s="66">
        <f>SICODI!J3</f>
        <v>0.66</v>
      </c>
    </row>
    <row r="3075" spans="2:7" x14ac:dyDescent="0.2">
      <c r="B3075" s="36">
        <v>2</v>
      </c>
      <c r="C3075" s="36" t="str">
        <f>SICODI!G4</f>
        <v>ACS02</v>
      </c>
      <c r="D3075" s="140" t="str">
        <f>SICODI!H4</f>
        <v>AISLADOR CARRETE CLASE ANSI 53-2</v>
      </c>
      <c r="E3075" s="36" t="str">
        <f>SICODI!I4</f>
        <v>UND.</v>
      </c>
      <c r="F3075" s="36"/>
      <c r="G3075" s="66">
        <f>SICODI!J4</f>
        <v>0.93</v>
      </c>
    </row>
    <row r="3076" spans="2:7" x14ac:dyDescent="0.2">
      <c r="B3076" s="36">
        <v>3</v>
      </c>
      <c r="C3076" s="36" t="str">
        <f>SICODI!G5</f>
        <v>ALH02</v>
      </c>
      <c r="D3076" s="140" t="str">
        <f>SICODI!H5</f>
        <v>AISLADOR LINE POST, CUELLO F, POSICION HORIZONTAL, PARA 20 KV</v>
      </c>
      <c r="E3076" s="36" t="str">
        <f>SICODI!I5</f>
        <v>UND.</v>
      </c>
      <c r="F3076" s="36"/>
      <c r="G3076" s="66">
        <f>SICODI!J5</f>
        <v>120.09</v>
      </c>
    </row>
    <row r="3077" spans="2:7" x14ac:dyDescent="0.2">
      <c r="B3077" s="36">
        <v>4</v>
      </c>
      <c r="C3077" s="36" t="str">
        <f>SICODI!G6</f>
        <v>ALH05</v>
      </c>
      <c r="D3077" s="140" t="str">
        <f>SICODI!H6</f>
        <v>AISLADOR LINE POST, PARA GRAMPA, HORIZONTAL, PARA 25 KV.</v>
      </c>
      <c r="E3077" s="36" t="str">
        <f>SICODI!I6</f>
        <v>UND.</v>
      </c>
      <c r="F3077" s="36"/>
      <c r="G3077" s="66">
        <f>SICODI!J6</f>
        <v>71.5</v>
      </c>
    </row>
    <row r="3078" spans="2:7" x14ac:dyDescent="0.2">
      <c r="B3078" s="36">
        <v>5</v>
      </c>
      <c r="C3078" s="36" t="str">
        <f>SICODI!G7</f>
        <v>ALV01</v>
      </c>
      <c r="D3078" s="140" t="str">
        <f>SICODI!H7</f>
        <v>AISLADOR LINE POST, CUELLO F, PARA 15 KV</v>
      </c>
      <c r="E3078" s="36" t="str">
        <f>SICODI!I7</f>
        <v>UND.</v>
      </c>
      <c r="F3078" s="36"/>
      <c r="G3078" s="66">
        <f>SICODI!J7</f>
        <v>25</v>
      </c>
    </row>
    <row r="3079" spans="2:7" x14ac:dyDescent="0.2">
      <c r="B3079" s="36">
        <v>6</v>
      </c>
      <c r="C3079" s="36" t="str">
        <f>SICODI!G8</f>
        <v>ALV02</v>
      </c>
      <c r="D3079" s="140" t="str">
        <f>SICODI!H8</f>
        <v>AISLADOR LINE POST, CUELLO F, PARA 22 KV</v>
      </c>
      <c r="E3079" s="36" t="str">
        <f>SICODI!I8</f>
        <v>UND.</v>
      </c>
      <c r="F3079" s="36"/>
      <c r="G3079" s="66">
        <f>SICODI!J8</f>
        <v>25</v>
      </c>
    </row>
    <row r="3080" spans="2:7" x14ac:dyDescent="0.2">
      <c r="B3080" s="36">
        <v>7</v>
      </c>
      <c r="C3080" s="36" t="str">
        <f>SICODI!G9</f>
        <v>ALV03</v>
      </c>
      <c r="D3080" s="140" t="str">
        <f>SICODI!H9</f>
        <v>AISLADOR LINE POST, CUELLO F, PARA 25 KV, ANSI 57-1</v>
      </c>
      <c r="E3080" s="36" t="str">
        <f>SICODI!I9</f>
        <v>UND.</v>
      </c>
      <c r="F3080" s="36"/>
      <c r="G3080" s="66">
        <f>SICODI!J9</f>
        <v>25</v>
      </c>
    </row>
    <row r="3081" spans="2:7" x14ac:dyDescent="0.2">
      <c r="B3081" s="36">
        <v>8</v>
      </c>
      <c r="C3081" s="36" t="str">
        <f>SICODI!G10</f>
        <v>ALV04</v>
      </c>
      <c r="D3081" s="140" t="str">
        <f>SICODI!H10</f>
        <v>AISLADOR LINE POST, CUELLO F, PARA 27 KV</v>
      </c>
      <c r="E3081" s="36" t="str">
        <f>SICODI!I10</f>
        <v>UND.</v>
      </c>
      <c r="F3081" s="36"/>
      <c r="G3081" s="66">
        <f>SICODI!J10</f>
        <v>25</v>
      </c>
    </row>
    <row r="3082" spans="2:7" x14ac:dyDescent="0.2">
      <c r="B3082" s="36">
        <v>9</v>
      </c>
      <c r="C3082" s="36" t="str">
        <f>SICODI!G11</f>
        <v>ALV05</v>
      </c>
      <c r="D3082" s="140" t="str">
        <f>SICODI!H11</f>
        <v>AISLADOR LINE POST, PARA GRAMPA, VERTICAL, PARA 15 KV.</v>
      </c>
      <c r="E3082" s="36" t="str">
        <f>SICODI!I11</f>
        <v>UND.</v>
      </c>
      <c r="F3082" s="36"/>
      <c r="G3082" s="66">
        <f>SICODI!J11</f>
        <v>14.5</v>
      </c>
    </row>
    <row r="3083" spans="2:7" x14ac:dyDescent="0.2">
      <c r="B3083" s="36">
        <v>10</v>
      </c>
      <c r="C3083" s="36" t="str">
        <f>SICODI!G12</f>
        <v>ALV06</v>
      </c>
      <c r="D3083" s="140" t="str">
        <f>SICODI!H12</f>
        <v>AISLADOR LINE POST, PARA GRAMPA, VERTICAL, PARA 25 KV., ANSI 57-11</v>
      </c>
      <c r="E3083" s="36" t="str">
        <f>SICODI!I12</f>
        <v>UND.</v>
      </c>
      <c r="F3083" s="36"/>
      <c r="G3083" s="66">
        <f>SICODI!J12</f>
        <v>14.5</v>
      </c>
    </row>
    <row r="3084" spans="2:7" x14ac:dyDescent="0.2">
      <c r="B3084" s="36">
        <v>11</v>
      </c>
      <c r="C3084" s="36" t="str">
        <f>SICODI!G13</f>
        <v>APS01</v>
      </c>
      <c r="D3084" s="140" t="str">
        <f>SICODI!H13</f>
        <v>AISLADOR PIN CLASE ANSI 55-4</v>
      </c>
      <c r="E3084" s="36" t="str">
        <f>SICODI!I13</f>
        <v>UND.</v>
      </c>
      <c r="F3084" s="36"/>
      <c r="G3084" s="66">
        <f>SICODI!J13</f>
        <v>2.4500000000000002</v>
      </c>
    </row>
    <row r="3085" spans="2:7" x14ac:dyDescent="0.2">
      <c r="B3085" s="36">
        <v>12</v>
      </c>
      <c r="C3085" s="36" t="str">
        <f>SICODI!G14</f>
        <v>APS02</v>
      </c>
      <c r="D3085" s="140" t="str">
        <f>SICODI!H14</f>
        <v>AISLADOR PIN CLASE ANSI 55-5</v>
      </c>
      <c r="E3085" s="36" t="str">
        <f>SICODI!I14</f>
        <v>UND.</v>
      </c>
      <c r="F3085" s="36"/>
      <c r="G3085" s="66">
        <f>SICODI!J14</f>
        <v>7.16</v>
      </c>
    </row>
    <row r="3086" spans="2:7" x14ac:dyDescent="0.2">
      <c r="B3086" s="36">
        <v>13</v>
      </c>
      <c r="C3086" s="36" t="str">
        <f>SICODI!G15</f>
        <v>APS03</v>
      </c>
      <c r="D3086" s="140" t="str">
        <f>SICODI!H15</f>
        <v>AISLADOR PIN CLASE ANSI 56-2</v>
      </c>
      <c r="E3086" s="36" t="str">
        <f>SICODI!I15</f>
        <v>UND.</v>
      </c>
      <c r="F3086" s="36"/>
      <c r="G3086" s="66">
        <f>SICODI!J15</f>
        <v>7.21</v>
      </c>
    </row>
    <row r="3087" spans="2:7" x14ac:dyDescent="0.2">
      <c r="B3087" s="36">
        <v>14</v>
      </c>
      <c r="C3087" s="36" t="str">
        <f>SICODI!G16</f>
        <v>APS04</v>
      </c>
      <c r="D3087" s="140" t="str">
        <f>SICODI!H16</f>
        <v>AISLADOR PIN CLASE ANSI 56-3</v>
      </c>
      <c r="E3087" s="36" t="str">
        <f>SICODI!I16</f>
        <v>UND.</v>
      </c>
      <c r="F3087" s="36"/>
      <c r="G3087" s="66">
        <f>SICODI!J16</f>
        <v>23.81</v>
      </c>
    </row>
    <row r="3088" spans="2:7" x14ac:dyDescent="0.2">
      <c r="B3088" s="36">
        <v>15</v>
      </c>
      <c r="C3088" s="36" t="str">
        <f>SICODI!G17</f>
        <v>APS06</v>
      </c>
      <c r="D3088" s="140" t="str">
        <f>SICODI!H17</f>
        <v>AISLADOR HIBRIDO PIN PARA LINEAS AEREAS DE 10 KV</v>
      </c>
      <c r="E3088" s="36" t="str">
        <f>SICODI!I17</f>
        <v>UND.</v>
      </c>
      <c r="F3088" s="36"/>
      <c r="G3088" s="66">
        <f>SICODI!J17</f>
        <v>22.31</v>
      </c>
    </row>
    <row r="3089" spans="2:7" x14ac:dyDescent="0.2">
      <c r="B3089" s="36">
        <v>16</v>
      </c>
      <c r="C3089" s="36" t="str">
        <f>SICODI!G18</f>
        <v>APS07</v>
      </c>
      <c r="D3089" s="140" t="str">
        <f>SICODI!H18</f>
        <v>AISLADOR PIN, POLIMERICO, 15KV</v>
      </c>
      <c r="E3089" s="36" t="str">
        <f>SICODI!I18</f>
        <v>UND.</v>
      </c>
      <c r="F3089" s="36"/>
      <c r="G3089" s="66">
        <f>SICODI!J18</f>
        <v>22.31</v>
      </c>
    </row>
    <row r="3090" spans="2:7" x14ac:dyDescent="0.2">
      <c r="B3090" s="36">
        <v>17</v>
      </c>
      <c r="C3090" s="36" t="str">
        <f>SICODI!G19</f>
        <v>ASN01</v>
      </c>
      <c r="D3090" s="140" t="str">
        <f>SICODI!H19</f>
        <v>AISLADOR SUSPENSION ANTINIEBLA ANSI 52-5 CON ANODO DE SACRIFICIO</v>
      </c>
      <c r="E3090" s="36" t="str">
        <f>SICODI!I19</f>
        <v>UND.</v>
      </c>
      <c r="F3090" s="36"/>
      <c r="G3090" s="66">
        <f>SICODI!J19</f>
        <v>18</v>
      </c>
    </row>
    <row r="3091" spans="2:7" x14ac:dyDescent="0.2">
      <c r="B3091" s="36">
        <v>18</v>
      </c>
      <c r="C3091" s="36" t="str">
        <f>SICODI!G20</f>
        <v>ASN02</v>
      </c>
      <c r="D3091" s="140" t="str">
        <f>SICODI!H20</f>
        <v>AISLADOR SUSPENSION ANTINIEBLA ANSI 52-5 SIN ANODO DE SACRIFICIO</v>
      </c>
      <c r="E3091" s="36" t="str">
        <f>SICODI!I20</f>
        <v>UND.</v>
      </c>
      <c r="F3091" s="36"/>
      <c r="G3091" s="66">
        <f>SICODI!J20</f>
        <v>36.54</v>
      </c>
    </row>
    <row r="3092" spans="2:7" x14ac:dyDescent="0.2">
      <c r="B3092" s="36">
        <v>19</v>
      </c>
      <c r="C3092" s="36" t="str">
        <f>SICODI!G21</f>
        <v>ASS01</v>
      </c>
      <c r="D3092" s="140" t="str">
        <f>SICODI!H21</f>
        <v>AISLADOR SUSPENSION CLASE ANSI 52-3</v>
      </c>
      <c r="E3092" s="36" t="str">
        <f>SICODI!I21</f>
        <v>UND.</v>
      </c>
      <c r="F3092" s="36"/>
      <c r="G3092" s="66">
        <f>SICODI!J21</f>
        <v>12.14</v>
      </c>
    </row>
    <row r="3093" spans="2:7" x14ac:dyDescent="0.2">
      <c r="B3093" s="36">
        <v>20</v>
      </c>
      <c r="C3093" s="36" t="str">
        <f>SICODI!G22</f>
        <v>ASS02</v>
      </c>
      <c r="D3093" s="140" t="str">
        <f>SICODI!H22</f>
        <v>AISLADOR SUSPENSION CLASE ANSI 52-4</v>
      </c>
      <c r="E3093" s="36" t="str">
        <f>SICODI!I22</f>
        <v>UND.</v>
      </c>
      <c r="F3093" s="36"/>
      <c r="G3093" s="66">
        <f>SICODI!J22</f>
        <v>20.37</v>
      </c>
    </row>
    <row r="3094" spans="2:7" x14ac:dyDescent="0.2">
      <c r="B3094" s="36">
        <v>21</v>
      </c>
      <c r="C3094" s="36" t="str">
        <f>SICODI!G23</f>
        <v>ASS03</v>
      </c>
      <c r="D3094" s="140" t="str">
        <f>SICODI!H23</f>
        <v>AISLADOR SUSPENSION DE GOMA DE SILICON RPP-25 Y ACCS.</v>
      </c>
      <c r="E3094" s="36" t="str">
        <f>SICODI!I23</f>
        <v>UND.</v>
      </c>
      <c r="F3094" s="36"/>
      <c r="G3094" s="66">
        <f>SICODI!J23</f>
        <v>15</v>
      </c>
    </row>
    <row r="3095" spans="2:7" x14ac:dyDescent="0.2">
      <c r="B3095" s="36">
        <v>22</v>
      </c>
      <c r="C3095" s="36" t="str">
        <f>SICODI!G24</f>
        <v>ASS04</v>
      </c>
      <c r="D3095" s="140" t="str">
        <f>SICODI!H24</f>
        <v>AISLADOR SUSPENSION DE GOMA DE SILICON RPP-15</v>
      </c>
      <c r="E3095" s="36" t="str">
        <f>SICODI!I24</f>
        <v>UND.</v>
      </c>
      <c r="F3095" s="36"/>
      <c r="G3095" s="66">
        <f>SICODI!J24</f>
        <v>16.77</v>
      </c>
    </row>
    <row r="3096" spans="2:7" x14ac:dyDescent="0.2">
      <c r="B3096" s="36">
        <v>23</v>
      </c>
      <c r="C3096" s="36" t="str">
        <f>SICODI!G25</f>
        <v>ASS06</v>
      </c>
      <c r="D3096" s="140" t="str">
        <f>SICODI!H25</f>
        <v>AISLADOR SUSPENSION POLIMERICO PARA REDES DE 22,9 KV</v>
      </c>
      <c r="E3096" s="36" t="str">
        <f>SICODI!I25</f>
        <v>UND.</v>
      </c>
      <c r="F3096" s="36"/>
      <c r="G3096" s="66">
        <f>SICODI!J25</f>
        <v>16.39</v>
      </c>
    </row>
    <row r="3097" spans="2:7" x14ac:dyDescent="0.2">
      <c r="B3097" s="36">
        <v>24</v>
      </c>
      <c r="C3097" s="36" t="str">
        <f>SICODI!G26</f>
        <v>ATS01</v>
      </c>
      <c r="D3097" s="140" t="str">
        <f>SICODI!H26</f>
        <v>AISLADOR TENSOR CLASE ANSI  54-1</v>
      </c>
      <c r="E3097" s="36" t="str">
        <f>SICODI!I26</f>
        <v>UND.</v>
      </c>
      <c r="F3097" s="36"/>
      <c r="G3097" s="66">
        <f>SICODI!J26</f>
        <v>1.57</v>
      </c>
    </row>
    <row r="3098" spans="2:7" x14ac:dyDescent="0.2">
      <c r="B3098" s="36">
        <v>25</v>
      </c>
      <c r="C3098" s="36" t="str">
        <f>SICODI!G27</f>
        <v>ATS02</v>
      </c>
      <c r="D3098" s="140" t="str">
        <f>SICODI!H27</f>
        <v>AISLADOR TENSOR CLASE ANSI  54-2</v>
      </c>
      <c r="E3098" s="36" t="str">
        <f>SICODI!I27</f>
        <v>UND.</v>
      </c>
      <c r="F3098" s="36"/>
      <c r="G3098" s="66">
        <f>SICODI!J27</f>
        <v>2.95</v>
      </c>
    </row>
    <row r="3099" spans="2:7" x14ac:dyDescent="0.2">
      <c r="B3099" s="36">
        <v>26</v>
      </c>
      <c r="C3099" s="36" t="str">
        <f>SICODI!G28</f>
        <v>ATS03</v>
      </c>
      <c r="D3099" s="140" t="str">
        <f>SICODI!H28</f>
        <v>AISLADOR TENSOR CLASE ANSI  54-3</v>
      </c>
      <c r="E3099" s="36" t="str">
        <f>SICODI!I28</f>
        <v>UND.</v>
      </c>
      <c r="F3099" s="36"/>
      <c r="G3099" s="66">
        <f>SICODI!J28</f>
        <v>2.74</v>
      </c>
    </row>
    <row r="3100" spans="2:7" x14ac:dyDescent="0.2">
      <c r="B3100" s="36">
        <v>27</v>
      </c>
      <c r="C3100" s="36" t="str">
        <f>SICODI!G29</f>
        <v>ATS04</v>
      </c>
      <c r="D3100" s="140" t="str">
        <f>SICODI!H29</f>
        <v>AISLADOR TENSOR CLASE ANSI  54-4</v>
      </c>
      <c r="E3100" s="36" t="str">
        <f>SICODI!I29</f>
        <v>UND.</v>
      </c>
      <c r="F3100" s="36"/>
      <c r="G3100" s="66">
        <f>SICODI!J29</f>
        <v>3.01</v>
      </c>
    </row>
    <row r="3101" spans="2:7" x14ac:dyDescent="0.2">
      <c r="B3101" s="36">
        <v>28</v>
      </c>
      <c r="C3101" s="36" t="str">
        <f>SICODI!G30</f>
        <v>AUM04</v>
      </c>
      <c r="D3101" s="140" t="str">
        <f>SICODI!H30</f>
        <v>AISLADOR SOPORTE PORTABARRA PORCELANA 130MM.INT.10KV.</v>
      </c>
      <c r="E3101" s="36" t="str">
        <f>SICODI!I30</f>
        <v>UND.</v>
      </c>
      <c r="F3101" s="36"/>
      <c r="G3101" s="66">
        <f>SICODI!J30</f>
        <v>25</v>
      </c>
    </row>
    <row r="3102" spans="2:7" x14ac:dyDescent="0.2">
      <c r="B3102" s="36">
        <v>29</v>
      </c>
      <c r="C3102" s="36" t="str">
        <f>SICODI!G31</f>
        <v>AUM05</v>
      </c>
      <c r="D3102" s="140" t="str">
        <f>SICODI!H31</f>
        <v>AISLADOR EXTENSOR, POLIMERICO, 25KV, PARA CUT-OUT</v>
      </c>
      <c r="E3102" s="36" t="str">
        <f>SICODI!I31</f>
        <v>UND.</v>
      </c>
      <c r="F3102" s="36"/>
      <c r="G3102" s="66">
        <f>SICODI!J31</f>
        <v>60.38</v>
      </c>
    </row>
    <row r="3103" spans="2:7" x14ac:dyDescent="0.2">
      <c r="B3103" s="36">
        <v>30</v>
      </c>
      <c r="C3103" s="36" t="str">
        <f>SICODI!G32</f>
        <v>AUX03</v>
      </c>
      <c r="D3103" s="140" t="str">
        <f>SICODI!H32</f>
        <v>AISLADOR PASANTE TIPO POZO CORTO   10KV 200A</v>
      </c>
      <c r="E3103" s="36" t="str">
        <f>SICODI!I32</f>
        <v>UND.</v>
      </c>
      <c r="F3103" s="36"/>
      <c r="G3103" s="66">
        <f>SICODI!J32</f>
        <v>46.1</v>
      </c>
    </row>
    <row r="3104" spans="2:7" x14ac:dyDescent="0.2">
      <c r="B3104" s="36">
        <v>31</v>
      </c>
      <c r="C3104" s="36" t="str">
        <f>SICODI!G33</f>
        <v>AXA01</v>
      </c>
      <c r="D3104" s="140" t="str">
        <f>SICODI!H33</f>
        <v>GRILLETE AC.GALV.16MMD.-19MM.ABERT.77MML.PASAD-SEG</v>
      </c>
      <c r="E3104" s="36" t="str">
        <f>SICODI!I33</f>
        <v>UND.</v>
      </c>
      <c r="F3104" s="36"/>
      <c r="G3104" s="66">
        <f>SICODI!J33</f>
        <v>2.5499999999999998</v>
      </c>
    </row>
    <row r="3105" spans="2:7" x14ac:dyDescent="0.2">
      <c r="B3105" s="36">
        <v>32</v>
      </c>
      <c r="C3105" s="36" t="str">
        <f>SICODI!G34</f>
        <v>AXA02</v>
      </c>
      <c r="D3105" s="140" t="str">
        <f>SICODI!H34</f>
        <v>ADAPTADOR DE Fo.Go. TIPO HORQUILLA-BOLA</v>
      </c>
      <c r="E3105" s="36" t="str">
        <f>SICODI!I34</f>
        <v>UND.</v>
      </c>
      <c r="F3105" s="36"/>
      <c r="G3105" s="66">
        <f>SICODI!J34</f>
        <v>2.76</v>
      </c>
    </row>
    <row r="3106" spans="2:7" x14ac:dyDescent="0.2">
      <c r="B3106" s="36">
        <v>33</v>
      </c>
      <c r="C3106" s="36" t="str">
        <f>SICODI!G35</f>
        <v>AXA04</v>
      </c>
      <c r="D3106" s="140" t="str">
        <f>SICODI!H35</f>
        <v>ADAPTADOR DE Fo.Go. TIPO CASQUILLO-OJO</v>
      </c>
      <c r="E3106" s="36" t="str">
        <f>SICODI!I35</f>
        <v>UND.</v>
      </c>
      <c r="F3106" s="36"/>
      <c r="G3106" s="66">
        <f>SICODI!J35</f>
        <v>1.79</v>
      </c>
    </row>
    <row r="3107" spans="2:7" x14ac:dyDescent="0.2">
      <c r="B3107" s="36">
        <v>34</v>
      </c>
      <c r="C3107" s="36" t="str">
        <f>SICODI!G36</f>
        <v>AXA05</v>
      </c>
      <c r="D3107" s="140" t="str">
        <f>SICODI!H36</f>
        <v>ADAPTADOR DE Fo.Go. TIPO HORQUILLA-OJO</v>
      </c>
      <c r="E3107" s="36" t="str">
        <f>SICODI!I36</f>
        <v>UND.</v>
      </c>
      <c r="F3107" s="36"/>
      <c r="G3107" s="66">
        <f>SICODI!J36</f>
        <v>3.38</v>
      </c>
    </row>
    <row r="3108" spans="2:7" x14ac:dyDescent="0.2">
      <c r="B3108" s="36">
        <v>35</v>
      </c>
      <c r="C3108" s="36" t="str">
        <f>SICODI!G37</f>
        <v>AXA06</v>
      </c>
      <c r="D3108" s="140" t="str">
        <f>SICODI!H37</f>
        <v>ADAPTADOR DE Fo.Go. TIPO CASQUILLO-BOLA</v>
      </c>
      <c r="E3108" s="36" t="str">
        <f>SICODI!I37</f>
        <v>UND.</v>
      </c>
      <c r="F3108" s="36"/>
      <c r="G3108" s="66">
        <f>SICODI!J37</f>
        <v>4.41</v>
      </c>
    </row>
    <row r="3109" spans="2:7" x14ac:dyDescent="0.2">
      <c r="B3109" s="36">
        <v>36</v>
      </c>
      <c r="C3109" s="36" t="str">
        <f>SICODI!G38</f>
        <v>AXC01</v>
      </c>
      <c r="D3109" s="140" t="str">
        <f>SICODI!H38</f>
        <v>ESPIGA CORTA DE CRUCETA PARA AISLADOR PIN ANSI 55-4</v>
      </c>
      <c r="E3109" s="36" t="str">
        <f>SICODI!I38</f>
        <v>UND.</v>
      </c>
      <c r="F3109" s="36"/>
      <c r="G3109" s="66">
        <f>SICODI!J38</f>
        <v>3.88</v>
      </c>
    </row>
    <row r="3110" spans="2:7" x14ac:dyDescent="0.2">
      <c r="B3110" s="36">
        <v>37</v>
      </c>
      <c r="C3110" s="36" t="str">
        <f>SICODI!G39</f>
        <v>AXC02</v>
      </c>
      <c r="D3110" s="140" t="str">
        <f>SICODI!H39</f>
        <v>ESPIGA CORTA DE CRUCETA PARA AISLADOR PIN ANSI 55-5</v>
      </c>
      <c r="E3110" s="36" t="str">
        <f>SICODI!I39</f>
        <v>UND.</v>
      </c>
      <c r="F3110" s="36"/>
      <c r="G3110" s="66">
        <f>SICODI!J39</f>
        <v>4.29</v>
      </c>
    </row>
    <row r="3111" spans="2:7" x14ac:dyDescent="0.2">
      <c r="B3111" s="36">
        <v>38</v>
      </c>
      <c r="C3111" s="36" t="str">
        <f>SICODI!G40</f>
        <v>AXC03</v>
      </c>
      <c r="D3111" s="140" t="str">
        <f>SICODI!H40</f>
        <v>ESPIGA CORTA DE CRUCETA PARA AISLADOR PIN ANSI 56-2</v>
      </c>
      <c r="E3111" s="36" t="str">
        <f>SICODI!I40</f>
        <v>UND.</v>
      </c>
      <c r="F3111" s="36"/>
      <c r="G3111" s="66">
        <f>SICODI!J40</f>
        <v>4.76</v>
      </c>
    </row>
    <row r="3112" spans="2:7" x14ac:dyDescent="0.2">
      <c r="B3112" s="36">
        <v>39</v>
      </c>
      <c r="C3112" s="36" t="str">
        <f>SICODI!G41</f>
        <v>AXC04</v>
      </c>
      <c r="D3112" s="140" t="str">
        <f>SICODI!H41</f>
        <v>ESPIGA CURVA PARA AISLADOR PIN CON ARANDELAS Y TUERCAS</v>
      </c>
      <c r="E3112" s="36" t="str">
        <f>SICODI!I41</f>
        <v>UND.</v>
      </c>
      <c r="F3112" s="36"/>
      <c r="G3112" s="66">
        <f>SICODI!J41</f>
        <v>5.64</v>
      </c>
    </row>
    <row r="3113" spans="2:7" x14ac:dyDescent="0.2">
      <c r="B3113" s="36">
        <v>40</v>
      </c>
      <c r="C3113" s="36" t="str">
        <f>SICODI!G42</f>
        <v>AXC05</v>
      </c>
      <c r="D3113" s="140" t="str">
        <f>SICODI!H42</f>
        <v>ESPIGA DE VERTICE DE POSTE DE 1 3/8 PULG. DIAM. PARA AISLADOR PIN</v>
      </c>
      <c r="E3113" s="36" t="str">
        <f>SICODI!I42</f>
        <v>UND.</v>
      </c>
      <c r="F3113" s="36"/>
      <c r="G3113" s="66">
        <f>SICODI!J42</f>
        <v>3.96</v>
      </c>
    </row>
    <row r="3114" spans="2:7" x14ac:dyDescent="0.2">
      <c r="B3114" s="36">
        <v>41</v>
      </c>
      <c r="C3114" s="36" t="str">
        <f>SICODI!G43</f>
        <v>AXC06</v>
      </c>
      <c r="D3114" s="140" t="str">
        <f>SICODI!H43</f>
        <v>ESPIGA DE VERTICE DE POSTE DE 1 PULG. DIAM. PARA AISLADOR PIN</v>
      </c>
      <c r="E3114" s="36" t="str">
        <f>SICODI!I43</f>
        <v>UND.</v>
      </c>
      <c r="F3114" s="36"/>
      <c r="G3114" s="66">
        <f>SICODI!J43</f>
        <v>3.96</v>
      </c>
    </row>
    <row r="3115" spans="2:7" x14ac:dyDescent="0.2">
      <c r="B3115" s="36">
        <v>42</v>
      </c>
      <c r="C3115" s="36" t="str">
        <f>SICODI!G44</f>
        <v>AXC07</v>
      </c>
      <c r="D3115" s="140" t="str">
        <f>SICODI!H44</f>
        <v>ESPIGA LARGA DE CRUCETA PARA AISLADOR PIN 5/8 DIAM. x 11 3/4  LONG.</v>
      </c>
      <c r="E3115" s="36" t="str">
        <f>SICODI!I44</f>
        <v>UND.</v>
      </c>
      <c r="F3115" s="36"/>
      <c r="G3115" s="66">
        <f>SICODI!J44</f>
        <v>4.29</v>
      </c>
    </row>
    <row r="3116" spans="2:7" x14ac:dyDescent="0.2">
      <c r="B3116" s="36">
        <v>43</v>
      </c>
      <c r="C3116" s="36" t="str">
        <f>SICODI!G45</f>
        <v>AXC08</v>
      </c>
      <c r="D3116" s="140" t="str">
        <f>SICODI!H45</f>
        <v>ESPIGA LARGA DE CRUCETA PARA AISLADOR PIN ANSI 55-4 (5/8 DIA. X 10 3/4 LONG.)</v>
      </c>
      <c r="E3116" s="36" t="str">
        <f>SICODI!I45</f>
        <v>UND.</v>
      </c>
      <c r="F3116" s="36"/>
      <c r="G3116" s="66">
        <f>SICODI!J45</f>
        <v>3.88</v>
      </c>
    </row>
    <row r="3117" spans="2:7" x14ac:dyDescent="0.2">
      <c r="B3117" s="36">
        <v>44</v>
      </c>
      <c r="C3117" s="36" t="str">
        <f>SICODI!G46</f>
        <v>AXC09</v>
      </c>
      <c r="D3117" s="140" t="str">
        <f>SICODI!H46</f>
        <v>ESPIGA LARGA DE CRUCETA PARA AISLADOR PIN ANSI 55-5 (5/8 DIAM. x 11 3/4  LONG.)</v>
      </c>
      <c r="E3117" s="36" t="str">
        <f>SICODI!I46</f>
        <v>UND.</v>
      </c>
      <c r="F3117" s="36"/>
      <c r="G3117" s="66">
        <f>SICODI!J46</f>
        <v>4.29</v>
      </c>
    </row>
    <row r="3118" spans="2:7" x14ac:dyDescent="0.2">
      <c r="B3118" s="36">
        <v>45</v>
      </c>
      <c r="C3118" s="36" t="str">
        <f>SICODI!G47</f>
        <v>AXC10</v>
      </c>
      <c r="D3118" s="140" t="str">
        <f>SICODI!H47</f>
        <v>PIN PARA LINE POST, PARA CRUCETA DE FIERRO, 3/4 DIAM. DE CABEZA,  5/8 DIAM. BASE</v>
      </c>
      <c r="E3118" s="36" t="str">
        <f>SICODI!I47</f>
        <v>UND.</v>
      </c>
      <c r="F3118" s="36"/>
      <c r="G3118" s="66">
        <f>SICODI!J47</f>
        <v>2.5</v>
      </c>
    </row>
    <row r="3119" spans="2:7" x14ac:dyDescent="0.2">
      <c r="B3119" s="36">
        <v>46</v>
      </c>
      <c r="C3119" s="36" t="str">
        <f>SICODI!G48</f>
        <v>AXC11</v>
      </c>
      <c r="D3119" s="140" t="str">
        <f>SICODI!H48</f>
        <v>PIN PARA LINE POST, PARA CRUCETA DE FIERRO, 3/4 DIAM. DE CABEZA, 3/4 DIAM. BASE</v>
      </c>
      <c r="E3119" s="36" t="str">
        <f>SICODI!I48</f>
        <v>UND.</v>
      </c>
      <c r="F3119" s="36"/>
      <c r="G3119" s="66">
        <f>SICODI!J48</f>
        <v>2.5</v>
      </c>
    </row>
    <row r="3120" spans="2:7" x14ac:dyDescent="0.2">
      <c r="B3120" s="36">
        <v>47</v>
      </c>
      <c r="C3120" s="36" t="str">
        <f>SICODI!G49</f>
        <v>AXC12</v>
      </c>
      <c r="D3120" s="140" t="str">
        <f>SICODI!H49</f>
        <v>PIN PARA LINE POST, PARA CRUCETA DE MADERA, 3/4 DIAM. DE CABEZA,  5/8 DIAM. BASE,  7-9/16 LONG.</v>
      </c>
      <c r="E3120" s="36" t="str">
        <f>SICODI!I49</f>
        <v>UND.</v>
      </c>
      <c r="F3120" s="36"/>
      <c r="G3120" s="66">
        <f>SICODI!J49</f>
        <v>2.5</v>
      </c>
    </row>
    <row r="3121" spans="2:7" x14ac:dyDescent="0.2">
      <c r="B3121" s="36">
        <v>48</v>
      </c>
      <c r="C3121" s="36" t="str">
        <f>SICODI!G50</f>
        <v>AXC13</v>
      </c>
      <c r="D3121" s="140" t="str">
        <f>SICODI!H50</f>
        <v>PIN PARA LINE POST, PARA CRUCETA DE MADERA, 3/4 DIAM. DE CABEZA,  5/8 DIAM. BASE, 10-1/16 LONG.</v>
      </c>
      <c r="E3121" s="36" t="str">
        <f>SICODI!I50</f>
        <v>UND.</v>
      </c>
      <c r="F3121" s="36"/>
      <c r="G3121" s="66">
        <f>SICODI!J50</f>
        <v>2.5</v>
      </c>
    </row>
    <row r="3122" spans="2:7" x14ac:dyDescent="0.2">
      <c r="B3122" s="36">
        <v>49</v>
      </c>
      <c r="C3122" s="36" t="str">
        <f>SICODI!G51</f>
        <v>AXC14</v>
      </c>
      <c r="D3122" s="140" t="str">
        <f>SICODI!H51</f>
        <v>PIN PARA LINE POST, PARA CRUCETA DE MADERA, 3/4 DIAM. DE CABEZA,  5/8 DIAM. BASE, 12-1/16 LONG.</v>
      </c>
      <c r="E3122" s="36" t="str">
        <f>SICODI!I51</f>
        <v>UND.</v>
      </c>
      <c r="F3122" s="36"/>
      <c r="G3122" s="66">
        <f>SICODI!J51</f>
        <v>2.5</v>
      </c>
    </row>
    <row r="3123" spans="2:7" x14ac:dyDescent="0.2">
      <c r="B3123" s="36">
        <v>50</v>
      </c>
      <c r="C3123" s="36" t="str">
        <f>SICODI!G52</f>
        <v>AXC15</v>
      </c>
      <c r="D3123" s="140" t="str">
        <f>SICODI!H52</f>
        <v>PIN PARA LINE POST, PARA CRUCETA DE MADERA, 3/4 DIAM. DE CABEZA, 3/4 DIAM. BASE,  7-9/16 LONG.</v>
      </c>
      <c r="E3123" s="36" t="str">
        <f>SICODI!I52</f>
        <v>UND.</v>
      </c>
      <c r="F3123" s="36"/>
      <c r="G3123" s="66">
        <f>SICODI!J52</f>
        <v>3.2</v>
      </c>
    </row>
    <row r="3124" spans="2:7" x14ac:dyDescent="0.2">
      <c r="B3124" s="36">
        <v>51</v>
      </c>
      <c r="C3124" s="36" t="str">
        <f>SICODI!G53</f>
        <v>AXC16</v>
      </c>
      <c r="D3124" s="140" t="str">
        <f>SICODI!H53</f>
        <v>PIN PARA LINE POST, PARA CRUCETA DE MADERA, 3/4 DIAM. DE CABEZA, 3/4 DIAM. BASE, 10-1/16 LONG.</v>
      </c>
      <c r="E3124" s="36" t="str">
        <f>SICODI!I53</f>
        <v>UND.</v>
      </c>
      <c r="F3124" s="36"/>
      <c r="G3124" s="66">
        <f>SICODI!J53</f>
        <v>3.2</v>
      </c>
    </row>
    <row r="3125" spans="2:7" x14ac:dyDescent="0.2">
      <c r="B3125" s="36">
        <v>52</v>
      </c>
      <c r="C3125" s="36" t="str">
        <f>SICODI!G54</f>
        <v>AXC17</v>
      </c>
      <c r="D3125" s="140" t="str">
        <f>SICODI!H54</f>
        <v>PIN PARA LINE POST, PARA CRUCETA DE MADERA, 3/4 DIAM. DE CABEZA, 3/4 DIAM. BASE, 12-1/16 LONG.</v>
      </c>
      <c r="E3125" s="36" t="str">
        <f>SICODI!I54</f>
        <v>UND.</v>
      </c>
      <c r="F3125" s="36"/>
      <c r="G3125" s="66">
        <f>SICODI!J54</f>
        <v>3.2</v>
      </c>
    </row>
    <row r="3126" spans="2:7" x14ac:dyDescent="0.2">
      <c r="B3126" s="36">
        <v>53</v>
      </c>
      <c r="C3126" s="36" t="str">
        <f>SICODI!G55</f>
        <v>AXC18</v>
      </c>
      <c r="D3126" s="140" t="str">
        <f>SICODI!H55</f>
        <v>ESPIGA CORTA DE CRUCETA PARA AISLADOR PIN ANSI 56-3</v>
      </c>
      <c r="E3126" s="36" t="str">
        <f>SICODI!I55</f>
        <v>UND.</v>
      </c>
      <c r="F3126" s="36"/>
      <c r="G3126" s="66">
        <f>SICODI!J55</f>
        <v>4.53</v>
      </c>
    </row>
    <row r="3127" spans="2:7" x14ac:dyDescent="0.2">
      <c r="B3127" s="36">
        <v>54</v>
      </c>
      <c r="C3127" s="36" t="str">
        <f>SICODI!G56</f>
        <v>AXG01</v>
      </c>
      <c r="D3127" s="140" t="str">
        <f>SICODI!H56</f>
        <v>GRAMPA DE ANCLAJE TIPO PISTOLA DE 2 PERNOS, ALEACION DE ALUMINIO (16 - 70 mm2 AL)</v>
      </c>
      <c r="E3127" s="36" t="str">
        <f>SICODI!I56</f>
        <v>UND.</v>
      </c>
      <c r="F3127" s="36"/>
      <c r="G3127" s="66">
        <f>SICODI!J56</f>
        <v>3.76</v>
      </c>
    </row>
    <row r="3128" spans="2:7" x14ac:dyDescent="0.2">
      <c r="B3128" s="36">
        <v>55</v>
      </c>
      <c r="C3128" s="36" t="str">
        <f>SICODI!G57</f>
        <v>AXG02</v>
      </c>
      <c r="D3128" s="140" t="str">
        <f>SICODI!H57</f>
        <v>GRAMPA DE ANCLAJE TIPO PISTOLA DE 2 PERNOS, ALEACION DE ALUMINIO (25 - 125 mm2 AL)</v>
      </c>
      <c r="E3128" s="36" t="str">
        <f>SICODI!I57</f>
        <v>UND.</v>
      </c>
      <c r="F3128" s="36"/>
      <c r="G3128" s="66">
        <f>SICODI!J57</f>
        <v>5.25</v>
      </c>
    </row>
    <row r="3129" spans="2:7" x14ac:dyDescent="0.2">
      <c r="B3129" s="36">
        <v>56</v>
      </c>
      <c r="C3129" s="36" t="str">
        <f>SICODI!G58</f>
        <v>AXG03</v>
      </c>
      <c r="D3129" s="140" t="str">
        <f>SICODI!H58</f>
        <v>GRAMPA DE ANCLAJE TIPO PISTOLA DE 2 PERNOS, HIERRO GALVANIZADO (6 - 2/0 AWG CU)</v>
      </c>
      <c r="E3129" s="36" t="str">
        <f>SICODI!I58</f>
        <v>UND.</v>
      </c>
      <c r="F3129" s="36"/>
      <c r="G3129" s="66">
        <f>SICODI!J58</f>
        <v>5.46</v>
      </c>
    </row>
    <row r="3130" spans="2:7" x14ac:dyDescent="0.2">
      <c r="B3130" s="36">
        <v>57</v>
      </c>
      <c r="C3130" s="36" t="str">
        <f>SICODI!G59</f>
        <v>AXG04</v>
      </c>
      <c r="D3130" s="140" t="str">
        <f>SICODI!H59</f>
        <v>GRAMPA DE ANCLAJE TIPO PISTOLA DE 3 PERNOS, ALEACION DE ALUMINIO (2 - 2/0 AWG AL)</v>
      </c>
      <c r="E3130" s="36" t="str">
        <f>SICODI!I59</f>
        <v>UND.</v>
      </c>
      <c r="F3130" s="36"/>
      <c r="G3130" s="66">
        <f>SICODI!J59</f>
        <v>3.63</v>
      </c>
    </row>
    <row r="3131" spans="2:7" x14ac:dyDescent="0.2">
      <c r="B3131" s="36">
        <v>58</v>
      </c>
      <c r="C3131" s="36" t="str">
        <f>SICODI!G60</f>
        <v>AXG05</v>
      </c>
      <c r="D3131" s="140" t="str">
        <f>SICODI!H60</f>
        <v>GRAMPA DE ANCLAJE TIPO PISTOLA DE 3 PERNOS, ALEACION DE ALUMINIO COND. AL. 67-125 mm2</v>
      </c>
      <c r="E3131" s="36" t="str">
        <f>SICODI!I60</f>
        <v>UND.</v>
      </c>
      <c r="F3131" s="36"/>
      <c r="G3131" s="66">
        <f>SICODI!J60</f>
        <v>5.55</v>
      </c>
    </row>
    <row r="3132" spans="2:7" x14ac:dyDescent="0.2">
      <c r="B3132" s="36">
        <v>59</v>
      </c>
      <c r="C3132" s="36" t="str">
        <f>SICODI!G61</f>
        <v>AXG06</v>
      </c>
      <c r="D3132" s="140" t="str">
        <f>SICODI!H61</f>
        <v>GRAMPA DE ANCLAJE TIPO PU-O, HIERRO GALVANIZADO, PARA COND. CU. 13,21,33,42 mm2</v>
      </c>
      <c r="E3132" s="36" t="str">
        <f>SICODI!I61</f>
        <v>UND.</v>
      </c>
      <c r="F3132" s="36"/>
      <c r="G3132" s="66">
        <f>SICODI!J61</f>
        <v>6.36</v>
      </c>
    </row>
    <row r="3133" spans="2:7" x14ac:dyDescent="0.2">
      <c r="B3133" s="36">
        <v>60</v>
      </c>
      <c r="C3133" s="36" t="str">
        <f>SICODI!G62</f>
        <v>AXG07</v>
      </c>
      <c r="D3133" s="140" t="str">
        <f>SICODI!H62</f>
        <v>GRAMPA DE SUSPENSION, ALEACION DE ALUMINIO, PARA COND. DE AA, AL DE 16 - 95 mm2.</v>
      </c>
      <c r="E3133" s="36" t="str">
        <f>SICODI!I62</f>
        <v>UND.</v>
      </c>
      <c r="F3133" s="36"/>
      <c r="G3133" s="66">
        <f>SICODI!J62</f>
        <v>10.83</v>
      </c>
    </row>
    <row r="3134" spans="2:7" x14ac:dyDescent="0.2">
      <c r="B3134" s="36">
        <v>61</v>
      </c>
      <c r="C3134" s="36" t="str">
        <f>SICODI!G63</f>
        <v>AXG08</v>
      </c>
      <c r="D3134" s="140" t="str">
        <f>SICODI!H63</f>
        <v>GRAMPA DE SUSPENSION, BRONCE, PARA COND. CU 13-67 mm2</v>
      </c>
      <c r="E3134" s="36" t="str">
        <f>SICODI!I63</f>
        <v>UND.</v>
      </c>
      <c r="F3134" s="36"/>
      <c r="G3134" s="66">
        <f>SICODI!J63</f>
        <v>22.8</v>
      </c>
    </row>
    <row r="3135" spans="2:7" x14ac:dyDescent="0.2">
      <c r="B3135" s="36">
        <v>62</v>
      </c>
      <c r="C3135" s="36" t="str">
        <f>SICODI!G64</f>
        <v>AXG09</v>
      </c>
      <c r="D3135" s="140" t="str">
        <f>SICODI!H64</f>
        <v>GRAMPA DE SUSPENSION, EN ANGULO PARA COND. CU. 13-67 mm2</v>
      </c>
      <c r="E3135" s="36" t="str">
        <f>SICODI!I64</f>
        <v>UND.</v>
      </c>
      <c r="F3135" s="36"/>
      <c r="G3135" s="66">
        <f>SICODI!J64</f>
        <v>5.25</v>
      </c>
    </row>
    <row r="3136" spans="2:7" x14ac:dyDescent="0.2">
      <c r="B3136" s="36">
        <v>63</v>
      </c>
      <c r="C3136" s="36" t="str">
        <f>SICODI!G65</f>
        <v>AXG10</v>
      </c>
      <c r="D3136" s="140" t="str">
        <f>SICODI!H65</f>
        <v>GRAMPA DE SUSPENSION, EN ANGULO PARA COND. CU. 33-125 mm2</v>
      </c>
      <c r="E3136" s="36" t="str">
        <f>SICODI!I65</f>
        <v>UND.</v>
      </c>
      <c r="F3136" s="36"/>
      <c r="G3136" s="66">
        <f>SICODI!J65</f>
        <v>7.05</v>
      </c>
    </row>
    <row r="3137" spans="2:7" x14ac:dyDescent="0.2">
      <c r="B3137" s="36">
        <v>64</v>
      </c>
      <c r="C3137" s="36" t="str">
        <f>SICODI!G66</f>
        <v>AXG11</v>
      </c>
      <c r="D3137" s="140" t="str">
        <f>SICODI!H66</f>
        <v>GRAMPA DE SUSPENSION, HIERRO GALVANIZADO, PARA COND. ALDREY 125 mm2</v>
      </c>
      <c r="E3137" s="36" t="str">
        <f>SICODI!I66</f>
        <v>UND.</v>
      </c>
      <c r="F3137" s="36"/>
      <c r="G3137" s="66">
        <f>SICODI!J66</f>
        <v>9.26</v>
      </c>
    </row>
    <row r="3138" spans="2:7" x14ac:dyDescent="0.2">
      <c r="B3138" s="36">
        <v>65</v>
      </c>
      <c r="C3138" s="36" t="str">
        <f>SICODI!G67</f>
        <v>AXG12</v>
      </c>
      <c r="D3138" s="140" t="str">
        <f>SICODI!H67</f>
        <v>GRAMPA DE SUSPENSION, HIERRO GALVANIZADO, PARA COND. CU. 13-67 mm2</v>
      </c>
      <c r="E3138" s="36" t="str">
        <f>SICODI!I67</f>
        <v>UND.</v>
      </c>
      <c r="F3138" s="36"/>
      <c r="G3138" s="66">
        <f>SICODI!J67</f>
        <v>7.52</v>
      </c>
    </row>
    <row r="3139" spans="2:7" x14ac:dyDescent="0.2">
      <c r="B3139" s="36">
        <v>66</v>
      </c>
      <c r="C3139" s="36" t="str">
        <f>SICODI!G68</f>
        <v>AXG13</v>
      </c>
      <c r="D3139" s="140" t="str">
        <f>SICODI!H68</f>
        <v>GRAMPA PARA LINE POST, VERTICAL Y HORIZONTAL, CONDUCTOR 0.25-0.56 PULG. DIAM.</v>
      </c>
      <c r="E3139" s="36" t="str">
        <f>SICODI!I68</f>
        <v>UND.</v>
      </c>
      <c r="F3139" s="36"/>
      <c r="G3139" s="66">
        <f>SICODI!J68</f>
        <v>8.3000000000000007</v>
      </c>
    </row>
    <row r="3140" spans="2:7" x14ac:dyDescent="0.2">
      <c r="B3140" s="36">
        <v>67</v>
      </c>
      <c r="C3140" s="36" t="str">
        <f>SICODI!G69</f>
        <v>AXG14</v>
      </c>
      <c r="D3140" s="140" t="str">
        <f>SICODI!H69</f>
        <v>GRAMPA PARA LINE POST, VERTICAL Y HORIZONTAL, CONDUCTOR 0.50-1.06 PULG. DIAM.</v>
      </c>
      <c r="E3140" s="36" t="str">
        <f>SICODI!I69</f>
        <v>UND.</v>
      </c>
      <c r="F3140" s="36"/>
      <c r="G3140" s="66">
        <f>SICODI!J69</f>
        <v>8.5</v>
      </c>
    </row>
    <row r="3141" spans="2:7" x14ac:dyDescent="0.2">
      <c r="B3141" s="36">
        <v>68</v>
      </c>
      <c r="C3141" s="36" t="str">
        <f>SICODI!G70</f>
        <v>AXG15</v>
      </c>
      <c r="D3141" s="140" t="str">
        <f>SICODI!H70</f>
        <v>GRAMPA PARA LINE POST, VERTICAL Y HORIZONTAL, CONDUCTOR 1.00-1.50 PULG. DIAM.</v>
      </c>
      <c r="E3141" s="36" t="str">
        <f>SICODI!I70</f>
        <v>UND.</v>
      </c>
      <c r="F3141" s="36"/>
      <c r="G3141" s="66">
        <f>SICODI!J70</f>
        <v>8.1999999999999993</v>
      </c>
    </row>
    <row r="3142" spans="2:7" x14ac:dyDescent="0.2">
      <c r="B3142" s="36">
        <v>69</v>
      </c>
      <c r="C3142" s="36" t="str">
        <f>SICODI!G71</f>
        <v>AXG16</v>
      </c>
      <c r="D3142" s="140" t="str">
        <f>SICODI!H71</f>
        <v>GRAMPA PARA LINE POST, VERTICAL Y HORIZONTAL, CONDUCTOR 1.50-2.00 PULG. DIAM.</v>
      </c>
      <c r="E3142" s="36" t="str">
        <f>SICODI!I71</f>
        <v>UND.</v>
      </c>
      <c r="F3142" s="36"/>
      <c r="G3142" s="66">
        <f>SICODI!J71</f>
        <v>9.1</v>
      </c>
    </row>
    <row r="3143" spans="2:7" x14ac:dyDescent="0.2">
      <c r="B3143" s="36">
        <v>70</v>
      </c>
      <c r="C3143" s="36" t="str">
        <f>SICODI!G72</f>
        <v>AXG17</v>
      </c>
      <c r="D3143" s="140" t="str">
        <f>SICODI!H72</f>
        <v>GRAMPA DE ANCLAJE TIPO PISTOLA DE BRONCE, 2 PERNOS, PARA CU 16-70 mm2</v>
      </c>
      <c r="E3143" s="36" t="str">
        <f>SICODI!I72</f>
        <v>UND.</v>
      </c>
      <c r="F3143" s="36"/>
      <c r="G3143" s="66">
        <f>SICODI!J72</f>
        <v>22.89</v>
      </c>
    </row>
    <row r="3144" spans="2:7" x14ac:dyDescent="0.2">
      <c r="B3144" s="36">
        <v>71</v>
      </c>
      <c r="C3144" s="36" t="str">
        <f>SICODI!G73</f>
        <v>AXG18</v>
      </c>
      <c r="D3144" s="140" t="str">
        <f>SICODI!H73</f>
        <v>GRAPA DE ANCLAJE TIPO PASANTE PARA CONDUCTOR  AA 300/500 mm2</v>
      </c>
      <c r="E3144" s="36" t="str">
        <f>SICODI!I73</f>
        <v>UND.</v>
      </c>
      <c r="F3144" s="36"/>
      <c r="G3144" s="66">
        <f>SICODI!J73</f>
        <v>32.49</v>
      </c>
    </row>
    <row r="3145" spans="2:7" x14ac:dyDescent="0.2">
      <c r="B3145" s="36">
        <v>72</v>
      </c>
      <c r="C3145" s="36" t="str">
        <f>SICODI!G74</f>
        <v>AXG20</v>
      </c>
      <c r="D3145" s="140" t="str">
        <f>SICODI!H74</f>
        <v>GRAPA FIN DE LINEA 360MML 12,6MMD PARA CABLE AUTOPORTANTE DE MEDIA TENSION</v>
      </c>
      <c r="E3145" s="36" t="str">
        <f>SICODI!I74</f>
        <v>UND.</v>
      </c>
      <c r="F3145" s="36"/>
      <c r="G3145" s="66">
        <f>SICODI!J74</f>
        <v>13.07</v>
      </c>
    </row>
    <row r="3146" spans="2:7" x14ac:dyDescent="0.2">
      <c r="B3146" s="36">
        <v>73</v>
      </c>
      <c r="C3146" s="36" t="str">
        <f>SICODI!G75</f>
        <v>AXG21</v>
      </c>
      <c r="D3146" s="140" t="str">
        <f>SICODI!H75</f>
        <v>GRAMPA DE ANCLAJE TIPO PISTOLA DE 3 PERNOS, ALEACION DE ALUMINIO COND. AL. 185-240 mm2</v>
      </c>
      <c r="E3146" s="36" t="str">
        <f>SICODI!I75</f>
        <v>UND.</v>
      </c>
      <c r="F3146" s="36"/>
      <c r="G3146" s="66">
        <f>SICODI!J75</f>
        <v>13.36</v>
      </c>
    </row>
    <row r="3147" spans="2:7" x14ac:dyDescent="0.2">
      <c r="B3147" s="36">
        <v>74</v>
      </c>
      <c r="C3147" s="36" t="str">
        <f>SICODI!G76</f>
        <v>AXG30</v>
      </c>
      <c r="D3147" s="140" t="str">
        <f>SICODI!H76</f>
        <v>GRAPA DE ANCLAJE DE ALUMINIO TIPO SUSPENSION PARA CONDUCTOR DE Al. 120 mm2</v>
      </c>
      <c r="E3147" s="36" t="str">
        <f>SICODI!I76</f>
        <v>UND.</v>
      </c>
      <c r="F3147" s="36"/>
      <c r="G3147" s="66">
        <f>SICODI!J76</f>
        <v>9.5</v>
      </c>
    </row>
    <row r="3148" spans="2:7" x14ac:dyDescent="0.2">
      <c r="B3148" s="36">
        <v>75</v>
      </c>
      <c r="C3148" s="36" t="str">
        <f>SICODI!G77</f>
        <v>AXG36</v>
      </c>
      <c r="D3148" s="140" t="str">
        <f>SICODI!H77</f>
        <v>GRAPA DE ANCLAJE DE ALUMINIO TIPO PUÑO PARA CONDUCTOR DE Al. 35-70 mm2</v>
      </c>
      <c r="E3148" s="36" t="str">
        <f>SICODI!I77</f>
        <v>UND.</v>
      </c>
      <c r="F3148" s="36"/>
      <c r="G3148" s="66">
        <f>SICODI!J77</f>
        <v>2.2999999999999998</v>
      </c>
    </row>
    <row r="3149" spans="2:7" x14ac:dyDescent="0.2">
      <c r="B3149" s="36">
        <v>76</v>
      </c>
      <c r="C3149" s="36" t="str">
        <f>SICODI!G78</f>
        <v>AXG37</v>
      </c>
      <c r="D3149" s="140" t="str">
        <f>SICODI!H78</f>
        <v>GRAPA DE ANCLAJE DE ALUMINIO TIPO PUÑO PARA CONDUCTOR DE Al. 95-120 mm2</v>
      </c>
      <c r="E3149" s="36" t="str">
        <f>SICODI!I78</f>
        <v>UND.</v>
      </c>
      <c r="F3149" s="36"/>
      <c r="G3149" s="66">
        <f>SICODI!J78</f>
        <v>8.15</v>
      </c>
    </row>
    <row r="3150" spans="2:7" x14ac:dyDescent="0.2">
      <c r="B3150" s="36">
        <v>77</v>
      </c>
      <c r="C3150" s="36" t="str">
        <f>SICODI!G79</f>
        <v>AXP01</v>
      </c>
      <c r="D3150" s="140" t="str">
        <f>SICODI!H79</f>
        <v>PALOMILLA DE FIERRO CORTO PARA AISLADORES</v>
      </c>
      <c r="E3150" s="36" t="str">
        <f>SICODI!I79</f>
        <v>UND.</v>
      </c>
      <c r="F3150" s="36"/>
      <c r="G3150" s="66">
        <f>SICODI!J79</f>
        <v>5.83</v>
      </c>
    </row>
    <row r="3151" spans="2:7" x14ac:dyDescent="0.2">
      <c r="B3151" s="36">
        <v>78</v>
      </c>
      <c r="C3151" s="36" t="str">
        <f>SICODI!G80</f>
        <v>AXP02</v>
      </c>
      <c r="D3151" s="140" t="str">
        <f>SICODI!H80</f>
        <v>PERNO DOBLE BORDE DE 13-1/8 PULG. LONG.; 5/8 PULG. DIAM. PARA AISLADOR CARRETE 53-2</v>
      </c>
      <c r="E3151" s="36" t="str">
        <f>SICODI!I80</f>
        <v>UND.</v>
      </c>
      <c r="F3151" s="36"/>
      <c r="G3151" s="66">
        <f>SICODI!J80</f>
        <v>1.1100000000000001</v>
      </c>
    </row>
    <row r="3152" spans="2:7" x14ac:dyDescent="0.2">
      <c r="B3152" s="36">
        <v>79</v>
      </c>
      <c r="C3152" s="36" t="str">
        <f>SICODI!G81</f>
        <v>AXP03</v>
      </c>
      <c r="D3152" s="140" t="str">
        <f>SICODI!H81</f>
        <v>PERNO DOBLE BORDE DE 14-1/8 PULG. LONG.; 5/8 PULG. DIAM. PARA AISLADOR CARRETE 53-2</v>
      </c>
      <c r="E3152" s="36" t="str">
        <f>SICODI!I81</f>
        <v>UND.</v>
      </c>
      <c r="F3152" s="36"/>
      <c r="G3152" s="66">
        <f>SICODI!J81</f>
        <v>1.66</v>
      </c>
    </row>
    <row r="3153" spans="2:7" x14ac:dyDescent="0.2">
      <c r="B3153" s="36">
        <v>80</v>
      </c>
      <c r="C3153" s="36" t="str">
        <f>SICODI!G82</f>
        <v>AXP04</v>
      </c>
      <c r="D3153" s="140" t="str">
        <f>SICODI!H82</f>
        <v>PERNO DOBLE BORDE DE 15-1/8 PULG. LONG.; 5/8 PULG. DIAM. PARA AISLADOR CARRETE 53-2</v>
      </c>
      <c r="E3153" s="36" t="str">
        <f>SICODI!I82</f>
        <v>UND.</v>
      </c>
      <c r="F3153" s="36"/>
      <c r="G3153" s="66">
        <f>SICODI!J82</f>
        <v>1.8</v>
      </c>
    </row>
    <row r="3154" spans="2:7" x14ac:dyDescent="0.2">
      <c r="B3154" s="36">
        <v>81</v>
      </c>
      <c r="C3154" s="36" t="str">
        <f>SICODI!G83</f>
        <v>AXP05</v>
      </c>
      <c r="D3154" s="140" t="str">
        <f>SICODI!H83</f>
        <v>PERNO DOBLE BORDE DE 16-1/8 PULG. LONG.; 5/8 PULG. DIAM. PARA AISLADOR CARRETE 53-2</v>
      </c>
      <c r="E3154" s="36" t="str">
        <f>SICODI!I83</f>
        <v>UND.</v>
      </c>
      <c r="F3154" s="36"/>
      <c r="G3154" s="66">
        <f>SICODI!J83</f>
        <v>2.13</v>
      </c>
    </row>
    <row r="3155" spans="2:7" x14ac:dyDescent="0.2">
      <c r="B3155" s="36">
        <v>82</v>
      </c>
      <c r="C3155" s="36" t="str">
        <f>SICODI!G84</f>
        <v>AXP06</v>
      </c>
      <c r="D3155" s="140" t="str">
        <f>SICODI!H84</f>
        <v>PERNO SIMPLE BORDE DE 10 PULG. LONG.; 5/8 PULG. DIAM. PARA AISLADOR CARRETE 53-1</v>
      </c>
      <c r="E3155" s="36" t="str">
        <f>SICODI!I84</f>
        <v>UND.</v>
      </c>
      <c r="F3155" s="36"/>
      <c r="G3155" s="66">
        <f>SICODI!J84</f>
        <v>1.36</v>
      </c>
    </row>
    <row r="3156" spans="2:7" x14ac:dyDescent="0.2">
      <c r="B3156" s="36">
        <v>83</v>
      </c>
      <c r="C3156" s="36" t="str">
        <f>SICODI!G85</f>
        <v>AXP07</v>
      </c>
      <c r="D3156" s="140" t="str">
        <f>SICODI!H85</f>
        <v>PERNO SIMPLE BORDE DE 11-3/4 PULG. LONG.; 1/2 PULG. DIAM. PARA AISLADOR CARRETE 53-1</v>
      </c>
      <c r="E3156" s="36" t="str">
        <f>SICODI!I85</f>
        <v>UND.</v>
      </c>
      <c r="F3156" s="36"/>
      <c r="G3156" s="66">
        <f>SICODI!J85</f>
        <v>1.36</v>
      </c>
    </row>
    <row r="3157" spans="2:7" x14ac:dyDescent="0.2">
      <c r="B3157" s="36">
        <v>84</v>
      </c>
      <c r="C3157" s="36" t="str">
        <f>SICODI!G86</f>
        <v>AXP08</v>
      </c>
      <c r="D3157" s="140" t="str">
        <f>SICODI!H86</f>
        <v>PERNO SIMPLE BORDE DE 12-3/4 PULG. LONG.; 1/2 PULG. DIAM. PARA AISLADOR CARRETE 53-1</v>
      </c>
      <c r="E3157" s="36" t="str">
        <f>SICODI!I86</f>
        <v>UND.</v>
      </c>
      <c r="F3157" s="36"/>
      <c r="G3157" s="66">
        <f>SICODI!J86</f>
        <v>1.36</v>
      </c>
    </row>
    <row r="3158" spans="2:7" x14ac:dyDescent="0.2">
      <c r="B3158" s="36">
        <v>85</v>
      </c>
      <c r="C3158" s="36" t="str">
        <f>SICODI!G87</f>
        <v>AXP09</v>
      </c>
      <c r="D3158" s="140" t="str">
        <f>SICODI!H87</f>
        <v>PERNO SIMPLE BORDE DE 12-3/4 PULG. LONG.; 1/2 PULG. DIAM. PARA AISLADOR CARRETE 53-2</v>
      </c>
      <c r="E3158" s="36" t="str">
        <f>SICODI!I87</f>
        <v>UND.</v>
      </c>
      <c r="F3158" s="36"/>
      <c r="G3158" s="66">
        <f>SICODI!J87</f>
        <v>1.36</v>
      </c>
    </row>
    <row r="3159" spans="2:7" x14ac:dyDescent="0.2">
      <c r="B3159" s="36">
        <v>86</v>
      </c>
      <c r="C3159" s="36" t="str">
        <f>SICODI!G88</f>
        <v>AXP10</v>
      </c>
      <c r="D3159" s="140" t="str">
        <f>SICODI!H88</f>
        <v>PERNO SIMPLE BORDE DE 12-3/4 PULG. LONG.; 5/8 PULG. DIAM. PARA AISLADOR CARRETE 53-2</v>
      </c>
      <c r="E3159" s="36" t="str">
        <f>SICODI!I88</f>
        <v>UND.</v>
      </c>
      <c r="F3159" s="36"/>
      <c r="G3159" s="66">
        <f>SICODI!J88</f>
        <v>1.36</v>
      </c>
    </row>
    <row r="3160" spans="2:7" x14ac:dyDescent="0.2">
      <c r="B3160" s="36">
        <v>87</v>
      </c>
      <c r="C3160" s="36" t="str">
        <f>SICODI!G89</f>
        <v>AXP11</v>
      </c>
      <c r="D3160" s="140" t="str">
        <f>SICODI!H89</f>
        <v>PERNO SIMPLE BORDE DE 13-3/4 PULG. LONG.; 1/2 PULG. DIAM. PARA AISLADOR CARRETE 53-1</v>
      </c>
      <c r="E3160" s="36" t="str">
        <f>SICODI!I89</f>
        <v>UND.</v>
      </c>
      <c r="F3160" s="36"/>
      <c r="G3160" s="66">
        <f>SICODI!J89</f>
        <v>1.36</v>
      </c>
    </row>
    <row r="3161" spans="2:7" x14ac:dyDescent="0.2">
      <c r="B3161" s="36">
        <v>88</v>
      </c>
      <c r="C3161" s="36" t="str">
        <f>SICODI!G90</f>
        <v>AXP12</v>
      </c>
      <c r="D3161" s="140" t="str">
        <f>SICODI!H90</f>
        <v>PERNO SIMPLE BORDE DE 13-3/4 PULG. LONG.; 1/2 PULG. DIAM. PARA AISLADOR CARRETE 53-2</v>
      </c>
      <c r="E3161" s="36" t="str">
        <f>SICODI!I90</f>
        <v>UND.</v>
      </c>
      <c r="F3161" s="36"/>
      <c r="G3161" s="66">
        <f>SICODI!J90</f>
        <v>1.36</v>
      </c>
    </row>
    <row r="3162" spans="2:7" x14ac:dyDescent="0.2">
      <c r="B3162" s="36">
        <v>89</v>
      </c>
      <c r="C3162" s="36" t="str">
        <f>SICODI!G91</f>
        <v>AXP13</v>
      </c>
      <c r="D3162" s="140" t="str">
        <f>SICODI!H91</f>
        <v>PERNO SIMPLE BORDE DE 13-3/4 PULG. LONG.; 5/8 PULG. DIAM. PARA AISLADOR CARRETE 53-2</v>
      </c>
      <c r="E3162" s="36" t="str">
        <f>SICODI!I91</f>
        <v>UND.</v>
      </c>
      <c r="F3162" s="36"/>
      <c r="G3162" s="66">
        <f>SICODI!J91</f>
        <v>1.36</v>
      </c>
    </row>
    <row r="3163" spans="2:7" x14ac:dyDescent="0.2">
      <c r="B3163" s="36">
        <v>90</v>
      </c>
      <c r="C3163" s="36" t="str">
        <f>SICODI!G92</f>
        <v>AXP14</v>
      </c>
      <c r="D3163" s="140" t="str">
        <f>SICODI!H92</f>
        <v>PERNO SIMPLE BORDE DE 14-3/4 PULG. LONG.; 1/2 PULG. DIAM. PARA AISLADOR CARRETE 53-2</v>
      </c>
      <c r="E3163" s="36" t="str">
        <f>SICODI!I92</f>
        <v>UND.</v>
      </c>
      <c r="F3163" s="36"/>
      <c r="G3163" s="66">
        <f>SICODI!J92</f>
        <v>1.36</v>
      </c>
    </row>
    <row r="3164" spans="2:7" x14ac:dyDescent="0.2">
      <c r="B3164" s="36">
        <v>91</v>
      </c>
      <c r="C3164" s="36" t="str">
        <f>SICODI!G93</f>
        <v>AXP15</v>
      </c>
      <c r="D3164" s="140" t="str">
        <f>SICODI!H93</f>
        <v>PERNO SIMPLE BORDE DE 14-3/4 PULG. LONG.; 5/8 PULG. DIAM. PARA AISLADOR CARRETE 53-2</v>
      </c>
      <c r="E3164" s="36" t="str">
        <f>SICODI!I93</f>
        <v>UND.</v>
      </c>
      <c r="F3164" s="36"/>
      <c r="G3164" s="66">
        <f>SICODI!J93</f>
        <v>1.36</v>
      </c>
    </row>
    <row r="3165" spans="2:7" x14ac:dyDescent="0.2">
      <c r="B3165" s="36">
        <v>92</v>
      </c>
      <c r="C3165" s="36" t="str">
        <f>SICODI!G94</f>
        <v>AXP16</v>
      </c>
      <c r="D3165" s="140" t="str">
        <f>SICODI!H94</f>
        <v>PORTALINEA BIPOLAR PARA AISLADOR ANSI 53-1</v>
      </c>
      <c r="E3165" s="36" t="str">
        <f>SICODI!I94</f>
        <v>UND.</v>
      </c>
      <c r="F3165" s="36"/>
      <c r="G3165" s="66">
        <f>SICODI!J94</f>
        <v>2.4500000000000002</v>
      </c>
    </row>
    <row r="3166" spans="2:7" x14ac:dyDescent="0.2">
      <c r="B3166" s="36">
        <v>93</v>
      </c>
      <c r="C3166" s="36" t="str">
        <f>SICODI!G95</f>
        <v>AXP17</v>
      </c>
      <c r="D3166" s="140" t="str">
        <f>SICODI!H95</f>
        <v>PORTALINEA PENTAPOLAR PARA AISLADOR ANSI 53-1</v>
      </c>
      <c r="E3166" s="36" t="str">
        <f>SICODI!I95</f>
        <v>UND.</v>
      </c>
      <c r="F3166" s="36"/>
      <c r="G3166" s="66">
        <f>SICODI!J95</f>
        <v>4.68</v>
      </c>
    </row>
    <row r="3167" spans="2:7" x14ac:dyDescent="0.2">
      <c r="B3167" s="36">
        <v>94</v>
      </c>
      <c r="C3167" s="36" t="str">
        <f>SICODI!G96</f>
        <v>AXP18</v>
      </c>
      <c r="D3167" s="140" t="str">
        <f>SICODI!H96</f>
        <v>PORTALINEA TETRAPOLAR PARA AISLADOR ANSI 53-1</v>
      </c>
      <c r="E3167" s="36" t="str">
        <f>SICODI!I96</f>
        <v>UND.</v>
      </c>
      <c r="F3167" s="36"/>
      <c r="G3167" s="66">
        <f>SICODI!J96</f>
        <v>4.01</v>
      </c>
    </row>
    <row r="3168" spans="2:7" x14ac:dyDescent="0.2">
      <c r="B3168" s="36">
        <v>95</v>
      </c>
      <c r="C3168" s="36" t="str">
        <f>SICODI!G97</f>
        <v>AXP19</v>
      </c>
      <c r="D3168" s="140" t="str">
        <f>SICODI!H97</f>
        <v>PORTALINEA TRIPOLAR PARA AISLADOR ANSI 53-1</v>
      </c>
      <c r="E3168" s="36" t="str">
        <f>SICODI!I97</f>
        <v>UND.</v>
      </c>
      <c r="F3168" s="36"/>
      <c r="G3168" s="66">
        <f>SICODI!J97</f>
        <v>3.68</v>
      </c>
    </row>
    <row r="3169" spans="2:7" x14ac:dyDescent="0.2">
      <c r="B3169" s="36">
        <v>96</v>
      </c>
      <c r="C3169" s="36" t="str">
        <f>SICODI!G98</f>
        <v>AXP20</v>
      </c>
      <c r="D3169" s="140" t="str">
        <f>SICODI!H98</f>
        <v>PORTALINEA UNIPOLAR PARA AISLADOR ANSI 53-1</v>
      </c>
      <c r="E3169" s="36" t="str">
        <f>SICODI!I98</f>
        <v>UND.</v>
      </c>
      <c r="F3169" s="36"/>
      <c r="G3169" s="66">
        <f>SICODI!J98</f>
        <v>0.8</v>
      </c>
    </row>
    <row r="3170" spans="2:7" x14ac:dyDescent="0.2">
      <c r="B3170" s="36">
        <v>97</v>
      </c>
      <c r="C3170" s="36" t="str">
        <f>SICODI!G99</f>
        <v>AXP21</v>
      </c>
      <c r="D3170" s="140" t="str">
        <f>SICODI!H99</f>
        <v>PORTALINEA UNIPOLAR PARA AISLADOR ANSI 53-1, TIPO CLEVIS</v>
      </c>
      <c r="E3170" s="36" t="str">
        <f>SICODI!I99</f>
        <v>UND.</v>
      </c>
      <c r="F3170" s="36"/>
      <c r="G3170" s="66">
        <f>SICODI!J99</f>
        <v>0.9</v>
      </c>
    </row>
    <row r="3171" spans="2:7" x14ac:dyDescent="0.2">
      <c r="B3171" s="36">
        <v>98</v>
      </c>
      <c r="C3171" s="36" t="str">
        <f>SICODI!G100</f>
        <v>AXP22</v>
      </c>
      <c r="D3171" s="140" t="str">
        <f>SICODI!H100</f>
        <v>PORTALINEA UNIPOLAR PARA AISLADOR ANSI 53-2, TIPO CLEVIS</v>
      </c>
      <c r="E3171" s="36" t="str">
        <f>SICODI!I100</f>
        <v>UND.</v>
      </c>
      <c r="F3171" s="36"/>
      <c r="G3171" s="66">
        <f>SICODI!J100</f>
        <v>1.03</v>
      </c>
    </row>
    <row r="3172" spans="2:7" x14ac:dyDescent="0.2">
      <c r="B3172" s="36">
        <v>99</v>
      </c>
      <c r="C3172" s="36" t="str">
        <f>SICODI!G101</f>
        <v>AXP30</v>
      </c>
      <c r="D3172" s="140" t="str">
        <f>SICODI!H101</f>
        <v>SOPORTE LATERAL PARA AISLADOR PIN POLIMERICO</v>
      </c>
      <c r="E3172" s="36" t="str">
        <f>SICODI!I101</f>
        <v>UND.</v>
      </c>
      <c r="F3172" s="36"/>
      <c r="G3172" s="66">
        <f>SICODI!J101</f>
        <v>3.08</v>
      </c>
    </row>
    <row r="3173" spans="2:7" x14ac:dyDescent="0.2">
      <c r="B3173" s="36">
        <v>100</v>
      </c>
      <c r="C3173" s="36" t="str">
        <f>SICODI!G102</f>
        <v>AXV06</v>
      </c>
      <c r="D3173" s="140" t="str">
        <f>SICODI!H102</f>
        <v>ABRAZADERA DE Fo.Go., FIJACION DE PORTALINEA, PERNOS Y TUERCAS.</v>
      </c>
      <c r="E3173" s="36" t="str">
        <f>SICODI!I102</f>
        <v>UND.</v>
      </c>
      <c r="F3173" s="36"/>
      <c r="G3173" s="66">
        <f>SICODI!J102</f>
        <v>3.34</v>
      </c>
    </row>
    <row r="3174" spans="2:7" x14ac:dyDescent="0.2">
      <c r="B3174" s="36">
        <v>101</v>
      </c>
      <c r="C3174" s="36" t="str">
        <f>SICODI!G103</f>
        <v>CAA01</v>
      </c>
      <c r="D3174" s="140" t="str">
        <f>SICODI!H103</f>
        <v>CONDUCTOR DE AA. DESNUDO   6 mm2, 1 HILO</v>
      </c>
      <c r="E3174" s="36" t="str">
        <f>SICODI!I103</f>
        <v>METRO</v>
      </c>
      <c r="F3174" s="36"/>
      <c r="G3174" s="66">
        <f>SICODI!J103</f>
        <v>0.15</v>
      </c>
    </row>
    <row r="3175" spans="2:7" x14ac:dyDescent="0.2">
      <c r="B3175" s="36">
        <v>102</v>
      </c>
      <c r="C3175" s="36" t="str">
        <f>SICODI!G104</f>
        <v>CAA02</v>
      </c>
      <c r="D3175" s="140" t="str">
        <f>SICODI!H104</f>
        <v>CONDUCTOR DE AA. DESNUDO   6 mm2, 7 HILOS</v>
      </c>
      <c r="E3175" s="36" t="str">
        <f>SICODI!I104</f>
        <v>METRO</v>
      </c>
      <c r="F3175" s="36"/>
      <c r="G3175" s="66">
        <f>SICODI!J104</f>
        <v>0.15</v>
      </c>
    </row>
    <row r="3176" spans="2:7" x14ac:dyDescent="0.2">
      <c r="B3176" s="36">
        <v>103</v>
      </c>
      <c r="C3176" s="36" t="str">
        <f>SICODI!G105</f>
        <v>CAA03</v>
      </c>
      <c r="D3176" s="140" t="str">
        <f>SICODI!H105</f>
        <v>CONDUCTOR DE AA. DESNUDO  10 mm2, 1 HILO</v>
      </c>
      <c r="E3176" s="36" t="str">
        <f>SICODI!I105</f>
        <v>METRO</v>
      </c>
      <c r="F3176" s="36"/>
      <c r="G3176" s="66">
        <f>SICODI!J105</f>
        <v>0.15</v>
      </c>
    </row>
    <row r="3177" spans="2:7" x14ac:dyDescent="0.2">
      <c r="B3177" s="36">
        <v>104</v>
      </c>
      <c r="C3177" s="36" t="str">
        <f>SICODI!G106</f>
        <v>CAA04</v>
      </c>
      <c r="D3177" s="140" t="str">
        <f>SICODI!H106</f>
        <v>CONDUCTOR DE AA. DESNUDO  10 mm2, 7 HILOS</v>
      </c>
      <c r="E3177" s="36" t="str">
        <f>SICODI!I106</f>
        <v>METRO</v>
      </c>
      <c r="F3177" s="36"/>
      <c r="G3177" s="66">
        <f>SICODI!J106</f>
        <v>0.15</v>
      </c>
    </row>
    <row r="3178" spans="2:7" x14ac:dyDescent="0.2">
      <c r="B3178" s="36">
        <v>105</v>
      </c>
      <c r="C3178" s="36" t="str">
        <f>SICODI!G107</f>
        <v>CAA05</v>
      </c>
      <c r="D3178" s="140" t="str">
        <f>SICODI!H107</f>
        <v>CONDUCTOR DE AA. DESNUDO  16 mm2, 1 HILO</v>
      </c>
      <c r="E3178" s="36" t="str">
        <f>SICODI!I107</f>
        <v>METRO</v>
      </c>
      <c r="F3178" s="36"/>
      <c r="G3178" s="66">
        <f>SICODI!J107</f>
        <v>0.17</v>
      </c>
    </row>
    <row r="3179" spans="2:7" x14ac:dyDescent="0.2">
      <c r="B3179" s="36">
        <v>106</v>
      </c>
      <c r="C3179" s="36" t="str">
        <f>SICODI!G108</f>
        <v>CAA06</v>
      </c>
      <c r="D3179" s="140" t="str">
        <f>SICODI!H108</f>
        <v>CONDUCTOR DE AA. DESNUDO  16 mm2, 7 HILOS</v>
      </c>
      <c r="E3179" s="36" t="str">
        <f>SICODI!I108</f>
        <v>METRO</v>
      </c>
      <c r="F3179" s="36"/>
      <c r="G3179" s="66">
        <f>SICODI!J108</f>
        <v>0.17</v>
      </c>
    </row>
    <row r="3180" spans="2:7" x14ac:dyDescent="0.2">
      <c r="B3180" s="36">
        <v>107</v>
      </c>
      <c r="C3180" s="36" t="str">
        <f>SICODI!G109</f>
        <v>CAA07</v>
      </c>
      <c r="D3180" s="140" t="str">
        <f>SICODI!H109</f>
        <v>CONDUCTOR DE AA. DESNUDO  25 mm2, 7 HILOS</v>
      </c>
      <c r="E3180" s="36" t="str">
        <f>SICODI!I109</f>
        <v>METRO</v>
      </c>
      <c r="F3180" s="36"/>
      <c r="G3180" s="66">
        <f>SICODI!J109</f>
        <v>0.28999999999999998</v>
      </c>
    </row>
    <row r="3181" spans="2:7" x14ac:dyDescent="0.2">
      <c r="B3181" s="36">
        <v>108</v>
      </c>
      <c r="C3181" s="36" t="str">
        <f>SICODI!G110</f>
        <v>CAA08</v>
      </c>
      <c r="D3181" s="140" t="str">
        <f>SICODI!H110</f>
        <v>CONDUCTOR DE AA. DESNUDO  35 mm2, 7 HILOS</v>
      </c>
      <c r="E3181" s="36" t="str">
        <f>SICODI!I110</f>
        <v>METRO</v>
      </c>
      <c r="F3181" s="36"/>
      <c r="G3181" s="66">
        <f>SICODI!J110</f>
        <v>0.32</v>
      </c>
    </row>
    <row r="3182" spans="2:7" x14ac:dyDescent="0.2">
      <c r="B3182" s="36">
        <v>109</v>
      </c>
      <c r="C3182" s="36" t="str">
        <f>SICODI!G111</f>
        <v>CAA09</v>
      </c>
      <c r="D3182" s="140" t="str">
        <f>SICODI!H111</f>
        <v>CONDUCTOR DE AA. DESNUDO  50 mm2, 19 HILOS</v>
      </c>
      <c r="E3182" s="36" t="str">
        <f>SICODI!I111</f>
        <v>METRO</v>
      </c>
      <c r="F3182" s="36"/>
      <c r="G3182" s="66">
        <f>SICODI!J111</f>
        <v>0.46</v>
      </c>
    </row>
    <row r="3183" spans="2:7" x14ac:dyDescent="0.2">
      <c r="B3183" s="36">
        <v>110</v>
      </c>
      <c r="C3183" s="36" t="str">
        <f>SICODI!G112</f>
        <v>CAA10</v>
      </c>
      <c r="D3183" s="140" t="str">
        <f>SICODI!H112</f>
        <v>CONDUCTOR DE AA. DESNUDO  70 mm2, 19 HILOS</v>
      </c>
      <c r="E3183" s="36" t="str">
        <f>SICODI!I112</f>
        <v>METRO</v>
      </c>
      <c r="F3183" s="36"/>
      <c r="G3183" s="66">
        <f>SICODI!J112</f>
        <v>0.68</v>
      </c>
    </row>
    <row r="3184" spans="2:7" x14ac:dyDescent="0.2">
      <c r="B3184" s="36">
        <v>111</v>
      </c>
      <c r="C3184" s="36" t="str">
        <f>SICODI!G113</f>
        <v>CAA11</v>
      </c>
      <c r="D3184" s="140" t="str">
        <f>SICODI!H113</f>
        <v>CONDUCTOR DE AA. DESNUDO  95 mm2, 19 HILOS</v>
      </c>
      <c r="E3184" s="36" t="str">
        <f>SICODI!I113</f>
        <v>METRO</v>
      </c>
      <c r="F3184" s="36"/>
      <c r="G3184" s="66">
        <f>SICODI!J113</f>
        <v>1.0900000000000001</v>
      </c>
    </row>
    <row r="3185" spans="2:7" x14ac:dyDescent="0.2">
      <c r="B3185" s="36">
        <v>112</v>
      </c>
      <c r="C3185" s="36" t="str">
        <f>SICODI!G114</f>
        <v>CAA12</v>
      </c>
      <c r="D3185" s="140" t="str">
        <f>SICODI!H114</f>
        <v>CONDUCTOR DE AA. DESNUDO 120 mm2, 19 HILOS</v>
      </c>
      <c r="E3185" s="36" t="str">
        <f>SICODI!I114</f>
        <v>METRO</v>
      </c>
      <c r="F3185" s="36"/>
      <c r="G3185" s="66">
        <f>SICODI!J114</f>
        <v>1.22</v>
      </c>
    </row>
    <row r="3186" spans="2:7" x14ac:dyDescent="0.2">
      <c r="B3186" s="36">
        <v>113</v>
      </c>
      <c r="C3186" s="36" t="str">
        <f>SICODI!G115</f>
        <v>CAA13</v>
      </c>
      <c r="D3186" s="140" t="str">
        <f>SICODI!H115</f>
        <v>CONDUCTOR DE AA. DESNUDO 185 mm2,  19 HILOS</v>
      </c>
      <c r="E3186" s="36" t="str">
        <f>SICODI!I115</f>
        <v>METRO</v>
      </c>
      <c r="F3186" s="36"/>
      <c r="G3186" s="66">
        <f>SICODI!J115</f>
        <v>2.1800000000000002</v>
      </c>
    </row>
    <row r="3187" spans="2:7" x14ac:dyDescent="0.2">
      <c r="B3187" s="36">
        <v>114</v>
      </c>
      <c r="C3187" s="36" t="str">
        <f>SICODI!G116</f>
        <v>CAA14</v>
      </c>
      <c r="D3187" s="140" t="str">
        <f>SICODI!H116</f>
        <v>CONDUCTOR TIPO ACSR 16 mm2 - 7/1 HILOS</v>
      </c>
      <c r="E3187" s="36" t="str">
        <f>SICODI!I116</f>
        <v>METRO</v>
      </c>
      <c r="F3187" s="36"/>
      <c r="G3187" s="66">
        <f>SICODI!J116</f>
        <v>0.34</v>
      </c>
    </row>
    <row r="3188" spans="2:7" x14ac:dyDescent="0.2">
      <c r="B3188" s="36">
        <v>115</v>
      </c>
      <c r="C3188" s="36" t="str">
        <f>SICODI!G117</f>
        <v>CAA15</v>
      </c>
      <c r="D3188" s="140" t="str">
        <f>SICODI!H117</f>
        <v>CONDUCTOR TIPO ACSR 25 mm2 - 7/1 HILOS</v>
      </c>
      <c r="E3188" s="36" t="str">
        <f>SICODI!I117</f>
        <v>METRO</v>
      </c>
      <c r="F3188" s="36"/>
      <c r="G3188" s="66">
        <f>SICODI!J117</f>
        <v>0.52</v>
      </c>
    </row>
    <row r="3189" spans="2:7" x14ac:dyDescent="0.2">
      <c r="B3189" s="36">
        <v>116</v>
      </c>
      <c r="C3189" s="36" t="str">
        <f>SICODI!G118</f>
        <v>CAA16</v>
      </c>
      <c r="D3189" s="140" t="str">
        <f>SICODI!H118</f>
        <v>CONDUCTOR TIPO ACSR 35 mm2 - 6/1 HILOS</v>
      </c>
      <c r="E3189" s="36" t="str">
        <f>SICODI!I118</f>
        <v>METRO</v>
      </c>
      <c r="F3189" s="36"/>
      <c r="G3189" s="66">
        <f>SICODI!J118</f>
        <v>0.72</v>
      </c>
    </row>
    <row r="3190" spans="2:7" x14ac:dyDescent="0.2">
      <c r="B3190" s="36">
        <v>117</v>
      </c>
      <c r="C3190" s="36" t="str">
        <f>SICODI!G119</f>
        <v>CAA17</v>
      </c>
      <c r="D3190" s="140" t="str">
        <f>SICODI!H119</f>
        <v>CONDUCTOR TIPO ACSR 50 mm2 - 6/1 HILOS</v>
      </c>
      <c r="E3190" s="36" t="str">
        <f>SICODI!I119</f>
        <v>METRO</v>
      </c>
      <c r="F3190" s="36"/>
      <c r="G3190" s="66">
        <f>SICODI!J119</f>
        <v>0.88</v>
      </c>
    </row>
    <row r="3191" spans="2:7" x14ac:dyDescent="0.2">
      <c r="B3191" s="36">
        <v>118</v>
      </c>
      <c r="C3191" s="36" t="str">
        <f>SICODI!G120</f>
        <v>CAA18</v>
      </c>
      <c r="D3191" s="140" t="str">
        <f>SICODI!H120</f>
        <v>CONDUCTOR TIPO ACSR 70 mm2 - 6/1 HILOS</v>
      </c>
      <c r="E3191" s="36" t="str">
        <f>SICODI!I120</f>
        <v>METRO</v>
      </c>
      <c r="F3191" s="36"/>
      <c r="G3191" s="66">
        <f>SICODI!J120</f>
        <v>1.62</v>
      </c>
    </row>
    <row r="3192" spans="2:7" x14ac:dyDescent="0.2">
      <c r="B3192" s="36">
        <v>119</v>
      </c>
      <c r="C3192" s="36" t="str">
        <f>SICODI!G121</f>
        <v>CAA19</v>
      </c>
      <c r="D3192" s="140" t="str">
        <f>SICODI!H121</f>
        <v>CONDUCTOR DE AA. DESNUDO  85 mm2</v>
      </c>
      <c r="E3192" s="36" t="str">
        <f>SICODI!I121</f>
        <v>METRO</v>
      </c>
      <c r="F3192" s="36"/>
      <c r="G3192" s="66">
        <f>SICODI!J121</f>
        <v>0.96</v>
      </c>
    </row>
    <row r="3193" spans="2:7" x14ac:dyDescent="0.2">
      <c r="B3193" s="36">
        <v>120</v>
      </c>
      <c r="C3193" s="36" t="str">
        <f>SICODI!G122</f>
        <v>CAA20</v>
      </c>
      <c r="D3193" s="140" t="str">
        <f>SICODI!H122</f>
        <v>CONDUCTOR DE AA. DESNUDO  125 mm2</v>
      </c>
      <c r="E3193" s="36" t="str">
        <f>SICODI!I122</f>
        <v>METRO</v>
      </c>
      <c r="F3193" s="36"/>
      <c r="G3193" s="66">
        <f>SICODI!J122</f>
        <v>1.45</v>
      </c>
    </row>
    <row r="3194" spans="2:7" x14ac:dyDescent="0.2">
      <c r="B3194" s="36">
        <v>121</v>
      </c>
      <c r="C3194" s="36" t="str">
        <f>SICODI!G123</f>
        <v>CAA21</v>
      </c>
      <c r="D3194" s="140" t="str">
        <f>SICODI!H123</f>
        <v>CONDUCTOR DE AA. DESNUDO  150 mm2</v>
      </c>
      <c r="E3194" s="36" t="str">
        <f>SICODI!I123</f>
        <v>METRO</v>
      </c>
      <c r="F3194" s="36"/>
      <c r="G3194" s="66">
        <f>SICODI!J123</f>
        <v>1.76</v>
      </c>
    </row>
    <row r="3195" spans="2:7" x14ac:dyDescent="0.2">
      <c r="B3195" s="36">
        <v>122</v>
      </c>
      <c r="C3195" s="36" t="str">
        <f>SICODI!G124</f>
        <v>CAA22</v>
      </c>
      <c r="D3195" s="140" t="str">
        <f>SICODI!H124</f>
        <v>CONDUCTOR DE AA. DESNUDO  235 mm2</v>
      </c>
      <c r="E3195" s="36" t="str">
        <f>SICODI!I124</f>
        <v>METRO</v>
      </c>
      <c r="F3195" s="36"/>
      <c r="G3195" s="66">
        <f>SICODI!J124</f>
        <v>2.79</v>
      </c>
    </row>
    <row r="3196" spans="2:7" x14ac:dyDescent="0.2">
      <c r="B3196" s="36">
        <v>123</v>
      </c>
      <c r="C3196" s="36" t="str">
        <f>SICODI!G125</f>
        <v>CAA23</v>
      </c>
      <c r="D3196" s="140" t="str">
        <f>SICODI!H125</f>
        <v>CONDUCTOR DE AA. DESNUDO  240 mm2</v>
      </c>
      <c r="E3196" s="36" t="str">
        <f>SICODI!I125</f>
        <v>METRO</v>
      </c>
      <c r="F3196" s="36"/>
      <c r="G3196" s="66">
        <f>SICODI!J125</f>
        <v>2.85</v>
      </c>
    </row>
    <row r="3197" spans="2:7" x14ac:dyDescent="0.2">
      <c r="B3197" s="36">
        <v>124</v>
      </c>
      <c r="C3197" s="36" t="str">
        <f>SICODI!G126</f>
        <v>CAA24</v>
      </c>
      <c r="D3197" s="140" t="str">
        <f>SICODI!H126</f>
        <v>CONDUCTOR DE AA. DESNUDO 210 mm2</v>
      </c>
      <c r="E3197" s="36" t="str">
        <f>SICODI!I126</f>
        <v>METRO</v>
      </c>
      <c r="F3197" s="36"/>
      <c r="G3197" s="66">
        <f>SICODI!J126</f>
        <v>2.4900000000000002</v>
      </c>
    </row>
    <row r="3198" spans="2:7" x14ac:dyDescent="0.2">
      <c r="B3198" s="36">
        <v>125</v>
      </c>
      <c r="C3198" s="36" t="str">
        <f>SICODI!G127</f>
        <v>CAB01</v>
      </c>
      <c r="D3198" s="140" t="str">
        <f>SICODI!H127</f>
        <v>CONDUCTOR DE ALUM. PROTEGIDO, DE  6 mm2, 1 HILO; BAJA TENSION</v>
      </c>
      <c r="E3198" s="36" t="str">
        <f>SICODI!I127</f>
        <v>METRO</v>
      </c>
      <c r="F3198" s="36"/>
      <c r="G3198" s="66">
        <f>SICODI!J127</f>
        <v>0.24</v>
      </c>
    </row>
    <row r="3199" spans="2:7" x14ac:dyDescent="0.2">
      <c r="B3199" s="36">
        <v>126</v>
      </c>
      <c r="C3199" s="36" t="str">
        <f>SICODI!G128</f>
        <v>CAB02</v>
      </c>
      <c r="D3199" s="140" t="str">
        <f>SICODI!H128</f>
        <v>CONDUCTOR DE ALUM. PROTEGIDO, DE  6 mm2, 7 HILOS; BAJA TENSION</v>
      </c>
      <c r="E3199" s="36" t="str">
        <f>SICODI!I128</f>
        <v>METRO</v>
      </c>
      <c r="F3199" s="36"/>
      <c r="G3199" s="66">
        <f>SICODI!J128</f>
        <v>0.24</v>
      </c>
    </row>
    <row r="3200" spans="2:7" x14ac:dyDescent="0.2">
      <c r="B3200" s="36">
        <v>127</v>
      </c>
      <c r="C3200" s="36" t="str">
        <f>SICODI!G129</f>
        <v>CAB03</v>
      </c>
      <c r="D3200" s="140" t="str">
        <f>SICODI!H129</f>
        <v>CONDUCTOR DE ALUM. PROTEGIDO, DE 10 mm2, 1 HILO; BAJA TENSION</v>
      </c>
      <c r="E3200" s="36" t="str">
        <f>SICODI!I129</f>
        <v>METRO</v>
      </c>
      <c r="F3200" s="36"/>
      <c r="G3200" s="66">
        <f>SICODI!J129</f>
        <v>0.24</v>
      </c>
    </row>
    <row r="3201" spans="2:7" x14ac:dyDescent="0.2">
      <c r="B3201" s="36">
        <v>128</v>
      </c>
      <c r="C3201" s="36" t="str">
        <f>SICODI!G130</f>
        <v>CAB04</v>
      </c>
      <c r="D3201" s="140" t="str">
        <f>SICODI!H130</f>
        <v>CONDUCTOR DE ALUM. PROTEGIDO, DE 10 mm2, 7 HILOS; BAJA TENSION</v>
      </c>
      <c r="E3201" s="36" t="str">
        <f>SICODI!I130</f>
        <v>METRO</v>
      </c>
      <c r="F3201" s="36"/>
      <c r="G3201" s="66">
        <f>SICODI!J130</f>
        <v>0.24</v>
      </c>
    </row>
    <row r="3202" spans="2:7" x14ac:dyDescent="0.2">
      <c r="B3202" s="36">
        <v>129</v>
      </c>
      <c r="C3202" s="36" t="str">
        <f>SICODI!G131</f>
        <v>CAB05</v>
      </c>
      <c r="D3202" s="140" t="str">
        <f>SICODI!H131</f>
        <v>CONDUCTOR DE ALUM. PROTEGIDO, DE 16 mm2, 1 HILO; BAJA TENSION</v>
      </c>
      <c r="E3202" s="36" t="str">
        <f>SICODI!I131</f>
        <v>METRO</v>
      </c>
      <c r="F3202" s="36"/>
      <c r="G3202" s="66">
        <f>SICODI!J131</f>
        <v>0.4</v>
      </c>
    </row>
    <row r="3203" spans="2:7" x14ac:dyDescent="0.2">
      <c r="B3203" s="36">
        <v>130</v>
      </c>
      <c r="C3203" s="36" t="str">
        <f>SICODI!G132</f>
        <v>CAB06</v>
      </c>
      <c r="D3203" s="140" t="str">
        <f>SICODI!H132</f>
        <v>CONDUCTOR DE ALUM. PROTEGIDO, DE 16 mm2, 7 HILOS; BAJA TENSION</v>
      </c>
      <c r="E3203" s="36" t="str">
        <f>SICODI!I132</f>
        <v>METRO</v>
      </c>
      <c r="F3203" s="36"/>
      <c r="G3203" s="66">
        <f>SICODI!J132</f>
        <v>0.4</v>
      </c>
    </row>
    <row r="3204" spans="2:7" x14ac:dyDescent="0.2">
      <c r="B3204" s="36">
        <v>131</v>
      </c>
      <c r="C3204" s="36" t="str">
        <f>SICODI!G133</f>
        <v>CAB07</v>
      </c>
      <c r="D3204" s="140" t="str">
        <f>SICODI!H133</f>
        <v>CONDUCTOR DE ALUM. PROTEGIDO, DE 25 mm2, 7 HILOS; BAJA TENSION</v>
      </c>
      <c r="E3204" s="36" t="str">
        <f>SICODI!I133</f>
        <v>METRO</v>
      </c>
      <c r="F3204" s="36"/>
      <c r="G3204" s="66">
        <f>SICODI!J133</f>
        <v>0.53</v>
      </c>
    </row>
    <row r="3205" spans="2:7" x14ac:dyDescent="0.2">
      <c r="B3205" s="36">
        <v>132</v>
      </c>
      <c r="C3205" s="36" t="str">
        <f>SICODI!G134</f>
        <v>CAB08</v>
      </c>
      <c r="D3205" s="140" t="str">
        <f>SICODI!H134</f>
        <v>CONDUCTOR DE ALUM. PROTEGIDO, DE 35 mm2, 7 HILOS; BAJA TENSION</v>
      </c>
      <c r="E3205" s="36" t="str">
        <f>SICODI!I134</f>
        <v>METRO</v>
      </c>
      <c r="F3205" s="36"/>
      <c r="G3205" s="66">
        <f>SICODI!J134</f>
        <v>0.88</v>
      </c>
    </row>
    <row r="3206" spans="2:7" x14ac:dyDescent="0.2">
      <c r="B3206" s="36">
        <v>133</v>
      </c>
      <c r="C3206" s="36" t="str">
        <f>SICODI!G135</f>
        <v>CAB09</v>
      </c>
      <c r="D3206" s="140" t="str">
        <f>SICODI!H135</f>
        <v>CONDUCTOR DE ALUM. PROTEGIDO, DE 50 mm2, 7 HILOS; BAJA TENSION</v>
      </c>
      <c r="E3206" s="36" t="str">
        <f>SICODI!I135</f>
        <v>METRO</v>
      </c>
      <c r="F3206" s="36"/>
      <c r="G3206" s="66">
        <f>SICODI!J135</f>
        <v>0.98</v>
      </c>
    </row>
    <row r="3207" spans="2:7" x14ac:dyDescent="0.2">
      <c r="B3207" s="36">
        <v>134</v>
      </c>
      <c r="C3207" s="36" t="str">
        <f>SICODI!G136</f>
        <v>CAB10</v>
      </c>
      <c r="D3207" s="140" t="str">
        <f>SICODI!H136</f>
        <v>CONDUCTOR DE ALUM. PROTEGIDO, DE 70 mm2, 19 HILOS; BAJA TENSION</v>
      </c>
      <c r="E3207" s="36" t="str">
        <f>SICODI!I136</f>
        <v>METRO</v>
      </c>
      <c r="F3207" s="36"/>
      <c r="G3207" s="66">
        <f>SICODI!J136</f>
        <v>1.31</v>
      </c>
    </row>
    <row r="3208" spans="2:7" x14ac:dyDescent="0.2">
      <c r="B3208" s="36">
        <v>135</v>
      </c>
      <c r="C3208" s="36" t="str">
        <f>SICODI!G137</f>
        <v>CAB11</v>
      </c>
      <c r="D3208" s="140" t="str">
        <f>SICODI!H137</f>
        <v>CONDUCTOR DE ALUM. PROTEGIDO, DE 95 mm2; BAJA TENSION</v>
      </c>
      <c r="E3208" s="36" t="str">
        <f>SICODI!I137</f>
        <v>METRO</v>
      </c>
      <c r="F3208" s="36"/>
      <c r="G3208" s="66">
        <f>SICODI!J137</f>
        <v>1.71</v>
      </c>
    </row>
    <row r="3209" spans="2:7" x14ac:dyDescent="0.2">
      <c r="B3209" s="36">
        <v>136</v>
      </c>
      <c r="C3209" s="36" t="str">
        <f>SICODI!G138</f>
        <v>CAB12</v>
      </c>
      <c r="D3209" s="140" t="str">
        <f>SICODI!H138</f>
        <v>CONDUCTOR DE ALUM. PROTEGIDO, DE 120 mm2; BAJA TENSION</v>
      </c>
      <c r="E3209" s="36" t="str">
        <f>SICODI!I138</f>
        <v>METRO</v>
      </c>
      <c r="F3209" s="36"/>
      <c r="G3209" s="66">
        <f>SICODI!J138</f>
        <v>2.12</v>
      </c>
    </row>
    <row r="3210" spans="2:7" x14ac:dyDescent="0.2">
      <c r="B3210" s="36">
        <v>137</v>
      </c>
      <c r="C3210" s="36" t="str">
        <f>SICODI!G139</f>
        <v>CAB13</v>
      </c>
      <c r="D3210" s="140" t="str">
        <f>SICODI!H139</f>
        <v>CONDUCTOR DE ALUM. PROTEGIDO, DE 150 mm2; BAJA TENSION</v>
      </c>
      <c r="E3210" s="36" t="str">
        <f>SICODI!I139</f>
        <v>METRO</v>
      </c>
      <c r="F3210" s="36"/>
      <c r="G3210" s="66">
        <f>SICODI!J139</f>
        <v>2.6</v>
      </c>
    </row>
    <row r="3211" spans="2:7" x14ac:dyDescent="0.2">
      <c r="B3211" s="36">
        <v>138</v>
      </c>
      <c r="C3211" s="36" t="str">
        <f>SICODI!G140</f>
        <v>CAB14</v>
      </c>
      <c r="D3211" s="140" t="str">
        <f>SICODI!H140</f>
        <v>CONDUCTOR DE ALUM. PROTEGIDO, DE 185 mm2; BAJA TENSION</v>
      </c>
      <c r="E3211" s="36" t="str">
        <f>SICODI!I140</f>
        <v>METRO</v>
      </c>
      <c r="F3211" s="36"/>
      <c r="G3211" s="66">
        <f>SICODI!J140</f>
        <v>3.17</v>
      </c>
    </row>
    <row r="3212" spans="2:7" x14ac:dyDescent="0.2">
      <c r="B3212" s="36">
        <v>139</v>
      </c>
      <c r="C3212" s="36" t="str">
        <f>SICODI!G141</f>
        <v>CAB15</v>
      </c>
      <c r="D3212" s="140" t="str">
        <f>SICODI!H141</f>
        <v>CONDUCTOR DE ALUM. PROTEGIDO, DE 240 mm2; BAJA TENSION</v>
      </c>
      <c r="E3212" s="36" t="str">
        <f>SICODI!I141</f>
        <v>METRO</v>
      </c>
      <c r="F3212" s="36"/>
      <c r="G3212" s="66">
        <f>SICODI!J141</f>
        <v>4.0599999999999996</v>
      </c>
    </row>
    <row r="3213" spans="2:7" x14ac:dyDescent="0.2">
      <c r="B3213" s="36">
        <v>140</v>
      </c>
      <c r="C3213" s="36" t="str">
        <f>SICODI!G142</f>
        <v>CAC01</v>
      </c>
      <c r="D3213" s="140" t="str">
        <f>SICODI!H142</f>
        <v>CONDUCTOR DE ALUMINIO AUTOSOPORTADO, DUPLEX  DE 2 x  16 + 25 mm2</v>
      </c>
      <c r="E3213" s="36" t="str">
        <f>SICODI!I142</f>
        <v>METRO</v>
      </c>
      <c r="F3213" s="36"/>
      <c r="G3213" s="66">
        <f>SICODI!J142</f>
        <v>1.22</v>
      </c>
    </row>
    <row r="3214" spans="2:7" x14ac:dyDescent="0.2">
      <c r="B3214" s="36">
        <v>141</v>
      </c>
      <c r="C3214" s="36" t="str">
        <f>SICODI!G143</f>
        <v>CAC02</v>
      </c>
      <c r="D3214" s="140" t="str">
        <f>SICODI!H143</f>
        <v>CONDUCTOR DE ALUMINIO AUTOSOPORTADO, DUPLEX  DE 2 x  25 + 25 mm2</v>
      </c>
      <c r="E3214" s="36" t="str">
        <f>SICODI!I143</f>
        <v>METRO</v>
      </c>
      <c r="F3214" s="36"/>
      <c r="G3214" s="66">
        <f>SICODI!J143</f>
        <v>1.33</v>
      </c>
    </row>
    <row r="3215" spans="2:7" x14ac:dyDescent="0.2">
      <c r="B3215" s="36">
        <v>142</v>
      </c>
      <c r="C3215" s="36" t="str">
        <f>SICODI!G144</f>
        <v>CAC03</v>
      </c>
      <c r="D3215" s="140" t="str">
        <f>SICODI!H144</f>
        <v>CONDUCTOR DE ALUMINIO AUTOSOPORTADO, DUPLEX  DE 2 x  35 + 25 mm2</v>
      </c>
      <c r="E3215" s="36" t="str">
        <f>SICODI!I144</f>
        <v>METRO</v>
      </c>
      <c r="F3215" s="36"/>
      <c r="G3215" s="66">
        <f>SICODI!J144</f>
        <v>1.59</v>
      </c>
    </row>
    <row r="3216" spans="2:7" x14ac:dyDescent="0.2">
      <c r="B3216" s="36">
        <v>143</v>
      </c>
      <c r="C3216" s="36" t="str">
        <f>SICODI!G145</f>
        <v>CAC04</v>
      </c>
      <c r="D3216" s="140" t="str">
        <f>SICODI!H145</f>
        <v>CONDUCTOR DE ALUMINIO AUTOSOPORTADO, DUPLEX  DE 2 x  50 + 35 mm2</v>
      </c>
      <c r="E3216" s="36" t="str">
        <f>SICODI!I145</f>
        <v>METRO</v>
      </c>
      <c r="F3216" s="36"/>
      <c r="G3216" s="66">
        <f>SICODI!J145</f>
        <v>2.09</v>
      </c>
    </row>
    <row r="3217" spans="2:7" x14ac:dyDescent="0.2">
      <c r="B3217" s="36">
        <v>144</v>
      </c>
      <c r="C3217" s="36" t="str">
        <f>SICODI!G146</f>
        <v>CAC05</v>
      </c>
      <c r="D3217" s="140" t="str">
        <f>SICODI!H146</f>
        <v>CONDUCTOR DE ALUMINIO AUTOSOPORTADO, DUPLEX  DE 2 x  70 + 50 mm2</v>
      </c>
      <c r="E3217" s="36" t="str">
        <f>SICODI!I146</f>
        <v>METRO</v>
      </c>
      <c r="F3217" s="36"/>
      <c r="G3217" s="66">
        <f>SICODI!J146</f>
        <v>3.01</v>
      </c>
    </row>
    <row r="3218" spans="2:7" x14ac:dyDescent="0.2">
      <c r="B3218" s="36">
        <v>145</v>
      </c>
      <c r="C3218" s="36" t="str">
        <f>SICODI!G147</f>
        <v>CAC06</v>
      </c>
      <c r="D3218" s="140" t="str">
        <f>SICODI!H147</f>
        <v>CONDUCTOR DE ALUMINIO AUTOSOPORTADO, DUPLEX  DE 2 x  95 + 70 mm2</v>
      </c>
      <c r="E3218" s="36" t="str">
        <f>SICODI!I147</f>
        <v>METRO</v>
      </c>
      <c r="F3218" s="36"/>
      <c r="G3218" s="66">
        <f>SICODI!J147</f>
        <v>4.74</v>
      </c>
    </row>
    <row r="3219" spans="2:7" x14ac:dyDescent="0.2">
      <c r="B3219" s="36">
        <v>146</v>
      </c>
      <c r="C3219" s="36" t="str">
        <f>SICODI!G148</f>
        <v>CAC07</v>
      </c>
      <c r="D3219" s="140" t="str">
        <f>SICODI!H148</f>
        <v>CONDUCTOR DE ALUMINIO AUTOSOPORTADO, DUPLEX  DE 2 x 120 + 95 mm2</v>
      </c>
      <c r="E3219" s="36" t="str">
        <f>SICODI!I148</f>
        <v>METRO</v>
      </c>
      <c r="F3219" s="36"/>
      <c r="G3219" s="66">
        <f>SICODI!J148</f>
        <v>7.48</v>
      </c>
    </row>
    <row r="3220" spans="2:7" x14ac:dyDescent="0.2">
      <c r="B3220" s="36">
        <v>147</v>
      </c>
      <c r="C3220" s="36" t="str">
        <f>SICODI!G149</f>
        <v>CAC08</v>
      </c>
      <c r="D3220" s="140" t="str">
        <f>SICODI!H149</f>
        <v>CONDUCTOR DE ALUMINIO AUTOSOPORTADO, TRIPLEX DE 3 x  16 + 25 mm2</v>
      </c>
      <c r="E3220" s="36" t="str">
        <f>SICODI!I149</f>
        <v>METRO</v>
      </c>
      <c r="F3220" s="36"/>
      <c r="G3220" s="66">
        <f>SICODI!J149</f>
        <v>1.77</v>
      </c>
    </row>
    <row r="3221" spans="2:7" x14ac:dyDescent="0.2">
      <c r="B3221" s="36">
        <v>148</v>
      </c>
      <c r="C3221" s="36" t="str">
        <f>SICODI!G150</f>
        <v>CAC09</v>
      </c>
      <c r="D3221" s="140" t="str">
        <f>SICODI!H150</f>
        <v>CONDUCTOR DE ALUMINIO AUTOSOPORTADO, TRIPLEX DE 3 x  25 + 25 mm2</v>
      </c>
      <c r="E3221" s="36" t="str">
        <f>SICODI!I150</f>
        <v>METRO</v>
      </c>
      <c r="F3221" s="36"/>
      <c r="G3221" s="66">
        <f>SICODI!J150</f>
        <v>2.3199999999999998</v>
      </c>
    </row>
    <row r="3222" spans="2:7" x14ac:dyDescent="0.2">
      <c r="B3222" s="36">
        <v>149</v>
      </c>
      <c r="C3222" s="36" t="str">
        <f>SICODI!G151</f>
        <v>CAC10</v>
      </c>
      <c r="D3222" s="140" t="str">
        <f>SICODI!H151</f>
        <v>CONDUCTOR DE ALUMINIO AUTOSOPORTADO, TRIPLEX DE 3 x  35 + 25 mm2</v>
      </c>
      <c r="E3222" s="36" t="str">
        <f>SICODI!I151</f>
        <v>METRO</v>
      </c>
      <c r="F3222" s="36"/>
      <c r="G3222" s="66">
        <f>SICODI!J151</f>
        <v>3.05</v>
      </c>
    </row>
    <row r="3223" spans="2:7" x14ac:dyDescent="0.2">
      <c r="B3223" s="36">
        <v>150</v>
      </c>
      <c r="C3223" s="36" t="str">
        <f>SICODI!G152</f>
        <v>CAC11</v>
      </c>
      <c r="D3223" s="140" t="str">
        <f>SICODI!H152</f>
        <v>CONDUCTOR DE ALUMINIO AUTOSOPORTADO, TRIPLEX DE 3 x  50 + 35 mm2</v>
      </c>
      <c r="E3223" s="36" t="str">
        <f>SICODI!I152</f>
        <v>METRO</v>
      </c>
      <c r="F3223" s="36"/>
      <c r="G3223" s="66">
        <f>SICODI!J152</f>
        <v>4.4400000000000004</v>
      </c>
    </row>
    <row r="3224" spans="2:7" x14ac:dyDescent="0.2">
      <c r="B3224" s="36">
        <v>151</v>
      </c>
      <c r="C3224" s="36" t="str">
        <f>SICODI!G153</f>
        <v>CAC12</v>
      </c>
      <c r="D3224" s="140" t="str">
        <f>SICODI!H153</f>
        <v>CONDUCTOR DE ALUMINIO AUTOSOPORTADO, TRIPLEX DE 3 x  70 + 50 mm2</v>
      </c>
      <c r="E3224" s="36" t="str">
        <f>SICODI!I153</f>
        <v>METRO</v>
      </c>
      <c r="F3224" s="36"/>
      <c r="G3224" s="66">
        <f>SICODI!J153</f>
        <v>6.14</v>
      </c>
    </row>
    <row r="3225" spans="2:7" x14ac:dyDescent="0.2">
      <c r="B3225" s="36">
        <v>152</v>
      </c>
      <c r="C3225" s="36" t="str">
        <f>SICODI!G154</f>
        <v>CAC13</v>
      </c>
      <c r="D3225" s="140" t="str">
        <f>SICODI!H154</f>
        <v>CONDUCTOR DE ALUMINIO AUTOSOPORTADO, TRIPLEX DE 3 x  95 + 70 mm2</v>
      </c>
      <c r="E3225" s="36" t="str">
        <f>SICODI!I154</f>
        <v>METRO</v>
      </c>
      <c r="F3225" s="36"/>
      <c r="G3225" s="66">
        <f>SICODI!J154</f>
        <v>8.27</v>
      </c>
    </row>
    <row r="3226" spans="2:7" x14ac:dyDescent="0.2">
      <c r="B3226" s="36">
        <v>153</v>
      </c>
      <c r="C3226" s="36" t="str">
        <f>SICODI!G155</f>
        <v>CAC14</v>
      </c>
      <c r="D3226" s="140" t="str">
        <f>SICODI!H155</f>
        <v>CONDUCTOR DE ALUMINIO AUTOSOPORTADO, TRIPLEX DE 3 x 120 + 95 mm2</v>
      </c>
      <c r="E3226" s="36" t="str">
        <f>SICODI!I155</f>
        <v>METRO</v>
      </c>
      <c r="F3226" s="36"/>
      <c r="G3226" s="66">
        <f>SICODI!J155</f>
        <v>10.39</v>
      </c>
    </row>
    <row r="3227" spans="2:7" x14ac:dyDescent="0.2">
      <c r="B3227" s="36">
        <v>154</v>
      </c>
      <c r="C3227" s="36" t="str">
        <f>SICODI!G156</f>
        <v>CAC15</v>
      </c>
      <c r="D3227" s="140" t="str">
        <f>SICODI!H156</f>
        <v>CONDUCTOR DE ALUMINIO AUTOSOPORTADO SP+AP 3x25 mm2+1x25 mm2+portante, PARA SP</v>
      </c>
      <c r="E3227" s="36" t="str">
        <f>SICODI!I156</f>
        <v>METRO</v>
      </c>
      <c r="F3227" s="36"/>
      <c r="G3227" s="66">
        <f>SICODI!J156</f>
        <v>1.78</v>
      </c>
    </row>
    <row r="3228" spans="2:7" x14ac:dyDescent="0.2">
      <c r="B3228" s="36">
        <v>155</v>
      </c>
      <c r="C3228" s="36" t="str">
        <f>SICODI!G157</f>
        <v>CAC16</v>
      </c>
      <c r="D3228" s="140" t="str">
        <f>SICODI!H157</f>
        <v>CONDUCTOR DE ALUMINIO AUTOSOPORTADO SP+AP 3x35 mm2+1x25 mm2+portante, PARA SP</v>
      </c>
      <c r="E3228" s="36" t="str">
        <f>SICODI!I157</f>
        <v>METRO</v>
      </c>
      <c r="F3228" s="36"/>
      <c r="G3228" s="66">
        <f>SICODI!J157</f>
        <v>2.0299999999999998</v>
      </c>
    </row>
    <row r="3229" spans="2:7" x14ac:dyDescent="0.2">
      <c r="B3229" s="36">
        <v>156</v>
      </c>
      <c r="C3229" s="36" t="str">
        <f>SICODI!G158</f>
        <v>CAC17</v>
      </c>
      <c r="D3229" s="140" t="str">
        <f>SICODI!H158</f>
        <v>CONDUCTOR DE ALUMINIO AUTOSOPORTADO SP+AP 3x50 mm2+1x25 mm2+portante, PARA SP</v>
      </c>
      <c r="E3229" s="36" t="str">
        <f>SICODI!I158</f>
        <v>METRO</v>
      </c>
      <c r="F3229" s="36"/>
      <c r="G3229" s="66">
        <f>SICODI!J158</f>
        <v>3.33</v>
      </c>
    </row>
    <row r="3230" spans="2:7" x14ac:dyDescent="0.2">
      <c r="B3230" s="36">
        <v>157</v>
      </c>
      <c r="C3230" s="36" t="str">
        <f>SICODI!G159</f>
        <v>CAC18</v>
      </c>
      <c r="D3230" s="140" t="str">
        <f>SICODI!H159</f>
        <v>CONDUCTOR DE ALUMINIO AUTOSOPORTADO SP+AP 3x70 mm2+1x25 mm2+portante, PARA SP</v>
      </c>
      <c r="E3230" s="36" t="str">
        <f>SICODI!I159</f>
        <v>METRO</v>
      </c>
      <c r="F3230" s="36"/>
      <c r="G3230" s="66">
        <f>SICODI!J159</f>
        <v>4.83</v>
      </c>
    </row>
    <row r="3231" spans="2:7" x14ac:dyDescent="0.2">
      <c r="B3231" s="36">
        <v>158</v>
      </c>
      <c r="C3231" s="36" t="str">
        <f>SICODI!G160</f>
        <v>CAC19</v>
      </c>
      <c r="D3231" s="140" t="str">
        <f>SICODI!H160</f>
        <v>CONDUCTOR DE ALUMINIO AUTOSOPORTADO SP+AP 3x25 mm2+2x16 mm2+portante, PARA SP</v>
      </c>
      <c r="E3231" s="36" t="str">
        <f>SICODI!I160</f>
        <v>METRO</v>
      </c>
      <c r="F3231" s="36"/>
      <c r="G3231" s="66">
        <f>SICODI!J160</f>
        <v>1.78</v>
      </c>
    </row>
    <row r="3232" spans="2:7" x14ac:dyDescent="0.2">
      <c r="B3232" s="36">
        <v>159</v>
      </c>
      <c r="C3232" s="36" t="str">
        <f>SICODI!G161</f>
        <v>CAC20</v>
      </c>
      <c r="D3232" s="140" t="str">
        <f>SICODI!H161</f>
        <v>CONDUCTOR DE ALUMINIO AUTOSOPORTADO SP+AP 3x35 mm2+2x16 mm2+portante, PARA SP</v>
      </c>
      <c r="E3232" s="36" t="str">
        <f>SICODI!I161</f>
        <v>METRO</v>
      </c>
      <c r="F3232" s="36"/>
      <c r="G3232" s="66">
        <f>SICODI!J161</f>
        <v>2.0299999999999998</v>
      </c>
    </row>
    <row r="3233" spans="2:7" x14ac:dyDescent="0.2">
      <c r="B3233" s="36">
        <v>160</v>
      </c>
      <c r="C3233" s="36" t="str">
        <f>SICODI!G162</f>
        <v>CAC21</v>
      </c>
      <c r="D3233" s="140" t="str">
        <f>SICODI!H162</f>
        <v>CONDUCTOR DE ALUMINIO AUTOSOPORTADO SP+AP 3x50 mm2+2x16 mm2+portante, PARA SP</v>
      </c>
      <c r="E3233" s="36" t="str">
        <f>SICODI!I162</f>
        <v>METRO</v>
      </c>
      <c r="F3233" s="36"/>
      <c r="G3233" s="66">
        <f>SICODI!J162</f>
        <v>3.33</v>
      </c>
    </row>
    <row r="3234" spans="2:7" x14ac:dyDescent="0.2">
      <c r="B3234" s="36">
        <v>161</v>
      </c>
      <c r="C3234" s="36" t="str">
        <f>SICODI!G163</f>
        <v>CAC22</v>
      </c>
      <c r="D3234" s="140" t="str">
        <f>SICODI!H163</f>
        <v>CONDUCTOR DE ALUMINIO AUTOSOPORTADO SP+AP 3x70 mm2+2x16 mm2+portante, PARA SP</v>
      </c>
      <c r="E3234" s="36" t="str">
        <f>SICODI!I163</f>
        <v>METRO</v>
      </c>
      <c r="F3234" s="36"/>
      <c r="G3234" s="66">
        <f>SICODI!J163</f>
        <v>4.83</v>
      </c>
    </row>
    <row r="3235" spans="2:7" x14ac:dyDescent="0.2">
      <c r="B3235" s="36">
        <v>162</v>
      </c>
      <c r="C3235" s="36" t="str">
        <f>SICODI!G164</f>
        <v>CAC23</v>
      </c>
      <c r="D3235" s="140" t="str">
        <f>SICODI!H164</f>
        <v>CONDUCTOR DE ALUMINIO AUTOSOPORTADO DE 1x16 mm2+portante</v>
      </c>
      <c r="E3235" s="36" t="str">
        <f>SICODI!I164</f>
        <v>METRO</v>
      </c>
      <c r="F3235" s="36"/>
      <c r="G3235" s="66">
        <f>SICODI!J164</f>
        <v>1.05</v>
      </c>
    </row>
    <row r="3236" spans="2:7" x14ac:dyDescent="0.2">
      <c r="B3236" s="36">
        <v>163</v>
      </c>
      <c r="C3236" s="36" t="str">
        <f>SICODI!G165</f>
        <v>CAC24</v>
      </c>
      <c r="D3236" s="140" t="str">
        <f>SICODI!H165</f>
        <v>CONDUCTOR DE ALUMINIO AUTOSOPORTADO DE 1x25 mm2+portante</v>
      </c>
      <c r="E3236" s="36" t="str">
        <f>SICODI!I165</f>
        <v>METRO</v>
      </c>
      <c r="F3236" s="36"/>
      <c r="G3236" s="66">
        <f>SICODI!J165</f>
        <v>0.83</v>
      </c>
    </row>
    <row r="3237" spans="2:7" x14ac:dyDescent="0.2">
      <c r="B3237" s="36">
        <v>164</v>
      </c>
      <c r="C3237" s="36" t="str">
        <f>SICODI!G166</f>
        <v>CAC25</v>
      </c>
      <c r="D3237" s="140" t="str">
        <f>SICODI!H166</f>
        <v>CONDUCTOR DE ALUMINIO AUTOSOPORTADO DE 1x35 mm2+portante</v>
      </c>
      <c r="E3237" s="36" t="str">
        <f>SICODI!I166</f>
        <v>METRO</v>
      </c>
      <c r="F3237" s="36"/>
      <c r="G3237" s="66">
        <f>SICODI!J166</f>
        <v>1.1399999999999999</v>
      </c>
    </row>
    <row r="3238" spans="2:7" x14ac:dyDescent="0.2">
      <c r="B3238" s="36">
        <v>165</v>
      </c>
      <c r="C3238" s="36" t="str">
        <f>SICODI!G167</f>
        <v>CAC26</v>
      </c>
      <c r="D3238" s="140" t="str">
        <f>SICODI!H167</f>
        <v>CONDUCTOR DE ALUMINIO AUTOSOPORTADO DE 1x50 mm2+portante</v>
      </c>
      <c r="E3238" s="36" t="str">
        <f>SICODI!I167</f>
        <v>METRO</v>
      </c>
      <c r="F3238" s="36"/>
      <c r="G3238" s="66">
        <f>SICODI!J167</f>
        <v>1.5</v>
      </c>
    </row>
    <row r="3239" spans="2:7" x14ac:dyDescent="0.2">
      <c r="B3239" s="36">
        <v>166</v>
      </c>
      <c r="C3239" s="36" t="str">
        <f>SICODI!G168</f>
        <v>CAC27</v>
      </c>
      <c r="D3239" s="140" t="str">
        <f>SICODI!H168</f>
        <v>CONDUCTOR DE ALUMINIO AUTOSOPORTADO DE 1x70 mm2+portante</v>
      </c>
      <c r="E3239" s="36" t="str">
        <f>SICODI!I168</f>
        <v>METRO</v>
      </c>
      <c r="F3239" s="36"/>
      <c r="G3239" s="66">
        <f>SICODI!J168</f>
        <v>1.98</v>
      </c>
    </row>
    <row r="3240" spans="2:7" x14ac:dyDescent="0.2">
      <c r="B3240" s="36">
        <v>167</v>
      </c>
      <c r="C3240" s="36" t="str">
        <f>SICODI!G169</f>
        <v>CAC28</v>
      </c>
      <c r="D3240" s="140" t="str">
        <f>SICODI!H169</f>
        <v>CONDUCTOR DE ALUMINIO AUTOSOPORTADO DE 1x95 mm2+portante</v>
      </c>
      <c r="E3240" s="36" t="str">
        <f>SICODI!I169</f>
        <v>METRO</v>
      </c>
      <c r="F3240" s="36"/>
      <c r="G3240" s="66">
        <f>SICODI!J169</f>
        <v>2.59</v>
      </c>
    </row>
    <row r="3241" spans="2:7" x14ac:dyDescent="0.2">
      <c r="B3241" s="36">
        <v>168</v>
      </c>
      <c r="C3241" s="36" t="str">
        <f>SICODI!G170</f>
        <v>CAC29</v>
      </c>
      <c r="D3241" s="140" t="str">
        <f>SICODI!H170</f>
        <v>CONDUCTOR DE ALUMINIO AUTOSOPORTADO DE 3x150 mm2+portante</v>
      </c>
      <c r="E3241" s="36" t="str">
        <f>SICODI!I170</f>
        <v>METRO</v>
      </c>
      <c r="F3241" s="36"/>
      <c r="G3241" s="66">
        <f>SICODI!J170</f>
        <v>12.94</v>
      </c>
    </row>
    <row r="3242" spans="2:7" x14ac:dyDescent="0.2">
      <c r="B3242" s="36">
        <v>169</v>
      </c>
      <c r="C3242" s="36" t="str">
        <f>SICODI!G171</f>
        <v>CAC30</v>
      </c>
      <c r="D3242" s="140" t="str">
        <f>SICODI!H171</f>
        <v>CONDUCTOR DE ALUMINIO AUTOSOPORTADO SP+AP 3x35 mm2+2x6 mm2+portante, PARA SP</v>
      </c>
      <c r="E3242" s="36" t="str">
        <f>SICODI!I171</f>
        <v>METRO</v>
      </c>
      <c r="F3242" s="36"/>
      <c r="G3242" s="66">
        <f>SICODI!J171</f>
        <v>2.0299999999999998</v>
      </c>
    </row>
    <row r="3243" spans="2:7" x14ac:dyDescent="0.2">
      <c r="B3243" s="36">
        <v>170</v>
      </c>
      <c r="C3243" s="36" t="str">
        <f>SICODI!G172</f>
        <v>CAC31</v>
      </c>
      <c r="D3243" s="140" t="str">
        <f>SICODI!H172</f>
        <v>CONDUCTOR DE ALUMINIO AUTOSOPORTADO SP+AP 3x35 mm2+2x10 mm2+portante, PARA SP</v>
      </c>
      <c r="E3243" s="36" t="str">
        <f>SICODI!I172</f>
        <v>METRO</v>
      </c>
      <c r="F3243" s="36"/>
      <c r="G3243" s="66">
        <f>SICODI!J172</f>
        <v>2.0299999999999998</v>
      </c>
    </row>
    <row r="3244" spans="2:7" x14ac:dyDescent="0.2">
      <c r="B3244" s="36">
        <v>171</v>
      </c>
      <c r="C3244" s="36" t="str">
        <f>SICODI!G173</f>
        <v>CAC32</v>
      </c>
      <c r="D3244" s="140" t="str">
        <f>SICODI!H173</f>
        <v>CONDUCTOR DE ALUMINIO AUTOSOPORTADO SP+AP 3x70 mm2+1x16 mm2+portante, PARA SP</v>
      </c>
      <c r="E3244" s="36" t="str">
        <f>SICODI!I173</f>
        <v>METRO</v>
      </c>
      <c r="F3244" s="36"/>
      <c r="G3244" s="66">
        <f>SICODI!J173</f>
        <v>4.83</v>
      </c>
    </row>
    <row r="3245" spans="2:7" x14ac:dyDescent="0.2">
      <c r="B3245" s="36">
        <v>172</v>
      </c>
      <c r="C3245" s="36" t="str">
        <f>SICODI!G174</f>
        <v>CAC33</v>
      </c>
      <c r="D3245" s="140" t="str">
        <f>SICODI!H174</f>
        <v>CONDUCTOR DE ALUMINIO AUTOSOPORTADO SP+AP 3x70 mm2+2x6 mm2+portante, PARA SP</v>
      </c>
      <c r="E3245" s="36" t="str">
        <f>SICODI!I174</f>
        <v>METRO</v>
      </c>
      <c r="F3245" s="36"/>
      <c r="G3245" s="66">
        <f>SICODI!J174</f>
        <v>4.83</v>
      </c>
    </row>
    <row r="3246" spans="2:7" x14ac:dyDescent="0.2">
      <c r="B3246" s="36">
        <v>173</v>
      </c>
      <c r="C3246" s="36" t="str">
        <f>SICODI!G175</f>
        <v>CAC34</v>
      </c>
      <c r="D3246" s="140" t="str">
        <f>SICODI!H175</f>
        <v>CONDUCTOR DE ALUMINIO AUTOSOPORTADO SP+AP 3x70 mm2+2x10 mm2+portante, PARA SP</v>
      </c>
      <c r="E3246" s="36" t="str">
        <f>SICODI!I175</f>
        <v>METRO</v>
      </c>
      <c r="F3246" s="36"/>
      <c r="G3246" s="66">
        <f>SICODI!J175</f>
        <v>4.83</v>
      </c>
    </row>
    <row r="3247" spans="2:7" x14ac:dyDescent="0.2">
      <c r="B3247" s="36">
        <v>174</v>
      </c>
      <c r="C3247" s="36" t="str">
        <f>SICODI!G176</f>
        <v>CAC35</v>
      </c>
      <c r="D3247" s="140" t="str">
        <f>SICODI!H176</f>
        <v>CONDUCTOR DE ALUMINIO AUTOSOPORTADO SP+AP 3x95 mm2+1x6 mm2+portante, PARA SP</v>
      </c>
      <c r="E3247" s="36" t="str">
        <f>SICODI!I176</f>
        <v>METRO</v>
      </c>
      <c r="F3247" s="36"/>
      <c r="G3247" s="66">
        <f>SICODI!J176</f>
        <v>5.35</v>
      </c>
    </row>
    <row r="3248" spans="2:7" x14ac:dyDescent="0.2">
      <c r="B3248" s="36">
        <v>175</v>
      </c>
      <c r="C3248" s="36" t="str">
        <f>SICODI!G177</f>
        <v>CAC36</v>
      </c>
      <c r="D3248" s="140" t="str">
        <f>SICODI!H177</f>
        <v>CONDUCTOR DE ALUMINIO AUTOSOPORTADO SP+AP 3x95 mm2+1x10 mm2+portante, PARA SP</v>
      </c>
      <c r="E3248" s="36" t="str">
        <f>SICODI!I177</f>
        <v>METRO</v>
      </c>
      <c r="F3248" s="36"/>
      <c r="G3248" s="66">
        <f>SICODI!J177</f>
        <v>5.35</v>
      </c>
    </row>
    <row r="3249" spans="2:7" x14ac:dyDescent="0.2">
      <c r="B3249" s="36">
        <v>176</v>
      </c>
      <c r="C3249" s="36" t="str">
        <f>SICODI!G178</f>
        <v>CAC37</v>
      </c>
      <c r="D3249" s="140" t="str">
        <f>SICODI!H178</f>
        <v>CONDUCTOR DE ALUMINIO AUTOSOPORTADO SP+AP 3x95 mm2+1x16 mm2+portante, PARA SP</v>
      </c>
      <c r="E3249" s="36" t="str">
        <f>SICODI!I178</f>
        <v>METRO</v>
      </c>
      <c r="F3249" s="36"/>
      <c r="G3249" s="66">
        <f>SICODI!J178</f>
        <v>5.35</v>
      </c>
    </row>
    <row r="3250" spans="2:7" x14ac:dyDescent="0.2">
      <c r="B3250" s="36">
        <v>177</v>
      </c>
      <c r="C3250" s="36" t="str">
        <f>SICODI!G179</f>
        <v>CAC38</v>
      </c>
      <c r="D3250" s="140" t="str">
        <f>SICODI!H179</f>
        <v>CONDUCTOR DE ALUMINIO AUTOSOPORTADO SP+AP 3x95 mm2+1x25 mm2+portante, PARA SP</v>
      </c>
      <c r="E3250" s="36" t="str">
        <f>SICODI!I179</f>
        <v>METRO</v>
      </c>
      <c r="F3250" s="36"/>
      <c r="G3250" s="66">
        <f>SICODI!J179</f>
        <v>5.35</v>
      </c>
    </row>
    <row r="3251" spans="2:7" x14ac:dyDescent="0.2">
      <c r="B3251" s="36">
        <v>178</v>
      </c>
      <c r="C3251" s="36" t="str">
        <f>SICODI!G180</f>
        <v>CAC39</v>
      </c>
      <c r="D3251" s="140" t="str">
        <f>SICODI!H180</f>
        <v>CONDUCTOR DE ALUMINIO AUTOSOPORTADO SP+AP 3x95 mm2+2x16 mm2+portante, PARA SP</v>
      </c>
      <c r="E3251" s="36" t="str">
        <f>SICODI!I180</f>
        <v>METRO</v>
      </c>
      <c r="F3251" s="36"/>
      <c r="G3251" s="66">
        <f>SICODI!J180</f>
        <v>5.35</v>
      </c>
    </row>
    <row r="3252" spans="2:7" x14ac:dyDescent="0.2">
      <c r="B3252" s="36">
        <v>179</v>
      </c>
      <c r="C3252" s="36" t="str">
        <f>SICODI!G181</f>
        <v>CAC40</v>
      </c>
      <c r="D3252" s="140" t="str">
        <f>SICODI!H181</f>
        <v>CONDUCTOR DE ALUMINIO AUTOSOPORTADO SP+AP 3x120 mm2+1x25 mm2+portante, PARA SP</v>
      </c>
      <c r="E3252" s="36" t="str">
        <f>SICODI!I181</f>
        <v>METRO</v>
      </c>
      <c r="F3252" s="36"/>
      <c r="G3252" s="66">
        <f>SICODI!J181</f>
        <v>8.84</v>
      </c>
    </row>
    <row r="3253" spans="2:7" x14ac:dyDescent="0.2">
      <c r="B3253" s="36">
        <v>180</v>
      </c>
      <c r="C3253" s="36" t="str">
        <f>SICODI!G182</f>
        <v>CAC41</v>
      </c>
      <c r="D3253" s="140" t="str">
        <f>SICODI!H182</f>
        <v>CONDUCTOR DE ALUMINIO AUTOSOPORTADO SP+AP 3x150 mm2+1x25 mm2+portante, PARA SP</v>
      </c>
      <c r="E3253" s="36" t="str">
        <f>SICODI!I182</f>
        <v>METRO</v>
      </c>
      <c r="F3253" s="36"/>
      <c r="G3253" s="66">
        <f>SICODI!J182</f>
        <v>10.89</v>
      </c>
    </row>
    <row r="3254" spans="2:7" x14ac:dyDescent="0.2">
      <c r="B3254" s="36">
        <v>181</v>
      </c>
      <c r="C3254" s="36" t="str">
        <f>SICODI!G183</f>
        <v>CAC42</v>
      </c>
      <c r="D3254" s="140" t="str">
        <f>SICODI!H183</f>
        <v>CONDUCTOR DE ALUMINIO AUTOSOPORTADO SP+AP 3x25 mm2+1x25 mm2+portante, PARA AP</v>
      </c>
      <c r="E3254" s="36" t="str">
        <f>SICODI!I183</f>
        <v>METRO</v>
      </c>
      <c r="F3254" s="36"/>
      <c r="G3254" s="66">
        <f>SICODI!J183</f>
        <v>0.94</v>
      </c>
    </row>
    <row r="3255" spans="2:7" x14ac:dyDescent="0.2">
      <c r="B3255" s="36">
        <v>182</v>
      </c>
      <c r="C3255" s="36" t="str">
        <f>SICODI!G184</f>
        <v>CAC43</v>
      </c>
      <c r="D3255" s="140" t="str">
        <f>SICODI!H184</f>
        <v>CONDUCTOR DE ALUMINIO AUTOSOPORTADO SP+AP 3x35 mm2+1x25 mm2+portante, PARA AP</v>
      </c>
      <c r="E3255" s="36" t="str">
        <f>SICODI!I184</f>
        <v>METRO</v>
      </c>
      <c r="F3255" s="36"/>
      <c r="G3255" s="66">
        <f>SICODI!J184</f>
        <v>0.94</v>
      </c>
    </row>
    <row r="3256" spans="2:7" x14ac:dyDescent="0.2">
      <c r="B3256" s="36">
        <v>183</v>
      </c>
      <c r="C3256" s="36" t="str">
        <f>SICODI!G185</f>
        <v>CAC44</v>
      </c>
      <c r="D3256" s="140" t="str">
        <f>SICODI!H185</f>
        <v>CONDUCTOR DE ALUMINIO AUTOSOPORTADO SP+AP 3x50 mm2+1x25 mm2+portante, PARA AP</v>
      </c>
      <c r="E3256" s="36" t="str">
        <f>SICODI!I185</f>
        <v>METRO</v>
      </c>
      <c r="F3256" s="36"/>
      <c r="G3256" s="66">
        <f>SICODI!J185</f>
        <v>0.94</v>
      </c>
    </row>
    <row r="3257" spans="2:7" x14ac:dyDescent="0.2">
      <c r="B3257" s="36">
        <v>184</v>
      </c>
      <c r="C3257" s="36" t="str">
        <f>SICODI!G186</f>
        <v>CAC45</v>
      </c>
      <c r="D3257" s="140" t="str">
        <f>SICODI!H186</f>
        <v>CONDUCTOR DE ALUMINIO AUTOSOPORTADO SP+AP 3x70 mm2+1x25 mm2+portante, PARA AP</v>
      </c>
      <c r="E3257" s="36" t="str">
        <f>SICODI!I186</f>
        <v>METRO</v>
      </c>
      <c r="F3257" s="36"/>
      <c r="G3257" s="66">
        <f>SICODI!J186</f>
        <v>0.94</v>
      </c>
    </row>
    <row r="3258" spans="2:7" x14ac:dyDescent="0.2">
      <c r="B3258" s="36">
        <v>185</v>
      </c>
      <c r="C3258" s="36" t="str">
        <f>SICODI!G187</f>
        <v>CAC46</v>
      </c>
      <c r="D3258" s="140" t="str">
        <f>SICODI!H187</f>
        <v>CONDUCTOR DE ALUMINIO AUTOSOPORTADO SP+AP 3x25 mm2+2x16 mm2+portante, PARA AP</v>
      </c>
      <c r="E3258" s="36" t="str">
        <f>SICODI!I187</f>
        <v>METRO</v>
      </c>
      <c r="F3258" s="36"/>
      <c r="G3258" s="66">
        <f>SICODI!J187</f>
        <v>0.96</v>
      </c>
    </row>
    <row r="3259" spans="2:7" x14ac:dyDescent="0.2">
      <c r="B3259" s="36">
        <v>186</v>
      </c>
      <c r="C3259" s="36" t="str">
        <f>SICODI!G188</f>
        <v>CAC47</v>
      </c>
      <c r="D3259" s="140" t="str">
        <f>SICODI!H188</f>
        <v>CONDUCTOR DE ALUMINIO AUTOSOPORTADO SP+AP 3x35 mm2+2x16 mm2+portante, PARA AP</v>
      </c>
      <c r="E3259" s="36" t="str">
        <f>SICODI!I188</f>
        <v>METRO</v>
      </c>
      <c r="F3259" s="36"/>
      <c r="G3259" s="66">
        <f>SICODI!J188</f>
        <v>0.96</v>
      </c>
    </row>
    <row r="3260" spans="2:7" x14ac:dyDescent="0.2">
      <c r="B3260" s="36">
        <v>187</v>
      </c>
      <c r="C3260" s="36" t="str">
        <f>SICODI!G189</f>
        <v>CAC48</v>
      </c>
      <c r="D3260" s="140" t="str">
        <f>SICODI!H189</f>
        <v>CONDUCTOR DE ALUMINIO AUTOSOPORTADO SP+AP 3x50 mm2+2x16 mm2+portante, PARA AP</v>
      </c>
      <c r="E3260" s="36" t="str">
        <f>SICODI!I189</f>
        <v>METRO</v>
      </c>
      <c r="F3260" s="36"/>
      <c r="G3260" s="66">
        <f>SICODI!J189</f>
        <v>0.96</v>
      </c>
    </row>
    <row r="3261" spans="2:7" x14ac:dyDescent="0.2">
      <c r="B3261" s="36">
        <v>188</v>
      </c>
      <c r="C3261" s="36" t="str">
        <f>SICODI!G190</f>
        <v>CAC49</v>
      </c>
      <c r="D3261" s="140" t="str">
        <f>SICODI!H190</f>
        <v>CONDUCTOR DE ALUMINIO AUTOSOPORTADO SP+AP 3x70 mm2+2x16 mm2+portante, PARA AP</v>
      </c>
      <c r="E3261" s="36" t="str">
        <f>SICODI!I190</f>
        <v>METRO</v>
      </c>
      <c r="F3261" s="36"/>
      <c r="G3261" s="66">
        <f>SICODI!J190</f>
        <v>0.96</v>
      </c>
    </row>
    <row r="3262" spans="2:7" x14ac:dyDescent="0.2">
      <c r="B3262" s="36">
        <v>189</v>
      </c>
      <c r="C3262" s="36" t="str">
        <f>SICODI!G191</f>
        <v>CAC50</v>
      </c>
      <c r="D3262" s="140" t="str">
        <f>SICODI!H191</f>
        <v>CONDUCTOR DE ALUMINIO AUTOSOPORTADO SP+AP 3x35 mm2+2x6 mm2+portante, PARA AP</v>
      </c>
      <c r="E3262" s="36" t="str">
        <f>SICODI!I191</f>
        <v>METRO</v>
      </c>
      <c r="F3262" s="36"/>
      <c r="G3262" s="66">
        <f>SICODI!J191</f>
        <v>0.48</v>
      </c>
    </row>
    <row r="3263" spans="2:7" x14ac:dyDescent="0.2">
      <c r="B3263" s="36">
        <v>190</v>
      </c>
      <c r="C3263" s="36" t="str">
        <f>SICODI!G192</f>
        <v>CAC51</v>
      </c>
      <c r="D3263" s="140" t="str">
        <f>SICODI!H192</f>
        <v>CONDUCTOR DE ALUMINIO AUTOSOPORTADO SP+AP 3x35 mm2+2x10 mm2+portante, PARA AP</v>
      </c>
      <c r="E3263" s="36" t="str">
        <f>SICODI!I192</f>
        <v>METRO</v>
      </c>
      <c r="F3263" s="36"/>
      <c r="G3263" s="66">
        <f>SICODI!J192</f>
        <v>0.69</v>
      </c>
    </row>
    <row r="3264" spans="2:7" x14ac:dyDescent="0.2">
      <c r="B3264" s="36">
        <v>191</v>
      </c>
      <c r="C3264" s="36" t="str">
        <f>SICODI!G193</f>
        <v>CAC52</v>
      </c>
      <c r="D3264" s="140" t="str">
        <f>SICODI!H193</f>
        <v>CONDUCTOR DE ALUMINIO AUTOSOPORTADO SP+AP 3x70 mm2+1x16 mm2+portante, PARA AP</v>
      </c>
      <c r="E3264" s="36" t="str">
        <f>SICODI!I193</f>
        <v>METRO</v>
      </c>
      <c r="F3264" s="36"/>
      <c r="G3264" s="66">
        <f>SICODI!J193</f>
        <v>0.35</v>
      </c>
    </row>
    <row r="3265" spans="2:7" x14ac:dyDescent="0.2">
      <c r="B3265" s="36">
        <v>192</v>
      </c>
      <c r="C3265" s="36" t="str">
        <f>SICODI!G194</f>
        <v>CAC53</v>
      </c>
      <c r="D3265" s="140" t="str">
        <f>SICODI!H194</f>
        <v>CONDUCTOR DE ALUMINIO AUTOSOPORTADO SP+AP 3x70 mm2+2x6 mm2+portante, PARA AP</v>
      </c>
      <c r="E3265" s="36" t="str">
        <f>SICODI!I194</f>
        <v>METRO</v>
      </c>
      <c r="F3265" s="36"/>
      <c r="G3265" s="66">
        <f>SICODI!J194</f>
        <v>0.48</v>
      </c>
    </row>
    <row r="3266" spans="2:7" x14ac:dyDescent="0.2">
      <c r="B3266" s="36">
        <v>193</v>
      </c>
      <c r="C3266" s="36" t="str">
        <f>SICODI!G195</f>
        <v>CAC54</v>
      </c>
      <c r="D3266" s="140" t="str">
        <f>SICODI!H195</f>
        <v>CONDUCTOR DE ALUMINIO AUTOSOPORTADO SP+AP 3x70 mm2+2x10 mm2+portante, PARA AP</v>
      </c>
      <c r="E3266" s="36" t="str">
        <f>SICODI!I195</f>
        <v>METRO</v>
      </c>
      <c r="F3266" s="36"/>
      <c r="G3266" s="66">
        <f>SICODI!J195</f>
        <v>0.69</v>
      </c>
    </row>
    <row r="3267" spans="2:7" x14ac:dyDescent="0.2">
      <c r="B3267" s="36">
        <v>194</v>
      </c>
      <c r="C3267" s="36" t="str">
        <f>SICODI!G196</f>
        <v>CAC55</v>
      </c>
      <c r="D3267" s="140" t="str">
        <f>SICODI!H196</f>
        <v>CONDUCTOR DE ALUMINIO AUTOSOPORTADO SP+AP 3x95 mm2+1x6 mm2+portante, PARA AP</v>
      </c>
      <c r="E3267" s="36" t="str">
        <f>SICODI!I196</f>
        <v>METRO</v>
      </c>
      <c r="F3267" s="36"/>
      <c r="G3267" s="66">
        <f>SICODI!J196</f>
        <v>0.14000000000000001</v>
      </c>
    </row>
    <row r="3268" spans="2:7" x14ac:dyDescent="0.2">
      <c r="B3268" s="36">
        <v>195</v>
      </c>
      <c r="C3268" s="36" t="str">
        <f>SICODI!G197</f>
        <v>CAC57</v>
      </c>
      <c r="D3268" s="140" t="str">
        <f>SICODI!H197</f>
        <v>CONDUCTOR DE ALUMINIO AUTOSOPORTADO SP+AP 3x95 mm2+1x10 mm2+portante, PARA AP</v>
      </c>
      <c r="E3268" s="36" t="str">
        <f>SICODI!I197</f>
        <v>METRO</v>
      </c>
      <c r="F3268" s="36"/>
      <c r="G3268" s="66">
        <f>SICODI!J197</f>
        <v>0.27</v>
      </c>
    </row>
    <row r="3269" spans="2:7" x14ac:dyDescent="0.2">
      <c r="B3269" s="36">
        <v>196</v>
      </c>
      <c r="C3269" s="36" t="str">
        <f>SICODI!G198</f>
        <v>CAC58</v>
      </c>
      <c r="D3269" s="140" t="str">
        <f>SICODI!H198</f>
        <v>CONDUCTOR DE ALUMINIO AUTOSOPORTADO SP+AP 3x95 mm2+1x16 mm2+portante, PARA AP</v>
      </c>
      <c r="E3269" s="36" t="str">
        <f>SICODI!I198</f>
        <v>METRO</v>
      </c>
      <c r="F3269" s="36"/>
      <c r="G3269" s="66">
        <f>SICODI!J198</f>
        <v>0.35</v>
      </c>
    </row>
    <row r="3270" spans="2:7" x14ac:dyDescent="0.2">
      <c r="B3270" s="36">
        <v>197</v>
      </c>
      <c r="C3270" s="36" t="str">
        <f>SICODI!G199</f>
        <v>CAC59</v>
      </c>
      <c r="D3270" s="140" t="str">
        <f>SICODI!H199</f>
        <v>CONDUCTOR DE ALUMINIO AUTOSOPORTADO SP+AP 3x95 mm2+1x25 mm2+portante, PARA AP</v>
      </c>
      <c r="E3270" s="36" t="str">
        <f>SICODI!I199</f>
        <v>METRO</v>
      </c>
      <c r="F3270" s="36"/>
      <c r="G3270" s="66">
        <f>SICODI!J199</f>
        <v>0.94</v>
      </c>
    </row>
    <row r="3271" spans="2:7" x14ac:dyDescent="0.2">
      <c r="B3271" s="36">
        <v>198</v>
      </c>
      <c r="C3271" s="36" t="str">
        <f>SICODI!G200</f>
        <v>CAC60</v>
      </c>
      <c r="D3271" s="140" t="str">
        <f>SICODI!H200</f>
        <v>CONDUCTOR DE ALUMINIO AUTOSOPORTADO SP+AP 3x95 mm2+2x16 mm2+portante, PARA AP</v>
      </c>
      <c r="E3271" s="36" t="str">
        <f>SICODI!I200</f>
        <v>METRO</v>
      </c>
      <c r="F3271" s="36"/>
      <c r="G3271" s="66">
        <f>SICODI!J200</f>
        <v>0.96</v>
      </c>
    </row>
    <row r="3272" spans="2:7" x14ac:dyDescent="0.2">
      <c r="B3272" s="36">
        <v>199</v>
      </c>
      <c r="C3272" s="36" t="str">
        <f>SICODI!G201</f>
        <v>CAC61</v>
      </c>
      <c r="D3272" s="140" t="str">
        <f>SICODI!H201</f>
        <v>CONDUCTOR DE ALUMINIO AUTOSOPORTADO SP+AP 3x120 mm2+1x25 mm2+portante, PARA AP</v>
      </c>
      <c r="E3272" s="36" t="str">
        <f>SICODI!I201</f>
        <v>METRO</v>
      </c>
      <c r="F3272" s="36"/>
      <c r="G3272" s="66">
        <f>SICODI!J201</f>
        <v>0.94</v>
      </c>
    </row>
    <row r="3273" spans="2:7" x14ac:dyDescent="0.2">
      <c r="B3273" s="36">
        <v>200</v>
      </c>
      <c r="C3273" s="36" t="str">
        <f>SICODI!G202</f>
        <v>CAC62</v>
      </c>
      <c r="D3273" s="140" t="str">
        <f>SICODI!H202</f>
        <v>CONDUCTOR DE ALUMINIO AUTOSOPORTADO SP+AP 3x150 mm2+1x25 mm2+portante, PARA AP</v>
      </c>
      <c r="E3273" s="36" t="str">
        <f>SICODI!I202</f>
        <v>METRO</v>
      </c>
      <c r="F3273" s="36"/>
      <c r="G3273" s="66">
        <f>SICODI!J202</f>
        <v>0.94</v>
      </c>
    </row>
    <row r="3274" spans="2:7" x14ac:dyDescent="0.2">
      <c r="B3274" s="36">
        <v>201</v>
      </c>
      <c r="C3274" s="36" t="str">
        <f>SICODI!G203</f>
        <v>CAC63</v>
      </c>
      <c r="D3274" s="140" t="str">
        <f>SICODI!H203</f>
        <v>CONDUCTOR DE ALUMINIO AUTOSOPORTADO SP+AP 3x16 mm2+1x25 mm2+portante, PARA SP</v>
      </c>
      <c r="E3274" s="36" t="str">
        <f>SICODI!I203</f>
        <v>METRO</v>
      </c>
      <c r="F3274" s="36"/>
      <c r="G3274" s="66">
        <f>SICODI!J203</f>
        <v>1.35</v>
      </c>
    </row>
    <row r="3275" spans="2:7" x14ac:dyDescent="0.2">
      <c r="B3275" s="36">
        <v>202</v>
      </c>
      <c r="C3275" s="36" t="str">
        <f>SICODI!G204</f>
        <v>CAC64</v>
      </c>
      <c r="D3275" s="140" t="str">
        <f>SICODI!H204</f>
        <v>CONDUCTOR DE ALUMINIO AUTOSOPORTADO SP+AP 3x16 mm2+1x16 mm2+portante, PARA SP</v>
      </c>
      <c r="E3275" s="36" t="str">
        <f>SICODI!I204</f>
        <v>METRO</v>
      </c>
      <c r="F3275" s="36"/>
      <c r="G3275" s="66">
        <f>SICODI!J204</f>
        <v>1.35</v>
      </c>
    </row>
    <row r="3276" spans="2:7" x14ac:dyDescent="0.2">
      <c r="B3276" s="36">
        <v>203</v>
      </c>
      <c r="C3276" s="36" t="str">
        <f>SICODI!G205</f>
        <v>CAC65</v>
      </c>
      <c r="D3276" s="140" t="str">
        <f>SICODI!H205</f>
        <v>CONDUCTOR DE ALUMINIO AUTOSOPORTADO SP+AP 3x25 mm2+1x16 mm2+portante, PARA SP</v>
      </c>
      <c r="E3276" s="36" t="str">
        <f>SICODI!I205</f>
        <v>METRO</v>
      </c>
      <c r="F3276" s="36"/>
      <c r="G3276" s="66">
        <f>SICODI!J205</f>
        <v>1.78</v>
      </c>
    </row>
    <row r="3277" spans="2:7" x14ac:dyDescent="0.2">
      <c r="B3277" s="36">
        <v>204</v>
      </c>
      <c r="C3277" s="36" t="str">
        <f>SICODI!G206</f>
        <v>CAC66</v>
      </c>
      <c r="D3277" s="140" t="str">
        <f>SICODI!H206</f>
        <v>CONDUCTOR DE ALUMINIO AUTOSOPORTADO SP+AP 3x35 mm2+1x16 mm2+portante, PARA SP</v>
      </c>
      <c r="E3277" s="36" t="str">
        <f>SICODI!I206</f>
        <v>METRO</v>
      </c>
      <c r="F3277" s="36"/>
      <c r="G3277" s="66">
        <f>SICODI!J206</f>
        <v>2.0299999999999998</v>
      </c>
    </row>
    <row r="3278" spans="2:7" x14ac:dyDescent="0.2">
      <c r="B3278" s="36">
        <v>205</v>
      </c>
      <c r="C3278" s="36" t="str">
        <f>SICODI!G207</f>
        <v>CAC67</v>
      </c>
      <c r="D3278" s="140" t="str">
        <f>SICODI!H207</f>
        <v>CONDUCTOR DE ALUMINIO AUTOSOPORTADO SP+AP 3x50 mm2+1x16 mm2+portante, PARA SP</v>
      </c>
      <c r="E3278" s="36" t="str">
        <f>SICODI!I207</f>
        <v>METRO</v>
      </c>
      <c r="F3278" s="36"/>
      <c r="G3278" s="66">
        <f>SICODI!J207</f>
        <v>3.33</v>
      </c>
    </row>
    <row r="3279" spans="2:7" x14ac:dyDescent="0.2">
      <c r="B3279" s="36">
        <v>206</v>
      </c>
      <c r="C3279" s="36" t="str">
        <f>SICODI!G208</f>
        <v>CAC68</v>
      </c>
      <c r="D3279" s="140" t="str">
        <f>SICODI!H208</f>
        <v>CONDUCTOR DE ALUMINIO AUTOSOPORTADO SP+AP 3x16 mm2+1x25 mm2+portante, PARA AP</v>
      </c>
      <c r="E3279" s="36" t="str">
        <f>SICODI!I208</f>
        <v>METRO</v>
      </c>
      <c r="F3279" s="36"/>
      <c r="G3279" s="66">
        <f>SICODI!J208</f>
        <v>0.94</v>
      </c>
    </row>
    <row r="3280" spans="2:7" x14ac:dyDescent="0.2">
      <c r="B3280" s="36">
        <v>207</v>
      </c>
      <c r="C3280" s="36" t="str">
        <f>SICODI!G209</f>
        <v>CAC69</v>
      </c>
      <c r="D3280" s="140" t="str">
        <f>SICODI!H209</f>
        <v>CONDUCTOR DE ALUMINIO AUTOSOPORTADO SP+AP 3x16 mm2+1x16 mm2+portante, PARA AP</v>
      </c>
      <c r="E3280" s="36" t="str">
        <f>SICODI!I209</f>
        <v>METRO</v>
      </c>
      <c r="F3280" s="36"/>
      <c r="G3280" s="66">
        <f>SICODI!J209</f>
        <v>0.35</v>
      </c>
    </row>
    <row r="3281" spans="2:7" x14ac:dyDescent="0.2">
      <c r="B3281" s="36">
        <v>208</v>
      </c>
      <c r="C3281" s="36" t="str">
        <f>SICODI!G210</f>
        <v>CAC70</v>
      </c>
      <c r="D3281" s="140" t="str">
        <f>SICODI!H210</f>
        <v>CONDUCTOR DE ALUMINIO AUTOSOPORTADO SP+AP 3x25 mm2+1x16 mm2+portante, PARA AP</v>
      </c>
      <c r="E3281" s="36" t="str">
        <f>SICODI!I210</f>
        <v>METRO</v>
      </c>
      <c r="F3281" s="36"/>
      <c r="G3281" s="66">
        <f>SICODI!J210</f>
        <v>0.35</v>
      </c>
    </row>
    <row r="3282" spans="2:7" x14ac:dyDescent="0.2">
      <c r="B3282" s="36">
        <v>209</v>
      </c>
      <c r="C3282" s="36" t="str">
        <f>SICODI!G211</f>
        <v>CAC71</v>
      </c>
      <c r="D3282" s="140" t="str">
        <f>SICODI!H211</f>
        <v>CONDUCTOR DE ALUMINIO AUTOSOPORTADO SP+AP 3x35 mm2+1x16 mm2+portante, PARA AP</v>
      </c>
      <c r="E3282" s="36" t="str">
        <f>SICODI!I211</f>
        <v>METRO</v>
      </c>
      <c r="F3282" s="36"/>
      <c r="G3282" s="66">
        <f>SICODI!J211</f>
        <v>0.35</v>
      </c>
    </row>
    <row r="3283" spans="2:7" x14ac:dyDescent="0.2">
      <c r="B3283" s="36">
        <v>210</v>
      </c>
      <c r="C3283" s="36" t="str">
        <f>SICODI!G212</f>
        <v>CAC72</v>
      </c>
      <c r="D3283" s="140" t="str">
        <f>SICODI!H212</f>
        <v>CONDUCTOR DE ALUMINIO AUTOSOPORTADO SP+AP 3x50 mm2+1x16 mm2+portante, PARA AP</v>
      </c>
      <c r="E3283" s="36" t="str">
        <f>SICODI!I212</f>
        <v>METRO</v>
      </c>
      <c r="F3283" s="36"/>
      <c r="G3283" s="66">
        <f>SICODI!J212</f>
        <v>0.35</v>
      </c>
    </row>
    <row r="3284" spans="2:7" x14ac:dyDescent="0.2">
      <c r="B3284" s="36">
        <v>211</v>
      </c>
      <c r="C3284" s="36" t="str">
        <f>SICODI!G213</f>
        <v>CAC73</v>
      </c>
      <c r="D3284" s="140" t="str">
        <f>SICODI!H213</f>
        <v>CONDUCTOR DE ALUMINIO AUTOSOPORTADO DE 1x10 mm2+portante</v>
      </c>
      <c r="E3284" s="36" t="str">
        <f>SICODI!I213</f>
        <v>METRO</v>
      </c>
      <c r="F3284" s="36"/>
      <c r="G3284" s="66">
        <f>SICODI!J213</f>
        <v>0.53</v>
      </c>
    </row>
    <row r="3285" spans="2:7" x14ac:dyDescent="0.2">
      <c r="B3285" s="36">
        <v>212</v>
      </c>
      <c r="C3285" s="36" t="str">
        <f>SICODI!G214</f>
        <v>CAC74</v>
      </c>
      <c r="D3285" s="140" t="str">
        <f>SICODI!H214</f>
        <v>CONDUCTOR DE ALUMINIO AUTOSOPORTADO, DUPLEX  DE 2 x 10 + 25 mm2</v>
      </c>
      <c r="E3285" s="36" t="str">
        <f>SICODI!I214</f>
        <v>METRO</v>
      </c>
      <c r="F3285" s="36"/>
      <c r="G3285" s="66">
        <f>SICODI!J214</f>
        <v>1.22</v>
      </c>
    </row>
    <row r="3286" spans="2:7" x14ac:dyDescent="0.2">
      <c r="B3286" s="36">
        <v>213</v>
      </c>
      <c r="C3286" s="36" t="str">
        <f>SICODI!G215</f>
        <v>CAC75</v>
      </c>
      <c r="D3286" s="140" t="str">
        <f>SICODI!H215</f>
        <v>CONDUCTOR DE ALUMINIO AUTOSOPORTADO, TRIPLEX DE 3 x 10 +25 mm2</v>
      </c>
      <c r="E3286" s="36" t="str">
        <f>SICODI!I215</f>
        <v>METRO</v>
      </c>
      <c r="F3286" s="36"/>
      <c r="G3286" s="66">
        <f>SICODI!J215</f>
        <v>1.04</v>
      </c>
    </row>
    <row r="3287" spans="2:7" x14ac:dyDescent="0.2">
      <c r="B3287" s="36">
        <v>214</v>
      </c>
      <c r="C3287" s="36" t="str">
        <f>SICODI!G216</f>
        <v>CAC76</v>
      </c>
      <c r="D3287" s="140" t="str">
        <f>SICODI!H216</f>
        <v>CONDUCTOR DE ALUMINIO AUTOSOPORTADO SP+AP 3x16 mm2+1x10 mm2+portante, PARA SP</v>
      </c>
      <c r="E3287" s="36" t="str">
        <f>SICODI!I216</f>
        <v>METRO</v>
      </c>
      <c r="F3287" s="36"/>
      <c r="G3287" s="66">
        <f>SICODI!J216</f>
        <v>1.35</v>
      </c>
    </row>
    <row r="3288" spans="2:7" x14ac:dyDescent="0.2">
      <c r="B3288" s="36">
        <v>215</v>
      </c>
      <c r="C3288" s="36" t="str">
        <f>SICODI!G217</f>
        <v>CAC77</v>
      </c>
      <c r="D3288" s="140" t="str">
        <f>SICODI!H217</f>
        <v>CONDUCTOR DE ALUMINIO AUTOSOPORTADO SP+AP 3x16 mm2+2x16 mm2+portante, PARA AP</v>
      </c>
      <c r="E3288" s="36" t="str">
        <f>SICODI!I217</f>
        <v>METRO</v>
      </c>
      <c r="F3288" s="36"/>
      <c r="G3288" s="66">
        <f>SICODI!J217</f>
        <v>0.96</v>
      </c>
    </row>
    <row r="3289" spans="2:7" x14ac:dyDescent="0.2">
      <c r="B3289" s="36">
        <v>216</v>
      </c>
      <c r="C3289" s="36" t="str">
        <f>SICODI!G218</f>
        <v>CAC78</v>
      </c>
      <c r="D3289" s="140" t="str">
        <f>SICODI!H218</f>
        <v>CONDUCTOR DE ALUMINIO AUTOSOPORTADO SP+AP 3x16 mm2+2x16 mm2+portante, PARA SP</v>
      </c>
      <c r="E3289" s="36" t="str">
        <f>SICODI!I218</f>
        <v>METRO</v>
      </c>
      <c r="F3289" s="36"/>
      <c r="G3289" s="66">
        <f>SICODI!J218</f>
        <v>1.35</v>
      </c>
    </row>
    <row r="3290" spans="2:7" x14ac:dyDescent="0.2">
      <c r="B3290" s="36">
        <v>217</v>
      </c>
      <c r="C3290" s="36" t="str">
        <f>SICODI!G219</f>
        <v>CAC79</v>
      </c>
      <c r="D3290" s="140" t="str">
        <f>SICODI!H219</f>
        <v>CONDUCTOR DE ALUMINIO AUTOSOPORTADO SP+AP 1x16 mm2+1x16 mm2+portante, PARA SP</v>
      </c>
      <c r="E3290" s="36" t="str">
        <f>SICODI!I219</f>
        <v>METRO</v>
      </c>
      <c r="F3290" s="36"/>
      <c r="G3290" s="66">
        <f>SICODI!J219</f>
        <v>1.05</v>
      </c>
    </row>
    <row r="3291" spans="2:7" x14ac:dyDescent="0.2">
      <c r="B3291" s="36">
        <v>218</v>
      </c>
      <c r="C3291" s="36" t="str">
        <f>SICODI!G220</f>
        <v>CAC80</v>
      </c>
      <c r="D3291" s="140" t="str">
        <f>SICODI!H220</f>
        <v>CONDUCTOR DE ALUMINIO AUTOSOPORTADO SP+AP 1x16 mm2+1x16 mm2+portante, PARA AP</v>
      </c>
      <c r="E3291" s="36" t="str">
        <f>SICODI!I220</f>
        <v>METRO</v>
      </c>
      <c r="F3291" s="36"/>
      <c r="G3291" s="66">
        <f>SICODI!J220</f>
        <v>0.35</v>
      </c>
    </row>
    <row r="3292" spans="2:7" x14ac:dyDescent="0.2">
      <c r="B3292" s="36">
        <v>219</v>
      </c>
      <c r="C3292" s="36" t="str">
        <f>SICODI!G221</f>
        <v>CAC81</v>
      </c>
      <c r="D3292" s="140" t="str">
        <f>SICODI!H221</f>
        <v>CONDUCTOR DE ALUMINIO AUTOSOPORTADO SP+AP 1x25 mm2+1x16 mm2+portante, PARA SP</v>
      </c>
      <c r="E3292" s="36" t="str">
        <f>SICODI!I221</f>
        <v>METRO</v>
      </c>
      <c r="F3292" s="36"/>
      <c r="G3292" s="66">
        <f>SICODI!J221</f>
        <v>1.26</v>
      </c>
    </row>
    <row r="3293" spans="2:7" x14ac:dyDescent="0.2">
      <c r="B3293" s="36">
        <v>220</v>
      </c>
      <c r="C3293" s="36" t="str">
        <f>SICODI!G222</f>
        <v>CAC82</v>
      </c>
      <c r="D3293" s="140" t="str">
        <f>SICODI!H222</f>
        <v>CONDUCTOR DE ALUMINIO AUTOSOPORTADO SP+AP 1x25 mm2+1x16 mm2+portante, PARA AP</v>
      </c>
      <c r="E3293" s="36" t="str">
        <f>SICODI!I222</f>
        <v>METRO</v>
      </c>
      <c r="F3293" s="36"/>
      <c r="G3293" s="66">
        <f>SICODI!J222</f>
        <v>0.35</v>
      </c>
    </row>
    <row r="3294" spans="2:7" x14ac:dyDescent="0.2">
      <c r="B3294" s="36">
        <v>221</v>
      </c>
      <c r="C3294" s="36" t="str">
        <f>SICODI!G223</f>
        <v>CAC83</v>
      </c>
      <c r="D3294" s="140" t="str">
        <f>SICODI!H223</f>
        <v>CONDUCTOR DE ALUMINIO AUTOSOPORTADO SP+AP 1x25 mm2+1x25 mm2+portante, PARA SP</v>
      </c>
      <c r="E3294" s="36" t="str">
        <f>SICODI!I223</f>
        <v>METRO</v>
      </c>
      <c r="F3294" s="36"/>
      <c r="G3294" s="66">
        <f>SICODI!J223</f>
        <v>1.26</v>
      </c>
    </row>
    <row r="3295" spans="2:7" x14ac:dyDescent="0.2">
      <c r="B3295" s="36">
        <v>222</v>
      </c>
      <c r="C3295" s="36" t="str">
        <f>SICODI!G224</f>
        <v>CAC84</v>
      </c>
      <c r="D3295" s="140" t="str">
        <f>SICODI!H224</f>
        <v>CONDUCTOR DE ALUMINIO AUTOSOPORTADO SP+AP 1x25 mm2+1x25 mm2+portante, PARA AP</v>
      </c>
      <c r="E3295" s="36" t="str">
        <f>SICODI!I224</f>
        <v>METRO</v>
      </c>
      <c r="F3295" s="36"/>
      <c r="G3295" s="66">
        <f>SICODI!J224</f>
        <v>0.94</v>
      </c>
    </row>
    <row r="3296" spans="2:7" x14ac:dyDescent="0.2">
      <c r="B3296" s="36">
        <v>223</v>
      </c>
      <c r="C3296" s="36" t="str">
        <f>SICODI!G225</f>
        <v>CAC85</v>
      </c>
      <c r="D3296" s="140" t="str">
        <f>SICODI!H225</f>
        <v>CONDUCTOR DE ALUMINIO AUTOSOPORTADO SP+AP 2x16 mm2+1x16 mm2+portante, PARA SP</v>
      </c>
      <c r="E3296" s="36" t="str">
        <f>SICODI!I225</f>
        <v>METRO</v>
      </c>
      <c r="F3296" s="36"/>
      <c r="G3296" s="66">
        <f>SICODI!J225</f>
        <v>1.29</v>
      </c>
    </row>
    <row r="3297" spans="2:7" x14ac:dyDescent="0.2">
      <c r="B3297" s="36">
        <v>224</v>
      </c>
      <c r="C3297" s="36" t="str">
        <f>SICODI!G226</f>
        <v>CAC86</v>
      </c>
      <c r="D3297" s="140" t="str">
        <f>SICODI!H226</f>
        <v>CONDUCTOR DE ALUMINIO AUTOSOPORTADO SP+AP 2x16 mm2+1x16 mm2+portante, PARA AP</v>
      </c>
      <c r="E3297" s="36" t="str">
        <f>SICODI!I226</f>
        <v>METRO</v>
      </c>
      <c r="F3297" s="36"/>
      <c r="G3297" s="66">
        <f>SICODI!J226</f>
        <v>0.35</v>
      </c>
    </row>
    <row r="3298" spans="2:7" x14ac:dyDescent="0.2">
      <c r="B3298" s="36">
        <v>225</v>
      </c>
      <c r="C3298" s="36" t="str">
        <f>SICODI!G227</f>
        <v>CAC87</v>
      </c>
      <c r="D3298" s="140" t="str">
        <f>SICODI!H227</f>
        <v>CONDUCTOR DE ALUMINIO AUTOSOPORTADO SP+AP 2x16 mm2+1x25 mm2+portante, PARA SP</v>
      </c>
      <c r="E3298" s="36" t="str">
        <f>SICODI!I227</f>
        <v>METRO</v>
      </c>
      <c r="F3298" s="36"/>
      <c r="G3298" s="66">
        <f>SICODI!J227</f>
        <v>1.29</v>
      </c>
    </row>
    <row r="3299" spans="2:7" x14ac:dyDescent="0.2">
      <c r="B3299" s="36">
        <v>226</v>
      </c>
      <c r="C3299" s="36" t="str">
        <f>SICODI!G228</f>
        <v>CAC88</v>
      </c>
      <c r="D3299" s="140" t="str">
        <f>SICODI!H228</f>
        <v>CONDUCTOR DE ALUMINIO AUTOSOPORTADO SP+AP 2x16 mm2+1x25 mm2+portante, PARA AP</v>
      </c>
      <c r="E3299" s="36" t="str">
        <f>SICODI!I228</f>
        <v>METRO</v>
      </c>
      <c r="F3299" s="36"/>
      <c r="G3299" s="66">
        <f>SICODI!J228</f>
        <v>0.94</v>
      </c>
    </row>
    <row r="3300" spans="2:7" x14ac:dyDescent="0.2">
      <c r="B3300" s="36">
        <v>227</v>
      </c>
      <c r="C3300" s="36" t="str">
        <f>SICODI!G229</f>
        <v>CAC89</v>
      </c>
      <c r="D3300" s="140" t="str">
        <f>SICODI!H229</f>
        <v>CONDUCTOR DE ALUMINIO AUTOSOPORTADO SP+AP 2x16 mm2+2x16 mm2+portante, PARA SP</v>
      </c>
      <c r="E3300" s="36" t="str">
        <f>SICODI!I229</f>
        <v>METRO</v>
      </c>
      <c r="F3300" s="36"/>
      <c r="G3300" s="66">
        <f>SICODI!J229</f>
        <v>1.29</v>
      </c>
    </row>
    <row r="3301" spans="2:7" x14ac:dyDescent="0.2">
      <c r="B3301" s="36">
        <v>228</v>
      </c>
      <c r="C3301" s="36" t="str">
        <f>SICODI!G230</f>
        <v>CAC90</v>
      </c>
      <c r="D3301" s="140" t="str">
        <f>SICODI!H230</f>
        <v>CONDUCTOR DE ALUMINIO AUTOSOPORTADO SP+AP 2x16 mm2+2x16 mm2+portante, PARA AP</v>
      </c>
      <c r="E3301" s="36" t="str">
        <f>SICODI!I230</f>
        <v>METRO</v>
      </c>
      <c r="F3301" s="36"/>
      <c r="G3301" s="66">
        <f>SICODI!J230</f>
        <v>0.96</v>
      </c>
    </row>
    <row r="3302" spans="2:7" x14ac:dyDescent="0.2">
      <c r="B3302" s="36">
        <v>229</v>
      </c>
      <c r="C3302" s="36" t="str">
        <f>SICODI!G231</f>
        <v>CAC91</v>
      </c>
      <c r="D3302" s="140" t="str">
        <f>SICODI!H231</f>
        <v>CONDUCTOR DE ALUMINIO AUTOSOPORTADO SP+AP 2x25 mm2+1x16 mm2+portante, PARA SP</v>
      </c>
      <c r="E3302" s="36" t="str">
        <f>SICODI!I231</f>
        <v>METRO</v>
      </c>
      <c r="F3302" s="36"/>
      <c r="G3302" s="66">
        <f>SICODI!J231</f>
        <v>1.79</v>
      </c>
    </row>
    <row r="3303" spans="2:7" x14ac:dyDescent="0.2">
      <c r="B3303" s="36">
        <v>230</v>
      </c>
      <c r="C3303" s="36" t="str">
        <f>SICODI!G232</f>
        <v>CAC92</v>
      </c>
      <c r="D3303" s="140" t="str">
        <f>SICODI!H232</f>
        <v>CONDUCTOR DE ALUMINIO AUTOSOPORTADO SP+AP 2x25 mm2+1x16 mm2+portante, PARA AP</v>
      </c>
      <c r="E3303" s="36" t="str">
        <f>SICODI!I232</f>
        <v>METRO</v>
      </c>
      <c r="F3303" s="36"/>
      <c r="G3303" s="66">
        <f>SICODI!J232</f>
        <v>0.35</v>
      </c>
    </row>
    <row r="3304" spans="2:7" x14ac:dyDescent="0.2">
      <c r="B3304" s="36">
        <v>231</v>
      </c>
      <c r="C3304" s="36" t="str">
        <f>SICODI!G233</f>
        <v>CAC93</v>
      </c>
      <c r="D3304" s="140" t="str">
        <f>SICODI!H233</f>
        <v>CONDUCTOR DE ALUMINIO AUTOSOPORTADO SP+AP 2x35 mm2+1x16 mm2+portante, PARA SP</v>
      </c>
      <c r="E3304" s="36" t="str">
        <f>SICODI!I233</f>
        <v>METRO</v>
      </c>
      <c r="F3304" s="36"/>
      <c r="G3304" s="66">
        <f>SICODI!J233</f>
        <v>2.4500000000000002</v>
      </c>
    </row>
    <row r="3305" spans="2:7" x14ac:dyDescent="0.2">
      <c r="B3305" s="36">
        <v>232</v>
      </c>
      <c r="C3305" s="36" t="str">
        <f>SICODI!G234</f>
        <v>CAC94</v>
      </c>
      <c r="D3305" s="140" t="str">
        <f>SICODI!H234</f>
        <v>CONDUCTOR DE ALUMINIO AUTOSOPORTADO SP+AP 2x35 mm2+1x16 mm2+portante, PARA AP</v>
      </c>
      <c r="E3305" s="36" t="str">
        <f>SICODI!I234</f>
        <v>METRO</v>
      </c>
      <c r="F3305" s="36"/>
      <c r="G3305" s="66">
        <f>SICODI!J234</f>
        <v>0.35</v>
      </c>
    </row>
    <row r="3306" spans="2:7" x14ac:dyDescent="0.2">
      <c r="B3306" s="36">
        <v>233</v>
      </c>
      <c r="C3306" s="36" t="str">
        <f>SICODI!G235</f>
        <v>CAC95</v>
      </c>
      <c r="D3306" s="140" t="str">
        <f>SICODI!H235</f>
        <v>CONDUCTOR DE ALUMINIO AUTOSOPORTADO SP+AP 1x35 mm2+1x16 mm2+portante, PARA AP</v>
      </c>
      <c r="E3306" s="36" t="str">
        <f>SICODI!I235</f>
        <v>METRO</v>
      </c>
      <c r="F3306" s="36"/>
      <c r="G3306" s="66">
        <f>SICODI!J235</f>
        <v>0.94</v>
      </c>
    </row>
    <row r="3307" spans="2:7" x14ac:dyDescent="0.2">
      <c r="B3307" s="36">
        <v>234</v>
      </c>
      <c r="C3307" s="36" t="str">
        <f>SICODI!G236</f>
        <v>CAC96</v>
      </c>
      <c r="D3307" s="140" t="str">
        <f>SICODI!H236</f>
        <v>CONDUCTOR DE ALUMINIO AUTOSOPORTADO SP+AP 1x35 mm2+1x16 mm2+portante, PARA SP</v>
      </c>
      <c r="E3307" s="36" t="str">
        <f>SICODI!I236</f>
        <v>UND.</v>
      </c>
      <c r="F3307" s="36"/>
      <c r="G3307" s="66">
        <f>SICODI!J236</f>
        <v>1.1399999999999999</v>
      </c>
    </row>
    <row r="3308" spans="2:7" x14ac:dyDescent="0.2">
      <c r="B3308" s="36">
        <v>235</v>
      </c>
      <c r="C3308" s="36" t="str">
        <f>SICODI!G237</f>
        <v>CAE01</v>
      </c>
      <c r="D3308" s="140" t="str">
        <f>SICODI!H237</f>
        <v>CONDUCTOR DE ALUMINIO AUTOSOPORTADO 3x35 mm2 + portante</v>
      </c>
      <c r="E3308" s="36" t="str">
        <f>SICODI!I237</f>
        <v>METRO</v>
      </c>
      <c r="F3308" s="36"/>
      <c r="G3308" s="66">
        <f>SICODI!J237</f>
        <v>9.85</v>
      </c>
    </row>
    <row r="3309" spans="2:7" x14ac:dyDescent="0.2">
      <c r="B3309" s="36">
        <v>236</v>
      </c>
      <c r="C3309" s="36" t="str">
        <f>SICODI!G238</f>
        <v>CAE02</v>
      </c>
      <c r="D3309" s="140" t="str">
        <f>SICODI!H238</f>
        <v>CONDUCTOR DE ALUMINIO AUTOSOPORTADO 3x70 mm2 + portante</v>
      </c>
      <c r="E3309" s="36" t="str">
        <f>SICODI!I238</f>
        <v>METRO</v>
      </c>
      <c r="F3309" s="36"/>
      <c r="G3309" s="66">
        <f>SICODI!J238</f>
        <v>17.22</v>
      </c>
    </row>
    <row r="3310" spans="2:7" x14ac:dyDescent="0.2">
      <c r="B3310" s="36">
        <v>237</v>
      </c>
      <c r="C3310" s="36" t="str">
        <f>SICODI!G239</f>
        <v>CAE03</v>
      </c>
      <c r="D3310" s="140" t="str">
        <f>SICODI!H239</f>
        <v>CONDUCTOR DE ALUMINIO AUTOSOPORTADO 3x120 mm2 + portante</v>
      </c>
      <c r="E3310" s="36" t="str">
        <f>SICODI!I239</f>
        <v>METRO</v>
      </c>
      <c r="F3310" s="36"/>
      <c r="G3310" s="66">
        <f>SICODI!J239</f>
        <v>21.59</v>
      </c>
    </row>
    <row r="3311" spans="2:7" x14ac:dyDescent="0.2">
      <c r="B3311" s="36">
        <v>238</v>
      </c>
      <c r="C3311" s="36" t="str">
        <f>SICODI!G240</f>
        <v>CAE04</v>
      </c>
      <c r="D3311" s="140" t="str">
        <f>SICODI!H240</f>
        <v>CONDUCTOR DE ALUMINIO AUTOSOPORTADO 3x50 mm2 + portante</v>
      </c>
      <c r="E3311" s="36" t="str">
        <f>SICODI!I240</f>
        <v>METRO</v>
      </c>
      <c r="F3311" s="36"/>
      <c r="G3311" s="66">
        <f>SICODI!J240</f>
        <v>15.82</v>
      </c>
    </row>
    <row r="3312" spans="2:7" x14ac:dyDescent="0.2">
      <c r="B3312" s="36">
        <v>239</v>
      </c>
      <c r="C3312" s="36" t="str">
        <f>SICODI!G241</f>
        <v>CAE05</v>
      </c>
      <c r="D3312" s="140" t="str">
        <f>SICODI!H241</f>
        <v>CONDUCTOR DE ALUMINIO AUTOSOPORTADO 3x95 mm2 + portante</v>
      </c>
      <c r="E3312" s="36" t="str">
        <f>SICODI!I241</f>
        <v>METRO</v>
      </c>
      <c r="F3312" s="36"/>
      <c r="G3312" s="66">
        <f>SICODI!J241</f>
        <v>19.96</v>
      </c>
    </row>
    <row r="3313" spans="2:7" x14ac:dyDescent="0.2">
      <c r="B3313" s="36">
        <v>240</v>
      </c>
      <c r="C3313" s="36" t="str">
        <f>SICODI!G242</f>
        <v>CAE06</v>
      </c>
      <c r="D3313" s="140" t="str">
        <f>SICODI!H242</f>
        <v>CONDUCTOR DE ALUMINIO AUTOSOPORTADO 3x16 mm2 + portante</v>
      </c>
      <c r="E3313" s="36" t="str">
        <f>SICODI!I242</f>
        <v>METRO</v>
      </c>
      <c r="F3313" s="36"/>
      <c r="G3313" s="66">
        <f>SICODI!J242</f>
        <v>3.97</v>
      </c>
    </row>
    <row r="3314" spans="2:7" x14ac:dyDescent="0.2">
      <c r="B3314" s="36">
        <v>241</v>
      </c>
      <c r="C3314" s="36" t="str">
        <f>SICODI!G243</f>
        <v>CAE07</v>
      </c>
      <c r="D3314" s="140" t="str">
        <f>SICODI!H243</f>
        <v>CONDUCTOR DE ALUMINIO AUTOSOPORTADO 3x25 mm2 + portante</v>
      </c>
      <c r="E3314" s="36" t="str">
        <f>SICODI!I243</f>
        <v>METRO</v>
      </c>
      <c r="F3314" s="36"/>
      <c r="G3314" s="66">
        <f>SICODI!J243</f>
        <v>7.98</v>
      </c>
    </row>
    <row r="3315" spans="2:7" x14ac:dyDescent="0.2">
      <c r="B3315" s="36">
        <v>242</v>
      </c>
      <c r="C3315" s="36" t="str">
        <f>SICODI!G244</f>
        <v>CAE08</v>
      </c>
      <c r="D3315" s="140" t="str">
        <f>SICODI!H244</f>
        <v>CONDUCTOR DE ALUMINIO AUTOSOPORTADO 3x185 mm2 + portante</v>
      </c>
      <c r="E3315" s="36" t="str">
        <f>SICODI!I244</f>
        <v>METRO</v>
      </c>
      <c r="F3315" s="36"/>
      <c r="G3315" s="66">
        <f>SICODI!J244</f>
        <v>25.94</v>
      </c>
    </row>
    <row r="3316" spans="2:7" x14ac:dyDescent="0.2">
      <c r="B3316" s="36">
        <v>243</v>
      </c>
      <c r="C3316" s="36" t="str">
        <f>SICODI!G245</f>
        <v>CAM01</v>
      </c>
      <c r="D3316" s="140" t="str">
        <f>SICODI!H245</f>
        <v>CONDUCTOR DE ALUMINIO PROTEGIDO, DE 70 mm2, 7 HILOS; MEDIA TENSIÓN</v>
      </c>
      <c r="E3316" s="36" t="str">
        <f>SICODI!I245</f>
        <v>METRO</v>
      </c>
      <c r="F3316" s="36"/>
      <c r="G3316" s="66">
        <f>SICODI!J245</f>
        <v>1.31</v>
      </c>
    </row>
    <row r="3317" spans="2:7" x14ac:dyDescent="0.2">
      <c r="B3317" s="36">
        <v>244</v>
      </c>
      <c r="C3317" s="36" t="str">
        <f>SICODI!G246</f>
        <v>CAM02</v>
      </c>
      <c r="D3317" s="140" t="str">
        <f>SICODI!H246</f>
        <v>CONDUCTOR DE ALUMINIO PROTEGIDO, DE 50 mm2</v>
      </c>
      <c r="E3317" s="36" t="str">
        <f>SICODI!I246</f>
        <v>METRO</v>
      </c>
      <c r="F3317" s="36"/>
      <c r="G3317" s="66">
        <f>SICODI!J246</f>
        <v>0.98</v>
      </c>
    </row>
    <row r="3318" spans="2:7" x14ac:dyDescent="0.2">
      <c r="B3318" s="36">
        <v>245</v>
      </c>
      <c r="C3318" s="36" t="str">
        <f>SICODI!G247</f>
        <v>CBA01</v>
      </c>
      <c r="D3318" s="140" t="str">
        <f>SICODI!H247</f>
        <v>CONDUCTOR DE COBRE DESNUDO  6 mm2, 1 HILO</v>
      </c>
      <c r="E3318" s="36" t="str">
        <f>SICODI!I247</f>
        <v>METRO</v>
      </c>
      <c r="F3318" s="36"/>
      <c r="G3318" s="66">
        <f>SICODI!J247</f>
        <v>1</v>
      </c>
    </row>
    <row r="3319" spans="2:7" x14ac:dyDescent="0.2">
      <c r="B3319" s="36">
        <v>246</v>
      </c>
      <c r="C3319" s="36" t="str">
        <f>SICODI!G248</f>
        <v>CBA02</v>
      </c>
      <c r="D3319" s="140" t="str">
        <f>SICODI!H248</f>
        <v>CONDUCTOR DE COBRE DESNUDO  6 mm2, 7 HILOS</v>
      </c>
      <c r="E3319" s="36" t="str">
        <f>SICODI!I248</f>
        <v>METRO</v>
      </c>
      <c r="F3319" s="36"/>
      <c r="G3319" s="66">
        <f>SICODI!J248</f>
        <v>1</v>
      </c>
    </row>
    <row r="3320" spans="2:7" x14ac:dyDescent="0.2">
      <c r="B3320" s="36">
        <v>247</v>
      </c>
      <c r="C3320" s="36" t="str">
        <f>SICODI!G249</f>
        <v>CBA03</v>
      </c>
      <c r="D3320" s="140" t="str">
        <f>SICODI!H249</f>
        <v>CONDUCTOR DE COBRE DESNUDO 10 mm2, 1 HILO</v>
      </c>
      <c r="E3320" s="36" t="str">
        <f>SICODI!I249</f>
        <v>METRO</v>
      </c>
      <c r="F3320" s="36"/>
      <c r="G3320" s="66">
        <f>SICODI!J249</f>
        <v>1.1599999999999999</v>
      </c>
    </row>
    <row r="3321" spans="2:7" x14ac:dyDescent="0.2">
      <c r="B3321" s="36">
        <v>248</v>
      </c>
      <c r="C3321" s="36" t="str">
        <f>SICODI!G250</f>
        <v>CBA04</v>
      </c>
      <c r="D3321" s="140" t="str">
        <f>SICODI!H250</f>
        <v>CONDUCTOR DE COBRE DESNUDO 10 mm2, 7 HILOS</v>
      </c>
      <c r="E3321" s="36" t="str">
        <f>SICODI!I250</f>
        <v>METRO</v>
      </c>
      <c r="F3321" s="36"/>
      <c r="G3321" s="66">
        <f>SICODI!J250</f>
        <v>1.51</v>
      </c>
    </row>
    <row r="3322" spans="2:7" x14ac:dyDescent="0.2">
      <c r="B3322" s="36">
        <v>249</v>
      </c>
      <c r="C3322" s="36" t="str">
        <f>SICODI!G251</f>
        <v>CBA05</v>
      </c>
      <c r="D3322" s="140" t="str">
        <f>SICODI!H251</f>
        <v>CONDUCTOR DE COBRE DESNUDO 16 mm2, 1 HILO</v>
      </c>
      <c r="E3322" s="36" t="str">
        <f>SICODI!I251</f>
        <v>METRO</v>
      </c>
      <c r="F3322" s="36"/>
      <c r="G3322" s="66">
        <f>SICODI!J251</f>
        <v>2.21</v>
      </c>
    </row>
    <row r="3323" spans="2:7" x14ac:dyDescent="0.2">
      <c r="B3323" s="36">
        <v>250</v>
      </c>
      <c r="C3323" s="36" t="str">
        <f>SICODI!G252</f>
        <v>CBA06</v>
      </c>
      <c r="D3323" s="140" t="str">
        <f>SICODI!H252</f>
        <v>CONDUCTOR DE COBRE DESNUDO 16 mm2, 7 HILOS</v>
      </c>
      <c r="E3323" s="36" t="str">
        <f>SICODI!I252</f>
        <v>METRO</v>
      </c>
      <c r="F3323" s="36"/>
      <c r="G3323" s="66">
        <f>SICODI!J252</f>
        <v>2.21</v>
      </c>
    </row>
    <row r="3324" spans="2:7" x14ac:dyDescent="0.2">
      <c r="B3324" s="36">
        <v>251</v>
      </c>
      <c r="C3324" s="36" t="str">
        <f>SICODI!G253</f>
        <v>CBA07</v>
      </c>
      <c r="D3324" s="140" t="str">
        <f>SICODI!H253</f>
        <v>CONDUCTOR DE COBRE DESNUDO 25 mm2, 7 HILOS</v>
      </c>
      <c r="E3324" s="36" t="str">
        <f>SICODI!I253</f>
        <v>METRO</v>
      </c>
      <c r="F3324" s="36"/>
      <c r="G3324" s="66">
        <f>SICODI!J253</f>
        <v>3.14</v>
      </c>
    </row>
    <row r="3325" spans="2:7" x14ac:dyDescent="0.2">
      <c r="B3325" s="36">
        <v>252</v>
      </c>
      <c r="C3325" s="36" t="str">
        <f>SICODI!G254</f>
        <v>CBA08</v>
      </c>
      <c r="D3325" s="140" t="str">
        <f>SICODI!H254</f>
        <v>CONDUCTOR DE COBRE DESNUDO 35 mm2, 7 HILOS</v>
      </c>
      <c r="E3325" s="36" t="str">
        <f>SICODI!I254</f>
        <v>METRO</v>
      </c>
      <c r="F3325" s="36"/>
      <c r="G3325" s="66">
        <f>SICODI!J254</f>
        <v>4.0999999999999996</v>
      </c>
    </row>
    <row r="3326" spans="2:7" x14ac:dyDescent="0.2">
      <c r="B3326" s="36">
        <v>253</v>
      </c>
      <c r="C3326" s="36" t="str">
        <f>SICODI!G255</f>
        <v>CBA09</v>
      </c>
      <c r="D3326" s="140" t="str">
        <f>SICODI!H255</f>
        <v>CONDUCTOR DE COBRE DESNUDO 50 mm2, 19 HILOS</v>
      </c>
      <c r="E3326" s="36" t="str">
        <f>SICODI!I255</f>
        <v>METRO</v>
      </c>
      <c r="F3326" s="36"/>
      <c r="G3326" s="66">
        <f>SICODI!J255</f>
        <v>5.31</v>
      </c>
    </row>
    <row r="3327" spans="2:7" x14ac:dyDescent="0.2">
      <c r="B3327" s="36">
        <v>254</v>
      </c>
      <c r="C3327" s="36" t="str">
        <f>SICODI!G256</f>
        <v>CBA10</v>
      </c>
      <c r="D3327" s="140" t="str">
        <f>SICODI!H256</f>
        <v>CONDUCTOR DE COBRE DESNUDO 70 mm2, 19 HILOS</v>
      </c>
      <c r="E3327" s="36" t="str">
        <f>SICODI!I256</f>
        <v>METRO</v>
      </c>
      <c r="F3327" s="36"/>
      <c r="G3327" s="66">
        <f>SICODI!J256</f>
        <v>7.28</v>
      </c>
    </row>
    <row r="3328" spans="2:7" x14ac:dyDescent="0.2">
      <c r="B3328" s="36">
        <v>255</v>
      </c>
      <c r="C3328" s="36" t="str">
        <f>SICODI!G257</f>
        <v>CBA11</v>
      </c>
      <c r="D3328" s="140" t="str">
        <f>SICODI!H257</f>
        <v>CONDUCTOR DE COBRE DESNUDO 85 mm2</v>
      </c>
      <c r="E3328" s="36" t="str">
        <f>SICODI!I257</f>
        <v>METRO</v>
      </c>
      <c r="F3328" s="36"/>
      <c r="G3328" s="66">
        <f>SICODI!J257</f>
        <v>8.33</v>
      </c>
    </row>
    <row r="3329" spans="2:7" x14ac:dyDescent="0.2">
      <c r="B3329" s="36">
        <v>256</v>
      </c>
      <c r="C3329" s="36" t="str">
        <f>SICODI!G258</f>
        <v>CBA12</v>
      </c>
      <c r="D3329" s="140" t="str">
        <f>SICODI!H258</f>
        <v>CONDUCTOR DE COBRE DESNUDO 95 mm2</v>
      </c>
      <c r="E3329" s="36" t="str">
        <f>SICODI!I258</f>
        <v>METRO</v>
      </c>
      <c r="F3329" s="36"/>
      <c r="G3329" s="66">
        <f>SICODI!J258</f>
        <v>9.1</v>
      </c>
    </row>
    <row r="3330" spans="2:7" x14ac:dyDescent="0.2">
      <c r="B3330" s="36">
        <v>257</v>
      </c>
      <c r="C3330" s="36" t="str">
        <f>SICODI!G259</f>
        <v>CBA13</v>
      </c>
      <c r="D3330" s="140" t="str">
        <f>SICODI!H259</f>
        <v>CONDUCTOR DE COBRE DESNUDO 120 mm2</v>
      </c>
      <c r="E3330" s="36" t="str">
        <f>SICODI!I259</f>
        <v>METRO</v>
      </c>
      <c r="F3330" s="36"/>
      <c r="G3330" s="66">
        <f>SICODI!J259</f>
        <v>10.96</v>
      </c>
    </row>
    <row r="3331" spans="2:7" x14ac:dyDescent="0.2">
      <c r="B3331" s="36">
        <v>258</v>
      </c>
      <c r="C3331" s="36" t="str">
        <f>SICODI!G260</f>
        <v>CBA14</v>
      </c>
      <c r="D3331" s="140" t="str">
        <f>SICODI!H260</f>
        <v>CONDUCTOR DE COBRE DESNUDO 125 mm2</v>
      </c>
      <c r="E3331" s="36" t="str">
        <f>SICODI!I260</f>
        <v>METRO</v>
      </c>
      <c r="F3331" s="36"/>
      <c r="G3331" s="66">
        <f>SICODI!J260</f>
        <v>11.33</v>
      </c>
    </row>
    <row r="3332" spans="2:7" x14ac:dyDescent="0.2">
      <c r="B3332" s="36">
        <v>259</v>
      </c>
      <c r="C3332" s="36" t="str">
        <f>SICODI!G261</f>
        <v>CBA15</v>
      </c>
      <c r="D3332" s="140" t="str">
        <f>SICODI!H261</f>
        <v>CONDUCTOR DE COBRE DESNUDO 135 mm2</v>
      </c>
      <c r="E3332" s="36" t="str">
        <f>SICODI!I261</f>
        <v>METRO</v>
      </c>
      <c r="F3332" s="36"/>
      <c r="G3332" s="66">
        <f>SICODI!J261</f>
        <v>13.1</v>
      </c>
    </row>
    <row r="3333" spans="2:7" x14ac:dyDescent="0.2">
      <c r="B3333" s="36">
        <v>260</v>
      </c>
      <c r="C3333" s="36" t="str">
        <f>SICODI!G262</f>
        <v>CBA16</v>
      </c>
      <c r="D3333" s="140" t="str">
        <f>SICODI!H262</f>
        <v>CONDUCTOR DE COBRE DESNUDO 150 mm2</v>
      </c>
      <c r="E3333" s="36" t="str">
        <f>SICODI!I262</f>
        <v>METRO</v>
      </c>
      <c r="F3333" s="36"/>
      <c r="G3333" s="66">
        <f>SICODI!J262</f>
        <v>15.48</v>
      </c>
    </row>
    <row r="3334" spans="2:7" x14ac:dyDescent="0.2">
      <c r="B3334" s="36">
        <v>261</v>
      </c>
      <c r="C3334" s="36" t="str">
        <f>SICODI!G263</f>
        <v>CBA17</v>
      </c>
      <c r="D3334" s="140" t="str">
        <f>SICODI!H263</f>
        <v>CONDUCTOR DE COBRE DESNUDO 185 mm2</v>
      </c>
      <c r="E3334" s="36" t="str">
        <f>SICODI!I263</f>
        <v>METRO</v>
      </c>
      <c r="F3334" s="36"/>
      <c r="G3334" s="66">
        <f>SICODI!J263</f>
        <v>17.13</v>
      </c>
    </row>
    <row r="3335" spans="2:7" x14ac:dyDescent="0.2">
      <c r="B3335" s="36">
        <v>262</v>
      </c>
      <c r="C3335" s="36" t="str">
        <f>SICODI!G264</f>
        <v>CBB01</v>
      </c>
      <c r="D3335" s="140" t="str">
        <f>SICODI!H264</f>
        <v>CONDUCTOR DE COBRE PROTEGIDO, DE  6 mm2, 1 HILO; BAJA TENSION</v>
      </c>
      <c r="E3335" s="36" t="str">
        <f>SICODI!I264</f>
        <v>METRO</v>
      </c>
      <c r="F3335" s="36"/>
      <c r="G3335" s="66">
        <f>SICODI!J264</f>
        <v>0.81</v>
      </c>
    </row>
    <row r="3336" spans="2:7" x14ac:dyDescent="0.2">
      <c r="B3336" s="36">
        <v>263</v>
      </c>
      <c r="C3336" s="36" t="str">
        <f>SICODI!G265</f>
        <v>CBB02</v>
      </c>
      <c r="D3336" s="140" t="str">
        <f>SICODI!H265</f>
        <v>CONDUCTOR DE COBRE PROTEGIDO, DE  6 mm2, 7 HILOS; BAJA TENSION</v>
      </c>
      <c r="E3336" s="36" t="str">
        <f>SICODI!I265</f>
        <v>METRO</v>
      </c>
      <c r="F3336" s="36"/>
      <c r="G3336" s="66">
        <f>SICODI!J265</f>
        <v>0.81</v>
      </c>
    </row>
    <row r="3337" spans="2:7" x14ac:dyDescent="0.2">
      <c r="B3337" s="36">
        <v>264</v>
      </c>
      <c r="C3337" s="36" t="str">
        <f>SICODI!G266</f>
        <v>CBB03</v>
      </c>
      <c r="D3337" s="140" t="str">
        <f>SICODI!H266</f>
        <v>CONDUCTOR DE COBRE PROTEGIDO, DE 10 mm2, 1 HILO; BAJA TENSION</v>
      </c>
      <c r="E3337" s="36" t="str">
        <f>SICODI!I266</f>
        <v>METRO</v>
      </c>
      <c r="F3337" s="36"/>
      <c r="G3337" s="66">
        <f>SICODI!J266</f>
        <v>1.24</v>
      </c>
    </row>
    <row r="3338" spans="2:7" x14ac:dyDescent="0.2">
      <c r="B3338" s="36">
        <v>265</v>
      </c>
      <c r="C3338" s="36" t="str">
        <f>SICODI!G267</f>
        <v>CBB04</v>
      </c>
      <c r="D3338" s="140" t="str">
        <f>SICODI!H267</f>
        <v>CONDUCTOR DE COBRE PROTEGIDO, DE 10 mm2, 7 HILOS; BAJA TENSION</v>
      </c>
      <c r="E3338" s="36" t="str">
        <f>SICODI!I267</f>
        <v>METRO</v>
      </c>
      <c r="F3338" s="36"/>
      <c r="G3338" s="66">
        <f>SICODI!J267</f>
        <v>1.24</v>
      </c>
    </row>
    <row r="3339" spans="2:7" x14ac:dyDescent="0.2">
      <c r="B3339" s="36">
        <v>266</v>
      </c>
      <c r="C3339" s="36" t="str">
        <f>SICODI!G268</f>
        <v>CBB05</v>
      </c>
      <c r="D3339" s="140" t="str">
        <f>SICODI!H268</f>
        <v>CONDUCTOR DE COBRE PROTEGIDO, DE 16 mm2, 1 HILO; BAJA TENSION</v>
      </c>
      <c r="E3339" s="36" t="str">
        <f>SICODI!I268</f>
        <v>METRO</v>
      </c>
      <c r="F3339" s="36"/>
      <c r="G3339" s="66">
        <f>SICODI!J268</f>
        <v>1.81</v>
      </c>
    </row>
    <row r="3340" spans="2:7" x14ac:dyDescent="0.2">
      <c r="B3340" s="36">
        <v>267</v>
      </c>
      <c r="C3340" s="36" t="str">
        <f>SICODI!G269</f>
        <v>CBB06</v>
      </c>
      <c r="D3340" s="140" t="str">
        <f>SICODI!H269</f>
        <v>CONDUCTOR DE COBRE PROTEGIDO, DE 16 mm2, 7 HILOS; BAJA TENSION</v>
      </c>
      <c r="E3340" s="36" t="str">
        <f>SICODI!I269</f>
        <v>METRO</v>
      </c>
      <c r="F3340" s="36"/>
      <c r="G3340" s="66">
        <f>SICODI!J269</f>
        <v>1.81</v>
      </c>
    </row>
    <row r="3341" spans="2:7" x14ac:dyDescent="0.2">
      <c r="B3341" s="36">
        <v>268</v>
      </c>
      <c r="C3341" s="36" t="str">
        <f>SICODI!G270</f>
        <v>CBB07</v>
      </c>
      <c r="D3341" s="140" t="str">
        <f>SICODI!H270</f>
        <v>CONDUCTOR DE COBRE PROTEGIDO, DE 25 mm2, 7 HILOS; BAJA TENSION</v>
      </c>
      <c r="E3341" s="36" t="str">
        <f>SICODI!I270</f>
        <v>METRO</v>
      </c>
      <c r="F3341" s="36"/>
      <c r="G3341" s="66">
        <f>SICODI!J270</f>
        <v>2.83</v>
      </c>
    </row>
    <row r="3342" spans="2:7" x14ac:dyDescent="0.2">
      <c r="B3342" s="36">
        <v>269</v>
      </c>
      <c r="C3342" s="36" t="str">
        <f>SICODI!G271</f>
        <v>CBB08</v>
      </c>
      <c r="D3342" s="140" t="str">
        <f>SICODI!H271</f>
        <v>CONDUCTOR DE COBRE PROTEGIDO, DE 35 mm2, 7 HILOS; BAJA TENSION</v>
      </c>
      <c r="E3342" s="36" t="str">
        <f>SICODI!I271</f>
        <v>METRO</v>
      </c>
      <c r="F3342" s="36"/>
      <c r="G3342" s="66">
        <f>SICODI!J271</f>
        <v>3.28</v>
      </c>
    </row>
    <row r="3343" spans="2:7" x14ac:dyDescent="0.2">
      <c r="B3343" s="36">
        <v>270</v>
      </c>
      <c r="C3343" s="36" t="str">
        <f>SICODI!G272</f>
        <v>CBB09</v>
      </c>
      <c r="D3343" s="140" t="str">
        <f>SICODI!H272</f>
        <v>CONDUCTOR DE COBRE PROTEGIDO, DE 50 mm2, 7 HILOS; BAJA TENSION</v>
      </c>
      <c r="E3343" s="36" t="str">
        <f>SICODI!I272</f>
        <v>METRO</v>
      </c>
      <c r="F3343" s="36"/>
      <c r="G3343" s="66">
        <f>SICODI!J272</f>
        <v>4.8899999999999997</v>
      </c>
    </row>
    <row r="3344" spans="2:7" x14ac:dyDescent="0.2">
      <c r="B3344" s="36">
        <v>271</v>
      </c>
      <c r="C3344" s="36" t="str">
        <f>SICODI!G273</f>
        <v>CBB10</v>
      </c>
      <c r="D3344" s="140" t="str">
        <f>SICODI!H273</f>
        <v>CONDUCTOR DE COBRE PROTEGIDO, DE 70 mm2, 19 HILOS; BAJA TENSION</v>
      </c>
      <c r="E3344" s="36" t="str">
        <f>SICODI!I273</f>
        <v>METRO</v>
      </c>
      <c r="F3344" s="36"/>
      <c r="G3344" s="66">
        <f>SICODI!J273</f>
        <v>6.31</v>
      </c>
    </row>
    <row r="3345" spans="2:7" x14ac:dyDescent="0.2">
      <c r="B3345" s="36">
        <v>272</v>
      </c>
      <c r="C3345" s="36" t="str">
        <f>SICODI!G274</f>
        <v>CBB11</v>
      </c>
      <c r="D3345" s="140" t="str">
        <f>SICODI!H274</f>
        <v>CONDUCTOR DE COBRE PROTEGIDO, DE 95 mm2; BAJA TENSION</v>
      </c>
      <c r="E3345" s="36" t="str">
        <f>SICODI!I274</f>
        <v>METRO</v>
      </c>
      <c r="F3345" s="36"/>
      <c r="G3345" s="66">
        <f>SICODI!J274</f>
        <v>8.14</v>
      </c>
    </row>
    <row r="3346" spans="2:7" x14ac:dyDescent="0.2">
      <c r="B3346" s="36">
        <v>273</v>
      </c>
      <c r="C3346" s="36" t="str">
        <f>SICODI!G275</f>
        <v>CBB12</v>
      </c>
      <c r="D3346" s="140" t="str">
        <f>SICODI!H275</f>
        <v>CONDUCTOR DE COBRE PROTEGIDO, DE 120 mm2; BAJA TENSION</v>
      </c>
      <c r="E3346" s="36" t="str">
        <f>SICODI!I275</f>
        <v>METRO</v>
      </c>
      <c r="F3346" s="36"/>
      <c r="G3346" s="66">
        <f>SICODI!J275</f>
        <v>9.9</v>
      </c>
    </row>
    <row r="3347" spans="2:7" x14ac:dyDescent="0.2">
      <c r="B3347" s="36">
        <v>274</v>
      </c>
      <c r="C3347" s="36" t="str">
        <f>SICODI!G276</f>
        <v>CBB13</v>
      </c>
      <c r="D3347" s="140" t="str">
        <f>SICODI!H276</f>
        <v>CONDUCTOR DE COBRE PROTEGIDO, DE 150 mm2; BAJA TENSION</v>
      </c>
      <c r="E3347" s="36" t="str">
        <f>SICODI!I276</f>
        <v>METRO</v>
      </c>
      <c r="F3347" s="36"/>
      <c r="G3347" s="66">
        <f>SICODI!J276</f>
        <v>11.93</v>
      </c>
    </row>
    <row r="3348" spans="2:7" x14ac:dyDescent="0.2">
      <c r="B3348" s="36">
        <v>275</v>
      </c>
      <c r="C3348" s="36" t="str">
        <f>SICODI!G277</f>
        <v>CBB14</v>
      </c>
      <c r="D3348" s="140" t="str">
        <f>SICODI!H277</f>
        <v>CONDUCTOR DE COBRE PROTEGIDO, DE 185 mm2; BAJA TENSION</v>
      </c>
      <c r="E3348" s="36" t="str">
        <f>SICODI!I277</f>
        <v>METRO</v>
      </c>
      <c r="F3348" s="36"/>
      <c r="G3348" s="66">
        <f>SICODI!J277</f>
        <v>14.22</v>
      </c>
    </row>
    <row r="3349" spans="2:7" x14ac:dyDescent="0.2">
      <c r="B3349" s="36">
        <v>276</v>
      </c>
      <c r="C3349" s="36" t="str">
        <f>SICODI!G278</f>
        <v>CBC01</v>
      </c>
      <c r="D3349" s="140" t="str">
        <f>SICODI!H278</f>
        <v>CONDUCTOR DE COBRE AUTOSOPORTADO DE 2 x  6 + 6 mm2</v>
      </c>
      <c r="E3349" s="36" t="str">
        <f>SICODI!I278</f>
        <v>METRO</v>
      </c>
      <c r="F3349" s="36"/>
      <c r="G3349" s="66">
        <f>SICODI!J278</f>
        <v>3.7</v>
      </c>
    </row>
    <row r="3350" spans="2:7" x14ac:dyDescent="0.2">
      <c r="B3350" s="36">
        <v>277</v>
      </c>
      <c r="C3350" s="36" t="str">
        <f>SICODI!G279</f>
        <v>CBC02</v>
      </c>
      <c r="D3350" s="140" t="str">
        <f>SICODI!H279</f>
        <v>CONDUCTOR DE COBRE AUTOSOPORTADO DE 2 x 10 + 10 mm2</v>
      </c>
      <c r="E3350" s="36" t="str">
        <f>SICODI!I279</f>
        <v>METRO</v>
      </c>
      <c r="F3350" s="36"/>
      <c r="G3350" s="66">
        <f>SICODI!J279</f>
        <v>4.88</v>
      </c>
    </row>
    <row r="3351" spans="2:7" x14ac:dyDescent="0.2">
      <c r="B3351" s="36">
        <v>278</v>
      </c>
      <c r="C3351" s="36" t="str">
        <f>SICODI!G280</f>
        <v>CBC03</v>
      </c>
      <c r="D3351" s="140" t="str">
        <f>SICODI!H280</f>
        <v>CONDUCTOR DE COBRE AUTOSOPORTADO DE 2 x 16 + 16 mm2</v>
      </c>
      <c r="E3351" s="36" t="str">
        <f>SICODI!I280</f>
        <v>METRO</v>
      </c>
      <c r="F3351" s="36"/>
      <c r="G3351" s="66">
        <f>SICODI!J280</f>
        <v>7.04</v>
      </c>
    </row>
    <row r="3352" spans="2:7" x14ac:dyDescent="0.2">
      <c r="B3352" s="36">
        <v>279</v>
      </c>
      <c r="C3352" s="36" t="str">
        <f>SICODI!G281</f>
        <v>CBC04</v>
      </c>
      <c r="D3352" s="140" t="str">
        <f>SICODI!H281</f>
        <v>CONDUCTOR DE COBRE AUTOSOPORTADO DE 2 x 25 + 25 mm2</v>
      </c>
      <c r="E3352" s="36" t="str">
        <f>SICODI!I281</f>
        <v>METRO</v>
      </c>
      <c r="F3352" s="36"/>
      <c r="G3352" s="66">
        <f>SICODI!J281</f>
        <v>10.33</v>
      </c>
    </row>
    <row r="3353" spans="2:7" x14ac:dyDescent="0.2">
      <c r="B3353" s="36">
        <v>280</v>
      </c>
      <c r="C3353" s="36" t="str">
        <f>SICODI!G282</f>
        <v>CBC05</v>
      </c>
      <c r="D3353" s="140" t="str">
        <f>SICODI!H282</f>
        <v>CONDUCTOR DE COBRE AUTOSOPORTADO DE 3 x  6 + 1 x 4 + 6 mm2</v>
      </c>
      <c r="E3353" s="36" t="str">
        <f>SICODI!I282</f>
        <v>METRO</v>
      </c>
      <c r="F3353" s="36"/>
      <c r="G3353" s="66">
        <f>SICODI!J282</f>
        <v>5.26</v>
      </c>
    </row>
    <row r="3354" spans="2:7" x14ac:dyDescent="0.2">
      <c r="B3354" s="36">
        <v>281</v>
      </c>
      <c r="C3354" s="36" t="str">
        <f>SICODI!G283</f>
        <v>CBC06</v>
      </c>
      <c r="D3354" s="140" t="str">
        <f>SICODI!H283</f>
        <v>CONDUCTOR DE COBRE AUTOSOPORTADO DE 3 x  6 + 1 x 4 mm2</v>
      </c>
      <c r="E3354" s="36" t="str">
        <f>SICODI!I283</f>
        <v>METRO</v>
      </c>
      <c r="F3354" s="36"/>
      <c r="G3354" s="66">
        <f>SICODI!J283</f>
        <v>5.26</v>
      </c>
    </row>
    <row r="3355" spans="2:7" x14ac:dyDescent="0.2">
      <c r="B3355" s="36">
        <v>282</v>
      </c>
      <c r="C3355" s="36" t="str">
        <f>SICODI!G284</f>
        <v>CBC07</v>
      </c>
      <c r="D3355" s="140" t="str">
        <f>SICODI!H284</f>
        <v>CONDUCTOR DE COBRE AUTOSOPORTADO DE 3 x  6 + 6 mm2</v>
      </c>
      <c r="E3355" s="36" t="str">
        <f>SICODI!I284</f>
        <v>METRO</v>
      </c>
      <c r="F3355" s="36"/>
      <c r="G3355" s="66">
        <f>SICODI!J284</f>
        <v>5.1100000000000003</v>
      </c>
    </row>
    <row r="3356" spans="2:7" x14ac:dyDescent="0.2">
      <c r="B3356" s="36">
        <v>283</v>
      </c>
      <c r="C3356" s="36" t="str">
        <f>SICODI!G285</f>
        <v>CBC08</v>
      </c>
      <c r="D3356" s="140" t="str">
        <f>SICODI!H285</f>
        <v>CONDUCTOR DE COBRE AUTOSOPORTADO DE 3 x  6 mm2</v>
      </c>
      <c r="E3356" s="36" t="str">
        <f>SICODI!I285</f>
        <v>METRO</v>
      </c>
      <c r="F3356" s="36"/>
      <c r="G3356" s="66">
        <f>SICODI!J285</f>
        <v>4.7699999999999996</v>
      </c>
    </row>
    <row r="3357" spans="2:7" x14ac:dyDescent="0.2">
      <c r="B3357" s="36">
        <v>284</v>
      </c>
      <c r="C3357" s="36" t="str">
        <f>SICODI!G286</f>
        <v>CBC09</v>
      </c>
      <c r="D3357" s="140" t="str">
        <f>SICODI!H286</f>
        <v>CONDUCTOR DE COBRE AUTOSOPORTADO DE 3 x 10 + 1 x 4 + 10 mm2</v>
      </c>
      <c r="E3357" s="36" t="str">
        <f>SICODI!I286</f>
        <v>METRO</v>
      </c>
      <c r="F3357" s="36"/>
      <c r="G3357" s="66">
        <f>SICODI!J286</f>
        <v>6.29</v>
      </c>
    </row>
    <row r="3358" spans="2:7" x14ac:dyDescent="0.2">
      <c r="B3358" s="36">
        <v>285</v>
      </c>
      <c r="C3358" s="36" t="str">
        <f>SICODI!G287</f>
        <v>CBC10</v>
      </c>
      <c r="D3358" s="140" t="str">
        <f>SICODI!H287</f>
        <v>CONDUCTOR DE COBRE AUTOSOPORTADO DE 3 x 10 + 1 x 4 mm2</v>
      </c>
      <c r="E3358" s="36" t="str">
        <f>SICODI!I287</f>
        <v>METRO</v>
      </c>
      <c r="F3358" s="36"/>
      <c r="G3358" s="66">
        <f>SICODI!J287</f>
        <v>6.29</v>
      </c>
    </row>
    <row r="3359" spans="2:7" x14ac:dyDescent="0.2">
      <c r="B3359" s="36">
        <v>286</v>
      </c>
      <c r="C3359" s="36" t="str">
        <f>SICODI!G288</f>
        <v>CBC100</v>
      </c>
      <c r="D3359" s="140" t="str">
        <f>SICODI!H288</f>
        <v>CONDUCTOR DE COBRE AUTOSOPORTADO SP+AP 3x16 mm2+1x16 mm2+portante, PARA SP</v>
      </c>
      <c r="E3359" s="36" t="str">
        <f>SICODI!I288</f>
        <v>METRO</v>
      </c>
      <c r="F3359" s="36"/>
      <c r="G3359" s="66">
        <f>SICODI!J288</f>
        <v>7.63</v>
      </c>
    </row>
    <row r="3360" spans="2:7" x14ac:dyDescent="0.2">
      <c r="B3360" s="36">
        <v>287</v>
      </c>
      <c r="C3360" s="36" t="str">
        <f>SICODI!G289</f>
        <v>CBC101</v>
      </c>
      <c r="D3360" s="140" t="str">
        <f>SICODI!H289</f>
        <v>CONDUCTOR DE COBRE AUTOSOPORTADO SP+AP 3x25 mm2+1x16 mm2+portante, PARA SP</v>
      </c>
      <c r="E3360" s="36" t="str">
        <f>SICODI!I289</f>
        <v>METRO</v>
      </c>
      <c r="F3360" s="36"/>
      <c r="G3360" s="66">
        <f>SICODI!J289</f>
        <v>12.26</v>
      </c>
    </row>
    <row r="3361" spans="2:7" x14ac:dyDescent="0.2">
      <c r="B3361" s="36">
        <v>288</v>
      </c>
      <c r="C3361" s="36" t="str">
        <f>SICODI!G290</f>
        <v>CBC102</v>
      </c>
      <c r="D3361" s="140" t="str">
        <f>SICODI!H290</f>
        <v>CONDUCTOR DE COBRE AUTOSOPORTADO SP+AP 3x25 mm2+1x16 mm2+portante, PARA AP</v>
      </c>
      <c r="E3361" s="36" t="str">
        <f>SICODI!I290</f>
        <v>METRO</v>
      </c>
      <c r="F3361" s="36"/>
      <c r="G3361" s="66">
        <f>SICODI!J290</f>
        <v>4.4800000000000004</v>
      </c>
    </row>
    <row r="3362" spans="2:7" x14ac:dyDescent="0.2">
      <c r="B3362" s="36">
        <v>289</v>
      </c>
      <c r="C3362" s="36" t="str">
        <f>SICODI!G291</f>
        <v>CBC103</v>
      </c>
      <c r="D3362" s="140" t="str">
        <f>SICODI!H291</f>
        <v>CONDUCTOR DE COBRE AUTOSOPORTADO SP+AP 2x10 mm2+1x10 mm2+portante, PARA SP</v>
      </c>
      <c r="E3362" s="36" t="str">
        <f>SICODI!I291</f>
        <v>METRO</v>
      </c>
      <c r="F3362" s="36"/>
      <c r="G3362" s="66">
        <f>SICODI!J291</f>
        <v>4.08</v>
      </c>
    </row>
    <row r="3363" spans="2:7" x14ac:dyDescent="0.2">
      <c r="B3363" s="36">
        <v>290</v>
      </c>
      <c r="C3363" s="36" t="str">
        <f>SICODI!G292</f>
        <v>CBC104</v>
      </c>
      <c r="D3363" s="140" t="str">
        <f>SICODI!H292</f>
        <v>CONDUCTOR DE COBRE AUTOSOPORTADO SP+AP 2x10 mm2+1x10 mm2+portante, PARA AP</v>
      </c>
      <c r="E3363" s="36" t="str">
        <f>SICODI!I292</f>
        <v>METRO</v>
      </c>
      <c r="F3363" s="36"/>
      <c r="G3363" s="66">
        <f>SICODI!J292</f>
        <v>3.29</v>
      </c>
    </row>
    <row r="3364" spans="2:7" x14ac:dyDescent="0.2">
      <c r="B3364" s="36">
        <v>291</v>
      </c>
      <c r="C3364" s="36" t="str">
        <f>SICODI!G293</f>
        <v>CBC105</v>
      </c>
      <c r="D3364" s="140" t="str">
        <f>SICODI!H293</f>
        <v>CONDUCTOR DE COBRE AUTOSOPORTADO SP+AP 3x16 mm2+1x16 mm2+portante, PARA AP</v>
      </c>
      <c r="E3364" s="36" t="str">
        <f>SICODI!I293</f>
        <v>METRO</v>
      </c>
      <c r="F3364" s="36"/>
      <c r="G3364" s="66">
        <f>SICODI!J293</f>
        <v>4.4800000000000004</v>
      </c>
    </row>
    <row r="3365" spans="2:7" x14ac:dyDescent="0.2">
      <c r="B3365" s="36">
        <v>292</v>
      </c>
      <c r="C3365" s="36" t="str">
        <f>SICODI!G294</f>
        <v>CBC106</v>
      </c>
      <c r="D3365" s="140" t="str">
        <f>SICODI!H294</f>
        <v>CONDUCTOR DE COBRE AUTOSOPORTADO SP+AP 3x10 mm2+1x16 mm2+portante, PARA AP</v>
      </c>
      <c r="E3365" s="36" t="str">
        <f>SICODI!I294</f>
        <v>METRO</v>
      </c>
      <c r="F3365" s="36"/>
      <c r="G3365" s="66">
        <f>SICODI!J294</f>
        <v>4.4800000000000004</v>
      </c>
    </row>
    <row r="3366" spans="2:7" x14ac:dyDescent="0.2">
      <c r="B3366" s="36">
        <v>293</v>
      </c>
      <c r="C3366" s="36" t="str">
        <f>SICODI!G295</f>
        <v>CBC107</v>
      </c>
      <c r="D3366" s="140" t="str">
        <f>SICODI!H295</f>
        <v>CONDUCTOR DE COBRE AUTOSOPORTADO SP+AP 1x10 mm2+1x10 mm2+portante, PARA SP</v>
      </c>
      <c r="E3366" s="36" t="str">
        <f>SICODI!I295</f>
        <v>METRO</v>
      </c>
      <c r="F3366" s="36"/>
      <c r="G3366" s="66">
        <f>SICODI!J295</f>
        <v>3.29</v>
      </c>
    </row>
    <row r="3367" spans="2:7" x14ac:dyDescent="0.2">
      <c r="B3367" s="36">
        <v>294</v>
      </c>
      <c r="C3367" s="36" t="str">
        <f>SICODI!G296</f>
        <v>CBC108</v>
      </c>
      <c r="D3367" s="140" t="str">
        <f>SICODI!H296</f>
        <v>CONDUCTOR DE COBRE AUTOSOPORTADO SP+AP 1x10 mm2+1x10 mm2+portante, PARA AP</v>
      </c>
      <c r="E3367" s="36" t="str">
        <f>SICODI!I296</f>
        <v>METRO</v>
      </c>
      <c r="F3367" s="36"/>
      <c r="G3367" s="66">
        <f>SICODI!J296</f>
        <v>3.29</v>
      </c>
    </row>
    <row r="3368" spans="2:7" x14ac:dyDescent="0.2">
      <c r="B3368" s="36">
        <v>295</v>
      </c>
      <c r="C3368" s="36" t="str">
        <f>SICODI!G297</f>
        <v>CBC109</v>
      </c>
      <c r="D3368" s="140" t="str">
        <f>SICODI!H297</f>
        <v>CONDUCTOR DE COBRE AUTOSOPORTADO SP+AP 2x25 mm2+1x10 mm2+portante, PARA SP</v>
      </c>
      <c r="E3368" s="36" t="str">
        <f>SICODI!I297</f>
        <v>UND.</v>
      </c>
      <c r="F3368" s="36"/>
      <c r="G3368" s="66">
        <f>SICODI!J297</f>
        <v>7.7</v>
      </c>
    </row>
    <row r="3369" spans="2:7" x14ac:dyDescent="0.2">
      <c r="B3369" s="36">
        <v>296</v>
      </c>
      <c r="C3369" s="36" t="str">
        <f>SICODI!G298</f>
        <v>CBC11</v>
      </c>
      <c r="D3369" s="140" t="str">
        <f>SICODI!H298</f>
        <v>CONDUCTOR DE COBRE AUTOSOPORTADO DE 3 x 10 + 1 x 4 mm2</v>
      </c>
      <c r="E3369" s="36" t="str">
        <f>SICODI!I298</f>
        <v>METRO</v>
      </c>
      <c r="F3369" s="36"/>
      <c r="G3369" s="66">
        <f>SICODI!J298</f>
        <v>6.29</v>
      </c>
    </row>
    <row r="3370" spans="2:7" x14ac:dyDescent="0.2">
      <c r="B3370" s="36">
        <v>297</v>
      </c>
      <c r="C3370" s="36" t="str">
        <f>SICODI!G299</f>
        <v>CBC110</v>
      </c>
      <c r="D3370" s="140" t="str">
        <f>SICODI!H299</f>
        <v>CONDUCTOR DE COBRE AUTOSOPORTADO SP+AP 2x16 mm2+1x10 mm2+portante, PARA SP</v>
      </c>
      <c r="E3370" s="36" t="str">
        <f>SICODI!I299</f>
        <v>UND.</v>
      </c>
      <c r="F3370" s="36"/>
      <c r="G3370" s="66">
        <f>SICODI!J299</f>
        <v>4.9800000000000004</v>
      </c>
    </row>
    <row r="3371" spans="2:7" x14ac:dyDescent="0.2">
      <c r="B3371" s="36">
        <v>298</v>
      </c>
      <c r="C3371" s="36" t="str">
        <f>SICODI!G300</f>
        <v>CBC111</v>
      </c>
      <c r="D3371" s="140" t="str">
        <f>SICODI!H300</f>
        <v>CONDUCTOR DE COBRE AUTOSOPORTADO SP+AP 2x16 mm2+1x10 mm2+portante, PARA AP</v>
      </c>
      <c r="E3371" s="36" t="str">
        <f>SICODI!I300</f>
        <v>UND.</v>
      </c>
      <c r="F3371" s="36"/>
      <c r="G3371" s="66">
        <f>SICODI!J300</f>
        <v>3.29</v>
      </c>
    </row>
    <row r="3372" spans="2:7" x14ac:dyDescent="0.2">
      <c r="B3372" s="36">
        <v>299</v>
      </c>
      <c r="C3372" s="36" t="str">
        <f>SICODI!G301</f>
        <v>CBC112</v>
      </c>
      <c r="D3372" s="140" t="str">
        <f>SICODI!H301</f>
        <v>CONDUCTOR DE COBRE AUTOSOPORTADO SP+AP 2x10 mm2+1x16 mm2+portante, PARA AP</v>
      </c>
      <c r="E3372" s="36" t="str">
        <f>SICODI!I301</f>
        <v>UND.</v>
      </c>
      <c r="F3372" s="36"/>
      <c r="G3372" s="66">
        <f>SICODI!J301</f>
        <v>4.4800000000000004</v>
      </c>
    </row>
    <row r="3373" spans="2:7" x14ac:dyDescent="0.2">
      <c r="B3373" s="36">
        <v>300</v>
      </c>
      <c r="C3373" s="36" t="str">
        <f>SICODI!G302</f>
        <v>CBC113</v>
      </c>
      <c r="D3373" s="140" t="str">
        <f>SICODI!H302</f>
        <v>CONDUCTOR DE COBRE AUTOSOPORTADO SP+AP 2x10 mm2+1x16 mm2+portante, PARA SP</v>
      </c>
      <c r="E3373" s="36" t="str">
        <f>SICODI!I302</f>
        <v>UND.</v>
      </c>
      <c r="F3373" s="36"/>
      <c r="G3373" s="66">
        <f>SICODI!J302</f>
        <v>4.08</v>
      </c>
    </row>
    <row r="3374" spans="2:7" x14ac:dyDescent="0.2">
      <c r="B3374" s="36">
        <v>301</v>
      </c>
      <c r="C3374" s="36" t="str">
        <f>SICODI!G303</f>
        <v>CBC114</v>
      </c>
      <c r="D3374" s="140" t="str">
        <f>SICODI!H303</f>
        <v>CONDUCTOR DE COBRE AUTOSOPORTADO SP+AP 1x16 mm2+1x10 mm2+portante, PARA AP</v>
      </c>
      <c r="E3374" s="36" t="str">
        <f>SICODI!I303</f>
        <v>UND.</v>
      </c>
      <c r="F3374" s="36"/>
      <c r="G3374" s="66">
        <f>SICODI!J303</f>
        <v>3.29</v>
      </c>
    </row>
    <row r="3375" spans="2:7" x14ac:dyDescent="0.2">
      <c r="B3375" s="36">
        <v>302</v>
      </c>
      <c r="C3375" s="36" t="str">
        <f>SICODI!G304</f>
        <v>CBC115</v>
      </c>
      <c r="D3375" s="140" t="str">
        <f>SICODI!H304</f>
        <v>CONDUCTOR DE COBRE AUTOSOPORTADO SP+AP 1x16 mm2+1x10 mm2+portante, PARA SP</v>
      </c>
      <c r="E3375" s="36" t="str">
        <f>SICODI!I304</f>
        <v>UND.</v>
      </c>
      <c r="F3375" s="36"/>
      <c r="G3375" s="66">
        <f>SICODI!J304</f>
        <v>3.07</v>
      </c>
    </row>
    <row r="3376" spans="2:7" x14ac:dyDescent="0.2">
      <c r="B3376" s="36">
        <v>303</v>
      </c>
      <c r="C3376" s="36" t="str">
        <f>SICODI!G305</f>
        <v>CBC116</v>
      </c>
      <c r="D3376" s="140" t="str">
        <f>SICODI!H305</f>
        <v>CONDUCTOR DE COBRE AUTOSOPORTADO SP+AP 1x16 mm2+1x16 mm2+portante, PARA AP</v>
      </c>
      <c r="E3376" s="36" t="str">
        <f>SICODI!I305</f>
        <v>UND.</v>
      </c>
      <c r="F3376" s="36"/>
      <c r="G3376" s="66">
        <f>SICODI!J305</f>
        <v>4.4800000000000004</v>
      </c>
    </row>
    <row r="3377" spans="2:7" x14ac:dyDescent="0.2">
      <c r="B3377" s="36">
        <v>304</v>
      </c>
      <c r="C3377" s="36" t="str">
        <f>SICODI!G306</f>
        <v>CBC117</v>
      </c>
      <c r="D3377" s="140" t="str">
        <f>SICODI!H306</f>
        <v>CONDUCTOR DE COBRE AUTOSOPORTADO SP+AP 1x16 mm2+1x16 mm2+portante, PARA SP</v>
      </c>
      <c r="E3377" s="36" t="str">
        <f>SICODI!I306</f>
        <v>UND.</v>
      </c>
      <c r="F3377" s="36"/>
      <c r="G3377" s="66">
        <f>SICODI!J306</f>
        <v>3.07</v>
      </c>
    </row>
    <row r="3378" spans="2:7" x14ac:dyDescent="0.2">
      <c r="B3378" s="36">
        <v>305</v>
      </c>
      <c r="C3378" s="36" t="str">
        <f>SICODI!G307</f>
        <v>CBC12</v>
      </c>
      <c r="D3378" s="140" t="str">
        <f>SICODI!H307</f>
        <v>CONDUCTOR DE COBRE AUTOSOPORTADO DE 3 x 10 + 10 mm2</v>
      </c>
      <c r="E3378" s="36" t="str">
        <f>SICODI!I307</f>
        <v>METRO</v>
      </c>
      <c r="F3378" s="36"/>
      <c r="G3378" s="66">
        <f>SICODI!J307</f>
        <v>5.77</v>
      </c>
    </row>
    <row r="3379" spans="2:7" x14ac:dyDescent="0.2">
      <c r="B3379" s="36">
        <v>306</v>
      </c>
      <c r="C3379" s="36" t="str">
        <f>SICODI!G308</f>
        <v>CBC13</v>
      </c>
      <c r="D3379" s="140" t="str">
        <f>SICODI!H308</f>
        <v>CONDUCTOR DE COBRE AUTOSOPORTADO DE 3 x 10 mm2</v>
      </c>
      <c r="E3379" s="36" t="str">
        <f>SICODI!I308</f>
        <v>METRO</v>
      </c>
      <c r="F3379" s="36"/>
      <c r="G3379" s="66">
        <f>SICODI!J308</f>
        <v>6.11</v>
      </c>
    </row>
    <row r="3380" spans="2:7" x14ac:dyDescent="0.2">
      <c r="B3380" s="36">
        <v>307</v>
      </c>
      <c r="C3380" s="36" t="str">
        <f>SICODI!G309</f>
        <v>CBC14</v>
      </c>
      <c r="D3380" s="140" t="str">
        <f>SICODI!H309</f>
        <v>CONDUCTOR DE COBRE AUTOSOPORTADO DE 3 x 16 + 1 x 4 + 16 mm2</v>
      </c>
      <c r="E3380" s="36" t="str">
        <f>SICODI!I309</f>
        <v>METRO</v>
      </c>
      <c r="F3380" s="36"/>
      <c r="G3380" s="66">
        <f>SICODI!J309</f>
        <v>8.6300000000000008</v>
      </c>
    </row>
    <row r="3381" spans="2:7" x14ac:dyDescent="0.2">
      <c r="B3381" s="36">
        <v>308</v>
      </c>
      <c r="C3381" s="36" t="str">
        <f>SICODI!G310</f>
        <v>CBC15</v>
      </c>
      <c r="D3381" s="140" t="str">
        <f>SICODI!H310</f>
        <v>CONDUCTOR DE COBRE AUTOSOPORTADO DE 3 x 16 + 1 x 4 mm2</v>
      </c>
      <c r="E3381" s="36" t="str">
        <f>SICODI!I310</f>
        <v>METRO</v>
      </c>
      <c r="F3381" s="36"/>
      <c r="G3381" s="66">
        <f>SICODI!J310</f>
        <v>8.6300000000000008</v>
      </c>
    </row>
    <row r="3382" spans="2:7" x14ac:dyDescent="0.2">
      <c r="B3382" s="36">
        <v>309</v>
      </c>
      <c r="C3382" s="36" t="str">
        <f>SICODI!G311</f>
        <v>CBC16</v>
      </c>
      <c r="D3382" s="140" t="str">
        <f>SICODI!H311</f>
        <v>CONDUCTOR DE COBRE AUTOSOPORTADO DE 3 x 16 + 16 mm2</v>
      </c>
      <c r="E3382" s="36" t="str">
        <f>SICODI!I311</f>
        <v>METRO</v>
      </c>
      <c r="F3382" s="36"/>
      <c r="G3382" s="66">
        <f>SICODI!J311</f>
        <v>7.29</v>
      </c>
    </row>
    <row r="3383" spans="2:7" x14ac:dyDescent="0.2">
      <c r="B3383" s="36">
        <v>310</v>
      </c>
      <c r="C3383" s="36" t="str">
        <f>SICODI!G312</f>
        <v>CBC17</v>
      </c>
      <c r="D3383" s="140" t="str">
        <f>SICODI!H312</f>
        <v>CONDUCTOR DE COBRE AUTOSOPORTADO DE 3 x 16 mm2</v>
      </c>
      <c r="E3383" s="36" t="str">
        <f>SICODI!I312</f>
        <v>METRO</v>
      </c>
      <c r="F3383" s="36"/>
      <c r="G3383" s="66">
        <f>SICODI!J312</f>
        <v>7.63</v>
      </c>
    </row>
    <row r="3384" spans="2:7" x14ac:dyDescent="0.2">
      <c r="B3384" s="36">
        <v>311</v>
      </c>
      <c r="C3384" s="36" t="str">
        <f>SICODI!G313</f>
        <v>CBC18</v>
      </c>
      <c r="D3384" s="140" t="str">
        <f>SICODI!H313</f>
        <v>CONDUCTOR DE COBRE AUTOSOPORTADO DE 3 x 25 + 1 x 4 + 25 mm2</v>
      </c>
      <c r="E3384" s="36" t="str">
        <f>SICODI!I313</f>
        <v>METRO</v>
      </c>
      <c r="F3384" s="36"/>
      <c r="G3384" s="66">
        <f>SICODI!J313</f>
        <v>12.89</v>
      </c>
    </row>
    <row r="3385" spans="2:7" x14ac:dyDescent="0.2">
      <c r="B3385" s="36">
        <v>312</v>
      </c>
      <c r="C3385" s="36" t="str">
        <f>SICODI!G314</f>
        <v>CBC19</v>
      </c>
      <c r="D3385" s="140" t="str">
        <f>SICODI!H314</f>
        <v>CONDUCTOR DE COBRE AUTOSOPORTADO DE 3 x 25 + 25 mm2</v>
      </c>
      <c r="E3385" s="36" t="str">
        <f>SICODI!I314</f>
        <v>METRO</v>
      </c>
      <c r="F3385" s="36"/>
      <c r="G3385" s="66">
        <f>SICODI!J314</f>
        <v>12.26</v>
      </c>
    </row>
    <row r="3386" spans="2:7" x14ac:dyDescent="0.2">
      <c r="B3386" s="36">
        <v>313</v>
      </c>
      <c r="C3386" s="36" t="str">
        <f>SICODI!G315</f>
        <v>CBC20</v>
      </c>
      <c r="D3386" s="140" t="str">
        <f>SICODI!H315</f>
        <v>CONDUCTOR DE COBRE AUTOSOPORTADO DE 3 x 25 mm2</v>
      </c>
      <c r="E3386" s="36" t="str">
        <f>SICODI!I315</f>
        <v>METRO</v>
      </c>
      <c r="F3386" s="36"/>
      <c r="G3386" s="66">
        <f>SICODI!J315</f>
        <v>12.89</v>
      </c>
    </row>
    <row r="3387" spans="2:7" x14ac:dyDescent="0.2">
      <c r="B3387" s="36">
        <v>314</v>
      </c>
      <c r="C3387" s="36" t="str">
        <f>SICODI!G316</f>
        <v>CBC21</v>
      </c>
      <c r="D3387" s="140" t="str">
        <f>SICODI!H316</f>
        <v>CONDUCTOR DE COBRE AUTOSOPORTADO SP+AP 3x16 mm2+1x6 mm2+portante, PARA SP</v>
      </c>
      <c r="E3387" s="36" t="str">
        <f>SICODI!I316</f>
        <v>METRO</v>
      </c>
      <c r="F3387" s="36"/>
      <c r="G3387" s="66">
        <f>SICODI!J316</f>
        <v>8.6300000000000008</v>
      </c>
    </row>
    <row r="3388" spans="2:7" x14ac:dyDescent="0.2">
      <c r="B3388" s="36">
        <v>315</v>
      </c>
      <c r="C3388" s="36" t="str">
        <f>SICODI!G317</f>
        <v>CBC22</v>
      </c>
      <c r="D3388" s="140" t="str">
        <f>SICODI!H317</f>
        <v>CONDUCTOR DE COBRE AUTOSOPORTADO SP+AP 3x35 mm2+1x6 mm2+portante, PARA SP</v>
      </c>
      <c r="E3388" s="36" t="str">
        <f>SICODI!I317</f>
        <v>METRO</v>
      </c>
      <c r="F3388" s="36"/>
      <c r="G3388" s="66">
        <f>SICODI!J317</f>
        <v>13.71</v>
      </c>
    </row>
    <row r="3389" spans="2:7" x14ac:dyDescent="0.2">
      <c r="B3389" s="36">
        <v>316</v>
      </c>
      <c r="C3389" s="36" t="str">
        <f>SICODI!G318</f>
        <v>CBC23</v>
      </c>
      <c r="D3389" s="140" t="str">
        <f>SICODI!H318</f>
        <v>CONDUCTOR DE COBRE AUTOSOPORTADO SP+AP 3x70 mm2+1x6 mm2+portante, PARA SP</v>
      </c>
      <c r="E3389" s="36" t="str">
        <f>SICODI!I318</f>
        <v>METRO</v>
      </c>
      <c r="F3389" s="36"/>
      <c r="G3389" s="66">
        <f>SICODI!J318</f>
        <v>30.41</v>
      </c>
    </row>
    <row r="3390" spans="2:7" x14ac:dyDescent="0.2">
      <c r="B3390" s="36">
        <v>317</v>
      </c>
      <c r="C3390" s="36" t="str">
        <f>SICODI!G319</f>
        <v>CBC24</v>
      </c>
      <c r="D3390" s="140" t="str">
        <f>SICODI!H319</f>
        <v>CONDUCTOR DE COBRE AUTOSOPORTADO SP+AP 3x10 mm2+1x10 mm2+portante, PARA SP</v>
      </c>
      <c r="E3390" s="36" t="str">
        <f>SICODI!I319</f>
        <v>METRO</v>
      </c>
      <c r="F3390" s="36"/>
      <c r="G3390" s="66">
        <f>SICODI!J319</f>
        <v>6.11</v>
      </c>
    </row>
    <row r="3391" spans="2:7" x14ac:dyDescent="0.2">
      <c r="B3391" s="36">
        <v>318</v>
      </c>
      <c r="C3391" s="36" t="str">
        <f>SICODI!G320</f>
        <v>CBC25</v>
      </c>
      <c r="D3391" s="140" t="str">
        <f>SICODI!H320</f>
        <v>CONDUCTOR DE COBRE AUTOSOPORTADO SP+AP 3x16 mm2+1x10 mm2+portante, PARA SP</v>
      </c>
      <c r="E3391" s="36" t="str">
        <f>SICODI!I320</f>
        <v>METRO</v>
      </c>
      <c r="F3391" s="36"/>
      <c r="G3391" s="66">
        <f>SICODI!J320</f>
        <v>7.63</v>
      </c>
    </row>
    <row r="3392" spans="2:7" x14ac:dyDescent="0.2">
      <c r="B3392" s="36">
        <v>319</v>
      </c>
      <c r="C3392" s="36" t="str">
        <f>SICODI!G321</f>
        <v>CBC26</v>
      </c>
      <c r="D3392" s="140" t="str">
        <f>SICODI!H321</f>
        <v>CONDUCTOR DE COBRE AUTOSOPORTADO SP+AP 3x25 mm2+1x10 mm2+portante, PARA SP</v>
      </c>
      <c r="E3392" s="36" t="str">
        <f>SICODI!I321</f>
        <v>METRO</v>
      </c>
      <c r="F3392" s="36"/>
      <c r="G3392" s="66">
        <f>SICODI!J321</f>
        <v>12</v>
      </c>
    </row>
    <row r="3393" spans="2:7" x14ac:dyDescent="0.2">
      <c r="B3393" s="36">
        <v>320</v>
      </c>
      <c r="C3393" s="36" t="str">
        <f>SICODI!G322</f>
        <v>CBC27</v>
      </c>
      <c r="D3393" s="140" t="str">
        <f>SICODI!H322</f>
        <v>CONDUCTOR DE COBRE AUTOSOPORTADO SP+AP 3x35 mm2+1x10 mm2+portante, PARA SP</v>
      </c>
      <c r="E3393" s="36" t="str">
        <f>SICODI!I322</f>
        <v>METRO</v>
      </c>
      <c r="F3393" s="36"/>
      <c r="G3393" s="66">
        <f>SICODI!J322</f>
        <v>13.71</v>
      </c>
    </row>
    <row r="3394" spans="2:7" x14ac:dyDescent="0.2">
      <c r="B3394" s="36">
        <v>321</v>
      </c>
      <c r="C3394" s="36" t="str">
        <f>SICODI!G323</f>
        <v>CBC28</v>
      </c>
      <c r="D3394" s="140" t="str">
        <f>SICODI!H323</f>
        <v>CONDUCTOR DE COBRE AUTOSOPORTADO SP+AP 3x50 mm2+1x10 mm2+portante, PARA SP</v>
      </c>
      <c r="E3394" s="36" t="str">
        <f>SICODI!I323</f>
        <v>METRO</v>
      </c>
      <c r="F3394" s="36"/>
      <c r="G3394" s="66">
        <f>SICODI!J323</f>
        <v>23.04</v>
      </c>
    </row>
    <row r="3395" spans="2:7" x14ac:dyDescent="0.2">
      <c r="B3395" s="36">
        <v>322</v>
      </c>
      <c r="C3395" s="36" t="str">
        <f>SICODI!G324</f>
        <v>CBC29</v>
      </c>
      <c r="D3395" s="140" t="str">
        <f>SICODI!H324</f>
        <v>CONDUCTOR DE COBRE AUTOSOPORTADO SP+AP 3x70 mm2+1x10 mm2+portante, PARA SP</v>
      </c>
      <c r="E3395" s="36" t="str">
        <f>SICODI!I324</f>
        <v>METRO</v>
      </c>
      <c r="F3395" s="36"/>
      <c r="G3395" s="66">
        <f>SICODI!J324</f>
        <v>30.41</v>
      </c>
    </row>
    <row r="3396" spans="2:7" x14ac:dyDescent="0.2">
      <c r="B3396" s="36">
        <v>323</v>
      </c>
      <c r="C3396" s="36" t="str">
        <f>SICODI!G325</f>
        <v>CBC30</v>
      </c>
      <c r="D3396" s="140" t="str">
        <f>SICODI!H325</f>
        <v>CONDUCTOR DE COBRE AUTOSOPORTADO SP+AP 3x35 mm2+1x16 mm2+portante, PARA SP</v>
      </c>
      <c r="E3396" s="36" t="str">
        <f>SICODI!I325</f>
        <v>METRO</v>
      </c>
      <c r="F3396" s="36"/>
      <c r="G3396" s="66">
        <f>SICODI!J325</f>
        <v>16.59</v>
      </c>
    </row>
    <row r="3397" spans="2:7" x14ac:dyDescent="0.2">
      <c r="B3397" s="36">
        <v>324</v>
      </c>
      <c r="C3397" s="36" t="str">
        <f>SICODI!G326</f>
        <v>CBC31</v>
      </c>
      <c r="D3397" s="140" t="str">
        <f>SICODI!H326</f>
        <v>CONDUCTOR DE COBRE AUTOSOPORTADO SP+AP 3x50 mm2+1x16 mm2+portante, PARA SP</v>
      </c>
      <c r="E3397" s="36" t="str">
        <f>SICODI!I326</f>
        <v>METRO</v>
      </c>
      <c r="F3397" s="36"/>
      <c r="G3397" s="66">
        <f>SICODI!J326</f>
        <v>23.04</v>
      </c>
    </row>
    <row r="3398" spans="2:7" x14ac:dyDescent="0.2">
      <c r="B3398" s="36">
        <v>325</v>
      </c>
      <c r="C3398" s="36" t="str">
        <f>SICODI!G327</f>
        <v>CBC32</v>
      </c>
      <c r="D3398" s="140" t="str">
        <f>SICODI!H327</f>
        <v>CONDUCTOR DE COBRE AUTOSOPORTADO SP+AP 3x70 mm2+1x16 mm2+portante, PARA SP</v>
      </c>
      <c r="E3398" s="36" t="str">
        <f>SICODI!I327</f>
        <v>METRO</v>
      </c>
      <c r="F3398" s="36"/>
      <c r="G3398" s="66">
        <f>SICODI!J327</f>
        <v>30.41</v>
      </c>
    </row>
    <row r="3399" spans="2:7" x14ac:dyDescent="0.2">
      <c r="B3399" s="36">
        <v>326</v>
      </c>
      <c r="C3399" s="36" t="str">
        <f>SICODI!G328</f>
        <v>CBC33</v>
      </c>
      <c r="D3399" s="140" t="str">
        <f>SICODI!H328</f>
        <v>CONDUCTOR DE COBRE AUTOSOPORTADO SP+AP 3x16 mm2+2x6 mm2+portante, PARA SP</v>
      </c>
      <c r="E3399" s="36" t="str">
        <f>SICODI!I328</f>
        <v>METRO</v>
      </c>
      <c r="F3399" s="36"/>
      <c r="G3399" s="66">
        <f>SICODI!J328</f>
        <v>7.63</v>
      </c>
    </row>
    <row r="3400" spans="2:7" x14ac:dyDescent="0.2">
      <c r="B3400" s="36">
        <v>327</v>
      </c>
      <c r="C3400" s="36" t="str">
        <f>SICODI!G329</f>
        <v>CBC34</v>
      </c>
      <c r="D3400" s="140" t="str">
        <f>SICODI!H329</f>
        <v>CONDUCTOR DE COBRE AUTOSOPORTADO SP+AP 3x35 mm2+2x6 mm2+portante, PARA SP</v>
      </c>
      <c r="E3400" s="36" t="str">
        <f>SICODI!I329</f>
        <v>METRO</v>
      </c>
      <c r="F3400" s="36"/>
      <c r="G3400" s="66">
        <f>SICODI!J329</f>
        <v>13.71</v>
      </c>
    </row>
    <row r="3401" spans="2:7" x14ac:dyDescent="0.2">
      <c r="B3401" s="36">
        <v>328</v>
      </c>
      <c r="C3401" s="36" t="str">
        <f>SICODI!G330</f>
        <v>CBC35</v>
      </c>
      <c r="D3401" s="140" t="str">
        <f>SICODI!H330</f>
        <v>CONDUCTOR DE COBRE AUTOSOPORTADO SP+AP 3x16 mm2+2x10 mm2+portante, PARA SP</v>
      </c>
      <c r="E3401" s="36" t="str">
        <f>SICODI!I330</f>
        <v>METRO</v>
      </c>
      <c r="F3401" s="36"/>
      <c r="G3401" s="66">
        <f>SICODI!J330</f>
        <v>8.8000000000000007</v>
      </c>
    </row>
    <row r="3402" spans="2:7" x14ac:dyDescent="0.2">
      <c r="B3402" s="36">
        <v>329</v>
      </c>
      <c r="C3402" s="36" t="str">
        <f>SICODI!G331</f>
        <v>CBC36</v>
      </c>
      <c r="D3402" s="140" t="str">
        <f>SICODI!H331</f>
        <v>CONDUCTOR DE COBRE AUTOSOPORTADO DE 1x6 mm2+portante</v>
      </c>
      <c r="E3402" s="36" t="str">
        <f>SICODI!I331</f>
        <v>METRO</v>
      </c>
      <c r="F3402" s="36"/>
      <c r="G3402" s="66">
        <f>SICODI!J331</f>
        <v>2.56</v>
      </c>
    </row>
    <row r="3403" spans="2:7" x14ac:dyDescent="0.2">
      <c r="B3403" s="36">
        <v>330</v>
      </c>
      <c r="C3403" s="36" t="str">
        <f>SICODI!G332</f>
        <v>CBC37</v>
      </c>
      <c r="D3403" s="140" t="str">
        <f>SICODI!H332</f>
        <v>CONDUCTOR DE COBRE AUTOSOPORTADO DE 1x10 mm2+portante</v>
      </c>
      <c r="E3403" s="36" t="str">
        <f>SICODI!I332</f>
        <v>METRO</v>
      </c>
      <c r="F3403" s="36"/>
      <c r="G3403" s="66">
        <f>SICODI!J332</f>
        <v>2.93</v>
      </c>
    </row>
    <row r="3404" spans="2:7" x14ac:dyDescent="0.2">
      <c r="B3404" s="36">
        <v>331</v>
      </c>
      <c r="C3404" s="36" t="str">
        <f>SICODI!G333</f>
        <v>CBC38</v>
      </c>
      <c r="D3404" s="140" t="str">
        <f>SICODI!H333</f>
        <v>CONDUCTOR DE COBRE AUTOSOPORTADO DE 1x16 mm2+portante</v>
      </c>
      <c r="E3404" s="36" t="str">
        <f>SICODI!I333</f>
        <v>METRO</v>
      </c>
      <c r="F3404" s="36"/>
      <c r="G3404" s="66">
        <f>SICODI!J333</f>
        <v>3.07</v>
      </c>
    </row>
    <row r="3405" spans="2:7" x14ac:dyDescent="0.2">
      <c r="B3405" s="36">
        <v>332</v>
      </c>
      <c r="C3405" s="36" t="str">
        <f>SICODI!G334</f>
        <v>CBC39</v>
      </c>
      <c r="D3405" s="140" t="str">
        <f>SICODI!H334</f>
        <v>CONDUCTOR DE COBRE AUTOSOPORTADO DE 1x25 mm2+portante</v>
      </c>
      <c r="E3405" s="36" t="str">
        <f>SICODI!I334</f>
        <v>METRO</v>
      </c>
      <c r="F3405" s="36"/>
      <c r="G3405" s="66">
        <f>SICODI!J334</f>
        <v>5.92</v>
      </c>
    </row>
    <row r="3406" spans="2:7" x14ac:dyDescent="0.2">
      <c r="B3406" s="36">
        <v>333</v>
      </c>
      <c r="C3406" s="36" t="str">
        <f>SICODI!G335</f>
        <v>CBC40</v>
      </c>
      <c r="D3406" s="140" t="str">
        <f>SICODI!H335</f>
        <v>CONDUCTOR DE COBRE AUTOSOPORTADO DE 1x35 mm2+portante</v>
      </c>
      <c r="E3406" s="36" t="str">
        <f>SICODI!I335</f>
        <v>METRO</v>
      </c>
      <c r="F3406" s="36"/>
      <c r="G3406" s="66">
        <f>SICODI!J335</f>
        <v>8.19</v>
      </c>
    </row>
    <row r="3407" spans="2:7" x14ac:dyDescent="0.2">
      <c r="B3407" s="36">
        <v>334</v>
      </c>
      <c r="C3407" s="36" t="str">
        <f>SICODI!G336</f>
        <v>CBC41</v>
      </c>
      <c r="D3407" s="140" t="str">
        <f>SICODI!H336</f>
        <v>CONDUCTOR DE COBRE AUTOSOPORTADO DE 1x50 mm2+portante</v>
      </c>
      <c r="E3407" s="36" t="str">
        <f>SICODI!I336</f>
        <v>METRO</v>
      </c>
      <c r="F3407" s="36"/>
      <c r="G3407" s="66">
        <f>SICODI!J336</f>
        <v>12</v>
      </c>
    </row>
    <row r="3408" spans="2:7" x14ac:dyDescent="0.2">
      <c r="B3408" s="36">
        <v>335</v>
      </c>
      <c r="C3408" s="36" t="str">
        <f>SICODI!G337</f>
        <v>CBC42</v>
      </c>
      <c r="D3408" s="140" t="str">
        <f>SICODI!H337</f>
        <v>CONDUCTOR DE COBRE AUTOSOPORTADO DE 1x70 mm2+portante</v>
      </c>
      <c r="E3408" s="36" t="str">
        <f>SICODI!I337</f>
        <v>METRO</v>
      </c>
      <c r="F3408" s="36"/>
      <c r="G3408" s="66">
        <f>SICODI!J337</f>
        <v>16.440000000000001</v>
      </c>
    </row>
    <row r="3409" spans="2:7" x14ac:dyDescent="0.2">
      <c r="B3409" s="36">
        <v>336</v>
      </c>
      <c r="C3409" s="36" t="str">
        <f>SICODI!G338</f>
        <v>CBC43</v>
      </c>
      <c r="D3409" s="140" t="str">
        <f>SICODI!H338</f>
        <v>CONDUCTOR DE COBRE AUTOSOPORTADO DE 1x120 mm2+portante</v>
      </c>
      <c r="E3409" s="36" t="str">
        <f>SICODI!I338</f>
        <v>METRO</v>
      </c>
      <c r="F3409" s="36"/>
      <c r="G3409" s="66">
        <f>SICODI!J338</f>
        <v>27.89</v>
      </c>
    </row>
    <row r="3410" spans="2:7" x14ac:dyDescent="0.2">
      <c r="B3410" s="36">
        <v>337</v>
      </c>
      <c r="C3410" s="36" t="str">
        <f>SICODI!G339</f>
        <v>CBC44</v>
      </c>
      <c r="D3410" s="140" t="str">
        <f>SICODI!H339</f>
        <v>CONDUCTOR DE COBRE AUTOSOPORTADO DE 2x35 mm2+portante</v>
      </c>
      <c r="E3410" s="36" t="str">
        <f>SICODI!I339</f>
        <v>METRO</v>
      </c>
      <c r="F3410" s="36"/>
      <c r="G3410" s="66">
        <f>SICODI!J339</f>
        <v>15</v>
      </c>
    </row>
    <row r="3411" spans="2:7" x14ac:dyDescent="0.2">
      <c r="B3411" s="36">
        <v>338</v>
      </c>
      <c r="C3411" s="36" t="str">
        <f>SICODI!G340</f>
        <v>CBC45</v>
      </c>
      <c r="D3411" s="140" t="str">
        <f>SICODI!H340</f>
        <v>CONDUCTOR DE COBRE AUTOSOPORTADO DE 2x50 mm2+portante</v>
      </c>
      <c r="E3411" s="36" t="str">
        <f>SICODI!I340</f>
        <v>METRO</v>
      </c>
      <c r="F3411" s="36"/>
      <c r="G3411" s="66">
        <f>SICODI!J340</f>
        <v>19.45</v>
      </c>
    </row>
    <row r="3412" spans="2:7" x14ac:dyDescent="0.2">
      <c r="B3412" s="36">
        <v>339</v>
      </c>
      <c r="C3412" s="36" t="str">
        <f>SICODI!G341</f>
        <v>CBC46</v>
      </c>
      <c r="D3412" s="140" t="str">
        <f>SICODI!H341</f>
        <v>CONDUCTOR DE COBRE AUTOSOPORTADO DE 2x70 mm2+portante</v>
      </c>
      <c r="E3412" s="36" t="str">
        <f>SICODI!I341</f>
        <v>METRO</v>
      </c>
      <c r="F3412" s="36"/>
      <c r="G3412" s="66">
        <f>SICODI!J341</f>
        <v>27.99</v>
      </c>
    </row>
    <row r="3413" spans="2:7" x14ac:dyDescent="0.2">
      <c r="B3413" s="36">
        <v>340</v>
      </c>
      <c r="C3413" s="36" t="str">
        <f>SICODI!G342</f>
        <v>CBC47</v>
      </c>
      <c r="D3413" s="140" t="str">
        <f>SICODI!H342</f>
        <v>CONDUCTOR DE COBRE AUTOSOPORTADO DE 2x75 mm2+portante</v>
      </c>
      <c r="E3413" s="36" t="str">
        <f>SICODI!I342</f>
        <v>METRO</v>
      </c>
      <c r="F3413" s="36"/>
      <c r="G3413" s="66">
        <f>SICODI!J342</f>
        <v>27.99</v>
      </c>
    </row>
    <row r="3414" spans="2:7" x14ac:dyDescent="0.2">
      <c r="B3414" s="36">
        <v>341</v>
      </c>
      <c r="C3414" s="36" t="str">
        <f>SICODI!G343</f>
        <v>CBC48</v>
      </c>
      <c r="D3414" s="140" t="str">
        <f>SICODI!H343</f>
        <v>CONDUCTOR DE COBRE AUTOSOPORTADO DE 2x95 mm2+portante</v>
      </c>
      <c r="E3414" s="36" t="str">
        <f>SICODI!I343</f>
        <v>METRO</v>
      </c>
      <c r="F3414" s="36"/>
      <c r="G3414" s="66">
        <f>SICODI!J343</f>
        <v>33.619999999999997</v>
      </c>
    </row>
    <row r="3415" spans="2:7" x14ac:dyDescent="0.2">
      <c r="B3415" s="36">
        <v>342</v>
      </c>
      <c r="C3415" s="36" t="str">
        <f>SICODI!G344</f>
        <v>CBC49</v>
      </c>
      <c r="D3415" s="140" t="str">
        <f>SICODI!H344</f>
        <v>CONDUCTOR DE COBRE AUTOSOPORTADO DE 2x120 mm2+portante</v>
      </c>
      <c r="E3415" s="36" t="str">
        <f>SICODI!I344</f>
        <v>METRO</v>
      </c>
      <c r="F3415" s="36"/>
      <c r="G3415" s="66">
        <f>SICODI!J344</f>
        <v>43.78</v>
      </c>
    </row>
    <row r="3416" spans="2:7" x14ac:dyDescent="0.2">
      <c r="B3416" s="36">
        <v>343</v>
      </c>
      <c r="C3416" s="36" t="str">
        <f>SICODI!G345</f>
        <v>CBC50</v>
      </c>
      <c r="D3416" s="140" t="str">
        <f>SICODI!H345</f>
        <v>CONDUCTOR DE COBRE AUTOSOPORTADO DE 3x35 mm2+portante</v>
      </c>
      <c r="E3416" s="36" t="str">
        <f>SICODI!I345</f>
        <v>METRO</v>
      </c>
      <c r="F3416" s="36"/>
      <c r="G3416" s="66">
        <f>SICODI!J345</f>
        <v>14.59</v>
      </c>
    </row>
    <row r="3417" spans="2:7" x14ac:dyDescent="0.2">
      <c r="B3417" s="36">
        <v>344</v>
      </c>
      <c r="C3417" s="36" t="str">
        <f>SICODI!G346</f>
        <v>CBC51</v>
      </c>
      <c r="D3417" s="140" t="str">
        <f>SICODI!H346</f>
        <v>CONDUCTOR DE COBRE AUTOSOPORTADO DE 3x50 mm2+portante</v>
      </c>
      <c r="E3417" s="36" t="str">
        <f>SICODI!I346</f>
        <v>METRO</v>
      </c>
      <c r="F3417" s="36"/>
      <c r="G3417" s="66">
        <f>SICODI!J346</f>
        <v>25.81</v>
      </c>
    </row>
    <row r="3418" spans="2:7" x14ac:dyDescent="0.2">
      <c r="B3418" s="36">
        <v>345</v>
      </c>
      <c r="C3418" s="36" t="str">
        <f>SICODI!G347</f>
        <v>CBC52</v>
      </c>
      <c r="D3418" s="140" t="str">
        <f>SICODI!H347</f>
        <v>CONDUCTOR DE COBRE AUTOSOPORTADO DE 3x70 mm2+portante</v>
      </c>
      <c r="E3418" s="36" t="str">
        <f>SICODI!I347</f>
        <v>METRO</v>
      </c>
      <c r="F3418" s="36"/>
      <c r="G3418" s="66">
        <f>SICODI!J347</f>
        <v>27.22</v>
      </c>
    </row>
    <row r="3419" spans="2:7" x14ac:dyDescent="0.2">
      <c r="B3419" s="36">
        <v>346</v>
      </c>
      <c r="C3419" s="36" t="str">
        <f>SICODI!G348</f>
        <v>CBC53</v>
      </c>
      <c r="D3419" s="140" t="str">
        <f>SICODI!H348</f>
        <v>CONDUCTOR DE COBRE AUTOSOPORTADO DE 3x75 mm2+portante</v>
      </c>
      <c r="E3419" s="36" t="str">
        <f>SICODI!I348</f>
        <v>METRO</v>
      </c>
      <c r="F3419" s="36"/>
      <c r="G3419" s="66">
        <f>SICODI!J348</f>
        <v>38.29</v>
      </c>
    </row>
    <row r="3420" spans="2:7" x14ac:dyDescent="0.2">
      <c r="B3420" s="36">
        <v>347</v>
      </c>
      <c r="C3420" s="36" t="str">
        <f>SICODI!G349</f>
        <v>CBC54</v>
      </c>
      <c r="D3420" s="140" t="str">
        <f>SICODI!H349</f>
        <v>CONDUCTOR DE COBRE AUTOSOPORTADO DE 3x95 mm2+portante</v>
      </c>
      <c r="E3420" s="36" t="str">
        <f>SICODI!I349</f>
        <v>METRO</v>
      </c>
      <c r="F3420" s="36"/>
      <c r="G3420" s="66">
        <f>SICODI!J349</f>
        <v>49.07</v>
      </c>
    </row>
    <row r="3421" spans="2:7" x14ac:dyDescent="0.2">
      <c r="B3421" s="36">
        <v>348</v>
      </c>
      <c r="C3421" s="36" t="str">
        <f>SICODI!G350</f>
        <v>CBC55</v>
      </c>
      <c r="D3421" s="140" t="str">
        <f>SICODI!H350</f>
        <v>CONDUCTOR DE COBRE AUTOSOPORTADO DE 3x120 mm2+portante</v>
      </c>
      <c r="E3421" s="36" t="str">
        <f>SICODI!I350</f>
        <v>METRO</v>
      </c>
      <c r="F3421" s="36"/>
      <c r="G3421" s="66">
        <f>SICODI!J350</f>
        <v>49.07</v>
      </c>
    </row>
    <row r="3422" spans="2:7" x14ac:dyDescent="0.2">
      <c r="B3422" s="36">
        <v>349</v>
      </c>
      <c r="C3422" s="36" t="str">
        <f>SICODI!G351</f>
        <v>CBC56</v>
      </c>
      <c r="D3422" s="140" t="str">
        <f>SICODI!H351</f>
        <v>CONDUCTOR DE COBRE AUTOSOPORTADO SP+AP 3x10 mm2+1x6 mm2+portante, PARA SP</v>
      </c>
      <c r="E3422" s="36" t="str">
        <f>SICODI!I351</f>
        <v>METRO</v>
      </c>
      <c r="F3422" s="36"/>
      <c r="G3422" s="66">
        <f>SICODI!J351</f>
        <v>6.11</v>
      </c>
    </row>
    <row r="3423" spans="2:7" x14ac:dyDescent="0.2">
      <c r="B3423" s="36">
        <v>350</v>
      </c>
      <c r="C3423" s="36" t="str">
        <f>SICODI!G352</f>
        <v>CBC57</v>
      </c>
      <c r="D3423" s="140" t="str">
        <f>SICODI!H352</f>
        <v>CONDUCTOR DE COBRE AUTOSOPORTADO SP+AP 3x25 mm2+1x6 mm2+portante, PARA SP</v>
      </c>
      <c r="E3423" s="36" t="str">
        <f>SICODI!I352</f>
        <v>METRO</v>
      </c>
      <c r="F3423" s="36"/>
      <c r="G3423" s="66">
        <f>SICODI!J352</f>
        <v>12.26</v>
      </c>
    </row>
    <row r="3424" spans="2:7" x14ac:dyDescent="0.2">
      <c r="B3424" s="36">
        <v>351</v>
      </c>
      <c r="C3424" s="36" t="str">
        <f>SICODI!G353</f>
        <v>CBC58</v>
      </c>
      <c r="D3424" s="140" t="str">
        <f>SICODI!H353</f>
        <v>CONDUCTOR DE COBRE AUTOSOPORTADO SP+AP 3x50 mm2+1x6 mm2+portante, PARA SP</v>
      </c>
      <c r="E3424" s="36" t="str">
        <f>SICODI!I353</f>
        <v>METRO</v>
      </c>
      <c r="F3424" s="36"/>
      <c r="G3424" s="66">
        <f>SICODI!J353</f>
        <v>23.04</v>
      </c>
    </row>
    <row r="3425" spans="2:7" x14ac:dyDescent="0.2">
      <c r="B3425" s="36">
        <v>352</v>
      </c>
      <c r="C3425" s="36" t="str">
        <f>SICODI!G354</f>
        <v>CBC59</v>
      </c>
      <c r="D3425" s="140" t="str">
        <f>SICODI!H354</f>
        <v>CONDUCTOR DE COBRE AUTOSOPORTADO SP+AP 3x95 mm2+1x6 mm2+portante, PARA SP</v>
      </c>
      <c r="E3425" s="36" t="str">
        <f>SICODI!I354</f>
        <v>METRO</v>
      </c>
      <c r="F3425" s="36"/>
      <c r="G3425" s="66">
        <f>SICODI!J354</f>
        <v>49.07</v>
      </c>
    </row>
    <row r="3426" spans="2:7" x14ac:dyDescent="0.2">
      <c r="B3426" s="36">
        <v>353</v>
      </c>
      <c r="C3426" s="36" t="str">
        <f>SICODI!G355</f>
        <v>CBC60</v>
      </c>
      <c r="D3426" s="140" t="str">
        <f>SICODI!H355</f>
        <v>CONDUCTOR DE COBRE AUTOSOPORTADO SP+AP 3x120 mm2+1x6 mm2+portante, PARA SP</v>
      </c>
      <c r="E3426" s="36" t="str">
        <f>SICODI!I355</f>
        <v>METRO</v>
      </c>
      <c r="F3426" s="36"/>
      <c r="G3426" s="66">
        <f>SICODI!J355</f>
        <v>61.92</v>
      </c>
    </row>
    <row r="3427" spans="2:7" x14ac:dyDescent="0.2">
      <c r="B3427" s="36">
        <v>354</v>
      </c>
      <c r="C3427" s="36" t="str">
        <f>SICODI!G356</f>
        <v>CBC61</v>
      </c>
      <c r="D3427" s="140" t="str">
        <f>SICODI!H356</f>
        <v>CONDUCTOR DE COBRE AUTOSOPORTADO SP+AP 3x35 mm2+2x10 mm2+portante, PARA SP</v>
      </c>
      <c r="E3427" s="36" t="str">
        <f>SICODI!I356</f>
        <v>METRO</v>
      </c>
      <c r="F3427" s="36"/>
      <c r="G3427" s="66">
        <f>SICODI!J356</f>
        <v>13.71</v>
      </c>
    </row>
    <row r="3428" spans="2:7" x14ac:dyDescent="0.2">
      <c r="B3428" s="36">
        <v>355</v>
      </c>
      <c r="C3428" s="36" t="str">
        <f>SICODI!G357</f>
        <v>CBC62</v>
      </c>
      <c r="D3428" s="140" t="str">
        <f>SICODI!H357</f>
        <v>CONDUCTOR DE COBRE AUTOSOPORTADO SP+AP 3x16 mm2+1x6 mm2+portante, PARA AP</v>
      </c>
      <c r="E3428" s="36" t="str">
        <f>SICODI!I357</f>
        <v>METRO</v>
      </c>
      <c r="F3428" s="36"/>
      <c r="G3428" s="66">
        <f>SICODI!J357</f>
        <v>2.34</v>
      </c>
    </row>
    <row r="3429" spans="2:7" x14ac:dyDescent="0.2">
      <c r="B3429" s="36">
        <v>356</v>
      </c>
      <c r="C3429" s="36" t="str">
        <f>SICODI!G358</f>
        <v>CBC63</v>
      </c>
      <c r="D3429" s="140" t="str">
        <f>SICODI!H358</f>
        <v>CONDUCTOR DE COBRE AUTOSOPORTADO SP+AP 3x35 mm2+1x6 mm2+portante, PARA AP</v>
      </c>
      <c r="E3429" s="36" t="str">
        <f>SICODI!I358</f>
        <v>METRO</v>
      </c>
      <c r="F3429" s="36"/>
      <c r="G3429" s="66">
        <f>SICODI!J358</f>
        <v>2.34</v>
      </c>
    </row>
    <row r="3430" spans="2:7" x14ac:dyDescent="0.2">
      <c r="B3430" s="36">
        <v>357</v>
      </c>
      <c r="C3430" s="36" t="str">
        <f>SICODI!G359</f>
        <v>CBC64</v>
      </c>
      <c r="D3430" s="140" t="str">
        <f>SICODI!H359</f>
        <v>CONDUCTOR DE COBRE AUTOSOPORTADO SP+AP 3x70 mm2+1x6 mm2+portante, PARA AP</v>
      </c>
      <c r="E3430" s="36" t="str">
        <f>SICODI!I359</f>
        <v>METRO</v>
      </c>
      <c r="F3430" s="36"/>
      <c r="G3430" s="66">
        <f>SICODI!J359</f>
        <v>2.34</v>
      </c>
    </row>
    <row r="3431" spans="2:7" x14ac:dyDescent="0.2">
      <c r="B3431" s="36">
        <v>358</v>
      </c>
      <c r="C3431" s="36" t="str">
        <f>SICODI!G360</f>
        <v>CBC65</v>
      </c>
      <c r="D3431" s="140" t="str">
        <f>SICODI!H360</f>
        <v>CONDUCTOR DE COBRE AUTOSOPORTADO SP+AP 3x10 mm2+1x10 mm2+portante, PARA AP</v>
      </c>
      <c r="E3431" s="36" t="str">
        <f>SICODI!I360</f>
        <v>METRO</v>
      </c>
      <c r="F3431" s="36"/>
      <c r="G3431" s="66">
        <f>SICODI!J360</f>
        <v>3.29</v>
      </c>
    </row>
    <row r="3432" spans="2:7" x14ac:dyDescent="0.2">
      <c r="B3432" s="36">
        <v>359</v>
      </c>
      <c r="C3432" s="36" t="str">
        <f>SICODI!G361</f>
        <v>CBC66</v>
      </c>
      <c r="D3432" s="140" t="str">
        <f>SICODI!H361</f>
        <v>CONDUCTOR DE COBRE AUTOSOPORTADO SP+AP 3x16 mm2+1x10 mm2+portante, PARA AP</v>
      </c>
      <c r="E3432" s="36" t="str">
        <f>SICODI!I361</f>
        <v>METRO</v>
      </c>
      <c r="F3432" s="36"/>
      <c r="G3432" s="66">
        <f>SICODI!J361</f>
        <v>3.29</v>
      </c>
    </row>
    <row r="3433" spans="2:7" x14ac:dyDescent="0.2">
      <c r="B3433" s="36">
        <v>360</v>
      </c>
      <c r="C3433" s="36" t="str">
        <f>SICODI!G362</f>
        <v>CBC67</v>
      </c>
      <c r="D3433" s="140" t="str">
        <f>SICODI!H362</f>
        <v>CONDUCTOR DE COBRE AUTOSOPORTADO SP+AP 3x25 mm2+1x10 mm2+portante, PARA AP</v>
      </c>
      <c r="E3433" s="36" t="str">
        <f>SICODI!I362</f>
        <v>METRO</v>
      </c>
      <c r="F3433" s="36"/>
      <c r="G3433" s="66">
        <f>SICODI!J362</f>
        <v>3.29</v>
      </c>
    </row>
    <row r="3434" spans="2:7" x14ac:dyDescent="0.2">
      <c r="B3434" s="36">
        <v>361</v>
      </c>
      <c r="C3434" s="36" t="str">
        <f>SICODI!G363</f>
        <v>CBC68</v>
      </c>
      <c r="D3434" s="140" t="str">
        <f>SICODI!H363</f>
        <v>CONDUCTOR DE COBRE AUTOSOPORTADO SP+AP 3x35 mm2+1x10 mm2+portante, PARA AP</v>
      </c>
      <c r="E3434" s="36" t="str">
        <f>SICODI!I363</f>
        <v>METRO</v>
      </c>
      <c r="F3434" s="36"/>
      <c r="G3434" s="66">
        <f>SICODI!J363</f>
        <v>3.29</v>
      </c>
    </row>
    <row r="3435" spans="2:7" x14ac:dyDescent="0.2">
      <c r="B3435" s="36">
        <v>362</v>
      </c>
      <c r="C3435" s="36" t="str">
        <f>SICODI!G364</f>
        <v>CBC69</v>
      </c>
      <c r="D3435" s="140" t="str">
        <f>SICODI!H364</f>
        <v>CONDUCTOR DE COBRE AUTOSOPORTADO SP+AP 3x50 mm2+1x10 mm2+portante, PARA AP</v>
      </c>
      <c r="E3435" s="36" t="str">
        <f>SICODI!I364</f>
        <v>METRO</v>
      </c>
      <c r="F3435" s="36"/>
      <c r="G3435" s="66">
        <f>SICODI!J364</f>
        <v>3.29</v>
      </c>
    </row>
    <row r="3436" spans="2:7" x14ac:dyDescent="0.2">
      <c r="B3436" s="36">
        <v>363</v>
      </c>
      <c r="C3436" s="36" t="str">
        <f>SICODI!G365</f>
        <v>CBC70</v>
      </c>
      <c r="D3436" s="140" t="str">
        <f>SICODI!H365</f>
        <v>CONDUCTOR DE COBRE AUTOSOPORTADO SP+AP 3x70 mm2+1x10 mm2+portante, PARA AP</v>
      </c>
      <c r="E3436" s="36" t="str">
        <f>SICODI!I365</f>
        <v>METRO</v>
      </c>
      <c r="F3436" s="36"/>
      <c r="G3436" s="66">
        <f>SICODI!J365</f>
        <v>3.29</v>
      </c>
    </row>
    <row r="3437" spans="2:7" x14ac:dyDescent="0.2">
      <c r="B3437" s="36">
        <v>364</v>
      </c>
      <c r="C3437" s="36" t="str">
        <f>SICODI!G366</f>
        <v>CBC71</v>
      </c>
      <c r="D3437" s="140" t="str">
        <f>SICODI!H366</f>
        <v>CONDUCTOR DE COBRE AUTOSOPORTADO SP+AP 3x35 mm2+1x16 mm2+portante, PARA AP</v>
      </c>
      <c r="E3437" s="36" t="str">
        <f>SICODI!I366</f>
        <v>METRO</v>
      </c>
      <c r="F3437" s="36"/>
      <c r="G3437" s="66">
        <f>SICODI!J366</f>
        <v>4.4800000000000004</v>
      </c>
    </row>
    <row r="3438" spans="2:7" x14ac:dyDescent="0.2">
      <c r="B3438" s="36">
        <v>365</v>
      </c>
      <c r="C3438" s="36" t="str">
        <f>SICODI!G367</f>
        <v>CBC72</v>
      </c>
      <c r="D3438" s="140" t="str">
        <f>SICODI!H367</f>
        <v>CONDUCTOR DE COBRE AUTOSOPORTADO SP+AP 3x50 mm2+1x16 mm2+portante, PARA AP</v>
      </c>
      <c r="E3438" s="36" t="str">
        <f>SICODI!I367</f>
        <v>METRO</v>
      </c>
      <c r="F3438" s="36"/>
      <c r="G3438" s="66">
        <f>SICODI!J367</f>
        <v>4.4800000000000004</v>
      </c>
    </row>
    <row r="3439" spans="2:7" x14ac:dyDescent="0.2">
      <c r="B3439" s="36">
        <v>366</v>
      </c>
      <c r="C3439" s="36" t="str">
        <f>SICODI!G368</f>
        <v>CBC73</v>
      </c>
      <c r="D3439" s="140" t="str">
        <f>SICODI!H368</f>
        <v>CONDUCTOR DE COBRE AUTOSOPORTADO SP+AP 3x70 mm2+1x16 mm2+portante, PARA AP</v>
      </c>
      <c r="E3439" s="36" t="str">
        <f>SICODI!I368</f>
        <v>METRO</v>
      </c>
      <c r="F3439" s="36"/>
      <c r="G3439" s="66">
        <f>SICODI!J368</f>
        <v>4.4800000000000004</v>
      </c>
    </row>
    <row r="3440" spans="2:7" x14ac:dyDescent="0.2">
      <c r="B3440" s="36">
        <v>367</v>
      </c>
      <c r="C3440" s="36" t="str">
        <f>SICODI!G369</f>
        <v>CBC74</v>
      </c>
      <c r="D3440" s="140" t="str">
        <f>SICODI!H369</f>
        <v>CONDUCTOR DE COBRE AUTOSOPORTADO SP+AP 3x16 mm2+2x6 mm2+portante, PARA AP</v>
      </c>
      <c r="E3440" s="36" t="str">
        <f>SICODI!I369</f>
        <v>METRO</v>
      </c>
      <c r="F3440" s="36"/>
      <c r="G3440" s="66">
        <f>SICODI!J369</f>
        <v>4.18</v>
      </c>
    </row>
    <row r="3441" spans="2:7" x14ac:dyDescent="0.2">
      <c r="B3441" s="36">
        <v>368</v>
      </c>
      <c r="C3441" s="36" t="str">
        <f>SICODI!G370</f>
        <v>CBC75</v>
      </c>
      <c r="D3441" s="140" t="str">
        <f>SICODI!H370</f>
        <v>CONDUCTOR DE COBRE AUTOSOPORTADO SP+AP 3x35 mm2+2x6 mm2+portante, PARA AP</v>
      </c>
      <c r="E3441" s="36" t="str">
        <f>SICODI!I370</f>
        <v>METRO</v>
      </c>
      <c r="F3441" s="36"/>
      <c r="G3441" s="66">
        <f>SICODI!J370</f>
        <v>4.18</v>
      </c>
    </row>
    <row r="3442" spans="2:7" x14ac:dyDescent="0.2">
      <c r="B3442" s="36">
        <v>369</v>
      </c>
      <c r="C3442" s="36" t="str">
        <f>SICODI!G371</f>
        <v>CBC76</v>
      </c>
      <c r="D3442" s="140" t="str">
        <f>SICODI!H371</f>
        <v>CONDUCTOR DE COBRE AUTOSOPORTADO SP+AP 3x16 mm2+2x10 mm2+portante, PARA AP</v>
      </c>
      <c r="E3442" s="36" t="str">
        <f>SICODI!I371</f>
        <v>METRO</v>
      </c>
      <c r="F3442" s="36"/>
      <c r="G3442" s="66">
        <f>SICODI!J371</f>
        <v>4.29</v>
      </c>
    </row>
    <row r="3443" spans="2:7" x14ac:dyDescent="0.2">
      <c r="B3443" s="36">
        <v>370</v>
      </c>
      <c r="C3443" s="36" t="str">
        <f>SICODI!G372</f>
        <v>CBC77</v>
      </c>
      <c r="D3443" s="140" t="str">
        <f>SICODI!H372</f>
        <v>CONDUCTOR DE COBRE AUTOSOPORTADO SP+AP 3x10 mm2+1x6 mm2+portante, PARA AP</v>
      </c>
      <c r="E3443" s="36" t="str">
        <f>SICODI!I372</f>
        <v>METRO</v>
      </c>
      <c r="F3443" s="36"/>
      <c r="G3443" s="66">
        <f>SICODI!J372</f>
        <v>2.34</v>
      </c>
    </row>
    <row r="3444" spans="2:7" x14ac:dyDescent="0.2">
      <c r="B3444" s="36">
        <v>371</v>
      </c>
      <c r="C3444" s="36" t="str">
        <f>SICODI!G373</f>
        <v>CBC78</v>
      </c>
      <c r="D3444" s="140" t="str">
        <f>SICODI!H373</f>
        <v>CONDUCTOR DE COBRE AUTOSOPORTADO SP+AP 3x25 mm2+1x6 mm2+portante, PARA AP</v>
      </c>
      <c r="E3444" s="36" t="str">
        <f>SICODI!I373</f>
        <v>METRO</v>
      </c>
      <c r="F3444" s="36"/>
      <c r="G3444" s="66">
        <f>SICODI!J373</f>
        <v>2.34</v>
      </c>
    </row>
    <row r="3445" spans="2:7" x14ac:dyDescent="0.2">
      <c r="B3445" s="36">
        <v>372</v>
      </c>
      <c r="C3445" s="36" t="str">
        <f>SICODI!G374</f>
        <v>CBC79</v>
      </c>
      <c r="D3445" s="140" t="str">
        <f>SICODI!H374</f>
        <v>CONDUCTOR DE COBRE AUTOSOPORTADO SP+AP 3x50 mm2+1x6 mm2+portante, PARA AP</v>
      </c>
      <c r="E3445" s="36" t="str">
        <f>SICODI!I374</f>
        <v>METRO</v>
      </c>
      <c r="F3445" s="36"/>
      <c r="G3445" s="66">
        <f>SICODI!J374</f>
        <v>2.34</v>
      </c>
    </row>
    <row r="3446" spans="2:7" x14ac:dyDescent="0.2">
      <c r="B3446" s="36">
        <v>373</v>
      </c>
      <c r="C3446" s="36" t="str">
        <f>SICODI!G375</f>
        <v>CBC80</v>
      </c>
      <c r="D3446" s="140" t="str">
        <f>SICODI!H375</f>
        <v>CONDUCTOR DE COBRE AUTOSOPORTADO SP+AP 3x95 mm2+1x6 mm2+portante, PARA AP</v>
      </c>
      <c r="E3446" s="36" t="str">
        <f>SICODI!I375</f>
        <v>METRO</v>
      </c>
      <c r="F3446" s="36"/>
      <c r="G3446" s="66">
        <f>SICODI!J375</f>
        <v>2.34</v>
      </c>
    </row>
    <row r="3447" spans="2:7" x14ac:dyDescent="0.2">
      <c r="B3447" s="36">
        <v>374</v>
      </c>
      <c r="C3447" s="36" t="str">
        <f>SICODI!G376</f>
        <v>CBC81</v>
      </c>
      <c r="D3447" s="140" t="str">
        <f>SICODI!H376</f>
        <v>CONDUCTOR DE COBRE AUTOSOPORTADO SP+AP 3x120 mm2+1x6 mm2+portante, PARA AP</v>
      </c>
      <c r="E3447" s="36" t="str">
        <f>SICODI!I376</f>
        <v>METRO</v>
      </c>
      <c r="F3447" s="36"/>
      <c r="G3447" s="66">
        <f>SICODI!J376</f>
        <v>2.34</v>
      </c>
    </row>
    <row r="3448" spans="2:7" x14ac:dyDescent="0.2">
      <c r="B3448" s="36">
        <v>375</v>
      </c>
      <c r="C3448" s="36" t="str">
        <f>SICODI!G377</f>
        <v>CBC82</v>
      </c>
      <c r="D3448" s="140" t="str">
        <f>SICODI!H377</f>
        <v>CONDUCTOR DE COBRE AUTOSOPORTADO SP+AP 3x35 mm2+2x10 mm2+portante, PARA AP</v>
      </c>
      <c r="E3448" s="36" t="str">
        <f>SICODI!I377</f>
        <v>METRO</v>
      </c>
      <c r="F3448" s="36"/>
      <c r="G3448" s="66">
        <f>SICODI!J377</f>
        <v>4.29</v>
      </c>
    </row>
    <row r="3449" spans="2:7" x14ac:dyDescent="0.2">
      <c r="B3449" s="36">
        <v>376</v>
      </c>
      <c r="C3449" s="36" t="str">
        <f>SICODI!G378</f>
        <v>CBC83</v>
      </c>
      <c r="D3449" s="140" t="str">
        <f>SICODI!H378</f>
        <v>CONDUCTOR DE COBRE AUTOSOPORTADO SP+AP 3x10 mm2+2x6 mm2+portante, PARA SP</v>
      </c>
      <c r="E3449" s="36" t="str">
        <f>SICODI!I378</f>
        <v>METRO</v>
      </c>
      <c r="F3449" s="36"/>
      <c r="G3449" s="66">
        <f>SICODI!J378</f>
        <v>6.11</v>
      </c>
    </row>
    <row r="3450" spans="2:7" x14ac:dyDescent="0.2">
      <c r="B3450" s="36">
        <v>377</v>
      </c>
      <c r="C3450" s="36" t="str">
        <f>SICODI!G379</f>
        <v>CBC84</v>
      </c>
      <c r="D3450" s="140" t="str">
        <f>SICODI!H379</f>
        <v>CONDUCTOR DE COBRE AUTOSOPORTADO SP+AP 3x10 mm2+2x10 mm2+portante, PARA SP</v>
      </c>
      <c r="E3450" s="36" t="str">
        <f>SICODI!I379</f>
        <v>METRO</v>
      </c>
      <c r="F3450" s="36"/>
      <c r="G3450" s="66">
        <f>SICODI!J379</f>
        <v>6.11</v>
      </c>
    </row>
    <row r="3451" spans="2:7" x14ac:dyDescent="0.2">
      <c r="B3451" s="36">
        <v>378</v>
      </c>
      <c r="C3451" s="36" t="str">
        <f>SICODI!G380</f>
        <v>CBC85</v>
      </c>
      <c r="D3451" s="140" t="str">
        <f>SICODI!H380</f>
        <v>CONDUCTOR DE COBRE AUTOSOPORTADO SP+AP 3x25 mm2+2x6 mm2+portante, PARA SP</v>
      </c>
      <c r="E3451" s="36" t="str">
        <f>SICODI!I380</f>
        <v>METRO</v>
      </c>
      <c r="F3451" s="36"/>
      <c r="G3451" s="66">
        <f>SICODI!J380</f>
        <v>12.26</v>
      </c>
    </row>
    <row r="3452" spans="2:7" x14ac:dyDescent="0.2">
      <c r="B3452" s="36">
        <v>379</v>
      </c>
      <c r="C3452" s="36" t="str">
        <f>SICODI!G381</f>
        <v>CBC86</v>
      </c>
      <c r="D3452" s="140" t="str">
        <f>SICODI!H381</f>
        <v>CONDUCTOR DE COBRE AUTOSOPORTADO SP+AP 3x70 mm2+2x10 mm2+portante, PARA SP</v>
      </c>
      <c r="E3452" s="36" t="str">
        <f>SICODI!I381</f>
        <v>METRO</v>
      </c>
      <c r="F3452" s="36"/>
      <c r="G3452" s="66">
        <f>SICODI!J381</f>
        <v>30.41</v>
      </c>
    </row>
    <row r="3453" spans="2:7" x14ac:dyDescent="0.2">
      <c r="B3453" s="36">
        <v>380</v>
      </c>
      <c r="C3453" s="36" t="str">
        <f>SICODI!G382</f>
        <v>CBC91</v>
      </c>
      <c r="D3453" s="140" t="str">
        <f>SICODI!H382</f>
        <v>CONDUCTOR DE COBRE AUTOSOPORTADO SP+AP 3x10 mm2+2x6 mm2+portante, PARA AP</v>
      </c>
      <c r="E3453" s="36" t="str">
        <f>SICODI!I382</f>
        <v>METRO</v>
      </c>
      <c r="F3453" s="36"/>
      <c r="G3453" s="66">
        <f>SICODI!J382</f>
        <v>4.18</v>
      </c>
    </row>
    <row r="3454" spans="2:7" x14ac:dyDescent="0.2">
      <c r="B3454" s="36">
        <v>381</v>
      </c>
      <c r="C3454" s="36" t="str">
        <f>SICODI!G383</f>
        <v>CBC92</v>
      </c>
      <c r="D3454" s="140" t="str">
        <f>SICODI!H383</f>
        <v>CONDUCTOR DE COBRE AUTOSOPORTADO SP+AP 3x10 mm2+2x10 mm2+portante, PARA AP</v>
      </c>
      <c r="E3454" s="36" t="str">
        <f>SICODI!I383</f>
        <v>METRO</v>
      </c>
      <c r="F3454" s="36"/>
      <c r="G3454" s="66">
        <f>SICODI!J383</f>
        <v>4.88</v>
      </c>
    </row>
    <row r="3455" spans="2:7" x14ac:dyDescent="0.2">
      <c r="B3455" s="36">
        <v>382</v>
      </c>
      <c r="C3455" s="36" t="str">
        <f>SICODI!G384</f>
        <v>CBC93</v>
      </c>
      <c r="D3455" s="140" t="str">
        <f>SICODI!H384</f>
        <v>CONDUCTOR DE COBRE AUTOSOPORTADO SP+AP 3x25 mm2+2x6 mm2+portante, PARA AP</v>
      </c>
      <c r="E3455" s="36" t="str">
        <f>SICODI!I384</f>
        <v>METRO</v>
      </c>
      <c r="F3455" s="36"/>
      <c r="G3455" s="66">
        <f>SICODI!J384</f>
        <v>4.18</v>
      </c>
    </row>
    <row r="3456" spans="2:7" x14ac:dyDescent="0.2">
      <c r="B3456" s="36">
        <v>383</v>
      </c>
      <c r="C3456" s="36" t="str">
        <f>SICODI!G385</f>
        <v>CBC94</v>
      </c>
      <c r="D3456" s="140" t="str">
        <f>SICODI!H385</f>
        <v>CONDUCTOR DE COBRE AUTOSOPORTADO SP+AP 3x70 mm2+2x10 mm2+portante, PARA AP</v>
      </c>
      <c r="E3456" s="36" t="str">
        <f>SICODI!I385</f>
        <v>METRO</v>
      </c>
      <c r="F3456" s="36"/>
      <c r="G3456" s="66">
        <f>SICODI!J385</f>
        <v>4.29</v>
      </c>
    </row>
    <row r="3457" spans="2:7" x14ac:dyDescent="0.2">
      <c r="B3457" s="36">
        <v>384</v>
      </c>
      <c r="C3457" s="36" t="str">
        <f>SICODI!G386</f>
        <v>CBC95</v>
      </c>
      <c r="D3457" s="140" t="str">
        <f>SICODI!H386</f>
        <v>CONDUCTOR DE COBRE AUTOSOPORTADO SP+AP 3x25 mm2+2x10 mm2+portante, PARA SP</v>
      </c>
      <c r="E3457" s="36" t="str">
        <f>SICODI!I386</f>
        <v>METRO</v>
      </c>
      <c r="F3457" s="36"/>
      <c r="G3457" s="66">
        <f>SICODI!J386</f>
        <v>12.26</v>
      </c>
    </row>
    <row r="3458" spans="2:7" x14ac:dyDescent="0.2">
      <c r="B3458" s="36">
        <v>385</v>
      </c>
      <c r="C3458" s="36" t="str">
        <f>SICODI!G387</f>
        <v>CBC96</v>
      </c>
      <c r="D3458" s="140" t="str">
        <f>SICODI!H387</f>
        <v>CONDUCTOR DE COBRE AUTOSOPORTADO SP+AP 3x50 mm2+2x10 mm2+portante, PARA SP</v>
      </c>
      <c r="E3458" s="36" t="str">
        <f>SICODI!I387</f>
        <v>METRO</v>
      </c>
      <c r="F3458" s="36"/>
      <c r="G3458" s="66">
        <f>SICODI!J387</f>
        <v>23.04</v>
      </c>
    </row>
    <row r="3459" spans="2:7" x14ac:dyDescent="0.2">
      <c r="B3459" s="36">
        <v>386</v>
      </c>
      <c r="C3459" s="36" t="str">
        <f>SICODI!G388</f>
        <v>CBC97</v>
      </c>
      <c r="D3459" s="140" t="str">
        <f>SICODI!H388</f>
        <v>CONDUCTOR DE COBRE AUTOSOPORTADO SP+AP 3x25 mm2+2x10 mm2+portante, PARA AP</v>
      </c>
      <c r="E3459" s="36" t="str">
        <f>SICODI!I388</f>
        <v>METRO</v>
      </c>
      <c r="F3459" s="36"/>
      <c r="G3459" s="66">
        <f>SICODI!J388</f>
        <v>4.29</v>
      </c>
    </row>
    <row r="3460" spans="2:7" x14ac:dyDescent="0.2">
      <c r="B3460" s="36">
        <v>387</v>
      </c>
      <c r="C3460" s="36" t="str">
        <f>SICODI!G389</f>
        <v>CBC98</v>
      </c>
      <c r="D3460" s="140" t="str">
        <f>SICODI!H389</f>
        <v>CONDUCTOR DE COBRE AUTOSOPORTADO SP+AP 3x50 mm2+2x10 mm2+portante, PARA AP</v>
      </c>
      <c r="E3460" s="36" t="str">
        <f>SICODI!I389</f>
        <v>METRO</v>
      </c>
      <c r="F3460" s="36"/>
      <c r="G3460" s="66">
        <f>SICODI!J389</f>
        <v>4.29</v>
      </c>
    </row>
    <row r="3461" spans="2:7" x14ac:dyDescent="0.2">
      <c r="B3461" s="36">
        <v>388</v>
      </c>
      <c r="C3461" s="36" t="str">
        <f>SICODI!G390</f>
        <v>CBC99</v>
      </c>
      <c r="D3461" s="140" t="str">
        <f>SICODI!H390</f>
        <v>CONDUCTOR DE COBRE AUTOSOPORTADO SP+AP 3x10 mm2+1x16 mm2+portante, PARA SP</v>
      </c>
      <c r="E3461" s="36" t="str">
        <f>SICODI!I390</f>
        <v>METRO</v>
      </c>
      <c r="F3461" s="36"/>
      <c r="G3461" s="66">
        <f>SICODI!J390</f>
        <v>6.29</v>
      </c>
    </row>
    <row r="3462" spans="2:7" x14ac:dyDescent="0.2">
      <c r="B3462" s="36">
        <v>389</v>
      </c>
      <c r="C3462" s="36" t="str">
        <f>SICODI!G391</f>
        <v>CBD01</v>
      </c>
      <c r="D3462" s="140" t="str">
        <f>SICODI!H391</f>
        <v>CONDUCTOR DE COBRE PROTEGIDO, DE  10 mm2; MEDIA TENSION</v>
      </c>
      <c r="E3462" s="36" t="str">
        <f>SICODI!I391</f>
        <v>METRO</v>
      </c>
      <c r="F3462" s="36"/>
      <c r="G3462" s="66">
        <f>SICODI!J391</f>
        <v>1.57</v>
      </c>
    </row>
    <row r="3463" spans="2:7" x14ac:dyDescent="0.2">
      <c r="B3463" s="36">
        <v>390</v>
      </c>
      <c r="C3463" s="36" t="str">
        <f>SICODI!G392</f>
        <v>CBD02</v>
      </c>
      <c r="D3463" s="140" t="str">
        <f>SICODI!H392</f>
        <v>CONDUCTOR DE COBRE PROTEGIDO, DE  16 mm2; MEDIA TENSION</v>
      </c>
      <c r="E3463" s="36" t="str">
        <f>SICODI!I392</f>
        <v>METRO</v>
      </c>
      <c r="F3463" s="36"/>
      <c r="G3463" s="66">
        <f>SICODI!J392</f>
        <v>3.14</v>
      </c>
    </row>
    <row r="3464" spans="2:7" x14ac:dyDescent="0.2">
      <c r="B3464" s="36">
        <v>391</v>
      </c>
      <c r="C3464" s="36" t="str">
        <f>SICODI!G393</f>
        <v>CBD03</v>
      </c>
      <c r="D3464" s="140" t="str">
        <f>SICODI!H393</f>
        <v>CONDUCTOR DE COBRE PROTEGIDO, DE  25 mm2; MEDIA TENSION</v>
      </c>
      <c r="E3464" s="36" t="str">
        <f>SICODI!I393</f>
        <v>METRO</v>
      </c>
      <c r="F3464" s="36"/>
      <c r="G3464" s="66">
        <f>SICODI!J393</f>
        <v>2.92</v>
      </c>
    </row>
    <row r="3465" spans="2:7" x14ac:dyDescent="0.2">
      <c r="B3465" s="36">
        <v>392</v>
      </c>
      <c r="C3465" s="36" t="str">
        <f>SICODI!G394</f>
        <v>CBD04</v>
      </c>
      <c r="D3465" s="140" t="str">
        <f>SICODI!H394</f>
        <v>CONDUCTOR DE COBRE PROTEGIDO, DE  35 mm2; MEDIA TENSION</v>
      </c>
      <c r="E3465" s="36" t="str">
        <f>SICODI!I394</f>
        <v>METRO</v>
      </c>
      <c r="F3465" s="36"/>
      <c r="G3465" s="66">
        <f>SICODI!J394</f>
        <v>3.62</v>
      </c>
    </row>
    <row r="3466" spans="2:7" x14ac:dyDescent="0.2">
      <c r="B3466" s="36">
        <v>393</v>
      </c>
      <c r="C3466" s="36" t="str">
        <f>SICODI!G395</f>
        <v>CBD05</v>
      </c>
      <c r="D3466" s="140" t="str">
        <f>SICODI!H395</f>
        <v>CONDUCTOR DE COBRE PROTEGIDO, DE  50 mm2; MEDIA TENSION</v>
      </c>
      <c r="E3466" s="36" t="str">
        <f>SICODI!I395</f>
        <v>METRO</v>
      </c>
      <c r="F3466" s="36"/>
      <c r="G3466" s="66">
        <f>SICODI!J395</f>
        <v>4.1399999999999997</v>
      </c>
    </row>
    <row r="3467" spans="2:7" x14ac:dyDescent="0.2">
      <c r="B3467" s="36">
        <v>394</v>
      </c>
      <c r="C3467" s="36" t="str">
        <f>SICODI!G396</f>
        <v>CBD06</v>
      </c>
      <c r="D3467" s="140" t="str">
        <f>SICODI!H396</f>
        <v>CONDUCTOR DE COBRE PROTEGIDO, DE  70 mm2; MEDIA TENSION</v>
      </c>
      <c r="E3467" s="36" t="str">
        <f>SICODI!I396</f>
        <v>METRO</v>
      </c>
      <c r="F3467" s="36"/>
      <c r="G3467" s="66">
        <f>SICODI!J396</f>
        <v>6.99</v>
      </c>
    </row>
    <row r="3468" spans="2:7" x14ac:dyDescent="0.2">
      <c r="B3468" s="36">
        <v>395</v>
      </c>
      <c r="C3468" s="36" t="str">
        <f>SICODI!G397</f>
        <v>CBD07</v>
      </c>
      <c r="D3468" s="140" t="str">
        <f>SICODI!H397</f>
        <v>CONDUCTOR DE COBRE PROTEGIDO, DE  95 mm2; MEDIA TENSION</v>
      </c>
      <c r="E3468" s="36" t="str">
        <f>SICODI!I397</f>
        <v>METRO</v>
      </c>
      <c r="F3468" s="36"/>
      <c r="G3468" s="66">
        <f>SICODI!J397</f>
        <v>9.51</v>
      </c>
    </row>
    <row r="3469" spans="2:7" x14ac:dyDescent="0.2">
      <c r="B3469" s="36">
        <v>396</v>
      </c>
      <c r="C3469" s="36" t="str">
        <f>SICODI!G398</f>
        <v>CBD08</v>
      </c>
      <c r="D3469" s="140" t="str">
        <f>SICODI!H398</f>
        <v>CONDUCTOR DE COBRE PROTEGIDO, DE  120 mm2; MEDIA TENSION</v>
      </c>
      <c r="E3469" s="36" t="str">
        <f>SICODI!I398</f>
        <v>METRO</v>
      </c>
      <c r="F3469" s="36"/>
      <c r="G3469" s="66">
        <f>SICODI!J398</f>
        <v>20.93</v>
      </c>
    </row>
    <row r="3470" spans="2:7" x14ac:dyDescent="0.2">
      <c r="B3470" s="36">
        <v>397</v>
      </c>
      <c r="C3470" s="36" t="str">
        <f>SICODI!G399</f>
        <v>CBE01</v>
      </c>
      <c r="D3470" s="140" t="str">
        <f>SICODI!H399</f>
        <v>CONDUCTOR DE COBRE AUTOSOPORTADO DE 3 x 25 mm2 + portante</v>
      </c>
      <c r="E3470" s="36" t="str">
        <f>SICODI!I399</f>
        <v>METRO</v>
      </c>
      <c r="F3470" s="36"/>
      <c r="G3470" s="66">
        <f>SICODI!J399</f>
        <v>42.99</v>
      </c>
    </row>
    <row r="3471" spans="2:7" x14ac:dyDescent="0.2">
      <c r="B3471" s="36">
        <v>398</v>
      </c>
      <c r="C3471" s="36" t="str">
        <f>SICODI!G400</f>
        <v>CBE02</v>
      </c>
      <c r="D3471" s="140" t="str">
        <f>SICODI!H400</f>
        <v>CONDUCTOR DE COBRE AUTOSOPORTADO DE 3 x 35 mm2 + portante</v>
      </c>
      <c r="E3471" s="36" t="str">
        <f>SICODI!I400</f>
        <v>METRO</v>
      </c>
      <c r="F3471" s="36"/>
      <c r="G3471" s="66">
        <f>SICODI!J400</f>
        <v>45.96</v>
      </c>
    </row>
    <row r="3472" spans="2:7" x14ac:dyDescent="0.2">
      <c r="B3472" s="36">
        <v>399</v>
      </c>
      <c r="C3472" s="36" t="str">
        <f>SICODI!G401</f>
        <v>CBE03</v>
      </c>
      <c r="D3472" s="140" t="str">
        <f>SICODI!H401</f>
        <v>CONDUCTOR DE COBRE AUTOSOPORTADO DE 3 x 50 mm2 + portante</v>
      </c>
      <c r="E3472" s="36" t="str">
        <f>SICODI!I401</f>
        <v>METRO</v>
      </c>
      <c r="F3472" s="36"/>
      <c r="G3472" s="66">
        <f>SICODI!J401</f>
        <v>50.41</v>
      </c>
    </row>
    <row r="3473" spans="2:7" x14ac:dyDescent="0.2">
      <c r="B3473" s="36">
        <v>400</v>
      </c>
      <c r="C3473" s="36" t="str">
        <f>SICODI!G402</f>
        <v>CBE04</v>
      </c>
      <c r="D3473" s="140" t="str">
        <f>SICODI!H402</f>
        <v>CONDUCTOR DE COBRE AUTOSOPORTADO DE 3 x 70 mm2 + portante</v>
      </c>
      <c r="E3473" s="36" t="str">
        <f>SICODI!I402</f>
        <v>METRO</v>
      </c>
      <c r="F3473" s="36"/>
      <c r="G3473" s="66">
        <f>SICODI!J402</f>
        <v>53.04</v>
      </c>
    </row>
    <row r="3474" spans="2:7" x14ac:dyDescent="0.2">
      <c r="B3474" s="36">
        <v>401</v>
      </c>
      <c r="C3474" s="36" t="str">
        <f>SICODI!G403</f>
        <v>CBE05</v>
      </c>
      <c r="D3474" s="140" t="str">
        <f>SICODI!H403</f>
        <v>CONDUCTOR DE COBRE AUTOSOPORTADO DE 3 x 95 mm2 + portante</v>
      </c>
      <c r="E3474" s="36" t="str">
        <f>SICODI!I403</f>
        <v>METRO</v>
      </c>
      <c r="F3474" s="36"/>
      <c r="G3474" s="66">
        <f>SICODI!J403</f>
        <v>59.99</v>
      </c>
    </row>
    <row r="3475" spans="2:7" x14ac:dyDescent="0.2">
      <c r="B3475" s="36">
        <v>402</v>
      </c>
      <c r="C3475" s="36" t="str">
        <f>SICODI!G404</f>
        <v>CBF01</v>
      </c>
      <c r="D3475" s="140" t="str">
        <f>SICODI!H404</f>
        <v>CONDUCTOR DE COBRE CONCENTRICO DE 2 x 4 mm2</v>
      </c>
      <c r="E3475" s="36" t="str">
        <f>SICODI!I404</f>
        <v>METRO</v>
      </c>
      <c r="F3475" s="36"/>
      <c r="G3475" s="66">
        <f>SICODI!J404</f>
        <v>0.8</v>
      </c>
    </row>
    <row r="3476" spans="2:7" x14ac:dyDescent="0.2">
      <c r="B3476" s="36">
        <v>403</v>
      </c>
      <c r="C3476" s="36" t="str">
        <f>SICODI!G405</f>
        <v>CBF02</v>
      </c>
      <c r="D3476" s="140" t="str">
        <f>SICODI!H405</f>
        <v>CONDUCTOR DE COBRE CONCENTRICO DE 2 x 6 mm2</v>
      </c>
      <c r="E3476" s="36" t="str">
        <f>SICODI!I405</f>
        <v>METRO</v>
      </c>
      <c r="F3476" s="36"/>
      <c r="G3476" s="66">
        <f>SICODI!J405</f>
        <v>1.1100000000000001</v>
      </c>
    </row>
    <row r="3477" spans="2:7" x14ac:dyDescent="0.2">
      <c r="B3477" s="36">
        <v>404</v>
      </c>
      <c r="C3477" s="36" t="str">
        <f>SICODI!G406</f>
        <v>CBF03</v>
      </c>
      <c r="D3477" s="140" t="str">
        <f>SICODI!H406</f>
        <v>CONDUCTOR DE COBRE CONCENTRICO DE 2 x 10 mm2</v>
      </c>
      <c r="E3477" s="36" t="str">
        <f>SICODI!I406</f>
        <v>METRO</v>
      </c>
      <c r="F3477" s="36"/>
      <c r="G3477" s="66">
        <f>SICODI!J406</f>
        <v>1.87</v>
      </c>
    </row>
    <row r="3478" spans="2:7" x14ac:dyDescent="0.2">
      <c r="B3478" s="36">
        <v>405</v>
      </c>
      <c r="C3478" s="36" t="str">
        <f>SICODI!G407</f>
        <v>CBF04</v>
      </c>
      <c r="D3478" s="140" t="str">
        <f>SICODI!H407</f>
        <v>CONDUCTOR DE COBRE CONCENTRICO DE 2 x 16 mm2</v>
      </c>
      <c r="E3478" s="36" t="str">
        <f>SICODI!I407</f>
        <v>METRO</v>
      </c>
      <c r="F3478" s="36"/>
      <c r="G3478" s="66">
        <f>SICODI!J407</f>
        <v>2.94</v>
      </c>
    </row>
    <row r="3479" spans="2:7" x14ac:dyDescent="0.2">
      <c r="B3479" s="36">
        <v>406</v>
      </c>
      <c r="C3479" s="36" t="str">
        <f>SICODI!G408</f>
        <v>CBF05</v>
      </c>
      <c r="D3479" s="140" t="str">
        <f>SICODI!H408</f>
        <v>CONDUCTOR DE COBRE CONCENTRICO DE 3 x 6 mm2</v>
      </c>
      <c r="E3479" s="36" t="str">
        <f>SICODI!I408</f>
        <v>METRO</v>
      </c>
      <c r="F3479" s="36"/>
      <c r="G3479" s="66">
        <f>SICODI!J408</f>
        <v>2.85</v>
      </c>
    </row>
    <row r="3480" spans="2:7" x14ac:dyDescent="0.2">
      <c r="B3480" s="36">
        <v>407</v>
      </c>
      <c r="C3480" s="36" t="str">
        <f>SICODI!G409</f>
        <v>CBF06</v>
      </c>
      <c r="D3480" s="140" t="str">
        <f>SICODI!H409</f>
        <v>CONDUCTOR DE COBRE CONCENTRICO DE 3 x 10 mm2</v>
      </c>
      <c r="E3480" s="36" t="str">
        <f>SICODI!I409</f>
        <v>METRO</v>
      </c>
      <c r="F3480" s="36"/>
      <c r="G3480" s="66">
        <f>SICODI!J409</f>
        <v>3.16</v>
      </c>
    </row>
    <row r="3481" spans="2:7" x14ac:dyDescent="0.2">
      <c r="B3481" s="36">
        <v>408</v>
      </c>
      <c r="C3481" s="36" t="str">
        <f>SICODI!G410</f>
        <v>CBF07</v>
      </c>
      <c r="D3481" s="140" t="str">
        <f>SICODI!H410</f>
        <v>CONDUCTOR DE COBRE CONCENTRICO DE 3 x 16 mm2</v>
      </c>
      <c r="E3481" s="36" t="str">
        <f>SICODI!I410</f>
        <v>METRO</v>
      </c>
      <c r="F3481" s="36"/>
      <c r="G3481" s="66">
        <f>SICODI!J410</f>
        <v>6.39</v>
      </c>
    </row>
    <row r="3482" spans="2:7" x14ac:dyDescent="0.2">
      <c r="B3482" s="36">
        <v>409</v>
      </c>
      <c r="C3482" s="36" t="str">
        <f>SICODI!G411</f>
        <v>CBF10</v>
      </c>
      <c r="D3482" s="140" t="str">
        <f>SICODI!H411</f>
        <v>CONDUCTOR DE COBRE CONCENTRICO DE 4 x 10 mm2</v>
      </c>
      <c r="E3482" s="36" t="str">
        <f>SICODI!I411</f>
        <v>METRO</v>
      </c>
      <c r="F3482" s="36"/>
      <c r="G3482" s="66">
        <f>SICODI!J411</f>
        <v>4.38</v>
      </c>
    </row>
    <row r="3483" spans="2:7" x14ac:dyDescent="0.2">
      <c r="B3483" s="36">
        <v>410</v>
      </c>
      <c r="C3483" s="36" t="str">
        <f>SICODI!G412</f>
        <v>CBG01</v>
      </c>
      <c r="D3483" s="140" t="str">
        <f>SICODI!H412</f>
        <v>CONDUCTOR DE COBRE TWT BIPLASTO DE 2 x 1,5 mm2</v>
      </c>
      <c r="E3483" s="36" t="str">
        <f>SICODI!I412</f>
        <v>METRO</v>
      </c>
      <c r="F3483" s="36"/>
      <c r="G3483" s="66">
        <f>SICODI!J412</f>
        <v>0.5</v>
      </c>
    </row>
    <row r="3484" spans="2:7" x14ac:dyDescent="0.2">
      <c r="B3484" s="36">
        <v>411</v>
      </c>
      <c r="C3484" s="36" t="str">
        <f>SICODI!G413</f>
        <v>CBG02</v>
      </c>
      <c r="D3484" s="140" t="str">
        <f>SICODI!H413</f>
        <v>CONDUCTOR DE COBRE TWT BIPLASTO DE 2 x 2,5 mm2</v>
      </c>
      <c r="E3484" s="36" t="str">
        <f>SICODI!I413</f>
        <v>METRO</v>
      </c>
      <c r="F3484" s="36"/>
      <c r="G3484" s="66">
        <f>SICODI!J413</f>
        <v>0.66</v>
      </c>
    </row>
    <row r="3485" spans="2:7" x14ac:dyDescent="0.2">
      <c r="B3485" s="36">
        <v>412</v>
      </c>
      <c r="C3485" s="36" t="str">
        <f>SICODI!G414</f>
        <v>CBH01</v>
      </c>
      <c r="D3485" s="140" t="str">
        <f>SICODI!H414</f>
        <v>CONDUCTOR CABLEADO THW 750V 1x 10MM2</v>
      </c>
      <c r="E3485" s="36" t="str">
        <f>SICODI!I414</f>
        <v>METRO</v>
      </c>
      <c r="F3485" s="36"/>
      <c r="G3485" s="66">
        <f>SICODI!J414</f>
        <v>1.83</v>
      </c>
    </row>
    <row r="3486" spans="2:7" x14ac:dyDescent="0.2">
      <c r="B3486" s="36">
        <v>413</v>
      </c>
      <c r="C3486" s="36" t="str">
        <f>SICODI!G415</f>
        <v>CCA01</v>
      </c>
      <c r="D3486" s="140" t="str">
        <f>SICODI!H415</f>
        <v>CABLE NKY BIPOLAR DE   6 mm2; BAJA TENSION</v>
      </c>
      <c r="E3486" s="36" t="str">
        <f>SICODI!I415</f>
        <v>METRO</v>
      </c>
      <c r="F3486" s="36"/>
      <c r="G3486" s="66">
        <f>SICODI!J415</f>
        <v>9.77</v>
      </c>
    </row>
    <row r="3487" spans="2:7" x14ac:dyDescent="0.2">
      <c r="B3487" s="36">
        <v>414</v>
      </c>
      <c r="C3487" s="36" t="str">
        <f>SICODI!G416</f>
        <v>CCA02</v>
      </c>
      <c r="D3487" s="140" t="str">
        <f>SICODI!H416</f>
        <v>CABLE NKY TRIPOLAR DE   6 mm2; BAJA TENSION</v>
      </c>
      <c r="E3487" s="36" t="str">
        <f>SICODI!I416</f>
        <v>METRO</v>
      </c>
      <c r="F3487" s="36"/>
      <c r="G3487" s="66">
        <f>SICODI!J416</f>
        <v>8.4499999999999993</v>
      </c>
    </row>
    <row r="3488" spans="2:7" x14ac:dyDescent="0.2">
      <c r="B3488" s="36">
        <v>415</v>
      </c>
      <c r="C3488" s="36" t="str">
        <f>SICODI!G417</f>
        <v>CCA03</v>
      </c>
      <c r="D3488" s="140" t="str">
        <f>SICODI!H417</f>
        <v>CABLE NKY TRIPOLAR DE  10 mm2; BAJA TENSION</v>
      </c>
      <c r="E3488" s="36" t="str">
        <f>SICODI!I417</f>
        <v>METRO</v>
      </c>
      <c r="F3488" s="36"/>
      <c r="G3488" s="66">
        <f>SICODI!J417</f>
        <v>12.27</v>
      </c>
    </row>
    <row r="3489" spans="2:7" x14ac:dyDescent="0.2">
      <c r="B3489" s="36">
        <v>416</v>
      </c>
      <c r="C3489" s="36" t="str">
        <f>SICODI!G418</f>
        <v>CCA04</v>
      </c>
      <c r="D3489" s="140" t="str">
        <f>SICODI!H418</f>
        <v>CABLE NKY TRIPOLAR DE  16 mm2; BAJA TENSION</v>
      </c>
      <c r="E3489" s="36" t="str">
        <f>SICODI!I418</f>
        <v>METRO</v>
      </c>
      <c r="F3489" s="36"/>
      <c r="G3489" s="66">
        <f>SICODI!J418</f>
        <v>17.3</v>
      </c>
    </row>
    <row r="3490" spans="2:7" x14ac:dyDescent="0.2">
      <c r="B3490" s="36">
        <v>417</v>
      </c>
      <c r="C3490" s="36" t="str">
        <f>SICODI!G419</f>
        <v>CCA05</v>
      </c>
      <c r="D3490" s="140" t="str">
        <f>SICODI!H419</f>
        <v>CABLE NKY TRIPOLAR DE  35 mm2; BAJA TENSION</v>
      </c>
      <c r="E3490" s="36" t="str">
        <f>SICODI!I419</f>
        <v>METRO</v>
      </c>
      <c r="F3490" s="36"/>
      <c r="G3490" s="66">
        <f>SICODI!J419</f>
        <v>30.64</v>
      </c>
    </row>
    <row r="3491" spans="2:7" x14ac:dyDescent="0.2">
      <c r="B3491" s="36">
        <v>418</v>
      </c>
      <c r="C3491" s="36" t="str">
        <f>SICODI!G420</f>
        <v>CCA06</v>
      </c>
      <c r="D3491" s="140" t="str">
        <f>SICODI!H420</f>
        <v>CABLE NKY TRIPOLAR DE  70 mm2; BAJA TENSION</v>
      </c>
      <c r="E3491" s="36" t="str">
        <f>SICODI!I420</f>
        <v>METRO</v>
      </c>
      <c r="F3491" s="36"/>
      <c r="G3491" s="66">
        <f>SICODI!J420</f>
        <v>50.84</v>
      </c>
    </row>
    <row r="3492" spans="2:7" x14ac:dyDescent="0.2">
      <c r="B3492" s="36">
        <v>419</v>
      </c>
      <c r="C3492" s="36" t="str">
        <f>SICODI!G421</f>
        <v>CCA07</v>
      </c>
      <c r="D3492" s="140" t="str">
        <f>SICODI!H421</f>
        <v>CABLE NKY TRIPOLAR DE 120 mm2; BAJA TENSION</v>
      </c>
      <c r="E3492" s="36" t="str">
        <f>SICODI!I421</f>
        <v>METRO</v>
      </c>
      <c r="F3492" s="36"/>
      <c r="G3492" s="66">
        <f>SICODI!J421</f>
        <v>75.37</v>
      </c>
    </row>
    <row r="3493" spans="2:7" x14ac:dyDescent="0.2">
      <c r="B3493" s="36">
        <v>420</v>
      </c>
      <c r="C3493" s="36" t="str">
        <f>SICODI!G422</f>
        <v>CCA08</v>
      </c>
      <c r="D3493" s="140" t="str">
        <f>SICODI!H422</f>
        <v>CABLE NKY TRIPOLAR DE 185 mm2; BAJA TENSION</v>
      </c>
      <c r="E3493" s="36" t="str">
        <f>SICODI!I422</f>
        <v>METRO</v>
      </c>
      <c r="F3493" s="36"/>
      <c r="G3493" s="66">
        <f>SICODI!J422</f>
        <v>103.41</v>
      </c>
    </row>
    <row r="3494" spans="2:7" x14ac:dyDescent="0.2">
      <c r="B3494" s="36">
        <v>421</v>
      </c>
      <c r="C3494" s="36" t="str">
        <f>SICODI!G423</f>
        <v>CCA09</v>
      </c>
      <c r="D3494" s="140" t="str">
        <f>SICODI!H423</f>
        <v>CABLE NKY TRIPOLAR DE 300 mm2; BAJA TENSION</v>
      </c>
      <c r="E3494" s="36" t="str">
        <f>SICODI!I423</f>
        <v>METRO</v>
      </c>
      <c r="F3494" s="36"/>
      <c r="G3494" s="66">
        <f>SICODI!J423</f>
        <v>147.19999999999999</v>
      </c>
    </row>
    <row r="3495" spans="2:7" x14ac:dyDescent="0.2">
      <c r="B3495" s="36">
        <v>422</v>
      </c>
      <c r="C3495" s="36" t="str">
        <f>SICODI!G424</f>
        <v>CCA10</v>
      </c>
      <c r="D3495" s="140" t="str">
        <f>SICODI!H424</f>
        <v>CABLE NKY BIPOLAR DE 10 mm2; BAJA TENSION</v>
      </c>
      <c r="E3495" s="36" t="str">
        <f>SICODI!I424</f>
        <v>METRO</v>
      </c>
      <c r="F3495" s="36"/>
      <c r="G3495" s="66">
        <f>SICODI!J424</f>
        <v>14.48</v>
      </c>
    </row>
    <row r="3496" spans="2:7" x14ac:dyDescent="0.2">
      <c r="B3496" s="36">
        <v>423</v>
      </c>
      <c r="C3496" s="36" t="str">
        <f>SICODI!G425</f>
        <v>CCA11</v>
      </c>
      <c r="D3496" s="140" t="str">
        <f>SICODI!H425</f>
        <v>CABLE NKY BIPOLAR DE 16 mm2; BAJA TENSION</v>
      </c>
      <c r="E3496" s="36" t="str">
        <f>SICODI!I425</f>
        <v>METRO</v>
      </c>
      <c r="F3496" s="36"/>
      <c r="G3496" s="66">
        <f>SICODI!J425</f>
        <v>20.79</v>
      </c>
    </row>
    <row r="3497" spans="2:7" x14ac:dyDescent="0.2">
      <c r="B3497" s="36">
        <v>424</v>
      </c>
      <c r="C3497" s="36" t="str">
        <f>SICODI!G426</f>
        <v>CCA12</v>
      </c>
      <c r="D3497" s="140" t="str">
        <f>SICODI!H426</f>
        <v>CABLE NKY TRIPOLAR DE 20 mm2; BAJA TENSION</v>
      </c>
      <c r="E3497" s="36" t="str">
        <f>SICODI!I426</f>
        <v>METRO</v>
      </c>
      <c r="F3497" s="36"/>
      <c r="G3497" s="66">
        <f>SICODI!J426</f>
        <v>20.36</v>
      </c>
    </row>
    <row r="3498" spans="2:7" x14ac:dyDescent="0.2">
      <c r="B3498" s="36">
        <v>425</v>
      </c>
      <c r="C3498" s="36" t="str">
        <f>SICODI!G427</f>
        <v>CCA13</v>
      </c>
      <c r="D3498" s="140" t="str">
        <f>SICODI!H427</f>
        <v>CABLE NKY TRIPOLAR DE 25 mm2; BAJA TENSION</v>
      </c>
      <c r="E3498" s="36" t="str">
        <f>SICODI!I427</f>
        <v>METRO</v>
      </c>
      <c r="F3498" s="36"/>
      <c r="G3498" s="66">
        <f>SICODI!J427</f>
        <v>23.96</v>
      </c>
    </row>
    <row r="3499" spans="2:7" x14ac:dyDescent="0.2">
      <c r="B3499" s="36">
        <v>426</v>
      </c>
      <c r="C3499" s="36" t="str">
        <f>SICODI!G428</f>
        <v>CCA14</v>
      </c>
      <c r="D3499" s="140" t="str">
        <f>SICODI!H428</f>
        <v>CABLE NKY TRIPOLAR DE 50 mm2; BAJA TENSION</v>
      </c>
      <c r="E3499" s="36" t="str">
        <f>SICODI!I428</f>
        <v>METRO</v>
      </c>
      <c r="F3499" s="36"/>
      <c r="G3499" s="66">
        <f>SICODI!J428</f>
        <v>39.76</v>
      </c>
    </row>
    <row r="3500" spans="2:7" x14ac:dyDescent="0.2">
      <c r="B3500" s="36">
        <v>427</v>
      </c>
      <c r="C3500" s="36" t="str">
        <f>SICODI!G429</f>
        <v>CCA15</v>
      </c>
      <c r="D3500" s="140" t="str">
        <f>SICODI!H429</f>
        <v>CABLE NKY TRIPOLAR DE 95 mm2; BAJA TENSION</v>
      </c>
      <c r="E3500" s="36" t="str">
        <f>SICODI!I429</f>
        <v>METRO</v>
      </c>
      <c r="F3500" s="36"/>
      <c r="G3500" s="66">
        <f>SICODI!J429</f>
        <v>63.55</v>
      </c>
    </row>
    <row r="3501" spans="2:7" x14ac:dyDescent="0.2">
      <c r="B3501" s="36">
        <v>428</v>
      </c>
      <c r="C3501" s="36" t="str">
        <f>SICODI!G430</f>
        <v>CCA16</v>
      </c>
      <c r="D3501" s="140" t="str">
        <f>SICODI!H430</f>
        <v>CABLE NKY TRIPOLAR DE 150 mm2; BAJA TENSION</v>
      </c>
      <c r="E3501" s="36" t="str">
        <f>SICODI!I430</f>
        <v>METRO</v>
      </c>
      <c r="F3501" s="36"/>
      <c r="G3501" s="66">
        <f>SICODI!J430</f>
        <v>88.72</v>
      </c>
    </row>
    <row r="3502" spans="2:7" x14ac:dyDescent="0.2">
      <c r="B3502" s="36">
        <v>429</v>
      </c>
      <c r="C3502" s="36" t="str">
        <f>SICODI!G431</f>
        <v>CCA17</v>
      </c>
      <c r="D3502" s="140" t="str">
        <f>SICODI!H431</f>
        <v>CABLE NKY TRIPOLAR DE 200 mm2; BAJA TENSION</v>
      </c>
      <c r="E3502" s="36" t="str">
        <f>SICODI!I431</f>
        <v>METRO</v>
      </c>
      <c r="F3502" s="36"/>
      <c r="G3502" s="66">
        <f>SICODI!J431</f>
        <v>109.46</v>
      </c>
    </row>
    <row r="3503" spans="2:7" x14ac:dyDescent="0.2">
      <c r="B3503" s="36">
        <v>430</v>
      </c>
      <c r="C3503" s="36" t="str">
        <f>SICODI!G432</f>
        <v>CCA18</v>
      </c>
      <c r="D3503" s="140" t="str">
        <f>SICODI!H432</f>
        <v>CABLE NKY TRIPOLAR DE 240 mm2; BAJA TENSION</v>
      </c>
      <c r="E3503" s="36" t="str">
        <f>SICODI!I432</f>
        <v>METRO</v>
      </c>
      <c r="F3503" s="36"/>
      <c r="G3503" s="66">
        <f>SICODI!J432</f>
        <v>125.06</v>
      </c>
    </row>
    <row r="3504" spans="2:7" x14ac:dyDescent="0.2">
      <c r="B3504" s="36">
        <v>431</v>
      </c>
      <c r="C3504" s="36" t="str">
        <f>SICODI!G433</f>
        <v>CCA19</v>
      </c>
      <c r="D3504" s="140" t="str">
        <f>SICODI!H433</f>
        <v>CABLE NKY TRIPOLAR DE 360 mm2; BAJA TENSION</v>
      </c>
      <c r="E3504" s="36" t="str">
        <f>SICODI!I433</f>
        <v>METRO</v>
      </c>
      <c r="F3504" s="36"/>
      <c r="G3504" s="66">
        <f>SICODI!J433</f>
        <v>168.17</v>
      </c>
    </row>
    <row r="3505" spans="2:7" x14ac:dyDescent="0.2">
      <c r="B3505" s="36">
        <v>432</v>
      </c>
      <c r="C3505" s="36" t="str">
        <f>SICODI!G434</f>
        <v>CCA20</v>
      </c>
      <c r="D3505" s="140" t="str">
        <f>SICODI!H434</f>
        <v>CABLE NKY TRIPOLAR DE 500 mm2; BAJA TENSION</v>
      </c>
      <c r="E3505" s="36" t="str">
        <f>SICODI!I434</f>
        <v>METRO</v>
      </c>
      <c r="F3505" s="36"/>
      <c r="G3505" s="66">
        <f>SICODI!J434</f>
        <v>213.78</v>
      </c>
    </row>
    <row r="3506" spans="2:7" x14ac:dyDescent="0.2">
      <c r="B3506" s="36">
        <v>433</v>
      </c>
      <c r="C3506" s="36" t="str">
        <f>SICODI!G435</f>
        <v>CCA21</v>
      </c>
      <c r="D3506" s="140" t="str">
        <f>SICODI!H435</f>
        <v>CABLE NKY UNIPOLAR DE 35 mm2; BAJA TENSION</v>
      </c>
      <c r="E3506" s="36" t="str">
        <f>SICODI!I435</f>
        <v>METRO</v>
      </c>
      <c r="F3506" s="36"/>
      <c r="G3506" s="66">
        <f>SICODI!J435</f>
        <v>13.43</v>
      </c>
    </row>
    <row r="3507" spans="2:7" x14ac:dyDescent="0.2">
      <c r="B3507" s="36">
        <v>434</v>
      </c>
      <c r="C3507" s="36" t="str">
        <f>SICODI!G436</f>
        <v>CCA22</v>
      </c>
      <c r="D3507" s="140" t="str">
        <f>SICODI!H436</f>
        <v>CABLE NKY UNIPOLAR DE 70 mm2; BAJA TENSION</v>
      </c>
      <c r="E3507" s="36" t="str">
        <f>SICODI!I436</f>
        <v>METRO</v>
      </c>
      <c r="F3507" s="36"/>
      <c r="G3507" s="66">
        <f>SICODI!J436</f>
        <v>19.579999999999998</v>
      </c>
    </row>
    <row r="3508" spans="2:7" x14ac:dyDescent="0.2">
      <c r="B3508" s="36">
        <v>435</v>
      </c>
      <c r="C3508" s="36" t="str">
        <f>SICODI!G437</f>
        <v>CCA23</v>
      </c>
      <c r="D3508" s="140" t="str">
        <f>SICODI!H437</f>
        <v>CABLE NKY BIPOLAR DE 25 mm2; BAJA TENSION</v>
      </c>
      <c r="E3508" s="36" t="str">
        <f>SICODI!I437</f>
        <v>METRO</v>
      </c>
      <c r="F3508" s="36"/>
      <c r="G3508" s="66">
        <f>SICODI!J437</f>
        <v>29.33</v>
      </c>
    </row>
    <row r="3509" spans="2:7" x14ac:dyDescent="0.2">
      <c r="B3509" s="36">
        <v>436</v>
      </c>
      <c r="C3509" s="36" t="str">
        <f>SICODI!G438</f>
        <v>CCA24</v>
      </c>
      <c r="D3509" s="140" t="str">
        <f>SICODI!H438</f>
        <v>CABLE NKY UNIPOLAR DE 6 mm2; BAJA TENSION</v>
      </c>
      <c r="E3509" s="36" t="str">
        <f>SICODI!I438</f>
        <v>METRO</v>
      </c>
      <c r="F3509" s="36"/>
      <c r="G3509" s="66">
        <f>SICODI!J438</f>
        <v>5.15</v>
      </c>
    </row>
    <row r="3510" spans="2:7" x14ac:dyDescent="0.2">
      <c r="B3510" s="36">
        <v>437</v>
      </c>
      <c r="C3510" s="36" t="str">
        <f>SICODI!G439</f>
        <v>CCA25</v>
      </c>
      <c r="D3510" s="140" t="str">
        <f>SICODI!H439</f>
        <v>CABLE NKY UNIPOLAR DE 10 mm2; BAJA TENSION</v>
      </c>
      <c r="E3510" s="36" t="str">
        <f>SICODI!I439</f>
        <v>METRO</v>
      </c>
      <c r="F3510" s="36"/>
      <c r="G3510" s="66">
        <f>SICODI!J439</f>
        <v>6.8</v>
      </c>
    </row>
    <row r="3511" spans="2:7" x14ac:dyDescent="0.2">
      <c r="B3511" s="36">
        <v>438</v>
      </c>
      <c r="C3511" s="36" t="str">
        <f>SICODI!G440</f>
        <v>CCA26</v>
      </c>
      <c r="D3511" s="140" t="str">
        <f>SICODI!H440</f>
        <v>CABLE NKY UNIPOLAR DE 16 mm2; BAJA TENSION</v>
      </c>
      <c r="E3511" s="36" t="str">
        <f>SICODI!I440</f>
        <v>METRO</v>
      </c>
      <c r="F3511" s="36"/>
      <c r="G3511" s="66">
        <f>SICODI!J440</f>
        <v>8.7799999999999994</v>
      </c>
    </row>
    <row r="3512" spans="2:7" x14ac:dyDescent="0.2">
      <c r="B3512" s="36">
        <v>439</v>
      </c>
      <c r="C3512" s="36" t="str">
        <f>SICODI!G441</f>
        <v>CCA27</v>
      </c>
      <c r="D3512" s="140" t="str">
        <f>SICODI!H441</f>
        <v>CABLE NKY UNIPOLAR DE 95 mm2; BAJA TENSION</v>
      </c>
      <c r="E3512" s="36" t="str">
        <f>SICODI!I441</f>
        <v>METRO</v>
      </c>
      <c r="F3512" s="36"/>
      <c r="G3512" s="66">
        <f>SICODI!J441</f>
        <v>23.12</v>
      </c>
    </row>
    <row r="3513" spans="2:7" x14ac:dyDescent="0.2">
      <c r="B3513" s="36">
        <v>440</v>
      </c>
      <c r="C3513" s="36" t="str">
        <f>SICODI!G442</f>
        <v>CCA28</v>
      </c>
      <c r="D3513" s="140" t="str">
        <f>SICODI!H442</f>
        <v>CABLE NKY UNIPOLAR DE 120 mm2; BAJA TENSION</v>
      </c>
      <c r="E3513" s="36" t="str">
        <f>SICODI!I442</f>
        <v>METRO</v>
      </c>
      <c r="F3513" s="36"/>
      <c r="G3513" s="66">
        <f>SICODI!J442</f>
        <v>26.25</v>
      </c>
    </row>
    <row r="3514" spans="2:7" x14ac:dyDescent="0.2">
      <c r="B3514" s="36">
        <v>441</v>
      </c>
      <c r="C3514" s="36" t="str">
        <f>SICODI!G443</f>
        <v>CCA29</v>
      </c>
      <c r="D3514" s="140" t="str">
        <f>SICODI!H443</f>
        <v>CABLE NKY UNIPOLAR DE 25 mm2; BAJA TENSION</v>
      </c>
      <c r="E3514" s="36" t="str">
        <f>SICODI!I443</f>
        <v>METRO</v>
      </c>
      <c r="F3514" s="36"/>
      <c r="G3514" s="66">
        <f>SICODI!J443</f>
        <v>11.19</v>
      </c>
    </row>
    <row r="3515" spans="2:7" x14ac:dyDescent="0.2">
      <c r="B3515" s="36">
        <v>442</v>
      </c>
      <c r="C3515" s="36" t="str">
        <f>SICODI!G444</f>
        <v>CCA30</v>
      </c>
      <c r="D3515" s="140" t="str">
        <f>SICODI!H444</f>
        <v>CABLE NKY UNIPOLAR DE 50 mm2; BAJA TENSION</v>
      </c>
      <c r="E3515" s="36" t="str">
        <f>SICODI!I444</f>
        <v>METRO</v>
      </c>
      <c r="F3515" s="36"/>
      <c r="G3515" s="66">
        <f>SICODI!J444</f>
        <v>16.309999999999999</v>
      </c>
    </row>
    <row r="3516" spans="2:7" x14ac:dyDescent="0.2">
      <c r="B3516" s="36">
        <v>443</v>
      </c>
      <c r="C3516" s="36" t="str">
        <f>SICODI!G445</f>
        <v>CCB01</v>
      </c>
      <c r="D3516" s="140" t="str">
        <f>SICODI!H445</f>
        <v>CABLE NYY DE 2-1X  6 mm2; BAJA TENSION</v>
      </c>
      <c r="E3516" s="36" t="str">
        <f>SICODI!I445</f>
        <v>METRO</v>
      </c>
      <c r="F3516" s="36"/>
      <c r="G3516" s="66">
        <f>SICODI!J445</f>
        <v>1.46</v>
      </c>
    </row>
    <row r="3517" spans="2:7" x14ac:dyDescent="0.2">
      <c r="B3517" s="36">
        <v>444</v>
      </c>
      <c r="C3517" s="36" t="str">
        <f>SICODI!G446</f>
        <v>CCB02</v>
      </c>
      <c r="D3517" s="140" t="str">
        <f>SICODI!H446</f>
        <v>CABLE NYY DE 3-1X  6 mm2; BAJA TENSION</v>
      </c>
      <c r="E3517" s="36" t="str">
        <f>SICODI!I446</f>
        <v>METRO</v>
      </c>
      <c r="F3517" s="36"/>
      <c r="G3517" s="66">
        <f>SICODI!J446</f>
        <v>1.39</v>
      </c>
    </row>
    <row r="3518" spans="2:7" x14ac:dyDescent="0.2">
      <c r="B3518" s="36">
        <v>445</v>
      </c>
      <c r="C3518" s="36" t="str">
        <f>SICODI!G447</f>
        <v>CCB03</v>
      </c>
      <c r="D3518" s="140" t="str">
        <f>SICODI!H447</f>
        <v>CABLE NYY DE 3-1X 10 mm2; BAJA TENSION</v>
      </c>
      <c r="E3518" s="36" t="str">
        <f>SICODI!I447</f>
        <v>METRO</v>
      </c>
      <c r="F3518" s="36"/>
      <c r="G3518" s="66">
        <f>SICODI!J447</f>
        <v>1.98</v>
      </c>
    </row>
    <row r="3519" spans="2:7" x14ac:dyDescent="0.2">
      <c r="B3519" s="36">
        <v>446</v>
      </c>
      <c r="C3519" s="36" t="str">
        <f>SICODI!G448</f>
        <v>CCB04</v>
      </c>
      <c r="D3519" s="140" t="str">
        <f>SICODI!H448</f>
        <v>CABLE NYY DE 3-1X 16 mm2; BAJA TENSION</v>
      </c>
      <c r="E3519" s="36" t="str">
        <f>SICODI!I448</f>
        <v>METRO</v>
      </c>
      <c r="F3519" s="36"/>
      <c r="G3519" s="66">
        <f>SICODI!J448</f>
        <v>5.56</v>
      </c>
    </row>
    <row r="3520" spans="2:7" x14ac:dyDescent="0.2">
      <c r="B3520" s="36">
        <v>447</v>
      </c>
      <c r="C3520" s="36" t="str">
        <f>SICODI!G449</f>
        <v>CCB05</v>
      </c>
      <c r="D3520" s="140" t="str">
        <f>SICODI!H449</f>
        <v>CABLE NYY DE 3-1X 35 mm2; BAJA TENSION</v>
      </c>
      <c r="E3520" s="36" t="str">
        <f>SICODI!I449</f>
        <v>METRO</v>
      </c>
      <c r="F3520" s="36"/>
      <c r="G3520" s="66">
        <f>SICODI!J449</f>
        <v>9.51</v>
      </c>
    </row>
    <row r="3521" spans="2:7" x14ac:dyDescent="0.2">
      <c r="B3521" s="36">
        <v>448</v>
      </c>
      <c r="C3521" s="36" t="str">
        <f>SICODI!G450</f>
        <v>CCB06</v>
      </c>
      <c r="D3521" s="140" t="str">
        <f>SICODI!H450</f>
        <v>CABLE NYY DE 3-1X 70 mm2; BAJA TENSION</v>
      </c>
      <c r="E3521" s="36" t="str">
        <f>SICODI!I450</f>
        <v>METRO</v>
      </c>
      <c r="F3521" s="36"/>
      <c r="G3521" s="66">
        <f>SICODI!J450</f>
        <v>17.41</v>
      </c>
    </row>
    <row r="3522" spans="2:7" x14ac:dyDescent="0.2">
      <c r="B3522" s="36">
        <v>449</v>
      </c>
      <c r="C3522" s="36" t="str">
        <f>SICODI!G451</f>
        <v>CCB07</v>
      </c>
      <c r="D3522" s="140" t="str">
        <f>SICODI!H451</f>
        <v>CABLE NYY DE 3-1X120 mm2; BAJA TENSION</v>
      </c>
      <c r="E3522" s="36" t="str">
        <f>SICODI!I451</f>
        <v>METRO</v>
      </c>
      <c r="F3522" s="36"/>
      <c r="G3522" s="66">
        <f>SICODI!J451</f>
        <v>29.06</v>
      </c>
    </row>
    <row r="3523" spans="2:7" x14ac:dyDescent="0.2">
      <c r="B3523" s="36">
        <v>450</v>
      </c>
      <c r="C3523" s="36" t="str">
        <f>SICODI!G452</f>
        <v>CCB08</v>
      </c>
      <c r="D3523" s="140" t="str">
        <f>SICODI!H452</f>
        <v>CABLE NYY DE 3-1X185 mm2; BAJA TENSION</v>
      </c>
      <c r="E3523" s="36" t="str">
        <f>SICODI!I452</f>
        <v>METRO</v>
      </c>
      <c r="F3523" s="36"/>
      <c r="G3523" s="66">
        <f>SICODI!J452</f>
        <v>56.71</v>
      </c>
    </row>
    <row r="3524" spans="2:7" x14ac:dyDescent="0.2">
      <c r="B3524" s="36">
        <v>451</v>
      </c>
      <c r="C3524" s="36" t="str">
        <f>SICODI!G453</f>
        <v>CCB09</v>
      </c>
      <c r="D3524" s="140" t="str">
        <f>SICODI!H453</f>
        <v>CABLE NYY DE 3-1X300 mm2; BAJA TENSION</v>
      </c>
      <c r="E3524" s="36" t="str">
        <f>SICODI!I453</f>
        <v>METRO</v>
      </c>
      <c r="F3524" s="36"/>
      <c r="G3524" s="66">
        <f>SICODI!J453</f>
        <v>95.66</v>
      </c>
    </row>
    <row r="3525" spans="2:7" x14ac:dyDescent="0.2">
      <c r="B3525" s="36">
        <v>452</v>
      </c>
      <c r="C3525" s="36" t="str">
        <f>SICODI!G454</f>
        <v>CCB10</v>
      </c>
      <c r="D3525" s="140" t="str">
        <f>SICODI!H454</f>
        <v>CABLE NYY DE 3-1X500 mm2; BAJA TENSION</v>
      </c>
      <c r="E3525" s="36" t="str">
        <f>SICODI!I454</f>
        <v>METRO</v>
      </c>
      <c r="F3525" s="36"/>
      <c r="G3525" s="66">
        <f>SICODI!J454</f>
        <v>166.21</v>
      </c>
    </row>
    <row r="3526" spans="2:7" x14ac:dyDescent="0.2">
      <c r="B3526" s="36">
        <v>453</v>
      </c>
      <c r="C3526" s="36" t="str">
        <f>SICODI!G455</f>
        <v>CCB11</v>
      </c>
      <c r="D3526" s="140" t="str">
        <f>SICODI!H455</f>
        <v>CABLE NYY UNIPOLAR DE 6 mm2; BAJA TENSION</v>
      </c>
      <c r="E3526" s="36" t="str">
        <f>SICODI!I455</f>
        <v>METRO</v>
      </c>
      <c r="F3526" s="36"/>
      <c r="G3526" s="66">
        <f>SICODI!J455</f>
        <v>0.67</v>
      </c>
    </row>
    <row r="3527" spans="2:7" x14ac:dyDescent="0.2">
      <c r="B3527" s="36">
        <v>454</v>
      </c>
      <c r="C3527" s="36" t="str">
        <f>SICODI!G456</f>
        <v>CCB12</v>
      </c>
      <c r="D3527" s="140" t="str">
        <f>SICODI!H456</f>
        <v>CABLE NYY UNIPOLAR DE 10 mm2; BAJA TENSION</v>
      </c>
      <c r="E3527" s="36" t="str">
        <f>SICODI!I456</f>
        <v>METRO</v>
      </c>
      <c r="F3527" s="36"/>
      <c r="G3527" s="66">
        <f>SICODI!J456</f>
        <v>1.1299999999999999</v>
      </c>
    </row>
    <row r="3528" spans="2:7" x14ac:dyDescent="0.2">
      <c r="B3528" s="36">
        <v>455</v>
      </c>
      <c r="C3528" s="36" t="str">
        <f>SICODI!G457</f>
        <v>CCB13</v>
      </c>
      <c r="D3528" s="140" t="str">
        <f>SICODI!H457</f>
        <v>CABLE NYY UNIPOLAR DE 16 mm2; BAJA TENSION</v>
      </c>
      <c r="E3528" s="36" t="str">
        <f>SICODI!I457</f>
        <v>METRO</v>
      </c>
      <c r="F3528" s="36"/>
      <c r="G3528" s="66">
        <f>SICODI!J457</f>
        <v>1.81</v>
      </c>
    </row>
    <row r="3529" spans="2:7" x14ac:dyDescent="0.2">
      <c r="B3529" s="36">
        <v>456</v>
      </c>
      <c r="C3529" s="36" t="str">
        <f>SICODI!G458</f>
        <v>CCB14</v>
      </c>
      <c r="D3529" s="140" t="str">
        <f>SICODI!H458</f>
        <v>CABLE NYY UNIPOLAR DE 20 mm2; BAJA TENSION</v>
      </c>
      <c r="E3529" s="36" t="str">
        <f>SICODI!I458</f>
        <v>METRO</v>
      </c>
      <c r="F3529" s="36"/>
      <c r="G3529" s="66">
        <f>SICODI!J458</f>
        <v>2.27</v>
      </c>
    </row>
    <row r="3530" spans="2:7" x14ac:dyDescent="0.2">
      <c r="B3530" s="36">
        <v>457</v>
      </c>
      <c r="C3530" s="36" t="str">
        <f>SICODI!G459</f>
        <v>CCB15</v>
      </c>
      <c r="D3530" s="140" t="str">
        <f>SICODI!H459</f>
        <v>CABLE NYY UNIPOLAR DE 25 mm2; BAJA TENSION</v>
      </c>
      <c r="E3530" s="36" t="str">
        <f>SICODI!I459</f>
        <v>METRO</v>
      </c>
      <c r="F3530" s="36"/>
      <c r="G3530" s="66">
        <f>SICODI!J459</f>
        <v>2.84</v>
      </c>
    </row>
    <row r="3531" spans="2:7" x14ac:dyDescent="0.2">
      <c r="B3531" s="36">
        <v>458</v>
      </c>
      <c r="C3531" s="36" t="str">
        <f>SICODI!G460</f>
        <v>CCB16</v>
      </c>
      <c r="D3531" s="140" t="str">
        <f>SICODI!H460</f>
        <v>CABLE NYY UNIPOLAR DE 35 mm2; BAJA TENSION</v>
      </c>
      <c r="E3531" s="36" t="str">
        <f>SICODI!I460</f>
        <v>METRO</v>
      </c>
      <c r="F3531" s="36"/>
      <c r="G3531" s="66">
        <f>SICODI!J460</f>
        <v>4.2699999999999996</v>
      </c>
    </row>
    <row r="3532" spans="2:7" x14ac:dyDescent="0.2">
      <c r="B3532" s="36">
        <v>459</v>
      </c>
      <c r="C3532" s="36" t="str">
        <f>SICODI!G461</f>
        <v>CCB17</v>
      </c>
      <c r="D3532" s="140" t="str">
        <f>SICODI!H461</f>
        <v>CABLE NYY UNIPOLAR DE 50 mm2; BAJA TENSION</v>
      </c>
      <c r="E3532" s="36" t="str">
        <f>SICODI!I461</f>
        <v>METRO</v>
      </c>
      <c r="F3532" s="36"/>
      <c r="G3532" s="66">
        <f>SICODI!J461</f>
        <v>5.66</v>
      </c>
    </row>
    <row r="3533" spans="2:7" x14ac:dyDescent="0.2">
      <c r="B3533" s="36">
        <v>460</v>
      </c>
      <c r="C3533" s="36" t="str">
        <f>SICODI!G462</f>
        <v>CCB18</v>
      </c>
      <c r="D3533" s="140" t="str">
        <f>SICODI!H462</f>
        <v>CABLE NYY UNIPOLAR DE 70 mm2; BAJA TENSION</v>
      </c>
      <c r="E3533" s="36" t="str">
        <f>SICODI!I462</f>
        <v>METRO</v>
      </c>
      <c r="F3533" s="36"/>
      <c r="G3533" s="66">
        <f>SICODI!J462</f>
        <v>8.02</v>
      </c>
    </row>
    <row r="3534" spans="2:7" x14ac:dyDescent="0.2">
      <c r="B3534" s="36">
        <v>461</v>
      </c>
      <c r="C3534" s="36" t="str">
        <f>SICODI!G463</f>
        <v>CCB19</v>
      </c>
      <c r="D3534" s="140" t="str">
        <f>SICODI!H463</f>
        <v>CABLE NYY UNIPOLAR DE 95 mm2; BAJA TENSION</v>
      </c>
      <c r="E3534" s="36" t="str">
        <f>SICODI!I463</f>
        <v>METRO</v>
      </c>
      <c r="F3534" s="36"/>
      <c r="G3534" s="66">
        <f>SICODI!J463</f>
        <v>9.25</v>
      </c>
    </row>
    <row r="3535" spans="2:7" x14ac:dyDescent="0.2">
      <c r="B3535" s="36">
        <v>462</v>
      </c>
      <c r="C3535" s="36" t="str">
        <f>SICODI!G464</f>
        <v>CCB20</v>
      </c>
      <c r="D3535" s="140" t="str">
        <f>SICODI!H464</f>
        <v>CABLE NYY UNIPOLAR DE 120 mm2; BAJA TENSION</v>
      </c>
      <c r="E3535" s="36" t="str">
        <f>SICODI!I464</f>
        <v>METRO</v>
      </c>
      <c r="F3535" s="36"/>
      <c r="G3535" s="66">
        <f>SICODI!J464</f>
        <v>13.82</v>
      </c>
    </row>
    <row r="3536" spans="2:7" x14ac:dyDescent="0.2">
      <c r="B3536" s="36">
        <v>463</v>
      </c>
      <c r="C3536" s="36" t="str">
        <f>SICODI!G465</f>
        <v>CCB21</v>
      </c>
      <c r="D3536" s="140" t="str">
        <f>SICODI!H465</f>
        <v>CABLE NYY UNIPOLAR DE 150 mm2; BAJA TENSION</v>
      </c>
      <c r="E3536" s="36" t="str">
        <f>SICODI!I465</f>
        <v>METRO</v>
      </c>
      <c r="F3536" s="36"/>
      <c r="G3536" s="66">
        <f>SICODI!J465</f>
        <v>19</v>
      </c>
    </row>
    <row r="3537" spans="2:7" x14ac:dyDescent="0.2">
      <c r="B3537" s="36">
        <v>464</v>
      </c>
      <c r="C3537" s="36" t="str">
        <f>SICODI!G466</f>
        <v>CCB22</v>
      </c>
      <c r="D3537" s="140" t="str">
        <f>SICODI!H466</f>
        <v>CABLE NYY UNIPOLAR DE 185 mm2; BAJA TENSION</v>
      </c>
      <c r="E3537" s="36" t="str">
        <f>SICODI!I466</f>
        <v>METRO</v>
      </c>
      <c r="F3537" s="36"/>
      <c r="G3537" s="66">
        <f>SICODI!J466</f>
        <v>21.39</v>
      </c>
    </row>
    <row r="3538" spans="2:7" x14ac:dyDescent="0.2">
      <c r="B3538" s="36">
        <v>465</v>
      </c>
      <c r="C3538" s="36" t="str">
        <f>SICODI!G467</f>
        <v>CCB23</v>
      </c>
      <c r="D3538" s="140" t="str">
        <f>SICODI!H467</f>
        <v>CABLE NYY UNIPOLAR DE 200 mm2; BAJA TENSION</v>
      </c>
      <c r="E3538" s="36" t="str">
        <f>SICODI!I467</f>
        <v>METRO</v>
      </c>
      <c r="F3538" s="36"/>
      <c r="G3538" s="66">
        <f>SICODI!J467</f>
        <v>23.14</v>
      </c>
    </row>
    <row r="3539" spans="2:7" x14ac:dyDescent="0.2">
      <c r="B3539" s="36">
        <v>466</v>
      </c>
      <c r="C3539" s="36" t="str">
        <f>SICODI!G468</f>
        <v>CCB24</v>
      </c>
      <c r="D3539" s="140" t="str">
        <f>SICODI!H468</f>
        <v>CABLE NYY UNIPOLAR DE 240 mm2; BAJA TENSION</v>
      </c>
      <c r="E3539" s="36" t="str">
        <f>SICODI!I468</f>
        <v>METRO</v>
      </c>
      <c r="F3539" s="36"/>
      <c r="G3539" s="66">
        <f>SICODI!J468</f>
        <v>27.81</v>
      </c>
    </row>
    <row r="3540" spans="2:7" x14ac:dyDescent="0.2">
      <c r="B3540" s="36">
        <v>467</v>
      </c>
      <c r="C3540" s="36" t="str">
        <f>SICODI!G469</f>
        <v>CCB25</v>
      </c>
      <c r="D3540" s="140" t="str">
        <f>SICODI!H469</f>
        <v>CABLE NYY UNIPOLAR DE 300 mm2; BAJA TENSION</v>
      </c>
      <c r="E3540" s="36" t="str">
        <f>SICODI!I469</f>
        <v>METRO</v>
      </c>
      <c r="F3540" s="36"/>
      <c r="G3540" s="66">
        <f>SICODI!J469</f>
        <v>34.83</v>
      </c>
    </row>
    <row r="3541" spans="2:7" x14ac:dyDescent="0.2">
      <c r="B3541" s="36">
        <v>468</v>
      </c>
      <c r="C3541" s="36" t="str">
        <f>SICODI!G470</f>
        <v>CCB26</v>
      </c>
      <c r="D3541" s="140" t="str">
        <f>SICODI!H470</f>
        <v>CABLE NYY UNIPOLAR DE 360 mm2; BAJA TENSION</v>
      </c>
      <c r="E3541" s="36" t="str">
        <f>SICODI!I470</f>
        <v>METRO</v>
      </c>
      <c r="F3541" s="36"/>
      <c r="G3541" s="66">
        <f>SICODI!J470</f>
        <v>41.87</v>
      </c>
    </row>
    <row r="3542" spans="2:7" x14ac:dyDescent="0.2">
      <c r="B3542" s="36">
        <v>469</v>
      </c>
      <c r="C3542" s="36" t="str">
        <f>SICODI!G471</f>
        <v>CCB27</v>
      </c>
      <c r="D3542" s="140" t="str">
        <f>SICODI!H471</f>
        <v>CABLE NYY UNIPOLAR DE 500 mm2; BAJA TENSION</v>
      </c>
      <c r="E3542" s="36" t="str">
        <f>SICODI!I471</f>
        <v>METRO</v>
      </c>
      <c r="F3542" s="36"/>
      <c r="G3542" s="66">
        <f>SICODI!J471</f>
        <v>59.03</v>
      </c>
    </row>
    <row r="3543" spans="2:7" x14ac:dyDescent="0.2">
      <c r="B3543" s="36">
        <v>470</v>
      </c>
      <c r="C3543" s="36" t="str">
        <f>SICODI!G472</f>
        <v>CCB28</v>
      </c>
      <c r="D3543" s="140" t="str">
        <f>SICODI!H472</f>
        <v>CABLE NYY UNIPOLAR DE 800 mm2; BAJA TENSION</v>
      </c>
      <c r="E3543" s="36" t="str">
        <f>SICODI!I472</f>
        <v>METRO</v>
      </c>
      <c r="F3543" s="36"/>
      <c r="G3543" s="66">
        <f>SICODI!J472</f>
        <v>93.71</v>
      </c>
    </row>
    <row r="3544" spans="2:7" x14ac:dyDescent="0.2">
      <c r="B3544" s="36">
        <v>471</v>
      </c>
      <c r="C3544" s="36" t="str">
        <f>SICODI!G473</f>
        <v>CCB29</v>
      </c>
      <c r="D3544" s="140" t="str">
        <f>SICODI!H473</f>
        <v>CABLE NYY DE 3-1X 25 mm2; BAJA TENSION</v>
      </c>
      <c r="E3544" s="36" t="str">
        <f>SICODI!I473</f>
        <v>METRO</v>
      </c>
      <c r="F3544" s="36"/>
      <c r="G3544" s="66">
        <f>SICODI!J473</f>
        <v>6.51</v>
      </c>
    </row>
    <row r="3545" spans="2:7" x14ac:dyDescent="0.2">
      <c r="B3545" s="36">
        <v>472</v>
      </c>
      <c r="C3545" s="36" t="str">
        <f>SICODI!G474</f>
        <v>CCB30</v>
      </c>
      <c r="D3545" s="140" t="str">
        <f>SICODI!H474</f>
        <v>CABLE NYY DE 3-1X 50 mm2; BAJA TENSION</v>
      </c>
      <c r="E3545" s="36" t="str">
        <f>SICODI!I474</f>
        <v>METRO</v>
      </c>
      <c r="F3545" s="36"/>
      <c r="G3545" s="66">
        <f>SICODI!J474</f>
        <v>12.91</v>
      </c>
    </row>
    <row r="3546" spans="2:7" x14ac:dyDescent="0.2">
      <c r="B3546" s="36">
        <v>473</v>
      </c>
      <c r="C3546" s="36" t="str">
        <f>SICODI!G475</f>
        <v>CCB31</v>
      </c>
      <c r="D3546" s="140" t="str">
        <f>SICODI!H475</f>
        <v>CABLE NYY DE 3-1X 95 mm2; BAJA TENSION</v>
      </c>
      <c r="E3546" s="36" t="str">
        <f>SICODI!I475</f>
        <v>METRO</v>
      </c>
      <c r="F3546" s="36"/>
      <c r="G3546" s="66">
        <f>SICODI!J475</f>
        <v>27.58</v>
      </c>
    </row>
    <row r="3547" spans="2:7" x14ac:dyDescent="0.2">
      <c r="B3547" s="36">
        <v>474</v>
      </c>
      <c r="C3547" s="36" t="str">
        <f>SICODI!G476</f>
        <v>CCB32</v>
      </c>
      <c r="D3547" s="140" t="str">
        <f>SICODI!H476</f>
        <v>CABLE NYY DE 3-1X 150 mm2; BAJA TENSION</v>
      </c>
      <c r="E3547" s="36" t="str">
        <f>SICODI!I476</f>
        <v>METRO</v>
      </c>
      <c r="F3547" s="36"/>
      <c r="G3547" s="66">
        <f>SICODI!J476</f>
        <v>58.05</v>
      </c>
    </row>
    <row r="3548" spans="2:7" x14ac:dyDescent="0.2">
      <c r="B3548" s="36">
        <v>475</v>
      </c>
      <c r="C3548" s="36" t="str">
        <f>SICODI!G477</f>
        <v>CCB33</v>
      </c>
      <c r="D3548" s="140" t="str">
        <f>SICODI!H477</f>
        <v>CABLE NYY DE 3-1X 240 mm2; BAJA TENSION</v>
      </c>
      <c r="E3548" s="36" t="str">
        <f>SICODI!I477</f>
        <v>METRO</v>
      </c>
      <c r="F3548" s="36"/>
      <c r="G3548" s="66">
        <f>SICODI!J477</f>
        <v>75.150000000000006</v>
      </c>
    </row>
    <row r="3549" spans="2:7" x14ac:dyDescent="0.2">
      <c r="B3549" s="36">
        <v>476</v>
      </c>
      <c r="C3549" s="36" t="str">
        <f>SICODI!G478</f>
        <v>CCB34</v>
      </c>
      <c r="D3549" s="140" t="str">
        <f>SICODI!H478</f>
        <v>CABLE NYY DE 3-1X 360 mm2; BAJA TENSION</v>
      </c>
      <c r="E3549" s="36" t="str">
        <f>SICODI!I478</f>
        <v>METRO</v>
      </c>
      <c r="F3549" s="36"/>
      <c r="G3549" s="66">
        <f>SICODI!J478</f>
        <v>116.51</v>
      </c>
    </row>
    <row r="3550" spans="2:7" x14ac:dyDescent="0.2">
      <c r="B3550" s="36">
        <v>477</v>
      </c>
      <c r="C3550" s="36" t="str">
        <f>SICODI!G479</f>
        <v>CCB35</v>
      </c>
      <c r="D3550" s="140" t="str">
        <f>SICODI!H479</f>
        <v>CABLE NYY DE 2X6 mm2; BAJA TENSION</v>
      </c>
      <c r="E3550" s="36" t="str">
        <f>SICODI!I479</f>
        <v>METRO</v>
      </c>
      <c r="F3550" s="36"/>
      <c r="G3550" s="66">
        <f>SICODI!J479</f>
        <v>2.0699999999999998</v>
      </c>
    </row>
    <row r="3551" spans="2:7" x14ac:dyDescent="0.2">
      <c r="B3551" s="36">
        <v>478</v>
      </c>
      <c r="C3551" s="36" t="str">
        <f>SICODI!G480</f>
        <v>CCB36</v>
      </c>
      <c r="D3551" s="140" t="str">
        <f>SICODI!H480</f>
        <v>CABLE NYY DE 3X6 mm2; BAJA TENSION</v>
      </c>
      <c r="E3551" s="36" t="str">
        <f>SICODI!I480</f>
        <v>METRO</v>
      </c>
      <c r="F3551" s="36"/>
      <c r="G3551" s="66">
        <f>SICODI!J480</f>
        <v>2.04</v>
      </c>
    </row>
    <row r="3552" spans="2:7" x14ac:dyDescent="0.2">
      <c r="B3552" s="36">
        <v>479</v>
      </c>
      <c r="C3552" s="36" t="str">
        <f>SICODI!G481</f>
        <v>CCB37</v>
      </c>
      <c r="D3552" s="140" t="str">
        <f>SICODI!H481</f>
        <v>CABLE NYY DE 3X10 mm2; BAJA TENSION</v>
      </c>
      <c r="E3552" s="36" t="str">
        <f>SICODI!I481</f>
        <v>METRO</v>
      </c>
      <c r="F3552" s="36"/>
      <c r="G3552" s="66">
        <f>SICODI!J481</f>
        <v>3.4</v>
      </c>
    </row>
    <row r="3553" spans="2:7" x14ac:dyDescent="0.2">
      <c r="B3553" s="36">
        <v>480</v>
      </c>
      <c r="C3553" s="36" t="str">
        <f>SICODI!G482</f>
        <v>CCB38</v>
      </c>
      <c r="D3553" s="140" t="str">
        <f>SICODI!H482</f>
        <v>CABLE NYY DE 3X16 mm2; BAJA TENSION</v>
      </c>
      <c r="E3553" s="36" t="str">
        <f>SICODI!I482</f>
        <v>METRO</v>
      </c>
      <c r="F3553" s="36"/>
      <c r="G3553" s="66">
        <f>SICODI!J482</f>
        <v>5.44</v>
      </c>
    </row>
    <row r="3554" spans="2:7" x14ac:dyDescent="0.2">
      <c r="B3554" s="36">
        <v>481</v>
      </c>
      <c r="C3554" s="36" t="str">
        <f>SICODI!G483</f>
        <v>CCB39</v>
      </c>
      <c r="D3554" s="140" t="str">
        <f>SICODI!H483</f>
        <v>CABLE NYY DE 3X35 mm2; BAJA TENSION</v>
      </c>
      <c r="E3554" s="36" t="str">
        <f>SICODI!I483</f>
        <v>METRO</v>
      </c>
      <c r="F3554" s="36"/>
      <c r="G3554" s="66">
        <f>SICODI!J483</f>
        <v>11.89</v>
      </c>
    </row>
    <row r="3555" spans="2:7" x14ac:dyDescent="0.2">
      <c r="B3555" s="36">
        <v>482</v>
      </c>
      <c r="C3555" s="36" t="str">
        <f>SICODI!G484</f>
        <v>CCB40</v>
      </c>
      <c r="D3555" s="140" t="str">
        <f>SICODI!H484</f>
        <v>CABLE NYY DE 3X25 mm2; BAJA TENSION</v>
      </c>
      <c r="E3555" s="36" t="str">
        <f>SICODI!I484</f>
        <v>METRO</v>
      </c>
      <c r="F3555" s="36"/>
      <c r="G3555" s="66">
        <f>SICODI!J484</f>
        <v>8.5</v>
      </c>
    </row>
    <row r="3556" spans="2:7" x14ac:dyDescent="0.2">
      <c r="B3556" s="36">
        <v>483</v>
      </c>
      <c r="C3556" s="36" t="str">
        <f>SICODI!G485</f>
        <v>CCB41</v>
      </c>
      <c r="D3556" s="140" t="str">
        <f>SICODI!H485</f>
        <v>CABLE NYY DE 3X50 mm2; BAJA TENSION</v>
      </c>
      <c r="E3556" s="36" t="str">
        <f>SICODI!I485</f>
        <v>METRO</v>
      </c>
      <c r="F3556" s="36"/>
      <c r="G3556" s="66">
        <f>SICODI!J485</f>
        <v>16.989999999999998</v>
      </c>
    </row>
    <row r="3557" spans="2:7" x14ac:dyDescent="0.2">
      <c r="B3557" s="36">
        <v>484</v>
      </c>
      <c r="C3557" s="36" t="str">
        <f>SICODI!G486</f>
        <v>CCB42</v>
      </c>
      <c r="D3557" s="140" t="str">
        <f>SICODI!H486</f>
        <v>CABLE NYY DE 3X70 mm2; BAJA TENSION</v>
      </c>
      <c r="E3557" s="36" t="str">
        <f>SICODI!I486</f>
        <v>METRO</v>
      </c>
      <c r="F3557" s="36"/>
      <c r="G3557" s="66">
        <f>SICODI!J486</f>
        <v>17.41</v>
      </c>
    </row>
    <row r="3558" spans="2:7" x14ac:dyDescent="0.2">
      <c r="B3558" s="36">
        <v>485</v>
      </c>
      <c r="C3558" s="36" t="str">
        <f>SICODI!G487</f>
        <v>CCB43</v>
      </c>
      <c r="D3558" s="140" t="str">
        <f>SICODI!H487</f>
        <v>CABLE NYY DE 3X120 mm2; BAJA TENSION</v>
      </c>
      <c r="E3558" s="36" t="str">
        <f>SICODI!I487</f>
        <v>METRO</v>
      </c>
      <c r="F3558" s="36"/>
      <c r="G3558" s="66">
        <f>SICODI!J487</f>
        <v>40.75</v>
      </c>
    </row>
    <row r="3559" spans="2:7" x14ac:dyDescent="0.2">
      <c r="B3559" s="36">
        <v>486</v>
      </c>
      <c r="C3559" s="36" t="str">
        <f>SICODI!G488</f>
        <v>CCB44</v>
      </c>
      <c r="D3559" s="140" t="str">
        <f>SICODI!H488</f>
        <v>CABLE NYY DE 3X150 mm2; BAJA TENSION</v>
      </c>
      <c r="E3559" s="36" t="str">
        <f>SICODI!I488</f>
        <v>METRO</v>
      </c>
      <c r="F3559" s="36"/>
      <c r="G3559" s="66">
        <f>SICODI!J488</f>
        <v>50.93</v>
      </c>
    </row>
    <row r="3560" spans="2:7" x14ac:dyDescent="0.2">
      <c r="B3560" s="36">
        <v>487</v>
      </c>
      <c r="C3560" s="36" t="str">
        <f>SICODI!G489</f>
        <v>CCB45</v>
      </c>
      <c r="D3560" s="140" t="str">
        <f>SICODI!H489</f>
        <v>CABLE NYY DE 3X185 mm2; BAJA TENSION</v>
      </c>
      <c r="E3560" s="36" t="str">
        <f>SICODI!I489</f>
        <v>METRO</v>
      </c>
      <c r="F3560" s="36"/>
      <c r="G3560" s="66">
        <f>SICODI!J489</f>
        <v>62.81</v>
      </c>
    </row>
    <row r="3561" spans="2:7" x14ac:dyDescent="0.2">
      <c r="B3561" s="36">
        <v>488</v>
      </c>
      <c r="C3561" s="36" t="str">
        <f>SICODI!G490</f>
        <v>CCB46</v>
      </c>
      <c r="D3561" s="140" t="str">
        <f>SICODI!H490</f>
        <v>CABLE NYY DE 3X200 mm2; BAJA TENSION</v>
      </c>
      <c r="E3561" s="36" t="str">
        <f>SICODI!I490</f>
        <v>METRO</v>
      </c>
      <c r="F3561" s="36"/>
      <c r="G3561" s="66">
        <f>SICODI!J490</f>
        <v>67.900000000000006</v>
      </c>
    </row>
    <row r="3562" spans="2:7" x14ac:dyDescent="0.2">
      <c r="B3562" s="36">
        <v>489</v>
      </c>
      <c r="C3562" s="36" t="str">
        <f>SICODI!G491</f>
        <v>CCB47</v>
      </c>
      <c r="D3562" s="140" t="str">
        <f>SICODI!H491</f>
        <v>CABLE NYY DE 3X240 mm2; BAJA TENSION</v>
      </c>
      <c r="E3562" s="36" t="str">
        <f>SICODI!I491</f>
        <v>METRO</v>
      </c>
      <c r="F3562" s="36"/>
      <c r="G3562" s="66">
        <f>SICODI!J491</f>
        <v>81.47</v>
      </c>
    </row>
    <row r="3563" spans="2:7" x14ac:dyDescent="0.2">
      <c r="B3563" s="36">
        <v>490</v>
      </c>
      <c r="C3563" s="36" t="str">
        <f>SICODI!G492</f>
        <v>CCB48</v>
      </c>
      <c r="D3563" s="140" t="str">
        <f>SICODI!H492</f>
        <v>CABLE NYY DE 3X300 mm2; BAJA TENSION</v>
      </c>
      <c r="E3563" s="36" t="str">
        <f>SICODI!I492</f>
        <v>METRO</v>
      </c>
      <c r="F3563" s="36"/>
      <c r="G3563" s="66">
        <f>SICODI!J492</f>
        <v>101.83</v>
      </c>
    </row>
    <row r="3564" spans="2:7" x14ac:dyDescent="0.2">
      <c r="B3564" s="36">
        <v>491</v>
      </c>
      <c r="C3564" s="36" t="str">
        <f>SICODI!G493</f>
        <v>CCB49</v>
      </c>
      <c r="D3564" s="140" t="str">
        <f>SICODI!H493</f>
        <v>CABLE NYY DE 3X360 mm2; BAJA TENSION</v>
      </c>
      <c r="E3564" s="36" t="str">
        <f>SICODI!I493</f>
        <v>METRO</v>
      </c>
      <c r="F3564" s="36"/>
      <c r="G3564" s="66">
        <f>SICODI!J493</f>
        <v>122.18</v>
      </c>
    </row>
    <row r="3565" spans="2:7" x14ac:dyDescent="0.2">
      <c r="B3565" s="36">
        <v>492</v>
      </c>
      <c r="C3565" s="36" t="str">
        <f>SICODI!G494</f>
        <v>CCB50</v>
      </c>
      <c r="D3565" s="140" t="str">
        <f>SICODI!H494</f>
        <v>CABLE NYY DE 3X500 mm2; BAJA TENSION</v>
      </c>
      <c r="E3565" s="36" t="str">
        <f>SICODI!I494</f>
        <v>METRO</v>
      </c>
      <c r="F3565" s="36"/>
      <c r="G3565" s="66">
        <f>SICODI!J494</f>
        <v>169.67</v>
      </c>
    </row>
    <row r="3566" spans="2:7" x14ac:dyDescent="0.2">
      <c r="B3566" s="36">
        <v>493</v>
      </c>
      <c r="C3566" s="36" t="str">
        <f>SICODI!G495</f>
        <v>CCB51</v>
      </c>
      <c r="D3566" s="140" t="str">
        <f>SICODI!H495</f>
        <v>CABLE NYY DE 3X95 mm2; BAJA TENSION</v>
      </c>
      <c r="E3566" s="36" t="str">
        <f>SICODI!I495</f>
        <v>METRO</v>
      </c>
      <c r="F3566" s="36"/>
      <c r="G3566" s="66">
        <f>SICODI!J495</f>
        <v>32.26</v>
      </c>
    </row>
    <row r="3567" spans="2:7" x14ac:dyDescent="0.2">
      <c r="B3567" s="36">
        <v>494</v>
      </c>
      <c r="C3567" s="36" t="str">
        <f>SICODI!G496</f>
        <v>CCB52</v>
      </c>
      <c r="D3567" s="140" t="str">
        <f>SICODI!H496</f>
        <v>CABLE NYY DE 3X800 mm2; BAJA TENSION</v>
      </c>
      <c r="E3567" s="36" t="str">
        <f>SICODI!I496</f>
        <v>METRO</v>
      </c>
      <c r="F3567" s="36"/>
      <c r="G3567" s="66">
        <f>SICODI!J496</f>
        <v>271.41000000000003</v>
      </c>
    </row>
    <row r="3568" spans="2:7" x14ac:dyDescent="0.2">
      <c r="B3568" s="36">
        <v>495</v>
      </c>
      <c r="C3568" s="36" t="str">
        <f>SICODI!G497</f>
        <v>CCC01</v>
      </c>
      <c r="D3568" s="140" t="str">
        <f>SICODI!H497</f>
        <v>CABLE NKY TRIPOLAR DE  16 mm2; MEDIA TENSION</v>
      </c>
      <c r="E3568" s="36" t="str">
        <f>SICODI!I497</f>
        <v>METRO</v>
      </c>
      <c r="F3568" s="36"/>
      <c r="G3568" s="66">
        <f>SICODI!J497</f>
        <v>42.84</v>
      </c>
    </row>
    <row r="3569" spans="2:7" x14ac:dyDescent="0.2">
      <c r="B3569" s="36">
        <v>496</v>
      </c>
      <c r="C3569" s="36" t="str">
        <f>SICODI!G498</f>
        <v>CCC02</v>
      </c>
      <c r="D3569" s="140" t="str">
        <f>SICODI!H498</f>
        <v>CABLE NKY TRIPOLAR DE  25 mm2; MEDIA TENSION</v>
      </c>
      <c r="E3569" s="36" t="str">
        <f>SICODI!I498</f>
        <v>METRO</v>
      </c>
      <c r="F3569" s="36"/>
      <c r="G3569" s="66">
        <f>SICODI!J498</f>
        <v>55.22</v>
      </c>
    </row>
    <row r="3570" spans="2:7" x14ac:dyDescent="0.2">
      <c r="B3570" s="36">
        <v>497</v>
      </c>
      <c r="C3570" s="36" t="str">
        <f>SICODI!G499</f>
        <v>CCC03</v>
      </c>
      <c r="D3570" s="140" t="str">
        <f>SICODI!H499</f>
        <v>CABLE NKY TRIPOLAR DE  35 mm2; MEDIA TENSION</v>
      </c>
      <c r="E3570" s="36" t="str">
        <f>SICODI!I499</f>
        <v>METRO</v>
      </c>
      <c r="F3570" s="36"/>
      <c r="G3570" s="66">
        <f>SICODI!J499</f>
        <v>66.87</v>
      </c>
    </row>
    <row r="3571" spans="2:7" x14ac:dyDescent="0.2">
      <c r="B3571" s="36">
        <v>498</v>
      </c>
      <c r="C3571" s="36" t="str">
        <f>SICODI!G500</f>
        <v>CCC04</v>
      </c>
      <c r="D3571" s="140" t="str">
        <f>SICODI!H500</f>
        <v>CABLE NKY TRIPOLAR DE  70 mm2; MEDIA TENSION</v>
      </c>
      <c r="E3571" s="36" t="str">
        <f>SICODI!I500</f>
        <v>METRO</v>
      </c>
      <c r="F3571" s="36"/>
      <c r="G3571" s="66">
        <f>SICODI!J500</f>
        <v>99.19</v>
      </c>
    </row>
    <row r="3572" spans="2:7" x14ac:dyDescent="0.2">
      <c r="B3572" s="36">
        <v>499</v>
      </c>
      <c r="C3572" s="36" t="str">
        <f>SICODI!G501</f>
        <v>CCC05</v>
      </c>
      <c r="D3572" s="140" t="str">
        <f>SICODI!H501</f>
        <v>CABLE NKY TRIPOLAR DE  120 mm2; MEDIA TENSION</v>
      </c>
      <c r="E3572" s="36" t="str">
        <f>SICODI!I501</f>
        <v>METRO</v>
      </c>
      <c r="F3572" s="36"/>
      <c r="G3572" s="66">
        <f>SICODI!J501</f>
        <v>134.78</v>
      </c>
    </row>
    <row r="3573" spans="2:7" x14ac:dyDescent="0.2">
      <c r="B3573" s="36">
        <v>500</v>
      </c>
      <c r="C3573" s="36" t="str">
        <f>SICODI!G502</f>
        <v>CCC06</v>
      </c>
      <c r="D3573" s="140" t="str">
        <f>SICODI!H502</f>
        <v>CABLE NKY TRIPOLAR DE  150 mm2; MEDIA TENSION</v>
      </c>
      <c r="E3573" s="36" t="str">
        <f>SICODI!I502</f>
        <v>METRO</v>
      </c>
      <c r="F3573" s="36"/>
      <c r="G3573" s="66">
        <f>SICODI!J502</f>
        <v>153.02000000000001</v>
      </c>
    </row>
    <row r="3574" spans="2:7" x14ac:dyDescent="0.2">
      <c r="B3574" s="36">
        <v>501</v>
      </c>
      <c r="C3574" s="36" t="str">
        <f>SICODI!G503</f>
        <v>CCC07</v>
      </c>
      <c r="D3574" s="140" t="str">
        <f>SICODI!H503</f>
        <v>CABLE NKY TRIPOLAR DE  240 mm2; MEDIA TENSION</v>
      </c>
      <c r="E3574" s="36" t="str">
        <f>SICODI!I503</f>
        <v>METRO</v>
      </c>
      <c r="F3574" s="36"/>
      <c r="G3574" s="66">
        <f>SICODI!J503</f>
        <v>199.93</v>
      </c>
    </row>
    <row r="3575" spans="2:7" x14ac:dyDescent="0.2">
      <c r="B3575" s="36">
        <v>502</v>
      </c>
      <c r="C3575" s="36" t="str">
        <f>SICODI!G504</f>
        <v>CCC08</v>
      </c>
      <c r="D3575" s="140" t="str">
        <f>SICODI!H504</f>
        <v>CABLE NKY TRIPOLAR DE  10 mm2; MEDIA TENSION</v>
      </c>
      <c r="E3575" s="36" t="str">
        <f>SICODI!I504</f>
        <v>METRO</v>
      </c>
      <c r="F3575" s="36"/>
      <c r="G3575" s="66">
        <f>SICODI!J504</f>
        <v>32.79</v>
      </c>
    </row>
    <row r="3576" spans="2:7" x14ac:dyDescent="0.2">
      <c r="B3576" s="36">
        <v>503</v>
      </c>
      <c r="C3576" s="36" t="str">
        <f>SICODI!G505</f>
        <v>CCC09</v>
      </c>
      <c r="D3576" s="140" t="str">
        <f>SICODI!H505</f>
        <v>CABLE NKY TRIPOLAR DE  50 mm2; MEDIA TENSION</v>
      </c>
      <c r="E3576" s="36" t="str">
        <f>SICODI!I505</f>
        <v>METRO</v>
      </c>
      <c r="F3576" s="36"/>
      <c r="G3576" s="66">
        <f>SICODI!J505</f>
        <v>81.91</v>
      </c>
    </row>
    <row r="3577" spans="2:7" x14ac:dyDescent="0.2">
      <c r="B3577" s="36">
        <v>504</v>
      </c>
      <c r="C3577" s="36" t="str">
        <f>SICODI!G506</f>
        <v>CCC10</v>
      </c>
      <c r="D3577" s="140" t="str">
        <f>SICODI!H506</f>
        <v>CABLE NKY TRIPOLAR DE  95 mm2; MEDIA TENSION</v>
      </c>
      <c r="E3577" s="36" t="str">
        <f>SICODI!I506</f>
        <v>METRO</v>
      </c>
      <c r="F3577" s="36"/>
      <c r="G3577" s="66">
        <f>SICODI!J506</f>
        <v>118.01</v>
      </c>
    </row>
    <row r="3578" spans="2:7" x14ac:dyDescent="0.2">
      <c r="B3578" s="36">
        <v>505</v>
      </c>
      <c r="C3578" s="36" t="str">
        <f>SICODI!G507</f>
        <v>CCC11</v>
      </c>
      <c r="D3578" s="140" t="str">
        <f>SICODI!H507</f>
        <v>CABLE NKY TRIPOLAR DE  185 mm2; MEDIA TENSION</v>
      </c>
      <c r="E3578" s="36" t="str">
        <f>SICODI!I507</f>
        <v>METRO</v>
      </c>
      <c r="F3578" s="36"/>
      <c r="G3578" s="66">
        <f>SICODI!J507</f>
        <v>172.42</v>
      </c>
    </row>
    <row r="3579" spans="2:7" x14ac:dyDescent="0.2">
      <c r="B3579" s="36">
        <v>506</v>
      </c>
      <c r="C3579" s="36" t="str">
        <f>SICODI!G508</f>
        <v>CCC12</v>
      </c>
      <c r="D3579" s="140" t="str">
        <f>SICODI!H508</f>
        <v>CABLE NKY TRIPOLAR DE  200 mm2; MEDIA TENSION</v>
      </c>
      <c r="E3579" s="36" t="str">
        <f>SICODI!I508</f>
        <v>METRO</v>
      </c>
      <c r="F3579" s="36"/>
      <c r="G3579" s="66">
        <f>SICODI!J508</f>
        <v>180.23</v>
      </c>
    </row>
    <row r="3580" spans="2:7" x14ac:dyDescent="0.2">
      <c r="B3580" s="36">
        <v>507</v>
      </c>
      <c r="C3580" s="36" t="str">
        <f>SICODI!G509</f>
        <v>CCC13</v>
      </c>
      <c r="D3580" s="140" t="str">
        <f>SICODI!H509</f>
        <v>CABLE NKY TRIPOLAR DE  300 mm2; MEDIA TENSION</v>
      </c>
      <c r="E3580" s="36" t="str">
        <f>SICODI!I509</f>
        <v>METRO</v>
      </c>
      <c r="F3580" s="36"/>
      <c r="G3580" s="66">
        <f>SICODI!J509</f>
        <v>226.99</v>
      </c>
    </row>
    <row r="3581" spans="2:7" x14ac:dyDescent="0.2">
      <c r="B3581" s="36">
        <v>508</v>
      </c>
      <c r="C3581" s="36" t="str">
        <f>SICODI!G510</f>
        <v>CCC14</v>
      </c>
      <c r="D3581" s="140" t="str">
        <f>SICODI!H510</f>
        <v>CABLE NKY TRIPOLAR DE  400 mm2; MEDIA TENSION</v>
      </c>
      <c r="E3581" s="36" t="str">
        <f>SICODI!I510</f>
        <v>METRO</v>
      </c>
      <c r="F3581" s="36"/>
      <c r="G3581" s="66">
        <f>SICODI!J510</f>
        <v>267.36</v>
      </c>
    </row>
    <row r="3582" spans="2:7" x14ac:dyDescent="0.2">
      <c r="B3582" s="36">
        <v>509</v>
      </c>
      <c r="C3582" s="36" t="str">
        <f>SICODI!G511</f>
        <v>CCC15</v>
      </c>
      <c r="D3582" s="140" t="str">
        <f>SICODI!H511</f>
        <v>CABLE NKY TRIPOLAR DE  500 mm2; MEDIA TENSION</v>
      </c>
      <c r="E3582" s="36" t="str">
        <f>SICODI!I511</f>
        <v>METRO</v>
      </c>
      <c r="F3582" s="36"/>
      <c r="G3582" s="66">
        <f>SICODI!J511</f>
        <v>303.55</v>
      </c>
    </row>
    <row r="3583" spans="2:7" x14ac:dyDescent="0.2">
      <c r="B3583" s="36">
        <v>510</v>
      </c>
      <c r="C3583" s="36" t="str">
        <f>SICODI!G512</f>
        <v>CCD01</v>
      </c>
      <c r="D3583" s="140" t="str">
        <f>SICODI!H512</f>
        <v>CABLE N2XSY UNIPOLAR 10 KV;  25 mm2</v>
      </c>
      <c r="E3583" s="36" t="str">
        <f>SICODI!I512</f>
        <v>METRO</v>
      </c>
      <c r="F3583" s="36"/>
      <c r="G3583" s="66">
        <f>SICODI!J512</f>
        <v>9.85</v>
      </c>
    </row>
    <row r="3584" spans="2:7" x14ac:dyDescent="0.2">
      <c r="B3584" s="36">
        <v>511</v>
      </c>
      <c r="C3584" s="36" t="str">
        <f>SICODI!G513</f>
        <v>CCD02</v>
      </c>
      <c r="D3584" s="140" t="str">
        <f>SICODI!H513</f>
        <v>CABLE N2XSY UNIPOLAR 10 KV;  50 mm2</v>
      </c>
      <c r="E3584" s="36" t="str">
        <f>SICODI!I513</f>
        <v>METRO</v>
      </c>
      <c r="F3584" s="36"/>
      <c r="G3584" s="66">
        <f>SICODI!J513</f>
        <v>11.52</v>
      </c>
    </row>
    <row r="3585" spans="2:7" x14ac:dyDescent="0.2">
      <c r="B3585" s="36">
        <v>512</v>
      </c>
      <c r="C3585" s="36" t="str">
        <f>SICODI!G514</f>
        <v>CCD03</v>
      </c>
      <c r="D3585" s="140" t="str">
        <f>SICODI!H514</f>
        <v>CABLE N2XSY UNIPOLAR 10 KV;  70 mm2</v>
      </c>
      <c r="E3585" s="36" t="str">
        <f>SICODI!I514</f>
        <v>METRO</v>
      </c>
      <c r="F3585" s="36"/>
      <c r="G3585" s="66">
        <f>SICODI!J514</f>
        <v>12.81</v>
      </c>
    </row>
    <row r="3586" spans="2:7" x14ac:dyDescent="0.2">
      <c r="B3586" s="36">
        <v>513</v>
      </c>
      <c r="C3586" s="36" t="str">
        <f>SICODI!G515</f>
        <v>CCD04</v>
      </c>
      <c r="D3586" s="140" t="str">
        <f>SICODI!H515</f>
        <v>CABLE N2XSY UNIPOLAR 10 KV; 120 mm2</v>
      </c>
      <c r="E3586" s="36" t="str">
        <f>SICODI!I515</f>
        <v>METRO</v>
      </c>
      <c r="F3586" s="36"/>
      <c r="G3586" s="66">
        <f>SICODI!J515</f>
        <v>21.37</v>
      </c>
    </row>
    <row r="3587" spans="2:7" x14ac:dyDescent="0.2">
      <c r="B3587" s="36">
        <v>514</v>
      </c>
      <c r="C3587" s="36" t="str">
        <f>SICODI!G516</f>
        <v>CCD05</v>
      </c>
      <c r="D3587" s="140" t="str">
        <f>SICODI!H516</f>
        <v>CABLE N2XSY UNIPOLAR 10 KV; 150 mm2</v>
      </c>
      <c r="E3587" s="36" t="str">
        <f>SICODI!I516</f>
        <v>METRO</v>
      </c>
      <c r="F3587" s="36"/>
      <c r="G3587" s="66">
        <f>SICODI!J516</f>
        <v>21.57</v>
      </c>
    </row>
    <row r="3588" spans="2:7" x14ac:dyDescent="0.2">
      <c r="B3588" s="36">
        <v>515</v>
      </c>
      <c r="C3588" s="36" t="str">
        <f>SICODI!G517</f>
        <v>CCD06</v>
      </c>
      <c r="D3588" s="140" t="str">
        <f>SICODI!H517</f>
        <v>CABLE N2XSY UNIPOLAR 10 KV; 240 mm2</v>
      </c>
      <c r="E3588" s="36" t="str">
        <f>SICODI!I517</f>
        <v>METRO</v>
      </c>
      <c r="F3588" s="36"/>
      <c r="G3588" s="66">
        <f>SICODI!J517</f>
        <v>34.29</v>
      </c>
    </row>
    <row r="3589" spans="2:7" x14ac:dyDescent="0.2">
      <c r="B3589" s="36">
        <v>516</v>
      </c>
      <c r="C3589" s="36" t="str">
        <f>SICODI!G518</f>
        <v>CCD07</v>
      </c>
      <c r="D3589" s="140" t="str">
        <f>SICODI!H518</f>
        <v>CABLE N2XSY UNIPOLAR 10 KV; 10 mm2</v>
      </c>
      <c r="E3589" s="36" t="str">
        <f>SICODI!I518</f>
        <v>METRO</v>
      </c>
      <c r="F3589" s="36"/>
      <c r="G3589" s="66">
        <f>SICODI!J518</f>
        <v>8.9700000000000006</v>
      </c>
    </row>
    <row r="3590" spans="2:7" x14ac:dyDescent="0.2">
      <c r="B3590" s="36">
        <v>517</v>
      </c>
      <c r="C3590" s="36" t="str">
        <f>SICODI!G519</f>
        <v>CCD08</v>
      </c>
      <c r="D3590" s="140" t="str">
        <f>SICODI!H519</f>
        <v>CABLE N2XSY UNIPOLAR 10 KV; 16 mm2</v>
      </c>
      <c r="E3590" s="36" t="str">
        <f>SICODI!I519</f>
        <v>METRO</v>
      </c>
      <c r="F3590" s="36"/>
      <c r="G3590" s="66">
        <f>SICODI!J519</f>
        <v>9.31</v>
      </c>
    </row>
    <row r="3591" spans="2:7" x14ac:dyDescent="0.2">
      <c r="B3591" s="36">
        <v>518</v>
      </c>
      <c r="C3591" s="36" t="str">
        <f>SICODI!G520</f>
        <v>CCD09</v>
      </c>
      <c r="D3591" s="140" t="str">
        <f>SICODI!H520</f>
        <v>CABLE N2XSY UNIPOLAR 10 KV; 35 mm2</v>
      </c>
      <c r="E3591" s="36" t="str">
        <f>SICODI!I520</f>
        <v>METRO</v>
      </c>
      <c r="F3591" s="36"/>
      <c r="G3591" s="66">
        <f>SICODI!J520</f>
        <v>10.49</v>
      </c>
    </row>
    <row r="3592" spans="2:7" x14ac:dyDescent="0.2">
      <c r="B3592" s="36">
        <v>519</v>
      </c>
      <c r="C3592" s="36" t="str">
        <f>SICODI!G521</f>
        <v>CCD10</v>
      </c>
      <c r="D3592" s="140" t="str">
        <f>SICODI!H521</f>
        <v>CABLE N2XSY UNIPOLAR 10 KV; 95 mm2</v>
      </c>
      <c r="E3592" s="36" t="str">
        <f>SICODI!I521</f>
        <v>METRO</v>
      </c>
      <c r="F3592" s="36"/>
      <c r="G3592" s="66">
        <f>SICODI!J521</f>
        <v>15.28</v>
      </c>
    </row>
    <row r="3593" spans="2:7" x14ac:dyDescent="0.2">
      <c r="B3593" s="36">
        <v>520</v>
      </c>
      <c r="C3593" s="36" t="str">
        <f>SICODI!G522</f>
        <v>CCD11</v>
      </c>
      <c r="D3593" s="140" t="str">
        <f>SICODI!H522</f>
        <v>CABLE N2XSY UNIPOLAR 10 KV; 400 mm2</v>
      </c>
      <c r="E3593" s="36" t="str">
        <f>SICODI!I522</f>
        <v>METRO</v>
      </c>
      <c r="F3593" s="36"/>
      <c r="G3593" s="66">
        <f>SICODI!J522</f>
        <v>103.41</v>
      </c>
    </row>
    <row r="3594" spans="2:7" x14ac:dyDescent="0.2">
      <c r="B3594" s="36">
        <v>521</v>
      </c>
      <c r="C3594" s="36" t="str">
        <f>SICODI!G523</f>
        <v>CCD12</v>
      </c>
      <c r="D3594" s="140" t="str">
        <f>SICODI!H523</f>
        <v>CABLE N2XSY UNIPOLAR 10 KV; 300 mm2</v>
      </c>
      <c r="E3594" s="36" t="str">
        <f>SICODI!I523</f>
        <v>METRO</v>
      </c>
      <c r="F3594" s="36"/>
      <c r="G3594" s="66">
        <f>SICODI!J523</f>
        <v>55.24</v>
      </c>
    </row>
    <row r="3595" spans="2:7" x14ac:dyDescent="0.2">
      <c r="B3595" s="36">
        <v>522</v>
      </c>
      <c r="C3595" s="36" t="str">
        <f>SICODI!G524</f>
        <v>CCD13</v>
      </c>
      <c r="D3595" s="140" t="str">
        <f>SICODI!H524</f>
        <v>CABLE N2XSY 18/30 KV UNIPOLAR 1X25MM2</v>
      </c>
      <c r="E3595" s="36" t="str">
        <f>SICODI!I524</f>
        <v>METRO</v>
      </c>
      <c r="F3595" s="36"/>
      <c r="G3595" s="66">
        <f>SICODI!J524</f>
        <v>11.52</v>
      </c>
    </row>
    <row r="3596" spans="2:7" x14ac:dyDescent="0.2">
      <c r="B3596" s="36">
        <v>523</v>
      </c>
      <c r="C3596" s="36" t="str">
        <f>SICODI!G525</f>
        <v>CCD14</v>
      </c>
      <c r="D3596" s="140" t="str">
        <f>SICODI!H525</f>
        <v>CABLE N2XSY 18/30 KV UNIPOLAR 1X50MM2</v>
      </c>
      <c r="E3596" s="36" t="str">
        <f>SICODI!I525</f>
        <v>METRO</v>
      </c>
      <c r="F3596" s="36"/>
      <c r="G3596" s="66">
        <f>SICODI!J525</f>
        <v>13.25</v>
      </c>
    </row>
    <row r="3597" spans="2:7" x14ac:dyDescent="0.2">
      <c r="B3597" s="36">
        <v>524</v>
      </c>
      <c r="C3597" s="36" t="str">
        <f>SICODI!G526</f>
        <v>CCD15</v>
      </c>
      <c r="D3597" s="140" t="str">
        <f>SICODI!H526</f>
        <v>CABLE N2XSY 18/30 KV UNIPOLAR 1X70MM2</v>
      </c>
      <c r="E3597" s="36" t="str">
        <f>SICODI!I526</f>
        <v>METRO</v>
      </c>
      <c r="F3597" s="36"/>
      <c r="G3597" s="66">
        <f>SICODI!J526</f>
        <v>14.81</v>
      </c>
    </row>
    <row r="3598" spans="2:7" x14ac:dyDescent="0.2">
      <c r="B3598" s="36">
        <v>525</v>
      </c>
      <c r="C3598" s="36" t="str">
        <f>SICODI!G527</f>
        <v>CCD16</v>
      </c>
      <c r="D3598" s="140" t="str">
        <f>SICODI!H527</f>
        <v>CABLE N2XSY 18/30 KV UNIPOLAR 1X120MM2</v>
      </c>
      <c r="E3598" s="36" t="str">
        <f>SICODI!I527</f>
        <v>METRO</v>
      </c>
      <c r="F3598" s="36"/>
      <c r="G3598" s="66">
        <f>SICODI!J527</f>
        <v>19.59</v>
      </c>
    </row>
    <row r="3599" spans="2:7" x14ac:dyDescent="0.2">
      <c r="B3599" s="36">
        <v>526</v>
      </c>
      <c r="C3599" s="36" t="str">
        <f>SICODI!G528</f>
        <v>CCD17</v>
      </c>
      <c r="D3599" s="140" t="str">
        <f>SICODI!H528</f>
        <v>CABLE N2XSY 18/30 KV UNIPOLAR 1X240MM2</v>
      </c>
      <c r="E3599" s="36" t="str">
        <f>SICODI!I528</f>
        <v>METRO</v>
      </c>
      <c r="F3599" s="36"/>
      <c r="G3599" s="66">
        <f>SICODI!J528</f>
        <v>38.31</v>
      </c>
    </row>
    <row r="3600" spans="2:7" x14ac:dyDescent="0.2">
      <c r="B3600" s="36">
        <v>527</v>
      </c>
      <c r="C3600" s="36" t="str">
        <f>SICODI!G529</f>
        <v>CCD18</v>
      </c>
      <c r="D3600" s="140" t="str">
        <f>SICODI!H529</f>
        <v>CABLE N2XSY UNIPOLAR 10 KV; 185 mm2</v>
      </c>
      <c r="E3600" s="36" t="str">
        <f>SICODI!I529</f>
        <v>METRO</v>
      </c>
      <c r="F3600" s="36"/>
      <c r="G3600" s="66">
        <f>SICODI!J529</f>
        <v>26.86</v>
      </c>
    </row>
    <row r="3601" spans="2:7" x14ac:dyDescent="0.2">
      <c r="B3601" s="36">
        <v>528</v>
      </c>
      <c r="C3601" s="36" t="str">
        <f>SICODI!G530</f>
        <v>CCD19</v>
      </c>
      <c r="D3601" s="140" t="str">
        <f>SICODI!H530</f>
        <v>CABLE N2XSY 18/30 KV UNIPOLAR 1X35MM2</v>
      </c>
      <c r="E3601" s="36" t="str">
        <f>SICODI!I530</f>
        <v>METRO</v>
      </c>
      <c r="F3601" s="36"/>
      <c r="G3601" s="66">
        <f>SICODI!J530</f>
        <v>12.18</v>
      </c>
    </row>
    <row r="3602" spans="2:7" x14ac:dyDescent="0.2">
      <c r="B3602" s="36">
        <v>529</v>
      </c>
      <c r="C3602" s="36" t="str">
        <f>SICODI!G531</f>
        <v>CCD20</v>
      </c>
      <c r="D3602" s="140" t="str">
        <f>SICODI!H531</f>
        <v>CABLE N2XSY 18/30 KV UNIPOLAR 1X95MM2</v>
      </c>
      <c r="E3602" s="36" t="str">
        <f>SICODI!I531</f>
        <v>METRO</v>
      </c>
      <c r="F3602" s="36"/>
      <c r="G3602" s="66">
        <f>SICODI!J531</f>
        <v>17.03</v>
      </c>
    </row>
    <row r="3603" spans="2:7" x14ac:dyDescent="0.2">
      <c r="B3603" s="36">
        <v>530</v>
      </c>
      <c r="C3603" s="36" t="str">
        <f>SICODI!G532</f>
        <v>CCE01</v>
      </c>
      <c r="D3603" s="140" t="str">
        <f>SICODI!H532</f>
        <v>CABLE NYSY UNIPOLAR 10 KV;  25 mm2</v>
      </c>
      <c r="E3603" s="36" t="str">
        <f>SICODI!I532</f>
        <v>METRO</v>
      </c>
      <c r="F3603" s="36"/>
      <c r="G3603" s="66">
        <f>SICODI!J532</f>
        <v>9.8800000000000008</v>
      </c>
    </row>
    <row r="3604" spans="2:7" x14ac:dyDescent="0.2">
      <c r="B3604" s="36">
        <v>531</v>
      </c>
      <c r="C3604" s="36" t="str">
        <f>SICODI!G533</f>
        <v>CCE02</v>
      </c>
      <c r="D3604" s="140" t="str">
        <f>SICODI!H533</f>
        <v>CABLE NYSY UNIPOLAR 10 KV;  35 mm2</v>
      </c>
      <c r="E3604" s="36" t="str">
        <f>SICODI!I533</f>
        <v>METRO</v>
      </c>
      <c r="F3604" s="36"/>
      <c r="G3604" s="66">
        <f>SICODI!J533</f>
        <v>10.99</v>
      </c>
    </row>
    <row r="3605" spans="2:7" x14ac:dyDescent="0.2">
      <c r="B3605" s="36">
        <v>532</v>
      </c>
      <c r="C3605" s="36" t="str">
        <f>SICODI!G534</f>
        <v>CCE03</v>
      </c>
      <c r="D3605" s="140" t="str">
        <f>SICODI!H534</f>
        <v>CABLE NYSY UNIPOLAR 10 KV;  70 mm2</v>
      </c>
      <c r="E3605" s="36" t="str">
        <f>SICODI!I534</f>
        <v>METRO</v>
      </c>
      <c r="F3605" s="36"/>
      <c r="G3605" s="66">
        <f>SICODI!J534</f>
        <v>14.85</v>
      </c>
    </row>
    <row r="3606" spans="2:7" x14ac:dyDescent="0.2">
      <c r="B3606" s="36">
        <v>533</v>
      </c>
      <c r="C3606" s="36" t="str">
        <f>SICODI!G535</f>
        <v>CCE04</v>
      </c>
      <c r="D3606" s="140" t="str">
        <f>SICODI!H535</f>
        <v>CABLE NYSY UNIPOLAR 10 KV; 120 mm2</v>
      </c>
      <c r="E3606" s="36" t="str">
        <f>SICODI!I535</f>
        <v>METRO</v>
      </c>
      <c r="F3606" s="36"/>
      <c r="G3606" s="66">
        <f>SICODI!J535</f>
        <v>20.36</v>
      </c>
    </row>
    <row r="3607" spans="2:7" x14ac:dyDescent="0.2">
      <c r="B3607" s="36">
        <v>534</v>
      </c>
      <c r="C3607" s="36" t="str">
        <f>SICODI!G536</f>
        <v>CCE05</v>
      </c>
      <c r="D3607" s="140" t="str">
        <f>SICODI!H536</f>
        <v>CABLE NYSY UNIPOLAR 10 KV; 10 mm2</v>
      </c>
      <c r="E3607" s="36" t="str">
        <f>SICODI!I536</f>
        <v>METRO</v>
      </c>
      <c r="F3607" s="36"/>
      <c r="G3607" s="66">
        <f>SICODI!J536</f>
        <v>8.23</v>
      </c>
    </row>
    <row r="3608" spans="2:7" x14ac:dyDescent="0.2">
      <c r="B3608" s="36">
        <v>535</v>
      </c>
      <c r="C3608" s="36" t="str">
        <f>SICODI!G537</f>
        <v>CCE06</v>
      </c>
      <c r="D3608" s="140" t="str">
        <f>SICODI!H537</f>
        <v>CABLE NYSY UNIPOLAR 10 KV; 16 mm2</v>
      </c>
      <c r="E3608" s="36" t="str">
        <f>SICODI!I537</f>
        <v>METRO</v>
      </c>
      <c r="F3608" s="36"/>
      <c r="G3608" s="66">
        <f>SICODI!J537</f>
        <v>8.89</v>
      </c>
    </row>
    <row r="3609" spans="2:7" x14ac:dyDescent="0.2">
      <c r="B3609" s="36">
        <v>536</v>
      </c>
      <c r="C3609" s="36" t="str">
        <f>SICODI!G538</f>
        <v>CCE07</v>
      </c>
      <c r="D3609" s="140" t="str">
        <f>SICODI!H538</f>
        <v>CABLE NYSY UNIPOLAR 10 KV; 30 mm2</v>
      </c>
      <c r="E3609" s="36" t="str">
        <f>SICODI!I538</f>
        <v>METRO</v>
      </c>
      <c r="F3609" s="36"/>
      <c r="G3609" s="66">
        <f>SICODI!J538</f>
        <v>10.43</v>
      </c>
    </row>
    <row r="3610" spans="2:7" x14ac:dyDescent="0.2">
      <c r="B3610" s="36">
        <v>537</v>
      </c>
      <c r="C3610" s="36" t="str">
        <f>SICODI!G539</f>
        <v>CCE08</v>
      </c>
      <c r="D3610" s="140" t="str">
        <f>SICODI!H539</f>
        <v>CABLE NYSY UNIPOLAR 10 KV; 50 mm2</v>
      </c>
      <c r="E3610" s="36" t="str">
        <f>SICODI!I539</f>
        <v>METRO</v>
      </c>
      <c r="F3610" s="36"/>
      <c r="G3610" s="66">
        <f>SICODI!J539</f>
        <v>12.64</v>
      </c>
    </row>
    <row r="3611" spans="2:7" x14ac:dyDescent="0.2">
      <c r="B3611" s="36">
        <v>538</v>
      </c>
      <c r="C3611" s="36" t="str">
        <f>SICODI!G540</f>
        <v>CCE09</v>
      </c>
      <c r="D3611" s="140" t="str">
        <f>SICODI!H540</f>
        <v>CABLE NYSY UNIPOLAR 10 KV; 95 mm2</v>
      </c>
      <c r="E3611" s="36" t="str">
        <f>SICODI!I540</f>
        <v>METRO</v>
      </c>
      <c r="F3611" s="36"/>
      <c r="G3611" s="66">
        <f>SICODI!J540</f>
        <v>17.600000000000001</v>
      </c>
    </row>
    <row r="3612" spans="2:7" x14ac:dyDescent="0.2">
      <c r="B3612" s="36">
        <v>539</v>
      </c>
      <c r="C3612" s="36" t="str">
        <f>SICODI!G541</f>
        <v>CCE10</v>
      </c>
      <c r="D3612" s="140" t="str">
        <f>SICODI!H541</f>
        <v>CABLE NYSY UNIPOLAR 10 KV; 150 mm2</v>
      </c>
      <c r="E3612" s="36" t="str">
        <f>SICODI!I541</f>
        <v>METRO</v>
      </c>
      <c r="F3612" s="36"/>
      <c r="G3612" s="66">
        <f>SICODI!J541</f>
        <v>23.67</v>
      </c>
    </row>
    <row r="3613" spans="2:7" x14ac:dyDescent="0.2">
      <c r="B3613" s="36">
        <v>540</v>
      </c>
      <c r="C3613" s="36" t="str">
        <f>SICODI!G542</f>
        <v>CCE11</v>
      </c>
      <c r="D3613" s="140" t="str">
        <f>SICODI!H542</f>
        <v>CABLE NYSY UNIPOLAR 10 KV; 240 mm2</v>
      </c>
      <c r="E3613" s="36" t="str">
        <f>SICODI!I542</f>
        <v>METRO</v>
      </c>
      <c r="F3613" s="36"/>
      <c r="G3613" s="66">
        <f>SICODI!J542</f>
        <v>33.6</v>
      </c>
    </row>
    <row r="3614" spans="2:7" x14ac:dyDescent="0.2">
      <c r="B3614" s="36">
        <v>541</v>
      </c>
      <c r="C3614" s="36" t="str">
        <f>SICODI!G543</f>
        <v>CCF01</v>
      </c>
      <c r="D3614" s="140" t="str">
        <f>SICODI!H543</f>
        <v>CABLE NYBY DE 1x70 mm2; BAJA TENSION</v>
      </c>
      <c r="E3614" s="36" t="str">
        <f>SICODI!I543</f>
        <v>METRO</v>
      </c>
      <c r="F3614" s="36"/>
      <c r="G3614" s="66">
        <f>SICODI!J543</f>
        <v>26.33</v>
      </c>
    </row>
    <row r="3615" spans="2:7" x14ac:dyDescent="0.2">
      <c r="B3615" s="36">
        <v>542</v>
      </c>
      <c r="C3615" s="36" t="str">
        <f>SICODI!G544</f>
        <v>CCF02</v>
      </c>
      <c r="D3615" s="140" t="str">
        <f>SICODI!H544</f>
        <v>CABLE NYBY DE 1x120 mm2; BAJA TENSION</v>
      </c>
      <c r="E3615" s="36" t="str">
        <f>SICODI!I544</f>
        <v>METRO</v>
      </c>
      <c r="F3615" s="36"/>
      <c r="G3615" s="66">
        <f>SICODI!J544</f>
        <v>64.989999999999995</v>
      </c>
    </row>
    <row r="3616" spans="2:7" x14ac:dyDescent="0.2">
      <c r="B3616" s="36">
        <v>543</v>
      </c>
      <c r="C3616" s="36" t="str">
        <f>SICODI!G545</f>
        <v>CCG01</v>
      </c>
      <c r="D3616" s="140" t="str">
        <f>SICODI!H545</f>
        <v>CABLE N2YSEY DE 3-1X10 mm2; MEDIA TENSION</v>
      </c>
      <c r="E3616" s="36" t="str">
        <f>SICODI!I545</f>
        <v>METRO</v>
      </c>
      <c r="F3616" s="36"/>
      <c r="G3616" s="66">
        <f>SICODI!J545</f>
        <v>26.48</v>
      </c>
    </row>
    <row r="3617" spans="2:7" x14ac:dyDescent="0.2">
      <c r="B3617" s="36">
        <v>544</v>
      </c>
      <c r="C3617" s="36" t="str">
        <f>SICODI!G546</f>
        <v>CCG02</v>
      </c>
      <c r="D3617" s="140" t="str">
        <f>SICODI!H546</f>
        <v>CABLE N2YSEY DE 3-1X16 mm2; MEDIA TENSION</v>
      </c>
      <c r="E3617" s="36" t="str">
        <f>SICODI!I546</f>
        <v>METRO</v>
      </c>
      <c r="F3617" s="36"/>
      <c r="G3617" s="66">
        <f>SICODI!J546</f>
        <v>30.5</v>
      </c>
    </row>
    <row r="3618" spans="2:7" x14ac:dyDescent="0.2">
      <c r="B3618" s="36">
        <v>545</v>
      </c>
      <c r="C3618" s="36" t="str">
        <f>SICODI!G547</f>
        <v>CCG03</v>
      </c>
      <c r="D3618" s="140" t="str">
        <f>SICODI!H547</f>
        <v>CABLE N2YSEY DE 3-1X25 mm2; MEDIA TENSION</v>
      </c>
      <c r="E3618" s="36" t="str">
        <f>SICODI!I547</f>
        <v>METRO</v>
      </c>
      <c r="F3618" s="36"/>
      <c r="G3618" s="66">
        <f>SICODI!J547</f>
        <v>36.54</v>
      </c>
    </row>
    <row r="3619" spans="2:7" x14ac:dyDescent="0.2">
      <c r="B3619" s="36">
        <v>546</v>
      </c>
      <c r="C3619" s="36" t="str">
        <f>SICODI!G548</f>
        <v>CCG04</v>
      </c>
      <c r="D3619" s="140" t="str">
        <f>SICODI!H548</f>
        <v>CABLE N2YSEY DE 3-1X35 mm2; MEDIA TENSION</v>
      </c>
      <c r="E3619" s="36" t="str">
        <f>SICODI!I548</f>
        <v>METRO</v>
      </c>
      <c r="F3619" s="36"/>
      <c r="G3619" s="66">
        <f>SICODI!J548</f>
        <v>43.26</v>
      </c>
    </row>
    <row r="3620" spans="2:7" x14ac:dyDescent="0.2">
      <c r="B3620" s="36">
        <v>547</v>
      </c>
      <c r="C3620" s="36" t="str">
        <f>SICODI!G549</f>
        <v>CCG05</v>
      </c>
      <c r="D3620" s="140" t="str">
        <f>SICODI!H549</f>
        <v>CABLE N2YSEY DE 3-1X50 mm2; MEDIA TENSION</v>
      </c>
      <c r="E3620" s="36" t="str">
        <f>SICODI!I549</f>
        <v>METRO</v>
      </c>
      <c r="F3620" s="36"/>
      <c r="G3620" s="66">
        <f>SICODI!J549</f>
        <v>53.32</v>
      </c>
    </row>
    <row r="3621" spans="2:7" x14ac:dyDescent="0.2">
      <c r="B3621" s="36">
        <v>548</v>
      </c>
      <c r="C3621" s="36" t="str">
        <f>SICODI!G550</f>
        <v>CCG06</v>
      </c>
      <c r="D3621" s="140" t="str">
        <f>SICODI!H550</f>
        <v>CABLE N2YSEY DE 3-1X70 mm2; MEDIA TENSION</v>
      </c>
      <c r="E3621" s="36" t="str">
        <f>SICODI!I550</f>
        <v>METRO</v>
      </c>
      <c r="F3621" s="36"/>
      <c r="G3621" s="66">
        <f>SICODI!J550</f>
        <v>66.75</v>
      </c>
    </row>
    <row r="3622" spans="2:7" x14ac:dyDescent="0.2">
      <c r="B3622" s="36">
        <v>549</v>
      </c>
      <c r="C3622" s="36" t="str">
        <f>SICODI!G551</f>
        <v>CCG07</v>
      </c>
      <c r="D3622" s="140" t="str">
        <f>SICODI!H551</f>
        <v>CABLE N2YSEY DE 3-1X95 mm2; MEDIA TENSION</v>
      </c>
      <c r="E3622" s="36" t="str">
        <f>SICODI!I551</f>
        <v>METRO</v>
      </c>
      <c r="F3622" s="36"/>
      <c r="G3622" s="66">
        <f>SICODI!J551</f>
        <v>83.53</v>
      </c>
    </row>
    <row r="3623" spans="2:7" x14ac:dyDescent="0.2">
      <c r="B3623" s="36">
        <v>550</v>
      </c>
      <c r="C3623" s="36" t="str">
        <f>SICODI!G552</f>
        <v>CCG08</v>
      </c>
      <c r="D3623" s="140" t="str">
        <f>SICODI!H552</f>
        <v>CABLE N2YSEY DE 3-1X120 mm2; MEDIA TENSION</v>
      </c>
      <c r="E3623" s="36" t="str">
        <f>SICODI!I552</f>
        <v>METRO</v>
      </c>
      <c r="F3623" s="36"/>
      <c r="G3623" s="66">
        <f>SICODI!J552</f>
        <v>100.31</v>
      </c>
    </row>
    <row r="3624" spans="2:7" x14ac:dyDescent="0.2">
      <c r="B3624" s="36">
        <v>551</v>
      </c>
      <c r="C3624" s="36" t="str">
        <f>SICODI!G553</f>
        <v>CCG09</v>
      </c>
      <c r="D3624" s="140" t="str">
        <f>SICODI!H553</f>
        <v>CABLE N2YSEY DE 3-1X150 mm2; MEDIA TENSION</v>
      </c>
      <c r="E3624" s="36" t="str">
        <f>SICODI!I553</f>
        <v>METRO</v>
      </c>
      <c r="F3624" s="36"/>
      <c r="G3624" s="66">
        <f>SICODI!J553</f>
        <v>120.44</v>
      </c>
    </row>
    <row r="3625" spans="2:7" x14ac:dyDescent="0.2">
      <c r="B3625" s="36">
        <v>552</v>
      </c>
      <c r="C3625" s="36" t="str">
        <f>SICODI!G554</f>
        <v>CCG10</v>
      </c>
      <c r="D3625" s="140" t="str">
        <f>SICODI!H554</f>
        <v>CABLE N2YSEY DE 3-1X240 mm2; MEDIA TENSION</v>
      </c>
      <c r="E3625" s="36" t="str">
        <f>SICODI!I554</f>
        <v>METRO</v>
      </c>
      <c r="F3625" s="36"/>
      <c r="G3625" s="66">
        <f>SICODI!J554</f>
        <v>180.85</v>
      </c>
    </row>
    <row r="3626" spans="2:7" x14ac:dyDescent="0.2">
      <c r="B3626" s="36">
        <v>553</v>
      </c>
      <c r="C3626" s="36" t="str">
        <f>SICODI!G555</f>
        <v>CCH01</v>
      </c>
      <c r="D3626" s="140" t="str">
        <f>SICODI!H555</f>
        <v>CABLE N2YSY UNIPOLAR DE 10 mm2; MEDIA TENSION</v>
      </c>
      <c r="E3626" s="36" t="str">
        <f>SICODI!I555</f>
        <v>METRO</v>
      </c>
      <c r="F3626" s="36"/>
      <c r="G3626" s="66">
        <f>SICODI!J555</f>
        <v>15.07</v>
      </c>
    </row>
    <row r="3627" spans="2:7" x14ac:dyDescent="0.2">
      <c r="B3627" s="36">
        <v>554</v>
      </c>
      <c r="C3627" s="36" t="str">
        <f>SICODI!G556</f>
        <v>CCH02</v>
      </c>
      <c r="D3627" s="140" t="str">
        <f>SICODI!H556</f>
        <v>CABLE N2YSY UNIPOLAR DE 16 mm2; MEDIA TENSION</v>
      </c>
      <c r="E3627" s="36" t="str">
        <f>SICODI!I556</f>
        <v>METRO</v>
      </c>
      <c r="F3627" s="36"/>
      <c r="G3627" s="66">
        <f>SICODI!J556</f>
        <v>16.84</v>
      </c>
    </row>
    <row r="3628" spans="2:7" x14ac:dyDescent="0.2">
      <c r="B3628" s="36">
        <v>555</v>
      </c>
      <c r="C3628" s="36" t="str">
        <f>SICODI!G557</f>
        <v>CCH03</v>
      </c>
      <c r="D3628" s="140" t="str">
        <f>SICODI!H557</f>
        <v>CABLE N2YSY UNIPOLAR DE 25 mm2; MEDIA TENSION</v>
      </c>
      <c r="E3628" s="36" t="str">
        <f>SICODI!I557</f>
        <v>METRO</v>
      </c>
      <c r="F3628" s="36"/>
      <c r="G3628" s="66">
        <f>SICODI!J557</f>
        <v>19.489999999999998</v>
      </c>
    </row>
    <row r="3629" spans="2:7" x14ac:dyDescent="0.2">
      <c r="B3629" s="36">
        <v>556</v>
      </c>
      <c r="C3629" s="36" t="str">
        <f>SICODI!G558</f>
        <v>CCH04</v>
      </c>
      <c r="D3629" s="140" t="str">
        <f>SICODI!H558</f>
        <v>CABLE N2YSY UNIPOLAR DE 35 mm2; MEDIA TENSION</v>
      </c>
      <c r="E3629" s="36" t="str">
        <f>SICODI!I558</f>
        <v>METRO</v>
      </c>
      <c r="F3629" s="36"/>
      <c r="G3629" s="66">
        <f>SICODI!J558</f>
        <v>22.44</v>
      </c>
    </row>
    <row r="3630" spans="2:7" x14ac:dyDescent="0.2">
      <c r="B3630" s="36">
        <v>557</v>
      </c>
      <c r="C3630" s="36" t="str">
        <f>SICODI!G559</f>
        <v>CCH05</v>
      </c>
      <c r="D3630" s="140" t="str">
        <f>SICODI!H559</f>
        <v>CABLE N2YSY UNIPOLAR DE 50 mm2; MEDIA TENSION</v>
      </c>
      <c r="E3630" s="36" t="str">
        <f>SICODI!I559</f>
        <v>METRO</v>
      </c>
      <c r="F3630" s="36"/>
      <c r="G3630" s="66">
        <f>SICODI!J559</f>
        <v>26.86</v>
      </c>
    </row>
    <row r="3631" spans="2:7" x14ac:dyDescent="0.2">
      <c r="B3631" s="36">
        <v>558</v>
      </c>
      <c r="C3631" s="36" t="str">
        <f>SICODI!G560</f>
        <v>CCH06</v>
      </c>
      <c r="D3631" s="140" t="str">
        <f>SICODI!H560</f>
        <v>CABLE N2YSY UNIPOLAR DE 70 mm2; MEDIA TENSION</v>
      </c>
      <c r="E3631" s="36" t="str">
        <f>SICODI!I560</f>
        <v>METRO</v>
      </c>
      <c r="F3631" s="36"/>
      <c r="G3631" s="66">
        <f>SICODI!J560</f>
        <v>32.76</v>
      </c>
    </row>
    <row r="3632" spans="2:7" x14ac:dyDescent="0.2">
      <c r="B3632" s="36">
        <v>559</v>
      </c>
      <c r="C3632" s="36" t="str">
        <f>SICODI!G561</f>
        <v>CCH07</v>
      </c>
      <c r="D3632" s="140" t="str">
        <f>SICODI!H561</f>
        <v>CABLE N2YSY UNIPOLAR DE 95 mm2; MEDIA TENSION</v>
      </c>
      <c r="E3632" s="36" t="str">
        <f>SICODI!I561</f>
        <v>METRO</v>
      </c>
      <c r="F3632" s="36"/>
      <c r="G3632" s="66">
        <f>SICODI!J561</f>
        <v>40.130000000000003</v>
      </c>
    </row>
    <row r="3633" spans="2:7" x14ac:dyDescent="0.2">
      <c r="B3633" s="36">
        <v>560</v>
      </c>
      <c r="C3633" s="36" t="str">
        <f>SICODI!G562</f>
        <v>CCH08</v>
      </c>
      <c r="D3633" s="140" t="str">
        <f>SICODI!H562</f>
        <v>CABLE N2YSY UNIPOLAR DE 120 mm2; MEDIA TENSION</v>
      </c>
      <c r="E3633" s="36" t="str">
        <f>SICODI!I562</f>
        <v>METRO</v>
      </c>
      <c r="F3633" s="36"/>
      <c r="G3633" s="66">
        <f>SICODI!J562</f>
        <v>47.5</v>
      </c>
    </row>
    <row r="3634" spans="2:7" x14ac:dyDescent="0.2">
      <c r="B3634" s="36">
        <v>561</v>
      </c>
      <c r="C3634" s="36" t="str">
        <f>SICODI!G563</f>
        <v>CCH09</v>
      </c>
      <c r="D3634" s="140" t="str">
        <f>SICODI!H563</f>
        <v>CABLE N2YSY UNIPOLAR DE 150 mm2; MEDIA TENSION</v>
      </c>
      <c r="E3634" s="36" t="str">
        <f>SICODI!I563</f>
        <v>METRO</v>
      </c>
      <c r="F3634" s="36"/>
      <c r="G3634" s="66">
        <f>SICODI!J563</f>
        <v>56.34</v>
      </c>
    </row>
    <row r="3635" spans="2:7" x14ac:dyDescent="0.2">
      <c r="B3635" s="36">
        <v>562</v>
      </c>
      <c r="C3635" s="36" t="str">
        <f>SICODI!G564</f>
        <v>CCH10</v>
      </c>
      <c r="D3635" s="140" t="str">
        <f>SICODI!H564</f>
        <v>CABLE N2YSY UNIPOLAR DE 240 mm2; MEDIA TENSION</v>
      </c>
      <c r="E3635" s="36" t="str">
        <f>SICODI!I564</f>
        <v>METRO</v>
      </c>
      <c r="F3635" s="36"/>
      <c r="G3635" s="66">
        <f>SICODI!J564</f>
        <v>82.87</v>
      </c>
    </row>
    <row r="3636" spans="2:7" x14ac:dyDescent="0.2">
      <c r="B3636" s="36">
        <v>563</v>
      </c>
      <c r="C3636" s="36" t="str">
        <f>SICODI!G565</f>
        <v>CCI01</v>
      </c>
      <c r="D3636" s="140" t="str">
        <f>SICODI!H565</f>
        <v>CABLE NAYY DE 3X16 mm2; BAJA TENSION</v>
      </c>
      <c r="E3636" s="36" t="str">
        <f>SICODI!I565</f>
        <v>METRO</v>
      </c>
      <c r="F3636" s="36"/>
      <c r="G3636" s="66">
        <f>SICODI!J565</f>
        <v>1.21</v>
      </c>
    </row>
    <row r="3637" spans="2:7" x14ac:dyDescent="0.2">
      <c r="B3637" s="36">
        <v>564</v>
      </c>
      <c r="C3637" s="36" t="str">
        <f>SICODI!G566</f>
        <v>CCI02</v>
      </c>
      <c r="D3637" s="140" t="str">
        <f>SICODI!H566</f>
        <v>CABLE NAYY DE 3X70 mm2; BAJA TENSION</v>
      </c>
      <c r="E3637" s="36" t="str">
        <f>SICODI!I566</f>
        <v>METRO</v>
      </c>
      <c r="F3637" s="36"/>
      <c r="G3637" s="66">
        <f>SICODI!J566</f>
        <v>3.76</v>
      </c>
    </row>
    <row r="3638" spans="2:7" x14ac:dyDescent="0.2">
      <c r="B3638" s="36">
        <v>565</v>
      </c>
      <c r="C3638" s="36" t="str">
        <f>SICODI!G567</f>
        <v>CCI03</v>
      </c>
      <c r="D3638" s="140" t="str">
        <f>SICODI!H567</f>
        <v>CABLE NAYY DE 3X120 mm2; BAJA TENSION</v>
      </c>
      <c r="E3638" s="36" t="str">
        <f>SICODI!I567</f>
        <v>METRO</v>
      </c>
      <c r="F3638" s="36"/>
      <c r="G3638" s="66">
        <f>SICODI!J567</f>
        <v>6.55</v>
      </c>
    </row>
    <row r="3639" spans="2:7" x14ac:dyDescent="0.2">
      <c r="B3639" s="36">
        <v>566</v>
      </c>
      <c r="C3639" s="36" t="str">
        <f>SICODI!G568</f>
        <v>CCI04</v>
      </c>
      <c r="D3639" s="140" t="str">
        <f>SICODI!H568</f>
        <v>CABLE NAYY DE 3X185 mm2; BAJA TENSION</v>
      </c>
      <c r="E3639" s="36" t="str">
        <f>SICODI!I568</f>
        <v>METRO</v>
      </c>
      <c r="F3639" s="36"/>
      <c r="G3639" s="66">
        <f>SICODI!J568</f>
        <v>9.49</v>
      </c>
    </row>
    <row r="3640" spans="2:7" x14ac:dyDescent="0.2">
      <c r="B3640" s="36">
        <v>567</v>
      </c>
      <c r="C3640" s="36" t="str">
        <f>SICODI!G569</f>
        <v>CCI05</v>
      </c>
      <c r="D3640" s="140" t="str">
        <f>SICODI!H569</f>
        <v>CABLE NAYY DE 3X300 mm2; BAJA TENSION</v>
      </c>
      <c r="E3640" s="36" t="str">
        <f>SICODI!I569</f>
        <v>METRO</v>
      </c>
      <c r="F3640" s="36"/>
      <c r="G3640" s="66">
        <f>SICODI!J569</f>
        <v>14.36</v>
      </c>
    </row>
    <row r="3641" spans="2:7" x14ac:dyDescent="0.2">
      <c r="B3641" s="36">
        <v>568</v>
      </c>
      <c r="C3641" s="36" t="str">
        <f>SICODI!G570</f>
        <v>CCJ01</v>
      </c>
      <c r="D3641" s="140" t="str">
        <f>SICODI!H570</f>
        <v>CABLE NA2XY DE 3-1x70 mm2; BAJA TENSION</v>
      </c>
      <c r="E3641" s="36" t="str">
        <f>SICODI!I570</f>
        <v>METRO</v>
      </c>
      <c r="F3641" s="36"/>
      <c r="G3641" s="66">
        <f>SICODI!J570</f>
        <v>3.49</v>
      </c>
    </row>
    <row r="3642" spans="2:7" x14ac:dyDescent="0.2">
      <c r="B3642" s="36">
        <v>569</v>
      </c>
      <c r="C3642" s="36" t="str">
        <f>SICODI!G571</f>
        <v>CCJ02</v>
      </c>
      <c r="D3642" s="140" t="str">
        <f>SICODI!H571</f>
        <v>CABLE NA2XY DE 3-1x150 mm2; BAJA TENSION</v>
      </c>
      <c r="E3642" s="36" t="str">
        <f>SICODI!I571</f>
        <v>METRO</v>
      </c>
      <c r="F3642" s="36"/>
      <c r="G3642" s="66">
        <f>SICODI!J571</f>
        <v>7.03</v>
      </c>
    </row>
    <row r="3643" spans="2:7" x14ac:dyDescent="0.2">
      <c r="B3643" s="36">
        <v>570</v>
      </c>
      <c r="C3643" s="36" t="str">
        <f>SICODI!G572</f>
        <v>CCJ03</v>
      </c>
      <c r="D3643" s="140" t="str">
        <f>SICODI!H572</f>
        <v>CABLE NA2XY DE 3-1x240 mm2; BAJA TENSION</v>
      </c>
      <c r="E3643" s="36" t="str">
        <f>SICODI!I572</f>
        <v>METRO</v>
      </c>
      <c r="F3643" s="36"/>
      <c r="G3643" s="66">
        <f>SICODI!J572</f>
        <v>10.74</v>
      </c>
    </row>
    <row r="3644" spans="2:7" x14ac:dyDescent="0.2">
      <c r="B3644" s="36">
        <v>571</v>
      </c>
      <c r="C3644" s="36" t="str">
        <f>SICODI!G573</f>
        <v>CCJ04</v>
      </c>
      <c r="D3644" s="140" t="str">
        <f>SICODI!H573</f>
        <v>CABLE NA2XY DE 3-1x400 mm2; BAJA TENSION</v>
      </c>
      <c r="E3644" s="36" t="str">
        <f>SICODI!I573</f>
        <v>METRO</v>
      </c>
      <c r="F3644" s="36"/>
      <c r="G3644" s="66">
        <f>SICODI!J573</f>
        <v>16.71</v>
      </c>
    </row>
    <row r="3645" spans="2:7" x14ac:dyDescent="0.2">
      <c r="B3645" s="36">
        <v>572</v>
      </c>
      <c r="C3645" s="36" t="str">
        <f>SICODI!G574</f>
        <v>CCJ05</v>
      </c>
      <c r="D3645" s="140" t="str">
        <f>SICODI!H574</f>
        <v>CABLE NA2XY DE 3-1x120 mm2; BAJA TENSION</v>
      </c>
      <c r="E3645" s="36" t="str">
        <f>SICODI!I574</f>
        <v>METRO</v>
      </c>
      <c r="F3645" s="36"/>
      <c r="G3645" s="66">
        <f>SICODI!J574</f>
        <v>5.59</v>
      </c>
    </row>
    <row r="3646" spans="2:7" x14ac:dyDescent="0.2">
      <c r="B3646" s="36">
        <v>573</v>
      </c>
      <c r="C3646" s="36" t="str">
        <f>SICODI!G575</f>
        <v>CCJ06</v>
      </c>
      <c r="D3646" s="140" t="str">
        <f>SICODI!H575</f>
        <v>CABLE NA2XY DE 3-1x25 mm2; BAJA TENSION</v>
      </c>
      <c r="E3646" s="36" t="str">
        <f>SICODI!I575</f>
        <v>METRO</v>
      </c>
      <c r="F3646" s="36"/>
      <c r="G3646" s="66">
        <f>SICODI!J575</f>
        <v>1.51</v>
      </c>
    </row>
    <row r="3647" spans="2:7" x14ac:dyDescent="0.2">
      <c r="B3647" s="36">
        <v>574</v>
      </c>
      <c r="C3647" s="36" t="str">
        <f>SICODI!G576</f>
        <v>CCJ07</v>
      </c>
      <c r="D3647" s="140" t="str">
        <f>SICODI!H576</f>
        <v>CABLE NA2XY DE 3-1x35 mm2; BAJA TENSION</v>
      </c>
      <c r="E3647" s="36" t="str">
        <f>SICODI!I576</f>
        <v>METRO</v>
      </c>
      <c r="F3647" s="36"/>
      <c r="G3647" s="66">
        <f>SICODI!J576</f>
        <v>2.02</v>
      </c>
    </row>
    <row r="3648" spans="2:7" x14ac:dyDescent="0.2">
      <c r="B3648" s="36">
        <v>575</v>
      </c>
      <c r="C3648" s="36" t="str">
        <f>SICODI!G577</f>
        <v>CCJ08</v>
      </c>
      <c r="D3648" s="140" t="str">
        <f>SICODI!H577</f>
        <v>CABLE NA2XY DE 3-1x50 mm2; BAJA TENSION</v>
      </c>
      <c r="E3648" s="36" t="str">
        <f>SICODI!I577</f>
        <v>METRO</v>
      </c>
      <c r="F3648" s="36"/>
      <c r="G3648" s="66">
        <f>SICODI!J577</f>
        <v>2.74</v>
      </c>
    </row>
    <row r="3649" spans="2:7" x14ac:dyDescent="0.2">
      <c r="B3649" s="36">
        <v>576</v>
      </c>
      <c r="C3649" s="36" t="str">
        <f>SICODI!G578</f>
        <v>CCJ09</v>
      </c>
      <c r="D3649" s="140" t="str">
        <f>SICODI!H578</f>
        <v>CABLE NA2XY DE 3-1x95 mm2; BAJA TENSION</v>
      </c>
      <c r="E3649" s="36" t="str">
        <f>SICODI!I578</f>
        <v>METRO</v>
      </c>
      <c r="F3649" s="36"/>
      <c r="G3649" s="66">
        <f>SICODI!J578</f>
        <v>4.75</v>
      </c>
    </row>
    <row r="3650" spans="2:7" x14ac:dyDescent="0.2">
      <c r="B3650" s="36">
        <v>577</v>
      </c>
      <c r="C3650" s="36" t="str">
        <f>SICODI!G579</f>
        <v>CCJ10</v>
      </c>
      <c r="D3650" s="140" t="str">
        <f>SICODI!H579</f>
        <v>CABLE NA2XY DE 3-1x185 mm2; BAJA TENSION</v>
      </c>
      <c r="E3650" s="36" t="str">
        <f>SICODI!I579</f>
        <v>METRO</v>
      </c>
      <c r="F3650" s="36"/>
      <c r="G3650" s="66">
        <f>SICODI!J579</f>
        <v>8.42</v>
      </c>
    </row>
    <row r="3651" spans="2:7" x14ac:dyDescent="0.2">
      <c r="B3651" s="36">
        <v>578</v>
      </c>
      <c r="C3651" s="36" t="str">
        <f>SICODI!G580</f>
        <v>CCJ11</v>
      </c>
      <c r="D3651" s="140" t="str">
        <f>SICODI!H580</f>
        <v>CABLE NA2XY DE 3-1x16 mm2; BAJA TENSION</v>
      </c>
      <c r="E3651" s="36" t="str">
        <f>SICODI!I580</f>
        <v>METRO</v>
      </c>
      <c r="F3651" s="36"/>
      <c r="G3651" s="66">
        <f>SICODI!J580</f>
        <v>1.38</v>
      </c>
    </row>
    <row r="3652" spans="2:7" x14ac:dyDescent="0.2">
      <c r="B3652" s="36">
        <v>579</v>
      </c>
      <c r="C3652" s="36" t="str">
        <f>SICODI!G581</f>
        <v>CCJ13</v>
      </c>
      <c r="D3652" s="140" t="str">
        <f>SICODI!H581</f>
        <v>CABLE NA2XY DE 3-1x10 mm2; BAJA TENSION</v>
      </c>
      <c r="E3652" s="36" t="str">
        <f>SICODI!I581</f>
        <v>METRO</v>
      </c>
      <c r="F3652" s="36"/>
      <c r="G3652" s="66">
        <f>SICODI!J581</f>
        <v>1.1299999999999999</v>
      </c>
    </row>
    <row r="3653" spans="2:7" x14ac:dyDescent="0.2">
      <c r="B3653" s="36">
        <v>580</v>
      </c>
      <c r="C3653" s="36" t="str">
        <f>SICODI!G582</f>
        <v>CCJ14</v>
      </c>
      <c r="D3653" s="140" t="str">
        <f>SICODI!H582</f>
        <v>CABLE NA2XY DE 3-1x500 mm2; BAJA TENSION</v>
      </c>
      <c r="E3653" s="36" t="str">
        <f>SICODI!I582</f>
        <v>METRO</v>
      </c>
      <c r="F3653" s="36"/>
      <c r="G3653" s="66">
        <f>SICODI!J582</f>
        <v>21.07</v>
      </c>
    </row>
    <row r="3654" spans="2:7" x14ac:dyDescent="0.2">
      <c r="B3654" s="36">
        <v>581</v>
      </c>
      <c r="C3654" s="36" t="str">
        <f>SICODI!G583</f>
        <v>CDA01</v>
      </c>
      <c r="D3654" s="140" t="str">
        <f>SICODI!H583</f>
        <v>CABLE DE ACERO GALVANIZADO DE 1/4</v>
      </c>
      <c r="E3654" s="36" t="str">
        <f>SICODI!I583</f>
        <v>METRO</v>
      </c>
      <c r="F3654" s="36"/>
      <c r="G3654" s="66">
        <f>SICODI!J583</f>
        <v>0.8</v>
      </c>
    </row>
    <row r="3655" spans="2:7" x14ac:dyDescent="0.2">
      <c r="B3655" s="36">
        <v>582</v>
      </c>
      <c r="C3655" s="36" t="str">
        <f>SICODI!G584</f>
        <v>CDA02</v>
      </c>
      <c r="D3655" s="140" t="str">
        <f>SICODI!H584</f>
        <v>CABLE DE ACERO GALVANIZADO DE 3/8</v>
      </c>
      <c r="E3655" s="36" t="str">
        <f>SICODI!I584</f>
        <v>METRO</v>
      </c>
      <c r="F3655" s="36"/>
      <c r="G3655" s="66">
        <f>SICODI!J584</f>
        <v>1.1499999999999999</v>
      </c>
    </row>
    <row r="3656" spans="2:7" x14ac:dyDescent="0.2">
      <c r="B3656" s="36">
        <v>583</v>
      </c>
      <c r="C3656" s="36" t="str">
        <f>SICODI!G585</f>
        <v>CDB01</v>
      </c>
      <c r="D3656" s="140" t="str">
        <f>SICODI!H585</f>
        <v>CABLE NA2XSY UNIPOLAR 150 mm2; MEDIA TENSION</v>
      </c>
      <c r="E3656" s="36" t="str">
        <f>SICODI!I585</f>
        <v>METRO</v>
      </c>
      <c r="F3656" s="36"/>
      <c r="G3656" s="66">
        <f>SICODI!J585</f>
        <v>5.87</v>
      </c>
    </row>
    <row r="3657" spans="2:7" x14ac:dyDescent="0.2">
      <c r="B3657" s="36">
        <v>584</v>
      </c>
      <c r="C3657" s="36" t="str">
        <f>SICODI!G586</f>
        <v>CDB02</v>
      </c>
      <c r="D3657" s="140" t="str">
        <f>SICODI!H586</f>
        <v>CABLE NA2XSY UNIPOLAR 50 mm2; MEDIA TENSION</v>
      </c>
      <c r="E3657" s="36" t="str">
        <f>SICODI!I586</f>
        <v>METRO</v>
      </c>
      <c r="F3657" s="36"/>
      <c r="G3657" s="66">
        <f>SICODI!J586</f>
        <v>4.2</v>
      </c>
    </row>
    <row r="3658" spans="2:7" x14ac:dyDescent="0.2">
      <c r="B3658" s="36">
        <v>585</v>
      </c>
      <c r="C3658" s="36" t="str">
        <f>SICODI!G587</f>
        <v>CDB03</v>
      </c>
      <c r="D3658" s="140" t="str">
        <f>SICODI!H587</f>
        <v>CABLE NA2XSY UNIPOLAR 95 mm2; MEDIA TENSION</v>
      </c>
      <c r="E3658" s="36" t="str">
        <f>SICODI!I587</f>
        <v>METRO</v>
      </c>
      <c r="F3658" s="36"/>
      <c r="G3658" s="66">
        <f>SICODI!J587</f>
        <v>4.95</v>
      </c>
    </row>
    <row r="3659" spans="2:7" x14ac:dyDescent="0.2">
      <c r="B3659" s="36">
        <v>586</v>
      </c>
      <c r="C3659" s="36" t="str">
        <f>SICODI!G588</f>
        <v>CDB04</v>
      </c>
      <c r="D3659" s="140" t="str">
        <f>SICODI!H588</f>
        <v>CABLE NA2XSY UNIPOLAR 120 mm2; MEDIA TENSION</v>
      </c>
      <c r="E3659" s="36" t="str">
        <f>SICODI!I588</f>
        <v>METRO</v>
      </c>
      <c r="F3659" s="36"/>
      <c r="G3659" s="66">
        <f>SICODI!J588</f>
        <v>5.31</v>
      </c>
    </row>
    <row r="3660" spans="2:7" x14ac:dyDescent="0.2">
      <c r="B3660" s="36">
        <v>587</v>
      </c>
      <c r="C3660" s="36" t="str">
        <f>SICODI!G589</f>
        <v>CDB05</v>
      </c>
      <c r="D3660" s="140" t="str">
        <f>SICODI!H589</f>
        <v>CABLE NA2XSY UNIPOLAR 185 mm2; MEDIA TENSION</v>
      </c>
      <c r="E3660" s="36" t="str">
        <f>SICODI!I589</f>
        <v>METRO</v>
      </c>
      <c r="F3660" s="36"/>
      <c r="G3660" s="66">
        <f>SICODI!J589</f>
        <v>6.45</v>
      </c>
    </row>
    <row r="3661" spans="2:7" x14ac:dyDescent="0.2">
      <c r="B3661" s="36">
        <v>588</v>
      </c>
      <c r="C3661" s="36" t="str">
        <f>SICODI!G590</f>
        <v>CDB06</v>
      </c>
      <c r="D3661" s="140" t="str">
        <f>SICODI!H590</f>
        <v>CABLE NA2XSY UNIPOLAR 400 mm2; MEDIA TENSION</v>
      </c>
      <c r="E3661" s="36" t="str">
        <f>SICODI!I590</f>
        <v>METRO</v>
      </c>
      <c r="F3661" s="36"/>
      <c r="G3661" s="66">
        <f>SICODI!J590</f>
        <v>10.07</v>
      </c>
    </row>
    <row r="3662" spans="2:7" x14ac:dyDescent="0.2">
      <c r="B3662" s="36">
        <v>589</v>
      </c>
      <c r="C3662" s="36" t="str">
        <f>SICODI!G591</f>
        <v>CDB07</v>
      </c>
      <c r="D3662" s="140" t="str">
        <f>SICODI!H591</f>
        <v>CABLE NA2XSY UNIPOLAR 70 mm2; MEDIA TENSION</v>
      </c>
      <c r="E3662" s="36" t="str">
        <f>SICODI!I591</f>
        <v>METRO</v>
      </c>
      <c r="F3662" s="36"/>
      <c r="G3662" s="66">
        <f>SICODI!J591</f>
        <v>4.59</v>
      </c>
    </row>
    <row r="3663" spans="2:7" x14ac:dyDescent="0.2">
      <c r="B3663" s="36">
        <v>590</v>
      </c>
      <c r="C3663" s="36" t="str">
        <f>SICODI!G592</f>
        <v>CDB08</v>
      </c>
      <c r="D3663" s="140" t="str">
        <f>SICODI!H592</f>
        <v>CABLE NA2XSY UNIPOLAR 240 mm2; MEDIA TENSION</v>
      </c>
      <c r="E3663" s="36" t="str">
        <f>SICODI!I592</f>
        <v>METRO</v>
      </c>
      <c r="F3663" s="36"/>
      <c r="G3663" s="66">
        <f>SICODI!J592</f>
        <v>7.37</v>
      </c>
    </row>
    <row r="3664" spans="2:7" x14ac:dyDescent="0.2">
      <c r="B3664" s="36">
        <v>591</v>
      </c>
      <c r="C3664" s="36" t="str">
        <f>SICODI!G593</f>
        <v>CDB09</v>
      </c>
      <c r="D3664" s="140" t="str">
        <f>SICODI!H593</f>
        <v>CABLE NA2XSY UNIPOLAR 25 mm2; MEDIA TENSION</v>
      </c>
      <c r="E3664" s="36" t="str">
        <f>SICODI!I593</f>
        <v>METRO</v>
      </c>
      <c r="F3664" s="36"/>
      <c r="G3664" s="66">
        <f>SICODI!J593</f>
        <v>3.78</v>
      </c>
    </row>
    <row r="3665" spans="2:7" x14ac:dyDescent="0.2">
      <c r="B3665" s="36">
        <v>592</v>
      </c>
      <c r="C3665" s="36" t="str">
        <f>SICODI!G594</f>
        <v>CDB10</v>
      </c>
      <c r="D3665" s="140" t="str">
        <f>SICODI!H594</f>
        <v>CABLE NA2XSY UNIPOLAR 35 mm2; MEDIA TENSION</v>
      </c>
      <c r="E3665" s="36" t="str">
        <f>SICODI!I594</f>
        <v>METRO</v>
      </c>
      <c r="F3665" s="36"/>
      <c r="G3665" s="66">
        <f>SICODI!J594</f>
        <v>3.95</v>
      </c>
    </row>
    <row r="3666" spans="2:7" x14ac:dyDescent="0.2">
      <c r="B3666" s="36">
        <v>593</v>
      </c>
      <c r="C3666" s="36" t="str">
        <f>SICODI!G595</f>
        <v>CDB19</v>
      </c>
      <c r="D3666" s="140" t="str">
        <f>SICODI!H595</f>
        <v>CABLE NA2XSY UNIPOLAR 50 mm2; MEDIA TENSION</v>
      </c>
      <c r="E3666" s="36" t="str">
        <f>SICODI!I595</f>
        <v>METRO</v>
      </c>
      <c r="F3666" s="36"/>
      <c r="G3666" s="66">
        <f>SICODI!J595</f>
        <v>4.2</v>
      </c>
    </row>
    <row r="3667" spans="2:7" x14ac:dyDescent="0.2">
      <c r="B3667" s="36">
        <v>594</v>
      </c>
      <c r="C3667" s="36" t="str">
        <f>SICODI!G596</f>
        <v>CDB20</v>
      </c>
      <c r="D3667" s="140" t="str">
        <f>SICODI!H596</f>
        <v>CABLE NA2XSY UNIPOLAR 185 mm2; MEDIA TENSION</v>
      </c>
      <c r="E3667" s="36" t="str">
        <f>SICODI!I596</f>
        <v>METRO</v>
      </c>
      <c r="F3667" s="36"/>
      <c r="G3667" s="66">
        <f>SICODI!J596</f>
        <v>6.45</v>
      </c>
    </row>
    <row r="3668" spans="2:7" x14ac:dyDescent="0.2">
      <c r="B3668" s="36">
        <v>595</v>
      </c>
      <c r="C3668" s="36" t="str">
        <f>SICODI!G597</f>
        <v>CXC01</v>
      </c>
      <c r="D3668" s="140" t="str">
        <f>SICODI!H597</f>
        <v>CONECTOR TERMINAL A COMPRESION CABLE 10MM2</v>
      </c>
      <c r="E3668" s="36" t="str">
        <f>SICODI!I597</f>
        <v>UND.</v>
      </c>
      <c r="F3668" s="36"/>
      <c r="G3668" s="66">
        <f>SICODI!J597</f>
        <v>0.55000000000000004</v>
      </c>
    </row>
    <row r="3669" spans="2:7" x14ac:dyDescent="0.2">
      <c r="B3669" s="36">
        <v>596</v>
      </c>
      <c r="C3669" s="36" t="str">
        <f>SICODI!G598</f>
        <v>CXC02</v>
      </c>
      <c r="D3669" s="140" t="str">
        <f>SICODI!H598</f>
        <v>CONECTOR TERMINAL A COMPRESION CABLE 16MM2</v>
      </c>
      <c r="E3669" s="36" t="str">
        <f>SICODI!I598</f>
        <v>UND.</v>
      </c>
      <c r="F3669" s="36"/>
      <c r="G3669" s="66">
        <f>SICODI!J598</f>
        <v>0.51</v>
      </c>
    </row>
    <row r="3670" spans="2:7" x14ac:dyDescent="0.2">
      <c r="B3670" s="36">
        <v>597</v>
      </c>
      <c r="C3670" s="36" t="str">
        <f>SICODI!G599</f>
        <v>CXC03</v>
      </c>
      <c r="D3670" s="140" t="str">
        <f>SICODI!H599</f>
        <v>CONECTOR TERMINAL A COMPRESION CABLE 25MM2</v>
      </c>
      <c r="E3670" s="36" t="str">
        <f>SICODI!I599</f>
        <v>UND.</v>
      </c>
      <c r="F3670" s="36"/>
      <c r="G3670" s="66">
        <f>SICODI!J599</f>
        <v>1.08</v>
      </c>
    </row>
    <row r="3671" spans="2:7" x14ac:dyDescent="0.2">
      <c r="B3671" s="36">
        <v>598</v>
      </c>
      <c r="C3671" s="36" t="str">
        <f>SICODI!G600</f>
        <v>CXC04</v>
      </c>
      <c r="D3671" s="140" t="str">
        <f>SICODI!H600</f>
        <v>CONECTOR TERMINAL A COMPRESION CABLE 35MM2</v>
      </c>
      <c r="E3671" s="36" t="str">
        <f>SICODI!I600</f>
        <v>UND.</v>
      </c>
      <c r="F3671" s="36"/>
      <c r="G3671" s="66">
        <f>SICODI!J600</f>
        <v>1.04</v>
      </c>
    </row>
    <row r="3672" spans="2:7" x14ac:dyDescent="0.2">
      <c r="B3672" s="36">
        <v>599</v>
      </c>
      <c r="C3672" s="36" t="str">
        <f>SICODI!G601</f>
        <v>CXC05</v>
      </c>
      <c r="D3672" s="140" t="str">
        <f>SICODI!H601</f>
        <v>CONECTOR TERMINAL A COMPRESION CABLE 185MM2</v>
      </c>
      <c r="E3672" s="36" t="str">
        <f>SICODI!I601</f>
        <v>UND.</v>
      </c>
      <c r="F3672" s="36"/>
      <c r="G3672" s="66">
        <f>SICODI!J601</f>
        <v>6.2</v>
      </c>
    </row>
    <row r="3673" spans="2:7" x14ac:dyDescent="0.2">
      <c r="B3673" s="36">
        <v>600</v>
      </c>
      <c r="C3673" s="36" t="str">
        <f>SICODI!G602</f>
        <v>CXC06</v>
      </c>
      <c r="D3673" s="140" t="str">
        <f>SICODI!H602</f>
        <v>CONECTOR TERMINAL A COMPRESION CABLE 240MM2</v>
      </c>
      <c r="E3673" s="36" t="str">
        <f>SICODI!I602</f>
        <v>UND.</v>
      </c>
      <c r="F3673" s="36"/>
      <c r="G3673" s="66">
        <f>SICODI!J602</f>
        <v>8.7100000000000009</v>
      </c>
    </row>
    <row r="3674" spans="2:7" x14ac:dyDescent="0.2">
      <c r="B3674" s="36">
        <v>601</v>
      </c>
      <c r="C3674" s="36" t="str">
        <f>SICODI!G603</f>
        <v>CXC26</v>
      </c>
      <c r="D3674" s="140" t="str">
        <f>SICODI!H603</f>
        <v>CONECTOR TERMINAL A COMPRESION CABLE 70MM2</v>
      </c>
      <c r="E3674" s="36" t="str">
        <f>SICODI!I603</f>
        <v>UND.</v>
      </c>
      <c r="F3674" s="36"/>
      <c r="G3674" s="66">
        <f>SICODI!J603</f>
        <v>1.99</v>
      </c>
    </row>
    <row r="3675" spans="2:7" x14ac:dyDescent="0.2">
      <c r="B3675" s="36">
        <v>602</v>
      </c>
      <c r="C3675" s="36" t="str">
        <f>SICODI!G604</f>
        <v>CXC27</v>
      </c>
      <c r="D3675" s="140" t="str">
        <f>SICODI!H604</f>
        <v>CONECTOR TERMINAL A COMPRESION CABLE 120MM2</v>
      </c>
      <c r="E3675" s="36" t="str">
        <f>SICODI!I604</f>
        <v>UND.</v>
      </c>
      <c r="F3675" s="36"/>
      <c r="G3675" s="66">
        <f>SICODI!J604</f>
        <v>4.51</v>
      </c>
    </row>
    <row r="3676" spans="2:7" x14ac:dyDescent="0.2">
      <c r="B3676" s="36">
        <v>603</v>
      </c>
      <c r="C3676" s="36" t="str">
        <f>SICODI!G605</f>
        <v>CXC28</v>
      </c>
      <c r="D3676" s="140" t="str">
        <f>SICODI!H605</f>
        <v>CONECTOR TERMINAL A COMPRESION CABLE 300MM2</v>
      </c>
      <c r="E3676" s="36" t="str">
        <f>SICODI!I605</f>
        <v>UND.</v>
      </c>
      <c r="F3676" s="36"/>
      <c r="G3676" s="66">
        <f>SICODI!J605</f>
        <v>10.84</v>
      </c>
    </row>
    <row r="3677" spans="2:7" x14ac:dyDescent="0.2">
      <c r="B3677" s="36">
        <v>604</v>
      </c>
      <c r="C3677" s="36" t="str">
        <f>SICODI!G606</f>
        <v>CXC29</v>
      </c>
      <c r="D3677" s="140" t="str">
        <f>SICODI!H606</f>
        <v>CONECTOR DERIVACION COMPRESION TIPO H BIMETALICO AA35-70/AA35-CU16-35MM2</v>
      </c>
      <c r="E3677" s="36" t="str">
        <f>SICODI!I606</f>
        <v>UND.</v>
      </c>
      <c r="F3677" s="36"/>
      <c r="G3677" s="66">
        <f>SICODI!J606</f>
        <v>1</v>
      </c>
    </row>
    <row r="3678" spans="2:7" x14ac:dyDescent="0.2">
      <c r="B3678" s="36">
        <v>605</v>
      </c>
      <c r="C3678" s="36" t="str">
        <f>SICODI!G607</f>
        <v>CXC30</v>
      </c>
      <c r="D3678" s="140" t="str">
        <f>SICODI!H607</f>
        <v>CONECTOR DERIVACION COMPRESION TIPO H BIMETALICO AA120/AA70-CU16A70MM2</v>
      </c>
      <c r="E3678" s="36" t="str">
        <f>SICODI!I607</f>
        <v>UND.</v>
      </c>
      <c r="F3678" s="36"/>
      <c r="G3678" s="66">
        <f>SICODI!J607</f>
        <v>1.57</v>
      </c>
    </row>
    <row r="3679" spans="2:7" x14ac:dyDescent="0.2">
      <c r="B3679" s="36">
        <v>606</v>
      </c>
      <c r="C3679" s="36" t="str">
        <f>SICODI!G608</f>
        <v>CXC31</v>
      </c>
      <c r="D3679" s="140" t="str">
        <f>SICODI!H608</f>
        <v>CONECTOR DERIVACION COMPRESION TIPO H BIMETALICO AA120-185/AA120-185MM2</v>
      </c>
      <c r="E3679" s="36" t="str">
        <f>SICODI!I608</f>
        <v>UND.</v>
      </c>
      <c r="F3679" s="36"/>
      <c r="G3679" s="66">
        <f>SICODI!J608</f>
        <v>8.0399999999999991</v>
      </c>
    </row>
    <row r="3680" spans="2:7" x14ac:dyDescent="0.2">
      <c r="B3680" s="36">
        <v>607</v>
      </c>
      <c r="C3680" s="36" t="str">
        <f>SICODI!G609</f>
        <v>CXC32</v>
      </c>
      <c r="D3680" s="140" t="str">
        <f>SICODI!H609</f>
        <v>CONECTOR DERIVACION TIPO PERNO PARTIDO DE BRONCE</v>
      </c>
      <c r="E3680" s="36" t="str">
        <f>SICODI!I609</f>
        <v>UND.</v>
      </c>
      <c r="F3680" s="36"/>
      <c r="G3680" s="66">
        <f>SICODI!J609</f>
        <v>1.1100000000000001</v>
      </c>
    </row>
    <row r="3681" spans="2:7" x14ac:dyDescent="0.2">
      <c r="B3681" s="36">
        <v>608</v>
      </c>
      <c r="C3681" s="36" t="str">
        <f>SICODI!G610</f>
        <v>CXC33</v>
      </c>
      <c r="D3681" s="140" t="str">
        <f>SICODI!H610</f>
        <v>CONECTOR DERIVACION TIPO CUÑA</v>
      </c>
      <c r="E3681" s="36" t="str">
        <f>SICODI!I610</f>
        <v>UND.</v>
      </c>
      <c r="F3681" s="36"/>
      <c r="G3681" s="66">
        <f>SICODI!J610</f>
        <v>0.66</v>
      </c>
    </row>
    <row r="3682" spans="2:7" x14ac:dyDescent="0.2">
      <c r="B3682" s="36">
        <v>609</v>
      </c>
      <c r="C3682" s="36" t="str">
        <f>SICODI!G611</f>
        <v>CXC34</v>
      </c>
      <c r="D3682" s="140" t="str">
        <f>SICODI!H611</f>
        <v>GRAPA TIPO CROSBY O SIMILAR CONDUCT. AA. 35MM2</v>
      </c>
      <c r="E3682" s="36" t="str">
        <f>SICODI!I611</f>
        <v>UND.</v>
      </c>
      <c r="F3682" s="36"/>
      <c r="G3682" s="66">
        <f>SICODI!J611</f>
        <v>2.54</v>
      </c>
    </row>
    <row r="3683" spans="2:7" x14ac:dyDescent="0.2">
      <c r="B3683" s="36">
        <v>610</v>
      </c>
      <c r="C3683" s="36" t="str">
        <f>SICODI!G612</f>
        <v>CXC35</v>
      </c>
      <c r="D3683" s="140" t="str">
        <f>SICODI!H612</f>
        <v>CONECTOR PERFORACION DE AISLAMIENTO BIMETALICO AA16-70/CU10-16MM2</v>
      </c>
      <c r="E3683" s="36" t="str">
        <f>SICODI!I612</f>
        <v>UND.</v>
      </c>
      <c r="F3683" s="36"/>
      <c r="G3683" s="66">
        <f>SICODI!J612</f>
        <v>0.95</v>
      </c>
    </row>
    <row r="3684" spans="2:7" x14ac:dyDescent="0.2">
      <c r="B3684" s="36">
        <v>611</v>
      </c>
      <c r="C3684" s="36" t="str">
        <f>SICODI!G613</f>
        <v>CXC37</v>
      </c>
      <c r="D3684" s="140" t="str">
        <f>SICODI!H613</f>
        <v>CONECTOR PERFORACION DE AISLAMIENTO BIMETALICO AA16-70/CU1.5-6MM2</v>
      </c>
      <c r="E3684" s="36" t="str">
        <f>SICODI!I613</f>
        <v>UND.</v>
      </c>
      <c r="F3684" s="36"/>
      <c r="G3684" s="66">
        <f>SICODI!J613</f>
        <v>1.79</v>
      </c>
    </row>
    <row r="3685" spans="2:7" x14ac:dyDescent="0.2">
      <c r="B3685" s="36">
        <v>612</v>
      </c>
      <c r="C3685" s="36" t="str">
        <f>SICODI!G614</f>
        <v>CXC40</v>
      </c>
      <c r="D3685" s="140" t="str">
        <f>SICODI!H614</f>
        <v>CONECTOR DERIVACION A COMPRESION PARA CONDUCTOR DE COBRE MT</v>
      </c>
      <c r="E3685" s="36" t="str">
        <f>SICODI!I614</f>
        <v>UND.</v>
      </c>
      <c r="F3685" s="36"/>
      <c r="G3685" s="66">
        <f>SICODI!J614</f>
        <v>5.3</v>
      </c>
    </row>
    <row r="3686" spans="2:7" x14ac:dyDescent="0.2">
      <c r="B3686" s="36">
        <v>613</v>
      </c>
      <c r="C3686" s="36" t="str">
        <f>SICODI!G615</f>
        <v>CXC41</v>
      </c>
      <c r="D3686" s="140" t="str">
        <f>SICODI!H615</f>
        <v>CONECTOR TIPO CODO PARA CABLE 25MM2 10KV.</v>
      </c>
      <c r="E3686" s="36" t="str">
        <f>SICODI!I615</f>
        <v>UND.</v>
      </c>
      <c r="F3686" s="36"/>
      <c r="G3686" s="66">
        <f>SICODI!J615</f>
        <v>59.34</v>
      </c>
    </row>
    <row r="3687" spans="2:7" x14ac:dyDescent="0.2">
      <c r="B3687" s="36">
        <v>614</v>
      </c>
      <c r="C3687" s="36" t="str">
        <f>SICODI!G616</f>
        <v>CXP06</v>
      </c>
      <c r="D3687" s="140" t="str">
        <f>SICODI!H616</f>
        <v>AMARRE PREFORMADO PARA AISLADOR PIN</v>
      </c>
      <c r="E3687" s="36" t="str">
        <f>SICODI!I616</f>
        <v>UND.</v>
      </c>
      <c r="F3687" s="36"/>
      <c r="G3687" s="66">
        <f>SICODI!J616</f>
        <v>2.38</v>
      </c>
    </row>
    <row r="3688" spans="2:7" x14ac:dyDescent="0.2">
      <c r="B3688" s="36">
        <v>615</v>
      </c>
      <c r="C3688" s="36" t="str">
        <f>SICODI!G617</f>
        <v>CXP07</v>
      </c>
      <c r="D3688" s="140" t="str">
        <f>SICODI!H617</f>
        <v>AMARRE DE ALUMINIO B.T.</v>
      </c>
      <c r="E3688" s="36" t="str">
        <f>SICODI!I617</f>
        <v>UND.</v>
      </c>
      <c r="F3688" s="36"/>
      <c r="G3688" s="66">
        <f>SICODI!J617</f>
        <v>2.2000000000000002</v>
      </c>
    </row>
    <row r="3689" spans="2:7" x14ac:dyDescent="0.2">
      <c r="B3689" s="36">
        <v>616</v>
      </c>
      <c r="C3689" s="36" t="str">
        <f>SICODI!G618</f>
        <v>CXP12</v>
      </c>
      <c r="D3689" s="140" t="str">
        <f>SICODI!H618</f>
        <v>VARILLA DE ARMAR DE 1.20m., APTO PARA CONDUCTOR DE AAAC. De 35 mm2</v>
      </c>
      <c r="E3689" s="36" t="str">
        <f>SICODI!I618</f>
        <v>UND.</v>
      </c>
      <c r="F3689" s="36"/>
      <c r="G3689" s="66">
        <f>SICODI!J618</f>
        <v>1.83</v>
      </c>
    </row>
    <row r="3690" spans="2:7" x14ac:dyDescent="0.2">
      <c r="B3690" s="36">
        <v>617</v>
      </c>
      <c r="C3690" s="36" t="str">
        <f>SICODI!G619</f>
        <v>CXP14</v>
      </c>
      <c r="D3690" s="140" t="str">
        <f>SICODI!H619</f>
        <v>VARILLA DE ARMAR DE 1.20m., APTO PARA CONDUCTOR DE AAAC. De 25 mm2</v>
      </c>
      <c r="E3690" s="36" t="str">
        <f>SICODI!I619</f>
        <v>UND.</v>
      </c>
      <c r="F3690" s="36"/>
      <c r="G3690" s="66">
        <f>SICODI!J619</f>
        <v>2.08</v>
      </c>
    </row>
    <row r="3691" spans="2:7" x14ac:dyDescent="0.2">
      <c r="B3691" s="36">
        <v>618</v>
      </c>
      <c r="C3691" s="36" t="str">
        <f>SICODI!G620</f>
        <v>CXP17</v>
      </c>
      <c r="D3691" s="140" t="str">
        <f>SICODI!H620</f>
        <v>VARILLA DE ARMAR DE 1.20m., APTO PARA CONDUCTOR DE AAAC. De 50 mm3</v>
      </c>
      <c r="E3691" s="36" t="str">
        <f>SICODI!I620</f>
        <v>UND.</v>
      </c>
      <c r="F3691" s="36"/>
      <c r="G3691" s="66">
        <f>SICODI!J620</f>
        <v>2.33</v>
      </c>
    </row>
    <row r="3692" spans="2:7" x14ac:dyDescent="0.2">
      <c r="B3692" s="36">
        <v>619</v>
      </c>
      <c r="C3692" s="36" t="str">
        <f>SICODI!G621</f>
        <v>CXP18</v>
      </c>
      <c r="D3692" s="140" t="str">
        <f>SICODI!H621</f>
        <v>VARILLA DE ARMAR DE 1.20m., APTO PARA CONDUCTOR DE AAAC. De 70 mm2</v>
      </c>
      <c r="E3692" s="36" t="str">
        <f>SICODI!I621</f>
        <v>UND.</v>
      </c>
      <c r="F3692" s="36"/>
      <c r="G3692" s="66">
        <f>SICODI!J621</f>
        <v>2.89</v>
      </c>
    </row>
    <row r="3693" spans="2:7" x14ac:dyDescent="0.2">
      <c r="B3693" s="36">
        <v>620</v>
      </c>
      <c r="C3693" s="36" t="str">
        <f>SICODI!G622</f>
        <v>CXP20</v>
      </c>
      <c r="D3693" s="140" t="str">
        <f>SICODI!H622</f>
        <v>VARILLA DE ARMAR DE 1.20m., APTO PARA CONDUCTOR DE AAAC. De 90 mm2</v>
      </c>
      <c r="E3693" s="36" t="str">
        <f>SICODI!I622</f>
        <v>UND.</v>
      </c>
      <c r="F3693" s="36"/>
      <c r="G3693" s="66">
        <f>SICODI!J622</f>
        <v>5.54</v>
      </c>
    </row>
    <row r="3694" spans="2:7" x14ac:dyDescent="0.2">
      <c r="B3694" s="36">
        <v>621</v>
      </c>
      <c r="C3694" s="36" t="str">
        <f>SICODI!G623</f>
        <v>CXP60</v>
      </c>
      <c r="D3694" s="140" t="str">
        <f>SICODI!H623</f>
        <v>VARILLA DE ARMAR DE 1.20m., APTO PARA CONDUCTOR DE AAAC. De 120 mm2</v>
      </c>
      <c r="E3694" s="36" t="str">
        <f>SICODI!I623</f>
        <v>UND.</v>
      </c>
      <c r="F3694" s="36"/>
      <c r="G3694" s="66">
        <f>SICODI!J623</f>
        <v>4.22</v>
      </c>
    </row>
    <row r="3695" spans="2:7" x14ac:dyDescent="0.2">
      <c r="B3695" s="36">
        <v>622</v>
      </c>
      <c r="C3695" s="36" t="str">
        <f>SICODI!G624</f>
        <v>CXS01</v>
      </c>
      <c r="D3695" s="140" t="str">
        <f>SICODI!H624</f>
        <v>EMPALME ASIMETRICO EN M.T. PARA CABLES NKY-N2XSY DE 16-35 mm2</v>
      </c>
      <c r="E3695" s="36" t="str">
        <f>SICODI!I624</f>
        <v>UND.</v>
      </c>
      <c r="F3695" s="36"/>
      <c r="G3695" s="66">
        <f>SICODI!J624</f>
        <v>168.76</v>
      </c>
    </row>
    <row r="3696" spans="2:7" x14ac:dyDescent="0.2">
      <c r="B3696" s="36">
        <v>623</v>
      </c>
      <c r="C3696" s="36" t="str">
        <f>SICODI!G625</f>
        <v>CXS02</v>
      </c>
      <c r="D3696" s="140" t="str">
        <f>SICODI!H625</f>
        <v>EMPALME ASIMETRICO EN M.T. PARA CABLES NKY-N2XSY DE 35-35 mm2</v>
      </c>
      <c r="E3696" s="36" t="str">
        <f>SICODI!I625</f>
        <v>UND.</v>
      </c>
      <c r="F3696" s="36"/>
      <c r="G3696" s="66">
        <f>SICODI!J625</f>
        <v>173.34</v>
      </c>
    </row>
    <row r="3697" spans="2:7" x14ac:dyDescent="0.2">
      <c r="B3697" s="36">
        <v>624</v>
      </c>
      <c r="C3697" s="36" t="str">
        <f>SICODI!G626</f>
        <v>CXS03</v>
      </c>
      <c r="D3697" s="140" t="str">
        <f>SICODI!H626</f>
        <v>EMPALME ASIMETRICO EN M.T. PARA CABLES NKY-N2XSY DE 70-35 mm2</v>
      </c>
      <c r="E3697" s="36" t="str">
        <f>SICODI!I626</f>
        <v>UND.</v>
      </c>
      <c r="F3697" s="36"/>
      <c r="G3697" s="66">
        <f>SICODI!J626</f>
        <v>209.28</v>
      </c>
    </row>
    <row r="3698" spans="2:7" x14ac:dyDescent="0.2">
      <c r="B3698" s="36">
        <v>625</v>
      </c>
      <c r="C3698" s="36" t="str">
        <f>SICODI!G627</f>
        <v>CXS04</v>
      </c>
      <c r="D3698" s="140" t="str">
        <f>SICODI!H627</f>
        <v>EMPALME DERECHO PARA CABLE N2XSY 10 KV DE  25 mm2.</v>
      </c>
      <c r="E3698" s="36" t="str">
        <f>SICODI!I627</f>
        <v>UND.</v>
      </c>
      <c r="F3698" s="36"/>
      <c r="G3698" s="66">
        <f>SICODI!J627</f>
        <v>207.37</v>
      </c>
    </row>
    <row r="3699" spans="2:7" x14ac:dyDescent="0.2">
      <c r="B3699" s="36">
        <v>626</v>
      </c>
      <c r="C3699" s="36" t="str">
        <f>SICODI!G628</f>
        <v>CXS05</v>
      </c>
      <c r="D3699" s="140" t="str">
        <f>SICODI!H628</f>
        <v>EMPALME DERECHO PARA CABLE NKY(10 KV) DE  16 mm2.</v>
      </c>
      <c r="E3699" s="36" t="str">
        <f>SICODI!I628</f>
        <v>UND.</v>
      </c>
      <c r="F3699" s="36"/>
      <c r="G3699" s="66">
        <f>SICODI!J628</f>
        <v>267.72000000000003</v>
      </c>
    </row>
    <row r="3700" spans="2:7" x14ac:dyDescent="0.2">
      <c r="B3700" s="36">
        <v>627</v>
      </c>
      <c r="C3700" s="36" t="str">
        <f>SICODI!G629</f>
        <v>CXS06</v>
      </c>
      <c r="D3700" s="140" t="str">
        <f>SICODI!H629</f>
        <v>EMPALME DERECHO PARA CABLE NKY(10 KV) DE  35 mm2.</v>
      </c>
      <c r="E3700" s="36" t="str">
        <f>SICODI!I629</f>
        <v>UND.</v>
      </c>
      <c r="F3700" s="36"/>
      <c r="G3700" s="66">
        <f>SICODI!J629</f>
        <v>285.77999999999997</v>
      </c>
    </row>
    <row r="3701" spans="2:7" x14ac:dyDescent="0.2">
      <c r="B3701" s="36">
        <v>628</v>
      </c>
      <c r="C3701" s="36" t="str">
        <f>SICODI!G630</f>
        <v>CXS07</v>
      </c>
      <c r="D3701" s="140" t="str">
        <f>SICODI!H630</f>
        <v>EMPALME DERECHO PARA CABLE NKY(10 KV) DE  70 mm2.</v>
      </c>
      <c r="E3701" s="36" t="str">
        <f>SICODI!I630</f>
        <v>UND.</v>
      </c>
      <c r="F3701" s="36"/>
      <c r="G3701" s="66">
        <f>SICODI!J630</f>
        <v>313.88</v>
      </c>
    </row>
    <row r="3702" spans="2:7" x14ac:dyDescent="0.2">
      <c r="B3702" s="36">
        <v>629</v>
      </c>
      <c r="C3702" s="36" t="str">
        <f>SICODI!G631</f>
        <v>CXS08</v>
      </c>
      <c r="D3702" s="140" t="str">
        <f>SICODI!H631</f>
        <v>EMPALME DERECHO PARA CABLE NKY(10 KV) DE 120 mm2.</v>
      </c>
      <c r="E3702" s="36" t="str">
        <f>SICODI!I631</f>
        <v>UND.</v>
      </c>
      <c r="F3702" s="36"/>
      <c r="G3702" s="66">
        <f>SICODI!J631</f>
        <v>392.34</v>
      </c>
    </row>
    <row r="3703" spans="2:7" x14ac:dyDescent="0.2">
      <c r="B3703" s="36">
        <v>630</v>
      </c>
      <c r="C3703" s="36" t="str">
        <f>SICODI!G632</f>
        <v>CXS09</v>
      </c>
      <c r="D3703" s="140" t="str">
        <f>SICODI!H632</f>
        <v>EMPALME DERECHO PARA CABLE NKY(10 KV) DE 240 mm2.</v>
      </c>
      <c r="E3703" s="36" t="str">
        <f>SICODI!I632</f>
        <v>UND.</v>
      </c>
      <c r="F3703" s="36"/>
      <c r="G3703" s="66">
        <f>SICODI!J632</f>
        <v>462.56</v>
      </c>
    </row>
    <row r="3704" spans="2:7" x14ac:dyDescent="0.2">
      <c r="B3704" s="36">
        <v>631</v>
      </c>
      <c r="C3704" s="36" t="str">
        <f>SICODI!G633</f>
        <v>CXS10</v>
      </c>
      <c r="D3704" s="140" t="str">
        <f>SICODI!H633</f>
        <v>EMPALME EN DERIVACION PARA CABLE N2XSY 10 KV. DE  25 mm2.</v>
      </c>
      <c r="E3704" s="36" t="str">
        <f>SICODI!I633</f>
        <v>UND.</v>
      </c>
      <c r="F3704" s="36"/>
      <c r="G3704" s="66">
        <f>SICODI!J633</f>
        <v>235.55</v>
      </c>
    </row>
    <row r="3705" spans="2:7" x14ac:dyDescent="0.2">
      <c r="B3705" s="36">
        <v>632</v>
      </c>
      <c r="C3705" s="36" t="str">
        <f>SICODI!G634</f>
        <v>CXS100</v>
      </c>
      <c r="D3705" s="140" t="str">
        <f>SICODI!H634</f>
        <v>EMPALME DERECHO CABLE SECO N2XSY 22,9 KV 1x25 mm2 AUTOCONTRAIBLE</v>
      </c>
      <c r="E3705" s="36" t="str">
        <f>SICODI!I634</f>
        <v>UND.</v>
      </c>
      <c r="F3705" s="36"/>
      <c r="G3705" s="66">
        <f>SICODI!J634</f>
        <v>245.91</v>
      </c>
    </row>
    <row r="3706" spans="2:7" x14ac:dyDescent="0.2">
      <c r="B3706" s="36">
        <v>633</v>
      </c>
      <c r="C3706" s="36" t="str">
        <f>SICODI!G635</f>
        <v>CXS101</v>
      </c>
      <c r="D3706" s="140" t="str">
        <f>SICODI!H635</f>
        <v>EMPALME DERECHO CABLE SECO N2XSY 22,9 KV 1x50 mm2 AUTOCONTRAIBLE</v>
      </c>
      <c r="E3706" s="36" t="str">
        <f>SICODI!I635</f>
        <v>UND.</v>
      </c>
      <c r="F3706" s="36"/>
      <c r="G3706" s="66">
        <f>SICODI!J635</f>
        <v>548.72</v>
      </c>
    </row>
    <row r="3707" spans="2:7" x14ac:dyDescent="0.2">
      <c r="B3707" s="36">
        <v>634</v>
      </c>
      <c r="C3707" s="36" t="str">
        <f>SICODI!G636</f>
        <v>CXS102</v>
      </c>
      <c r="D3707" s="140" t="str">
        <f>SICODI!H636</f>
        <v>EMPALMES UNIPOLARES PARA CABLES NA2XY (70 mm2) DE BAJA TENSION</v>
      </c>
      <c r="E3707" s="36" t="str">
        <f>SICODI!I636</f>
        <v>UND.</v>
      </c>
      <c r="F3707" s="36"/>
      <c r="G3707" s="66">
        <f>SICODI!J636</f>
        <v>7.96</v>
      </c>
    </row>
    <row r="3708" spans="2:7" x14ac:dyDescent="0.2">
      <c r="B3708" s="36">
        <v>635</v>
      </c>
      <c r="C3708" s="36" t="str">
        <f>SICODI!G637</f>
        <v>CXS103</v>
      </c>
      <c r="D3708" s="140" t="str">
        <f>SICODI!H637</f>
        <v>EMPALMES UNIPOLARES PARA CABLES NA2XY (150 mm2) DE BAJA TENSION</v>
      </c>
      <c r="E3708" s="36" t="str">
        <f>SICODI!I637</f>
        <v>UND.</v>
      </c>
      <c r="F3708" s="36"/>
      <c r="G3708" s="66">
        <f>SICODI!J637</f>
        <v>18.21</v>
      </c>
    </row>
    <row r="3709" spans="2:7" x14ac:dyDescent="0.2">
      <c r="B3709" s="36">
        <v>636</v>
      </c>
      <c r="C3709" s="36" t="str">
        <f>SICODI!G638</f>
        <v>CXS104</v>
      </c>
      <c r="D3709" s="140" t="str">
        <f>SICODI!H638</f>
        <v>EMPALMES UNIPOLARES PARA CABLES NA2XY (240 mm2) DE BAJA TENSION</v>
      </c>
      <c r="E3709" s="36" t="str">
        <f>SICODI!I638</f>
        <v>UND.</v>
      </c>
      <c r="F3709" s="36"/>
      <c r="G3709" s="66">
        <f>SICODI!J638</f>
        <v>24.89</v>
      </c>
    </row>
    <row r="3710" spans="2:7" x14ac:dyDescent="0.2">
      <c r="B3710" s="36">
        <v>637</v>
      </c>
      <c r="C3710" s="36" t="str">
        <f>SICODI!G639</f>
        <v>CXS105</v>
      </c>
      <c r="D3710" s="140" t="str">
        <f>SICODI!H639</f>
        <v>EMPALMES UNIPOLARES PARA CABLES NA2XY (400 mm2) DE BAJA TENSION</v>
      </c>
      <c r="E3710" s="36" t="str">
        <f>SICODI!I639</f>
        <v>UND.</v>
      </c>
      <c r="F3710" s="36"/>
      <c r="G3710" s="66">
        <f>SICODI!J639</f>
        <v>29.98</v>
      </c>
    </row>
    <row r="3711" spans="2:7" x14ac:dyDescent="0.2">
      <c r="B3711" s="36">
        <v>638</v>
      </c>
      <c r="C3711" s="36" t="str">
        <f>SICODI!G640</f>
        <v>CXS106</v>
      </c>
      <c r="D3711" s="140" t="str">
        <f>SICODI!H640</f>
        <v>EMPALME DERECHO PARA CABLE NA2XSY (10 KV) DE 70 mm2.</v>
      </c>
      <c r="E3711" s="36" t="str">
        <f>SICODI!I640</f>
        <v>UND.</v>
      </c>
      <c r="F3711" s="36"/>
      <c r="G3711" s="66">
        <f>SICODI!J640</f>
        <v>82.38</v>
      </c>
    </row>
    <row r="3712" spans="2:7" x14ac:dyDescent="0.2">
      <c r="B3712" s="36">
        <v>639</v>
      </c>
      <c r="C3712" s="36" t="str">
        <f>SICODI!G641</f>
        <v>CXS107</v>
      </c>
      <c r="D3712" s="140" t="str">
        <f>SICODI!H641</f>
        <v>EMPALME DERECHO PARA CABLE NA2XSY (10 KV) DE 150 mm2.</v>
      </c>
      <c r="E3712" s="36" t="str">
        <f>SICODI!I641</f>
        <v>UND.</v>
      </c>
      <c r="F3712" s="36"/>
      <c r="G3712" s="66">
        <f>SICODI!J641</f>
        <v>87.05</v>
      </c>
    </row>
    <row r="3713" spans="2:7" x14ac:dyDescent="0.2">
      <c r="B3713" s="36">
        <v>640</v>
      </c>
      <c r="C3713" s="36" t="str">
        <f>SICODI!G642</f>
        <v>CXS108</v>
      </c>
      <c r="D3713" s="140" t="str">
        <f>SICODI!H642</f>
        <v>EMPALME DERECHO PARA CABLE NA2XSY (10 KV) DE 240 mm2.</v>
      </c>
      <c r="E3713" s="36" t="str">
        <f>SICODI!I642</f>
        <v>UND.</v>
      </c>
      <c r="F3713" s="36"/>
      <c r="G3713" s="66">
        <f>SICODI!J642</f>
        <v>94.85</v>
      </c>
    </row>
    <row r="3714" spans="2:7" x14ac:dyDescent="0.2">
      <c r="B3714" s="36">
        <v>641</v>
      </c>
      <c r="C3714" s="36" t="str">
        <f>SICODI!G643</f>
        <v>CXS109</v>
      </c>
      <c r="D3714" s="140" t="str">
        <f>SICODI!H643</f>
        <v>EMPALME DERECHO PARA CABLE NA2XSY (10 KV) DE 400 mm2.</v>
      </c>
      <c r="E3714" s="36" t="str">
        <f>SICODI!I643</f>
        <v>UND.</v>
      </c>
      <c r="F3714" s="36"/>
      <c r="G3714" s="66">
        <f>SICODI!J643</f>
        <v>97.1</v>
      </c>
    </row>
    <row r="3715" spans="2:7" x14ac:dyDescent="0.2">
      <c r="B3715" s="36">
        <v>642</v>
      </c>
      <c r="C3715" s="36" t="str">
        <f>SICODI!G644</f>
        <v>CXS11</v>
      </c>
      <c r="D3715" s="140" t="str">
        <f>SICODI!H644</f>
        <v>EMPALME EN DERIVACION PARA CABLE NKY 10 KV  16/16 mm2.</v>
      </c>
      <c r="E3715" s="36" t="str">
        <f>SICODI!I644</f>
        <v>UND.</v>
      </c>
      <c r="F3715" s="36"/>
      <c r="G3715" s="66">
        <f>SICODI!J644</f>
        <v>461.53</v>
      </c>
    </row>
    <row r="3716" spans="2:7" x14ac:dyDescent="0.2">
      <c r="B3716" s="36">
        <v>643</v>
      </c>
      <c r="C3716" s="36" t="str">
        <f>SICODI!G645</f>
        <v>CXS110</v>
      </c>
      <c r="D3716" s="140" t="str">
        <f>SICODI!H645</f>
        <v>EMPALMES UNIPOLARES PARA CABLES NA2XY (120 mm2) DE BAJA TENSION</v>
      </c>
      <c r="E3716" s="36" t="str">
        <f>SICODI!I645</f>
        <v>UND</v>
      </c>
      <c r="F3716" s="36"/>
      <c r="G3716" s="66">
        <f>SICODI!J645</f>
        <v>17.54</v>
      </c>
    </row>
    <row r="3717" spans="2:7" x14ac:dyDescent="0.2">
      <c r="B3717" s="36">
        <v>644</v>
      </c>
      <c r="C3717" s="36" t="str">
        <f>SICODI!G646</f>
        <v>CXS116</v>
      </c>
      <c r="D3717" s="140" t="str">
        <f>SICODI!H646</f>
        <v>EMPALME DERECHO PARA CABLE NA2XSY (10 KV) DE 50 mm2.</v>
      </c>
      <c r="E3717" s="36" t="str">
        <f>SICODI!I646</f>
        <v>UND.</v>
      </c>
      <c r="F3717" s="36"/>
      <c r="G3717" s="66">
        <f>SICODI!J646</f>
        <v>79.349999999999994</v>
      </c>
    </row>
    <row r="3718" spans="2:7" x14ac:dyDescent="0.2">
      <c r="B3718" s="36">
        <v>645</v>
      </c>
      <c r="C3718" s="36" t="str">
        <f>SICODI!G647</f>
        <v>CXS117</v>
      </c>
      <c r="D3718" s="140" t="str">
        <f>SICODI!H647</f>
        <v>EMPALME DERECHO PARA CABLE NA2XSY (10 KV) DE 185 mm2.</v>
      </c>
      <c r="E3718" s="36" t="str">
        <f>SICODI!I647</f>
        <v>UND.</v>
      </c>
      <c r="F3718" s="36"/>
      <c r="G3718" s="66">
        <f>SICODI!J647</f>
        <v>90.51</v>
      </c>
    </row>
    <row r="3719" spans="2:7" x14ac:dyDescent="0.2">
      <c r="B3719" s="36">
        <v>646</v>
      </c>
      <c r="C3719" s="36" t="str">
        <f>SICODI!G648</f>
        <v>CXS118</v>
      </c>
      <c r="D3719" s="140" t="str">
        <f>SICODI!H648</f>
        <v>EMPALMES UNIPOLARES PARA CABLES NA2XY (10 mm2) DE BAJA TENSION</v>
      </c>
      <c r="E3719" s="36" t="str">
        <f>SICODI!I648</f>
        <v>UND.</v>
      </c>
      <c r="F3719" s="36"/>
      <c r="G3719" s="66">
        <f>SICODI!J648</f>
        <v>2.38</v>
      </c>
    </row>
    <row r="3720" spans="2:7" x14ac:dyDescent="0.2">
      <c r="B3720" s="36">
        <v>647</v>
      </c>
      <c r="C3720" s="36" t="str">
        <f>SICODI!G649</f>
        <v>CXS119</v>
      </c>
      <c r="D3720" s="140" t="str">
        <f>SICODI!H649</f>
        <v>EMPALMES UNIPOLARES PARA CABLES NA2XY (16 mm2) DE BAJA TENSION</v>
      </c>
      <c r="E3720" s="36" t="str">
        <f>SICODI!I649</f>
        <v>UND.</v>
      </c>
      <c r="F3720" s="36"/>
      <c r="G3720" s="66">
        <f>SICODI!J649</f>
        <v>3.34</v>
      </c>
    </row>
    <row r="3721" spans="2:7" x14ac:dyDescent="0.2">
      <c r="B3721" s="36">
        <v>648</v>
      </c>
      <c r="C3721" s="36" t="str">
        <f>SICODI!G650</f>
        <v>CXS12</v>
      </c>
      <c r="D3721" s="140" t="str">
        <f>SICODI!H650</f>
        <v>EMPALME EN DERIVACION PARA CABLE NKY 10 KV  35/35-16 mm2.</v>
      </c>
      <c r="E3721" s="36" t="str">
        <f>SICODI!I650</f>
        <v>UND.</v>
      </c>
      <c r="F3721" s="36"/>
      <c r="G3721" s="66">
        <f>SICODI!J650</f>
        <v>467.36</v>
      </c>
    </row>
    <row r="3722" spans="2:7" x14ac:dyDescent="0.2">
      <c r="B3722" s="36">
        <v>649</v>
      </c>
      <c r="C3722" s="36" t="str">
        <f>SICODI!G651</f>
        <v>CXS120</v>
      </c>
      <c r="D3722" s="140" t="str">
        <f>SICODI!H651</f>
        <v>EMPALMES UNIPOLARES PARA CABLES NA2XY (35 mm2) DE BAJA TENSION</v>
      </c>
      <c r="E3722" s="36" t="str">
        <f>SICODI!I651</f>
        <v>UND.</v>
      </c>
      <c r="F3722" s="36"/>
      <c r="G3722" s="66">
        <f>SICODI!J651</f>
        <v>5.88</v>
      </c>
    </row>
    <row r="3723" spans="2:7" x14ac:dyDescent="0.2">
      <c r="B3723" s="36">
        <v>650</v>
      </c>
      <c r="C3723" s="36" t="str">
        <f>SICODI!G652</f>
        <v>CXS121</v>
      </c>
      <c r="D3723" s="140" t="str">
        <f>SICODI!H652</f>
        <v>EMPALMES UNIPOLARES PARA CABLES NA2XY (500 mm2) DE BAJA TENSION</v>
      </c>
      <c r="E3723" s="36" t="str">
        <f>SICODI!I652</f>
        <v>UND.</v>
      </c>
      <c r="F3723" s="36"/>
      <c r="G3723" s="66">
        <f>SICODI!J652</f>
        <v>40.21</v>
      </c>
    </row>
    <row r="3724" spans="2:7" x14ac:dyDescent="0.2">
      <c r="B3724" s="36">
        <v>651</v>
      </c>
      <c r="C3724" s="36" t="str">
        <f>SICODI!G653</f>
        <v>CXS13</v>
      </c>
      <c r="D3724" s="140" t="str">
        <f>SICODI!H653</f>
        <v>EMPALME EN DERIVACION PARA CABLE NKY 10 KV  70/35-16 mm2.</v>
      </c>
      <c r="E3724" s="36" t="str">
        <f>SICODI!I653</f>
        <v>UND.</v>
      </c>
      <c r="F3724" s="36"/>
      <c r="G3724" s="66">
        <f>SICODI!J653</f>
        <v>552.59</v>
      </c>
    </row>
    <row r="3725" spans="2:7" x14ac:dyDescent="0.2">
      <c r="B3725" s="36">
        <v>652</v>
      </c>
      <c r="C3725" s="36" t="str">
        <f>SICODI!G654</f>
        <v>CXS14</v>
      </c>
      <c r="D3725" s="140" t="str">
        <f>SICODI!H654</f>
        <v>EMPALME EN DERIVACION PARA CABLE NKY 10 KV  70/70 mm2.</v>
      </c>
      <c r="E3725" s="36" t="str">
        <f>SICODI!I654</f>
        <v>UND.</v>
      </c>
      <c r="F3725" s="36"/>
      <c r="G3725" s="66">
        <f>SICODI!J654</f>
        <v>554.83000000000004</v>
      </c>
    </row>
    <row r="3726" spans="2:7" x14ac:dyDescent="0.2">
      <c r="B3726" s="36">
        <v>653</v>
      </c>
      <c r="C3726" s="36" t="str">
        <f>SICODI!G655</f>
        <v>CXS15</v>
      </c>
      <c r="D3726" s="140" t="str">
        <f>SICODI!H655</f>
        <v>EMPALME EN DERIVACION PARA CABLE NKY 10 KV 120/120-70 mm2.</v>
      </c>
      <c r="E3726" s="36" t="str">
        <f>SICODI!I655</f>
        <v>UND.</v>
      </c>
      <c r="F3726" s="36"/>
      <c r="G3726" s="66">
        <f>SICODI!J655</f>
        <v>615.46</v>
      </c>
    </row>
    <row r="3727" spans="2:7" x14ac:dyDescent="0.2">
      <c r="B3727" s="36">
        <v>654</v>
      </c>
      <c r="C3727" s="36" t="str">
        <f>SICODI!G656</f>
        <v>CXS16</v>
      </c>
      <c r="D3727" s="140" t="str">
        <f>SICODI!H656</f>
        <v>EMPALME EN DERIVACION PARA CABLE NKY 10 KV 120/35 mm2.</v>
      </c>
      <c r="E3727" s="36" t="str">
        <f>SICODI!I656</f>
        <v>UND.</v>
      </c>
      <c r="F3727" s="36"/>
      <c r="G3727" s="66">
        <f>SICODI!J656</f>
        <v>606.98</v>
      </c>
    </row>
    <row r="3728" spans="2:7" x14ac:dyDescent="0.2">
      <c r="B3728" s="36">
        <v>655</v>
      </c>
      <c r="C3728" s="36" t="str">
        <f>SICODI!G657</f>
        <v>CXS17</v>
      </c>
      <c r="D3728" s="140" t="str">
        <f>SICODI!H657</f>
        <v>EMPALMES UNIPOLARES PARA CABLES NYY ( 16-35) DE BAJA TENSION</v>
      </c>
      <c r="E3728" s="36" t="str">
        <f>SICODI!I657</f>
        <v>UND.</v>
      </c>
      <c r="F3728" s="36"/>
      <c r="G3728" s="66">
        <f>SICODI!J657</f>
        <v>5.98</v>
      </c>
    </row>
    <row r="3729" spans="2:7" x14ac:dyDescent="0.2">
      <c r="B3729" s="36">
        <v>656</v>
      </c>
      <c r="C3729" s="36" t="str">
        <f>SICODI!G658</f>
        <v>CXS18</v>
      </c>
      <c r="D3729" s="140" t="str">
        <f>SICODI!H658</f>
        <v>EMPALMES UNIPOLARES PARA CABLES NYY ( 70) DE BAJA TENSION</v>
      </c>
      <c r="E3729" s="36" t="str">
        <f>SICODI!I658</f>
        <v>UND.</v>
      </c>
      <c r="F3729" s="36"/>
      <c r="G3729" s="66">
        <f>SICODI!J658</f>
        <v>9.3699999999999992</v>
      </c>
    </row>
    <row r="3730" spans="2:7" x14ac:dyDescent="0.2">
      <c r="B3730" s="36">
        <v>657</v>
      </c>
      <c r="C3730" s="36" t="str">
        <f>SICODI!G659</f>
        <v>CXS19</v>
      </c>
      <c r="D3730" s="140" t="str">
        <f>SICODI!H659</f>
        <v>EMPALMES UNIPOLARES PARA CABLES NYY (120-185) DE BAJA TENSION</v>
      </c>
      <c r="E3730" s="36" t="str">
        <f>SICODI!I659</f>
        <v>UND.</v>
      </c>
      <c r="F3730" s="36"/>
      <c r="G3730" s="66">
        <f>SICODI!J659</f>
        <v>14.24</v>
      </c>
    </row>
    <row r="3731" spans="2:7" x14ac:dyDescent="0.2">
      <c r="B3731" s="36">
        <v>658</v>
      </c>
      <c r="C3731" s="36" t="str">
        <f>SICODI!G660</f>
        <v>CXS20</v>
      </c>
      <c r="D3731" s="140" t="str">
        <f>SICODI!H660</f>
        <v>MANGAS DE PLOMO TAMA-O 1, PARA EMPALMES DE CABLES NKY</v>
      </c>
      <c r="E3731" s="36" t="str">
        <f>SICODI!I660</f>
        <v>UND.</v>
      </c>
      <c r="F3731" s="36"/>
      <c r="G3731" s="66">
        <f>SICODI!J660</f>
        <v>4.09</v>
      </c>
    </row>
    <row r="3732" spans="2:7" x14ac:dyDescent="0.2">
      <c r="B3732" s="36">
        <v>659</v>
      </c>
      <c r="C3732" s="36" t="str">
        <f>SICODI!G661</f>
        <v>CXS21</v>
      </c>
      <c r="D3732" s="140" t="str">
        <f>SICODI!H661</f>
        <v>MANGAS DE PLOMO TAMA-O 2a, PARA EMPALMES DE CABLES NKY</v>
      </c>
      <c r="E3732" s="36" t="str">
        <f>SICODI!I661</f>
        <v>UND.</v>
      </c>
      <c r="F3732" s="36"/>
      <c r="G3732" s="66">
        <f>SICODI!J661</f>
        <v>4.59</v>
      </c>
    </row>
    <row r="3733" spans="2:7" x14ac:dyDescent="0.2">
      <c r="B3733" s="36">
        <v>660</v>
      </c>
      <c r="C3733" s="36" t="str">
        <f>SICODI!G662</f>
        <v>CXS22</v>
      </c>
      <c r="D3733" s="140" t="str">
        <f>SICODI!H662</f>
        <v>MANGAS DE PLOMO TAMA-O 2b, PARA EMPALMES DE CABLES NKY</v>
      </c>
      <c r="E3733" s="36" t="str">
        <f>SICODI!I662</f>
        <v>UND.</v>
      </c>
      <c r="F3733" s="36"/>
      <c r="G3733" s="66">
        <f>SICODI!J662</f>
        <v>10.14</v>
      </c>
    </row>
    <row r="3734" spans="2:7" x14ac:dyDescent="0.2">
      <c r="B3734" s="36">
        <v>661</v>
      </c>
      <c r="C3734" s="36" t="str">
        <f>SICODI!G663</f>
        <v>CXS23</v>
      </c>
      <c r="D3734" s="140" t="str">
        <f>SICODI!H663</f>
        <v>MANGAS DE PLOMO TAMA-O 2c, PARA EMPALMES DE CABLES NKY</v>
      </c>
      <c r="E3734" s="36" t="str">
        <f>SICODI!I663</f>
        <v>UND.</v>
      </c>
      <c r="F3734" s="36"/>
      <c r="G3734" s="66">
        <f>SICODI!J663</f>
        <v>12.12</v>
      </c>
    </row>
    <row r="3735" spans="2:7" x14ac:dyDescent="0.2">
      <c r="B3735" s="36">
        <v>662</v>
      </c>
      <c r="C3735" s="36" t="str">
        <f>SICODI!G664</f>
        <v>CXS24</v>
      </c>
      <c r="D3735" s="140" t="str">
        <f>SICODI!H664</f>
        <v>MANGAS DE PLOMO TAMA-O 3a, PARA EMPALMES DE CABLES NKY</v>
      </c>
      <c r="E3735" s="36" t="str">
        <f>SICODI!I664</f>
        <v>UND.</v>
      </c>
      <c r="F3735" s="36"/>
      <c r="G3735" s="66">
        <f>SICODI!J664</f>
        <v>10.09</v>
      </c>
    </row>
    <row r="3736" spans="2:7" x14ac:dyDescent="0.2">
      <c r="B3736" s="36">
        <v>663</v>
      </c>
      <c r="C3736" s="36" t="str">
        <f>SICODI!G665</f>
        <v>CXS25</v>
      </c>
      <c r="D3736" s="140" t="str">
        <f>SICODI!H665</f>
        <v>MANGAS DE PLOMO TAMA-O 3b, PARA EMPALMES DE CABLES NKY</v>
      </c>
      <c r="E3736" s="36" t="str">
        <f>SICODI!I665</f>
        <v>UND.</v>
      </c>
      <c r="F3736" s="36"/>
      <c r="G3736" s="66">
        <f>SICODI!J665</f>
        <v>26.97</v>
      </c>
    </row>
    <row r="3737" spans="2:7" x14ac:dyDescent="0.2">
      <c r="B3737" s="36">
        <v>664</v>
      </c>
      <c r="C3737" s="36" t="str">
        <f>SICODI!G666</f>
        <v>CXS26</v>
      </c>
      <c r="D3737" s="140" t="str">
        <f>SICODI!H666</f>
        <v>MANGAS DE REPARACION A COMPRESION PARA COND. DE CU. DE  67 mm2.</v>
      </c>
      <c r="E3737" s="36" t="str">
        <f>SICODI!I666</f>
        <v>UND.</v>
      </c>
      <c r="F3737" s="36"/>
      <c r="G3737" s="66">
        <f>SICODI!J666</f>
        <v>10.88</v>
      </c>
    </row>
    <row r="3738" spans="2:7" x14ac:dyDescent="0.2">
      <c r="B3738" s="36">
        <v>665</v>
      </c>
      <c r="C3738" s="36" t="str">
        <f>SICODI!G667</f>
        <v>CXS27</v>
      </c>
      <c r="D3738" s="140" t="str">
        <f>SICODI!H667</f>
        <v>MANGAS DE REPARACION A COMPRESION PARA COND. DE CU. DE 125 mm2.</v>
      </c>
      <c r="E3738" s="36" t="str">
        <f>SICODI!I667</f>
        <v>UND.</v>
      </c>
      <c r="F3738" s="36"/>
      <c r="G3738" s="66">
        <f>SICODI!J667</f>
        <v>10.68</v>
      </c>
    </row>
    <row r="3739" spans="2:7" x14ac:dyDescent="0.2">
      <c r="B3739" s="36">
        <v>666</v>
      </c>
      <c r="C3739" s="36" t="str">
        <f>SICODI!G668</f>
        <v>CXS28</v>
      </c>
      <c r="D3739" s="140" t="str">
        <f>SICODI!H668</f>
        <v>EMPALME UNIPOLAR DERECHO/DERIVACION PARA CABLE NYY 300 mm2</v>
      </c>
      <c r="E3739" s="36" t="str">
        <f>SICODI!I668</f>
        <v>UND.</v>
      </c>
      <c r="F3739" s="36"/>
      <c r="G3739" s="66">
        <f>SICODI!J668</f>
        <v>9.5</v>
      </c>
    </row>
    <row r="3740" spans="2:7" x14ac:dyDescent="0.2">
      <c r="B3740" s="36">
        <v>667</v>
      </c>
      <c r="C3740" s="36" t="str">
        <f>SICODI!G669</f>
        <v>CXS29</v>
      </c>
      <c r="D3740" s="140" t="str">
        <f>SICODI!H669</f>
        <v>EMPALME ASIMETRICO DERECHO/DERIVACION NKY-CABLE SECO BT 35/6-35 mm2</v>
      </c>
      <c r="E3740" s="36" t="str">
        <f>SICODI!I669</f>
        <v>UND.</v>
      </c>
      <c r="F3740" s="36"/>
      <c r="G3740" s="66">
        <f>SICODI!J669</f>
        <v>36.47</v>
      </c>
    </row>
    <row r="3741" spans="2:7" x14ac:dyDescent="0.2">
      <c r="B3741" s="36">
        <v>668</v>
      </c>
      <c r="C3741" s="36" t="str">
        <f>SICODI!G670</f>
        <v>CXS30</v>
      </c>
      <c r="D3741" s="140" t="str">
        <f>SICODI!H670</f>
        <v>EMPALME ASIMETRICO DERECHO/DERIVACION NKY-CABLE SECO BT 6-16/6-16 mm2</v>
      </c>
      <c r="E3741" s="36" t="str">
        <f>SICODI!I670</f>
        <v>UND.</v>
      </c>
      <c r="F3741" s="36"/>
      <c r="G3741" s="66">
        <f>SICODI!J670</f>
        <v>13.4</v>
      </c>
    </row>
    <row r="3742" spans="2:7" x14ac:dyDescent="0.2">
      <c r="B3742" s="36">
        <v>669</v>
      </c>
      <c r="C3742" s="36" t="str">
        <f>SICODI!G671</f>
        <v>CXS31</v>
      </c>
      <c r="D3742" s="140" t="str">
        <f>SICODI!H671</f>
        <v>EMPALME DERECHO CABLE SECO N2XSY 1x 50 mm2 15KV PREMOLDEADO</v>
      </c>
      <c r="E3742" s="36" t="str">
        <f>SICODI!I671</f>
        <v>UND.</v>
      </c>
      <c r="F3742" s="36"/>
      <c r="G3742" s="66">
        <f>SICODI!J671</f>
        <v>409.59</v>
      </c>
    </row>
    <row r="3743" spans="2:7" x14ac:dyDescent="0.2">
      <c r="B3743" s="36">
        <v>670</v>
      </c>
      <c r="C3743" s="36" t="str">
        <f>SICODI!G672</f>
        <v>CXS32</v>
      </c>
      <c r="D3743" s="140" t="str">
        <f>SICODI!H672</f>
        <v>EMPALME DERECHO CABLE SECO N2XSY 1x 70 mm2 15KV PREMOLDEADO</v>
      </c>
      <c r="E3743" s="36" t="str">
        <f>SICODI!I672</f>
        <v>UND.</v>
      </c>
      <c r="F3743" s="36"/>
      <c r="G3743" s="66">
        <f>SICODI!J672</f>
        <v>207.37</v>
      </c>
    </row>
    <row r="3744" spans="2:7" x14ac:dyDescent="0.2">
      <c r="B3744" s="36">
        <v>671</v>
      </c>
      <c r="C3744" s="36" t="str">
        <f>SICODI!G673</f>
        <v>CXS33</v>
      </c>
      <c r="D3744" s="140" t="str">
        <f>SICODI!H673</f>
        <v>EMPALME DERECHO CABLE SECO N2XSY 1x120 mm2 15KV PREMOLDEADO</v>
      </c>
      <c r="E3744" s="36" t="str">
        <f>SICODI!I673</f>
        <v>UND.</v>
      </c>
      <c r="F3744" s="36"/>
      <c r="G3744" s="66">
        <f>SICODI!J673</f>
        <v>500</v>
      </c>
    </row>
    <row r="3745" spans="2:7" x14ac:dyDescent="0.2">
      <c r="B3745" s="36">
        <v>672</v>
      </c>
      <c r="C3745" s="36" t="str">
        <f>SICODI!G674</f>
        <v>CXS34</v>
      </c>
      <c r="D3745" s="140" t="str">
        <f>SICODI!H674</f>
        <v>EMPALME DERECHO CABLE SECO N2XSY 1x240 mm2 15KV PREMOLDEADO</v>
      </c>
      <c r="E3745" s="36" t="str">
        <f>SICODI!I674</f>
        <v>UND.</v>
      </c>
      <c r="F3745" s="36"/>
      <c r="G3745" s="66">
        <f>SICODI!J674</f>
        <v>384.92</v>
      </c>
    </row>
    <row r="3746" spans="2:7" x14ac:dyDescent="0.2">
      <c r="B3746" s="36">
        <v>673</v>
      </c>
      <c r="C3746" s="36" t="str">
        <f>SICODI!G675</f>
        <v>CXS35</v>
      </c>
      <c r="D3746" s="140" t="str">
        <f>SICODI!H675</f>
        <v>EMPALME DERECHO CABLE SECO N2XSY 22,9 KV 1x120 mm2 AUTOCONTRAIBLE</v>
      </c>
      <c r="E3746" s="36" t="str">
        <f>SICODI!I675</f>
        <v>UND.</v>
      </c>
      <c r="F3746" s="36"/>
      <c r="G3746" s="66">
        <f>SICODI!J675</f>
        <v>986.4</v>
      </c>
    </row>
    <row r="3747" spans="2:7" x14ac:dyDescent="0.2">
      <c r="B3747" s="36">
        <v>674</v>
      </c>
      <c r="C3747" s="36" t="str">
        <f>SICODI!G676</f>
        <v>CXS36</v>
      </c>
      <c r="D3747" s="140" t="str">
        <f>SICODI!H676</f>
        <v>EMPALME DERECHO CABLE SECO N2XSY 22,9 KV. 1X240MM2 AUTOCONTRAIBLE</v>
      </c>
      <c r="E3747" s="36" t="str">
        <f>SICODI!I676</f>
        <v>UND.</v>
      </c>
      <c r="F3747" s="36"/>
      <c r="G3747" s="66">
        <f>SICODI!J676</f>
        <v>1655.95</v>
      </c>
    </row>
    <row r="3748" spans="2:7" x14ac:dyDescent="0.2">
      <c r="B3748" s="36">
        <v>675</v>
      </c>
      <c r="C3748" s="36" t="str">
        <f>SICODI!G677</f>
        <v>CXS50</v>
      </c>
      <c r="D3748" s="140" t="str">
        <f>SICODI!H677</f>
        <v>EMPALME SIMETRICO HASTA 1 KV RECTO O EN DERIVACION, CABLE SECO 16 - 35 mm2</v>
      </c>
      <c r="E3748" s="36" t="str">
        <f>SICODI!I677</f>
        <v>UND.</v>
      </c>
      <c r="F3748" s="36"/>
      <c r="G3748" s="66">
        <f>SICODI!J677</f>
        <v>3.95</v>
      </c>
    </row>
    <row r="3749" spans="2:7" x14ac:dyDescent="0.2">
      <c r="B3749" s="36">
        <v>676</v>
      </c>
      <c r="C3749" s="36" t="str">
        <f>SICODI!G678</f>
        <v>CXS52</v>
      </c>
      <c r="D3749" s="140" t="str">
        <f>SICODI!H678</f>
        <v>EMPALME SIMETRICO HASTA 1 KV RECTO O EN DERIVACION, CABLE SECO 70 mm2</v>
      </c>
      <c r="E3749" s="36" t="str">
        <f>SICODI!I678</f>
        <v>UND.</v>
      </c>
      <c r="F3749" s="36"/>
      <c r="G3749" s="66">
        <f>SICODI!J678</f>
        <v>6.54</v>
      </c>
    </row>
    <row r="3750" spans="2:7" x14ac:dyDescent="0.2">
      <c r="B3750" s="36">
        <v>677</v>
      </c>
      <c r="C3750" s="36" t="str">
        <f>SICODI!G679</f>
        <v>CXS54</v>
      </c>
      <c r="D3750" s="140" t="str">
        <f>SICODI!H679</f>
        <v>EMPALME SIMETRICO HASTA 1 KV RECTO O EN DERIVACION, CABLE SECO 120 - 185mm2</v>
      </c>
      <c r="E3750" s="36" t="str">
        <f>SICODI!I679</f>
        <v>UND.</v>
      </c>
      <c r="F3750" s="36"/>
      <c r="G3750" s="66">
        <f>SICODI!J679</f>
        <v>9.33</v>
      </c>
    </row>
    <row r="3751" spans="2:7" x14ac:dyDescent="0.2">
      <c r="B3751" s="36">
        <v>678</v>
      </c>
      <c r="C3751" s="36" t="str">
        <f>SICODI!G680</f>
        <v>CXS56</v>
      </c>
      <c r="D3751" s="140" t="str">
        <f>SICODI!H680</f>
        <v>EMPALME SIMETRICO HASTA 1 KV RECTO O EN DERIVACION, CABLE SECO 240 - 300 mm2</v>
      </c>
      <c r="E3751" s="36" t="str">
        <f>SICODI!I680</f>
        <v>UND.</v>
      </c>
      <c r="F3751" s="36"/>
      <c r="G3751" s="66">
        <f>SICODI!J680</f>
        <v>17.2</v>
      </c>
    </row>
    <row r="3752" spans="2:7" x14ac:dyDescent="0.2">
      <c r="B3752" s="36">
        <v>679</v>
      </c>
      <c r="C3752" s="36" t="str">
        <f>SICODI!G681</f>
        <v>CXS60</v>
      </c>
      <c r="D3752" s="140" t="str">
        <f>SICODI!H681</f>
        <v>EMPALME RECTO CON RESINA A PRESION 15 KV, CABLE SECO TRIPOLAR DE 120 mm2</v>
      </c>
      <c r="E3752" s="36" t="str">
        <f>SICODI!I681</f>
        <v>UND.</v>
      </c>
      <c r="F3752" s="36"/>
      <c r="G3752" s="66">
        <f>SICODI!J681</f>
        <v>492.36</v>
      </c>
    </row>
    <row r="3753" spans="2:7" x14ac:dyDescent="0.2">
      <c r="B3753" s="36">
        <v>680</v>
      </c>
      <c r="C3753" s="36" t="str">
        <f>SICODI!G682</f>
        <v>CXS61</v>
      </c>
      <c r="D3753" s="140" t="str">
        <f>SICODI!H682</f>
        <v>EMPALME RECTO CON RESINA A PRESION 15 KV, CABLE SECO TRIPOLAR DE 16 - 35 mm2</v>
      </c>
      <c r="E3753" s="36" t="str">
        <f>SICODI!I682</f>
        <v>UND.</v>
      </c>
      <c r="F3753" s="36"/>
      <c r="G3753" s="66">
        <f>SICODI!J682</f>
        <v>426.2</v>
      </c>
    </row>
    <row r="3754" spans="2:7" x14ac:dyDescent="0.2">
      <c r="B3754" s="36">
        <v>681</v>
      </c>
      <c r="C3754" s="36" t="str">
        <f>SICODI!G683</f>
        <v>CXS62</v>
      </c>
      <c r="D3754" s="140" t="str">
        <f>SICODI!H683</f>
        <v>EMPALME RECTO CON RESINA A PRESION 15 KV, CABLE SECO TRIPOLAR DE 240 - 300 mm2</v>
      </c>
      <c r="E3754" s="36" t="str">
        <f>SICODI!I683</f>
        <v>UND.</v>
      </c>
      <c r="F3754" s="36"/>
      <c r="G3754" s="66">
        <f>SICODI!J683</f>
        <v>555.9</v>
      </c>
    </row>
    <row r="3755" spans="2:7" x14ac:dyDescent="0.2">
      <c r="B3755" s="36">
        <v>682</v>
      </c>
      <c r="C3755" s="36" t="str">
        <f>SICODI!G684</f>
        <v>CXS63</v>
      </c>
      <c r="D3755" s="140" t="str">
        <f>SICODI!H684</f>
        <v>EMPALME RECTO CON RESINA A PRESION 15 KV, CABLE SECO TRIPOLAR DE 70 mm2</v>
      </c>
      <c r="E3755" s="36" t="str">
        <f>SICODI!I684</f>
        <v>UND.</v>
      </c>
      <c r="F3755" s="36"/>
      <c r="G3755" s="66">
        <f>SICODI!J684</f>
        <v>452.67</v>
      </c>
    </row>
    <row r="3756" spans="2:7" x14ac:dyDescent="0.2">
      <c r="B3756" s="36">
        <v>683</v>
      </c>
      <c r="C3756" s="36" t="str">
        <f>SICODI!G685</f>
        <v>CXS64</v>
      </c>
      <c r="D3756" s="140" t="str">
        <f>SICODI!H685</f>
        <v>EMPALME RECTO CON RESINA A PRESION 15 KV, CABLE SECO UNIPOLAR DE 120 mm2</v>
      </c>
      <c r="E3756" s="36" t="str">
        <f>SICODI!I685</f>
        <v>UND.</v>
      </c>
      <c r="F3756" s="36"/>
      <c r="G3756" s="66">
        <f>SICODI!J685</f>
        <v>616.79</v>
      </c>
    </row>
    <row r="3757" spans="2:7" x14ac:dyDescent="0.2">
      <c r="B3757" s="36">
        <v>684</v>
      </c>
      <c r="C3757" s="36" t="str">
        <f>SICODI!G686</f>
        <v>CXS65</v>
      </c>
      <c r="D3757" s="140" t="str">
        <f>SICODI!H686</f>
        <v>EMPALME RECTO CON RESINA A PRESION 15 KV, CABLE SECO UNIPOLAR DE 16 - 35 mm2</v>
      </c>
      <c r="E3757" s="36" t="str">
        <f>SICODI!I686</f>
        <v>UND.</v>
      </c>
      <c r="F3757" s="36"/>
      <c r="G3757" s="66">
        <f>SICODI!J686</f>
        <v>468.54</v>
      </c>
    </row>
    <row r="3758" spans="2:7" x14ac:dyDescent="0.2">
      <c r="B3758" s="36">
        <v>685</v>
      </c>
      <c r="C3758" s="36" t="str">
        <f>SICODI!G687</f>
        <v>CXS66</v>
      </c>
      <c r="D3758" s="140" t="str">
        <f>SICODI!H687</f>
        <v>EMPALME RECTO CON RESINA A PRESION 15 KV, CABLE SECO UNIPOLAR DE 240 mm2</v>
      </c>
      <c r="E3758" s="36" t="str">
        <f>SICODI!I687</f>
        <v>UND.</v>
      </c>
      <c r="F3758" s="36"/>
      <c r="G3758" s="66">
        <f>SICODI!J687</f>
        <v>632.66999999999996</v>
      </c>
    </row>
    <row r="3759" spans="2:7" x14ac:dyDescent="0.2">
      <c r="B3759" s="36">
        <v>686</v>
      </c>
      <c r="C3759" s="36" t="str">
        <f>SICODI!G688</f>
        <v>CXS67</v>
      </c>
      <c r="D3759" s="140" t="str">
        <f>SICODI!H688</f>
        <v>EMPALME RECTO CON RESINA A PRESION 15 KV, CABLE SECO UNIPOLAR DE 300 mm2</v>
      </c>
      <c r="E3759" s="36" t="str">
        <f>SICODI!I688</f>
        <v>UND.</v>
      </c>
      <c r="F3759" s="36"/>
      <c r="G3759" s="66">
        <f>SICODI!J688</f>
        <v>738.57</v>
      </c>
    </row>
    <row r="3760" spans="2:7" x14ac:dyDescent="0.2">
      <c r="B3760" s="36">
        <v>687</v>
      </c>
      <c r="C3760" s="36" t="str">
        <f>SICODI!G689</f>
        <v>CXS68</v>
      </c>
      <c r="D3760" s="140" t="str">
        <f>SICODI!H689</f>
        <v>EMPALME RECTO CON RESINA A PRESION 15 KV, CABLE SECO UNIPOLAR DE 70 mm2</v>
      </c>
      <c r="E3760" s="36" t="str">
        <f>SICODI!I689</f>
        <v>UND.</v>
      </c>
      <c r="F3760" s="36"/>
      <c r="G3760" s="66">
        <f>SICODI!J689</f>
        <v>563.84</v>
      </c>
    </row>
    <row r="3761" spans="2:7" x14ac:dyDescent="0.2">
      <c r="B3761" s="36">
        <v>688</v>
      </c>
      <c r="C3761" s="36" t="str">
        <f>SICODI!G690</f>
        <v>CXS70</v>
      </c>
      <c r="D3761" s="140" t="str">
        <f>SICODI!H690</f>
        <v>MANGUITO DE EMPALME AUTOMATICO APTO PARA CABLE DE AAAC DE 120 mm2</v>
      </c>
      <c r="E3761" s="36" t="str">
        <f>SICODI!I690</f>
        <v>UND.</v>
      </c>
      <c r="F3761" s="36"/>
      <c r="G3761" s="66">
        <f>SICODI!J690</f>
        <v>25.6</v>
      </c>
    </row>
    <row r="3762" spans="2:7" x14ac:dyDescent="0.2">
      <c r="B3762" s="36">
        <v>689</v>
      </c>
      <c r="C3762" s="36" t="str">
        <f>SICODI!G691</f>
        <v>CXS71</v>
      </c>
      <c r="D3762" s="140" t="str">
        <f>SICODI!H691</f>
        <v>MANGUITO DE EMPALME AUTOMATICO APTO PARA CABLE DE AAAC DE 35 mm2</v>
      </c>
      <c r="E3762" s="36" t="str">
        <f>SICODI!I691</f>
        <v>UND.</v>
      </c>
      <c r="F3762" s="36"/>
      <c r="G3762" s="66">
        <f>SICODI!J691</f>
        <v>10.74</v>
      </c>
    </row>
    <row r="3763" spans="2:7" x14ac:dyDescent="0.2">
      <c r="B3763" s="36">
        <v>690</v>
      </c>
      <c r="C3763" s="36" t="str">
        <f>SICODI!G692</f>
        <v>CXS72</v>
      </c>
      <c r="D3763" s="140" t="str">
        <f>SICODI!H692</f>
        <v>MANGUITO DE EMPALME AUTOMATICO APTO PARA CABLE DE AAAC DE 50 mm2</v>
      </c>
      <c r="E3763" s="36" t="str">
        <f>SICODI!I692</f>
        <v>UND.</v>
      </c>
      <c r="F3763" s="36"/>
      <c r="G3763" s="66">
        <f>SICODI!J692</f>
        <v>12.71</v>
      </c>
    </row>
    <row r="3764" spans="2:7" x14ac:dyDescent="0.2">
      <c r="B3764" s="36">
        <v>691</v>
      </c>
      <c r="C3764" s="36" t="str">
        <f>SICODI!G693</f>
        <v>CXS73</v>
      </c>
      <c r="D3764" s="140" t="str">
        <f>SICODI!H693</f>
        <v>MANGUITO DE EMPALME AUTOMATICO APTO PARA CABLE DE AAAC DE 70 mm2</v>
      </c>
      <c r="E3764" s="36" t="str">
        <f>SICODI!I693</f>
        <v>UND.</v>
      </c>
      <c r="F3764" s="36"/>
      <c r="G3764" s="66">
        <f>SICODI!J693</f>
        <v>21.72</v>
      </c>
    </row>
    <row r="3765" spans="2:7" x14ac:dyDescent="0.2">
      <c r="B3765" s="36">
        <v>692</v>
      </c>
      <c r="C3765" s="36" t="str">
        <f>SICODI!G694</f>
        <v>CXS74</v>
      </c>
      <c r="D3765" s="140" t="str">
        <f>SICODI!H694</f>
        <v>MANGUITO DE EMPALME AUTOMATICO APTO PARA CABLE DE Al DE 25 mm2</v>
      </c>
      <c r="E3765" s="36" t="str">
        <f>SICODI!I694</f>
        <v>UND.</v>
      </c>
      <c r="F3765" s="36"/>
      <c r="G3765" s="66">
        <f>SICODI!J694</f>
        <v>9.5</v>
      </c>
    </row>
    <row r="3766" spans="2:7" x14ac:dyDescent="0.2">
      <c r="B3766" s="36">
        <v>693</v>
      </c>
      <c r="C3766" s="36" t="str">
        <f>SICODI!G695</f>
        <v>CXS80</v>
      </c>
      <c r="D3766" s="140" t="str">
        <f>SICODI!H695</f>
        <v>EMPALME ASIMETRICO EN M.T. PARA CABLES NKY-N2XSY DE 70-70 mm2</v>
      </c>
      <c r="E3766" s="36" t="str">
        <f>SICODI!I695</f>
        <v>UND.</v>
      </c>
      <c r="F3766" s="36"/>
      <c r="G3766" s="66">
        <f>SICODI!J695</f>
        <v>193.03</v>
      </c>
    </row>
    <row r="3767" spans="2:7" x14ac:dyDescent="0.2">
      <c r="B3767" s="36">
        <v>694</v>
      </c>
      <c r="C3767" s="36" t="str">
        <f>SICODI!G696</f>
        <v>CXS81</v>
      </c>
      <c r="D3767" s="140" t="str">
        <f>SICODI!H696</f>
        <v>EMPALME ASIMETRICO EN M.T. PARA CABLES NKY-N2XSY DE 120-120 mm2</v>
      </c>
      <c r="E3767" s="36" t="str">
        <f>SICODI!I696</f>
        <v>UND.</v>
      </c>
      <c r="F3767" s="36"/>
      <c r="G3767" s="66">
        <f>SICODI!J696</f>
        <v>261.27999999999997</v>
      </c>
    </row>
    <row r="3768" spans="2:7" x14ac:dyDescent="0.2">
      <c r="B3768" s="36">
        <v>695</v>
      </c>
      <c r="C3768" s="36" t="str">
        <f>SICODI!G697</f>
        <v>CXS82</v>
      </c>
      <c r="D3768" s="140" t="str">
        <f>SICODI!H697</f>
        <v>EMPALME EN DERIVACION PARA CABLE N2XSY 10 KV. DE  35 mm2</v>
      </c>
      <c r="E3768" s="36" t="str">
        <f>SICODI!I697</f>
        <v>UND.</v>
      </c>
      <c r="F3768" s="36"/>
      <c r="G3768" s="66">
        <f>SICODI!J697</f>
        <v>397.07</v>
      </c>
    </row>
    <row r="3769" spans="2:7" x14ac:dyDescent="0.2">
      <c r="B3769" s="36">
        <v>696</v>
      </c>
      <c r="C3769" s="36" t="str">
        <f>SICODI!G698</f>
        <v>CXS83</v>
      </c>
      <c r="D3769" s="140" t="str">
        <f>SICODI!H698</f>
        <v>EMPALME EN DERIVACION PARA CABLE N2XSY 10 KV. DE  70 mm2</v>
      </c>
      <c r="E3769" s="36" t="str">
        <f>SICODI!I698</f>
        <v>UND.</v>
      </c>
      <c r="F3769" s="36"/>
      <c r="G3769" s="66">
        <f>SICODI!J698</f>
        <v>254</v>
      </c>
    </row>
    <row r="3770" spans="2:7" x14ac:dyDescent="0.2">
      <c r="B3770" s="36">
        <v>697</v>
      </c>
      <c r="C3770" s="36" t="str">
        <f>SICODI!G699</f>
        <v>CXS84</v>
      </c>
      <c r="D3770" s="140" t="str">
        <f>SICODI!H699</f>
        <v>EMPALME EN DERIVACION PARA CABLE N2XSY 10 KV. DE  120 mm2</v>
      </c>
      <c r="E3770" s="36" t="str">
        <f>SICODI!I699</f>
        <v>UND.</v>
      </c>
      <c r="F3770" s="36"/>
      <c r="G3770" s="66">
        <f>SICODI!J699</f>
        <v>347.33</v>
      </c>
    </row>
    <row r="3771" spans="2:7" x14ac:dyDescent="0.2">
      <c r="B3771" s="36">
        <v>698</v>
      </c>
      <c r="C3771" s="36" t="str">
        <f>SICODI!G700</f>
        <v>CXS85</v>
      </c>
      <c r="D3771" s="140" t="str">
        <f>SICODI!H700</f>
        <v>EMPALME EN DERIVACION PARA CABLE N2XSY 10 KV. DE  240 mm2</v>
      </c>
      <c r="E3771" s="36" t="str">
        <f>SICODI!I700</f>
        <v>UND.</v>
      </c>
      <c r="F3771" s="36"/>
      <c r="G3771" s="66">
        <f>SICODI!J700</f>
        <v>403.66</v>
      </c>
    </row>
    <row r="3772" spans="2:7" x14ac:dyDescent="0.2">
      <c r="B3772" s="36">
        <v>699</v>
      </c>
      <c r="C3772" s="36" t="str">
        <f>SICODI!G701</f>
        <v>CXS86</v>
      </c>
      <c r="D3772" s="140" t="str">
        <f>SICODI!H701</f>
        <v>EMPALME DERECHO PARA CABLE N2XSY (10 KV) DE 35 mm2</v>
      </c>
      <c r="E3772" s="36" t="str">
        <f>SICODI!I701</f>
        <v>UND.</v>
      </c>
      <c r="F3772" s="36"/>
      <c r="G3772" s="66">
        <f>SICODI!J701</f>
        <v>259.55</v>
      </c>
    </row>
    <row r="3773" spans="2:7" x14ac:dyDescent="0.2">
      <c r="B3773" s="36">
        <v>700</v>
      </c>
      <c r="C3773" s="36" t="str">
        <f>SICODI!G702</f>
        <v>CXS90</v>
      </c>
      <c r="D3773" s="140" t="str">
        <f>SICODI!H702</f>
        <v>EMPALME ASIMETRICO DERECHO Y DERIVACION EN B.T. PARA CABLES NKY-NYY DE 35/6-35 mm2</v>
      </c>
      <c r="E3773" s="36" t="str">
        <f>SICODI!I702</f>
        <v>UND.</v>
      </c>
      <c r="F3773" s="36"/>
      <c r="G3773" s="66">
        <f>SICODI!J702</f>
        <v>32.04</v>
      </c>
    </row>
    <row r="3774" spans="2:7" x14ac:dyDescent="0.2">
      <c r="B3774" s="36">
        <v>701</v>
      </c>
      <c r="C3774" s="36" t="str">
        <f>SICODI!G703</f>
        <v>CXS91</v>
      </c>
      <c r="D3774" s="140" t="str">
        <f>SICODI!H703</f>
        <v>EMPALME ASIMETRICO DERECHO Y DERIVACION EN B.T. PARA CABLES NKY-NYY DE 70/6-70 mm2</v>
      </c>
      <c r="E3774" s="36" t="str">
        <f>SICODI!I703</f>
        <v>UND.</v>
      </c>
      <c r="F3774" s="36"/>
      <c r="G3774" s="66">
        <f>SICODI!J703</f>
        <v>64.84</v>
      </c>
    </row>
    <row r="3775" spans="2:7" x14ac:dyDescent="0.2">
      <c r="B3775" s="36">
        <v>702</v>
      </c>
      <c r="C3775" s="36" t="str">
        <f>SICODI!G704</f>
        <v>CXS92</v>
      </c>
      <c r="D3775" s="140" t="str">
        <f>SICODI!H704</f>
        <v>EMPALME ASIMETRICO DERECHO Y DERIVACION EN B.T. PARA CABLES NKY-NYY DE 120-185/10-185 mm2</v>
      </c>
      <c r="E3775" s="36" t="str">
        <f>SICODI!I704</f>
        <v>UND.</v>
      </c>
      <c r="F3775" s="36"/>
      <c r="G3775" s="66">
        <f>SICODI!J704</f>
        <v>92.6</v>
      </c>
    </row>
    <row r="3776" spans="2:7" x14ac:dyDescent="0.2">
      <c r="B3776" s="36">
        <v>703</v>
      </c>
      <c r="C3776" s="36" t="str">
        <f>SICODI!G705</f>
        <v>CXS93</v>
      </c>
      <c r="D3776" s="140" t="str">
        <f>SICODI!H705</f>
        <v>EMPALME ASIMETRICO DERECHO Y DERIVACION EN B.T. PARA CABLES NKY-NYY DE 300/10-300 mm2</v>
      </c>
      <c r="E3776" s="36" t="str">
        <f>SICODI!I705</f>
        <v>UND.</v>
      </c>
      <c r="F3776" s="36"/>
      <c r="G3776" s="66">
        <f>SICODI!J705</f>
        <v>119.39</v>
      </c>
    </row>
    <row r="3777" spans="2:7" x14ac:dyDescent="0.2">
      <c r="B3777" s="36">
        <v>704</v>
      </c>
      <c r="C3777" s="36" t="str">
        <f>SICODI!G706</f>
        <v>CXS96</v>
      </c>
      <c r="D3777" s="140" t="str">
        <f>SICODI!H706</f>
        <v>EMPALMES UNIPOLARES PARA CABLES NYY 6-10 mm2 DE BAJA TENSION</v>
      </c>
      <c r="E3777" s="36" t="str">
        <f>SICODI!I706</f>
        <v>UND.</v>
      </c>
      <c r="F3777" s="36"/>
      <c r="G3777" s="66">
        <f>SICODI!J706</f>
        <v>3.79</v>
      </c>
    </row>
    <row r="3778" spans="2:7" x14ac:dyDescent="0.2">
      <c r="B3778" s="36">
        <v>705</v>
      </c>
      <c r="C3778" s="36" t="str">
        <f>SICODI!G707</f>
        <v>CXS97</v>
      </c>
      <c r="D3778" s="140" t="str">
        <f>SICODI!H707</f>
        <v>EMPALMES UNIPOLARES PARA CABLES NYY 300 mm2 DE BAJA TENSION</v>
      </c>
      <c r="E3778" s="36" t="str">
        <f>SICODI!I707</f>
        <v>UND.</v>
      </c>
      <c r="F3778" s="36"/>
      <c r="G3778" s="66">
        <f>SICODI!J707</f>
        <v>30.9</v>
      </c>
    </row>
    <row r="3779" spans="2:7" x14ac:dyDescent="0.2">
      <c r="B3779" s="36">
        <v>706</v>
      </c>
      <c r="C3779" s="36" t="str">
        <f>SICODI!G708</f>
        <v>CXS98</v>
      </c>
      <c r="D3779" s="140" t="str">
        <f>SICODI!H708</f>
        <v>TERMINACION POLIM. INTEMP. AUTOSOP. AL 3X120+67MM2 10KV</v>
      </c>
      <c r="E3779" s="36" t="str">
        <f>SICODI!I708</f>
        <v>UND.</v>
      </c>
      <c r="F3779" s="36"/>
      <c r="G3779" s="66">
        <f>SICODI!J708</f>
        <v>49.79</v>
      </c>
    </row>
    <row r="3780" spans="2:7" x14ac:dyDescent="0.2">
      <c r="B3780" s="36">
        <v>707</v>
      </c>
      <c r="C3780" s="36" t="str">
        <f>SICODI!G709</f>
        <v>CXS99</v>
      </c>
      <c r="D3780" s="140" t="str">
        <f>SICODI!H709</f>
        <v>TERMINACION POLIM. INTEMP. AUTOSOP. AL 3X70+67MM2 10KV</v>
      </c>
      <c r="E3780" s="36" t="str">
        <f>SICODI!I709</f>
        <v>UND.</v>
      </c>
      <c r="F3780" s="36"/>
      <c r="G3780" s="66">
        <f>SICODI!J709</f>
        <v>32.28</v>
      </c>
    </row>
    <row r="3781" spans="2:7" x14ac:dyDescent="0.2">
      <c r="B3781" s="36">
        <v>708</v>
      </c>
      <c r="C3781" s="36" t="str">
        <f>SICODI!G710</f>
        <v>CXT01</v>
      </c>
      <c r="D3781" s="140" t="str">
        <f>SICODI!H710</f>
        <v>TERMINAL EXTERIOR EPDM PARA CABLE SECO 10 KV. DE  16-35 mm2.</v>
      </c>
      <c r="E3781" s="36" t="str">
        <f>SICODI!I710</f>
        <v>UND.</v>
      </c>
      <c r="F3781" s="36"/>
      <c r="G3781" s="66">
        <f>SICODI!J710</f>
        <v>107.27</v>
      </c>
    </row>
    <row r="3782" spans="2:7" x14ac:dyDescent="0.2">
      <c r="B3782" s="36">
        <v>709</v>
      </c>
      <c r="C3782" s="36" t="str">
        <f>SICODI!G711</f>
        <v>CXT02</v>
      </c>
      <c r="D3782" s="140" t="str">
        <f>SICODI!H711</f>
        <v>TERMINAL EXTERIOR EPDM PARA CABLE SECO 10 KV. DE  70 mm2.</v>
      </c>
      <c r="E3782" s="36" t="str">
        <f>SICODI!I711</f>
        <v>UND.</v>
      </c>
      <c r="F3782" s="36"/>
      <c r="G3782" s="66">
        <f>SICODI!J711</f>
        <v>140.08000000000001</v>
      </c>
    </row>
    <row r="3783" spans="2:7" x14ac:dyDescent="0.2">
      <c r="B3783" s="36">
        <v>710</v>
      </c>
      <c r="C3783" s="36" t="str">
        <f>SICODI!G712</f>
        <v>CXT03</v>
      </c>
      <c r="D3783" s="140" t="str">
        <f>SICODI!H712</f>
        <v>TERMINAL EXTERIOR PORCELANA PARA CABLE N2XSY 10 KV. DE  25 mm2.</v>
      </c>
      <c r="E3783" s="36" t="str">
        <f>SICODI!I712</f>
        <v>UND.</v>
      </c>
      <c r="F3783" s="36"/>
      <c r="G3783" s="66">
        <f>SICODI!J712</f>
        <v>110</v>
      </c>
    </row>
    <row r="3784" spans="2:7" x14ac:dyDescent="0.2">
      <c r="B3784" s="36">
        <v>711</v>
      </c>
      <c r="C3784" s="36" t="str">
        <f>SICODI!G713</f>
        <v>CXT04</v>
      </c>
      <c r="D3784" s="140" t="str">
        <f>SICODI!H713</f>
        <v>TERMINAL EXTERIOR PORCELANA PARA CABLE NKY 10 KV. DE  16 mm2.</v>
      </c>
      <c r="E3784" s="36" t="str">
        <f>SICODI!I713</f>
        <v>UND.</v>
      </c>
      <c r="F3784" s="36"/>
      <c r="G3784" s="66">
        <f>SICODI!J713</f>
        <v>121</v>
      </c>
    </row>
    <row r="3785" spans="2:7" x14ac:dyDescent="0.2">
      <c r="B3785" s="36">
        <v>712</v>
      </c>
      <c r="C3785" s="36" t="str">
        <f>SICODI!G714</f>
        <v>CXT05</v>
      </c>
      <c r="D3785" s="140" t="str">
        <f>SICODI!H714</f>
        <v>TERMINAL EXTERIOR PORCELANA PARA CABLE NKY 10 KV. DE  35 mm2.</v>
      </c>
      <c r="E3785" s="36" t="str">
        <f>SICODI!I714</f>
        <v>UND.</v>
      </c>
      <c r="F3785" s="36"/>
      <c r="G3785" s="66">
        <f>SICODI!J714</f>
        <v>363.09</v>
      </c>
    </row>
    <row r="3786" spans="2:7" x14ac:dyDescent="0.2">
      <c r="B3786" s="36">
        <v>713</v>
      </c>
      <c r="C3786" s="36" t="str">
        <f>SICODI!G715</f>
        <v>CXT06</v>
      </c>
      <c r="D3786" s="140" t="str">
        <f>SICODI!H715</f>
        <v>TERMINAL EXTERIOR PORCELANA PARA CABLE NKY 10 KV. DE  70 mm2.</v>
      </c>
      <c r="E3786" s="36" t="str">
        <f>SICODI!I715</f>
        <v>UND.</v>
      </c>
      <c r="F3786" s="36"/>
      <c r="G3786" s="66">
        <f>SICODI!J715</f>
        <v>158.6</v>
      </c>
    </row>
    <row r="3787" spans="2:7" x14ac:dyDescent="0.2">
      <c r="B3787" s="36">
        <v>714</v>
      </c>
      <c r="C3787" s="36" t="str">
        <f>SICODI!G716</f>
        <v>CXT07</v>
      </c>
      <c r="D3787" s="140" t="str">
        <f>SICODI!H716</f>
        <v>TERMINAL EXTERIOR PORCELANA PARA CABLE NKY 10 KV. DE 120 mm2.</v>
      </c>
      <c r="E3787" s="36" t="str">
        <f>SICODI!I716</f>
        <v>UND.</v>
      </c>
      <c r="F3787" s="36"/>
      <c r="G3787" s="66">
        <f>SICODI!J716</f>
        <v>144.18</v>
      </c>
    </row>
    <row r="3788" spans="2:7" x14ac:dyDescent="0.2">
      <c r="B3788" s="36">
        <v>715</v>
      </c>
      <c r="C3788" s="36" t="str">
        <f>SICODI!G717</f>
        <v>CXT08</v>
      </c>
      <c r="D3788" s="140" t="str">
        <f>SICODI!H717</f>
        <v>TERMINAL EXTERIOR PORCELANA PARA CABLE NKY 10 KV. DE 240 mm2.</v>
      </c>
      <c r="E3788" s="36" t="str">
        <f>SICODI!I717</f>
        <v>UND.</v>
      </c>
      <c r="F3788" s="36"/>
      <c r="G3788" s="66">
        <f>SICODI!J717</f>
        <v>425.38</v>
      </c>
    </row>
    <row r="3789" spans="2:7" x14ac:dyDescent="0.2">
      <c r="B3789" s="36">
        <v>716</v>
      </c>
      <c r="C3789" s="36" t="str">
        <f>SICODI!G718</f>
        <v>CXT09</v>
      </c>
      <c r="D3789" s="140" t="str">
        <f>SICODI!H718</f>
        <v>TERMINAL EXTERIOR TERMORESTRINGENTE PARA CABLE N2XSY 10 KV. DE  25 mm2.</v>
      </c>
      <c r="E3789" s="36" t="str">
        <f>SICODI!I718</f>
        <v>UND.</v>
      </c>
      <c r="F3789" s="36"/>
      <c r="G3789" s="66">
        <f>SICODI!J718</f>
        <v>146.87</v>
      </c>
    </row>
    <row r="3790" spans="2:7" x14ac:dyDescent="0.2">
      <c r="B3790" s="36">
        <v>717</v>
      </c>
      <c r="C3790" s="36" t="str">
        <f>SICODI!G719</f>
        <v>CXT10</v>
      </c>
      <c r="D3790" s="140" t="str">
        <f>SICODI!H719</f>
        <v>TERMINAL EXTERIOR TERMORESTRINGENTE PARA CABLE SECO 10 KV. DE  16-35 mm2.</v>
      </c>
      <c r="E3790" s="36" t="str">
        <f>SICODI!I719</f>
        <v>UND.</v>
      </c>
      <c r="F3790" s="36"/>
      <c r="G3790" s="66">
        <f>SICODI!J719</f>
        <v>197.88</v>
      </c>
    </row>
    <row r="3791" spans="2:7" x14ac:dyDescent="0.2">
      <c r="B3791" s="36">
        <v>718</v>
      </c>
      <c r="C3791" s="36" t="str">
        <f>SICODI!G720</f>
        <v>CXT100</v>
      </c>
      <c r="D3791" s="140" t="str">
        <f>SICODI!H720</f>
        <v>TERMINAL EXTERIOR TERMORESTRINGENTE PARA CABLE N2XSY 22.9 KV. DE  50 mm2.</v>
      </c>
      <c r="E3791" s="36" t="str">
        <f>SICODI!I720</f>
        <v>UND.</v>
      </c>
      <c r="F3791" s="36"/>
      <c r="G3791" s="66">
        <f>SICODI!J720</f>
        <v>393.36</v>
      </c>
    </row>
    <row r="3792" spans="2:7" x14ac:dyDescent="0.2">
      <c r="B3792" s="36">
        <v>719</v>
      </c>
      <c r="C3792" s="36" t="str">
        <f>SICODI!G721</f>
        <v>CXT101</v>
      </c>
      <c r="D3792" s="140" t="str">
        <f>SICODI!H721</f>
        <v>TERMINAL INTERIOR TERMORESTRINGENTE PARA CABLE N2XSY 22.9 KV. DE  50 mm2.</v>
      </c>
      <c r="E3792" s="36" t="str">
        <f>SICODI!I721</f>
        <v>UND.</v>
      </c>
      <c r="F3792" s="36"/>
      <c r="G3792" s="66">
        <f>SICODI!J721</f>
        <v>289.25</v>
      </c>
    </row>
    <row r="3793" spans="2:7" x14ac:dyDescent="0.2">
      <c r="B3793" s="36">
        <v>720</v>
      </c>
      <c r="C3793" s="36" t="str">
        <f>SICODI!G722</f>
        <v>CXT102</v>
      </c>
      <c r="D3793" s="140" t="str">
        <f>SICODI!H722</f>
        <v>TERMINAL EXTERIOR TERMORESTRINGENTE PARA CABLE N2XSY 22.9 KV. DE  120 mm2.</v>
      </c>
      <c r="E3793" s="36" t="str">
        <f>SICODI!I722</f>
        <v>UND.</v>
      </c>
      <c r="F3793" s="36"/>
      <c r="G3793" s="66">
        <f>SICODI!J722</f>
        <v>552.66</v>
      </c>
    </row>
    <row r="3794" spans="2:7" x14ac:dyDescent="0.2">
      <c r="B3794" s="36">
        <v>721</v>
      </c>
      <c r="C3794" s="36" t="str">
        <f>SICODI!G723</f>
        <v>CXT103</v>
      </c>
      <c r="D3794" s="140" t="str">
        <f>SICODI!H723</f>
        <v>TERMINAL INTERIOR TERMORESTRINGENTE PARA CABLE N2XSY 22.9 KV. DE  120 mm2.</v>
      </c>
      <c r="E3794" s="36" t="str">
        <f>SICODI!I723</f>
        <v>UND.</v>
      </c>
      <c r="F3794" s="36"/>
      <c r="G3794" s="66">
        <f>SICODI!J723</f>
        <v>934.96</v>
      </c>
    </row>
    <row r="3795" spans="2:7" x14ac:dyDescent="0.2">
      <c r="B3795" s="36">
        <v>722</v>
      </c>
      <c r="C3795" s="36" t="str">
        <f>SICODI!G724</f>
        <v>CXT104</v>
      </c>
      <c r="D3795" s="140" t="str">
        <f>SICODI!H724</f>
        <v>TERMINAL EXTERIOR TERMORESTRINGENTE PARA CABLE N2XSY 22.9 KV. DE  240 mm2.</v>
      </c>
      <c r="E3795" s="36" t="str">
        <f>SICODI!I724</f>
        <v>UND.</v>
      </c>
      <c r="F3795" s="36"/>
      <c r="G3795" s="66">
        <f>SICODI!J724</f>
        <v>992.81</v>
      </c>
    </row>
    <row r="3796" spans="2:7" x14ac:dyDescent="0.2">
      <c r="B3796" s="36">
        <v>723</v>
      </c>
      <c r="C3796" s="36" t="str">
        <f>SICODI!G725</f>
        <v>CXT105</v>
      </c>
      <c r="D3796" s="140" t="str">
        <f>SICODI!H725</f>
        <v>TERMINAL INTERIOR TERMORESTRINGENTE PARA CABLE N2XSY 22.9 KV. DE  240 mm2.</v>
      </c>
      <c r="E3796" s="36" t="str">
        <f>SICODI!I725</f>
        <v>UND.</v>
      </c>
      <c r="F3796" s="36"/>
      <c r="G3796" s="66">
        <f>SICODI!J725</f>
        <v>333.74</v>
      </c>
    </row>
    <row r="3797" spans="2:7" x14ac:dyDescent="0.2">
      <c r="B3797" s="36">
        <v>724</v>
      </c>
      <c r="C3797" s="36" t="str">
        <f>SICODI!G726</f>
        <v>CXT106</v>
      </c>
      <c r="D3797" s="140" t="str">
        <f>SICODI!H726</f>
        <v>TERMINAL PARA B.T. PARA CABLE NA2XY 70 mm2</v>
      </c>
      <c r="E3797" s="36" t="str">
        <f>SICODI!I726</f>
        <v>UND.</v>
      </c>
      <c r="F3797" s="36"/>
      <c r="G3797" s="66">
        <f>SICODI!J726</f>
        <v>9.61</v>
      </c>
    </row>
    <row r="3798" spans="2:7" x14ac:dyDescent="0.2">
      <c r="B3798" s="36">
        <v>725</v>
      </c>
      <c r="C3798" s="36" t="str">
        <f>SICODI!G727</f>
        <v>CXT107</v>
      </c>
      <c r="D3798" s="140" t="str">
        <f>SICODI!H727</f>
        <v>TERMINAL PARA B.T. PARA CABLE NA2XY 150 mm2</v>
      </c>
      <c r="E3798" s="36" t="str">
        <f>SICODI!I727</f>
        <v>UND.</v>
      </c>
      <c r="F3798" s="36"/>
      <c r="G3798" s="66">
        <f>SICODI!J727</f>
        <v>24.42</v>
      </c>
    </row>
    <row r="3799" spans="2:7" x14ac:dyDescent="0.2">
      <c r="B3799" s="36">
        <v>726</v>
      </c>
      <c r="C3799" s="36" t="str">
        <f>SICODI!G728</f>
        <v>CXT108</v>
      </c>
      <c r="D3799" s="140" t="str">
        <f>SICODI!H728</f>
        <v>TERMINAL PARA B.T. PARA CABLE NA2XY 240 mm2</v>
      </c>
      <c r="E3799" s="36" t="str">
        <f>SICODI!I728</f>
        <v>UND.</v>
      </c>
      <c r="F3799" s="36"/>
      <c r="G3799" s="66">
        <f>SICODI!J728</f>
        <v>21.22</v>
      </c>
    </row>
    <row r="3800" spans="2:7" x14ac:dyDescent="0.2">
      <c r="B3800" s="36">
        <v>727</v>
      </c>
      <c r="C3800" s="36" t="str">
        <f>SICODI!G729</f>
        <v>CXT109</v>
      </c>
      <c r="D3800" s="140" t="str">
        <f>SICODI!H729</f>
        <v>TERMINAL PARA B.T. PARA CABLE NA2XY 400 mm2</v>
      </c>
      <c r="E3800" s="36" t="str">
        <f>SICODI!I729</f>
        <v>UND.</v>
      </c>
      <c r="F3800" s="36"/>
      <c r="G3800" s="66">
        <f>SICODI!J729</f>
        <v>88.43</v>
      </c>
    </row>
    <row r="3801" spans="2:7" x14ac:dyDescent="0.2">
      <c r="B3801" s="36">
        <v>728</v>
      </c>
      <c r="C3801" s="36" t="str">
        <f>SICODI!G730</f>
        <v>CXT11</v>
      </c>
      <c r="D3801" s="140" t="str">
        <f>SICODI!H730</f>
        <v>TERMINAL EXTERIOR TERMORESTRINGENTE PARA CABLE SECO 10 KV. DE  70 mm2.</v>
      </c>
      <c r="E3801" s="36" t="str">
        <f>SICODI!I730</f>
        <v>UND.</v>
      </c>
      <c r="F3801" s="36"/>
      <c r="G3801" s="66">
        <f>SICODI!J730</f>
        <v>209.41</v>
      </c>
    </row>
    <row r="3802" spans="2:7" x14ac:dyDescent="0.2">
      <c r="B3802" s="36">
        <v>729</v>
      </c>
      <c r="C3802" s="36" t="str">
        <f>SICODI!G731</f>
        <v>CXT110</v>
      </c>
      <c r="D3802" s="140" t="str">
        <f>SICODI!H731</f>
        <v>TERMINAL EXTERIOR TERMORESTRINGENTE PARA CABLE NA2XSY 10 KV. DE  70 mm2.</v>
      </c>
      <c r="E3802" s="36" t="str">
        <f>SICODI!I731</f>
        <v>UND.</v>
      </c>
      <c r="F3802" s="36"/>
      <c r="G3802" s="66">
        <f>SICODI!J731</f>
        <v>125.36</v>
      </c>
    </row>
    <row r="3803" spans="2:7" x14ac:dyDescent="0.2">
      <c r="B3803" s="36">
        <v>730</v>
      </c>
      <c r="C3803" s="36" t="str">
        <f>SICODI!G732</f>
        <v>CXT111</v>
      </c>
      <c r="D3803" s="140" t="str">
        <f>SICODI!H732</f>
        <v>TERMINAL INTERIOR TERMORESTRINGENTE PARA CABLE NA2XSY 10 KV. DE  70 mm2.</v>
      </c>
      <c r="E3803" s="36" t="str">
        <f>SICODI!I732</f>
        <v>UND.</v>
      </c>
      <c r="F3803" s="36"/>
      <c r="G3803" s="66">
        <f>SICODI!J732</f>
        <v>114.21</v>
      </c>
    </row>
    <row r="3804" spans="2:7" x14ac:dyDescent="0.2">
      <c r="B3804" s="36">
        <v>731</v>
      </c>
      <c r="C3804" s="36" t="str">
        <f>SICODI!G733</f>
        <v>CXT112</v>
      </c>
      <c r="D3804" s="140" t="str">
        <f>SICODI!H733</f>
        <v>TERMINAL EXTERIOR TERMORESTRINGENTE PARA CABLE NA2XSY 10 KV. DE  150 mm2.</v>
      </c>
      <c r="E3804" s="36" t="str">
        <f>SICODI!I733</f>
        <v>UND.</v>
      </c>
      <c r="F3804" s="36"/>
      <c r="G3804" s="66">
        <f>SICODI!J733</f>
        <v>99.15</v>
      </c>
    </row>
    <row r="3805" spans="2:7" x14ac:dyDescent="0.2">
      <c r="B3805" s="36">
        <v>732</v>
      </c>
      <c r="C3805" s="36" t="str">
        <f>SICODI!G734</f>
        <v>CXT113</v>
      </c>
      <c r="D3805" s="140" t="str">
        <f>SICODI!H734</f>
        <v>TERMINAL INTERIOR TERMORESTRINGENTE PARA CABLE NA2XSY 10 KV. DE  150 mm2.</v>
      </c>
      <c r="E3805" s="36" t="str">
        <f>SICODI!I734</f>
        <v>UND.</v>
      </c>
      <c r="F3805" s="36"/>
      <c r="G3805" s="66">
        <f>SICODI!J734</f>
        <v>129.59</v>
      </c>
    </row>
    <row r="3806" spans="2:7" x14ac:dyDescent="0.2">
      <c r="B3806" s="36">
        <v>733</v>
      </c>
      <c r="C3806" s="36" t="str">
        <f>SICODI!G735</f>
        <v>CXT114</v>
      </c>
      <c r="D3806" s="140" t="str">
        <f>SICODI!H735</f>
        <v>TERMINAL EXTERIOR TERMORESTRINGENTE PARA CABLE NA2XSY 10 KV. DE  240 mm2.</v>
      </c>
      <c r="E3806" s="36" t="str">
        <f>SICODI!I735</f>
        <v>UND.</v>
      </c>
      <c r="F3806" s="36"/>
      <c r="G3806" s="66">
        <f>SICODI!J735</f>
        <v>125.16</v>
      </c>
    </row>
    <row r="3807" spans="2:7" x14ac:dyDescent="0.2">
      <c r="B3807" s="36">
        <v>734</v>
      </c>
      <c r="C3807" s="36" t="str">
        <f>SICODI!G736</f>
        <v>CXT115</v>
      </c>
      <c r="D3807" s="140" t="str">
        <f>SICODI!H736</f>
        <v>TERMINAL INTERIOR TERMORESTRINGENTE PARA CABLE NA2XSY 10 KV. DE  240 mm2.</v>
      </c>
      <c r="E3807" s="36" t="str">
        <f>SICODI!I736</f>
        <v>UND.</v>
      </c>
      <c r="F3807" s="36"/>
      <c r="G3807" s="66">
        <f>SICODI!J736</f>
        <v>146.11000000000001</v>
      </c>
    </row>
    <row r="3808" spans="2:7" x14ac:dyDescent="0.2">
      <c r="B3808" s="36">
        <v>735</v>
      </c>
      <c r="C3808" s="36" t="str">
        <f>SICODI!G737</f>
        <v>CXT116</v>
      </c>
      <c r="D3808" s="140" t="str">
        <f>SICODI!H737</f>
        <v>TERMINAL EXTERIOR TERMORESTRINGENTE PARA CABLE NA2XSY 10 KV. DE  400 mm2.</v>
      </c>
      <c r="E3808" s="36" t="str">
        <f>SICODI!I737</f>
        <v>UND.</v>
      </c>
      <c r="F3808" s="36"/>
      <c r="G3808" s="66">
        <f>SICODI!J737</f>
        <v>154.94</v>
      </c>
    </row>
    <row r="3809" spans="2:7" x14ac:dyDescent="0.2">
      <c r="B3809" s="36">
        <v>736</v>
      </c>
      <c r="C3809" s="36" t="str">
        <f>SICODI!G738</f>
        <v>CXT117</v>
      </c>
      <c r="D3809" s="140" t="str">
        <f>SICODI!H738</f>
        <v>TERMINAL INTERIOR TERMORESTRINGENTE PARA CABLE NA2XSY 10 KV. DE  400 mm2.</v>
      </c>
      <c r="E3809" s="36" t="str">
        <f>SICODI!I738</f>
        <v>UND.</v>
      </c>
      <c r="F3809" s="36"/>
      <c r="G3809" s="66">
        <f>SICODI!J738</f>
        <v>183.76</v>
      </c>
    </row>
    <row r="3810" spans="2:7" x14ac:dyDescent="0.2">
      <c r="B3810" s="36">
        <v>737</v>
      </c>
      <c r="C3810" s="36" t="str">
        <f>SICODI!G739</f>
        <v>CXT118</v>
      </c>
      <c r="D3810" s="140" t="str">
        <f>SICODI!H739</f>
        <v>TERMINAL PARA B.T. PARA CABLE NA2XY 120 mm2</v>
      </c>
      <c r="E3810" s="36" t="str">
        <f>SICODI!I739</f>
        <v>UND.</v>
      </c>
      <c r="F3810" s="36"/>
      <c r="G3810" s="66">
        <f>SICODI!J739</f>
        <v>4.04</v>
      </c>
    </row>
    <row r="3811" spans="2:7" x14ac:dyDescent="0.2">
      <c r="B3811" s="36">
        <v>738</v>
      </c>
      <c r="C3811" s="36" t="str">
        <f>SICODI!G740</f>
        <v>CXT12</v>
      </c>
      <c r="D3811" s="140" t="str">
        <f>SICODI!H740</f>
        <v>TERMINAL EXTERIOR TERMORESTRINGENTE PARA CABLE SECO 10 KV. DE 120 mm2.</v>
      </c>
      <c r="E3811" s="36" t="str">
        <f>SICODI!I740</f>
        <v>UND.</v>
      </c>
      <c r="F3811" s="36"/>
      <c r="G3811" s="66">
        <f>SICODI!J740</f>
        <v>232.94</v>
      </c>
    </row>
    <row r="3812" spans="2:7" x14ac:dyDescent="0.2">
      <c r="B3812" s="36">
        <v>739</v>
      </c>
      <c r="C3812" s="36" t="str">
        <f>SICODI!G741</f>
        <v>CXT13</v>
      </c>
      <c r="D3812" s="140" t="str">
        <f>SICODI!H741</f>
        <v>TERMINAL EXTERIOR TERMORESTRINGENTE PARA CABLE SECO 10 KV. DE 240 mm2.</v>
      </c>
      <c r="E3812" s="36" t="str">
        <f>SICODI!I741</f>
        <v>UND.</v>
      </c>
      <c r="F3812" s="36"/>
      <c r="G3812" s="66">
        <f>SICODI!J741</f>
        <v>280</v>
      </c>
    </row>
    <row r="3813" spans="2:7" x14ac:dyDescent="0.2">
      <c r="B3813" s="36">
        <v>740</v>
      </c>
      <c r="C3813" s="36" t="str">
        <f>SICODI!G742</f>
        <v>CXT132</v>
      </c>
      <c r="D3813" s="140" t="str">
        <f>SICODI!H742</f>
        <v>TERMINAL EXTERIOR TERMORESTRINGENTE PARA CABLE N2XSY 20 KV. DE  120 mm2.</v>
      </c>
      <c r="E3813" s="36" t="str">
        <f>SICODI!I742</f>
        <v>UND.</v>
      </c>
      <c r="F3813" s="36"/>
      <c r="G3813" s="66">
        <f>SICODI!J742</f>
        <v>552.66</v>
      </c>
    </row>
    <row r="3814" spans="2:7" x14ac:dyDescent="0.2">
      <c r="B3814" s="36">
        <v>741</v>
      </c>
      <c r="C3814" s="36" t="str">
        <f>SICODI!G743</f>
        <v>CXT133</v>
      </c>
      <c r="D3814" s="140" t="str">
        <f>SICODI!H743</f>
        <v>TERMINAL INTERIOR TERMORESTRINGENTE PARA CABLE N2XSY 20 KV. DE  120 mm2.</v>
      </c>
      <c r="E3814" s="36" t="str">
        <f>SICODI!I743</f>
        <v>UND.</v>
      </c>
      <c r="F3814" s="36"/>
      <c r="G3814" s="66">
        <f>SICODI!J743</f>
        <v>607.91999999999996</v>
      </c>
    </row>
    <row r="3815" spans="2:7" x14ac:dyDescent="0.2">
      <c r="B3815" s="36">
        <v>742</v>
      </c>
      <c r="C3815" s="36" t="str">
        <f>SICODI!G744</f>
        <v>CXT134</v>
      </c>
      <c r="D3815" s="140" t="str">
        <f>SICODI!H744</f>
        <v>TERMINAL EXTERIOR TERMORESTRINGENTE PARA CABLE N2XSY 20 KV. DE  500 mm2.</v>
      </c>
      <c r="E3815" s="36" t="str">
        <f>SICODI!I744</f>
        <v>UND.</v>
      </c>
      <c r="F3815" s="36"/>
      <c r="G3815" s="66">
        <f>SICODI!J744</f>
        <v>1944.02</v>
      </c>
    </row>
    <row r="3816" spans="2:7" x14ac:dyDescent="0.2">
      <c r="B3816" s="36">
        <v>743</v>
      </c>
      <c r="C3816" s="36" t="str">
        <f>SICODI!G745</f>
        <v>CXT135</v>
      </c>
      <c r="D3816" s="140" t="str">
        <f>SICODI!H745</f>
        <v>TERMINAL INTERIOR TERMORESTRINGENTE PARA CABLE N2XSY 20 KV. DE  500 mm2.</v>
      </c>
      <c r="E3816" s="36" t="str">
        <f>SICODI!I745</f>
        <v>UND.</v>
      </c>
      <c r="F3816" s="36"/>
      <c r="G3816" s="66">
        <f>SICODI!J745</f>
        <v>2138.42</v>
      </c>
    </row>
    <row r="3817" spans="2:7" x14ac:dyDescent="0.2">
      <c r="B3817" s="36">
        <v>744</v>
      </c>
      <c r="C3817" s="36" t="str">
        <f>SICODI!G746</f>
        <v>CXT136</v>
      </c>
      <c r="D3817" s="140" t="str">
        <f>SICODI!H746</f>
        <v>TERMINAL PARA B.T. PARA CABLE NA2XY 10 mm2</v>
      </c>
      <c r="E3817" s="36" t="str">
        <f>SICODI!I746</f>
        <v>UND.</v>
      </c>
      <c r="F3817" s="36"/>
      <c r="G3817" s="66">
        <f>SICODI!J746</f>
        <v>7.3</v>
      </c>
    </row>
    <row r="3818" spans="2:7" x14ac:dyDescent="0.2">
      <c r="B3818" s="36">
        <v>745</v>
      </c>
      <c r="C3818" s="36" t="str">
        <f>SICODI!G747</f>
        <v>CXT137</v>
      </c>
      <c r="D3818" s="140" t="str">
        <f>SICODI!H747</f>
        <v>TERMINAL PARA B.T. PARA CABLE NA2XY 16 mm2</v>
      </c>
      <c r="E3818" s="36" t="str">
        <f>SICODI!I747</f>
        <v>UND.</v>
      </c>
      <c r="F3818" s="36"/>
      <c r="G3818" s="66">
        <f>SICODI!J747</f>
        <v>7.58</v>
      </c>
    </row>
    <row r="3819" spans="2:7" x14ac:dyDescent="0.2">
      <c r="B3819" s="36">
        <v>746</v>
      </c>
      <c r="C3819" s="36" t="str">
        <f>SICODI!G748</f>
        <v>CXT138</v>
      </c>
      <c r="D3819" s="140" t="str">
        <f>SICODI!H748</f>
        <v>TERMINAL PARA B.T. PARA CABLE NA2XY 35 mm2</v>
      </c>
      <c r="E3819" s="36" t="str">
        <f>SICODI!I748</f>
        <v>UND.</v>
      </c>
      <c r="F3819" s="36"/>
      <c r="G3819" s="66">
        <f>SICODI!J748</f>
        <v>8.52</v>
      </c>
    </row>
    <row r="3820" spans="2:7" x14ac:dyDescent="0.2">
      <c r="B3820" s="36">
        <v>747</v>
      </c>
      <c r="C3820" s="36" t="str">
        <f>SICODI!G749</f>
        <v>CXT139</v>
      </c>
      <c r="D3820" s="140" t="str">
        <f>SICODI!H749</f>
        <v>TERMINAL INTERIOR TERMORESTRINGENTE PARA CABLE SECO 10 KV. DE  50 mm2.</v>
      </c>
      <c r="E3820" s="36" t="str">
        <f>SICODI!I749</f>
        <v>UND.</v>
      </c>
      <c r="F3820" s="36"/>
      <c r="G3820" s="66">
        <f>SICODI!J749</f>
        <v>97.69</v>
      </c>
    </row>
    <row r="3821" spans="2:7" x14ac:dyDescent="0.2">
      <c r="B3821" s="36">
        <v>748</v>
      </c>
      <c r="C3821" s="36" t="str">
        <f>SICODI!G750</f>
        <v>CXT14</v>
      </c>
      <c r="D3821" s="140" t="str">
        <f>SICODI!H750</f>
        <v>TERMINAL INTERIOR EPDM PARA CABLE SECO 10 KV. DE 35 mm2.</v>
      </c>
      <c r="E3821" s="36" t="str">
        <f>SICODI!I750</f>
        <v>UND.</v>
      </c>
      <c r="F3821" s="36"/>
      <c r="G3821" s="66">
        <f>SICODI!J750</f>
        <v>367.1</v>
      </c>
    </row>
    <row r="3822" spans="2:7" x14ac:dyDescent="0.2">
      <c r="B3822" s="36">
        <v>749</v>
      </c>
      <c r="C3822" s="36" t="str">
        <f>SICODI!G751</f>
        <v>CXT140</v>
      </c>
      <c r="D3822" s="140" t="str">
        <f>SICODI!H751</f>
        <v>TERMINAL INTERIOR TERMORESTRINGENTE PARA CABLE SECO 10 KV. DE  185 mm2.</v>
      </c>
      <c r="E3822" s="36" t="str">
        <f>SICODI!I751</f>
        <v>UND.</v>
      </c>
      <c r="F3822" s="36"/>
      <c r="G3822" s="66">
        <f>SICODI!J751</f>
        <v>234.43</v>
      </c>
    </row>
    <row r="3823" spans="2:7" x14ac:dyDescent="0.2">
      <c r="B3823" s="36">
        <v>750</v>
      </c>
      <c r="C3823" s="36" t="str">
        <f>SICODI!G752</f>
        <v>CXT141</v>
      </c>
      <c r="D3823" s="140" t="str">
        <f>SICODI!H752</f>
        <v>TERMINAL EXTERIOR TERMORESTRINGENTE PARA CABLE SECO 10 KV. DE  50 mm2.</v>
      </c>
      <c r="E3823" s="36" t="str">
        <f>SICODI!I752</f>
        <v>UND.</v>
      </c>
      <c r="F3823" s="36"/>
      <c r="G3823" s="66">
        <f>SICODI!J752</f>
        <v>203.41</v>
      </c>
    </row>
    <row r="3824" spans="2:7" x14ac:dyDescent="0.2">
      <c r="B3824" s="36">
        <v>751</v>
      </c>
      <c r="C3824" s="36" t="str">
        <f>SICODI!G753</f>
        <v>CXT142</v>
      </c>
      <c r="D3824" s="140" t="str">
        <f>SICODI!H753</f>
        <v>TERMINAL EXTERIOR TERMORESTRINGENTE PARA CABLE SECO 10 KV. DE  185 mm2.</v>
      </c>
      <c r="E3824" s="36" t="str">
        <f>SICODI!I753</f>
        <v>UND.</v>
      </c>
      <c r="F3824" s="36"/>
      <c r="G3824" s="66">
        <f>SICODI!J753</f>
        <v>257.92</v>
      </c>
    </row>
    <row r="3825" spans="2:7" x14ac:dyDescent="0.2">
      <c r="B3825" s="36">
        <v>752</v>
      </c>
      <c r="C3825" s="36" t="str">
        <f>SICODI!G754</f>
        <v>CXT15</v>
      </c>
      <c r="D3825" s="140" t="str">
        <f>SICODI!H754</f>
        <v>TERMINAL INTERIOR EPDM PARA CABLE SECO 10 KV. DE 70 mm2.</v>
      </c>
      <c r="E3825" s="36" t="str">
        <f>SICODI!I754</f>
        <v>UND.</v>
      </c>
      <c r="F3825" s="36"/>
      <c r="G3825" s="66">
        <f>SICODI!J754</f>
        <v>459.36</v>
      </c>
    </row>
    <row r="3826" spans="2:7" x14ac:dyDescent="0.2">
      <c r="B3826" s="36">
        <v>753</v>
      </c>
      <c r="C3826" s="36" t="str">
        <f>SICODI!G755</f>
        <v>CXT16</v>
      </c>
      <c r="D3826" s="140" t="str">
        <f>SICODI!H755</f>
        <v>TERMINAL INTERIOR PORCELANA PARA CABLE NKY 10 KV. DE  16 mm2.</v>
      </c>
      <c r="E3826" s="36" t="str">
        <f>SICODI!I755</f>
        <v>UND.</v>
      </c>
      <c r="F3826" s="36"/>
      <c r="G3826" s="66">
        <f>SICODI!J755</f>
        <v>464.12</v>
      </c>
    </row>
    <row r="3827" spans="2:7" x14ac:dyDescent="0.2">
      <c r="B3827" s="36">
        <v>754</v>
      </c>
      <c r="C3827" s="36" t="str">
        <f>SICODI!G756</f>
        <v>CXT17</v>
      </c>
      <c r="D3827" s="140" t="str">
        <f>SICODI!H756</f>
        <v>TERMINAL INTERIOR PORCELANA PARA CABLE NKY 10 KV. DE  35 mm2.</v>
      </c>
      <c r="E3827" s="36" t="str">
        <f>SICODI!I756</f>
        <v>UND.</v>
      </c>
      <c r="F3827" s="36"/>
      <c r="G3827" s="66">
        <f>SICODI!J756</f>
        <v>464.12</v>
      </c>
    </row>
    <row r="3828" spans="2:7" x14ac:dyDescent="0.2">
      <c r="B3828" s="36">
        <v>755</v>
      </c>
      <c r="C3828" s="36" t="str">
        <f>SICODI!G757</f>
        <v>CXT18</v>
      </c>
      <c r="D3828" s="140" t="str">
        <f>SICODI!H757</f>
        <v>TERMINAL INTERIOR PORCELANA PARA CABLE NKY 10 KV. DE  70 mm2.</v>
      </c>
      <c r="E3828" s="36" t="str">
        <f>SICODI!I757</f>
        <v>UND.</v>
      </c>
      <c r="F3828" s="36"/>
      <c r="G3828" s="66">
        <f>SICODI!J757</f>
        <v>604.21</v>
      </c>
    </row>
    <row r="3829" spans="2:7" x14ac:dyDescent="0.2">
      <c r="B3829" s="36">
        <v>756</v>
      </c>
      <c r="C3829" s="36" t="str">
        <f>SICODI!G758</f>
        <v>CXT19</v>
      </c>
      <c r="D3829" s="140" t="str">
        <f>SICODI!H758</f>
        <v>TERMINAL INTERIOR PORCELANA PARA CABLE NKY 10 KV. DE 120 mm2.</v>
      </c>
      <c r="E3829" s="36" t="str">
        <f>SICODI!I758</f>
        <v>UND.</v>
      </c>
      <c r="F3829" s="36"/>
      <c r="G3829" s="66">
        <f>SICODI!J758</f>
        <v>632.94000000000005</v>
      </c>
    </row>
    <row r="3830" spans="2:7" x14ac:dyDescent="0.2">
      <c r="B3830" s="36">
        <v>757</v>
      </c>
      <c r="C3830" s="36" t="str">
        <f>SICODI!G759</f>
        <v>CXT20</v>
      </c>
      <c r="D3830" s="140" t="str">
        <f>SICODI!H759</f>
        <v>TERMINAL INTERIOR PORCELANA PARA CABLE NKY 10 KV. DE 240 mm2.</v>
      </c>
      <c r="E3830" s="36" t="str">
        <f>SICODI!I759</f>
        <v>UND.</v>
      </c>
      <c r="F3830" s="36"/>
      <c r="G3830" s="66">
        <f>SICODI!J759</f>
        <v>770.44</v>
      </c>
    </row>
    <row r="3831" spans="2:7" x14ac:dyDescent="0.2">
      <c r="B3831" s="36">
        <v>758</v>
      </c>
      <c r="C3831" s="36" t="str">
        <f>SICODI!G760</f>
        <v>CXT21</v>
      </c>
      <c r="D3831" s="140" t="str">
        <f>SICODI!H760</f>
        <v>TERMINAL INTERIOR TERMORESTRINGENTE PARA CABLE N2XSY 10 KV. DE  25 mm2.</v>
      </c>
      <c r="E3831" s="36" t="str">
        <f>SICODI!I760</f>
        <v>UND.</v>
      </c>
      <c r="F3831" s="36"/>
      <c r="G3831" s="66">
        <f>SICODI!J760</f>
        <v>171.76</v>
      </c>
    </row>
    <row r="3832" spans="2:7" x14ac:dyDescent="0.2">
      <c r="B3832" s="36">
        <v>759</v>
      </c>
      <c r="C3832" s="36" t="str">
        <f>SICODI!G761</f>
        <v>CXT22</v>
      </c>
      <c r="D3832" s="140" t="str">
        <f>SICODI!H761</f>
        <v>TERMINAL INTERIOR TERMORESTRINGENTE PARA CABLE NKY 10 KV. DE  16 mm2.</v>
      </c>
      <c r="E3832" s="36" t="str">
        <f>SICODI!I761</f>
        <v>UND.</v>
      </c>
      <c r="F3832" s="36"/>
      <c r="G3832" s="66">
        <f>SICODI!J761</f>
        <v>403.83</v>
      </c>
    </row>
    <row r="3833" spans="2:7" x14ac:dyDescent="0.2">
      <c r="B3833" s="36">
        <v>760</v>
      </c>
      <c r="C3833" s="36" t="str">
        <f>SICODI!G762</f>
        <v>CXT23</v>
      </c>
      <c r="D3833" s="140" t="str">
        <f>SICODI!H762</f>
        <v>TERMINAL INTERIOR TERMORESTRINGENTE PARA CABLE NKY 10 KV. DE  35 mm2.</v>
      </c>
      <c r="E3833" s="36" t="str">
        <f>SICODI!I762</f>
        <v>UND.</v>
      </c>
      <c r="F3833" s="36"/>
      <c r="G3833" s="66">
        <f>SICODI!J762</f>
        <v>445.6</v>
      </c>
    </row>
    <row r="3834" spans="2:7" x14ac:dyDescent="0.2">
      <c r="B3834" s="36">
        <v>761</v>
      </c>
      <c r="C3834" s="36" t="str">
        <f>SICODI!G763</f>
        <v>CXT24</v>
      </c>
      <c r="D3834" s="140" t="str">
        <f>SICODI!H763</f>
        <v>TERMINAL INTERIOR TERMORESTRINGENTE PARA CABLE NKY 10 KV. DE  70 mm2.</v>
      </c>
      <c r="E3834" s="36" t="str">
        <f>SICODI!I763</f>
        <v>UND.</v>
      </c>
      <c r="F3834" s="36"/>
      <c r="G3834" s="66">
        <f>SICODI!J763</f>
        <v>132.84</v>
      </c>
    </row>
    <row r="3835" spans="2:7" x14ac:dyDescent="0.2">
      <c r="B3835" s="36">
        <v>762</v>
      </c>
      <c r="C3835" s="36" t="str">
        <f>SICODI!G764</f>
        <v>CXT25</v>
      </c>
      <c r="D3835" s="140" t="str">
        <f>SICODI!H764</f>
        <v>TERMINAL INTERIOR TERMORESTRINGENTE PARA CABLE NKY 10 KV. DE 120 mm2.</v>
      </c>
      <c r="E3835" s="36" t="str">
        <f>SICODI!I764</f>
        <v>UND.</v>
      </c>
      <c r="F3835" s="36"/>
      <c r="G3835" s="66">
        <f>SICODI!J764</f>
        <v>163.77000000000001</v>
      </c>
    </row>
    <row r="3836" spans="2:7" x14ac:dyDescent="0.2">
      <c r="B3836" s="36">
        <v>763</v>
      </c>
      <c r="C3836" s="36" t="str">
        <f>SICODI!G765</f>
        <v>CXT26</v>
      </c>
      <c r="D3836" s="140" t="str">
        <f>SICODI!H765</f>
        <v>TERMINAL INTERIOR TERMORESTRINGENTE PARA CABLE NKY 10 KV. DE 240 mm2.</v>
      </c>
      <c r="E3836" s="36" t="str">
        <f>SICODI!I765</f>
        <v>UND.</v>
      </c>
      <c r="F3836" s="36"/>
      <c r="G3836" s="66">
        <f>SICODI!J765</f>
        <v>706.18</v>
      </c>
    </row>
    <row r="3837" spans="2:7" x14ac:dyDescent="0.2">
      <c r="B3837" s="36">
        <v>764</v>
      </c>
      <c r="C3837" s="36" t="str">
        <f>SICODI!G766</f>
        <v>CXT27</v>
      </c>
      <c r="D3837" s="140" t="str">
        <f>SICODI!H766</f>
        <v>TERMINAL INTERIOR TERMORESTRINGENTE PARA CABLE SECO 10 KV. DE  16-35 mm2.</v>
      </c>
      <c r="E3837" s="36" t="str">
        <f>SICODI!I766</f>
        <v>UND.</v>
      </c>
      <c r="F3837" s="36"/>
      <c r="G3837" s="66">
        <f>SICODI!J766</f>
        <v>203.06</v>
      </c>
    </row>
    <row r="3838" spans="2:7" x14ac:dyDescent="0.2">
      <c r="B3838" s="36">
        <v>765</v>
      </c>
      <c r="C3838" s="36" t="str">
        <f>SICODI!G767</f>
        <v>CXT28</v>
      </c>
      <c r="D3838" s="140" t="str">
        <f>SICODI!H767</f>
        <v>TERMINAL INTERIOR TERMORESTRINGENTE PARA CABLE SECO 10 KV. DE  70 mm2.</v>
      </c>
      <c r="E3838" s="36" t="str">
        <f>SICODI!I767</f>
        <v>UND.</v>
      </c>
      <c r="F3838" s="36"/>
      <c r="G3838" s="66">
        <f>SICODI!J767</f>
        <v>122.35</v>
      </c>
    </row>
    <row r="3839" spans="2:7" x14ac:dyDescent="0.2">
      <c r="B3839" s="36">
        <v>766</v>
      </c>
      <c r="C3839" s="36" t="str">
        <f>SICODI!G768</f>
        <v>CXT29</v>
      </c>
      <c r="D3839" s="140" t="str">
        <f>SICODI!H768</f>
        <v>TERMINAL INTERIOR TERMORESTRINGENTE PARA CABLE SECO 10 KV. DE 120 mm2.</v>
      </c>
      <c r="E3839" s="36" t="str">
        <f>SICODI!I768</f>
        <v>UND.</v>
      </c>
      <c r="F3839" s="36"/>
      <c r="G3839" s="66">
        <f>SICODI!J768</f>
        <v>335.25</v>
      </c>
    </row>
    <row r="3840" spans="2:7" x14ac:dyDescent="0.2">
      <c r="B3840" s="36">
        <v>767</v>
      </c>
      <c r="C3840" s="36" t="str">
        <f>SICODI!G769</f>
        <v>CXT30</v>
      </c>
      <c r="D3840" s="140" t="str">
        <f>SICODI!H769</f>
        <v>TERMINAL INTERIOR TERMORESTRINGENTE PARA CABLE SECO 10 KV. DE 240 mm2.</v>
      </c>
      <c r="E3840" s="36" t="str">
        <f>SICODI!I769</f>
        <v>UND.</v>
      </c>
      <c r="F3840" s="36"/>
      <c r="G3840" s="66">
        <f>SICODI!J769</f>
        <v>279.02999999999997</v>
      </c>
    </row>
    <row r="3841" spans="2:7" x14ac:dyDescent="0.2">
      <c r="B3841" s="36">
        <v>768</v>
      </c>
      <c r="C3841" s="36" t="str">
        <f>SICODI!G770</f>
        <v>CXT31</v>
      </c>
      <c r="D3841" s="140" t="str">
        <f>SICODI!H770</f>
        <v>TERMINAL PARA B.T. PARA CABLE NKY</v>
      </c>
      <c r="E3841" s="36" t="str">
        <f>SICODI!I770</f>
        <v>UND.</v>
      </c>
      <c r="F3841" s="36"/>
      <c r="G3841" s="66">
        <f>SICODI!J770</f>
        <v>90.82</v>
      </c>
    </row>
    <row r="3842" spans="2:7" x14ac:dyDescent="0.2">
      <c r="B3842" s="36">
        <v>769</v>
      </c>
      <c r="C3842" s="36" t="str">
        <f>SICODI!G771</f>
        <v>CXT32</v>
      </c>
      <c r="D3842" s="140" t="str">
        <f>SICODI!H771</f>
        <v>TERMINAL PARA B.T. PARA CABLE SECO</v>
      </c>
      <c r="E3842" s="36" t="str">
        <f>SICODI!I771</f>
        <v>UND.</v>
      </c>
      <c r="F3842" s="36"/>
      <c r="G3842" s="66">
        <f>SICODI!J771</f>
        <v>21.53</v>
      </c>
    </row>
    <row r="3843" spans="2:7" x14ac:dyDescent="0.2">
      <c r="B3843" s="36">
        <v>770</v>
      </c>
      <c r="C3843" s="36" t="str">
        <f>SICODI!G772</f>
        <v>CXT36</v>
      </c>
      <c r="D3843" s="140" t="str">
        <f>SICODI!H772</f>
        <v>TERMINAL INTERIOR PARA CABLE N2XSY 3-1X 25 HASTA 3-1X50 MM2  10KV.</v>
      </c>
      <c r="E3843" s="36" t="str">
        <f>SICODI!I772</f>
        <v>UND.</v>
      </c>
      <c r="F3843" s="36"/>
      <c r="G3843" s="66">
        <f>SICODI!J772</f>
        <v>249.32</v>
      </c>
    </row>
    <row r="3844" spans="2:7" x14ac:dyDescent="0.2">
      <c r="B3844" s="36">
        <v>771</v>
      </c>
      <c r="C3844" s="36" t="str">
        <f>SICODI!G773</f>
        <v>CXT37</v>
      </c>
      <c r="D3844" s="140" t="str">
        <f>SICODI!H773</f>
        <v>TERMINAL EXTERIOR PARA CABLE N2XSY 3-1X25 HASTA 3-1X50 MM2  10KV</v>
      </c>
      <c r="E3844" s="36" t="str">
        <f>SICODI!I773</f>
        <v>UND.</v>
      </c>
      <c r="F3844" s="36"/>
      <c r="G3844" s="66">
        <f>SICODI!J773</f>
        <v>119.16</v>
      </c>
    </row>
    <row r="3845" spans="2:7" x14ac:dyDescent="0.2">
      <c r="B3845" s="36">
        <v>772</v>
      </c>
      <c r="C3845" s="36" t="str">
        <f>SICODI!G774</f>
        <v>CXT38</v>
      </c>
      <c r="D3845" s="140" t="str">
        <f>SICODI!H774</f>
        <v>TERMINAL TP. CAJA INTEMPERIE CABLE NKY 10KV.3X35MM2. TERMOCONTRAIBLE</v>
      </c>
      <c r="E3845" s="36" t="str">
        <f>SICODI!I774</f>
        <v>UND.</v>
      </c>
      <c r="F3845" s="36"/>
      <c r="G3845" s="66">
        <f>SICODI!J774</f>
        <v>436.89</v>
      </c>
    </row>
    <row r="3846" spans="2:7" x14ac:dyDescent="0.2">
      <c r="B3846" s="36">
        <v>773</v>
      </c>
      <c r="C3846" s="36" t="str">
        <f>SICODI!G775</f>
        <v>CXT39</v>
      </c>
      <c r="D3846" s="140" t="str">
        <f>SICODI!H775</f>
        <v>TERMINAL TP. CAJA INTEMPERIE CABLE NKY 10KV.3X120MM2. TERMOCONTRAIBLE</v>
      </c>
      <c r="E3846" s="36" t="str">
        <f>SICODI!I775</f>
        <v>UND.</v>
      </c>
      <c r="F3846" s="36"/>
      <c r="G3846" s="66">
        <f>SICODI!J775</f>
        <v>594.73</v>
      </c>
    </row>
    <row r="3847" spans="2:7" x14ac:dyDescent="0.2">
      <c r="B3847" s="36">
        <v>774</v>
      </c>
      <c r="C3847" s="36" t="str">
        <f>SICODI!G776</f>
        <v>CXT40</v>
      </c>
      <c r="D3847" s="140" t="str">
        <f>SICODI!H776</f>
        <v>TERMINAL EXTERIOR TERMOCONTRAIBLE CABLE NKY 10KV 3X240MM2.</v>
      </c>
      <c r="E3847" s="36" t="str">
        <f>SICODI!I776</f>
        <v>UND.</v>
      </c>
      <c r="F3847" s="36"/>
      <c r="G3847" s="66">
        <f>SICODI!J776</f>
        <v>162.1</v>
      </c>
    </row>
    <row r="3848" spans="2:7" x14ac:dyDescent="0.2">
      <c r="B3848" s="36">
        <v>775</v>
      </c>
      <c r="C3848" s="36" t="str">
        <f>SICODI!G777</f>
        <v>CXT41</v>
      </c>
      <c r="D3848" s="140" t="str">
        <f>SICODI!H777</f>
        <v>TERMINAL EXTERIOR PARA CABLE AA.NA2XS2Y-S 70MM2 15KV</v>
      </c>
      <c r="E3848" s="36" t="str">
        <f>SICODI!I777</f>
        <v>UND.</v>
      </c>
      <c r="F3848" s="36"/>
      <c r="G3848" s="66">
        <f>SICODI!J777</f>
        <v>117</v>
      </c>
    </row>
    <row r="3849" spans="2:7" x14ac:dyDescent="0.2">
      <c r="B3849" s="36">
        <v>776</v>
      </c>
      <c r="C3849" s="36" t="str">
        <f>SICODI!G778</f>
        <v>CXT42</v>
      </c>
      <c r="D3849" s="140" t="str">
        <f>SICODI!H778</f>
        <v>TERMINAL INTERIOR CABLE SECO N2XSY 3-1X240MM2 22,9 KV.TERMOCONTRAIBLE</v>
      </c>
      <c r="E3849" s="36" t="str">
        <f>SICODI!I778</f>
        <v>UND.</v>
      </c>
      <c r="F3849" s="36"/>
      <c r="G3849" s="66">
        <f>SICODI!J778</f>
        <v>275.88</v>
      </c>
    </row>
    <row r="3850" spans="2:7" x14ac:dyDescent="0.2">
      <c r="B3850" s="36">
        <v>777</v>
      </c>
      <c r="C3850" s="36" t="str">
        <f>SICODI!G779</f>
        <v>CXT43</v>
      </c>
      <c r="D3850" s="140" t="str">
        <f>SICODI!H779</f>
        <v>TERMINAL EXTERIOR TERMORESTRINGENTE PARA CABLE NKY 10 KV. DE  16 mm2.</v>
      </c>
      <c r="E3850" s="36" t="str">
        <f>SICODI!I779</f>
        <v>UND.</v>
      </c>
      <c r="F3850" s="36"/>
      <c r="G3850" s="66">
        <f>SICODI!J779</f>
        <v>318.58999999999997</v>
      </c>
    </row>
    <row r="3851" spans="2:7" x14ac:dyDescent="0.2">
      <c r="B3851" s="36">
        <v>778</v>
      </c>
      <c r="C3851" s="36" t="str">
        <f>SICODI!G780</f>
        <v>CXT44</v>
      </c>
      <c r="D3851" s="140" t="str">
        <f>SICODI!H780</f>
        <v>TERMINAL EXTERIOR TERMORESTRINGENTE PARA CABLE NKY 10 KV. DE  35 mm2.</v>
      </c>
      <c r="E3851" s="36" t="str">
        <f>SICODI!I780</f>
        <v>UND.</v>
      </c>
      <c r="F3851" s="36"/>
      <c r="G3851" s="66">
        <f>SICODI!J780</f>
        <v>319.17</v>
      </c>
    </row>
    <row r="3852" spans="2:7" x14ac:dyDescent="0.2">
      <c r="B3852" s="36">
        <v>779</v>
      </c>
      <c r="C3852" s="36" t="str">
        <f>SICODI!G781</f>
        <v>CXT45</v>
      </c>
      <c r="D3852" s="140" t="str">
        <f>SICODI!H781</f>
        <v>TERMINAL EXTERIOR TERMORESTRINGENTE PARA CABLE NKY 10 KV. DE  70 mm2.</v>
      </c>
      <c r="E3852" s="36" t="str">
        <f>SICODI!I781</f>
        <v>UND.</v>
      </c>
      <c r="F3852" s="36"/>
      <c r="G3852" s="66">
        <f>SICODI!J781</f>
        <v>267.2</v>
      </c>
    </row>
    <row r="3853" spans="2:7" x14ac:dyDescent="0.2">
      <c r="B3853" s="36">
        <v>780</v>
      </c>
      <c r="C3853" s="36" t="str">
        <f>SICODI!G782</f>
        <v>CXT46</v>
      </c>
      <c r="D3853" s="140" t="str">
        <f>SICODI!H782</f>
        <v>TERMINAL EXTERIOR TERMORESTRINGENTE PARA CABLE NKY 10 KV. DE  120 mm2.</v>
      </c>
      <c r="E3853" s="36" t="str">
        <f>SICODI!I782</f>
        <v>UND.</v>
      </c>
      <c r="F3853" s="36"/>
      <c r="G3853" s="66">
        <f>SICODI!J782</f>
        <v>503.86</v>
      </c>
    </row>
    <row r="3854" spans="2:7" x14ac:dyDescent="0.2">
      <c r="B3854" s="36">
        <v>781</v>
      </c>
      <c r="C3854" s="36" t="str">
        <f>SICODI!G783</f>
        <v>CXT50</v>
      </c>
      <c r="D3854" s="140" t="str">
        <f>SICODI!H783</f>
        <v>TERMINACIONES PARA CABLE SECO UNIPOLAR, INTERIOR, 15 KV., 25 - 70 mm2</v>
      </c>
      <c r="E3854" s="36" t="str">
        <f>SICODI!I783</f>
        <v>UND.</v>
      </c>
      <c r="F3854" s="36"/>
      <c r="G3854" s="66">
        <f>SICODI!J783</f>
        <v>40.200000000000003</v>
      </c>
    </row>
    <row r="3855" spans="2:7" x14ac:dyDescent="0.2">
      <c r="B3855" s="36">
        <v>782</v>
      </c>
      <c r="C3855" s="36" t="str">
        <f>SICODI!G784</f>
        <v>CXT52</v>
      </c>
      <c r="D3855" s="140" t="str">
        <f>SICODI!H784</f>
        <v>TERMINACIONES PARA CABLE SECO UNIPOLAR, INTERIOR, 15 KV., 120 - 240 mm2</v>
      </c>
      <c r="E3855" s="36" t="str">
        <f>SICODI!I784</f>
        <v>UND.</v>
      </c>
      <c r="F3855" s="36"/>
      <c r="G3855" s="66">
        <f>SICODI!J784</f>
        <v>58.57</v>
      </c>
    </row>
    <row r="3856" spans="2:7" x14ac:dyDescent="0.2">
      <c r="B3856" s="36">
        <v>783</v>
      </c>
      <c r="C3856" s="36" t="str">
        <f>SICODI!G785</f>
        <v>CXT54</v>
      </c>
      <c r="D3856" s="140" t="str">
        <f>SICODI!H785</f>
        <v>TERMINACIONES PARA CABLE SECO UNIPOLAR, INTERIOR, 15 KV., 300mm2</v>
      </c>
      <c r="E3856" s="36" t="str">
        <f>SICODI!I785</f>
        <v>UND.</v>
      </c>
      <c r="F3856" s="36"/>
      <c r="G3856" s="66">
        <f>SICODI!J785</f>
        <v>63.65</v>
      </c>
    </row>
    <row r="3857" spans="2:7" x14ac:dyDescent="0.2">
      <c r="B3857" s="36">
        <v>784</v>
      </c>
      <c r="C3857" s="36" t="str">
        <f>SICODI!G786</f>
        <v>CXT56</v>
      </c>
      <c r="D3857" s="140" t="str">
        <f>SICODI!H786</f>
        <v>TERMINACIONES PARA CABLE SECO UNIPOLAR, EXTERIOR, 15 KV., 25 - 70 mm2</v>
      </c>
      <c r="E3857" s="36" t="str">
        <f>SICODI!I786</f>
        <v>UND.</v>
      </c>
      <c r="F3857" s="36"/>
      <c r="G3857" s="66">
        <f>SICODI!J786</f>
        <v>96.31</v>
      </c>
    </row>
    <row r="3858" spans="2:7" x14ac:dyDescent="0.2">
      <c r="B3858" s="36">
        <v>785</v>
      </c>
      <c r="C3858" s="36" t="str">
        <f>SICODI!G787</f>
        <v>CXT58</v>
      </c>
      <c r="D3858" s="140" t="str">
        <f>SICODI!H787</f>
        <v>TERMINACIONES PARA CABLE SECO UNIPOLAR, EXTERIOR, 15 KV., 120 - 240 mm2</v>
      </c>
      <c r="E3858" s="36" t="str">
        <f>SICODI!I787</f>
        <v>UND.</v>
      </c>
      <c r="F3858" s="36"/>
      <c r="G3858" s="66">
        <f>SICODI!J787</f>
        <v>76.87</v>
      </c>
    </row>
    <row r="3859" spans="2:7" x14ac:dyDescent="0.2">
      <c r="B3859" s="36">
        <v>786</v>
      </c>
      <c r="C3859" s="36" t="str">
        <f>SICODI!G788</f>
        <v>CXT60</v>
      </c>
      <c r="D3859" s="140" t="str">
        <f>SICODI!H788</f>
        <v>TERMINACIONES PARA CABLE SECO UNIPOLAR, EXTERIOR, 15 KV., 300 - 500 mm2</v>
      </c>
      <c r="E3859" s="36" t="str">
        <f>SICODI!I788</f>
        <v>UND.</v>
      </c>
      <c r="F3859" s="36"/>
      <c r="G3859" s="66">
        <f>SICODI!J788</f>
        <v>120.6</v>
      </c>
    </row>
    <row r="3860" spans="2:7" x14ac:dyDescent="0.2">
      <c r="B3860" s="36">
        <v>787</v>
      </c>
      <c r="C3860" s="36" t="str">
        <f>SICODI!G789</f>
        <v>CXT62</v>
      </c>
      <c r="D3860" s="140" t="str">
        <f>SICODI!H789</f>
        <v>TERMINACIONES PARA CABLE SECO UNIPOLAR, EXTERIOR, 15 KV., 500 - 850 mm2</v>
      </c>
      <c r="E3860" s="36" t="str">
        <f>SICODI!I789</f>
        <v>UND.</v>
      </c>
      <c r="F3860" s="36"/>
      <c r="G3860" s="66">
        <f>SICODI!J789</f>
        <v>132.32</v>
      </c>
    </row>
    <row r="3861" spans="2:7" x14ac:dyDescent="0.2">
      <c r="B3861" s="36">
        <v>788</v>
      </c>
      <c r="C3861" s="36" t="str">
        <f>SICODI!G790</f>
        <v>CXT64</v>
      </c>
      <c r="D3861" s="140" t="str">
        <f>SICODI!H790</f>
        <v>TERMINACIONES PARA CABLE SECO TRIPOLAR, INTERIOR, 15 KV., 25 - 70 mm2</v>
      </c>
      <c r="E3861" s="36" t="str">
        <f>SICODI!I790</f>
        <v>UND.</v>
      </c>
      <c r="F3861" s="36"/>
      <c r="G3861" s="66">
        <f>SICODI!J790</f>
        <v>179.36</v>
      </c>
    </row>
    <row r="3862" spans="2:7" x14ac:dyDescent="0.2">
      <c r="B3862" s="36">
        <v>789</v>
      </c>
      <c r="C3862" s="36" t="str">
        <f>SICODI!G791</f>
        <v>CXT66</v>
      </c>
      <c r="D3862" s="140" t="str">
        <f>SICODI!H791</f>
        <v>TERMINACIONES PARA CABLE SECO TRIPOLAR, INTERIOR, 15 KV., 120 - 240 mm2</v>
      </c>
      <c r="E3862" s="36" t="str">
        <f>SICODI!I791</f>
        <v>UND.</v>
      </c>
      <c r="F3862" s="36"/>
      <c r="G3862" s="66">
        <f>SICODI!J791</f>
        <v>58.57</v>
      </c>
    </row>
    <row r="3863" spans="2:7" x14ac:dyDescent="0.2">
      <c r="B3863" s="36">
        <v>790</v>
      </c>
      <c r="C3863" s="36" t="str">
        <f>SICODI!G792</f>
        <v>CXT68</v>
      </c>
      <c r="D3863" s="140" t="str">
        <f>SICODI!H792</f>
        <v>TERMINACIONES PARA CABLE SECO TRIPOLAR, INTERIOR, 15 KV., 300  - 400 mm2</v>
      </c>
      <c r="E3863" s="36" t="str">
        <f>SICODI!I792</f>
        <v>UND.</v>
      </c>
      <c r="F3863" s="36"/>
      <c r="G3863" s="66">
        <f>SICODI!J792</f>
        <v>259.51</v>
      </c>
    </row>
    <row r="3864" spans="2:7" x14ac:dyDescent="0.2">
      <c r="B3864" s="36">
        <v>791</v>
      </c>
      <c r="C3864" s="36" t="str">
        <f>SICODI!G793</f>
        <v>CXT70</v>
      </c>
      <c r="D3864" s="140" t="str">
        <f>SICODI!H793</f>
        <v>TERMINACIONES PARA CABLE SECO TRIPOLAR, EXTERIOR, 15 KV., 25 - 70 mm2</v>
      </c>
      <c r="E3864" s="36" t="str">
        <f>SICODI!I793</f>
        <v>UND.</v>
      </c>
      <c r="F3864" s="36"/>
      <c r="G3864" s="66">
        <f>SICODI!J793</f>
        <v>115.4</v>
      </c>
    </row>
    <row r="3865" spans="2:7" x14ac:dyDescent="0.2">
      <c r="B3865" s="36">
        <v>792</v>
      </c>
      <c r="C3865" s="36" t="str">
        <f>SICODI!G794</f>
        <v>CXT72</v>
      </c>
      <c r="D3865" s="140" t="str">
        <f>SICODI!H794</f>
        <v>TERMINACIONES PARA CABLE SECO TRIPOLAR, EXTERIOR, 15 KV., 120 - 240 mm2</v>
      </c>
      <c r="E3865" s="36" t="str">
        <f>SICODI!I794</f>
        <v>UND.</v>
      </c>
      <c r="F3865" s="36"/>
      <c r="G3865" s="66">
        <f>SICODI!J794</f>
        <v>76.87</v>
      </c>
    </row>
    <row r="3866" spans="2:7" x14ac:dyDescent="0.2">
      <c r="B3866" s="36">
        <v>793</v>
      </c>
      <c r="C3866" s="36" t="str">
        <f>SICODI!G795</f>
        <v>CXT74</v>
      </c>
      <c r="D3866" s="140" t="str">
        <f>SICODI!H795</f>
        <v>TERMINACIONES PARA CABLE SECO TRIPOLAR, EXTERIOR, 15 KV., 300 - 400 mm2</v>
      </c>
      <c r="E3866" s="36" t="str">
        <f>SICODI!I795</f>
        <v>UND.</v>
      </c>
      <c r="F3866" s="36"/>
      <c r="G3866" s="66">
        <f>SICODI!J795</f>
        <v>349.2</v>
      </c>
    </row>
    <row r="3867" spans="2:7" x14ac:dyDescent="0.2">
      <c r="B3867" s="36">
        <v>794</v>
      </c>
      <c r="C3867" s="36" t="str">
        <f>SICODI!G796</f>
        <v>CXT80</v>
      </c>
      <c r="D3867" s="140" t="str">
        <f>SICODI!H796</f>
        <v>CABEZA TERMINAL PARA CABLE NKY USO EXTERIOR - INTERIOR, 15 KV.; 35 mm2</v>
      </c>
      <c r="E3867" s="36" t="str">
        <f>SICODI!I796</f>
        <v>UND.</v>
      </c>
      <c r="F3867" s="36"/>
      <c r="G3867" s="66">
        <f>SICODI!J796</f>
        <v>501.3</v>
      </c>
    </row>
    <row r="3868" spans="2:7" x14ac:dyDescent="0.2">
      <c r="B3868" s="36">
        <v>795</v>
      </c>
      <c r="C3868" s="36" t="str">
        <f>SICODI!G797</f>
        <v>CXT82</v>
      </c>
      <c r="D3868" s="140" t="str">
        <f>SICODI!H797</f>
        <v>CABEZA TERMINAL PARA CABLE NKY USO EXTERIOR - INTERIOR, 15 KV.; 70 mm2</v>
      </c>
      <c r="E3868" s="36" t="str">
        <f>SICODI!I797</f>
        <v>UND.</v>
      </c>
      <c r="F3868" s="36"/>
      <c r="G3868" s="66">
        <f>SICODI!J797</f>
        <v>454.8</v>
      </c>
    </row>
    <row r="3869" spans="2:7" x14ac:dyDescent="0.2">
      <c r="B3869" s="36">
        <v>796</v>
      </c>
      <c r="C3869" s="36" t="str">
        <f>SICODI!G798</f>
        <v>CXT84</v>
      </c>
      <c r="D3869" s="140" t="str">
        <f>SICODI!H798</f>
        <v>CABEZA TERMINAL PARA CABLE NKY USO EXTERIOR - INTERIOR, 15 KV.; 120  - 185 mm2</v>
      </c>
      <c r="E3869" s="36" t="str">
        <f>SICODI!I798</f>
        <v>UND.</v>
      </c>
      <c r="F3869" s="36"/>
      <c r="G3869" s="66">
        <f>SICODI!J798</f>
        <v>510.26</v>
      </c>
    </row>
    <row r="3870" spans="2:7" x14ac:dyDescent="0.2">
      <c r="B3870" s="36">
        <v>797</v>
      </c>
      <c r="C3870" s="36" t="str">
        <f>SICODI!G799</f>
        <v>CXT86</v>
      </c>
      <c r="D3870" s="140" t="str">
        <f>SICODI!H799</f>
        <v>CABEZA TERMINAL PARA CABLE NKY USO EXTERIOR - INTERIOR, 15 KV.; 240 mm2</v>
      </c>
      <c r="E3870" s="36" t="str">
        <f>SICODI!I799</f>
        <v>UND.</v>
      </c>
      <c r="F3870" s="36"/>
      <c r="G3870" s="66">
        <f>SICODI!J799</f>
        <v>510.26</v>
      </c>
    </row>
    <row r="3871" spans="2:7" x14ac:dyDescent="0.2">
      <c r="B3871" s="36">
        <v>798</v>
      </c>
      <c r="C3871" s="36" t="str">
        <f>SICODI!G800</f>
        <v>CXT90</v>
      </c>
      <c r="D3871" s="140" t="str">
        <f>SICODI!H800</f>
        <v>TERMINAL DE COBRE DE PRESION PARA CONDUCTOR DE 25 mm2</v>
      </c>
      <c r="E3871" s="36" t="str">
        <f>SICODI!I800</f>
        <v>UND.</v>
      </c>
      <c r="F3871" s="36"/>
      <c r="G3871" s="66">
        <f>SICODI!J800</f>
        <v>0.61</v>
      </c>
    </row>
    <row r="3872" spans="2:7" x14ac:dyDescent="0.2">
      <c r="B3872" s="36">
        <v>799</v>
      </c>
      <c r="C3872" s="36" t="str">
        <f>SICODI!G801</f>
        <v>CXT91</v>
      </c>
      <c r="D3872" s="140" t="str">
        <f>SICODI!H801</f>
        <v>TERMINAL DE COBRE DE PRESION PARA CONDUCTOR DE 35 mm2</v>
      </c>
      <c r="E3872" s="36" t="str">
        <f>SICODI!I801</f>
        <v>UND.</v>
      </c>
      <c r="F3872" s="36"/>
      <c r="G3872" s="66">
        <f>SICODI!J801</f>
        <v>0.91</v>
      </c>
    </row>
    <row r="3873" spans="2:7" x14ac:dyDescent="0.2">
      <c r="B3873" s="36">
        <v>800</v>
      </c>
      <c r="C3873" s="36" t="str">
        <f>SICODI!G802</f>
        <v>CXT92</v>
      </c>
      <c r="D3873" s="140" t="str">
        <f>SICODI!H802</f>
        <v>TERMINAL DE COBRE DE PRESION PARA CONDUCTOR DE 50 mm2</v>
      </c>
      <c r="E3873" s="36" t="str">
        <f>SICODI!I802</f>
        <v>UND.</v>
      </c>
      <c r="F3873" s="36"/>
      <c r="G3873" s="66">
        <f>SICODI!J802</f>
        <v>1.78</v>
      </c>
    </row>
    <row r="3874" spans="2:7" x14ac:dyDescent="0.2">
      <c r="B3874" s="36">
        <v>801</v>
      </c>
      <c r="C3874" s="36" t="str">
        <f>SICODI!G803</f>
        <v>CXT93</v>
      </c>
      <c r="D3874" s="140" t="str">
        <f>SICODI!H803</f>
        <v>TERMINAL DE COBRE DE PRESION PARA CONDUCTOR DE 70 mm2</v>
      </c>
      <c r="E3874" s="36" t="str">
        <f>SICODI!I803</f>
        <v>UND.</v>
      </c>
      <c r="F3874" s="36"/>
      <c r="G3874" s="66">
        <f>SICODI!J803</f>
        <v>1.55</v>
      </c>
    </row>
    <row r="3875" spans="2:7" x14ac:dyDescent="0.2">
      <c r="B3875" s="36">
        <v>802</v>
      </c>
      <c r="C3875" s="36" t="str">
        <f>SICODI!G804</f>
        <v>CXT94</v>
      </c>
      <c r="D3875" s="140" t="str">
        <f>SICODI!H804</f>
        <v>TERMINAL DE COBRE DE PRESION PARA CONDUCTOR  DE 90 mm2</v>
      </c>
      <c r="E3875" s="36" t="str">
        <f>SICODI!I804</f>
        <v>UND.</v>
      </c>
      <c r="F3875" s="36"/>
      <c r="G3875" s="66">
        <f>SICODI!J804</f>
        <v>3.57</v>
      </c>
    </row>
    <row r="3876" spans="2:7" x14ac:dyDescent="0.2">
      <c r="B3876" s="36">
        <v>803</v>
      </c>
      <c r="C3876" s="36" t="str">
        <f>SICODI!G805</f>
        <v>CXT95</v>
      </c>
      <c r="D3876" s="140" t="str">
        <f>SICODI!H805</f>
        <v>TERMINAL DE COBRE DE PRESION PARA CONDUCTOR DE 120 mm2</v>
      </c>
      <c r="E3876" s="36" t="str">
        <f>SICODI!I805</f>
        <v>UND.</v>
      </c>
      <c r="F3876" s="36"/>
      <c r="G3876" s="66">
        <f>SICODI!J805</f>
        <v>3.34</v>
      </c>
    </row>
    <row r="3877" spans="2:7" x14ac:dyDescent="0.2">
      <c r="B3877" s="36">
        <v>804</v>
      </c>
      <c r="C3877" s="36" t="str">
        <f>SICODI!G806</f>
        <v>CXT96</v>
      </c>
      <c r="D3877" s="140" t="str">
        <f>SICODI!H806</f>
        <v>TERMINAL DE COBRE DE PRESION PARA 300 A.</v>
      </c>
      <c r="E3877" s="36" t="str">
        <f>SICODI!I806</f>
        <v>UND.</v>
      </c>
      <c r="F3877" s="36"/>
      <c r="G3877" s="66">
        <f>SICODI!J806</f>
        <v>3.27</v>
      </c>
    </row>
    <row r="3878" spans="2:7" x14ac:dyDescent="0.2">
      <c r="B3878" s="36">
        <v>805</v>
      </c>
      <c r="C3878" s="36" t="str">
        <f>SICODI!G807</f>
        <v>CXT97</v>
      </c>
      <c r="D3878" s="140" t="str">
        <f>SICODI!H807</f>
        <v>TERMINAL EXTERIOR TERMORESTRINGENTE PARA CABLE NKY 10 KV. DE  240 mm2.</v>
      </c>
      <c r="E3878" s="36" t="str">
        <f>SICODI!I807</f>
        <v>UND.</v>
      </c>
      <c r="F3878" s="36"/>
      <c r="G3878" s="66">
        <f>SICODI!J807</f>
        <v>593.08000000000004</v>
      </c>
    </row>
    <row r="3879" spans="2:7" x14ac:dyDescent="0.2">
      <c r="B3879" s="36">
        <v>806</v>
      </c>
      <c r="C3879" s="36" t="str">
        <f>SICODI!G808</f>
        <v>CXT98</v>
      </c>
      <c r="D3879" s="140" t="str">
        <f>SICODI!H808</f>
        <v>TERMINAL EXTERIOR TERMORESTRINGENTE PARA CABLE N2XSY 22.9 KV. DE  25 mm2.</v>
      </c>
      <c r="E3879" s="36" t="str">
        <f>SICODI!I808</f>
        <v>UND.</v>
      </c>
      <c r="F3879" s="36"/>
      <c r="G3879" s="66">
        <f>SICODI!J808</f>
        <v>146.31</v>
      </c>
    </row>
    <row r="3880" spans="2:7" x14ac:dyDescent="0.2">
      <c r="B3880" s="36">
        <v>807</v>
      </c>
      <c r="C3880" s="36" t="str">
        <f>SICODI!G809</f>
        <v>CXT99</v>
      </c>
      <c r="D3880" s="140" t="str">
        <f>SICODI!H809</f>
        <v>TERMINAL INTERIOR TERMORESTRINGENTE PARA CABLE N2XSY 22.9 KV. DE  25 mm2.</v>
      </c>
      <c r="E3880" s="36" t="str">
        <f>SICODI!I809</f>
        <v>UND.</v>
      </c>
      <c r="F3880" s="36"/>
      <c r="G3880" s="66">
        <f>SICODI!J809</f>
        <v>910.16</v>
      </c>
    </row>
    <row r="3881" spans="2:7" x14ac:dyDescent="0.2">
      <c r="B3881" s="36">
        <v>808</v>
      </c>
      <c r="C3881" s="36" t="str">
        <f>SICODI!G810</f>
        <v>CXX03</v>
      </c>
      <c r="D3881" s="140" t="str">
        <f>SICODI!H810</f>
        <v>CONDUCTOR DE COBRE, TEMPLE SUAVE, TIPO TW de 6 mm2 PARA AMARRE</v>
      </c>
      <c r="E3881" s="36" t="str">
        <f>SICODI!I810</f>
        <v>METRO</v>
      </c>
      <c r="F3881" s="36"/>
      <c r="G3881" s="66">
        <f>SICODI!J810</f>
        <v>1.24</v>
      </c>
    </row>
    <row r="3882" spans="2:7" x14ac:dyDescent="0.2">
      <c r="B3882" s="36">
        <v>809</v>
      </c>
      <c r="C3882" s="36" t="str">
        <f>SICODI!G811</f>
        <v>CXX04</v>
      </c>
      <c r="D3882" s="140" t="str">
        <f>SICODI!H811</f>
        <v>CONDUCTOR DE COBRE, TEMPLE SUAVE, TIPO TW de 4 mm2 PARA AMARRE</v>
      </c>
      <c r="E3882" s="36" t="str">
        <f>SICODI!I811</f>
        <v>METRO</v>
      </c>
      <c r="F3882" s="36"/>
      <c r="G3882" s="66">
        <f>SICODI!J811</f>
        <v>0.41</v>
      </c>
    </row>
    <row r="3883" spans="2:7" x14ac:dyDescent="0.2">
      <c r="B3883" s="36">
        <v>810</v>
      </c>
      <c r="C3883" s="36" t="str">
        <f>SICODI!G812</f>
        <v>CXX05</v>
      </c>
      <c r="D3883" s="140" t="str">
        <f>SICODI!H812</f>
        <v>AMARRE DOBLE ALUMINIO BLANDO EC 4AWG 1600MM MT</v>
      </c>
      <c r="E3883" s="36" t="str">
        <f>SICODI!I812</f>
        <v>UND.</v>
      </c>
      <c r="F3883" s="36"/>
      <c r="G3883" s="66">
        <f>SICODI!J812</f>
        <v>2.1800000000000002</v>
      </c>
    </row>
    <row r="3884" spans="2:7" x14ac:dyDescent="0.2">
      <c r="B3884" s="36">
        <v>811</v>
      </c>
      <c r="C3884" s="36" t="str">
        <f>SICODI!G813</f>
        <v>CXX09</v>
      </c>
      <c r="D3884" s="140" t="str">
        <f>SICODI!H813</f>
        <v>CINTA PLANA DE ARMAR DE ALUMINIO DE 1.4 mm x 7.6 mm</v>
      </c>
      <c r="E3884" s="36" t="str">
        <f>SICODI!I813</f>
        <v>UND.</v>
      </c>
      <c r="F3884" s="36"/>
      <c r="G3884" s="66">
        <f>SICODI!J813</f>
        <v>0.18</v>
      </c>
    </row>
    <row r="3885" spans="2:7" x14ac:dyDescent="0.2">
      <c r="B3885" s="36">
        <v>812</v>
      </c>
      <c r="C3885" s="36" t="str">
        <f>SICODI!G814</f>
        <v>CXX10</v>
      </c>
      <c r="D3885" s="140" t="str">
        <f>SICODI!H814</f>
        <v>CINTA SEÑALIZADORA, PLASTICO PESADO ROJO, 0.05m ANCHO, INST. CABLE SUBTERRANEO DE B.T.</v>
      </c>
      <c r="E3885" s="36" t="str">
        <f>SICODI!I814</f>
        <v>METRO</v>
      </c>
      <c r="F3885" s="36"/>
      <c r="G3885" s="66">
        <f>SICODI!J814</f>
        <v>7.0000000000000007E-2</v>
      </c>
    </row>
    <row r="3886" spans="2:7" x14ac:dyDescent="0.2">
      <c r="B3886" s="36">
        <v>813</v>
      </c>
      <c r="C3886" s="36" t="str">
        <f>SICODI!G815</f>
        <v>CXX11</v>
      </c>
      <c r="D3886" s="140" t="str">
        <f>SICODI!H815</f>
        <v>DUCTOS DE CONCRETO</v>
      </c>
      <c r="E3886" s="36" t="str">
        <f>SICODI!I815</f>
        <v>METRO</v>
      </c>
      <c r="F3886" s="36"/>
      <c r="G3886" s="66">
        <f>SICODI!J815</f>
        <v>5.17</v>
      </c>
    </row>
    <row r="3887" spans="2:7" x14ac:dyDescent="0.2">
      <c r="B3887" s="36">
        <v>814</v>
      </c>
      <c r="C3887" s="36" t="str">
        <f>SICODI!G816</f>
        <v>CXX13</v>
      </c>
      <c r="D3887" s="140" t="str">
        <f>SICODI!H816</f>
        <v>SEPARADOR PARA B.T. DE PVC-SAP DE  2 VIAS</v>
      </c>
      <c r="E3887" s="36" t="str">
        <f>SICODI!I816</f>
        <v>UND.</v>
      </c>
      <c r="F3887" s="36"/>
      <c r="G3887" s="66">
        <f>SICODI!J816</f>
        <v>0.65</v>
      </c>
    </row>
    <row r="3888" spans="2:7" x14ac:dyDescent="0.2">
      <c r="B3888" s="36">
        <v>815</v>
      </c>
      <c r="C3888" s="36" t="str">
        <f>SICODI!G817</f>
        <v>CXX14</v>
      </c>
      <c r="D3888" s="140" t="str">
        <f>SICODI!H817</f>
        <v>SEPARADOR PARA B.T. DE PVC-SAP DE  3 VIAS</v>
      </c>
      <c r="E3888" s="36" t="str">
        <f>SICODI!I817</f>
        <v>UND.</v>
      </c>
      <c r="F3888" s="36"/>
      <c r="G3888" s="66">
        <f>SICODI!J817</f>
        <v>0.97</v>
      </c>
    </row>
    <row r="3889" spans="2:7" x14ac:dyDescent="0.2">
      <c r="B3889" s="36">
        <v>816</v>
      </c>
      <c r="C3889" s="36" t="str">
        <f>SICODI!G818</f>
        <v>CXX15</v>
      </c>
      <c r="D3889" s="140" t="str">
        <f>SICODI!H818</f>
        <v>SEPARADOR PARA B.T. DE PVC-SAP DE  4 VIAS</v>
      </c>
      <c r="E3889" s="36" t="str">
        <f>SICODI!I818</f>
        <v>UND.</v>
      </c>
      <c r="F3889" s="36"/>
      <c r="G3889" s="66">
        <f>SICODI!J818</f>
        <v>1.3</v>
      </c>
    </row>
    <row r="3890" spans="2:7" x14ac:dyDescent="0.2">
      <c r="B3890" s="36">
        <v>817</v>
      </c>
      <c r="C3890" s="36" t="str">
        <f>SICODI!G819</f>
        <v>CXX16</v>
      </c>
      <c r="D3890" s="140" t="str">
        <f>SICODI!H819</f>
        <v>SEPARADOR PARA B.T. DE PVC-SAP DE  5 VIAS</v>
      </c>
      <c r="E3890" s="36" t="str">
        <f>SICODI!I819</f>
        <v>UND.</v>
      </c>
      <c r="F3890" s="36"/>
      <c r="G3890" s="66">
        <f>SICODI!J819</f>
        <v>1.62</v>
      </c>
    </row>
    <row r="3891" spans="2:7" x14ac:dyDescent="0.2">
      <c r="B3891" s="36">
        <v>818</v>
      </c>
      <c r="C3891" s="36" t="str">
        <f>SICODI!G820</f>
        <v>CXX17</v>
      </c>
      <c r="D3891" s="140" t="str">
        <f>SICODI!H820</f>
        <v>SEPARADOR PARA B.T. DE PVC-TRIANGULAR, PARA CABLE AUTOSOPORTADO</v>
      </c>
      <c r="E3891" s="36" t="str">
        <f>SICODI!I820</f>
        <v>UND.</v>
      </c>
      <c r="F3891" s="36"/>
      <c r="G3891" s="66">
        <f>SICODI!J820</f>
        <v>1.64</v>
      </c>
    </row>
    <row r="3892" spans="2:7" x14ac:dyDescent="0.2">
      <c r="B3892" s="36">
        <v>819</v>
      </c>
      <c r="C3892" s="36" t="str">
        <f>SICODI!G821</f>
        <v>CXX18</v>
      </c>
      <c r="D3892" s="140" t="str">
        <f>SICODI!H821</f>
        <v>SEPARADOR PARA M.T. DE PVC-TRIANGULAR</v>
      </c>
      <c r="E3892" s="36" t="str">
        <f>SICODI!I821</f>
        <v>UND.</v>
      </c>
      <c r="F3892" s="36"/>
      <c r="G3892" s="66">
        <f>SICODI!J821</f>
        <v>1.85</v>
      </c>
    </row>
    <row r="3893" spans="2:7" x14ac:dyDescent="0.2">
      <c r="B3893" s="36">
        <v>820</v>
      </c>
      <c r="C3893" s="36" t="str">
        <f>SICODI!G822</f>
        <v>CXX19</v>
      </c>
      <c r="D3893" s="140" t="str">
        <f>SICODI!H822</f>
        <v>TUBO DE PROTECCION DE CABLE SUBTERRANEO EN POSTE</v>
      </c>
      <c r="E3893" s="36" t="str">
        <f>SICODI!I822</f>
        <v>UND.</v>
      </c>
      <c r="F3893" s="36"/>
      <c r="G3893" s="66">
        <f>SICODI!J822</f>
        <v>1.62</v>
      </c>
    </row>
    <row r="3894" spans="2:7" x14ac:dyDescent="0.2">
      <c r="B3894" s="36">
        <v>821</v>
      </c>
      <c r="C3894" s="36" t="str">
        <f>SICODI!G823</f>
        <v>CXX25</v>
      </c>
      <c r="D3894" s="140" t="str">
        <f>SICODI!H823</f>
        <v>ABRAZADERA CABLE UNIP. N2XSY 1X25MM2  36MMD</v>
      </c>
      <c r="E3894" s="36" t="str">
        <f>SICODI!I823</f>
        <v>UND.</v>
      </c>
      <c r="F3894" s="36"/>
      <c r="G3894" s="66">
        <f>SICODI!J823</f>
        <v>0.94</v>
      </c>
    </row>
    <row r="3895" spans="2:7" x14ac:dyDescent="0.2">
      <c r="B3895" s="36">
        <v>822</v>
      </c>
      <c r="C3895" s="36" t="str">
        <f>SICODI!G824</f>
        <v>CXX30</v>
      </c>
      <c r="D3895" s="140" t="str">
        <f>SICODI!H824</f>
        <v>CINTA ELECTR.TERMOPLASTICA BLANCA 19MM.X 10M</v>
      </c>
      <c r="E3895" s="36" t="str">
        <f>SICODI!I824</f>
        <v>ROLLO</v>
      </c>
      <c r="F3895" s="36"/>
      <c r="G3895" s="66">
        <f>SICODI!J824</f>
        <v>0.23</v>
      </c>
    </row>
    <row r="3896" spans="2:7" x14ac:dyDescent="0.2">
      <c r="B3896" s="36">
        <v>823</v>
      </c>
      <c r="C3896" s="36" t="str">
        <f>SICODI!G825</f>
        <v>CXX32</v>
      </c>
      <c r="D3896" s="140" t="str">
        <f>SICODI!H825</f>
        <v>CINTA AISLANTE TERMOCONTRAIBLE PARA LINEAS AEREAS 10KV</v>
      </c>
      <c r="E3896" s="36" t="str">
        <f>SICODI!I825</f>
        <v>UND.</v>
      </c>
      <c r="F3896" s="36"/>
      <c r="G3896" s="66">
        <f>SICODI!J825</f>
        <v>8.57</v>
      </c>
    </row>
    <row r="3897" spans="2:7" x14ac:dyDescent="0.2">
      <c r="B3897" s="36">
        <v>824</v>
      </c>
      <c r="C3897" s="36" t="str">
        <f>SICODI!G826</f>
        <v>CXX34</v>
      </c>
      <c r="D3897" s="140" t="str">
        <f>SICODI!H826</f>
        <v>CINTA AISLANTE DE ALGODON DE 19MM ANCHO</v>
      </c>
      <c r="E3897" s="36" t="str">
        <f>SICODI!I826</f>
        <v>METRO</v>
      </c>
      <c r="F3897" s="36"/>
      <c r="G3897" s="66">
        <f>SICODI!J826</f>
        <v>0.22</v>
      </c>
    </row>
    <row r="3898" spans="2:7" x14ac:dyDescent="0.2">
      <c r="B3898" s="36">
        <v>825</v>
      </c>
      <c r="C3898" s="36" t="str">
        <f>SICODI!G827</f>
        <v>CXX36</v>
      </c>
      <c r="D3898" s="140" t="str">
        <f>SICODI!H827</f>
        <v>CUBIERTAS AISLANTES PARA FIN DE LINEA (RK 99.3595 o SIMILAR)</v>
      </c>
      <c r="E3898" s="36" t="str">
        <f>SICODI!I827</f>
        <v>UND.</v>
      </c>
      <c r="F3898" s="36"/>
      <c r="G3898" s="66">
        <f>SICODI!J827</f>
        <v>1.1200000000000001</v>
      </c>
    </row>
    <row r="3899" spans="2:7" x14ac:dyDescent="0.2">
      <c r="B3899" s="36">
        <v>826</v>
      </c>
      <c r="C3899" s="36" t="str">
        <f>SICODI!G828</f>
        <v>CXX40</v>
      </c>
      <c r="D3899" s="140" t="str">
        <f>SICODI!H828</f>
        <v>CAPUCHON TERMORREST. CABLE NKY  70/120MM2.</v>
      </c>
      <c r="E3899" s="36" t="str">
        <f>SICODI!I828</f>
        <v>UND.</v>
      </c>
      <c r="F3899" s="36"/>
      <c r="G3899" s="66">
        <f>SICODI!J828</f>
        <v>13.8</v>
      </c>
    </row>
    <row r="3900" spans="2:7" x14ac:dyDescent="0.2">
      <c r="B3900" s="36">
        <v>827</v>
      </c>
      <c r="C3900" s="36" t="str">
        <f>SICODI!G829</f>
        <v>CXX42</v>
      </c>
      <c r="D3900" s="140" t="str">
        <f>SICODI!H829</f>
        <v>CAMPANA PARA TERMINAL INTEMPERIE 70/120MM2 10KV</v>
      </c>
      <c r="E3900" s="36" t="str">
        <f>SICODI!I829</f>
        <v>UND.</v>
      </c>
      <c r="F3900" s="36"/>
      <c r="G3900" s="66">
        <f>SICODI!J829</f>
        <v>16.5</v>
      </c>
    </row>
    <row r="3901" spans="2:7" x14ac:dyDescent="0.2">
      <c r="B3901" s="36">
        <v>828</v>
      </c>
      <c r="C3901" s="36" t="str">
        <f>SICODI!G830</f>
        <v>CXX44</v>
      </c>
      <c r="D3901" s="140" t="str">
        <f>SICODI!H830</f>
        <v>BORNE RESINA TERMOPLAST. TETRAPOLAR 30A. 500V. 16MM2</v>
      </c>
      <c r="E3901" s="36" t="str">
        <f>SICODI!I830</f>
        <v>UND.</v>
      </c>
      <c r="F3901" s="36"/>
      <c r="G3901" s="66">
        <f>SICODI!J830</f>
        <v>0.4</v>
      </c>
    </row>
    <row r="3902" spans="2:7" x14ac:dyDescent="0.2">
      <c r="B3902" s="36">
        <v>829</v>
      </c>
      <c r="C3902" s="36" t="str">
        <f>SICODI!G831</f>
        <v>CXX45</v>
      </c>
      <c r="D3902" s="140" t="str">
        <f>SICODI!H831</f>
        <v>DUCTOS DE CONCRETO,  2 VIAS</v>
      </c>
      <c r="E3902" s="36" t="str">
        <f>SICODI!I831</f>
        <v>METRO</v>
      </c>
      <c r="F3902" s="36"/>
      <c r="G3902" s="66">
        <f>SICODI!J831</f>
        <v>3.25</v>
      </c>
    </row>
    <row r="3903" spans="2:7" x14ac:dyDescent="0.2">
      <c r="B3903" s="36">
        <v>830</v>
      </c>
      <c r="C3903" s="36" t="str">
        <f>SICODI!G832</f>
        <v>CXY01</v>
      </c>
      <c r="D3903" s="140" t="str">
        <f>SICODI!H832</f>
        <v>CAJA METALICA DE DERIVACION AEREA BT</v>
      </c>
      <c r="E3903" s="36" t="str">
        <f>SICODI!I832</f>
        <v>UND.</v>
      </c>
      <c r="F3903" s="36"/>
      <c r="G3903" s="66">
        <f>SICODI!J832</f>
        <v>13.72</v>
      </c>
    </row>
    <row r="3904" spans="2:7" x14ac:dyDescent="0.2">
      <c r="B3904" s="36">
        <v>831</v>
      </c>
      <c r="C3904" s="36" t="str">
        <f>SICODI!G833</f>
        <v>DCA01</v>
      </c>
      <c r="D3904" s="140" t="str">
        <f>SICODI!H833</f>
        <v>TABLERO DE DISTRIBUCION DE ACOMETIDAS CON BORNERA 3F BT</v>
      </c>
      <c r="E3904" s="36" t="str">
        <f>SICODI!I833</f>
        <v>UND.</v>
      </c>
      <c r="F3904" s="36"/>
      <c r="G3904" s="66">
        <f>SICODI!J833</f>
        <v>216.13</v>
      </c>
    </row>
    <row r="3905" spans="2:7" x14ac:dyDescent="0.2">
      <c r="B3905" s="36">
        <v>832</v>
      </c>
      <c r="C3905" s="36" t="str">
        <f>SICODI!G834</f>
        <v>DCB01</v>
      </c>
      <c r="D3905" s="140" t="str">
        <f>SICODI!H834</f>
        <v>TABLERO DE DISTRIBUCION, PARA S.E. AEREA BIPOSTE.</v>
      </c>
      <c r="E3905" s="36" t="str">
        <f>SICODI!I834</f>
        <v>UND.</v>
      </c>
      <c r="F3905" s="36"/>
      <c r="G3905" s="66">
        <f>SICODI!J834</f>
        <v>1318.18</v>
      </c>
    </row>
    <row r="3906" spans="2:7" x14ac:dyDescent="0.2">
      <c r="B3906" s="36">
        <v>833</v>
      </c>
      <c r="C3906" s="36" t="str">
        <f>SICODI!G835</f>
        <v>DCC01</v>
      </c>
      <c r="D3906" s="140" t="str">
        <f>SICODI!H835</f>
        <v>TABLERO DE DISTRIBUCION, PARA S.E. COMPACTA BOVEDA.</v>
      </c>
      <c r="E3906" s="36" t="str">
        <f>SICODI!I835</f>
        <v>UND.</v>
      </c>
      <c r="F3906" s="36"/>
      <c r="G3906" s="66">
        <f>SICODI!J835</f>
        <v>638.58000000000004</v>
      </c>
    </row>
    <row r="3907" spans="2:7" x14ac:dyDescent="0.2">
      <c r="B3907" s="36">
        <v>834</v>
      </c>
      <c r="C3907" s="36" t="str">
        <f>SICODI!G836</f>
        <v>DCC02</v>
      </c>
      <c r="D3907" s="140" t="str">
        <f>SICODI!H836</f>
        <v>TABLERO DE DISTRIBUCION, PARA S.E. BIPOSTE/COMPACTA BOVEDA Y ACCESORIOS, TAMAÑO 1</v>
      </c>
      <c r="E3907" s="36" t="str">
        <f>SICODI!I836</f>
        <v>UND.</v>
      </c>
      <c r="F3907" s="36"/>
      <c r="G3907" s="66">
        <f>SICODI!J836</f>
        <v>914.71</v>
      </c>
    </row>
    <row r="3908" spans="2:7" x14ac:dyDescent="0.2">
      <c r="B3908" s="36">
        <v>835</v>
      </c>
      <c r="C3908" s="36" t="str">
        <f>SICODI!G837</f>
        <v>DCC03</v>
      </c>
      <c r="D3908" s="140" t="str">
        <f>SICODI!H837</f>
        <v>TABLERO DE DISTRIBUCION, PARA S.E. BIPOSTE/COMPACTA BOVEDA Y ACCESORIOS, TAMAÑO 2</v>
      </c>
      <c r="E3908" s="36" t="str">
        <f>SICODI!I837</f>
        <v>UND.</v>
      </c>
      <c r="F3908" s="36"/>
      <c r="G3908" s="66">
        <f>SICODI!J837</f>
        <v>936.25</v>
      </c>
    </row>
    <row r="3909" spans="2:7" x14ac:dyDescent="0.2">
      <c r="B3909" s="36">
        <v>836</v>
      </c>
      <c r="C3909" s="36" t="str">
        <f>SICODI!G838</f>
        <v>DCM01</v>
      </c>
      <c r="D3909" s="140" t="str">
        <f>SICODI!H838</f>
        <v>TABLERO DE DISTRIBUCION, PARA S.E. AEREA MONOPOSTE</v>
      </c>
      <c r="E3909" s="36" t="str">
        <f>SICODI!I838</f>
        <v>UND.</v>
      </c>
      <c r="F3909" s="36"/>
      <c r="G3909" s="66">
        <f>SICODI!J838</f>
        <v>581.03</v>
      </c>
    </row>
    <row r="3910" spans="2:7" x14ac:dyDescent="0.2">
      <c r="B3910" s="36">
        <v>837</v>
      </c>
      <c r="C3910" s="36" t="str">
        <f>SICODI!G839</f>
        <v>DCM02</v>
      </c>
      <c r="D3910" s="140" t="str">
        <f>SICODI!H839</f>
        <v>TABLERO DE DISTRIBUCION, TIPO M01, PARA S.E. MONOPOSTE Y ACCESORIOS</v>
      </c>
      <c r="E3910" s="36" t="str">
        <f>SICODI!I839</f>
        <v>UND.</v>
      </c>
      <c r="F3910" s="36"/>
      <c r="G3910" s="66">
        <f>SICODI!J839</f>
        <v>132.32</v>
      </c>
    </row>
    <row r="3911" spans="2:7" x14ac:dyDescent="0.2">
      <c r="B3911" s="36">
        <v>838</v>
      </c>
      <c r="C3911" s="36" t="str">
        <f>SICODI!G840</f>
        <v>DCM03</v>
      </c>
      <c r="D3911" s="140" t="str">
        <f>SICODI!H840</f>
        <v>TABLERO DE DISTRIBUCION, TIPO M02, PARA S.E. MONOPOSTE Y ACCESORIOS</v>
      </c>
      <c r="E3911" s="36" t="str">
        <f>SICODI!I840</f>
        <v>UND.</v>
      </c>
      <c r="F3911" s="36"/>
      <c r="G3911" s="66">
        <f>SICODI!J840</f>
        <v>260.72000000000003</v>
      </c>
    </row>
    <row r="3912" spans="2:7" x14ac:dyDescent="0.2">
      <c r="B3912" s="36">
        <v>839</v>
      </c>
      <c r="C3912" s="36" t="str">
        <f>SICODI!G841</f>
        <v>DCM04</v>
      </c>
      <c r="D3912" s="140" t="str">
        <f>SICODI!H841</f>
        <v>TABLERO DE DISTRIBUCION, TIPO M03, PARA S.E. MONOPOSTE Y ACCESORIOS</v>
      </c>
      <c r="E3912" s="36" t="str">
        <f>SICODI!I841</f>
        <v>UND.</v>
      </c>
      <c r="F3912" s="36"/>
      <c r="G3912" s="66">
        <f>SICODI!J841</f>
        <v>282.14999999999998</v>
      </c>
    </row>
    <row r="3913" spans="2:7" x14ac:dyDescent="0.2">
      <c r="B3913" s="36">
        <v>840</v>
      </c>
      <c r="C3913" s="36" t="str">
        <f>SICODI!G842</f>
        <v>DCT01</v>
      </c>
      <c r="D3913" s="140" t="str">
        <f>SICODI!H842</f>
        <v>CAJA DE MEDICION TIPO LT CON TABLERO, VIDRIO Y CERRADURA</v>
      </c>
      <c r="E3913" s="36" t="str">
        <f>SICODI!I842</f>
        <v>UND.</v>
      </c>
      <c r="F3913" s="36"/>
      <c r="G3913" s="66">
        <f>SICODI!J842</f>
        <v>18.87</v>
      </c>
    </row>
    <row r="3914" spans="2:7" x14ac:dyDescent="0.2">
      <c r="B3914" s="36">
        <v>841</v>
      </c>
      <c r="C3914" s="36" t="str">
        <f>SICODI!G843</f>
        <v>DCT03</v>
      </c>
      <c r="D3914" s="140" t="str">
        <f>SICODI!H843</f>
        <v>CAJA TOMA TIPO F2 CON TABLERO DE DISTRIBUCION 100KVA</v>
      </c>
      <c r="E3914" s="36" t="str">
        <f>SICODI!I843</f>
        <v>UND.</v>
      </c>
      <c r="F3914" s="36"/>
      <c r="G3914" s="66">
        <f>SICODI!J843</f>
        <v>13.91</v>
      </c>
    </row>
    <row r="3915" spans="2:7" x14ac:dyDescent="0.2">
      <c r="B3915" s="36">
        <v>842</v>
      </c>
      <c r="C3915" s="36" t="str">
        <f>SICODI!G844</f>
        <v>DPF01</v>
      </c>
      <c r="D3915" s="140" t="str">
        <f>SICODI!H844</f>
        <v>BASE PORTAFUSIBLE TRIPOLAR TIPO T30 DE 100 A.; PARA FUSIBLE TIPO LAMINA</v>
      </c>
      <c r="E3915" s="36" t="str">
        <f>SICODI!I844</f>
        <v>UND.</v>
      </c>
      <c r="F3915" s="36"/>
      <c r="G3915" s="66">
        <f>SICODI!J844</f>
        <v>5.15</v>
      </c>
    </row>
    <row r="3916" spans="2:7" x14ac:dyDescent="0.2">
      <c r="B3916" s="36">
        <v>843</v>
      </c>
      <c r="C3916" s="36" t="str">
        <f>SICODI!G845</f>
        <v>DPF02</v>
      </c>
      <c r="D3916" s="140" t="str">
        <f>SICODI!H845</f>
        <v>BASE PORTAFUSIBLE UNIPOLAR TIPO F DE 350 A.; PARA FUSIBLE TIPO LAMINA</v>
      </c>
      <c r="E3916" s="36" t="str">
        <f>SICODI!I845</f>
        <v>UND.</v>
      </c>
      <c r="F3916" s="36"/>
      <c r="G3916" s="66">
        <f>SICODI!J845</f>
        <v>5.78</v>
      </c>
    </row>
    <row r="3917" spans="2:7" x14ac:dyDescent="0.2">
      <c r="B3917" s="36">
        <v>844</v>
      </c>
      <c r="C3917" s="36" t="str">
        <f>SICODI!G846</f>
        <v>DXA28</v>
      </c>
      <c r="D3917" s="140" t="str">
        <f>SICODI!H846</f>
        <v>MEDIDOR TRIFASICO ELECTRONICO 3 HILOS 220V 15/90A</v>
      </c>
      <c r="E3917" s="36" t="str">
        <f>SICODI!I846</f>
        <v>UND.</v>
      </c>
      <c r="F3917" s="36"/>
      <c r="G3917" s="66">
        <f>SICODI!J846</f>
        <v>43.81</v>
      </c>
    </row>
    <row r="3918" spans="2:7" x14ac:dyDescent="0.2">
      <c r="B3918" s="36">
        <v>845</v>
      </c>
      <c r="C3918" s="36" t="str">
        <f>SICODI!G847</f>
        <v>DXA29</v>
      </c>
      <c r="D3918" s="140" t="str">
        <f>SICODI!H847</f>
        <v>MEDIDOR MONOFASICO ELECTRONICO 2 HILOS 220V 10/50A</v>
      </c>
      <c r="E3918" s="36" t="str">
        <f>SICODI!I847</f>
        <v>UND.</v>
      </c>
      <c r="F3918" s="36"/>
      <c r="G3918" s="66">
        <f>SICODI!J847</f>
        <v>8.8000000000000007</v>
      </c>
    </row>
    <row r="3919" spans="2:7" x14ac:dyDescent="0.2">
      <c r="B3919" s="36">
        <v>846</v>
      </c>
      <c r="C3919" s="36" t="str">
        <f>SICODI!G848</f>
        <v>DXS01</v>
      </c>
      <c r="D3919" s="140" t="str">
        <f>SICODI!H848</f>
        <v>BARRA DE COBRE PARA TABLERO B.T. 40 X 5 mm.</v>
      </c>
      <c r="E3919" s="36" t="str">
        <f>SICODI!I848</f>
        <v>UND.</v>
      </c>
      <c r="F3919" s="36"/>
      <c r="G3919" s="66">
        <f>SICODI!J848</f>
        <v>8.7100000000000009</v>
      </c>
    </row>
    <row r="3920" spans="2:7" x14ac:dyDescent="0.2">
      <c r="B3920" s="36">
        <v>847</v>
      </c>
      <c r="C3920" s="36" t="str">
        <f>SICODI!G849</f>
        <v>DXS02</v>
      </c>
      <c r="D3920" s="140" t="str">
        <f>SICODI!H849</f>
        <v>SOPORTE DE TABLERO DE DIST. SEC. Y AP. PARA S.E. CONVENCIONAL DE 5.00 X 4.00 m.</v>
      </c>
      <c r="E3920" s="36" t="str">
        <f>SICODI!I849</f>
        <v>UND.</v>
      </c>
      <c r="F3920" s="36"/>
      <c r="G3920" s="66">
        <f>SICODI!J849</f>
        <v>436.26</v>
      </c>
    </row>
    <row r="3921" spans="2:7" x14ac:dyDescent="0.2">
      <c r="B3921" s="36">
        <v>848</v>
      </c>
      <c r="C3921" s="36" t="str">
        <f>SICODI!G850</f>
        <v>DXS03</v>
      </c>
      <c r="D3921" s="140" t="str">
        <f>SICODI!H850</f>
        <v>SOPORTE DE TABLERO DE DIST. SEC. Y AP. PARA S.E. CONVENCIONAL DE 5.00 X 7.50 m.</v>
      </c>
      <c r="E3921" s="36" t="str">
        <f>SICODI!I850</f>
        <v>UND.</v>
      </c>
      <c r="F3921" s="36"/>
      <c r="G3921" s="66">
        <f>SICODI!J850</f>
        <v>506.85</v>
      </c>
    </row>
    <row r="3922" spans="2:7" x14ac:dyDescent="0.2">
      <c r="B3922" s="36">
        <v>849</v>
      </c>
      <c r="C3922" s="36" t="str">
        <f>SICODI!G851</f>
        <v>DXS04</v>
      </c>
      <c r="D3922" s="140" t="str">
        <f>SICODI!H851</f>
        <v>BARRA COLECTORA BT SUBESTACION CONVENCIONAL 100/250KVA 8X60X660MM</v>
      </c>
      <c r="E3922" s="36" t="str">
        <f>SICODI!I851</f>
        <v>UND.</v>
      </c>
      <c r="F3922" s="36"/>
      <c r="G3922" s="66">
        <f>SICODI!J851</f>
        <v>16.559999999999999</v>
      </c>
    </row>
    <row r="3923" spans="2:7" x14ac:dyDescent="0.2">
      <c r="B3923" s="36">
        <v>850</v>
      </c>
      <c r="C3923" s="36" t="str">
        <f>SICODI!G852</f>
        <v>DXS05</v>
      </c>
      <c r="D3923" s="140" t="str">
        <f>SICODI!H852</f>
        <v>BARRA COLECTORA TABLERO DE DISTRIBUCION SECUNDARIA AP (U-V-W)</v>
      </c>
      <c r="E3923" s="36" t="str">
        <f>SICODI!I852</f>
        <v>UND.</v>
      </c>
      <c r="F3923" s="36"/>
      <c r="G3923" s="66">
        <f>SICODI!J852</f>
        <v>15.44</v>
      </c>
    </row>
    <row r="3924" spans="2:7" x14ac:dyDescent="0.2">
      <c r="B3924" s="36">
        <v>851</v>
      </c>
      <c r="C3924" s="36" t="str">
        <f>SICODI!G853</f>
        <v>DXS06</v>
      </c>
      <c r="D3924" s="140" t="str">
        <f>SICODI!H853</f>
        <v>BARRA COLECTORA BT SUBESTACION CONVENCIONAL 100/250KVA 8X60X1030MM</v>
      </c>
      <c r="E3924" s="36" t="str">
        <f>SICODI!I853</f>
        <v>UND.</v>
      </c>
      <c r="F3924" s="36"/>
      <c r="G3924" s="66">
        <f>SICODI!J853</f>
        <v>25.84</v>
      </c>
    </row>
    <row r="3925" spans="2:7" x14ac:dyDescent="0.2">
      <c r="B3925" s="36">
        <v>852</v>
      </c>
      <c r="C3925" s="36" t="str">
        <f>SICODI!G854</f>
        <v>DXS07</v>
      </c>
      <c r="D3925" s="140" t="str">
        <f>SICODI!H854</f>
        <v>BARRA COLECTORA BT SUBESTACION CONVENCIONAL 400KVA 8X80X1110MM</v>
      </c>
      <c r="E3925" s="36" t="str">
        <f>SICODI!I854</f>
        <v>UND.</v>
      </c>
      <c r="F3925" s="36"/>
      <c r="G3925" s="66">
        <f>SICODI!J854</f>
        <v>37.130000000000003</v>
      </c>
    </row>
    <row r="3926" spans="2:7" x14ac:dyDescent="0.2">
      <c r="B3926" s="36">
        <v>853</v>
      </c>
      <c r="C3926" s="36" t="str">
        <f>SICODI!G855</f>
        <v>DXS08</v>
      </c>
      <c r="D3926" s="140" t="str">
        <f>SICODI!H855</f>
        <v>BARRA COLECTORA BT SUBESTACION CONVENCIONAL 630KVA 8X80X1190MM</v>
      </c>
      <c r="E3926" s="36" t="str">
        <f>SICODI!I855</f>
        <v>UND.</v>
      </c>
      <c r="F3926" s="36"/>
      <c r="G3926" s="66">
        <f>SICODI!J855</f>
        <v>39.81</v>
      </c>
    </row>
    <row r="3927" spans="2:7" x14ac:dyDescent="0.2">
      <c r="B3927" s="36">
        <v>854</v>
      </c>
      <c r="C3927" s="36" t="str">
        <f>SICODI!G856</f>
        <v>DXS35</v>
      </c>
      <c r="D3927" s="140" t="str">
        <f>SICODI!H856</f>
        <v>MODULO AP. PARA TABLERO DE DISTRIBUCION SECUNDARIA SAB-SCP-SCB</v>
      </c>
      <c r="E3927" s="36" t="str">
        <f>SICODI!I856</f>
        <v>UND.</v>
      </c>
      <c r="F3927" s="36"/>
      <c r="G3927" s="66">
        <f>SICODI!J856</f>
        <v>25.21</v>
      </c>
    </row>
    <row r="3928" spans="2:7" x14ac:dyDescent="0.2">
      <c r="B3928" s="36">
        <v>855</v>
      </c>
      <c r="C3928" s="36" t="str">
        <f>SICODI!G857</f>
        <v>DXS37</v>
      </c>
      <c r="D3928" s="140" t="str">
        <f>SICODI!H857</f>
        <v>CARGADOR MONOFASICO PARA BATERIA 220VAC/24VDC</v>
      </c>
      <c r="E3928" s="36" t="str">
        <f>SICODI!I857</f>
        <v>UND.</v>
      </c>
      <c r="F3928" s="36"/>
      <c r="G3928" s="66">
        <f>SICODI!J857</f>
        <v>3962</v>
      </c>
    </row>
    <row r="3929" spans="2:7" x14ac:dyDescent="0.2">
      <c r="B3929" s="36">
        <v>856</v>
      </c>
      <c r="C3929" s="36" t="str">
        <f>SICODI!G858</f>
        <v>DXS38</v>
      </c>
      <c r="D3929" s="140" t="str">
        <f>SICODI!H858</f>
        <v>BANCO DE BATERIA 24VCC. 30AH 20 CELDAS</v>
      </c>
      <c r="E3929" s="36" t="str">
        <f>SICODI!I858</f>
        <v>UND.</v>
      </c>
      <c r="F3929" s="36"/>
      <c r="G3929" s="66">
        <f>SICODI!J858</f>
        <v>202.54</v>
      </c>
    </row>
    <row r="3930" spans="2:7" x14ac:dyDescent="0.2">
      <c r="B3930" s="36">
        <v>857</v>
      </c>
      <c r="C3930" s="36" t="str">
        <f>SICODI!G859</f>
        <v>FAC01</v>
      </c>
      <c r="D3930" s="140" t="str">
        <f>SICODI!H859</f>
        <v>ARANDELA CUADRADA CURVA DE 57X57X5 mm (2-1/4X2-1/4X3/16 PULG.); AGUJERO 14 mm. DIAM.</v>
      </c>
      <c r="E3930" s="36" t="str">
        <f>SICODI!I859</f>
        <v>UND.</v>
      </c>
      <c r="F3930" s="36"/>
      <c r="G3930" s="66">
        <f>SICODI!J859</f>
        <v>0.21</v>
      </c>
    </row>
    <row r="3931" spans="2:7" x14ac:dyDescent="0.2">
      <c r="B3931" s="36">
        <v>858</v>
      </c>
      <c r="C3931" s="36" t="str">
        <f>SICODI!G860</f>
        <v>FAC02</v>
      </c>
      <c r="D3931" s="140" t="str">
        <f>SICODI!H860</f>
        <v>ARANDELA CUADRADA CURVA DE 57X57X5 mm (2-1/4X2-1/4X3/16 PULG.); AGUJERO 17 mm. DIAM.</v>
      </c>
      <c r="E3931" s="36" t="str">
        <f>SICODI!I860</f>
        <v>UND.</v>
      </c>
      <c r="F3931" s="36"/>
      <c r="G3931" s="66">
        <f>SICODI!J860</f>
        <v>0.21</v>
      </c>
    </row>
    <row r="3932" spans="2:7" x14ac:dyDescent="0.2">
      <c r="B3932" s="36">
        <v>859</v>
      </c>
      <c r="C3932" s="36" t="str">
        <f>SICODI!G861</f>
        <v>FAC03</v>
      </c>
      <c r="D3932" s="140" t="str">
        <f>SICODI!H861</f>
        <v>ARANDELA CUADRADA CURVA DE 57X57X5 mm (2-1/4X2-1/4X3/16 PULG.); AGUJERO 21 mm. DIAM.</v>
      </c>
      <c r="E3932" s="36" t="str">
        <f>SICODI!I861</f>
        <v>UND.</v>
      </c>
      <c r="F3932" s="36"/>
      <c r="G3932" s="66">
        <f>SICODI!J861</f>
        <v>0.84</v>
      </c>
    </row>
    <row r="3933" spans="2:7" x14ac:dyDescent="0.2">
      <c r="B3933" s="36">
        <v>860</v>
      </c>
      <c r="C3933" s="36" t="str">
        <f>SICODI!G862</f>
        <v>FAC04</v>
      </c>
      <c r="D3933" s="140" t="str">
        <f>SICODI!H862</f>
        <v>ARANDELA CUADRADA CURVA DE 76X76X5 mm ( 3X3 X3/16 PULG); AGUJERO 17 mm. DIAM.</v>
      </c>
      <c r="E3933" s="36" t="str">
        <f>SICODI!I862</f>
        <v>UND.</v>
      </c>
      <c r="F3933" s="36"/>
      <c r="G3933" s="66">
        <f>SICODI!J862</f>
        <v>0.85</v>
      </c>
    </row>
    <row r="3934" spans="2:7" x14ac:dyDescent="0.2">
      <c r="B3934" s="36">
        <v>861</v>
      </c>
      <c r="C3934" s="36" t="str">
        <f>SICODI!G863</f>
        <v>FAC05</v>
      </c>
      <c r="D3934" s="140" t="str">
        <f>SICODI!H863</f>
        <v>ARANDELA CUADRADA CURVA DE 76X76X6 mm (3X3 X1/4 PULG.); AGUJERO 21 mm. DIAM.</v>
      </c>
      <c r="E3934" s="36" t="str">
        <f>SICODI!I863</f>
        <v>UND.</v>
      </c>
      <c r="F3934" s="36"/>
      <c r="G3934" s="66">
        <f>SICODI!J863</f>
        <v>1.3</v>
      </c>
    </row>
    <row r="3935" spans="2:7" x14ac:dyDescent="0.2">
      <c r="B3935" s="36">
        <v>862</v>
      </c>
      <c r="C3935" s="36" t="str">
        <f>SICODI!G864</f>
        <v>FAC06</v>
      </c>
      <c r="D3935" s="140" t="str">
        <f>SICODI!H864</f>
        <v>ARANDELA CUADRADA PLANA DE  57X57X5 mm (2-1/4X2-1/4X3/16 PULG.); AGUJERO 14 mm. DIAM.</v>
      </c>
      <c r="E3935" s="36" t="str">
        <f>SICODI!I864</f>
        <v>UND.</v>
      </c>
      <c r="F3935" s="36"/>
      <c r="G3935" s="66">
        <f>SICODI!J864</f>
        <v>0.19</v>
      </c>
    </row>
    <row r="3936" spans="2:7" x14ac:dyDescent="0.2">
      <c r="B3936" s="36">
        <v>863</v>
      </c>
      <c r="C3936" s="36" t="str">
        <f>SICODI!G865</f>
        <v>FAC07</v>
      </c>
      <c r="D3936" s="140" t="str">
        <f>SICODI!H865</f>
        <v>ARANDELA CUADRADA PLANA DE  57X57X5 mm (2-1/4X2-1/4X3/16 PULG.); AGUJERO 17 mm. DIAM.</v>
      </c>
      <c r="E3936" s="36" t="str">
        <f>SICODI!I865</f>
        <v>UND.</v>
      </c>
      <c r="F3936" s="36"/>
      <c r="G3936" s="66">
        <f>SICODI!J865</f>
        <v>0.19</v>
      </c>
    </row>
    <row r="3937" spans="2:7" x14ac:dyDescent="0.2">
      <c r="B3937" s="36">
        <v>864</v>
      </c>
      <c r="C3937" s="36" t="str">
        <f>SICODI!G866</f>
        <v>FAC08</v>
      </c>
      <c r="D3937" s="140" t="str">
        <f>SICODI!H866</f>
        <v>ARANDELA CUADRADA PLANA DE  57X57X5 mm (2-1/4X2-1/4X3/16 PULG.); AGUJERO 21 mm. DIAM.</v>
      </c>
      <c r="E3937" s="36" t="str">
        <f>SICODI!I866</f>
        <v>UND.</v>
      </c>
      <c r="F3937" s="36"/>
      <c r="G3937" s="66">
        <f>SICODI!J866</f>
        <v>0.26</v>
      </c>
    </row>
    <row r="3938" spans="2:7" x14ac:dyDescent="0.2">
      <c r="B3938" s="36">
        <v>865</v>
      </c>
      <c r="C3938" s="36" t="str">
        <f>SICODI!G867</f>
        <v>FAC09</v>
      </c>
      <c r="D3938" s="140" t="str">
        <f>SICODI!H867</f>
        <v>ARANDELA CUADRADA PLANA DE  76X76X6 mm (3X3X1/4 PULG.); AGUJERO 21 mm. DIAM.</v>
      </c>
      <c r="E3938" s="36" t="str">
        <f>SICODI!I867</f>
        <v>UND.</v>
      </c>
      <c r="F3938" s="36"/>
      <c r="G3938" s="66">
        <f>SICODI!J867</f>
        <v>0.56999999999999995</v>
      </c>
    </row>
    <row r="3939" spans="2:7" x14ac:dyDescent="0.2">
      <c r="B3939" s="36">
        <v>866</v>
      </c>
      <c r="C3939" s="36" t="str">
        <f>SICODI!G868</f>
        <v>FAC10</v>
      </c>
      <c r="D3939" s="140" t="str">
        <f>SICODI!H868</f>
        <v>ARANDELA CUADRADA PLANA DE 102X102X 5 mm (4X4X3/16 PULG.); AGUJERO 17 mm. DIAM.</v>
      </c>
      <c r="E3939" s="36" t="str">
        <f>SICODI!I868</f>
        <v>UND.</v>
      </c>
      <c r="F3939" s="36"/>
      <c r="G3939" s="66">
        <f>SICODI!J868</f>
        <v>1.3</v>
      </c>
    </row>
    <row r="3940" spans="2:7" x14ac:dyDescent="0.2">
      <c r="B3940" s="36">
        <v>867</v>
      </c>
      <c r="C3940" s="36" t="str">
        <f>SICODI!G869</f>
        <v>FAC11</v>
      </c>
      <c r="D3940" s="140" t="str">
        <f>SICODI!H869</f>
        <v>ARANDELA CUADRADA PLANA DE 102X102X13 mm (4X4X1/2 PULG.); AGUJERO 21 mm. DIAM.</v>
      </c>
      <c r="E3940" s="36" t="str">
        <f>SICODI!I869</f>
        <v>UND.</v>
      </c>
      <c r="F3940" s="36"/>
      <c r="G3940" s="66">
        <f>SICODI!J869</f>
        <v>1.41</v>
      </c>
    </row>
    <row r="3941" spans="2:7" x14ac:dyDescent="0.2">
      <c r="B3941" s="36">
        <v>868</v>
      </c>
      <c r="C3941" s="36" t="str">
        <f>SICODI!G870</f>
        <v>FAC12</v>
      </c>
      <c r="D3941" s="140" t="str">
        <f>SICODI!H870</f>
        <v>ARANDELA PLANA DE BRONCE DE 102X102X13 mm; AGUJERO 21 mm. DIAM.</v>
      </c>
      <c r="E3941" s="36" t="str">
        <f>SICODI!I870</f>
        <v>UND.</v>
      </c>
      <c r="F3941" s="36"/>
      <c r="G3941" s="66">
        <f>SICODI!J870</f>
        <v>1.39</v>
      </c>
    </row>
    <row r="3942" spans="2:7" x14ac:dyDescent="0.2">
      <c r="B3942" s="36">
        <v>869</v>
      </c>
      <c r="C3942" s="36" t="str">
        <f>SICODI!G871</f>
        <v>FAR01</v>
      </c>
      <c r="D3942" s="140" t="str">
        <f>SICODI!H871</f>
        <v>ARANDELA REDONDA  DE 35 mm. (1-3/8 PULG.) DIAM. EXTERIOR; AGUJERO 14 mm. DIAM.</v>
      </c>
      <c r="E3942" s="36" t="str">
        <f>SICODI!I871</f>
        <v>UND.</v>
      </c>
      <c r="F3942" s="36"/>
      <c r="G3942" s="66">
        <f>SICODI!J871</f>
        <v>0.32</v>
      </c>
    </row>
    <row r="3943" spans="2:7" x14ac:dyDescent="0.2">
      <c r="B3943" s="36">
        <v>870</v>
      </c>
      <c r="C3943" s="36" t="str">
        <f>SICODI!G872</f>
        <v>FAR02</v>
      </c>
      <c r="D3943" s="140" t="str">
        <f>SICODI!H872</f>
        <v>ARANDELA REDONDA  DE 45 mm. (1-3/4 PULG.) DIAM. EXTERIOR; AGUJERO 17 mm. DIAM.</v>
      </c>
      <c r="E3943" s="36" t="str">
        <f>SICODI!I872</f>
        <v>UND.</v>
      </c>
      <c r="F3943" s="36"/>
      <c r="G3943" s="66">
        <f>SICODI!J872</f>
        <v>0.42</v>
      </c>
    </row>
    <row r="3944" spans="2:7" x14ac:dyDescent="0.2">
      <c r="B3944" s="36">
        <v>871</v>
      </c>
      <c r="C3944" s="36" t="str">
        <f>SICODI!G873</f>
        <v>FFS01</v>
      </c>
      <c r="D3944" s="140" t="str">
        <f>SICODI!H873</f>
        <v>TIRAFONDO DE  75 mm LONG.; 10 mm DIAM.</v>
      </c>
      <c r="E3944" s="36" t="str">
        <f>SICODI!I873</f>
        <v>UND.</v>
      </c>
      <c r="F3944" s="36"/>
      <c r="G3944" s="66">
        <f>SICODI!J873</f>
        <v>0.34</v>
      </c>
    </row>
    <row r="3945" spans="2:7" x14ac:dyDescent="0.2">
      <c r="B3945" s="36">
        <v>872</v>
      </c>
      <c r="C3945" s="36" t="str">
        <f>SICODI!G874</f>
        <v>FFS02</v>
      </c>
      <c r="D3945" s="140" t="str">
        <f>SICODI!H874</f>
        <v>TIRAFONDO DE 100 mm LONG.; 13 mm DIAM.</v>
      </c>
      <c r="E3945" s="36" t="str">
        <f>SICODI!I874</f>
        <v>UND.</v>
      </c>
      <c r="F3945" s="36"/>
      <c r="G3945" s="66">
        <f>SICODI!J874</f>
        <v>0.47</v>
      </c>
    </row>
    <row r="3946" spans="2:7" x14ac:dyDescent="0.2">
      <c r="B3946" s="36">
        <v>873</v>
      </c>
      <c r="C3946" s="36" t="str">
        <f>SICODI!G875</f>
        <v>FFS03</v>
      </c>
      <c r="D3946" s="140" t="str">
        <f>SICODI!H875</f>
        <v>TIRAFONDO HO.GALV.  3/8 X 2</v>
      </c>
      <c r="E3946" s="36" t="str">
        <f>SICODI!I875</f>
        <v>UND.</v>
      </c>
      <c r="F3946" s="36"/>
      <c r="G3946" s="66">
        <f>SICODI!J875</f>
        <v>0.08</v>
      </c>
    </row>
    <row r="3947" spans="2:7" x14ac:dyDescent="0.2">
      <c r="B3947" s="36">
        <v>874</v>
      </c>
      <c r="C3947" s="36" t="str">
        <f>SICODI!G876</f>
        <v>FKC01</v>
      </c>
      <c r="D3947" s="140" t="str">
        <f>SICODI!H876</f>
        <v>CINTA BANDIT</v>
      </c>
      <c r="E3947" s="36" t="str">
        <f>SICODI!I876</f>
        <v>UND.</v>
      </c>
      <c r="F3947" s="36"/>
      <c r="G3947" s="66">
        <f>SICODI!J876</f>
        <v>0.91</v>
      </c>
    </row>
    <row r="3948" spans="2:7" x14ac:dyDescent="0.2">
      <c r="B3948" s="36">
        <v>875</v>
      </c>
      <c r="C3948" s="36" t="str">
        <f>SICODI!G877</f>
        <v>FKC02</v>
      </c>
      <c r="D3948" s="140" t="str">
        <f>SICODI!H877</f>
        <v>CORREA PLASTICA DE AMARRE</v>
      </c>
      <c r="E3948" s="36" t="str">
        <f>SICODI!I877</f>
        <v>UND.</v>
      </c>
      <c r="F3948" s="36"/>
      <c r="G3948" s="66">
        <f>SICODI!J877</f>
        <v>0.05</v>
      </c>
    </row>
    <row r="3949" spans="2:7" x14ac:dyDescent="0.2">
      <c r="B3949" s="36">
        <v>876</v>
      </c>
      <c r="C3949" s="36" t="str">
        <f>SICODI!G878</f>
        <v>FKG01</v>
      </c>
      <c r="D3949" s="140" t="str">
        <f>SICODI!H878</f>
        <v>GANCHO DE BANDA DE 45X120 mm X 65 mm DE VUELO, GANCHO DE 12 mm DIAM.</v>
      </c>
      <c r="E3949" s="36" t="str">
        <f>SICODI!I878</f>
        <v>UND.</v>
      </c>
      <c r="F3949" s="36"/>
      <c r="G3949" s="66">
        <f>SICODI!J878</f>
        <v>2.5</v>
      </c>
    </row>
    <row r="3950" spans="2:7" x14ac:dyDescent="0.2">
      <c r="B3950" s="36">
        <v>877</v>
      </c>
      <c r="C3950" s="36" t="str">
        <f>SICODI!G879</f>
        <v>FKG02</v>
      </c>
      <c r="D3950" s="140" t="str">
        <f>SICODI!H879</f>
        <v>GANCHO DE BANDA DE 45X150 mm X 85 mm DE VUELO, GANCHO DE 16 mm DIAM.</v>
      </c>
      <c r="E3950" s="36" t="str">
        <f>SICODI!I879</f>
        <v>UND.</v>
      </c>
      <c r="F3950" s="36"/>
      <c r="G3950" s="66">
        <f>SICODI!J879</f>
        <v>2.66</v>
      </c>
    </row>
    <row r="3951" spans="2:7" x14ac:dyDescent="0.2">
      <c r="B3951" s="36">
        <v>878</v>
      </c>
      <c r="C3951" s="36" t="str">
        <f>SICODI!G880</f>
        <v>FKG03</v>
      </c>
      <c r="D3951" s="140" t="str">
        <f>SICODI!H880</f>
        <v>GANCHO DE BANDA DE 45X250 mm X 90 mm DE VUELO, GANCHO DE 20 mm DIAM.</v>
      </c>
      <c r="E3951" s="36" t="str">
        <f>SICODI!I880</f>
        <v>UND.</v>
      </c>
      <c r="F3951" s="36"/>
      <c r="G3951" s="66">
        <f>SICODI!J880</f>
        <v>3.1</v>
      </c>
    </row>
    <row r="3952" spans="2:7" x14ac:dyDescent="0.2">
      <c r="B3952" s="36">
        <v>879</v>
      </c>
      <c r="C3952" s="36" t="str">
        <f>SICODI!G881</f>
        <v>FKL01</v>
      </c>
      <c r="D3952" s="140" t="str">
        <f>SICODI!H881</f>
        <v>PLACA GANCHO DE 95X200 mm X 65 mm DE VUELO, GANCHO DE 16 mm DIAM.</v>
      </c>
      <c r="E3952" s="36" t="str">
        <f>SICODI!I881</f>
        <v>UND.</v>
      </c>
      <c r="F3952" s="36"/>
      <c r="G3952" s="66">
        <f>SICODI!J881</f>
        <v>2.5</v>
      </c>
    </row>
    <row r="3953" spans="2:7" x14ac:dyDescent="0.2">
      <c r="B3953" s="36">
        <v>880</v>
      </c>
      <c r="C3953" s="36" t="str">
        <f>SICODI!G882</f>
        <v>FKL02</v>
      </c>
      <c r="D3953" s="140" t="str">
        <f>SICODI!H882</f>
        <v>PLACA GANCHO, CON 6 TIRAFONDOS DE 6.7X160 mm, PARA MADERA</v>
      </c>
      <c r="E3953" s="36" t="str">
        <f>SICODI!I882</f>
        <v>UND.</v>
      </c>
      <c r="F3953" s="36"/>
      <c r="G3953" s="66">
        <f>SICODI!J882</f>
        <v>2.75</v>
      </c>
    </row>
    <row r="3954" spans="2:7" x14ac:dyDescent="0.2">
      <c r="B3954" s="36">
        <v>881</v>
      </c>
      <c r="C3954" s="36" t="str">
        <f>SICODI!G883</f>
        <v>FKL03</v>
      </c>
      <c r="D3954" s="140" t="str">
        <f>SICODI!H883</f>
        <v>PLACA GANCHO, CON 6 TIRAFONDOS DE 6X50 CON 6 MANGAS</v>
      </c>
      <c r="E3954" s="36" t="str">
        <f>SICODI!I883</f>
        <v>UND.</v>
      </c>
      <c r="F3954" s="36"/>
      <c r="G3954" s="66">
        <f>SICODI!J883</f>
        <v>5.5</v>
      </c>
    </row>
    <row r="3955" spans="2:7" x14ac:dyDescent="0.2">
      <c r="B3955" s="36">
        <v>882</v>
      </c>
      <c r="C3955" s="36" t="str">
        <f>SICODI!G884</f>
        <v>FKL04</v>
      </c>
      <c r="D3955" s="140" t="str">
        <f>SICODI!H884</f>
        <v>PLACA GANCHO, CON 6 TIRAFONDOS DE 6X50 mm</v>
      </c>
      <c r="E3955" s="36" t="str">
        <f>SICODI!I884</f>
        <v>UND.</v>
      </c>
      <c r="F3955" s="36"/>
      <c r="G3955" s="66">
        <f>SICODI!J884</f>
        <v>2.8</v>
      </c>
    </row>
    <row r="3956" spans="2:7" x14ac:dyDescent="0.2">
      <c r="B3956" s="36">
        <v>883</v>
      </c>
      <c r="C3956" s="36" t="str">
        <f>SICODI!G885</f>
        <v>FKL05</v>
      </c>
      <c r="D3956" s="140" t="str">
        <f>SICODI!H885</f>
        <v>PLACA GANCHO, SIN TIRAFONDOS</v>
      </c>
      <c r="E3956" s="36" t="str">
        <f>SICODI!I885</f>
        <v>UND.</v>
      </c>
      <c r="F3956" s="36"/>
      <c r="G3956" s="66">
        <f>SICODI!J885</f>
        <v>2.2999999999999998</v>
      </c>
    </row>
    <row r="3957" spans="2:7" x14ac:dyDescent="0.2">
      <c r="B3957" s="36">
        <v>884</v>
      </c>
      <c r="C3957" s="36" t="str">
        <f>SICODI!G886</f>
        <v>FKM01</v>
      </c>
      <c r="D3957" s="140" t="str">
        <f>SICODI!H886</f>
        <v>MORDAZA CONICA TERMINAL PARA MENSAJERO DE 25 mm2</v>
      </c>
      <c r="E3957" s="36" t="str">
        <f>SICODI!I886</f>
        <v>UND.</v>
      </c>
      <c r="F3957" s="36"/>
      <c r="G3957" s="66">
        <f>SICODI!J886</f>
        <v>3.27</v>
      </c>
    </row>
    <row r="3958" spans="2:7" x14ac:dyDescent="0.2">
      <c r="B3958" s="36">
        <v>885</v>
      </c>
      <c r="C3958" s="36" t="str">
        <f>SICODI!G887</f>
        <v>FKM02</v>
      </c>
      <c r="D3958" s="140" t="str">
        <f>SICODI!H887</f>
        <v>MORDAZA CONICA TERMINAL PARA MENSAJERO DE 35 mm2</v>
      </c>
      <c r="E3958" s="36" t="str">
        <f>SICODI!I887</f>
        <v>UND.</v>
      </c>
      <c r="F3958" s="36"/>
      <c r="G3958" s="66">
        <f>SICODI!J887</f>
        <v>3.24</v>
      </c>
    </row>
    <row r="3959" spans="2:7" x14ac:dyDescent="0.2">
      <c r="B3959" s="36">
        <v>886</v>
      </c>
      <c r="C3959" s="36" t="str">
        <f>SICODI!G888</f>
        <v>FKM03</v>
      </c>
      <c r="D3959" s="140" t="str">
        <f>SICODI!H888</f>
        <v>MORDAZA CONICA TERMINAL PARA MENSAJERO DE 50 mm2</v>
      </c>
      <c r="E3959" s="36" t="str">
        <f>SICODI!I888</f>
        <v>UND.</v>
      </c>
      <c r="F3959" s="36"/>
      <c r="G3959" s="66">
        <f>SICODI!J888</f>
        <v>3.24</v>
      </c>
    </row>
    <row r="3960" spans="2:7" x14ac:dyDescent="0.2">
      <c r="B3960" s="36">
        <v>887</v>
      </c>
      <c r="C3960" s="36" t="str">
        <f>SICODI!G889</f>
        <v>FKM04</v>
      </c>
      <c r="D3960" s="140" t="str">
        <f>SICODI!H889</f>
        <v>MORDAZA CONICA TERMINAL PARA MENSAJERO DE 70 mm2</v>
      </c>
      <c r="E3960" s="36" t="str">
        <f>SICODI!I889</f>
        <v>UND.</v>
      </c>
      <c r="F3960" s="36"/>
      <c r="G3960" s="66">
        <f>SICODI!J889</f>
        <v>5.67</v>
      </c>
    </row>
    <row r="3961" spans="2:7" x14ac:dyDescent="0.2">
      <c r="B3961" s="36">
        <v>888</v>
      </c>
      <c r="C3961" s="36" t="str">
        <f>SICODI!G890</f>
        <v>FKM05</v>
      </c>
      <c r="D3961" s="140" t="str">
        <f>SICODI!H890</f>
        <v>MORDAZA CONICA TERMINAL PARA MENSAJERO DE 95 mm2</v>
      </c>
      <c r="E3961" s="36" t="str">
        <f>SICODI!I890</f>
        <v>UND.</v>
      </c>
      <c r="F3961" s="36"/>
      <c r="G3961" s="66">
        <f>SICODI!J890</f>
        <v>3.07</v>
      </c>
    </row>
    <row r="3962" spans="2:7" x14ac:dyDescent="0.2">
      <c r="B3962" s="36">
        <v>889</v>
      </c>
      <c r="C3962" s="36" t="str">
        <f>SICODI!G891</f>
        <v>FKM06</v>
      </c>
      <c r="D3962" s="140" t="str">
        <f>SICODI!H891</f>
        <v>MORDAZA DE SUSPENSION</v>
      </c>
      <c r="E3962" s="36" t="str">
        <f>SICODI!I891</f>
        <v>UND.</v>
      </c>
      <c r="F3962" s="36"/>
      <c r="G3962" s="66">
        <f>SICODI!J891</f>
        <v>2.04</v>
      </c>
    </row>
    <row r="3963" spans="2:7" x14ac:dyDescent="0.2">
      <c r="B3963" s="36">
        <v>890</v>
      </c>
      <c r="C3963" s="36" t="str">
        <f>SICODI!G892</f>
        <v>FKP01</v>
      </c>
      <c r="D3963" s="140" t="str">
        <f>SICODI!H892</f>
        <v>PERNO GANCHO DE SUSPENSION DE 200 mm X 16 mm2 DIAM.</v>
      </c>
      <c r="E3963" s="36" t="str">
        <f>SICODI!I892</f>
        <v>UND.</v>
      </c>
      <c r="F3963" s="36"/>
      <c r="G3963" s="66">
        <f>SICODI!J892</f>
        <v>2.5</v>
      </c>
    </row>
    <row r="3964" spans="2:7" x14ac:dyDescent="0.2">
      <c r="B3964" s="36">
        <v>891</v>
      </c>
      <c r="C3964" s="36" t="str">
        <f>SICODI!G893</f>
        <v>FKP02</v>
      </c>
      <c r="D3964" s="140" t="str">
        <f>SICODI!H893</f>
        <v>PERNO GANCHO DE SUSPENSION DE 200 mm X 20 mm2 DIAM.</v>
      </c>
      <c r="E3964" s="36" t="str">
        <f>SICODI!I893</f>
        <v>UND.</v>
      </c>
      <c r="F3964" s="36"/>
      <c r="G3964" s="66">
        <f>SICODI!J893</f>
        <v>2.99</v>
      </c>
    </row>
    <row r="3965" spans="2:7" x14ac:dyDescent="0.2">
      <c r="B3965" s="36">
        <v>892</v>
      </c>
      <c r="C3965" s="36" t="str">
        <f>SICODI!G894</f>
        <v>FKP03</v>
      </c>
      <c r="D3965" s="140" t="str">
        <f>SICODI!H894</f>
        <v>PERNO GANCHO DE SUSPENSION DE 240 mm X 16 mm2 DIAM.</v>
      </c>
      <c r="E3965" s="36" t="str">
        <f>SICODI!I894</f>
        <v>UND.</v>
      </c>
      <c r="F3965" s="36"/>
      <c r="G3965" s="66">
        <f>SICODI!J894</f>
        <v>3.3</v>
      </c>
    </row>
    <row r="3966" spans="2:7" x14ac:dyDescent="0.2">
      <c r="B3966" s="36">
        <v>893</v>
      </c>
      <c r="C3966" s="36" t="str">
        <f>SICODI!G895</f>
        <v>FKP04</v>
      </c>
      <c r="D3966" s="140" t="str">
        <f>SICODI!H895</f>
        <v>PERNO GANCHO DE SUSPENSION DE 240 mm X 20 mm2 DIAM.</v>
      </c>
      <c r="E3966" s="36" t="str">
        <f>SICODI!I895</f>
        <v>UND.</v>
      </c>
      <c r="F3966" s="36"/>
      <c r="G3966" s="66">
        <f>SICODI!J895</f>
        <v>3.33</v>
      </c>
    </row>
    <row r="3967" spans="2:7" x14ac:dyDescent="0.2">
      <c r="B3967" s="36">
        <v>894</v>
      </c>
      <c r="C3967" s="36" t="str">
        <f>SICODI!G896</f>
        <v>FKP05</v>
      </c>
      <c r="D3967" s="140" t="str">
        <f>SICODI!H896</f>
        <v>PERNO GANCHO DE SUSPENSION DE 320 mm X 16 mm2 DIAM.</v>
      </c>
      <c r="E3967" s="36" t="str">
        <f>SICODI!I896</f>
        <v>UND.</v>
      </c>
      <c r="F3967" s="36"/>
      <c r="G3967" s="66">
        <f>SICODI!J896</f>
        <v>2.27</v>
      </c>
    </row>
    <row r="3968" spans="2:7" x14ac:dyDescent="0.2">
      <c r="B3968" s="36">
        <v>895</v>
      </c>
      <c r="C3968" s="36" t="str">
        <f>SICODI!G897</f>
        <v>FKP06</v>
      </c>
      <c r="D3968" s="140" t="str">
        <f>SICODI!H897</f>
        <v>PERNO GANCHO DE SUSPENSION DE 320 mm X 20 mm2 DIAM.</v>
      </c>
      <c r="E3968" s="36" t="str">
        <f>SICODI!I897</f>
        <v>UND.</v>
      </c>
      <c r="F3968" s="36"/>
      <c r="G3968" s="66">
        <f>SICODI!J897</f>
        <v>3.26</v>
      </c>
    </row>
    <row r="3969" spans="2:7" x14ac:dyDescent="0.2">
      <c r="B3969" s="36">
        <v>896</v>
      </c>
      <c r="C3969" s="36" t="str">
        <f>SICODI!G898</f>
        <v>FKP07</v>
      </c>
      <c r="D3969" s="140" t="str">
        <f>SICODI!H898</f>
        <v>PERNO GANCHO DE SUSPENSION DE 350 mm X 20 mm2 DIAM.</v>
      </c>
      <c r="E3969" s="36" t="str">
        <f>SICODI!I898</f>
        <v>UND.</v>
      </c>
      <c r="F3969" s="36"/>
      <c r="G3969" s="66">
        <f>SICODI!J898</f>
        <v>3.26</v>
      </c>
    </row>
    <row r="3970" spans="2:7" x14ac:dyDescent="0.2">
      <c r="B3970" s="36">
        <v>897</v>
      </c>
      <c r="C3970" s="36" t="str">
        <f>SICODI!G899</f>
        <v>FKP08</v>
      </c>
      <c r="D3970" s="140" t="str">
        <f>SICODI!H899</f>
        <v>PERNO GANCHO TIRAFON</v>
      </c>
      <c r="E3970" s="36" t="str">
        <f>SICODI!I899</f>
        <v>UND.</v>
      </c>
      <c r="F3970" s="36"/>
      <c r="G3970" s="66">
        <f>SICODI!J899</f>
        <v>0.57999999999999996</v>
      </c>
    </row>
    <row r="3971" spans="2:7" x14ac:dyDescent="0.2">
      <c r="B3971" s="36">
        <v>898</v>
      </c>
      <c r="C3971" s="36" t="str">
        <f>SICODI!G900</f>
        <v>FKT01</v>
      </c>
      <c r="D3971" s="140" t="str">
        <f>SICODI!H900</f>
        <v>TUERCA GANCHO PARA FIN DE LINEA</v>
      </c>
      <c r="E3971" s="36" t="str">
        <f>SICODI!I900</f>
        <v>UND.</v>
      </c>
      <c r="F3971" s="36"/>
      <c r="G3971" s="66">
        <f>SICODI!J900</f>
        <v>3.26</v>
      </c>
    </row>
    <row r="3972" spans="2:7" x14ac:dyDescent="0.2">
      <c r="B3972" s="36">
        <v>899</v>
      </c>
      <c r="C3972" s="36" t="str">
        <f>SICODI!G901</f>
        <v>FKX01</v>
      </c>
      <c r="D3972" s="140" t="str">
        <f>SICODI!H901</f>
        <v>CONECTOR AL/AL SL 2.11 Y CUBIERTA AISLANTE</v>
      </c>
      <c r="E3972" s="36" t="str">
        <f>SICODI!I901</f>
        <v>UND.</v>
      </c>
      <c r="F3972" s="36"/>
      <c r="G3972" s="66">
        <f>SICODI!J901</f>
        <v>0.71</v>
      </c>
    </row>
    <row r="3973" spans="2:7" x14ac:dyDescent="0.2">
      <c r="B3973" s="36">
        <v>900</v>
      </c>
      <c r="C3973" s="36" t="str">
        <f>SICODI!G902</f>
        <v>FKX02</v>
      </c>
      <c r="D3973" s="140" t="str">
        <f>SICODI!H902</f>
        <v>CONECTOR BIMETALICO AL/CU</v>
      </c>
      <c r="E3973" s="36" t="str">
        <f>SICODI!I902</f>
        <v>UND.</v>
      </c>
      <c r="F3973" s="36"/>
      <c r="G3973" s="66">
        <f>SICODI!J902</f>
        <v>2.34</v>
      </c>
    </row>
    <row r="3974" spans="2:7" x14ac:dyDescent="0.2">
      <c r="B3974" s="36">
        <v>901</v>
      </c>
      <c r="C3974" s="36" t="str">
        <f>SICODI!G903</f>
        <v>FKX03</v>
      </c>
      <c r="D3974" s="140" t="str">
        <f>SICODI!H903</f>
        <v>CONECTOR TIPO AB  PARA VARILLA DE PUESTA A TIERRA DE COPPERWELD</v>
      </c>
      <c r="E3974" s="36" t="str">
        <f>SICODI!I903</f>
        <v>UND.</v>
      </c>
      <c r="F3974" s="36"/>
      <c r="G3974" s="66">
        <f>SICODI!J903</f>
        <v>0.99</v>
      </c>
    </row>
    <row r="3975" spans="2:7" x14ac:dyDescent="0.2">
      <c r="B3975" s="36">
        <v>902</v>
      </c>
      <c r="C3975" s="36" t="str">
        <f>SICODI!G904</f>
        <v>FKX04</v>
      </c>
      <c r="D3975" s="140" t="str">
        <f>SICODI!H904</f>
        <v>EMPALME AUTOMATICO MENSAJERO</v>
      </c>
      <c r="E3975" s="36" t="str">
        <f>SICODI!I904</f>
        <v>UND.</v>
      </c>
      <c r="F3975" s="36"/>
      <c r="G3975" s="66">
        <f>SICODI!J904</f>
        <v>28.22</v>
      </c>
    </row>
    <row r="3976" spans="2:7" x14ac:dyDescent="0.2">
      <c r="B3976" s="36">
        <v>903</v>
      </c>
      <c r="C3976" s="36" t="str">
        <f>SICODI!G905</f>
        <v>FKX10</v>
      </c>
      <c r="D3976" s="140" t="str">
        <f>SICODI!H905</f>
        <v>CONECTOR DE DOBLE VIA DE Al - Al APTO PARA CONDUCTOR DE 16 - 120 mm2</v>
      </c>
      <c r="E3976" s="36" t="str">
        <f>SICODI!I905</f>
        <v>UND.</v>
      </c>
      <c r="F3976" s="36"/>
      <c r="G3976" s="66">
        <f>SICODI!J905</f>
        <v>1.41</v>
      </c>
    </row>
    <row r="3977" spans="2:7" x14ac:dyDescent="0.2">
      <c r="B3977" s="36">
        <v>904</v>
      </c>
      <c r="C3977" s="36" t="str">
        <f>SICODI!G906</f>
        <v>FKX14</v>
      </c>
      <c r="D3977" s="140" t="str">
        <f>SICODI!H906</f>
        <v>CUBIERTA AISLANTE DE CONECTOR</v>
      </c>
      <c r="E3977" s="36" t="str">
        <f>SICODI!I906</f>
        <v>UND.</v>
      </c>
      <c r="F3977" s="36"/>
      <c r="G3977" s="66">
        <f>SICODI!J906</f>
        <v>0.45</v>
      </c>
    </row>
    <row r="3978" spans="2:7" x14ac:dyDescent="0.2">
      <c r="B3978" s="36">
        <v>905</v>
      </c>
      <c r="C3978" s="36" t="str">
        <f>SICODI!G907</f>
        <v>FKX15</v>
      </c>
      <c r="D3978" s="140" t="str">
        <f>SICODI!H907</f>
        <v>GRAPA DOBLE VIA DE AG 3 PERNOS CABLE PORTANTE</v>
      </c>
      <c r="E3978" s="36" t="str">
        <f>SICODI!I907</f>
        <v>UND.</v>
      </c>
      <c r="F3978" s="36"/>
      <c r="G3978" s="66">
        <f>SICODI!J907</f>
        <v>2.34</v>
      </c>
    </row>
    <row r="3979" spans="2:7" x14ac:dyDescent="0.2">
      <c r="B3979" s="36">
        <v>906</v>
      </c>
      <c r="C3979" s="36" t="str">
        <f>SICODI!G908</f>
        <v>FKX16</v>
      </c>
      <c r="D3979" s="140" t="str">
        <f>SICODI!H908</f>
        <v>GRAPA DE SUSPENSION</v>
      </c>
      <c r="E3979" s="36" t="str">
        <f>SICODI!I908</f>
        <v>UND.</v>
      </c>
      <c r="F3979" s="36"/>
      <c r="G3979" s="66">
        <f>SICODI!J908</f>
        <v>3.21</v>
      </c>
    </row>
    <row r="3980" spans="2:7" x14ac:dyDescent="0.2">
      <c r="B3980" s="36">
        <v>907</v>
      </c>
      <c r="C3980" s="36" t="str">
        <f>SICODI!G909</f>
        <v>FPC01</v>
      </c>
      <c r="D3980" s="140" t="str">
        <f>SICODI!H909</f>
        <v>PERNO TIPO COCHE DE 3 PULG. LONG. X 3/8  PULG. DIAM.</v>
      </c>
      <c r="E3980" s="36" t="str">
        <f>SICODI!I909</f>
        <v>UND.</v>
      </c>
      <c r="F3980" s="36"/>
      <c r="G3980" s="66">
        <f>SICODI!J909</f>
        <v>1.36</v>
      </c>
    </row>
    <row r="3981" spans="2:7" x14ac:dyDescent="0.2">
      <c r="B3981" s="36">
        <v>908</v>
      </c>
      <c r="C3981" s="36" t="str">
        <f>SICODI!G910</f>
        <v>FPC02</v>
      </c>
      <c r="D3981" s="140" t="str">
        <f>SICODI!H910</f>
        <v>PERNO TIPO COCHE DE 4 PULG. LONG. X 3/8  PULG. DIAM.</v>
      </c>
      <c r="E3981" s="36" t="str">
        <f>SICODI!I910</f>
        <v>UND.</v>
      </c>
      <c r="F3981" s="36"/>
      <c r="G3981" s="66">
        <f>SICODI!J910</f>
        <v>1.36</v>
      </c>
    </row>
    <row r="3982" spans="2:7" x14ac:dyDescent="0.2">
      <c r="B3982" s="36">
        <v>909</v>
      </c>
      <c r="C3982" s="36" t="str">
        <f>SICODI!G911</f>
        <v>FPC03</v>
      </c>
      <c r="D3982" s="140" t="str">
        <f>SICODI!H911</f>
        <v>PERNO TIPO COCHE DE 4-1/2 PULG. LONG. X  3/8  PULG. DIAM.</v>
      </c>
      <c r="E3982" s="36" t="str">
        <f>SICODI!I911</f>
        <v>UND.</v>
      </c>
      <c r="F3982" s="36"/>
      <c r="G3982" s="66">
        <f>SICODI!J911</f>
        <v>1.36</v>
      </c>
    </row>
    <row r="3983" spans="2:7" x14ac:dyDescent="0.2">
      <c r="B3983" s="36">
        <v>910</v>
      </c>
      <c r="C3983" s="36" t="str">
        <f>SICODI!G912</f>
        <v>FPC04</v>
      </c>
      <c r="D3983" s="140" t="str">
        <f>SICODI!H912</f>
        <v>PERNO TIPO COCHE DE 4-1/2 PULG. LONG. X 1/2  PULG. DIAM.</v>
      </c>
      <c r="E3983" s="36" t="str">
        <f>SICODI!I912</f>
        <v>UND.</v>
      </c>
      <c r="F3983" s="36"/>
      <c r="G3983" s="66">
        <f>SICODI!J912</f>
        <v>0.65</v>
      </c>
    </row>
    <row r="3984" spans="2:7" x14ac:dyDescent="0.2">
      <c r="B3984" s="36">
        <v>911</v>
      </c>
      <c r="C3984" s="36" t="str">
        <f>SICODI!G913</f>
        <v>FPC05</v>
      </c>
      <c r="D3984" s="140" t="str">
        <f>SICODI!H913</f>
        <v>PERNO TIPO COCHE DE 5 PULG. LONG. X  3/8  PULG. DIAM.</v>
      </c>
      <c r="E3984" s="36" t="str">
        <f>SICODI!I913</f>
        <v>UND.</v>
      </c>
      <c r="F3984" s="36"/>
      <c r="G3984" s="66">
        <f>SICODI!J913</f>
        <v>1.36</v>
      </c>
    </row>
    <row r="3985" spans="2:7" x14ac:dyDescent="0.2">
      <c r="B3985" s="36">
        <v>912</v>
      </c>
      <c r="C3985" s="36" t="str">
        <f>SICODI!G914</f>
        <v>FPC06</v>
      </c>
      <c r="D3985" s="140" t="str">
        <f>SICODI!H914</f>
        <v>PERNO TIPO COCHE DE 5 PULG. LONG. X 1/2  PULG. DIAM.</v>
      </c>
      <c r="E3985" s="36" t="str">
        <f>SICODI!I914</f>
        <v>UND.</v>
      </c>
      <c r="F3985" s="36"/>
      <c r="G3985" s="66">
        <f>SICODI!J914</f>
        <v>1.36</v>
      </c>
    </row>
    <row r="3986" spans="2:7" x14ac:dyDescent="0.2">
      <c r="B3986" s="36">
        <v>913</v>
      </c>
      <c r="C3986" s="36" t="str">
        <f>SICODI!G915</f>
        <v>FPC07</v>
      </c>
      <c r="D3986" s="140" t="str">
        <f>SICODI!H915</f>
        <v>PERNO TIPO COCHE DE 5-1/2 PULG. LONG. X  3/8  PULG. DIAM.</v>
      </c>
      <c r="E3986" s="36" t="str">
        <f>SICODI!I915</f>
        <v>UND.</v>
      </c>
      <c r="F3986" s="36"/>
      <c r="G3986" s="66">
        <f>SICODI!J915</f>
        <v>1.36</v>
      </c>
    </row>
    <row r="3987" spans="2:7" x14ac:dyDescent="0.2">
      <c r="B3987" s="36">
        <v>914</v>
      </c>
      <c r="C3987" s="36" t="str">
        <f>SICODI!G916</f>
        <v>FPC08</v>
      </c>
      <c r="D3987" s="140" t="str">
        <f>SICODI!H916</f>
        <v>PERNO TIPO COCHE DE 5-1/2 PULG. LONG. X 1/2  PULG. DIAM.</v>
      </c>
      <c r="E3987" s="36" t="str">
        <f>SICODI!I916</f>
        <v>UND.</v>
      </c>
      <c r="F3987" s="36"/>
      <c r="G3987" s="66">
        <f>SICODI!J916</f>
        <v>1.36</v>
      </c>
    </row>
    <row r="3988" spans="2:7" x14ac:dyDescent="0.2">
      <c r="B3988" s="36">
        <v>915</v>
      </c>
      <c r="C3988" s="36" t="str">
        <f>SICODI!G917</f>
        <v>FPC09</v>
      </c>
      <c r="D3988" s="140" t="str">
        <f>SICODI!H917</f>
        <v>PERNO TIPO COCHE DE 6 PULG. LONG. X  3/8  PULG. DIAM.</v>
      </c>
      <c r="E3988" s="36" t="str">
        <f>SICODI!I917</f>
        <v>UND.</v>
      </c>
      <c r="F3988" s="36"/>
      <c r="G3988" s="66">
        <f>SICODI!J917</f>
        <v>1.36</v>
      </c>
    </row>
    <row r="3989" spans="2:7" x14ac:dyDescent="0.2">
      <c r="B3989" s="36">
        <v>916</v>
      </c>
      <c r="C3989" s="36" t="str">
        <f>SICODI!G918</f>
        <v>FPC10</v>
      </c>
      <c r="D3989" s="140" t="str">
        <f>SICODI!H918</f>
        <v>PERNO TIPO COCHE DE 6 PULG. LONG. X 1/2  PULG. DIAM.</v>
      </c>
      <c r="E3989" s="36" t="str">
        <f>SICODI!I918</f>
        <v>UND.</v>
      </c>
      <c r="F3989" s="36"/>
      <c r="G3989" s="66">
        <f>SICODI!J918</f>
        <v>0.51</v>
      </c>
    </row>
    <row r="3990" spans="2:7" x14ac:dyDescent="0.2">
      <c r="B3990" s="36">
        <v>917</v>
      </c>
      <c r="C3990" s="36" t="str">
        <f>SICODI!G919</f>
        <v>FPD01</v>
      </c>
      <c r="D3990" s="140" t="str">
        <f>SICODI!H919</f>
        <v>PERNO TIPO DOBLE ARMADO DE 10 PULG. LONG. X 5/8 PULG. DIAM.</v>
      </c>
      <c r="E3990" s="36" t="str">
        <f>SICODI!I919</f>
        <v>UND.</v>
      </c>
      <c r="F3990" s="36"/>
      <c r="G3990" s="66">
        <f>SICODI!J919</f>
        <v>2.7</v>
      </c>
    </row>
    <row r="3991" spans="2:7" x14ac:dyDescent="0.2">
      <c r="B3991" s="36">
        <v>918</v>
      </c>
      <c r="C3991" s="36" t="str">
        <f>SICODI!G920</f>
        <v>FPD02</v>
      </c>
      <c r="D3991" s="140" t="str">
        <f>SICODI!H920</f>
        <v>PERNO TIPO DOBLE ARMADO DE 12 PULG. LONG. X 5/8  PULG. DIAM.</v>
      </c>
      <c r="E3991" s="36" t="str">
        <f>SICODI!I920</f>
        <v>UND.</v>
      </c>
      <c r="F3991" s="36"/>
      <c r="G3991" s="66">
        <f>SICODI!J920</f>
        <v>2.7</v>
      </c>
    </row>
    <row r="3992" spans="2:7" x14ac:dyDescent="0.2">
      <c r="B3992" s="36">
        <v>919</v>
      </c>
      <c r="C3992" s="36" t="str">
        <f>SICODI!G921</f>
        <v>FPD03</v>
      </c>
      <c r="D3992" s="140" t="str">
        <f>SICODI!H921</f>
        <v>PERNO TIPO DOBLE ARMADO DE 14 PULG. LONG. X 5/8  PULG. DIAM.</v>
      </c>
      <c r="E3992" s="36" t="str">
        <f>SICODI!I921</f>
        <v>UND.</v>
      </c>
      <c r="F3992" s="36"/>
      <c r="G3992" s="66">
        <f>SICODI!J921</f>
        <v>1.52</v>
      </c>
    </row>
    <row r="3993" spans="2:7" x14ac:dyDescent="0.2">
      <c r="B3993" s="36">
        <v>920</v>
      </c>
      <c r="C3993" s="36" t="str">
        <f>SICODI!G922</f>
        <v>FPD04</v>
      </c>
      <c r="D3993" s="140" t="str">
        <f>SICODI!H922</f>
        <v>PERNO TIPO DOBLE ARMADO DE 16 PULG. LONG. X 5/8  PULG. DIAM.</v>
      </c>
      <c r="E3993" s="36" t="str">
        <f>SICODI!I922</f>
        <v>UND.</v>
      </c>
      <c r="F3993" s="36"/>
      <c r="G3993" s="66">
        <f>SICODI!J922</f>
        <v>1.81</v>
      </c>
    </row>
    <row r="3994" spans="2:7" x14ac:dyDescent="0.2">
      <c r="B3994" s="36">
        <v>921</v>
      </c>
      <c r="C3994" s="36" t="str">
        <f>SICODI!G923</f>
        <v>FPD05</v>
      </c>
      <c r="D3994" s="140" t="str">
        <f>SICODI!H923</f>
        <v>PERNO TIPO DOBLE ARMADO DE 18 PULG. LONG. X 5/8  PULG. DIAM.</v>
      </c>
      <c r="E3994" s="36" t="str">
        <f>SICODI!I923</f>
        <v>UND.</v>
      </c>
      <c r="F3994" s="36"/>
      <c r="G3994" s="66">
        <f>SICODI!J923</f>
        <v>1.96</v>
      </c>
    </row>
    <row r="3995" spans="2:7" x14ac:dyDescent="0.2">
      <c r="B3995" s="36">
        <v>922</v>
      </c>
      <c r="C3995" s="36" t="str">
        <f>SICODI!G924</f>
        <v>FPD06</v>
      </c>
      <c r="D3995" s="140" t="str">
        <f>SICODI!H924</f>
        <v>PERNO TIPO DOBLE ARMADO DE 20 PULG. LONG. X  5/8  PULG. DIAM.</v>
      </c>
      <c r="E3995" s="36" t="str">
        <f>SICODI!I924</f>
        <v>UND.</v>
      </c>
      <c r="F3995" s="36"/>
      <c r="G3995" s="66">
        <f>SICODI!J924</f>
        <v>2.27</v>
      </c>
    </row>
    <row r="3996" spans="2:7" x14ac:dyDescent="0.2">
      <c r="B3996" s="36">
        <v>923</v>
      </c>
      <c r="C3996" s="36" t="str">
        <f>SICODI!G925</f>
        <v>FPD07</v>
      </c>
      <c r="D3996" s="140" t="str">
        <f>SICODI!H925</f>
        <v>PERNO TIPO DOBLE ARMADO DE 20 PULG. LONG. X 3/4  PULG. DIAM.</v>
      </c>
      <c r="E3996" s="36" t="str">
        <f>SICODI!I925</f>
        <v>UND.</v>
      </c>
      <c r="F3996" s="36"/>
      <c r="G3996" s="66">
        <f>SICODI!J925</f>
        <v>3.79</v>
      </c>
    </row>
    <row r="3997" spans="2:7" x14ac:dyDescent="0.2">
      <c r="B3997" s="36">
        <v>924</v>
      </c>
      <c r="C3997" s="36" t="str">
        <f>SICODI!G926</f>
        <v>FPD08</v>
      </c>
      <c r="D3997" s="140" t="str">
        <f>SICODI!H926</f>
        <v>PERNO TIPO DOBLE ARMADO DE 22 PULG. LONG. X  5/8  PULG. DIAM.</v>
      </c>
      <c r="E3997" s="36" t="str">
        <f>SICODI!I926</f>
        <v>UND.</v>
      </c>
      <c r="F3997" s="36"/>
      <c r="G3997" s="66">
        <f>SICODI!J926</f>
        <v>2.4500000000000002</v>
      </c>
    </row>
    <row r="3998" spans="2:7" x14ac:dyDescent="0.2">
      <c r="B3998" s="36">
        <v>925</v>
      </c>
      <c r="C3998" s="36" t="str">
        <f>SICODI!G927</f>
        <v>FPD09</v>
      </c>
      <c r="D3998" s="140" t="str">
        <f>SICODI!H927</f>
        <v>PERNO TIPO DOBLE ARMADO DE 22 PULG. LONG. X 3/4  PULG. DIAM.</v>
      </c>
      <c r="E3998" s="36" t="str">
        <f>SICODI!I927</f>
        <v>UND.</v>
      </c>
      <c r="F3998" s="36"/>
      <c r="G3998" s="66">
        <f>SICODI!J927</f>
        <v>4.18</v>
      </c>
    </row>
    <row r="3999" spans="2:7" x14ac:dyDescent="0.2">
      <c r="B3999" s="36">
        <v>926</v>
      </c>
      <c r="C3999" s="36" t="str">
        <f>SICODI!G928</f>
        <v>FPD10</v>
      </c>
      <c r="D3999" s="140" t="str">
        <f>SICODI!H928</f>
        <v>PERNO TIPO DOBLE ARMADO DE 24 PULG. LONG. X  5/8  PULG. DIAM.</v>
      </c>
      <c r="E3999" s="36" t="str">
        <f>SICODI!I928</f>
        <v>UND.</v>
      </c>
      <c r="F3999" s="36"/>
      <c r="G3999" s="66">
        <f>SICODI!J928</f>
        <v>2.6</v>
      </c>
    </row>
    <row r="4000" spans="2:7" x14ac:dyDescent="0.2">
      <c r="B4000" s="36">
        <v>927</v>
      </c>
      <c r="C4000" s="36" t="str">
        <f>SICODI!G929</f>
        <v>FPD11</v>
      </c>
      <c r="D4000" s="140" t="str">
        <f>SICODI!H929</f>
        <v>PERNO TIPO DOBLE ARMADO DE 24 PULG. LONG. X 3/4  PULG. DIAM.</v>
      </c>
      <c r="E4000" s="36" t="str">
        <f>SICODI!I929</f>
        <v>UND.</v>
      </c>
      <c r="F4000" s="36"/>
      <c r="G4000" s="66">
        <f>SICODI!J929</f>
        <v>4.4800000000000004</v>
      </c>
    </row>
    <row r="4001" spans="2:7" x14ac:dyDescent="0.2">
      <c r="B4001" s="36">
        <v>928</v>
      </c>
      <c r="C4001" s="36" t="str">
        <f>SICODI!G930</f>
        <v>FPD12</v>
      </c>
      <c r="D4001" s="140" t="str">
        <f>SICODI!H930</f>
        <v>PERNO TIPO DOBLE ARMADO DE 26 PULG. LONG. X 5/8 PULG. DIAM.</v>
      </c>
      <c r="E4001" s="36" t="str">
        <f>SICODI!I930</f>
        <v>UND.</v>
      </c>
      <c r="F4001" s="36"/>
      <c r="G4001" s="66">
        <f>SICODI!J930</f>
        <v>1.36</v>
      </c>
    </row>
    <row r="4002" spans="2:7" x14ac:dyDescent="0.2">
      <c r="B4002" s="36">
        <v>929</v>
      </c>
      <c r="C4002" s="36" t="str">
        <f>SICODI!G931</f>
        <v>FPD13</v>
      </c>
      <c r="D4002" s="140" t="str">
        <f>SICODI!H931</f>
        <v>PERNO TIPO DOBLE ARMADO DE 28 PULG. LONG. X 5/8 PULG. DIAM.</v>
      </c>
      <c r="E4002" s="36" t="str">
        <f>SICODI!I931</f>
        <v>UND.</v>
      </c>
      <c r="F4002" s="36"/>
      <c r="G4002" s="66">
        <f>SICODI!J931</f>
        <v>1.36</v>
      </c>
    </row>
    <row r="4003" spans="2:7" x14ac:dyDescent="0.2">
      <c r="B4003" s="36">
        <v>930</v>
      </c>
      <c r="C4003" s="36" t="str">
        <f>SICODI!G932</f>
        <v>FPM01</v>
      </c>
      <c r="D4003" s="140" t="str">
        <f>SICODI!H932</f>
        <v>PERNO MAQUINADO DE  6 PULG. LONG. X  1/2 PULG. DIAM.</v>
      </c>
      <c r="E4003" s="36" t="str">
        <f>SICODI!I932</f>
        <v>UND.</v>
      </c>
      <c r="F4003" s="36"/>
      <c r="G4003" s="66">
        <f>SICODI!J932</f>
        <v>0.62</v>
      </c>
    </row>
    <row r="4004" spans="2:7" x14ac:dyDescent="0.2">
      <c r="B4004" s="36">
        <v>931</v>
      </c>
      <c r="C4004" s="36" t="str">
        <f>SICODI!G933</f>
        <v>FPM02</v>
      </c>
      <c r="D4004" s="140" t="str">
        <f>SICODI!H933</f>
        <v>PERNO MAQUINADO DE  6 PULG. LONG. X  5/8  PULG. DIAM.</v>
      </c>
      <c r="E4004" s="36" t="str">
        <f>SICODI!I933</f>
        <v>UND.</v>
      </c>
      <c r="F4004" s="36"/>
      <c r="G4004" s="66">
        <f>SICODI!J933</f>
        <v>1.39</v>
      </c>
    </row>
    <row r="4005" spans="2:7" x14ac:dyDescent="0.2">
      <c r="B4005" s="36">
        <v>932</v>
      </c>
      <c r="C4005" s="36" t="str">
        <f>SICODI!G934</f>
        <v>FPM03</v>
      </c>
      <c r="D4005" s="140" t="str">
        <f>SICODI!H934</f>
        <v>PERNO MAQUINADO DE  6 PULG. LONG. X 3/4  PULG. DIAM.</v>
      </c>
      <c r="E4005" s="36" t="str">
        <f>SICODI!I934</f>
        <v>UND.</v>
      </c>
      <c r="F4005" s="36"/>
      <c r="G4005" s="66">
        <f>SICODI!J934</f>
        <v>1.4</v>
      </c>
    </row>
    <row r="4006" spans="2:7" x14ac:dyDescent="0.2">
      <c r="B4006" s="36">
        <v>933</v>
      </c>
      <c r="C4006" s="36" t="str">
        <f>SICODI!G935</f>
        <v>FPM04</v>
      </c>
      <c r="D4006" s="140" t="str">
        <f>SICODI!H935</f>
        <v>PERNO MAQUINADO DE  7 PULG. LONG. X 1/2 PULG. DIAM.</v>
      </c>
      <c r="E4006" s="36" t="str">
        <f>SICODI!I935</f>
        <v>UND.</v>
      </c>
      <c r="F4006" s="36"/>
      <c r="G4006" s="66">
        <f>SICODI!J935</f>
        <v>0.94</v>
      </c>
    </row>
    <row r="4007" spans="2:7" x14ac:dyDescent="0.2">
      <c r="B4007" s="36">
        <v>934</v>
      </c>
      <c r="C4007" s="36" t="str">
        <f>SICODI!G936</f>
        <v>FPM05</v>
      </c>
      <c r="D4007" s="140" t="str">
        <f>SICODI!H936</f>
        <v>PERNO MAQUINADO DE  7 PULG. LONG. X 5/8  PULG. DIAM.</v>
      </c>
      <c r="E4007" s="36" t="str">
        <f>SICODI!I936</f>
        <v>UND.</v>
      </c>
      <c r="F4007" s="36"/>
      <c r="G4007" s="66">
        <f>SICODI!J936</f>
        <v>1.17</v>
      </c>
    </row>
    <row r="4008" spans="2:7" x14ac:dyDescent="0.2">
      <c r="B4008" s="36">
        <v>935</v>
      </c>
      <c r="C4008" s="36" t="str">
        <f>SICODI!G937</f>
        <v>FPM06</v>
      </c>
      <c r="D4008" s="140" t="str">
        <f>SICODI!H937</f>
        <v>PERNO MAQUINADO DE  8 PULG. LONG. X  1/2 PULG. DIAM.</v>
      </c>
      <c r="E4008" s="36" t="str">
        <f>SICODI!I937</f>
        <v>UND.</v>
      </c>
      <c r="F4008" s="36"/>
      <c r="G4008" s="66">
        <f>SICODI!J937</f>
        <v>1.03</v>
      </c>
    </row>
    <row r="4009" spans="2:7" x14ac:dyDescent="0.2">
      <c r="B4009" s="36">
        <v>936</v>
      </c>
      <c r="C4009" s="36" t="str">
        <f>SICODI!G938</f>
        <v>FPM07</v>
      </c>
      <c r="D4009" s="140" t="str">
        <f>SICODI!H938</f>
        <v>PERNO MAQUINADO DE  8 PULG. LONG. X  5/8  PULG. DIAM.</v>
      </c>
      <c r="E4009" s="36" t="str">
        <f>SICODI!I938</f>
        <v>UND.</v>
      </c>
      <c r="F4009" s="36"/>
      <c r="G4009" s="66">
        <f>SICODI!J938</f>
        <v>1.22</v>
      </c>
    </row>
    <row r="4010" spans="2:7" x14ac:dyDescent="0.2">
      <c r="B4010" s="36">
        <v>937</v>
      </c>
      <c r="C4010" s="36" t="str">
        <f>SICODI!G939</f>
        <v>FPM08</v>
      </c>
      <c r="D4010" s="140" t="str">
        <f>SICODI!H939</f>
        <v>PERNO MAQUINADO DE  8 PULG. LONG. X 3/4  PULG. DIAM.</v>
      </c>
      <c r="E4010" s="36" t="str">
        <f>SICODI!I939</f>
        <v>UND.</v>
      </c>
      <c r="F4010" s="36"/>
      <c r="G4010" s="66">
        <f>SICODI!J939</f>
        <v>1.36</v>
      </c>
    </row>
    <row r="4011" spans="2:7" x14ac:dyDescent="0.2">
      <c r="B4011" s="36">
        <v>938</v>
      </c>
      <c r="C4011" s="36" t="str">
        <f>SICODI!G940</f>
        <v>FPM09</v>
      </c>
      <c r="D4011" s="140" t="str">
        <f>SICODI!H940</f>
        <v>PERNO MAQUINADO DE  9 PULG. LONG. X 1/2 PULG. DIAM.</v>
      </c>
      <c r="E4011" s="36" t="str">
        <f>SICODI!I940</f>
        <v>UND.</v>
      </c>
      <c r="F4011" s="36"/>
      <c r="G4011" s="66">
        <f>SICODI!J940</f>
        <v>1.1399999999999999</v>
      </c>
    </row>
    <row r="4012" spans="2:7" x14ac:dyDescent="0.2">
      <c r="B4012" s="36">
        <v>939</v>
      </c>
      <c r="C4012" s="36" t="str">
        <f>SICODI!G941</f>
        <v>FPM10</v>
      </c>
      <c r="D4012" s="140" t="str">
        <f>SICODI!H941</f>
        <v>PERNO MAQUINADO DE  9 PULG. LONG. X 5/8  PULG. DIAM.</v>
      </c>
      <c r="E4012" s="36" t="str">
        <f>SICODI!I941</f>
        <v>UND.</v>
      </c>
      <c r="F4012" s="36"/>
      <c r="G4012" s="66">
        <f>SICODI!J941</f>
        <v>1.36</v>
      </c>
    </row>
    <row r="4013" spans="2:7" x14ac:dyDescent="0.2">
      <c r="B4013" s="36">
        <v>940</v>
      </c>
      <c r="C4013" s="36" t="str">
        <f>SICODI!G942</f>
        <v>FPM11</v>
      </c>
      <c r="D4013" s="140" t="str">
        <f>SICODI!H942</f>
        <v>PERNO MAQUINADO DE 10 PULG. LONG. X  1/2 PULG. DIAM.</v>
      </c>
      <c r="E4013" s="36" t="str">
        <f>SICODI!I942</f>
        <v>UND.</v>
      </c>
      <c r="F4013" s="36"/>
      <c r="G4013" s="66">
        <f>SICODI!J942</f>
        <v>1.1399999999999999</v>
      </c>
    </row>
    <row r="4014" spans="2:7" x14ac:dyDescent="0.2">
      <c r="B4014" s="36">
        <v>941</v>
      </c>
      <c r="C4014" s="36" t="str">
        <f>SICODI!G943</f>
        <v>FPM12</v>
      </c>
      <c r="D4014" s="140" t="str">
        <f>SICODI!H943</f>
        <v>PERNO MAQUINADO DE 10 PULG. LONG. X  5/8  PULG. DIAM.</v>
      </c>
      <c r="E4014" s="36" t="str">
        <f>SICODI!I943</f>
        <v>UND.</v>
      </c>
      <c r="F4014" s="36"/>
      <c r="G4014" s="66">
        <f>SICODI!J943</f>
        <v>1.44</v>
      </c>
    </row>
    <row r="4015" spans="2:7" x14ac:dyDescent="0.2">
      <c r="B4015" s="36">
        <v>942</v>
      </c>
      <c r="C4015" s="36" t="str">
        <f>SICODI!G944</f>
        <v>FPM13</v>
      </c>
      <c r="D4015" s="140" t="str">
        <f>SICODI!H944</f>
        <v>PERNO MAQUINADO DE 10 PULG. LONG. X 3/4  PULG. DIAM.</v>
      </c>
      <c r="E4015" s="36" t="str">
        <f>SICODI!I944</f>
        <v>UND.</v>
      </c>
      <c r="F4015" s="36"/>
      <c r="G4015" s="66">
        <f>SICODI!J944</f>
        <v>1.36</v>
      </c>
    </row>
    <row r="4016" spans="2:7" x14ac:dyDescent="0.2">
      <c r="B4016" s="36">
        <v>943</v>
      </c>
      <c r="C4016" s="36" t="str">
        <f>SICODI!G945</f>
        <v>FPM14</v>
      </c>
      <c r="D4016" s="140" t="str">
        <f>SICODI!H945</f>
        <v>PERNO MAQUINADO DE 12 PULG. LONG. X  5/8  PULG. DIAM.</v>
      </c>
      <c r="E4016" s="36" t="str">
        <f>SICODI!I945</f>
        <v>UND.</v>
      </c>
      <c r="F4016" s="36"/>
      <c r="G4016" s="66">
        <f>SICODI!J945</f>
        <v>1.89</v>
      </c>
    </row>
    <row r="4017" spans="2:7" x14ac:dyDescent="0.2">
      <c r="B4017" s="36">
        <v>944</v>
      </c>
      <c r="C4017" s="36" t="str">
        <f>SICODI!G946</f>
        <v>FPM15</v>
      </c>
      <c r="D4017" s="140" t="str">
        <f>SICODI!H946</f>
        <v>PERNO MAQUINADO DE 12 PULG. LONG. X 3/4  PULG. DIAM.</v>
      </c>
      <c r="E4017" s="36" t="str">
        <f>SICODI!I946</f>
        <v>UND.</v>
      </c>
      <c r="F4017" s="36"/>
      <c r="G4017" s="66">
        <f>SICODI!J946</f>
        <v>1.36</v>
      </c>
    </row>
    <row r="4018" spans="2:7" x14ac:dyDescent="0.2">
      <c r="B4018" s="36">
        <v>945</v>
      </c>
      <c r="C4018" s="36" t="str">
        <f>SICODI!G947</f>
        <v>FPM16</v>
      </c>
      <c r="D4018" s="140" t="str">
        <f>SICODI!H947</f>
        <v>PERNO MAQUINADO DE 14 PULG. LONG. X  5/8  PULG. DIAM.</v>
      </c>
      <c r="E4018" s="36" t="str">
        <f>SICODI!I947</f>
        <v>UND.</v>
      </c>
      <c r="F4018" s="36"/>
      <c r="G4018" s="66">
        <f>SICODI!J947</f>
        <v>1.75</v>
      </c>
    </row>
    <row r="4019" spans="2:7" x14ac:dyDescent="0.2">
      <c r="B4019" s="36">
        <v>946</v>
      </c>
      <c r="C4019" s="36" t="str">
        <f>SICODI!G948</f>
        <v>FPM17</v>
      </c>
      <c r="D4019" s="140" t="str">
        <f>SICODI!H948</f>
        <v>PERNO MAQUINADO DE 14 PULG. LONG. X 3/4  PULG. DIAM.</v>
      </c>
      <c r="E4019" s="36" t="str">
        <f>SICODI!I948</f>
        <v>UND.</v>
      </c>
      <c r="F4019" s="36"/>
      <c r="G4019" s="66">
        <f>SICODI!J948</f>
        <v>1.36</v>
      </c>
    </row>
    <row r="4020" spans="2:7" x14ac:dyDescent="0.2">
      <c r="B4020" s="36">
        <v>947</v>
      </c>
      <c r="C4020" s="36" t="str">
        <f>SICODI!G949</f>
        <v>FPM18</v>
      </c>
      <c r="D4020" s="140" t="str">
        <f>SICODI!H949</f>
        <v>PERNO MAQUINADO DE 16 PULG. LONG. X  5/8  PULG. DIAM.</v>
      </c>
      <c r="E4020" s="36" t="str">
        <f>SICODI!I949</f>
        <v>UND.</v>
      </c>
      <c r="F4020" s="36"/>
      <c r="G4020" s="66">
        <f>SICODI!J949</f>
        <v>2.2000000000000002</v>
      </c>
    </row>
    <row r="4021" spans="2:7" x14ac:dyDescent="0.2">
      <c r="B4021" s="36">
        <v>948</v>
      </c>
      <c r="C4021" s="36" t="str">
        <f>SICODI!G950</f>
        <v>FPM19</v>
      </c>
      <c r="D4021" s="140" t="str">
        <f>SICODI!H950</f>
        <v>PERNO MAQUINADO DE 16 PULG. LONG. X 3/4  PULG. DIAM.</v>
      </c>
      <c r="E4021" s="36" t="str">
        <f>SICODI!I950</f>
        <v>UND.</v>
      </c>
      <c r="F4021" s="36"/>
      <c r="G4021" s="66">
        <f>SICODI!J950</f>
        <v>1.36</v>
      </c>
    </row>
    <row r="4022" spans="2:7" x14ac:dyDescent="0.2">
      <c r="B4022" s="36">
        <v>949</v>
      </c>
      <c r="C4022" s="36" t="str">
        <f>SICODI!G951</f>
        <v>FPM20</v>
      </c>
      <c r="D4022" s="140" t="str">
        <f>SICODI!H951</f>
        <v>PERNO MAQUINADO DE 18 PULG. LONG. X  5/8  PULG. DIAM.</v>
      </c>
      <c r="E4022" s="36" t="str">
        <f>SICODI!I951</f>
        <v>UND.</v>
      </c>
      <c r="F4022" s="36"/>
      <c r="G4022" s="66">
        <f>SICODI!J951</f>
        <v>2.12</v>
      </c>
    </row>
    <row r="4023" spans="2:7" x14ac:dyDescent="0.2">
      <c r="B4023" s="36">
        <v>950</v>
      </c>
      <c r="C4023" s="36" t="str">
        <f>SICODI!G952</f>
        <v>FPM21</v>
      </c>
      <c r="D4023" s="140" t="str">
        <f>SICODI!H952</f>
        <v>PERNO MAQUINADO DE 18 PULG. LONG. X 3/4  PULG. DIAM.</v>
      </c>
      <c r="E4023" s="36" t="str">
        <f>SICODI!I952</f>
        <v>UND.</v>
      </c>
      <c r="F4023" s="36"/>
      <c r="G4023" s="66">
        <f>SICODI!J952</f>
        <v>1.36</v>
      </c>
    </row>
    <row r="4024" spans="2:7" x14ac:dyDescent="0.2">
      <c r="B4024" s="36">
        <v>951</v>
      </c>
      <c r="C4024" s="36" t="str">
        <f>SICODI!G953</f>
        <v>FPM22</v>
      </c>
      <c r="D4024" s="140" t="str">
        <f>SICODI!H953</f>
        <v>PERNO MAQUINADO DE 20 PULG. LONG. X  5/8  PULG. DIAM.</v>
      </c>
      <c r="E4024" s="36" t="str">
        <f>SICODI!I953</f>
        <v>UND.</v>
      </c>
      <c r="F4024" s="36"/>
      <c r="G4024" s="66">
        <f>SICODI!J953</f>
        <v>2.12</v>
      </c>
    </row>
    <row r="4025" spans="2:7" x14ac:dyDescent="0.2">
      <c r="B4025" s="36">
        <v>952</v>
      </c>
      <c r="C4025" s="36" t="str">
        <f>SICODI!G954</f>
        <v>FPM23</v>
      </c>
      <c r="D4025" s="140" t="str">
        <f>SICODI!H954</f>
        <v>PERNO MAQUINADO DE 20 PULG. LONG. X 3/4  PULG. DIAM.</v>
      </c>
      <c r="E4025" s="36" t="str">
        <f>SICODI!I954</f>
        <v>UND.</v>
      </c>
      <c r="F4025" s="36"/>
      <c r="G4025" s="66">
        <f>SICODI!J954</f>
        <v>1.36</v>
      </c>
    </row>
    <row r="4026" spans="2:7" x14ac:dyDescent="0.2">
      <c r="B4026" s="36">
        <v>953</v>
      </c>
      <c r="C4026" s="36" t="str">
        <f>SICODI!G955</f>
        <v>FPM24</v>
      </c>
      <c r="D4026" s="140" t="str">
        <f>SICODI!H955</f>
        <v>PERNO MAQUINADO DE 22 PULG. LONG. X  5/8  PULG. DIAM.</v>
      </c>
      <c r="E4026" s="36" t="str">
        <f>SICODI!I955</f>
        <v>UND.</v>
      </c>
      <c r="F4026" s="36"/>
      <c r="G4026" s="66">
        <f>SICODI!J955</f>
        <v>1.36</v>
      </c>
    </row>
    <row r="4027" spans="2:7" x14ac:dyDescent="0.2">
      <c r="B4027" s="36">
        <v>954</v>
      </c>
      <c r="C4027" s="36" t="str">
        <f>SICODI!G956</f>
        <v>FPM25</v>
      </c>
      <c r="D4027" s="140" t="str">
        <f>SICODI!H956</f>
        <v>PERNO MAQUINADO DE 22 PULG. LONG. X 3/4  PULG. DIAM.</v>
      </c>
      <c r="E4027" s="36" t="str">
        <f>SICODI!I956</f>
        <v>UND.</v>
      </c>
      <c r="F4027" s="36"/>
      <c r="G4027" s="66">
        <f>SICODI!J956</f>
        <v>3.61</v>
      </c>
    </row>
    <row r="4028" spans="2:7" x14ac:dyDescent="0.2">
      <c r="B4028" s="36">
        <v>955</v>
      </c>
      <c r="C4028" s="36" t="str">
        <f>SICODI!G957</f>
        <v>FPM26</v>
      </c>
      <c r="D4028" s="140" t="str">
        <f>SICODI!H957</f>
        <v>PERNO MAQUINADO DE 24 PULG. LONG. X  5/8  PULG. DIAM.</v>
      </c>
      <c r="E4028" s="36" t="str">
        <f>SICODI!I957</f>
        <v>UND.</v>
      </c>
      <c r="F4028" s="36"/>
      <c r="G4028" s="66">
        <f>SICODI!J957</f>
        <v>4.25</v>
      </c>
    </row>
    <row r="4029" spans="2:7" x14ac:dyDescent="0.2">
      <c r="B4029" s="36">
        <v>956</v>
      </c>
      <c r="C4029" s="36" t="str">
        <f>SICODI!G958</f>
        <v>FPM27</v>
      </c>
      <c r="D4029" s="140" t="str">
        <f>SICODI!H958</f>
        <v>PERNO MAQUINADO DE 24 PULG. LONG. X 3/4  PULG. DIAM.</v>
      </c>
      <c r="E4029" s="36" t="str">
        <f>SICODI!I958</f>
        <v>UND.</v>
      </c>
      <c r="F4029" s="36"/>
      <c r="G4029" s="66">
        <f>SICODI!J958</f>
        <v>1.36</v>
      </c>
    </row>
    <row r="4030" spans="2:7" x14ac:dyDescent="0.2">
      <c r="B4030" s="36">
        <v>957</v>
      </c>
      <c r="C4030" s="36" t="str">
        <f>SICODI!G959</f>
        <v>FPM28</v>
      </c>
      <c r="D4030" s="140" t="str">
        <f>SICODI!H959</f>
        <v>PERNO MAQUINADO DE 26 PULG. LONG. X 3/4  PULG. DIAM.</v>
      </c>
      <c r="E4030" s="36" t="str">
        <f>SICODI!I959</f>
        <v>UND.</v>
      </c>
      <c r="F4030" s="36"/>
      <c r="G4030" s="66">
        <f>SICODI!J959</f>
        <v>1.36</v>
      </c>
    </row>
    <row r="4031" spans="2:7" x14ac:dyDescent="0.2">
      <c r="B4031" s="36">
        <v>958</v>
      </c>
      <c r="C4031" s="36" t="str">
        <f>SICODI!G960</f>
        <v>FPO01</v>
      </c>
      <c r="D4031" s="140" t="str">
        <f>SICODI!H960</f>
        <v>PERNO TIPO OJO DE  6 PULG. LONG. X 5/8  PULG. DIAM.</v>
      </c>
      <c r="E4031" s="36" t="str">
        <f>SICODI!I960</f>
        <v>UND.</v>
      </c>
      <c r="F4031" s="36"/>
      <c r="G4031" s="66">
        <f>SICODI!J960</f>
        <v>2.21</v>
      </c>
    </row>
    <row r="4032" spans="2:7" x14ac:dyDescent="0.2">
      <c r="B4032" s="36">
        <v>959</v>
      </c>
      <c r="C4032" s="36" t="str">
        <f>SICODI!G961</f>
        <v>FPO02</v>
      </c>
      <c r="D4032" s="140" t="str">
        <f>SICODI!H961</f>
        <v>PERNO TIPO OJO DE  8 PULG. LONG. X  5/8  PULG. DIAM.</v>
      </c>
      <c r="E4032" s="36" t="str">
        <f>SICODI!I961</f>
        <v>UND.</v>
      </c>
      <c r="F4032" s="36"/>
      <c r="G4032" s="66">
        <f>SICODI!J961</f>
        <v>1.84</v>
      </c>
    </row>
    <row r="4033" spans="2:7" x14ac:dyDescent="0.2">
      <c r="B4033" s="36">
        <v>960</v>
      </c>
      <c r="C4033" s="36" t="str">
        <f>SICODI!G962</f>
        <v>FPO03</v>
      </c>
      <c r="D4033" s="140" t="str">
        <f>SICODI!H962</f>
        <v>PERNO TIPO OJO DE  8 PULG. LONG. X 3/4  PULG. DIAM.</v>
      </c>
      <c r="E4033" s="36" t="str">
        <f>SICODI!I962</f>
        <v>UND.</v>
      </c>
      <c r="F4033" s="36"/>
      <c r="G4033" s="66">
        <f>SICODI!J962</f>
        <v>1.27</v>
      </c>
    </row>
    <row r="4034" spans="2:7" x14ac:dyDescent="0.2">
      <c r="B4034" s="36">
        <v>961</v>
      </c>
      <c r="C4034" s="36" t="str">
        <f>SICODI!G963</f>
        <v>FPO04</v>
      </c>
      <c r="D4034" s="140" t="str">
        <f>SICODI!H963</f>
        <v>PERNO TIPO OJO DE  9 PULG. LONG. X 5/8  PULG. DIAM.</v>
      </c>
      <c r="E4034" s="36" t="str">
        <f>SICODI!I963</f>
        <v>UND.</v>
      </c>
      <c r="F4034" s="36"/>
      <c r="G4034" s="66">
        <f>SICODI!J963</f>
        <v>1.36</v>
      </c>
    </row>
    <row r="4035" spans="2:7" x14ac:dyDescent="0.2">
      <c r="B4035" s="36">
        <v>962</v>
      </c>
      <c r="C4035" s="36" t="str">
        <f>SICODI!G964</f>
        <v>FPO05</v>
      </c>
      <c r="D4035" s="140" t="str">
        <f>SICODI!H964</f>
        <v>PERNO TIPO OJO DE 10 PULG. LONG. X  5/8  PULG. DIAM.</v>
      </c>
      <c r="E4035" s="36" t="str">
        <f>SICODI!I964</f>
        <v>UND.</v>
      </c>
      <c r="F4035" s="36"/>
      <c r="G4035" s="66">
        <f>SICODI!J964</f>
        <v>2.04</v>
      </c>
    </row>
    <row r="4036" spans="2:7" x14ac:dyDescent="0.2">
      <c r="B4036" s="36">
        <v>963</v>
      </c>
      <c r="C4036" s="36" t="str">
        <f>SICODI!G965</f>
        <v>FPO06</v>
      </c>
      <c r="D4036" s="140" t="str">
        <f>SICODI!H965</f>
        <v>PERNO TIPO OJO DE 10 PULG. LONG. X 3/4  PULG. DIAM.</v>
      </c>
      <c r="E4036" s="36" t="str">
        <f>SICODI!I965</f>
        <v>UND.</v>
      </c>
      <c r="F4036" s="36"/>
      <c r="G4036" s="66">
        <f>SICODI!J965</f>
        <v>1.36</v>
      </c>
    </row>
    <row r="4037" spans="2:7" x14ac:dyDescent="0.2">
      <c r="B4037" s="36">
        <v>964</v>
      </c>
      <c r="C4037" s="36" t="str">
        <f>SICODI!G966</f>
        <v>FPO07</v>
      </c>
      <c r="D4037" s="140" t="str">
        <f>SICODI!H966</f>
        <v>PERNO TIPO OJO DE 12 PULG. LONG. X  5/8  PULG. DIAM.</v>
      </c>
      <c r="E4037" s="36" t="str">
        <f>SICODI!I966</f>
        <v>UND.</v>
      </c>
      <c r="F4037" s="36"/>
      <c r="G4037" s="66">
        <f>SICODI!J966</f>
        <v>2.1800000000000002</v>
      </c>
    </row>
    <row r="4038" spans="2:7" x14ac:dyDescent="0.2">
      <c r="B4038" s="36">
        <v>965</v>
      </c>
      <c r="C4038" s="36" t="str">
        <f>SICODI!G967</f>
        <v>FPO08</v>
      </c>
      <c r="D4038" s="140" t="str">
        <f>SICODI!H967</f>
        <v>PERNO TIPO OJO DE 12 PULG. LONG. X 3/4  PULG. DIAM.</v>
      </c>
      <c r="E4038" s="36" t="str">
        <f>SICODI!I967</f>
        <v>UND.</v>
      </c>
      <c r="F4038" s="36"/>
      <c r="G4038" s="66">
        <f>SICODI!J967</f>
        <v>1.36</v>
      </c>
    </row>
    <row r="4039" spans="2:7" x14ac:dyDescent="0.2">
      <c r="B4039" s="36">
        <v>966</v>
      </c>
      <c r="C4039" s="36" t="str">
        <f>SICODI!G968</f>
        <v>FPO09</v>
      </c>
      <c r="D4039" s="140" t="str">
        <f>SICODI!H968</f>
        <v>PERNO TIPO OJO DE 14 PULG. LONG. X  5/8  PULG. DIAM.</v>
      </c>
      <c r="E4039" s="36" t="str">
        <f>SICODI!I968</f>
        <v>UND.</v>
      </c>
      <c r="F4039" s="36"/>
      <c r="G4039" s="66">
        <f>SICODI!J968</f>
        <v>1.36</v>
      </c>
    </row>
    <row r="4040" spans="2:7" x14ac:dyDescent="0.2">
      <c r="B4040" s="36">
        <v>967</v>
      </c>
      <c r="C4040" s="36" t="str">
        <f>SICODI!G969</f>
        <v>FPO10</v>
      </c>
      <c r="D4040" s="140" t="str">
        <f>SICODI!H969</f>
        <v>PERNO TIPO OJO DE 14 PULG. LONG. X 3/4  PULG. DIAM.</v>
      </c>
      <c r="E4040" s="36" t="str">
        <f>SICODI!I969</f>
        <v>UND.</v>
      </c>
      <c r="F4040" s="36"/>
      <c r="G4040" s="66">
        <f>SICODI!J969</f>
        <v>1.36</v>
      </c>
    </row>
    <row r="4041" spans="2:7" x14ac:dyDescent="0.2">
      <c r="B4041" s="36">
        <v>968</v>
      </c>
      <c r="C4041" s="36" t="str">
        <f>SICODI!G970</f>
        <v>FPO11</v>
      </c>
      <c r="D4041" s="140" t="str">
        <f>SICODI!H970</f>
        <v>PERNO TIPO OJO DE 16 PULG. LONG. X  5/8  PULG. DIAM.</v>
      </c>
      <c r="E4041" s="36" t="str">
        <f>SICODI!I970</f>
        <v>UND.</v>
      </c>
      <c r="F4041" s="36"/>
      <c r="G4041" s="66">
        <f>SICODI!J970</f>
        <v>2.63</v>
      </c>
    </row>
    <row r="4042" spans="2:7" x14ac:dyDescent="0.2">
      <c r="B4042" s="36">
        <v>969</v>
      </c>
      <c r="C4042" s="36" t="str">
        <f>SICODI!G971</f>
        <v>FPO12</v>
      </c>
      <c r="D4042" s="140" t="str">
        <f>SICODI!H971</f>
        <v>PERNO TIPO OJO DE 16 PULG. LONG. X 3/4  PULG. DIAM.</v>
      </c>
      <c r="E4042" s="36" t="str">
        <f>SICODI!I971</f>
        <v>UND.</v>
      </c>
      <c r="F4042" s="36"/>
      <c r="G4042" s="66">
        <f>SICODI!J971</f>
        <v>1.36</v>
      </c>
    </row>
    <row r="4043" spans="2:7" x14ac:dyDescent="0.2">
      <c r="B4043" s="36">
        <v>970</v>
      </c>
      <c r="C4043" s="36" t="str">
        <f>SICODI!G972</f>
        <v>FPO13</v>
      </c>
      <c r="D4043" s="140" t="str">
        <f>SICODI!H972</f>
        <v>PERNO TIPO OJO DE 18 PULG. LONG. X  5/8  PULG. DIAM.</v>
      </c>
      <c r="E4043" s="36" t="str">
        <f>SICODI!I972</f>
        <v>UND.</v>
      </c>
      <c r="F4043" s="36"/>
      <c r="G4043" s="66">
        <f>SICODI!J972</f>
        <v>1.36</v>
      </c>
    </row>
    <row r="4044" spans="2:7" x14ac:dyDescent="0.2">
      <c r="B4044" s="36">
        <v>971</v>
      </c>
      <c r="C4044" s="36" t="str">
        <f>SICODI!G973</f>
        <v>FPO14</v>
      </c>
      <c r="D4044" s="140" t="str">
        <f>SICODI!H973</f>
        <v>PERNO TIPO OJO DE 18 PULG. LONG. X 3/4  PULG. DIAM.</v>
      </c>
      <c r="E4044" s="36" t="str">
        <f>SICODI!I973</f>
        <v>UND.</v>
      </c>
      <c r="F4044" s="36"/>
      <c r="G4044" s="66">
        <f>SICODI!J973</f>
        <v>1.36</v>
      </c>
    </row>
    <row r="4045" spans="2:7" x14ac:dyDescent="0.2">
      <c r="B4045" s="36">
        <v>972</v>
      </c>
      <c r="C4045" s="36" t="str">
        <f>SICODI!G974</f>
        <v>FPO15</v>
      </c>
      <c r="D4045" s="140" t="str">
        <f>SICODI!H974</f>
        <v>PERNO TIPO OJO DE 20 PULG. LONG. X  5/8  PULG. DIAM.</v>
      </c>
      <c r="E4045" s="36" t="str">
        <f>SICODI!I974</f>
        <v>UND.</v>
      </c>
      <c r="F4045" s="36"/>
      <c r="G4045" s="66">
        <f>SICODI!J974</f>
        <v>1.36</v>
      </c>
    </row>
    <row r="4046" spans="2:7" x14ac:dyDescent="0.2">
      <c r="B4046" s="36">
        <v>973</v>
      </c>
      <c r="C4046" s="36" t="str">
        <f>SICODI!G975</f>
        <v>FPO16</v>
      </c>
      <c r="D4046" s="140" t="str">
        <f>SICODI!H975</f>
        <v>PERNO TIPO OJO DE 20 PULG. LONG. X 3/4  PULG. DIAM.</v>
      </c>
      <c r="E4046" s="36" t="str">
        <f>SICODI!I975</f>
        <v>UND.</v>
      </c>
      <c r="F4046" s="36"/>
      <c r="G4046" s="66">
        <f>SICODI!J975</f>
        <v>1.36</v>
      </c>
    </row>
    <row r="4047" spans="2:7" x14ac:dyDescent="0.2">
      <c r="B4047" s="36">
        <v>974</v>
      </c>
      <c r="C4047" s="36" t="str">
        <f>SICODI!G976</f>
        <v>FPO17</v>
      </c>
      <c r="D4047" s="140" t="str">
        <f>SICODI!H976</f>
        <v>PERNO TIPO OJO DOBLE ARMADO DE 14 PULG. LONG. X 5/8 PULG. DIAM.</v>
      </c>
      <c r="E4047" s="36" t="str">
        <f>SICODI!I976</f>
        <v>UND.</v>
      </c>
      <c r="F4047" s="36"/>
      <c r="G4047" s="66">
        <f>SICODI!J976</f>
        <v>1.36</v>
      </c>
    </row>
    <row r="4048" spans="2:7" x14ac:dyDescent="0.2">
      <c r="B4048" s="36">
        <v>975</v>
      </c>
      <c r="C4048" s="36" t="str">
        <f>SICODI!G977</f>
        <v>FPO18</v>
      </c>
      <c r="D4048" s="140" t="str">
        <f>SICODI!H977</f>
        <v>PERNO TIPO OJO DOBLE ARMADO DE 16 PULG. LONG. X 5/8 PULG. DIAM.</v>
      </c>
      <c r="E4048" s="36" t="str">
        <f>SICODI!I977</f>
        <v>UND.</v>
      </c>
      <c r="F4048" s="36"/>
      <c r="G4048" s="66">
        <f>SICODI!J977</f>
        <v>1.36</v>
      </c>
    </row>
    <row r="4049" spans="2:7" x14ac:dyDescent="0.2">
      <c r="B4049" s="36">
        <v>976</v>
      </c>
      <c r="C4049" s="36" t="str">
        <f>SICODI!G978</f>
        <v>FPO19</v>
      </c>
      <c r="D4049" s="140" t="str">
        <f>SICODI!H978</f>
        <v>PERNO TIPO OJO DOBLE ARMADO DE 18 PULG. LONG. X 5/8 PULG. DIAM.</v>
      </c>
      <c r="E4049" s="36" t="str">
        <f>SICODI!I978</f>
        <v>UND.</v>
      </c>
      <c r="F4049" s="36"/>
      <c r="G4049" s="66">
        <f>SICODI!J978</f>
        <v>1.36</v>
      </c>
    </row>
    <row r="4050" spans="2:7" x14ac:dyDescent="0.2">
      <c r="B4050" s="36">
        <v>977</v>
      </c>
      <c r="C4050" s="36" t="str">
        <f>SICODI!G979</f>
        <v>FPO20</v>
      </c>
      <c r="D4050" s="140" t="str">
        <f>SICODI!H979</f>
        <v>PERNO TIPO OJO DOBLE ARMADO DE 20 PULG. LONG. X 5/8 PULG. DIAM.</v>
      </c>
      <c r="E4050" s="36" t="str">
        <f>SICODI!I979</f>
        <v>UND.</v>
      </c>
      <c r="F4050" s="36"/>
      <c r="G4050" s="66">
        <f>SICODI!J979</f>
        <v>1.36</v>
      </c>
    </row>
    <row r="4051" spans="2:7" x14ac:dyDescent="0.2">
      <c r="B4051" s="36">
        <v>978</v>
      </c>
      <c r="C4051" s="36" t="str">
        <f>SICODI!G980</f>
        <v>FPO21</v>
      </c>
      <c r="D4051" s="140" t="str">
        <f>SICODI!H980</f>
        <v>PERNO TIPO OJO DOBLE ARMADO DE 22 PULG. LONG. X 5/8 PULG. DIAM.</v>
      </c>
      <c r="E4051" s="36" t="str">
        <f>SICODI!I980</f>
        <v>UND.</v>
      </c>
      <c r="F4051" s="36"/>
      <c r="G4051" s="66">
        <f>SICODI!J980</f>
        <v>1.36</v>
      </c>
    </row>
    <row r="4052" spans="2:7" x14ac:dyDescent="0.2">
      <c r="B4052" s="36">
        <v>979</v>
      </c>
      <c r="C4052" s="36" t="str">
        <f>SICODI!G981</f>
        <v>FPO22</v>
      </c>
      <c r="D4052" s="140" t="str">
        <f>SICODI!H981</f>
        <v>PERNO TIPO OJO DOBLE ARMADO DE 24 PULG. LONG. X 5/8 PULG. DIAM.</v>
      </c>
      <c r="E4052" s="36" t="str">
        <f>SICODI!I981</f>
        <v>UND.</v>
      </c>
      <c r="F4052" s="36"/>
      <c r="G4052" s="66">
        <f>SICODI!J981</f>
        <v>1.36</v>
      </c>
    </row>
    <row r="4053" spans="2:7" x14ac:dyDescent="0.2">
      <c r="B4053" s="36">
        <v>980</v>
      </c>
      <c r="C4053" s="36" t="str">
        <f>SICODI!G982</f>
        <v>FPO23</v>
      </c>
      <c r="D4053" s="140" t="str">
        <f>SICODI!H982</f>
        <v>PERNO TIPO OJO DOBLE ARMADO DE 26 PULG. LONG. X 5/8 PULG. DIAM.</v>
      </c>
      <c r="E4053" s="36" t="str">
        <f>SICODI!I982</f>
        <v>UND.</v>
      </c>
      <c r="F4053" s="36"/>
      <c r="G4053" s="66">
        <f>SICODI!J982</f>
        <v>1.36</v>
      </c>
    </row>
    <row r="4054" spans="2:7" x14ac:dyDescent="0.2">
      <c r="B4054" s="36">
        <v>981</v>
      </c>
      <c r="C4054" s="36" t="str">
        <f>SICODI!G983</f>
        <v>FPX25</v>
      </c>
      <c r="D4054" s="140" t="str">
        <f>SICODI!H983</f>
        <v>PERNO ACERO GALVANIZADO  5/8 X 3 CON TUERCA</v>
      </c>
      <c r="E4054" s="36" t="str">
        <f>SICODI!I983</f>
        <v>UND.</v>
      </c>
      <c r="F4054" s="36"/>
      <c r="G4054" s="66">
        <f>SICODI!J983</f>
        <v>0.33</v>
      </c>
    </row>
    <row r="4055" spans="2:7" x14ac:dyDescent="0.2">
      <c r="B4055" s="36">
        <v>982</v>
      </c>
      <c r="C4055" s="36" t="str">
        <f>SICODI!G984</f>
        <v>FPX30</v>
      </c>
      <c r="D4055" s="140" t="str">
        <f>SICODI!H984</f>
        <v>PERNO ACERO GALVANIZADO 1/2X1.1/2P C/TUERCA</v>
      </c>
      <c r="E4055" s="36" t="str">
        <f>SICODI!I984</f>
        <v>UND.</v>
      </c>
      <c r="F4055" s="36"/>
      <c r="G4055" s="66">
        <f>SICODI!J984</f>
        <v>0.15</v>
      </c>
    </row>
    <row r="4056" spans="2:7" x14ac:dyDescent="0.2">
      <c r="B4056" s="36">
        <v>983</v>
      </c>
      <c r="C4056" s="36" t="str">
        <f>SICODI!G985</f>
        <v>FTC01</v>
      </c>
      <c r="D4056" s="140" t="str">
        <f>SICODI!H985</f>
        <v>CONTRATUERCA CUADRADA PARA PERNO DE 5/8</v>
      </c>
      <c r="E4056" s="36" t="str">
        <f>SICODI!I985</f>
        <v>UND.</v>
      </c>
      <c r="F4056" s="36"/>
      <c r="G4056" s="66">
        <f>SICODI!J985</f>
        <v>0.41</v>
      </c>
    </row>
    <row r="4057" spans="2:7" x14ac:dyDescent="0.2">
      <c r="B4057" s="36">
        <v>984</v>
      </c>
      <c r="C4057" s="36" t="str">
        <f>SICODI!G986</f>
        <v>FTC02</v>
      </c>
      <c r="D4057" s="140" t="str">
        <f>SICODI!H986</f>
        <v>CONTRATUERCA PARA PERNO DE 3/4 DIAM.</v>
      </c>
      <c r="E4057" s="36" t="str">
        <f>SICODI!I986</f>
        <v>UND.</v>
      </c>
      <c r="F4057" s="36"/>
      <c r="G4057" s="66">
        <f>SICODI!J986</f>
        <v>0.82</v>
      </c>
    </row>
    <row r="4058" spans="2:7" x14ac:dyDescent="0.2">
      <c r="B4058" s="36">
        <v>985</v>
      </c>
      <c r="C4058" s="36" t="str">
        <f>SICODI!G987</f>
        <v>FTC03</v>
      </c>
      <c r="D4058" s="140" t="str">
        <f>SICODI!H987</f>
        <v>CONTRATUERCA PARA PERNO DE 1/2 DIAM.</v>
      </c>
      <c r="E4058" s="36" t="str">
        <f>SICODI!I987</f>
        <v>UND.</v>
      </c>
      <c r="F4058" s="36"/>
      <c r="G4058" s="66">
        <f>SICODI!J987</f>
        <v>0.32</v>
      </c>
    </row>
    <row r="4059" spans="2:7" x14ac:dyDescent="0.2">
      <c r="B4059" s="36">
        <v>986</v>
      </c>
      <c r="C4059" s="36" t="str">
        <f>SICODI!G988</f>
        <v>FTO01</v>
      </c>
      <c r="D4059" s="140" t="str">
        <f>SICODI!H988</f>
        <v>TUERCA OJO OVAL PARA PERNO DE 5/8 PULG. (16 mm.)</v>
      </c>
      <c r="E4059" s="36" t="str">
        <f>SICODI!I988</f>
        <v>UND.</v>
      </c>
      <c r="F4059" s="36"/>
      <c r="G4059" s="66">
        <f>SICODI!J988</f>
        <v>1.44</v>
      </c>
    </row>
    <row r="4060" spans="2:7" x14ac:dyDescent="0.2">
      <c r="B4060" s="36">
        <v>987</v>
      </c>
      <c r="C4060" s="36" t="str">
        <f>SICODI!G989</f>
        <v>FTO02</v>
      </c>
      <c r="D4060" s="140" t="str">
        <f>SICODI!H989</f>
        <v>OJAL ROSCADO AC. GALV., 5/8PULGx80MML</v>
      </c>
      <c r="E4060" s="36" t="str">
        <f>SICODI!I989</f>
        <v>UND.</v>
      </c>
      <c r="F4060" s="36"/>
      <c r="G4060" s="66">
        <f>SICODI!J989</f>
        <v>0.97</v>
      </c>
    </row>
    <row r="4061" spans="2:7" x14ac:dyDescent="0.2">
      <c r="B4061" s="36">
        <v>988</v>
      </c>
      <c r="C4061" s="36" t="str">
        <f>SICODI!G990</f>
        <v>FTO03</v>
      </c>
      <c r="D4061" s="140" t="str">
        <f>SICODI!H990</f>
        <v>OJAL ROSCADO 1 VIA, DE BRONCE DE 3/4PULG.</v>
      </c>
      <c r="E4061" s="36" t="str">
        <f>SICODI!I990</f>
        <v>UND.</v>
      </c>
      <c r="F4061" s="36"/>
      <c r="G4061" s="66">
        <f>SICODI!J990</f>
        <v>4.3600000000000003</v>
      </c>
    </row>
    <row r="4062" spans="2:7" x14ac:dyDescent="0.2">
      <c r="B4062" s="36">
        <v>989</v>
      </c>
      <c r="C4062" s="36" t="str">
        <f>SICODI!G991</f>
        <v>FXC01</v>
      </c>
      <c r="D4062" s="140" t="str">
        <f>SICODI!H991</f>
        <v>ALAMBRE GALVANIZADO No 12  AWG</v>
      </c>
      <c r="E4062" s="36" t="str">
        <f>SICODI!I991</f>
        <v>KILO</v>
      </c>
      <c r="F4062" s="36"/>
      <c r="G4062" s="66">
        <f>SICODI!J991</f>
        <v>0.26</v>
      </c>
    </row>
    <row r="4063" spans="2:7" x14ac:dyDescent="0.2">
      <c r="B4063" s="36">
        <v>990</v>
      </c>
      <c r="C4063" s="36" t="str">
        <f>SICODI!G992</f>
        <v>FXF01</v>
      </c>
      <c r="D4063" s="140" t="str">
        <f>SICODI!H992</f>
        <v>FLEJE DE ACERO INOXIDABLE DE 13 mm DE ANCHO X METRO</v>
      </c>
      <c r="E4063" s="36" t="str">
        <f>SICODI!I992</f>
        <v>ROLLO</v>
      </c>
      <c r="F4063" s="36"/>
      <c r="G4063" s="66">
        <f>SICODI!J992</f>
        <v>0.75</v>
      </c>
    </row>
    <row r="4064" spans="2:7" x14ac:dyDescent="0.2">
      <c r="B4064" s="36">
        <v>991</v>
      </c>
      <c r="C4064" s="36" t="str">
        <f>SICODI!G993</f>
        <v>FXF02</v>
      </c>
      <c r="D4064" s="140" t="str">
        <f>SICODI!H993</f>
        <v>FLEJE DE ACERO INOXIDABLE DE 13 mm DE ANCHO X ROLLO</v>
      </c>
      <c r="E4064" s="36" t="str">
        <f>SICODI!I993</f>
        <v>ROLLO</v>
      </c>
      <c r="F4064" s="36"/>
      <c r="G4064" s="66">
        <f>SICODI!J993</f>
        <v>16.2</v>
      </c>
    </row>
    <row r="4065" spans="2:7" x14ac:dyDescent="0.2">
      <c r="B4065" s="36">
        <v>992</v>
      </c>
      <c r="C4065" s="36" t="str">
        <f>SICODI!G994</f>
        <v>FXF03</v>
      </c>
      <c r="D4065" s="140" t="str">
        <f>SICODI!H994</f>
        <v>FLEJE DE ACERO INOXIDABLE DE 19 mm DE ANCHO X METRO</v>
      </c>
      <c r="E4065" s="36" t="str">
        <f>SICODI!I994</f>
        <v>ROLLO</v>
      </c>
      <c r="F4065" s="36"/>
      <c r="G4065" s="66">
        <f>SICODI!J994</f>
        <v>0.72</v>
      </c>
    </row>
    <row r="4066" spans="2:7" x14ac:dyDescent="0.2">
      <c r="B4066" s="36">
        <v>993</v>
      </c>
      <c r="C4066" s="36" t="str">
        <f>SICODI!G995</f>
        <v>FXF04</v>
      </c>
      <c r="D4066" s="140" t="str">
        <f>SICODI!H995</f>
        <v>FLEJE DE ACERO INOXIDABLE DE 19 mm DE ANCHO X ROLLO</v>
      </c>
      <c r="E4066" s="36" t="str">
        <f>SICODI!I995</f>
        <v>ROLLO</v>
      </c>
      <c r="F4066" s="36"/>
      <c r="G4066" s="66">
        <f>SICODI!J995</f>
        <v>21.98</v>
      </c>
    </row>
    <row r="4067" spans="2:7" x14ac:dyDescent="0.2">
      <c r="B4067" s="36">
        <v>994</v>
      </c>
      <c r="C4067" s="36" t="str">
        <f>SICODI!G996</f>
        <v>FXF05</v>
      </c>
      <c r="D4067" s="140" t="str">
        <f>SICODI!H996</f>
        <v>HEBILLA PARA FLEJE DE ACERO INOXIDABLE DE 13 mm DE ANCHO</v>
      </c>
      <c r="E4067" s="36" t="str">
        <f>SICODI!I996</f>
        <v>UND.</v>
      </c>
      <c r="F4067" s="36"/>
      <c r="G4067" s="66">
        <f>SICODI!J996</f>
        <v>0.26</v>
      </c>
    </row>
    <row r="4068" spans="2:7" x14ac:dyDescent="0.2">
      <c r="B4068" s="36">
        <v>995</v>
      </c>
      <c r="C4068" s="36" t="str">
        <f>SICODI!G997</f>
        <v>FXF06</v>
      </c>
      <c r="D4068" s="140" t="str">
        <f>SICODI!H997</f>
        <v>HEBILLA PARA FLEJE DE ACERO INOXIDABLE DE 19 mm DE ANCHO</v>
      </c>
      <c r="E4068" s="36" t="str">
        <f>SICODI!I997</f>
        <v>UND.</v>
      </c>
      <c r="F4068" s="36"/>
      <c r="G4068" s="66">
        <f>SICODI!J997</f>
        <v>0.25</v>
      </c>
    </row>
    <row r="4069" spans="2:7" x14ac:dyDescent="0.2">
      <c r="B4069" s="36">
        <v>996</v>
      </c>
      <c r="C4069" s="36" t="str">
        <f>SICODI!G998</f>
        <v>FXP01</v>
      </c>
      <c r="D4069" s="140" t="str">
        <f>SICODI!H998</f>
        <v>PLANCHA DE FoGo 4x8</v>
      </c>
      <c r="E4069" s="36" t="str">
        <f>SICODI!I998</f>
        <v>UND.</v>
      </c>
      <c r="F4069" s="36"/>
      <c r="G4069" s="66">
        <f>SICODI!J998</f>
        <v>1.5</v>
      </c>
    </row>
    <row r="4070" spans="2:7" x14ac:dyDescent="0.2">
      <c r="B4070" s="36">
        <v>997</v>
      </c>
      <c r="C4070" s="36" t="str">
        <f>SICODI!G999</f>
        <v>FXP02</v>
      </c>
      <c r="D4070" s="140" t="str">
        <f>SICODI!H999</f>
        <v>PLANCHA DE FoGo 6x6</v>
      </c>
      <c r="E4070" s="36" t="str">
        <f>SICODI!I999</f>
        <v>UND.</v>
      </c>
      <c r="F4070" s="36"/>
      <c r="G4070" s="66">
        <f>SICODI!J999</f>
        <v>1.82</v>
      </c>
    </row>
    <row r="4071" spans="2:7" x14ac:dyDescent="0.2">
      <c r="B4071" s="36">
        <v>998</v>
      </c>
      <c r="C4071" s="36" t="str">
        <f>SICODI!G1000</f>
        <v>FXT01</v>
      </c>
      <c r="D4071" s="140" t="str">
        <f>SICODI!H1000</f>
        <v>TUBO DE FoGo DE 2</v>
      </c>
      <c r="E4071" s="36" t="str">
        <f>SICODI!I1000</f>
        <v>UND.</v>
      </c>
      <c r="F4071" s="36"/>
      <c r="G4071" s="66">
        <f>SICODI!J1000</f>
        <v>10.55</v>
      </c>
    </row>
    <row r="4072" spans="2:7" x14ac:dyDescent="0.2">
      <c r="B4072" s="36">
        <v>999</v>
      </c>
      <c r="C4072" s="36" t="str">
        <f>SICODI!G1001</f>
        <v>FXT02</v>
      </c>
      <c r="D4072" s="140" t="str">
        <f>SICODI!H1001</f>
        <v>TUBO ESPACIADOR DE 3/4 x 11/2 LONG</v>
      </c>
      <c r="E4072" s="36" t="str">
        <f>SICODI!I1001</f>
        <v>UND.</v>
      </c>
      <c r="F4072" s="36"/>
      <c r="G4072" s="66">
        <f>SICODI!J1001</f>
        <v>0.42</v>
      </c>
    </row>
    <row r="4073" spans="2:7" x14ac:dyDescent="0.2">
      <c r="B4073" s="36">
        <v>1000</v>
      </c>
      <c r="C4073" s="36" t="str">
        <f>SICODI!G1002</f>
        <v>FXT04</v>
      </c>
      <c r="D4073" s="140" t="str">
        <f>SICODI!H1002</f>
        <v>TUBO PLASTICO CORRUGADO FLEXIBLE DE 1 DE DIAMETRO x 0.20m.</v>
      </c>
      <c r="E4073" s="36" t="str">
        <f>SICODI!I1002</f>
        <v>UND.</v>
      </c>
      <c r="F4073" s="36"/>
      <c r="G4073" s="66">
        <f>SICODI!J1002</f>
        <v>0.72</v>
      </c>
    </row>
    <row r="4074" spans="2:7" x14ac:dyDescent="0.2">
      <c r="B4074" s="36">
        <v>1001</v>
      </c>
      <c r="C4074" s="36" t="str">
        <f>SICODI!G1003</f>
        <v>FXT06</v>
      </c>
      <c r="D4074" s="140" t="str">
        <f>SICODI!H1003</f>
        <v>TUBO PARTIDO PARA PROTECCION DE CABLE AEREO EN GRAPA DE SUSPENSION</v>
      </c>
      <c r="E4074" s="36" t="str">
        <f>SICODI!I1003</f>
        <v>UND.</v>
      </c>
      <c r="F4074" s="36"/>
      <c r="G4074" s="66">
        <f>SICODI!J1003</f>
        <v>0.85</v>
      </c>
    </row>
    <row r="4075" spans="2:7" x14ac:dyDescent="0.2">
      <c r="B4075" s="36">
        <v>1002</v>
      </c>
      <c r="C4075" s="36" t="str">
        <f>SICODI!G1004</f>
        <v>FXT08</v>
      </c>
      <c r="D4075" s="140" t="str">
        <f>SICODI!H1004</f>
        <v>TUBO PVC - SAP  3/4 PARA PUESTA A TIERRA</v>
      </c>
      <c r="E4075" s="36" t="str">
        <f>SICODI!I1004</f>
        <v>METRO</v>
      </c>
      <c r="F4075" s="36"/>
      <c r="G4075" s="66">
        <f>SICODI!J1004</f>
        <v>0.34</v>
      </c>
    </row>
    <row r="4076" spans="2:7" x14ac:dyDescent="0.2">
      <c r="B4076" s="36">
        <v>1003</v>
      </c>
      <c r="C4076" s="36" t="str">
        <f>SICODI!G1005</f>
        <v>FXX06</v>
      </c>
      <c r="D4076" s="140" t="str">
        <f>SICODI!H1005</f>
        <v>ARANDELA PLANA AC.GALV. PERNO  3/8</v>
      </c>
      <c r="E4076" s="36" t="str">
        <f>SICODI!I1005</f>
        <v>UND.</v>
      </c>
      <c r="F4076" s="36"/>
      <c r="G4076" s="66">
        <f>SICODI!J1005</f>
        <v>0.03</v>
      </c>
    </row>
    <row r="4077" spans="2:7" x14ac:dyDescent="0.2">
      <c r="B4077" s="36">
        <v>1004</v>
      </c>
      <c r="C4077" s="36" t="str">
        <f>SICODI!G1006</f>
        <v>FXX10</v>
      </c>
      <c r="D4077" s="140" t="str">
        <f>SICODI!H1006</f>
        <v>ESLABON BOLA F-1353 NTERMEDIO DE ACERO</v>
      </c>
      <c r="E4077" s="36" t="str">
        <f>SICODI!I1006</f>
        <v>UND.</v>
      </c>
      <c r="F4077" s="36"/>
      <c r="G4077" s="66">
        <f>SICODI!J1006</f>
        <v>2.39</v>
      </c>
    </row>
    <row r="4078" spans="2:7" x14ac:dyDescent="0.2">
      <c r="B4078" s="36">
        <v>1005</v>
      </c>
      <c r="C4078" s="36" t="str">
        <f>SICODI!G1007</f>
        <v>FXX11</v>
      </c>
      <c r="D4078" s="140" t="str">
        <f>SICODI!H1007</f>
        <v>FERRETERIA</v>
      </c>
      <c r="E4078" s="36" t="str">
        <f>SICODI!I1007</f>
        <v>UND.</v>
      </c>
      <c r="F4078" s="36"/>
      <c r="G4078" s="66">
        <f>SICODI!J1007</f>
        <v>5</v>
      </c>
    </row>
    <row r="4079" spans="2:7" x14ac:dyDescent="0.2">
      <c r="B4079" s="36">
        <v>1006</v>
      </c>
      <c r="C4079" s="36" t="str">
        <f>SICODI!G1008</f>
        <v>FXX12</v>
      </c>
      <c r="D4079" s="140" t="str">
        <f>SICODI!H1008</f>
        <v>EXTENSOR DE LINEA DE FUGA 120-100 MM. DIAMETRO</v>
      </c>
      <c r="E4079" s="36" t="str">
        <f>SICODI!I1008</f>
        <v>UND.</v>
      </c>
      <c r="F4079" s="36"/>
      <c r="G4079" s="66">
        <f>SICODI!J1008</f>
        <v>15.21</v>
      </c>
    </row>
    <row r="4080" spans="2:7" x14ac:dyDescent="0.2">
      <c r="B4080" s="36">
        <v>1007</v>
      </c>
      <c r="C4080" s="36" t="str">
        <f>SICODI!G1009</f>
        <v>FXX13</v>
      </c>
      <c r="D4080" s="140" t="str">
        <f>SICODI!H1009</f>
        <v>CABLE DE ACERO GALVANIZADO 1/2</v>
      </c>
      <c r="E4080" s="36" t="str">
        <f>SICODI!I1009</f>
        <v>METRO</v>
      </c>
      <c r="F4080" s="36"/>
      <c r="G4080" s="66">
        <f>SICODI!J1009</f>
        <v>2.5</v>
      </c>
    </row>
    <row r="4081" spans="2:7" x14ac:dyDescent="0.2">
      <c r="B4081" s="36">
        <v>1008</v>
      </c>
      <c r="C4081" s="36" t="str">
        <f>SICODI!G1010</f>
        <v>GCS01</v>
      </c>
      <c r="D4081" s="140" t="str">
        <f>SICODI!H1010</f>
        <v>CONDUCTOR DE CU DESNUDO 16 mm2 (Nº 6AWG),  PARA PUESTA A TIERRA</v>
      </c>
      <c r="E4081" s="36" t="str">
        <f>SICODI!I1010</f>
        <v>METRO</v>
      </c>
      <c r="F4081" s="36"/>
      <c r="G4081" s="66">
        <f>SICODI!J1010</f>
        <v>1.18</v>
      </c>
    </row>
    <row r="4082" spans="2:7" x14ac:dyDescent="0.2">
      <c r="B4082" s="36">
        <v>1009</v>
      </c>
      <c r="C4082" s="36" t="str">
        <f>SICODI!G1011</f>
        <v>GCS02</v>
      </c>
      <c r="D4082" s="140" t="str">
        <f>SICODI!H1011</f>
        <v>CONDUCTOR DE CU DESNUDO 25 mm2,  PARA PUESTA A TIERRA</v>
      </c>
      <c r="E4082" s="36" t="str">
        <f>SICODI!I1011</f>
        <v>METRO</v>
      </c>
      <c r="F4082" s="36"/>
      <c r="G4082" s="66">
        <f>SICODI!J1011</f>
        <v>1.85</v>
      </c>
    </row>
    <row r="4083" spans="2:7" x14ac:dyDescent="0.2">
      <c r="B4083" s="36">
        <v>1010</v>
      </c>
      <c r="C4083" s="36" t="str">
        <f>SICODI!G1012</f>
        <v>GCS03</v>
      </c>
      <c r="D4083" s="140" t="str">
        <f>SICODI!H1012</f>
        <v>CONDUCTOR DE COBRE TW UNIPOLAR DE 35mm2</v>
      </c>
      <c r="E4083" s="36" t="str">
        <f>SICODI!I1012</f>
        <v>METRO</v>
      </c>
      <c r="F4083" s="36"/>
      <c r="G4083" s="66">
        <f>SICODI!J1012</f>
        <v>4.6900000000000004</v>
      </c>
    </row>
    <row r="4084" spans="2:7" x14ac:dyDescent="0.2">
      <c r="B4084" s="36">
        <v>1011</v>
      </c>
      <c r="C4084" s="36" t="str">
        <f>SICODI!G1013</f>
        <v>GCS04</v>
      </c>
      <c r="D4084" s="140" t="str">
        <f>SICODI!H1013</f>
        <v>CONDUCTOR DE COBRE TW UNIPOLAR DE 70mm2</v>
      </c>
      <c r="E4084" s="36" t="str">
        <f>SICODI!I1013</f>
        <v>METRO</v>
      </c>
      <c r="F4084" s="36"/>
      <c r="G4084" s="66">
        <f>SICODI!J1013</f>
        <v>7.35</v>
      </c>
    </row>
    <row r="4085" spans="2:7" x14ac:dyDescent="0.2">
      <c r="B4085" s="36">
        <v>1012</v>
      </c>
      <c r="C4085" s="36" t="str">
        <f>SICODI!G1014</f>
        <v>GVC01</v>
      </c>
      <c r="D4085" s="140" t="str">
        <f>SICODI!H1014</f>
        <v>VARILLA DE PUESTA A TIERRA DE COBRE O ALEACION DE COBRE, 2400 mm. LONG.; 16 mm. DIAM.</v>
      </c>
      <c r="E4085" s="36" t="str">
        <f>SICODI!I1014</f>
        <v>UND.</v>
      </c>
      <c r="F4085" s="36"/>
      <c r="G4085" s="66">
        <f>SICODI!J1014</f>
        <v>37.22</v>
      </c>
    </row>
    <row r="4086" spans="2:7" x14ac:dyDescent="0.2">
      <c r="B4086" s="36">
        <v>1013</v>
      </c>
      <c r="C4086" s="36" t="str">
        <f>SICODI!G1015</f>
        <v>GVW01</v>
      </c>
      <c r="D4086" s="140" t="str">
        <f>SICODI!H1015</f>
        <v>VARILLA DE PUESTA A TIERRA DE COPPERWELD, 2400 mm. LONG.; 16 mm. DIAM.</v>
      </c>
      <c r="E4086" s="36" t="str">
        <f>SICODI!I1015</f>
        <v>UND.</v>
      </c>
      <c r="F4086" s="36"/>
      <c r="G4086" s="66">
        <f>SICODI!J1015</f>
        <v>7.98</v>
      </c>
    </row>
    <row r="4087" spans="2:7" x14ac:dyDescent="0.2">
      <c r="B4087" s="36">
        <v>1014</v>
      </c>
      <c r="C4087" s="36" t="str">
        <f>SICODI!G1016</f>
        <v>GXA01</v>
      </c>
      <c r="D4087" s="140" t="str">
        <f>SICODI!H1016</f>
        <v>ADAPTADOR PARA CONEXION TIERRA</v>
      </c>
      <c r="E4087" s="36" t="str">
        <f>SICODI!I1016</f>
        <v>UND.</v>
      </c>
      <c r="F4087" s="36"/>
      <c r="G4087" s="66">
        <f>SICODI!J1016</f>
        <v>1.34</v>
      </c>
    </row>
    <row r="4088" spans="2:7" x14ac:dyDescent="0.2">
      <c r="B4088" s="36">
        <v>1015</v>
      </c>
      <c r="C4088" s="36" t="str">
        <f>SICODI!G1017</f>
        <v>GXC01</v>
      </c>
      <c r="D4088" s="140" t="str">
        <f>SICODI!H1017</f>
        <v>CONECTOR TIPO AB  PARA VARILLA DE PUESTA A TIERRA DE COPPERWELD</v>
      </c>
      <c r="E4088" s="36" t="str">
        <f>SICODI!I1017</f>
        <v>UND.</v>
      </c>
      <c r="F4088" s="36"/>
      <c r="G4088" s="66">
        <f>SICODI!J1017</f>
        <v>1</v>
      </c>
    </row>
    <row r="4089" spans="2:7" x14ac:dyDescent="0.2">
      <c r="B4089" s="36">
        <v>1016</v>
      </c>
      <c r="C4089" s="36" t="str">
        <f>SICODI!G1018</f>
        <v>GXP01</v>
      </c>
      <c r="D4089" s="140" t="str">
        <f>SICODI!H1018</f>
        <v>PLANCHA DE COBRE PARA LINEA A TIERRA</v>
      </c>
      <c r="E4089" s="36" t="str">
        <f>SICODI!I1018</f>
        <v>UND.</v>
      </c>
      <c r="F4089" s="36"/>
      <c r="G4089" s="66">
        <f>SICODI!J1018</f>
        <v>1.42</v>
      </c>
    </row>
    <row r="4090" spans="2:7" x14ac:dyDescent="0.2">
      <c r="B4090" s="36">
        <v>1017</v>
      </c>
      <c r="C4090" s="36" t="str">
        <f>SICODI!G1019</f>
        <v>GXS01</v>
      </c>
      <c r="D4090" s="140" t="str">
        <f>SICODI!H1019</f>
        <v>SALES, GELS</v>
      </c>
      <c r="E4090" s="36" t="str">
        <f>SICODI!I1019</f>
        <v>UND.</v>
      </c>
      <c r="F4090" s="36"/>
      <c r="G4090" s="66">
        <f>SICODI!J1019</f>
        <v>13.87</v>
      </c>
    </row>
    <row r="4091" spans="2:7" x14ac:dyDescent="0.2">
      <c r="B4091" s="36">
        <v>1018</v>
      </c>
      <c r="C4091" s="36" t="str">
        <f>SICODI!G1020</f>
        <v>GXX01</v>
      </c>
      <c r="D4091" s="140" t="str">
        <f>SICODI!H1020</f>
        <v>GRAMPAS EN U DE 16 mm (5/8 PULG.)</v>
      </c>
      <c r="E4091" s="36" t="str">
        <f>SICODI!I1020</f>
        <v>UND.</v>
      </c>
      <c r="F4091" s="36"/>
      <c r="G4091" s="66">
        <f>SICODI!J1020</f>
        <v>0.04</v>
      </c>
    </row>
    <row r="4092" spans="2:7" x14ac:dyDescent="0.2">
      <c r="B4092" s="36">
        <v>1019</v>
      </c>
      <c r="C4092" s="36" t="str">
        <f>SICODI!G1021</f>
        <v>GXX06</v>
      </c>
      <c r="D4092" s="140" t="str">
        <f>SICODI!H1021</f>
        <v>BOVEDA CONCRETO CON TAPA PARA ELECTRODO DE PUESTA A TIERRA</v>
      </c>
      <c r="E4092" s="36" t="str">
        <f>SICODI!I1021</f>
        <v>UND.</v>
      </c>
      <c r="F4092" s="36"/>
      <c r="G4092" s="66">
        <f>SICODI!J1021</f>
        <v>8.8000000000000007</v>
      </c>
    </row>
    <row r="4093" spans="2:7" x14ac:dyDescent="0.2">
      <c r="B4093" s="36">
        <v>1020</v>
      </c>
      <c r="C4093" s="36" t="str">
        <f>SICODI!G1022</f>
        <v>GXX07</v>
      </c>
      <c r="D4093" s="140" t="str">
        <f>SICODI!H1022</f>
        <v>UNION DE CONDUCTOR CON VARILLA, SOLDADURA EXOTERMICA</v>
      </c>
      <c r="E4093" s="36" t="str">
        <f>SICODI!I1022</f>
        <v>UND.</v>
      </c>
      <c r="F4093" s="36"/>
      <c r="G4093" s="66">
        <f>SICODI!J1022</f>
        <v>3.5</v>
      </c>
    </row>
    <row r="4094" spans="2:7" x14ac:dyDescent="0.2">
      <c r="B4094" s="36">
        <v>1021</v>
      </c>
      <c r="C4094" s="36" t="str">
        <f>SICODI!G1023</f>
        <v>IAA01</v>
      </c>
      <c r="D4094" s="140" t="str">
        <f>SICODI!H1023</f>
        <v>LADRILLO</v>
      </c>
      <c r="E4094" s="36" t="str">
        <f>SICODI!I1023</f>
        <v>UND.</v>
      </c>
      <c r="F4094" s="36"/>
      <c r="G4094" s="66">
        <f>SICODI!J1023</f>
        <v>0.27</v>
      </c>
    </row>
    <row r="4095" spans="2:7" x14ac:dyDescent="0.2">
      <c r="B4095" s="36">
        <v>1022</v>
      </c>
      <c r="C4095" s="36" t="str">
        <f>SICODI!G1024</f>
        <v>IAA02</v>
      </c>
      <c r="D4095" s="140" t="str">
        <f>SICODI!H1024</f>
        <v>ARENA</v>
      </c>
      <c r="E4095" s="36" t="str">
        <f>SICODI!I1024</f>
        <v>M3</v>
      </c>
      <c r="F4095" s="36"/>
      <c r="G4095" s="66">
        <f>SICODI!J1024</f>
        <v>29.28</v>
      </c>
    </row>
    <row r="4096" spans="2:7" x14ac:dyDescent="0.2">
      <c r="B4096" s="36">
        <v>1023</v>
      </c>
      <c r="C4096" s="36" t="str">
        <f>SICODI!G1025</f>
        <v>IAA03</v>
      </c>
      <c r="D4096" s="140" t="str">
        <f>SICODI!H1025</f>
        <v>PIEDRA</v>
      </c>
      <c r="E4096" s="36" t="str">
        <f>SICODI!I1025</f>
        <v>M3</v>
      </c>
      <c r="F4096" s="36"/>
      <c r="G4096" s="66">
        <f>SICODI!J1025</f>
        <v>16.170000000000002</v>
      </c>
    </row>
    <row r="4097" spans="2:7" x14ac:dyDescent="0.2">
      <c r="B4097" s="36">
        <v>1024</v>
      </c>
      <c r="C4097" s="36" t="str">
        <f>SICODI!G1026</f>
        <v>IAA04</v>
      </c>
      <c r="D4097" s="140" t="str">
        <f>SICODI!H1026</f>
        <v>CEMENTO</v>
      </c>
      <c r="E4097" s="36" t="str">
        <f>SICODI!I1026</f>
        <v>BOLSA</v>
      </c>
      <c r="F4097" s="36"/>
      <c r="G4097" s="66">
        <f>SICODI!J1026</f>
        <v>8.5299999999999994</v>
      </c>
    </row>
    <row r="4098" spans="2:7" x14ac:dyDescent="0.2">
      <c r="B4098" s="36">
        <v>1025</v>
      </c>
      <c r="C4098" s="36" t="str">
        <f>SICODI!G1027</f>
        <v>IAA05</v>
      </c>
      <c r="D4098" s="140" t="str">
        <f>SICODI!H1027</f>
        <v>TERRENO (SUBESTACION DE DISTRIBUCION)</v>
      </c>
      <c r="E4098" s="36" t="str">
        <f>SICODI!I1027</f>
        <v>M2</v>
      </c>
      <c r="F4098" s="36"/>
      <c r="G4098" s="66">
        <f>SICODI!J1027</f>
        <v>62.18</v>
      </c>
    </row>
    <row r="4099" spans="2:7" x14ac:dyDescent="0.2">
      <c r="B4099" s="36">
        <v>1026</v>
      </c>
      <c r="C4099" s="36" t="str">
        <f>SICODI!G1028</f>
        <v>IAA05</v>
      </c>
      <c r="D4099" s="140" t="str">
        <f>SICODI!H1028</f>
        <v>TERRENO (SUBESTACION DE DISTRIBUCION)</v>
      </c>
      <c r="E4099" s="36" t="str">
        <f>SICODI!I1028</f>
        <v>M2</v>
      </c>
      <c r="F4099" s="36"/>
      <c r="G4099" s="66">
        <f>SICODI!J1028</f>
        <v>1242.51</v>
      </c>
    </row>
    <row r="4100" spans="2:7" x14ac:dyDescent="0.2">
      <c r="B4100" s="36">
        <v>1027</v>
      </c>
      <c r="C4100" s="36" t="str">
        <f>SICODI!G1029</f>
        <v>IAA06</v>
      </c>
      <c r="D4100" s="140" t="str">
        <f>SICODI!H1029</f>
        <v>FIERRO DE CONSTRUCCION</v>
      </c>
      <c r="E4100" s="36" t="str">
        <f>SICODI!I1029</f>
        <v>KILO</v>
      </c>
      <c r="F4100" s="36"/>
      <c r="G4100" s="66">
        <f>SICODI!J1029</f>
        <v>1.19</v>
      </c>
    </row>
    <row r="4101" spans="2:7" x14ac:dyDescent="0.2">
      <c r="B4101" s="36">
        <v>1028</v>
      </c>
      <c r="C4101" s="36" t="str">
        <f>SICODI!G1030</f>
        <v>IAA10</v>
      </c>
      <c r="D4101" s="140" t="str">
        <f>SICODI!H1030</f>
        <v>VARILLA DE FIERRO DE CONSTRUCCION DE 1/2 X 9M</v>
      </c>
      <c r="E4101" s="36" t="str">
        <f>SICODI!I1030</f>
        <v>UND.</v>
      </c>
      <c r="F4101" s="36"/>
      <c r="G4101" s="66">
        <f>SICODI!J1030</f>
        <v>10.14</v>
      </c>
    </row>
    <row r="4102" spans="2:7" x14ac:dyDescent="0.2">
      <c r="B4102" s="36">
        <v>1029</v>
      </c>
      <c r="C4102" s="36" t="str">
        <f>SICODI!G1031</f>
        <v>IAA14</v>
      </c>
      <c r="D4102" s="140" t="str">
        <f>SICODI!H1031</f>
        <v>ASFALTO</v>
      </c>
      <c r="E4102" s="36" t="str">
        <f>SICODI!I1031</f>
        <v>M3</v>
      </c>
      <c r="F4102" s="36"/>
      <c r="G4102" s="66">
        <f>SICODI!J1031</f>
        <v>157.61000000000001</v>
      </c>
    </row>
    <row r="4103" spans="2:7" x14ac:dyDescent="0.2">
      <c r="B4103" s="36">
        <v>1030</v>
      </c>
      <c r="C4103" s="36" t="str">
        <f>SICODI!G1032</f>
        <v>IAA15</v>
      </c>
      <c r="D4103" s="140" t="str">
        <f>SICODI!H1032</f>
        <v>AGUA</v>
      </c>
      <c r="E4103" s="36" t="str">
        <f>SICODI!I1032</f>
        <v>M3</v>
      </c>
      <c r="F4103" s="36"/>
      <c r="G4103" s="66">
        <f>SICODI!J1032</f>
        <v>3.82</v>
      </c>
    </row>
    <row r="4104" spans="2:7" x14ac:dyDescent="0.2">
      <c r="B4104" s="36">
        <v>1031</v>
      </c>
      <c r="C4104" s="36" t="str">
        <f>SICODI!G1033</f>
        <v>IAA16</v>
      </c>
      <c r="D4104" s="140" t="str">
        <f>SICODI!H1033</f>
        <v>AFIRMADO 40 MM FIRTH ZONAS I, II</v>
      </c>
      <c r="E4104" s="36" t="str">
        <f>SICODI!I1033</f>
        <v>M3</v>
      </c>
      <c r="F4104" s="36"/>
      <c r="G4104" s="66">
        <f>SICODI!J1033</f>
        <v>8.75</v>
      </c>
    </row>
    <row r="4105" spans="2:7" x14ac:dyDescent="0.2">
      <c r="B4105" s="36">
        <v>1032</v>
      </c>
      <c r="C4105" s="36" t="str">
        <f>SICODI!G1034</f>
        <v>IAA17</v>
      </c>
      <c r="D4105" s="140" t="str">
        <f>SICODI!H1034</f>
        <v>ASFALTO LIQUIDO DE CURADO RAPIDO RC-250</v>
      </c>
      <c r="E4105" s="36" t="str">
        <f>SICODI!I1034</f>
        <v>GLN</v>
      </c>
      <c r="F4105" s="36"/>
      <c r="G4105" s="66">
        <f>SICODI!J1034</f>
        <v>4.8899999999999997</v>
      </c>
    </row>
    <row r="4106" spans="2:7" x14ac:dyDescent="0.2">
      <c r="B4106" s="36">
        <v>1033</v>
      </c>
      <c r="C4106" s="36" t="str">
        <f>SICODI!G1035</f>
        <v>LEC01</v>
      </c>
      <c r="D4106" s="140" t="str">
        <f>SICODI!H1035</f>
        <v>BASE PORTA CELULA FOTOELECTRICA</v>
      </c>
      <c r="E4106" s="36" t="str">
        <f>SICODI!I1035</f>
        <v>UND.</v>
      </c>
      <c r="F4106" s="36"/>
      <c r="G4106" s="66">
        <f>SICODI!J1035</f>
        <v>3.61</v>
      </c>
    </row>
    <row r="4107" spans="2:7" x14ac:dyDescent="0.2">
      <c r="B4107" s="36">
        <v>1034</v>
      </c>
      <c r="C4107" s="36" t="str">
        <f>SICODI!G1036</f>
        <v>LEC02</v>
      </c>
      <c r="D4107" s="140" t="str">
        <f>SICODI!H1036</f>
        <v>BASE PORTA CELULA FOTOELECTRICA CON CONTACTOR INCORPORADO</v>
      </c>
      <c r="E4107" s="36" t="str">
        <f>SICODI!I1036</f>
        <v>UND.</v>
      </c>
      <c r="F4107" s="36"/>
      <c r="G4107" s="66">
        <f>SICODI!J1036</f>
        <v>19.97</v>
      </c>
    </row>
    <row r="4108" spans="2:7" x14ac:dyDescent="0.2">
      <c r="B4108" s="36">
        <v>1035</v>
      </c>
      <c r="C4108" s="36" t="str">
        <f>SICODI!G1037</f>
        <v>LEC03</v>
      </c>
      <c r="D4108" s="140" t="str">
        <f>SICODI!H1037</f>
        <v>CAJA DE TABLERO DE CONTROL DE A.P. DE 610 X 480 X 200 mm.</v>
      </c>
      <c r="E4108" s="36" t="str">
        <f>SICODI!I1037</f>
        <v>UND.</v>
      </c>
      <c r="F4108" s="36"/>
      <c r="G4108" s="66">
        <f>SICODI!J1037</f>
        <v>9.51</v>
      </c>
    </row>
    <row r="4109" spans="2:7" x14ac:dyDescent="0.2">
      <c r="B4109" s="36">
        <v>1036</v>
      </c>
      <c r="C4109" s="36" t="str">
        <f>SICODI!G1038</f>
        <v>LEC04</v>
      </c>
      <c r="D4109" s="140" t="str">
        <f>SICODI!H1038</f>
        <v>CAJA METALICA PORTAMEDIDOR TIPO MONOFASICO PARA ALUMBRADO</v>
      </c>
      <c r="E4109" s="36" t="str">
        <f>SICODI!I1038</f>
        <v>UND.</v>
      </c>
      <c r="F4109" s="36"/>
      <c r="G4109" s="66">
        <f>SICODI!J1038</f>
        <v>7.73</v>
      </c>
    </row>
    <row r="4110" spans="2:7" x14ac:dyDescent="0.2">
      <c r="B4110" s="36">
        <v>1037</v>
      </c>
      <c r="C4110" s="36" t="str">
        <f>SICODI!G1039</f>
        <v>LEC05</v>
      </c>
      <c r="D4110" s="140" t="str">
        <f>SICODI!H1039</f>
        <v>CELULA FOTOELECTRICA, 1000 W, 220 V.</v>
      </c>
      <c r="E4110" s="36" t="str">
        <f>SICODI!I1039</f>
        <v>UND.</v>
      </c>
      <c r="F4110" s="36"/>
      <c r="G4110" s="66">
        <f>SICODI!J1039</f>
        <v>3.52</v>
      </c>
    </row>
    <row r="4111" spans="2:7" x14ac:dyDescent="0.2">
      <c r="B4111" s="36">
        <v>1038</v>
      </c>
      <c r="C4111" s="36" t="str">
        <f>SICODI!G1040</f>
        <v>LEC06</v>
      </c>
      <c r="D4111" s="140" t="str">
        <f>SICODI!H1040</f>
        <v>CONTACTOR ELECTROMAGNETICO TRIPOLAR DE 15 AMP.</v>
      </c>
      <c r="E4111" s="36" t="str">
        <f>SICODI!I1040</f>
        <v>UND.</v>
      </c>
      <c r="F4111" s="36"/>
      <c r="G4111" s="66">
        <f>SICODI!J1040</f>
        <v>11.45</v>
      </c>
    </row>
    <row r="4112" spans="2:7" x14ac:dyDescent="0.2">
      <c r="B4112" s="36">
        <v>1039</v>
      </c>
      <c r="C4112" s="36" t="str">
        <f>SICODI!G1041</f>
        <v>LEC07</v>
      </c>
      <c r="D4112" s="140" t="str">
        <f>SICODI!H1041</f>
        <v>CONTACTOR ELECTROMAGNETICO TRIPOLAR DE 30 AMP.</v>
      </c>
      <c r="E4112" s="36" t="str">
        <f>SICODI!I1041</f>
        <v>UND.</v>
      </c>
      <c r="F4112" s="36"/>
      <c r="G4112" s="66">
        <f>SICODI!J1041</f>
        <v>10.23</v>
      </c>
    </row>
    <row r="4113" spans="2:7" x14ac:dyDescent="0.2">
      <c r="B4113" s="36">
        <v>1040</v>
      </c>
      <c r="C4113" s="36" t="str">
        <f>SICODI!G1042</f>
        <v>LEC08</v>
      </c>
      <c r="D4113" s="140" t="str">
        <f>SICODI!H1042</f>
        <v>CONTACTOR ELECTROMAGNETICO TRIPOLAR DE 50 AMP.</v>
      </c>
      <c r="E4113" s="36" t="str">
        <f>SICODI!I1042</f>
        <v>UND.</v>
      </c>
      <c r="F4113" s="36"/>
      <c r="G4113" s="66">
        <f>SICODI!J1042</f>
        <v>11.11</v>
      </c>
    </row>
    <row r="4114" spans="2:7" x14ac:dyDescent="0.2">
      <c r="B4114" s="36">
        <v>1041</v>
      </c>
      <c r="C4114" s="36" t="str">
        <f>SICODI!G1043</f>
        <v>LEC09</v>
      </c>
      <c r="D4114" s="140" t="str">
        <f>SICODI!H1043</f>
        <v>CONTACTOR ELECTROMAGNETICO TRIPOLAR DE 63 AMP.</v>
      </c>
      <c r="E4114" s="36" t="str">
        <f>SICODI!I1043</f>
        <v>UND.</v>
      </c>
      <c r="F4114" s="36"/>
      <c r="G4114" s="66">
        <f>SICODI!J1043</f>
        <v>26.71</v>
      </c>
    </row>
    <row r="4115" spans="2:7" x14ac:dyDescent="0.2">
      <c r="B4115" s="36">
        <v>1042</v>
      </c>
      <c r="C4115" s="36" t="str">
        <f>SICODI!G1044</f>
        <v>LEC10</v>
      </c>
      <c r="D4115" s="140" t="str">
        <f>SICODI!H1044</f>
        <v>CONTACTOR ELECTROMAGNETICO TRIPOLAR DE 80 AMP.</v>
      </c>
      <c r="E4115" s="36" t="str">
        <f>SICODI!I1044</f>
        <v>UND.</v>
      </c>
      <c r="F4115" s="36"/>
      <c r="G4115" s="66">
        <f>SICODI!J1044</f>
        <v>59.99</v>
      </c>
    </row>
    <row r="4116" spans="2:7" x14ac:dyDescent="0.2">
      <c r="B4116" s="36">
        <v>1043</v>
      </c>
      <c r="C4116" s="36" t="str">
        <f>SICODI!G1045</f>
        <v>LEC11</v>
      </c>
      <c r="D4116" s="140" t="str">
        <f>SICODI!H1045</f>
        <v>RELOJ TEMPORIZADOR PARA ENCENDIDO</v>
      </c>
      <c r="E4116" s="36" t="str">
        <f>SICODI!I1045</f>
        <v>UND.</v>
      </c>
      <c r="F4116" s="36"/>
      <c r="G4116" s="66">
        <f>SICODI!J1045</f>
        <v>18.62</v>
      </c>
    </row>
    <row r="4117" spans="2:7" x14ac:dyDescent="0.2">
      <c r="B4117" s="36">
        <v>1044</v>
      </c>
      <c r="C4117" s="36" t="str">
        <f>SICODI!G1046</f>
        <v>LEC12</v>
      </c>
      <c r="D4117" s="140" t="str">
        <f>SICODI!H1046</f>
        <v>CONTACTOR ELECTROMAGNETICO TRIPOLAR 125 AMP.</v>
      </c>
      <c r="E4117" s="36" t="str">
        <f>SICODI!I1046</f>
        <v>UND.</v>
      </c>
      <c r="F4117" s="36"/>
      <c r="G4117" s="66">
        <f>SICODI!J1046</f>
        <v>51.41</v>
      </c>
    </row>
    <row r="4118" spans="2:7" x14ac:dyDescent="0.2">
      <c r="B4118" s="36">
        <v>1045</v>
      </c>
      <c r="C4118" s="36" t="str">
        <f>SICODI!G1047</f>
        <v>LFA01</v>
      </c>
      <c r="D4118" s="140" t="str">
        <f>SICODI!H1047</f>
        <v>FAROLA CON LAMPARA DE 70 W VAPOR DE SODIO</v>
      </c>
      <c r="E4118" s="36" t="str">
        <f>SICODI!I1047</f>
        <v>UND.</v>
      </c>
      <c r="F4118" s="36"/>
      <c r="G4118" s="66">
        <f>SICODI!J1047</f>
        <v>98.41</v>
      </c>
    </row>
    <row r="4119" spans="2:7" x14ac:dyDescent="0.2">
      <c r="B4119" s="36">
        <v>1046</v>
      </c>
      <c r="C4119" s="36" t="str">
        <f>SICODI!G1048</f>
        <v>LFA02</v>
      </c>
      <c r="D4119" s="140" t="str">
        <f>SICODI!H1048</f>
        <v>FAROLA CON LAMPARA DE 80 W VAPOR DE Hg</v>
      </c>
      <c r="E4119" s="36" t="str">
        <f>SICODI!I1048</f>
        <v>UND.</v>
      </c>
      <c r="F4119" s="36"/>
      <c r="G4119" s="66">
        <f>SICODI!J1048</f>
        <v>68.150000000000006</v>
      </c>
    </row>
    <row r="4120" spans="2:7" x14ac:dyDescent="0.2">
      <c r="B4120" s="36">
        <v>1047</v>
      </c>
      <c r="C4120" s="36" t="str">
        <f>SICODI!G1049</f>
        <v>LFA03</v>
      </c>
      <c r="D4120" s="140" t="str">
        <f>SICODI!H1049</f>
        <v>FAROLA CON LAMPARA DE 80 W LUZ MIXTA</v>
      </c>
      <c r="E4120" s="36" t="str">
        <f>SICODI!I1049</f>
        <v>UND.</v>
      </c>
      <c r="F4120" s="36"/>
      <c r="G4120" s="66">
        <f>SICODI!J1049</f>
        <v>78.55</v>
      </c>
    </row>
    <row r="4121" spans="2:7" x14ac:dyDescent="0.2">
      <c r="B4121" s="36">
        <v>1048</v>
      </c>
      <c r="C4121" s="36" t="str">
        <f>SICODI!G1050</f>
        <v>LFA04</v>
      </c>
      <c r="D4121" s="140" t="str">
        <f>SICODI!H1050</f>
        <v>FAROLA TIPO ORNAMENTAL CON DOS BRAZOS, VAPOR DE Hg 80 W</v>
      </c>
      <c r="E4121" s="36" t="str">
        <f>SICODI!I1050</f>
        <v>UND.</v>
      </c>
      <c r="F4121" s="36"/>
      <c r="G4121" s="66">
        <f>SICODI!J1050</f>
        <v>110.71</v>
      </c>
    </row>
    <row r="4122" spans="2:7" x14ac:dyDescent="0.2">
      <c r="B4122" s="36">
        <v>1049</v>
      </c>
      <c r="C4122" s="36" t="str">
        <f>SICODI!G1051</f>
        <v>LFA05</v>
      </c>
      <c r="D4122" s="140" t="str">
        <f>SICODI!H1051</f>
        <v>FAROLA TIPO ORNAMENTAL CON TRES BRAZOS, VAPOR DE Hg 80 W</v>
      </c>
      <c r="E4122" s="36" t="str">
        <f>SICODI!I1051</f>
        <v>UND.</v>
      </c>
      <c r="F4122" s="36"/>
      <c r="G4122" s="66">
        <f>SICODI!J1051</f>
        <v>173</v>
      </c>
    </row>
    <row r="4123" spans="2:7" x14ac:dyDescent="0.2">
      <c r="B4123" s="36">
        <v>1050</v>
      </c>
      <c r="C4123" s="36" t="str">
        <f>SICODI!G1052</f>
        <v>LFA06</v>
      </c>
      <c r="D4123" s="140" t="str">
        <f>SICODI!H1052</f>
        <v>FAROLA TIPO ORNAMENTAL CON CUATRO BRAZOS, VAPOR DE Hg 80 W</v>
      </c>
      <c r="E4123" s="36" t="str">
        <f>SICODI!I1052</f>
        <v>UND.</v>
      </c>
      <c r="F4123" s="36"/>
      <c r="G4123" s="66">
        <f>SICODI!J1052</f>
        <v>252.64</v>
      </c>
    </row>
    <row r="4124" spans="2:7" x14ac:dyDescent="0.2">
      <c r="B4124" s="36">
        <v>1051</v>
      </c>
      <c r="C4124" s="36" t="str">
        <f>SICODI!G1053</f>
        <v>LFA07</v>
      </c>
      <c r="D4124" s="140" t="str">
        <f>SICODI!H1053</f>
        <v>FAROLA CON LAMPARA DE 125 W VAPOR DE Hg</v>
      </c>
      <c r="E4124" s="36" t="str">
        <f>SICODI!I1053</f>
        <v>UND.</v>
      </c>
      <c r="F4124" s="36"/>
      <c r="G4124" s="66">
        <f>SICODI!J1053</f>
        <v>86.57</v>
      </c>
    </row>
    <row r="4125" spans="2:7" x14ac:dyDescent="0.2">
      <c r="B4125" s="36">
        <v>1052</v>
      </c>
      <c r="C4125" s="36" t="str">
        <f>SICODI!G1054</f>
        <v>LFA08</v>
      </c>
      <c r="D4125" s="140" t="str">
        <f>SICODI!H1054</f>
        <v>FAROLA TIPO ORNAMENTAL CON DOS BRAZOS, VAPOR DE Hg 125 W</v>
      </c>
      <c r="E4125" s="36" t="str">
        <f>SICODI!I1054</f>
        <v>UND.</v>
      </c>
      <c r="F4125" s="36"/>
      <c r="G4125" s="66">
        <f>SICODI!J1054</f>
        <v>138.02000000000001</v>
      </c>
    </row>
    <row r="4126" spans="2:7" x14ac:dyDescent="0.2">
      <c r="B4126" s="36">
        <v>1053</v>
      </c>
      <c r="C4126" s="36" t="str">
        <f>SICODI!G1055</f>
        <v>LFA09</v>
      </c>
      <c r="D4126" s="140" t="str">
        <f>SICODI!H1055</f>
        <v>FAROLA TIPO ORNAMENTAL CON TRES BRAZOS, VAPOR DE Hg 125 W</v>
      </c>
      <c r="E4126" s="36" t="str">
        <f>SICODI!I1055</f>
        <v>UND.</v>
      </c>
      <c r="F4126" s="36"/>
      <c r="G4126" s="66">
        <f>SICODI!J1055</f>
        <v>178.8</v>
      </c>
    </row>
    <row r="4127" spans="2:7" x14ac:dyDescent="0.2">
      <c r="B4127" s="36">
        <v>1054</v>
      </c>
      <c r="C4127" s="36" t="str">
        <f>SICODI!G1056</f>
        <v>LFA10</v>
      </c>
      <c r="D4127" s="140" t="str">
        <f>SICODI!H1056</f>
        <v>FAROLA TIPO ORNAMENTAL CON CUATRO BRAZOS, VAPOR DE Hg 125 W</v>
      </c>
      <c r="E4127" s="36" t="str">
        <f>SICODI!I1056</f>
        <v>UND.</v>
      </c>
      <c r="F4127" s="36"/>
      <c r="G4127" s="66">
        <f>SICODI!J1056</f>
        <v>266.85000000000002</v>
      </c>
    </row>
    <row r="4128" spans="2:7" x14ac:dyDescent="0.2">
      <c r="B4128" s="36">
        <v>1055</v>
      </c>
      <c r="C4128" s="36" t="str">
        <f>SICODI!G1057</f>
        <v>LFA11</v>
      </c>
      <c r="D4128" s="140" t="str">
        <f>SICODI!H1057</f>
        <v>FAROLA CON LAMPARA DE 150 W VAPOR DE SODIO</v>
      </c>
      <c r="E4128" s="36" t="str">
        <f>SICODI!I1057</f>
        <v>UND.</v>
      </c>
      <c r="F4128" s="36"/>
      <c r="G4128" s="66">
        <f>SICODI!J1057</f>
        <v>111.57</v>
      </c>
    </row>
    <row r="4129" spans="2:7" x14ac:dyDescent="0.2">
      <c r="B4129" s="36">
        <v>1056</v>
      </c>
      <c r="C4129" s="36" t="str">
        <f>SICODI!G1058</f>
        <v>LFA12</v>
      </c>
      <c r="D4129" s="140" t="str">
        <f>SICODI!H1058</f>
        <v>FAROLA CON LAMPARA DE 160 W LUZ MIXTA</v>
      </c>
      <c r="E4129" s="36" t="str">
        <f>SICODI!I1058</f>
        <v>UND.</v>
      </c>
      <c r="F4129" s="36"/>
      <c r="G4129" s="66">
        <f>SICODI!J1058</f>
        <v>91.09</v>
      </c>
    </row>
    <row r="4130" spans="2:7" x14ac:dyDescent="0.2">
      <c r="B4130" s="36">
        <v>1057</v>
      </c>
      <c r="C4130" s="36" t="str">
        <f>SICODI!G1059</f>
        <v>LFA13</v>
      </c>
      <c r="D4130" s="140" t="str">
        <f>SICODI!H1059</f>
        <v>FAROLA CON LAMPARA DE 250 W VAPOR DE Hg</v>
      </c>
      <c r="E4130" s="36" t="str">
        <f>SICODI!I1059</f>
        <v>UND.</v>
      </c>
      <c r="F4130" s="36"/>
      <c r="G4130" s="66">
        <f>SICODI!J1059</f>
        <v>94.57</v>
      </c>
    </row>
    <row r="4131" spans="2:7" x14ac:dyDescent="0.2">
      <c r="B4131" s="36">
        <v>1058</v>
      </c>
      <c r="C4131" s="36" t="str">
        <f>SICODI!G1060</f>
        <v>LFA14</v>
      </c>
      <c r="D4131" s="140" t="str">
        <f>SICODI!H1060</f>
        <v>FAROLA CON LAMPARA DE 250 W LUZ MIXTA</v>
      </c>
      <c r="E4131" s="36" t="str">
        <f>SICODI!I1060</f>
        <v>UND.</v>
      </c>
      <c r="F4131" s="36"/>
      <c r="G4131" s="66">
        <f>SICODI!J1060</f>
        <v>96.42</v>
      </c>
    </row>
    <row r="4132" spans="2:7" x14ac:dyDescent="0.2">
      <c r="B4132" s="36">
        <v>1059</v>
      </c>
      <c r="C4132" s="36" t="str">
        <f>SICODI!G1061</f>
        <v>LFA15</v>
      </c>
      <c r="D4132" s="140" t="str">
        <f>SICODI!H1061</f>
        <v>FAROLA TIPO ORNAMENTAL CON DOS BRAZOS, LAMPARA LUZ MIXTA 250 W</v>
      </c>
      <c r="E4132" s="36" t="str">
        <f>SICODI!I1061</f>
        <v>UND.</v>
      </c>
      <c r="F4132" s="36"/>
      <c r="G4132" s="66">
        <f>SICODI!J1061</f>
        <v>146.43</v>
      </c>
    </row>
    <row r="4133" spans="2:7" x14ac:dyDescent="0.2">
      <c r="B4133" s="36">
        <v>1060</v>
      </c>
      <c r="C4133" s="36" t="str">
        <f>SICODI!G1062</f>
        <v>LFA16</v>
      </c>
      <c r="D4133" s="140" t="str">
        <f>SICODI!H1062</f>
        <v>FAROLA TIPO ORNAMENTAL CON TRES BRAZOS, LAMPARA LUZ MIXTA 250 W</v>
      </c>
      <c r="E4133" s="36" t="str">
        <f>SICODI!I1062</f>
        <v>UND.</v>
      </c>
      <c r="F4133" s="36"/>
      <c r="G4133" s="66">
        <f>SICODI!J1062</f>
        <v>213.95</v>
      </c>
    </row>
    <row r="4134" spans="2:7" x14ac:dyDescent="0.2">
      <c r="B4134" s="36">
        <v>1061</v>
      </c>
      <c r="C4134" s="36" t="str">
        <f>SICODI!G1063</f>
        <v>LFA17</v>
      </c>
      <c r="D4134" s="140" t="str">
        <f>SICODI!H1063</f>
        <v>FAROLA TIPO ORNAMENTAL CON CUATRO BRAZOS, LAMPARA LUZ MIXTA 250 W</v>
      </c>
      <c r="E4134" s="36" t="str">
        <f>SICODI!I1063</f>
        <v>UND.</v>
      </c>
      <c r="F4134" s="36"/>
      <c r="G4134" s="66">
        <f>SICODI!J1063</f>
        <v>300.83</v>
      </c>
    </row>
    <row r="4135" spans="2:7" x14ac:dyDescent="0.2">
      <c r="B4135" s="36">
        <v>1062</v>
      </c>
      <c r="C4135" s="36" t="str">
        <f>SICODI!G1064</f>
        <v>LFA18</v>
      </c>
      <c r="D4135" s="140" t="str">
        <f>SICODI!H1064</f>
        <v>FAROLA CON LAMPARA DE 400 W VAPOR DE Hg</v>
      </c>
      <c r="E4135" s="36" t="str">
        <f>SICODI!I1064</f>
        <v>UND.</v>
      </c>
      <c r="F4135" s="36"/>
      <c r="G4135" s="66">
        <f>SICODI!J1064</f>
        <v>114.01</v>
      </c>
    </row>
    <row r="4136" spans="2:7" x14ac:dyDescent="0.2">
      <c r="B4136" s="36">
        <v>1063</v>
      </c>
      <c r="C4136" s="36" t="str">
        <f>SICODI!G1065</f>
        <v>LFA19</v>
      </c>
      <c r="D4136" s="140" t="str">
        <f>SICODI!H1065</f>
        <v>FAROLA CON LAMPARA DE 400 W LUZ MIXTA</v>
      </c>
      <c r="E4136" s="36" t="str">
        <f>SICODI!I1065</f>
        <v>UND.</v>
      </c>
      <c r="F4136" s="36"/>
      <c r="G4136" s="66">
        <f>SICODI!J1065</f>
        <v>118.52</v>
      </c>
    </row>
    <row r="4137" spans="2:7" x14ac:dyDescent="0.2">
      <c r="B4137" s="36">
        <v>1064</v>
      </c>
      <c r="C4137" s="36" t="str">
        <f>SICODI!G1066</f>
        <v>LFA20</v>
      </c>
      <c r="D4137" s="140" t="str">
        <f>SICODI!H1066</f>
        <v>FAROLA TIPO ORNAMENTAL CON DOS BRAZOS, VAPOR DE SODIO 70 W</v>
      </c>
      <c r="E4137" s="36" t="str">
        <f>SICODI!I1066</f>
        <v>UND.</v>
      </c>
      <c r="F4137" s="36"/>
      <c r="G4137" s="66">
        <f>SICODI!J1066</f>
        <v>105.6</v>
      </c>
    </row>
    <row r="4138" spans="2:7" x14ac:dyDescent="0.2">
      <c r="B4138" s="36">
        <v>1065</v>
      </c>
      <c r="C4138" s="36" t="str">
        <f>SICODI!G1067</f>
        <v>LFA21</v>
      </c>
      <c r="D4138" s="140" t="str">
        <f>SICODI!H1067</f>
        <v>FAROLA TIPO ORNAMENTAL CON TRES BRAZOS, VAPOR DE SODIO 70 W</v>
      </c>
      <c r="E4138" s="36" t="str">
        <f>SICODI!I1067</f>
        <v>UND.</v>
      </c>
      <c r="F4138" s="36"/>
      <c r="G4138" s="66">
        <f>SICODI!J1067</f>
        <v>165</v>
      </c>
    </row>
    <row r="4139" spans="2:7" x14ac:dyDescent="0.2">
      <c r="B4139" s="36">
        <v>1066</v>
      </c>
      <c r="C4139" s="36" t="str">
        <f>SICODI!G1068</f>
        <v>LFA22</v>
      </c>
      <c r="D4139" s="140" t="str">
        <f>SICODI!H1068</f>
        <v>FAROLA CON LAMPARA DE 70 W HALOGENURO</v>
      </c>
      <c r="E4139" s="36" t="str">
        <f>SICODI!I1068</f>
        <v>UND.</v>
      </c>
      <c r="F4139" s="36"/>
      <c r="G4139" s="66">
        <f>SICODI!J1068</f>
        <v>128.69999999999999</v>
      </c>
    </row>
    <row r="4140" spans="2:7" x14ac:dyDescent="0.2">
      <c r="B4140" s="36">
        <v>1067</v>
      </c>
      <c r="C4140" s="36" t="str">
        <f>SICODI!G1069</f>
        <v>LFA23</v>
      </c>
      <c r="D4140" s="140" t="str">
        <f>SICODI!H1069</f>
        <v>FAROLA CON LAMPARA DE 150 W HALOGENURO</v>
      </c>
      <c r="E4140" s="36" t="str">
        <f>SICODI!I1069</f>
        <v>UND.</v>
      </c>
      <c r="F4140" s="36"/>
      <c r="G4140" s="66">
        <f>SICODI!J1069</f>
        <v>145.9</v>
      </c>
    </row>
    <row r="4141" spans="2:7" x14ac:dyDescent="0.2">
      <c r="B4141" s="36">
        <v>1068</v>
      </c>
      <c r="C4141" s="36" t="str">
        <f>SICODI!G1070</f>
        <v>LLA01</v>
      </c>
      <c r="D4141" s="140" t="str">
        <f>SICODI!H1070</f>
        <v>LUMINARIA PARA LAMPARA DE VAPOR DE SODIO DE  70 W.</v>
      </c>
      <c r="E4141" s="36" t="str">
        <f>SICODI!I1070</f>
        <v>UND.</v>
      </c>
      <c r="F4141" s="36"/>
      <c r="G4141" s="66">
        <f>SICODI!J1070</f>
        <v>59.98</v>
      </c>
    </row>
    <row r="4142" spans="2:7" x14ac:dyDescent="0.2">
      <c r="B4142" s="36">
        <v>1069</v>
      </c>
      <c r="C4142" s="36" t="str">
        <f>SICODI!G1071</f>
        <v>LLA02</v>
      </c>
      <c r="D4142" s="140" t="str">
        <f>SICODI!H1071</f>
        <v>LUMINARIA PARA LAMPARA DE VAPOR DE SODIO DE  75 W.</v>
      </c>
      <c r="E4142" s="36" t="str">
        <f>SICODI!I1071</f>
        <v>UND.</v>
      </c>
      <c r="F4142" s="36"/>
      <c r="G4142" s="66">
        <f>SICODI!J1071</f>
        <v>65.099999999999994</v>
      </c>
    </row>
    <row r="4143" spans="2:7" x14ac:dyDescent="0.2">
      <c r="B4143" s="36">
        <v>1070</v>
      </c>
      <c r="C4143" s="36" t="str">
        <f>SICODI!G1072</f>
        <v>LLA03</v>
      </c>
      <c r="D4143" s="140" t="str">
        <f>SICODI!H1072</f>
        <v>LUMINARIA PARA LAMPARA DE VAPOR DE SODIO DE 150 W.</v>
      </c>
      <c r="E4143" s="36" t="str">
        <f>SICODI!I1072</f>
        <v>UND.</v>
      </c>
      <c r="F4143" s="36"/>
      <c r="G4143" s="66">
        <f>SICODI!J1072</f>
        <v>95.73</v>
      </c>
    </row>
    <row r="4144" spans="2:7" x14ac:dyDescent="0.2">
      <c r="B4144" s="36">
        <v>1071</v>
      </c>
      <c r="C4144" s="36" t="str">
        <f>SICODI!G1073</f>
        <v>LLA04</v>
      </c>
      <c r="D4144" s="140" t="str">
        <f>SICODI!H1073</f>
        <v>LUMINARIA PARA LAMPARA DE VAPOR DE SODIO DE 250 W.</v>
      </c>
      <c r="E4144" s="36" t="str">
        <f>SICODI!I1073</f>
        <v>UND.</v>
      </c>
      <c r="F4144" s="36"/>
      <c r="G4144" s="66">
        <f>SICODI!J1073</f>
        <v>126.14</v>
      </c>
    </row>
    <row r="4145" spans="2:7" x14ac:dyDescent="0.2">
      <c r="B4145" s="36">
        <v>1072</v>
      </c>
      <c r="C4145" s="36" t="str">
        <f>SICODI!G1074</f>
        <v>LLA05</v>
      </c>
      <c r="D4145" s="140" t="str">
        <f>SICODI!H1074</f>
        <v>LUMINARIA PARA LAMPARA DE VAPOR DE SODIO DE 400 W.</v>
      </c>
      <c r="E4145" s="36" t="str">
        <f>SICODI!I1074</f>
        <v>UND.</v>
      </c>
      <c r="F4145" s="36"/>
      <c r="G4145" s="66">
        <f>SICODI!J1074</f>
        <v>177.39</v>
      </c>
    </row>
    <row r="4146" spans="2:7" x14ac:dyDescent="0.2">
      <c r="B4146" s="36">
        <v>1073</v>
      </c>
      <c r="C4146" s="36" t="str">
        <f>SICODI!G1075</f>
        <v>LLA06</v>
      </c>
      <c r="D4146" s="140" t="str">
        <f>SICODI!H1075</f>
        <v>LUMINARIA PARA LAMPARA DE VAPOR DE SODIO DE 50 W.</v>
      </c>
      <c r="E4146" s="36" t="str">
        <f>SICODI!I1075</f>
        <v>UND.</v>
      </c>
      <c r="F4146" s="36"/>
      <c r="G4146" s="66">
        <f>SICODI!J1075</f>
        <v>56.38</v>
      </c>
    </row>
    <row r="4147" spans="2:7" x14ac:dyDescent="0.2">
      <c r="B4147" s="36">
        <v>1074</v>
      </c>
      <c r="C4147" s="36" t="str">
        <f>SICODI!G1076</f>
        <v>LLB01</v>
      </c>
      <c r="D4147" s="140" t="str">
        <f>SICODI!H1076</f>
        <v>LUMINARIA PARA LAMPARA DE VAPOR DE MERCURIO DE  80 W.</v>
      </c>
      <c r="E4147" s="36" t="str">
        <f>SICODI!I1076</f>
        <v>UND.</v>
      </c>
      <c r="F4147" s="36"/>
      <c r="G4147" s="66">
        <f>SICODI!J1076</f>
        <v>49.18</v>
      </c>
    </row>
    <row r="4148" spans="2:7" x14ac:dyDescent="0.2">
      <c r="B4148" s="36">
        <v>1075</v>
      </c>
      <c r="C4148" s="36" t="str">
        <f>SICODI!G1077</f>
        <v>LLB02</v>
      </c>
      <c r="D4148" s="140" t="str">
        <f>SICODI!H1077</f>
        <v>LUMINARIA PARA LAMPARA DE VAPOR DE MERCURIO DE 125 W.</v>
      </c>
      <c r="E4148" s="36" t="str">
        <f>SICODI!I1077</f>
        <v>UND.</v>
      </c>
      <c r="F4148" s="36"/>
      <c r="G4148" s="66">
        <f>SICODI!J1077</f>
        <v>51.21</v>
      </c>
    </row>
    <row r="4149" spans="2:7" x14ac:dyDescent="0.2">
      <c r="B4149" s="36">
        <v>1076</v>
      </c>
      <c r="C4149" s="36" t="str">
        <f>SICODI!G1078</f>
        <v>LLB03</v>
      </c>
      <c r="D4149" s="140" t="str">
        <f>SICODI!H1078</f>
        <v>LUMINARIA PARA LAMPARA DE VAPOR DE MERCURIO DE 250 W.</v>
      </c>
      <c r="E4149" s="36" t="str">
        <f>SICODI!I1078</f>
        <v>UND.</v>
      </c>
      <c r="F4149" s="36"/>
      <c r="G4149" s="66">
        <f>SICODI!J1078</f>
        <v>94.75</v>
      </c>
    </row>
    <row r="4150" spans="2:7" x14ac:dyDescent="0.2">
      <c r="B4150" s="36">
        <v>1077</v>
      </c>
      <c r="C4150" s="36" t="str">
        <f>SICODI!G1079</f>
        <v>LLB04</v>
      </c>
      <c r="D4150" s="140" t="str">
        <f>SICODI!H1079</f>
        <v>LUMINARIA PARA LAMPARA DE VAPOR DE MERCURIO DE 400 W.</v>
      </c>
      <c r="E4150" s="36" t="str">
        <f>SICODI!I1079</f>
        <v>UND.</v>
      </c>
      <c r="F4150" s="36"/>
      <c r="G4150" s="66">
        <f>SICODI!J1079</f>
        <v>132.83000000000001</v>
      </c>
    </row>
    <row r="4151" spans="2:7" x14ac:dyDescent="0.2">
      <c r="B4151" s="36">
        <v>1078</v>
      </c>
      <c r="C4151" s="36" t="str">
        <f>SICODI!G1080</f>
        <v>LLC01</v>
      </c>
      <c r="D4151" s="140" t="str">
        <f>SICODI!H1080</f>
        <v>LUMINARIA PARA LAMPARA DE LUZ MIXTA DE  80 W.</v>
      </c>
      <c r="E4151" s="36" t="str">
        <f>SICODI!I1080</f>
        <v>UND.</v>
      </c>
      <c r="F4151" s="36"/>
      <c r="G4151" s="66">
        <f>SICODI!J1080</f>
        <v>55.16</v>
      </c>
    </row>
    <row r="4152" spans="2:7" x14ac:dyDescent="0.2">
      <c r="B4152" s="36">
        <v>1079</v>
      </c>
      <c r="C4152" s="36" t="str">
        <f>SICODI!G1081</f>
        <v>LLC02</v>
      </c>
      <c r="D4152" s="140" t="str">
        <f>SICODI!H1081</f>
        <v>LUMINARIA PARA LAMPARA DE LUZ MIXTA DE 160 W.</v>
      </c>
      <c r="E4152" s="36" t="str">
        <f>SICODI!I1081</f>
        <v>UND.</v>
      </c>
      <c r="F4152" s="36"/>
      <c r="G4152" s="66">
        <f>SICODI!J1081</f>
        <v>64.64</v>
      </c>
    </row>
    <row r="4153" spans="2:7" x14ac:dyDescent="0.2">
      <c r="B4153" s="36">
        <v>1080</v>
      </c>
      <c r="C4153" s="36" t="str">
        <f>SICODI!G1082</f>
        <v>LLC03</v>
      </c>
      <c r="D4153" s="140" t="str">
        <f>SICODI!H1082</f>
        <v>LUMINARIA PARA LAMPARA DE LUZ MIXTA DE 250 W.</v>
      </c>
      <c r="E4153" s="36" t="str">
        <f>SICODI!I1082</f>
        <v>UND.</v>
      </c>
      <c r="F4153" s="36"/>
      <c r="G4153" s="66">
        <f>SICODI!J1082</f>
        <v>84.74</v>
      </c>
    </row>
    <row r="4154" spans="2:7" x14ac:dyDescent="0.2">
      <c r="B4154" s="36">
        <v>1081</v>
      </c>
      <c r="C4154" s="36" t="str">
        <f>SICODI!G1083</f>
        <v>LLC04</v>
      </c>
      <c r="D4154" s="140" t="str">
        <f>SICODI!H1083</f>
        <v>LUMINARIA PARA LAMPARA DE LUZ MIXTA DE 400 W.</v>
      </c>
      <c r="E4154" s="36" t="str">
        <f>SICODI!I1083</f>
        <v>UND.</v>
      </c>
      <c r="F4154" s="36"/>
      <c r="G4154" s="66">
        <f>SICODI!J1083</f>
        <v>110.92</v>
      </c>
    </row>
    <row r="4155" spans="2:7" x14ac:dyDescent="0.2">
      <c r="B4155" s="36">
        <v>1082</v>
      </c>
      <c r="C4155" s="36" t="str">
        <f>SICODI!G1084</f>
        <v>LLC05</v>
      </c>
      <c r="D4155" s="140" t="str">
        <f>SICODI!H1084</f>
        <v>LUMINARIA PARA LAMPARA DE LUZ MIXTA DE 500 W.</v>
      </c>
      <c r="E4155" s="36" t="str">
        <f>SICODI!I1084</f>
        <v>UND.</v>
      </c>
      <c r="F4155" s="36"/>
      <c r="G4155" s="66">
        <f>SICODI!J1084</f>
        <v>121</v>
      </c>
    </row>
    <row r="4156" spans="2:7" x14ac:dyDescent="0.2">
      <c r="B4156" s="36">
        <v>1083</v>
      </c>
      <c r="C4156" s="36" t="str">
        <f>SICODI!G1085</f>
        <v>LLD01</v>
      </c>
      <c r="D4156" s="140" t="str">
        <f>SICODI!H1085</f>
        <v>LUMINARIA CON LAMPARA DE 40 W FLUORESCENTE</v>
      </c>
      <c r="E4156" s="36" t="str">
        <f>SICODI!I1085</f>
        <v>UND.</v>
      </c>
      <c r="F4156" s="36"/>
      <c r="G4156" s="66">
        <f>SICODI!J1085</f>
        <v>50.43</v>
      </c>
    </row>
    <row r="4157" spans="2:7" x14ac:dyDescent="0.2">
      <c r="B4157" s="36">
        <v>1084</v>
      </c>
      <c r="C4157" s="36" t="str">
        <f>SICODI!G1086</f>
        <v>LLD02</v>
      </c>
      <c r="D4157" s="140" t="str">
        <f>SICODI!H1086</f>
        <v>LUMINARIA CON LAMPARA DE 100 W INCANDESCENTE</v>
      </c>
      <c r="E4157" s="36" t="str">
        <f>SICODI!I1086</f>
        <v>UND.</v>
      </c>
      <c r="F4157" s="36"/>
      <c r="G4157" s="66">
        <f>SICODI!J1086</f>
        <v>8.36</v>
      </c>
    </row>
    <row r="4158" spans="2:7" x14ac:dyDescent="0.2">
      <c r="B4158" s="36">
        <v>1085</v>
      </c>
      <c r="C4158" s="36" t="str">
        <f>SICODI!G1087</f>
        <v>LLE01</v>
      </c>
      <c r="D4158" s="140" t="str">
        <f>SICODI!H1087</f>
        <v>LUMINARIA PARA LAMPARA DE HALOGENURO DE 70 W.</v>
      </c>
      <c r="E4158" s="36" t="str">
        <f>SICODI!I1087</f>
        <v>UND.</v>
      </c>
      <c r="F4158" s="36"/>
      <c r="G4158" s="66">
        <f>SICODI!J1087</f>
        <v>45</v>
      </c>
    </row>
    <row r="4159" spans="2:7" x14ac:dyDescent="0.2">
      <c r="B4159" s="36">
        <v>1086</v>
      </c>
      <c r="C4159" s="36" t="str">
        <f>SICODI!G1088</f>
        <v>LLE02</v>
      </c>
      <c r="D4159" s="140" t="str">
        <f>SICODI!H1088</f>
        <v>LUMINARIA PARA LAMPARA DE HALOGENURO DE 150 W.</v>
      </c>
      <c r="E4159" s="36" t="str">
        <f>SICODI!I1088</f>
        <v>UND.</v>
      </c>
      <c r="F4159" s="36"/>
      <c r="G4159" s="66">
        <f>SICODI!J1088</f>
        <v>53.56</v>
      </c>
    </row>
    <row r="4160" spans="2:7" x14ac:dyDescent="0.2">
      <c r="B4160" s="36">
        <v>1087</v>
      </c>
      <c r="C4160" s="36" t="str">
        <f>SICODI!G1089</f>
        <v>LLE03</v>
      </c>
      <c r="D4160" s="140" t="str">
        <f>SICODI!H1089</f>
        <v>LUMINARIA PARA LAMPARA DE HALOGENURO DE 250 W.</v>
      </c>
      <c r="E4160" s="36" t="str">
        <f>SICODI!I1089</f>
        <v>UND.</v>
      </c>
      <c r="F4160" s="36"/>
      <c r="G4160" s="66">
        <f>SICODI!J1089</f>
        <v>185</v>
      </c>
    </row>
    <row r="4161" spans="2:7" x14ac:dyDescent="0.2">
      <c r="B4161" s="36">
        <v>1088</v>
      </c>
      <c r="C4161" s="36" t="str">
        <f>SICODI!G1090</f>
        <v>LLE04</v>
      </c>
      <c r="D4161" s="140" t="str">
        <f>SICODI!H1090</f>
        <v>LUMINARIA PARA LAMPARA DE HALOGENURO DE 400 W.</v>
      </c>
      <c r="E4161" s="36" t="str">
        <f>SICODI!I1090</f>
        <v>UND.</v>
      </c>
      <c r="F4161" s="36"/>
      <c r="G4161" s="66">
        <f>SICODI!J1090</f>
        <v>387.93</v>
      </c>
    </row>
    <row r="4162" spans="2:7" x14ac:dyDescent="0.2">
      <c r="B4162" s="36">
        <v>1089</v>
      </c>
      <c r="C4162" s="36" t="str">
        <f>SICODI!G1091</f>
        <v>LPC01</v>
      </c>
      <c r="D4162" s="140" t="str">
        <f>SICODI!H1091</f>
        <v>PASTORAL DE CONCRETO CUADRUPLE SUCRE PC/0.50/0.25/125 DIA</v>
      </c>
      <c r="E4162" s="36" t="str">
        <f>SICODI!I1091</f>
        <v>UND.</v>
      </c>
      <c r="F4162" s="36"/>
      <c r="G4162" s="66">
        <f>SICODI!J1091</f>
        <v>26.12</v>
      </c>
    </row>
    <row r="4163" spans="2:7" x14ac:dyDescent="0.2">
      <c r="B4163" s="36">
        <v>1090</v>
      </c>
      <c r="C4163" s="36" t="str">
        <f>SICODI!G1092</f>
        <v>LPC02</v>
      </c>
      <c r="D4163" s="140" t="str">
        <f>SICODI!H1092</f>
        <v>PASTORAL DE CONCRETO DOBLE PARABOLICO PD/1.50/1.30/120 DIA</v>
      </c>
      <c r="E4163" s="36" t="str">
        <f>SICODI!I1092</f>
        <v>UND.</v>
      </c>
      <c r="F4163" s="36"/>
      <c r="G4163" s="66">
        <f>SICODI!J1092</f>
        <v>22.4</v>
      </c>
    </row>
    <row r="4164" spans="2:7" x14ac:dyDescent="0.2">
      <c r="B4164" s="36">
        <v>1091</v>
      </c>
      <c r="C4164" s="36" t="str">
        <f>SICODI!G1093</f>
        <v>LPC03</v>
      </c>
      <c r="D4164" s="140" t="str">
        <f>SICODI!H1093</f>
        <v>PASTORAL DE CONCRETO DOBLE SUCRE PD/0.50/0.25/125 DIA</v>
      </c>
      <c r="E4164" s="36" t="str">
        <f>SICODI!I1093</f>
        <v>UND.</v>
      </c>
      <c r="F4164" s="36"/>
      <c r="G4164" s="66">
        <f>SICODI!J1093</f>
        <v>17.29</v>
      </c>
    </row>
    <row r="4165" spans="2:7" x14ac:dyDescent="0.2">
      <c r="B4165" s="36">
        <v>1092</v>
      </c>
      <c r="C4165" s="36" t="str">
        <f>SICODI!G1094</f>
        <v>LPC04</v>
      </c>
      <c r="D4165" s="140" t="str">
        <f>SICODI!H1094</f>
        <v>PASTORAL DE CONCRETO DOBLE SUCRE PD/1.30/0.90/125 DIA</v>
      </c>
      <c r="E4165" s="36" t="str">
        <f>SICODI!I1094</f>
        <v>UND.</v>
      </c>
      <c r="F4165" s="36"/>
      <c r="G4165" s="66">
        <f>SICODI!J1094</f>
        <v>22.58</v>
      </c>
    </row>
    <row r="4166" spans="2:7" x14ac:dyDescent="0.2">
      <c r="B4166" s="36">
        <v>1093</v>
      </c>
      <c r="C4166" s="36" t="str">
        <f>SICODI!G1095</f>
        <v>LPC05</v>
      </c>
      <c r="D4166" s="140" t="str">
        <f>SICODI!H1095</f>
        <v>PASTORAL DE CONCRETO DOBLE SUCRE PD/1.30/0.90/95 DIA</v>
      </c>
      <c r="E4166" s="36" t="str">
        <f>SICODI!I1095</f>
        <v>UND.</v>
      </c>
      <c r="F4166" s="36"/>
      <c r="G4166" s="66">
        <f>SICODI!J1095</f>
        <v>22.58</v>
      </c>
    </row>
    <row r="4167" spans="2:7" x14ac:dyDescent="0.2">
      <c r="B4167" s="36">
        <v>1094</v>
      </c>
      <c r="C4167" s="36" t="str">
        <f>SICODI!G1096</f>
        <v>LPC06</v>
      </c>
      <c r="D4167" s="140" t="str">
        <f>SICODI!H1096</f>
        <v>PASTORAL DE CONCRETO RECORTADO CUADRUPLE DE 0.5 MTS.</v>
      </c>
      <c r="E4167" s="36" t="str">
        <f>SICODI!I1096</f>
        <v>UND.</v>
      </c>
      <c r="F4167" s="36"/>
      <c r="G4167" s="66">
        <f>SICODI!J1096</f>
        <v>26.12</v>
      </c>
    </row>
    <row r="4168" spans="2:7" x14ac:dyDescent="0.2">
      <c r="B4168" s="36">
        <v>1095</v>
      </c>
      <c r="C4168" s="36" t="str">
        <f>SICODI!G1097</f>
        <v>LPC07</v>
      </c>
      <c r="D4168" s="140" t="str">
        <f>SICODI!H1097</f>
        <v>PASTORAL DE CONCRETO RECORTADO DOBLE DE 0.5 MTS.</v>
      </c>
      <c r="E4168" s="36" t="str">
        <f>SICODI!I1097</f>
        <v>UND.</v>
      </c>
      <c r="F4168" s="36"/>
      <c r="G4168" s="66">
        <f>SICODI!J1097</f>
        <v>17.29</v>
      </c>
    </row>
    <row r="4169" spans="2:7" x14ac:dyDescent="0.2">
      <c r="B4169" s="36">
        <v>1096</v>
      </c>
      <c r="C4169" s="36" t="str">
        <f>SICODI!G1098</f>
        <v>LPC08</v>
      </c>
      <c r="D4169" s="140" t="str">
        <f>SICODI!H1098</f>
        <v>PASTORAL DE CONCRETO RECORTADO SIMPLE DE 0.5 MTS.</v>
      </c>
      <c r="E4169" s="36" t="str">
        <f>SICODI!I1098</f>
        <v>UND.</v>
      </c>
      <c r="F4169" s="36"/>
      <c r="G4169" s="66">
        <f>SICODI!J1098</f>
        <v>9.0299999999999994</v>
      </c>
    </row>
    <row r="4170" spans="2:7" x14ac:dyDescent="0.2">
      <c r="B4170" s="36">
        <v>1097</v>
      </c>
      <c r="C4170" s="36" t="str">
        <f>SICODI!G1099</f>
        <v>LPC09</v>
      </c>
      <c r="D4170" s="140" t="str">
        <f>SICODI!H1099</f>
        <v>PASTORAL DE CONCRETO RECORTADO TRIPLE DE 0.5 MTS.</v>
      </c>
      <c r="E4170" s="36" t="str">
        <f>SICODI!I1099</f>
        <v>UND.</v>
      </c>
      <c r="F4170" s="36"/>
      <c r="G4170" s="66">
        <f>SICODI!J1099</f>
        <v>21.73</v>
      </c>
    </row>
    <row r="4171" spans="2:7" x14ac:dyDescent="0.2">
      <c r="B4171" s="36">
        <v>1098</v>
      </c>
      <c r="C4171" s="36" t="str">
        <f>SICODI!G1100</f>
        <v>LPC10</v>
      </c>
      <c r="D4171" s="140" t="str">
        <f>SICODI!H1100</f>
        <v>PASTORAL DE CONCRETO SIMPLE PARABOLICO PS/1.50/1.30/120 DIA</v>
      </c>
      <c r="E4171" s="36" t="str">
        <f>SICODI!I1100</f>
        <v>UND.</v>
      </c>
      <c r="F4171" s="36"/>
      <c r="G4171" s="66">
        <f>SICODI!J1100</f>
        <v>13.94</v>
      </c>
    </row>
    <row r="4172" spans="2:7" x14ac:dyDescent="0.2">
      <c r="B4172" s="36">
        <v>1099</v>
      </c>
      <c r="C4172" s="36" t="str">
        <f>SICODI!G1101</f>
        <v>LPC11</v>
      </c>
      <c r="D4172" s="140" t="str">
        <f>SICODI!H1101</f>
        <v>PASTORAL DE CONCRETO SIMPLE PARABOLICO PS/1.50/1.30/120 DIA</v>
      </c>
      <c r="E4172" s="36" t="str">
        <f>SICODI!I1101</f>
        <v>UND.</v>
      </c>
      <c r="F4172" s="36"/>
      <c r="G4172" s="66">
        <f>SICODI!J1101</f>
        <v>13.94</v>
      </c>
    </row>
    <row r="4173" spans="2:7" x14ac:dyDescent="0.2">
      <c r="B4173" s="36">
        <v>1100</v>
      </c>
      <c r="C4173" s="36" t="str">
        <f>SICODI!G1102</f>
        <v>LPC12</v>
      </c>
      <c r="D4173" s="140" t="str">
        <f>SICODI!H1102</f>
        <v>PASTORAL DE CONCRETO SIMPLE PARABOLICO PS/1.50/1.30/90 DIA</v>
      </c>
      <c r="E4173" s="36" t="str">
        <f>SICODI!I1102</f>
        <v>UND.</v>
      </c>
      <c r="F4173" s="36"/>
      <c r="G4173" s="66">
        <f>SICODI!J1102</f>
        <v>15.54</v>
      </c>
    </row>
    <row r="4174" spans="2:7" x14ac:dyDescent="0.2">
      <c r="B4174" s="36">
        <v>1101</v>
      </c>
      <c r="C4174" s="36" t="str">
        <f>SICODI!G1103</f>
        <v>LPC13</v>
      </c>
      <c r="D4174" s="140" t="str">
        <f>SICODI!H1103</f>
        <v>PASTORAL DE CONCRETO SIMPLE PARABOLICO PS/1.50/1.90/120 DIA</v>
      </c>
      <c r="E4174" s="36" t="str">
        <f>SICODI!I1103</f>
        <v>UND.</v>
      </c>
      <c r="F4174" s="36"/>
      <c r="G4174" s="66">
        <f>SICODI!J1103</f>
        <v>19.84</v>
      </c>
    </row>
    <row r="4175" spans="2:7" x14ac:dyDescent="0.2">
      <c r="B4175" s="36">
        <v>1102</v>
      </c>
      <c r="C4175" s="36" t="str">
        <f>SICODI!G1104</f>
        <v>LPC14</v>
      </c>
      <c r="D4175" s="140" t="str">
        <f>SICODI!H1104</f>
        <v>PASTORAL DE CONCRETO SIMPLE PARABOLICO PS/1.50/1.90/90 DIA</v>
      </c>
      <c r="E4175" s="36" t="str">
        <f>SICODI!I1104</f>
        <v>UND.</v>
      </c>
      <c r="F4175" s="36"/>
      <c r="G4175" s="66">
        <f>SICODI!J1104</f>
        <v>18.649999999999999</v>
      </c>
    </row>
    <row r="4176" spans="2:7" x14ac:dyDescent="0.2">
      <c r="B4176" s="36">
        <v>1103</v>
      </c>
      <c r="C4176" s="36" t="str">
        <f>SICODI!G1105</f>
        <v>LPC15</v>
      </c>
      <c r="D4176" s="140" t="str">
        <f>SICODI!H1105</f>
        <v>PASTORAL DE CONCRETO SIMPLE SUCRE PS/0.50/0.25/125 DIA</v>
      </c>
      <c r="E4176" s="36" t="str">
        <f>SICODI!I1105</f>
        <v>UND.</v>
      </c>
      <c r="F4176" s="36"/>
      <c r="G4176" s="66">
        <f>SICODI!J1105</f>
        <v>8.8000000000000007</v>
      </c>
    </row>
    <row r="4177" spans="2:7" x14ac:dyDescent="0.2">
      <c r="B4177" s="36">
        <v>1104</v>
      </c>
      <c r="C4177" s="36" t="str">
        <f>SICODI!G1106</f>
        <v>LPC16</v>
      </c>
      <c r="D4177" s="140" t="str">
        <f>SICODI!H1106</f>
        <v>PASTORAL DE CONCRETO SIMPLE SUCRE PS/0.50/0.25/95 DIA</v>
      </c>
      <c r="E4177" s="36" t="str">
        <f>SICODI!I1106</f>
        <v>UND.</v>
      </c>
      <c r="F4177" s="36"/>
      <c r="G4177" s="66">
        <f>SICODI!J1106</f>
        <v>8.8000000000000007</v>
      </c>
    </row>
    <row r="4178" spans="2:7" x14ac:dyDescent="0.2">
      <c r="B4178" s="36">
        <v>1105</v>
      </c>
      <c r="C4178" s="36" t="str">
        <f>SICODI!G1107</f>
        <v>LPC17</v>
      </c>
      <c r="D4178" s="140" t="str">
        <f>SICODI!H1107</f>
        <v>PASTORAL DE CONCRETO SIMPLE SUCRE PS/1.30/0.90/125 DIA</v>
      </c>
      <c r="E4178" s="36" t="str">
        <f>SICODI!I1107</f>
        <v>UND.</v>
      </c>
      <c r="F4178" s="36"/>
      <c r="G4178" s="66">
        <f>SICODI!J1107</f>
        <v>15.54</v>
      </c>
    </row>
    <row r="4179" spans="2:7" x14ac:dyDescent="0.2">
      <c r="B4179" s="36">
        <v>1106</v>
      </c>
      <c r="C4179" s="36" t="str">
        <f>SICODI!G1108</f>
        <v>LPC18</v>
      </c>
      <c r="D4179" s="140" t="str">
        <f>SICODI!H1108</f>
        <v>PASTORAL DE CONCRETO SIMPLE SUCRE PS/1.30/0.90/95 DIA</v>
      </c>
      <c r="E4179" s="36" t="str">
        <f>SICODI!I1108</f>
        <v>UND.</v>
      </c>
      <c r="F4179" s="36"/>
      <c r="G4179" s="66">
        <f>SICODI!J1108</f>
        <v>15.54</v>
      </c>
    </row>
    <row r="4180" spans="2:7" x14ac:dyDescent="0.2">
      <c r="B4180" s="36">
        <v>1107</v>
      </c>
      <c r="C4180" s="36" t="str">
        <f>SICODI!G1109</f>
        <v>LPC19</v>
      </c>
      <c r="D4180" s="140" t="str">
        <f>SICODI!H1109</f>
        <v>PASTORAL DE CONCRETO TRIPLE PARABOLICO PT/1.30/0.90/125 DIA</v>
      </c>
      <c r="E4180" s="36" t="str">
        <f>SICODI!I1109</f>
        <v>UND.</v>
      </c>
      <c r="F4180" s="36"/>
      <c r="G4180" s="66">
        <f>SICODI!J1109</f>
        <v>26.62</v>
      </c>
    </row>
    <row r="4181" spans="2:7" x14ac:dyDescent="0.2">
      <c r="B4181" s="36">
        <v>1108</v>
      </c>
      <c r="C4181" s="36" t="str">
        <f>SICODI!G1110</f>
        <v>LPC20</v>
      </c>
      <c r="D4181" s="140" t="str">
        <f>SICODI!H1110</f>
        <v>PASTORAL DE CONCRETO TRIPLE SUCRE PT/0.50/0.25/125 DIA</v>
      </c>
      <c r="E4181" s="36" t="str">
        <f>SICODI!I1110</f>
        <v>UND.</v>
      </c>
      <c r="F4181" s="36"/>
      <c r="G4181" s="66">
        <f>SICODI!J1110</f>
        <v>20.84</v>
      </c>
    </row>
    <row r="4182" spans="2:7" x14ac:dyDescent="0.2">
      <c r="B4182" s="36">
        <v>1109</v>
      </c>
      <c r="C4182" s="36" t="str">
        <f>SICODI!G1111</f>
        <v>LPC21</v>
      </c>
      <c r="D4182" s="140" t="str">
        <f>SICODI!H1111</f>
        <v>PASTORAL DE CONCRETO SIMPLE PARABOLICO RECORTADO</v>
      </c>
      <c r="E4182" s="36" t="str">
        <f>SICODI!I1111</f>
        <v>UND.</v>
      </c>
      <c r="F4182" s="36"/>
      <c r="G4182" s="66">
        <f>SICODI!J1111</f>
        <v>15.54</v>
      </c>
    </row>
    <row r="4183" spans="2:7" x14ac:dyDescent="0.2">
      <c r="B4183" s="36">
        <v>1110</v>
      </c>
      <c r="C4183" s="36" t="str">
        <f>SICODI!G1112</f>
        <v>LPF01</v>
      </c>
      <c r="D4183" s="140" t="str">
        <f>SICODI!H1112</f>
        <v>PASTORAL DE ACERO DOBLE PD/1.50/1.90/1.5 DIA</v>
      </c>
      <c r="E4183" s="36" t="str">
        <f>SICODI!I1112</f>
        <v>UND.</v>
      </c>
      <c r="F4183" s="36"/>
      <c r="G4183" s="66">
        <f>SICODI!J1112</f>
        <v>51.24</v>
      </c>
    </row>
    <row r="4184" spans="2:7" x14ac:dyDescent="0.2">
      <c r="B4184" s="36">
        <v>1111</v>
      </c>
      <c r="C4184" s="36" t="str">
        <f>SICODI!G1113</f>
        <v>LPF02</v>
      </c>
      <c r="D4184" s="140" t="str">
        <f>SICODI!H1113</f>
        <v>PASTORAL DE ACERO DOBLE PD/3.40/2.80/2.0 DIA</v>
      </c>
      <c r="E4184" s="36" t="str">
        <f>SICODI!I1113</f>
        <v>UND.</v>
      </c>
      <c r="F4184" s="36"/>
      <c r="G4184" s="66">
        <f>SICODI!J1113</f>
        <v>102.48</v>
      </c>
    </row>
    <row r="4185" spans="2:7" x14ac:dyDescent="0.2">
      <c r="B4185" s="36">
        <v>1112</v>
      </c>
      <c r="C4185" s="36" t="str">
        <f>SICODI!G1114</f>
        <v>LPF03</v>
      </c>
      <c r="D4185" s="140" t="str">
        <f>SICODI!H1114</f>
        <v>PASTORAL DE ACERO DOBLE PD/3.50/3.40/1.5 DIA</v>
      </c>
      <c r="E4185" s="36" t="str">
        <f>SICODI!I1114</f>
        <v>UND.</v>
      </c>
      <c r="F4185" s="36"/>
      <c r="G4185" s="66">
        <f>SICODI!J1114</f>
        <v>113.21</v>
      </c>
    </row>
    <row r="4186" spans="2:7" x14ac:dyDescent="0.2">
      <c r="B4186" s="36">
        <v>1113</v>
      </c>
      <c r="C4186" s="36" t="str">
        <f>SICODI!G1115</f>
        <v>LPF04</v>
      </c>
      <c r="D4186" s="140" t="str">
        <f>SICODI!H1115</f>
        <v>PASTORAL DE ACERO SIMPLE PS/1.5/1.9/1.5 DIA</v>
      </c>
      <c r="E4186" s="36" t="str">
        <f>SICODI!I1115</f>
        <v>UND.</v>
      </c>
      <c r="F4186" s="36"/>
      <c r="G4186" s="66">
        <f>SICODI!J1115</f>
        <v>37.51</v>
      </c>
    </row>
    <row r="4187" spans="2:7" x14ac:dyDescent="0.2">
      <c r="B4187" s="36">
        <v>1114</v>
      </c>
      <c r="C4187" s="36" t="str">
        <f>SICODI!G1116</f>
        <v>LPF05</v>
      </c>
      <c r="D4187" s="140" t="str">
        <f>SICODI!H1116</f>
        <v>PASTORAL DE ACERO SIMPLE PS/3.2/3.4/1.5 DIA</v>
      </c>
      <c r="E4187" s="36" t="str">
        <f>SICODI!I1116</f>
        <v>UND.</v>
      </c>
      <c r="F4187" s="36"/>
      <c r="G4187" s="66">
        <f>SICODI!J1116</f>
        <v>70.41</v>
      </c>
    </row>
    <row r="4188" spans="2:7" x14ac:dyDescent="0.2">
      <c r="B4188" s="36">
        <v>1115</v>
      </c>
      <c r="C4188" s="36" t="str">
        <f>SICODI!G1117</f>
        <v>LPF06</v>
      </c>
      <c r="D4188" s="140" t="str">
        <f>SICODI!H1117</f>
        <v>PASTORAL DE ACERO SIMPLE PS/3.4/2.3/2 DIA</v>
      </c>
      <c r="E4188" s="36" t="str">
        <f>SICODI!I1117</f>
        <v>UND.</v>
      </c>
      <c r="F4188" s="36"/>
      <c r="G4188" s="66">
        <f>SICODI!J1117</f>
        <v>59.9</v>
      </c>
    </row>
    <row r="4189" spans="2:7" x14ac:dyDescent="0.2">
      <c r="B4189" s="36">
        <v>1116</v>
      </c>
      <c r="C4189" s="36" t="str">
        <f>SICODI!G1118</f>
        <v>LPF07</v>
      </c>
      <c r="D4189" s="140" t="str">
        <f>SICODI!H1118</f>
        <v>PASTORAL DE FIERRO GALVANIZADO  500/580/27</v>
      </c>
      <c r="E4189" s="36" t="str">
        <f>SICODI!I1118</f>
        <v>UND.</v>
      </c>
      <c r="F4189" s="36"/>
      <c r="G4189" s="66">
        <f>SICODI!J1118</f>
        <v>8.56</v>
      </c>
    </row>
    <row r="4190" spans="2:7" x14ac:dyDescent="0.2">
      <c r="B4190" s="36">
        <v>1117</v>
      </c>
      <c r="C4190" s="36" t="str">
        <f>SICODI!G1119</f>
        <v>LPF08</v>
      </c>
      <c r="D4190" s="140" t="str">
        <f>SICODI!H1119</f>
        <v>PASTORAL DE FIERRO GALVANIZADO  500/750/42</v>
      </c>
      <c r="E4190" s="36" t="str">
        <f>SICODI!I1119</f>
        <v>UND.</v>
      </c>
      <c r="F4190" s="36"/>
      <c r="G4190" s="66">
        <f>SICODI!J1119</f>
        <v>12.83</v>
      </c>
    </row>
    <row r="4191" spans="2:7" x14ac:dyDescent="0.2">
      <c r="B4191" s="36">
        <v>1118</v>
      </c>
      <c r="C4191" s="36" t="str">
        <f>SICODI!G1120</f>
        <v>LPF09</v>
      </c>
      <c r="D4191" s="140" t="str">
        <f>SICODI!H1120</f>
        <v>PASTORAL DE FIERRO GALVANIZADO 1000/850/27</v>
      </c>
      <c r="E4191" s="36" t="str">
        <f>SICODI!I1120</f>
        <v>UND.</v>
      </c>
      <c r="F4191" s="36"/>
      <c r="G4191" s="66">
        <f>SICODI!J1120</f>
        <v>14.34</v>
      </c>
    </row>
    <row r="4192" spans="2:7" x14ac:dyDescent="0.2">
      <c r="B4192" s="36">
        <v>1119</v>
      </c>
      <c r="C4192" s="36" t="str">
        <f>SICODI!G1121</f>
        <v>LPF10</v>
      </c>
      <c r="D4192" s="140" t="str">
        <f>SICODI!H1121</f>
        <v>PASTORAL DE FIERRO GALVANIZADO 1000/930/34</v>
      </c>
      <c r="E4192" s="36" t="str">
        <f>SICODI!I1121</f>
        <v>UND.</v>
      </c>
      <c r="F4192" s="36"/>
      <c r="G4192" s="66">
        <f>SICODI!J1121</f>
        <v>14.34</v>
      </c>
    </row>
    <row r="4193" spans="2:7" x14ac:dyDescent="0.2">
      <c r="B4193" s="36">
        <v>1120</v>
      </c>
      <c r="C4193" s="36" t="str">
        <f>SICODI!G1122</f>
        <v>LPF11</v>
      </c>
      <c r="D4193" s="140" t="str">
        <f>SICODI!H1122</f>
        <v>PASTORAL DE FIERRO GALVANIZADO 1000/930/49</v>
      </c>
      <c r="E4193" s="36" t="str">
        <f>SICODI!I1122</f>
        <v>UND.</v>
      </c>
      <c r="F4193" s="36"/>
      <c r="G4193" s="66">
        <f>SICODI!J1122</f>
        <v>14.34</v>
      </c>
    </row>
    <row r="4194" spans="2:7" x14ac:dyDescent="0.2">
      <c r="B4194" s="36">
        <v>1121</v>
      </c>
      <c r="C4194" s="36" t="str">
        <f>SICODI!G1123</f>
        <v>LPF12</v>
      </c>
      <c r="D4194" s="140" t="str">
        <f>SICODI!H1123</f>
        <v>PASTORAL DE FIERRO GALVANIZADO 1500/1110/34</v>
      </c>
      <c r="E4194" s="36" t="str">
        <f>SICODI!I1123</f>
        <v>UND.</v>
      </c>
      <c r="F4194" s="36"/>
      <c r="G4194" s="66">
        <f>SICODI!J1123</f>
        <v>12.29</v>
      </c>
    </row>
    <row r="4195" spans="2:7" x14ac:dyDescent="0.2">
      <c r="B4195" s="36">
        <v>1122</v>
      </c>
      <c r="C4195" s="36" t="str">
        <f>SICODI!G1124</f>
        <v>LPF13</v>
      </c>
      <c r="D4195" s="140" t="str">
        <f>SICODI!H1124</f>
        <v>PASTORAL DE FIERRO GALVANIZADO 1500/1110/49</v>
      </c>
      <c r="E4195" s="36" t="str">
        <f>SICODI!I1124</f>
        <v>UND.</v>
      </c>
      <c r="F4195" s="36"/>
      <c r="G4195" s="66">
        <f>SICODI!J1124</f>
        <v>15.47</v>
      </c>
    </row>
    <row r="4196" spans="2:7" x14ac:dyDescent="0.2">
      <c r="B4196" s="36">
        <v>1123</v>
      </c>
      <c r="C4196" s="36" t="str">
        <f>SICODI!G1125</f>
        <v>LPF14</v>
      </c>
      <c r="D4196" s="140" t="str">
        <f>SICODI!H1125</f>
        <v>PASTORAL DE FIERRO GALVANIZADO 1500/1110/50</v>
      </c>
      <c r="E4196" s="36" t="str">
        <f>SICODI!I1125</f>
        <v>UND.</v>
      </c>
      <c r="F4196" s="36"/>
      <c r="G4196" s="66">
        <f>SICODI!J1125</f>
        <v>17.57</v>
      </c>
    </row>
    <row r="4197" spans="2:7" x14ac:dyDescent="0.2">
      <c r="B4197" s="36">
        <v>1124</v>
      </c>
      <c r="C4197" s="36" t="str">
        <f>SICODI!G1126</f>
        <v>LPF15</v>
      </c>
      <c r="D4197" s="140" t="str">
        <f>SICODI!H1126</f>
        <v>PASTORAL DE ACERO SIMPLE PS/0.55/1.62/1.5 DIA</v>
      </c>
      <c r="E4197" s="36" t="str">
        <f>SICODI!I1126</f>
        <v>UND.</v>
      </c>
      <c r="F4197" s="36"/>
      <c r="G4197" s="66">
        <f>SICODI!J1126</f>
        <v>9.86</v>
      </c>
    </row>
    <row r="4198" spans="2:7" x14ac:dyDescent="0.2">
      <c r="B4198" s="36">
        <v>1125</v>
      </c>
      <c r="C4198" s="36" t="str">
        <f>SICODI!G1127</f>
        <v>LPF17</v>
      </c>
      <c r="D4198" s="140" t="str">
        <f>SICODI!H1127</f>
        <v>PASTORAL DE ACERO TRIPLE PT/1.50/1.90/1.5 DIA</v>
      </c>
      <c r="E4198" s="36" t="str">
        <f>SICODI!I1127</f>
        <v>UND.</v>
      </c>
      <c r="F4198" s="36"/>
      <c r="G4198" s="66">
        <f>SICODI!J1127</f>
        <v>94.89</v>
      </c>
    </row>
    <row r="4199" spans="2:7" x14ac:dyDescent="0.2">
      <c r="B4199" s="36">
        <v>1126</v>
      </c>
      <c r="C4199" s="36" t="str">
        <f>SICODI!G1128</f>
        <v>LPF19</v>
      </c>
      <c r="D4199" s="140" t="str">
        <f>SICODI!H1128</f>
        <v>PASTORAL DE ACERO SIMPLE PS/1.2/1.7/1.5 DIA</v>
      </c>
      <c r="E4199" s="36" t="str">
        <f>SICODI!I1128</f>
        <v>UND.</v>
      </c>
      <c r="F4199" s="36"/>
      <c r="G4199" s="66">
        <f>SICODI!J1128</f>
        <v>30.95</v>
      </c>
    </row>
    <row r="4200" spans="2:7" x14ac:dyDescent="0.2">
      <c r="B4200" s="36">
        <v>1127</v>
      </c>
      <c r="C4200" s="36" t="str">
        <f>SICODI!G1129</f>
        <v>LRA01</v>
      </c>
      <c r="D4200" s="140" t="str">
        <f>SICODI!H1129</f>
        <v>REFLECTOR CON LAMPARA DE 80 W VAPOR DE SODIO</v>
      </c>
      <c r="E4200" s="36" t="str">
        <f>SICODI!I1129</f>
        <v>UND.</v>
      </c>
      <c r="F4200" s="36"/>
      <c r="G4200" s="66">
        <f>SICODI!J1129</f>
        <v>174.65</v>
      </c>
    </row>
    <row r="4201" spans="2:7" x14ac:dyDescent="0.2">
      <c r="B4201" s="36">
        <v>1128</v>
      </c>
      <c r="C4201" s="36" t="str">
        <f>SICODI!G1130</f>
        <v>LRA02</v>
      </c>
      <c r="D4201" s="140" t="str">
        <f>SICODI!H1130</f>
        <v>REFLECTOR CON LAMPARA DE 150 W VAPOR DE SODIO</v>
      </c>
      <c r="E4201" s="36" t="str">
        <f>SICODI!I1130</f>
        <v>UND.</v>
      </c>
      <c r="F4201" s="36"/>
      <c r="G4201" s="66">
        <f>SICODI!J1130</f>
        <v>193.72</v>
      </c>
    </row>
    <row r="4202" spans="2:7" x14ac:dyDescent="0.2">
      <c r="B4202" s="36">
        <v>1129</v>
      </c>
      <c r="C4202" s="36" t="str">
        <f>SICODI!G1131</f>
        <v>LRA03</v>
      </c>
      <c r="D4202" s="140" t="str">
        <f>SICODI!H1131</f>
        <v>REFLECTOR CON LAMPARA DE 250 W VAPOR DE SODIO</v>
      </c>
      <c r="E4202" s="36" t="str">
        <f>SICODI!I1131</f>
        <v>UND.</v>
      </c>
      <c r="F4202" s="36"/>
      <c r="G4202" s="66">
        <f>SICODI!J1131</f>
        <v>216.13</v>
      </c>
    </row>
    <row r="4203" spans="2:7" x14ac:dyDescent="0.2">
      <c r="B4203" s="36">
        <v>1130</v>
      </c>
      <c r="C4203" s="36" t="str">
        <f>SICODI!G1132</f>
        <v>LRA04</v>
      </c>
      <c r="D4203" s="140" t="str">
        <f>SICODI!H1132</f>
        <v>REFLECTOR CON LAMPARA DE 400 W VAPOR DE SODIO</v>
      </c>
      <c r="E4203" s="36" t="str">
        <f>SICODI!I1132</f>
        <v>UND.</v>
      </c>
      <c r="F4203" s="36"/>
      <c r="G4203" s="66">
        <f>SICODI!J1132</f>
        <v>227.52</v>
      </c>
    </row>
    <row r="4204" spans="2:7" x14ac:dyDescent="0.2">
      <c r="B4204" s="36">
        <v>1131</v>
      </c>
      <c r="C4204" s="36" t="str">
        <f>SICODI!G1133</f>
        <v>LRA05</v>
      </c>
      <c r="D4204" s="140" t="str">
        <f>SICODI!H1133</f>
        <v>REFLECTOR CON 2 LAMPARAS DE 400 W VAPOR DE SODIO</v>
      </c>
      <c r="E4204" s="36" t="str">
        <f>SICODI!I1133</f>
        <v>UND.</v>
      </c>
      <c r="F4204" s="36"/>
      <c r="G4204" s="66">
        <f>SICODI!J1133</f>
        <v>422.58</v>
      </c>
    </row>
    <row r="4205" spans="2:7" x14ac:dyDescent="0.2">
      <c r="B4205" s="36">
        <v>1132</v>
      </c>
      <c r="C4205" s="36" t="str">
        <f>SICODI!G1134</f>
        <v>LRA06</v>
      </c>
      <c r="D4205" s="140" t="str">
        <f>SICODI!H1134</f>
        <v>REFLECTOR CON LAMPARA DE 70 W VAPOR DE SODIO</v>
      </c>
      <c r="E4205" s="36" t="str">
        <f>SICODI!I1134</f>
        <v>UND.</v>
      </c>
      <c r="F4205" s="36"/>
      <c r="G4205" s="66">
        <f>SICODI!J1134</f>
        <v>174.65</v>
      </c>
    </row>
    <row r="4206" spans="2:7" x14ac:dyDescent="0.2">
      <c r="B4206" s="36">
        <v>1133</v>
      </c>
      <c r="C4206" s="36" t="str">
        <f>SICODI!G1135</f>
        <v>LRA07</v>
      </c>
      <c r="D4206" s="140" t="str">
        <f>SICODI!H1135</f>
        <v>REFLECTOR CON LAMPARA DE 400 W  LUZ MIXTA</v>
      </c>
      <c r="E4206" s="36" t="str">
        <f>SICODI!I1135</f>
        <v>UND.</v>
      </c>
      <c r="F4206" s="36"/>
      <c r="G4206" s="66">
        <f>SICODI!J1135</f>
        <v>133.1</v>
      </c>
    </row>
    <row r="4207" spans="2:7" x14ac:dyDescent="0.2">
      <c r="B4207" s="36">
        <v>1134</v>
      </c>
      <c r="C4207" s="36" t="str">
        <f>SICODI!G1136</f>
        <v>LRA10</v>
      </c>
      <c r="D4207" s="140" t="str">
        <f>SICODI!H1136</f>
        <v>REFLECTOR CON 2 LAMPARAS DE 250 W VAPOR DE SODIO</v>
      </c>
      <c r="E4207" s="36" t="str">
        <f>SICODI!I1136</f>
        <v>UND.</v>
      </c>
      <c r="F4207" s="36"/>
      <c r="G4207" s="66">
        <f>SICODI!J1136</f>
        <v>401.45</v>
      </c>
    </row>
    <row r="4208" spans="2:7" x14ac:dyDescent="0.2">
      <c r="B4208" s="36">
        <v>1135</v>
      </c>
      <c r="C4208" s="36" t="str">
        <f>SICODI!G1137</f>
        <v>LRA13</v>
      </c>
      <c r="D4208" s="140" t="str">
        <f>SICODI!H1137</f>
        <v>Reflector con lampara tipo Halogenuro de 150 W.</v>
      </c>
      <c r="E4208" s="36" t="str">
        <f>SICODI!I1137</f>
        <v>UND.</v>
      </c>
      <c r="F4208" s="36"/>
      <c r="G4208" s="66">
        <f>SICODI!J1137</f>
        <v>258.89999999999998</v>
      </c>
    </row>
    <row r="4209" spans="2:7" x14ac:dyDescent="0.2">
      <c r="B4209" s="36">
        <v>1136</v>
      </c>
      <c r="C4209" s="36" t="str">
        <f>SICODI!G1138</f>
        <v>LRA14</v>
      </c>
      <c r="D4209" s="140" t="str">
        <f>SICODI!H1138</f>
        <v>Reflector con lampara tipo Halogenuro de 250 W.</v>
      </c>
      <c r="E4209" s="36" t="str">
        <f>SICODI!I1138</f>
        <v>UND.</v>
      </c>
      <c r="F4209" s="36"/>
      <c r="G4209" s="66">
        <f>SICODI!J1138</f>
        <v>288.85000000000002</v>
      </c>
    </row>
    <row r="4210" spans="2:7" x14ac:dyDescent="0.2">
      <c r="B4210" s="36">
        <v>1137</v>
      </c>
      <c r="C4210" s="36" t="str">
        <f>SICODI!G1139</f>
        <v>LRB01</v>
      </c>
      <c r="D4210" s="140" t="str">
        <f>SICODI!H1139</f>
        <v>CORONA METALICA PARA 06 REFLECTORES</v>
      </c>
      <c r="E4210" s="36" t="str">
        <f>SICODI!I1139</f>
        <v>UND.</v>
      </c>
      <c r="F4210" s="36"/>
      <c r="G4210" s="66">
        <f>SICODI!J1139</f>
        <v>538.16</v>
      </c>
    </row>
    <row r="4211" spans="2:7" x14ac:dyDescent="0.2">
      <c r="B4211" s="36">
        <v>1138</v>
      </c>
      <c r="C4211" s="36" t="str">
        <f>SICODI!G1140</f>
        <v>LRB02</v>
      </c>
      <c r="D4211" s="140" t="str">
        <f>SICODI!H1140</f>
        <v>CORONA METALICA PARA 08 REFLECTORES</v>
      </c>
      <c r="E4211" s="36" t="str">
        <f>SICODI!I1140</f>
        <v>UND.</v>
      </c>
      <c r="F4211" s="36"/>
      <c r="G4211" s="66">
        <f>SICODI!J1140</f>
        <v>617.14</v>
      </c>
    </row>
    <row r="4212" spans="2:7" x14ac:dyDescent="0.2">
      <c r="B4212" s="36">
        <v>1139</v>
      </c>
      <c r="C4212" s="36" t="str">
        <f>SICODI!G1141</f>
        <v>LRB03</v>
      </c>
      <c r="D4212" s="140" t="str">
        <f>SICODI!H1141</f>
        <v>CORONA METALICA PARA 10 REFLECTORES</v>
      </c>
      <c r="E4212" s="36" t="str">
        <f>SICODI!I1141</f>
        <v>UND.</v>
      </c>
      <c r="F4212" s="36"/>
      <c r="G4212" s="66">
        <f>SICODI!J1141</f>
        <v>777.16</v>
      </c>
    </row>
    <row r="4213" spans="2:7" x14ac:dyDescent="0.2">
      <c r="B4213" s="36">
        <v>1140</v>
      </c>
      <c r="C4213" s="36" t="str">
        <f>SICODI!G1142</f>
        <v>PAA01</v>
      </c>
      <c r="D4213" s="140" t="str">
        <f>SICODI!H1142</f>
        <v>ABRAZADERA PARA PASTORAL SIMPLE TIPO 1 48MMD. POSTE DE ACERO 62MMD.</v>
      </c>
      <c r="E4213" s="36" t="str">
        <f>SICODI!I1142</f>
        <v>UND.</v>
      </c>
      <c r="F4213" s="36"/>
      <c r="G4213" s="66">
        <f>SICODI!J1142</f>
        <v>5</v>
      </c>
    </row>
    <row r="4214" spans="2:7" x14ac:dyDescent="0.2">
      <c r="B4214" s="36">
        <v>1141</v>
      </c>
      <c r="C4214" s="36" t="str">
        <f>SICODI!G1143</f>
        <v>PAA02</v>
      </c>
      <c r="D4214" s="140" t="str">
        <f>SICODI!H1143</f>
        <v>ABRAZADERA PARA PASTORAL SIMPLE TIPO 3 48MMD. POSTE DE ACERO 132MMD.</v>
      </c>
      <c r="E4214" s="36" t="str">
        <f>SICODI!I1143</f>
        <v>UND.</v>
      </c>
      <c r="F4214" s="36"/>
      <c r="G4214" s="66">
        <f>SICODI!J1143</f>
        <v>3.05</v>
      </c>
    </row>
    <row r="4215" spans="2:7" x14ac:dyDescent="0.2">
      <c r="B4215" s="36">
        <v>1142</v>
      </c>
      <c r="C4215" s="36" t="str">
        <f>SICODI!G1144</f>
        <v>PAA03</v>
      </c>
      <c r="D4215" s="140" t="str">
        <f>SICODI!H1144</f>
        <v>ABRAZADERA PARA PASTORAL SIMPLE TIPO 4 48MMD. POSTE DE ACERO 152MMD.</v>
      </c>
      <c r="E4215" s="36" t="str">
        <f>SICODI!I1144</f>
        <v>UND.</v>
      </c>
      <c r="F4215" s="36"/>
      <c r="G4215" s="66">
        <f>SICODI!J1144</f>
        <v>3.39</v>
      </c>
    </row>
    <row r="4216" spans="2:7" x14ac:dyDescent="0.2">
      <c r="B4216" s="36">
        <v>1143</v>
      </c>
      <c r="C4216" s="36" t="str">
        <f>SICODI!G1145</f>
        <v>PAA04</v>
      </c>
      <c r="D4216" s="140" t="str">
        <f>SICODI!H1145</f>
        <v>ABRAZADERA PARA PASTORAL SIMPLE 90MMD. POSTE DE CONCRETO 102MMD.</v>
      </c>
      <c r="E4216" s="36" t="str">
        <f>SICODI!I1145</f>
        <v>UND.</v>
      </c>
      <c r="F4216" s="36"/>
      <c r="G4216" s="66">
        <f>SICODI!J1145</f>
        <v>8.9</v>
      </c>
    </row>
    <row r="4217" spans="2:7" x14ac:dyDescent="0.2">
      <c r="B4217" s="36">
        <v>1144</v>
      </c>
      <c r="C4217" s="36" t="str">
        <f>SICODI!G1146</f>
        <v>PAA05</v>
      </c>
      <c r="D4217" s="140" t="str">
        <f>SICODI!H1146</f>
        <v>ABRAZADERA PARA PASTORAL SIMPLE DE ACERO 90MMD. POSTE DE ACERO 132MMD.</v>
      </c>
      <c r="E4217" s="36" t="str">
        <f>SICODI!I1146</f>
        <v>UND.</v>
      </c>
      <c r="F4217" s="36"/>
      <c r="G4217" s="66">
        <f>SICODI!J1146</f>
        <v>5.32</v>
      </c>
    </row>
    <row r="4218" spans="2:7" x14ac:dyDescent="0.2">
      <c r="B4218" s="36">
        <v>1145</v>
      </c>
      <c r="C4218" s="36" t="str">
        <f>SICODI!G1147</f>
        <v>PAA08</v>
      </c>
      <c r="D4218" s="140" t="str">
        <f>SICODI!H1147</f>
        <v>ABRAZADERA TIPO PARTIDO</v>
      </c>
      <c r="E4218" s="36" t="str">
        <f>SICODI!I1147</f>
        <v>UND.</v>
      </c>
      <c r="F4218" s="36"/>
      <c r="G4218" s="66">
        <f>SICODI!J1147</f>
        <v>5.23</v>
      </c>
    </row>
    <row r="4219" spans="2:7" x14ac:dyDescent="0.2">
      <c r="B4219" s="36">
        <v>1146</v>
      </c>
      <c r="C4219" s="36" t="str">
        <f>SICODI!G1148</f>
        <v>PAA09</v>
      </c>
      <c r="D4219" s="140" t="str">
        <f>SICODI!H1148</f>
        <v>TEMPLADOR PARA RETENIDA CON OJAL Y GANCHO</v>
      </c>
      <c r="E4219" s="36" t="str">
        <f>SICODI!I1148</f>
        <v>UND.</v>
      </c>
      <c r="F4219" s="36"/>
      <c r="G4219" s="66">
        <f>SICODI!J1148</f>
        <v>7.02</v>
      </c>
    </row>
    <row r="4220" spans="2:7" x14ac:dyDescent="0.2">
      <c r="B4220" s="36">
        <v>1147</v>
      </c>
      <c r="C4220" s="36" t="str">
        <f>SICODI!G1149</f>
        <v>PAA10</v>
      </c>
      <c r="D4220" s="140" t="str">
        <f>SICODI!H1149</f>
        <v>TEMPLADOR PARA ACOMETIDA</v>
      </c>
      <c r="E4220" s="36" t="str">
        <f>SICODI!I1149</f>
        <v>UND.</v>
      </c>
      <c r="F4220" s="36"/>
      <c r="G4220" s="66">
        <f>SICODI!J1149</f>
        <v>0.45</v>
      </c>
    </row>
    <row r="4221" spans="2:7" x14ac:dyDescent="0.2">
      <c r="B4221" s="36">
        <v>1148</v>
      </c>
      <c r="C4221" s="36" t="str">
        <f>SICODI!G1150</f>
        <v>PCB01</v>
      </c>
      <c r="D4221" s="140" t="str">
        <f>SICODI!H1150</f>
        <v>BRAZO DE ACERO PARA CRUCETA</v>
      </c>
      <c r="E4221" s="36" t="str">
        <f>SICODI!I1150</f>
        <v>UND.</v>
      </c>
      <c r="F4221" s="36"/>
      <c r="G4221" s="66">
        <f>SICODI!J1150</f>
        <v>12.82</v>
      </c>
    </row>
    <row r="4222" spans="2:7" x14ac:dyDescent="0.2">
      <c r="B4222" s="36">
        <v>1149</v>
      </c>
      <c r="C4222" s="36" t="str">
        <f>SICODI!G1151</f>
        <v>PCB02</v>
      </c>
      <c r="D4222" s="140" t="str">
        <f>SICODI!H1151</f>
        <v>BRAZO DE MADERA  PARA CRUCETA  60 PUL. VANO* 30 PULG. DECLIVE</v>
      </c>
      <c r="E4222" s="36" t="str">
        <f>SICODI!I1151</f>
        <v>UND.</v>
      </c>
      <c r="F4222" s="36"/>
      <c r="G4222" s="66">
        <f>SICODI!J1151</f>
        <v>5.13</v>
      </c>
    </row>
    <row r="4223" spans="2:7" x14ac:dyDescent="0.2">
      <c r="B4223" s="36">
        <v>1150</v>
      </c>
      <c r="C4223" s="36" t="str">
        <f>SICODI!G1152</f>
        <v>PCB03</v>
      </c>
      <c r="D4223" s="140" t="str">
        <f>SICODI!H1152</f>
        <v>BRAZO DE MADERA PARA CRUCETA  28 PUL. 1-5/8 X13/16</v>
      </c>
      <c r="E4223" s="36" t="str">
        <f>SICODI!I1152</f>
        <v>UND.</v>
      </c>
      <c r="F4223" s="36"/>
      <c r="G4223" s="66">
        <f>SICODI!J1152</f>
        <v>2.36</v>
      </c>
    </row>
    <row r="4224" spans="2:7" x14ac:dyDescent="0.2">
      <c r="B4224" s="36">
        <v>1151</v>
      </c>
      <c r="C4224" s="36" t="str">
        <f>SICODI!G1153</f>
        <v>PCB04</v>
      </c>
      <c r="D4224" s="140" t="str">
        <f>SICODI!H1153</f>
        <v>BRAZOS DE FoGo LARGOS</v>
      </c>
      <c r="E4224" s="36" t="str">
        <f>SICODI!I1153</f>
        <v>UND.</v>
      </c>
      <c r="F4224" s="36"/>
      <c r="G4224" s="66">
        <f>SICODI!J1153</f>
        <v>5.47</v>
      </c>
    </row>
    <row r="4225" spans="2:7" x14ac:dyDescent="0.2">
      <c r="B4225" s="36">
        <v>1152</v>
      </c>
      <c r="C4225" s="36" t="str">
        <f>SICODI!G1154</f>
        <v>PCB05</v>
      </c>
      <c r="D4225" s="140" t="str">
        <f>SICODI!H1154</f>
        <v>RIOSTRA PERFIL ANGULAR DE Fo Go DE  1/2 X 1/2 X 3/16 X 1300 MM.</v>
      </c>
      <c r="E4225" s="36" t="str">
        <f>SICODI!I1154</f>
        <v>UND.</v>
      </c>
      <c r="F4225" s="36"/>
      <c r="G4225" s="66">
        <f>SICODI!J1154</f>
        <v>7.18</v>
      </c>
    </row>
    <row r="4226" spans="2:7" x14ac:dyDescent="0.2">
      <c r="B4226" s="36">
        <v>1153</v>
      </c>
      <c r="C4226" s="36" t="str">
        <f>SICODI!G1155</f>
        <v>PCB06</v>
      </c>
      <c r="D4226" s="140" t="str">
        <f>SICODI!H1155</f>
        <v>RIOSTRA PERFIL ANGULAR DE Fo Go DE 1 1/2 X 1 1/2 X 3/16 X  600 MM.</v>
      </c>
      <c r="E4226" s="36" t="str">
        <f>SICODI!I1155</f>
        <v>UND.</v>
      </c>
      <c r="F4226" s="36"/>
      <c r="G4226" s="66">
        <f>SICODI!J1155</f>
        <v>3.18</v>
      </c>
    </row>
    <row r="4227" spans="2:7" x14ac:dyDescent="0.2">
      <c r="B4227" s="36">
        <v>1154</v>
      </c>
      <c r="C4227" s="36" t="str">
        <f>SICODI!G1156</f>
        <v>PCB07</v>
      </c>
      <c r="D4227" s="140" t="str">
        <f>SICODI!H1156</f>
        <v>RIOSTRA PERFIL ANGULAR DE Fo Go DE 1 1/2 X 1 1/2 X 3/16 X 1300 MM.</v>
      </c>
      <c r="E4227" s="36" t="str">
        <f>SICODI!I1156</f>
        <v>UND.</v>
      </c>
      <c r="F4227" s="36"/>
      <c r="G4227" s="66">
        <f>SICODI!J1156</f>
        <v>7.18</v>
      </c>
    </row>
    <row r="4228" spans="2:7" x14ac:dyDescent="0.2">
      <c r="B4228" s="36">
        <v>1155</v>
      </c>
      <c r="C4228" s="36" t="str">
        <f>SICODI!G1157</f>
        <v>PCB08</v>
      </c>
      <c r="D4228" s="140" t="str">
        <f>SICODI!H1157</f>
        <v>RIOSTRA PERFIL ANGULAR DE Fo Go DE 1 1/2 X 1 1/2 X 3/16 X 1500 MM.</v>
      </c>
      <c r="E4228" s="36" t="str">
        <f>SICODI!I1157</f>
        <v>UND.</v>
      </c>
      <c r="F4228" s="36"/>
      <c r="G4228" s="66">
        <f>SICODI!J1157</f>
        <v>11.71</v>
      </c>
    </row>
    <row r="4229" spans="2:7" x14ac:dyDescent="0.2">
      <c r="B4229" s="36">
        <v>1156</v>
      </c>
      <c r="C4229" s="36" t="str">
        <f>SICODI!G1158</f>
        <v>PCB10</v>
      </c>
      <c r="D4229" s="140" t="str">
        <f>SICODI!H1158</f>
        <v>RIOSTRA DE PERFIL ANGULAR DE Fo.Go DE 1 1/2 x 1 1/2 x 3/16 x 0.80m.</v>
      </c>
      <c r="E4229" s="36" t="str">
        <f>SICODI!I1158</f>
        <v>UND.</v>
      </c>
      <c r="F4229" s="36"/>
      <c r="G4229" s="66">
        <f>SICODI!J1158</f>
        <v>4.38</v>
      </c>
    </row>
    <row r="4230" spans="2:7" x14ac:dyDescent="0.2">
      <c r="B4230" s="36">
        <v>1157</v>
      </c>
      <c r="C4230" s="36" t="str">
        <f>SICODI!G1159</f>
        <v>PCB11</v>
      </c>
      <c r="D4230" s="140" t="str">
        <f>SICODI!H1159</f>
        <v>RIOSTRA DE PERFIL ANGULAR DE Fo.Go DE 2 x 2 x 3/16 x 0.80m</v>
      </c>
      <c r="E4230" s="36" t="str">
        <f>SICODI!I1159</f>
        <v>UND.</v>
      </c>
      <c r="F4230" s="36"/>
      <c r="G4230" s="66">
        <f>SICODI!J1159</f>
        <v>7.84</v>
      </c>
    </row>
    <row r="4231" spans="2:7" x14ac:dyDescent="0.2">
      <c r="B4231" s="36">
        <v>1158</v>
      </c>
      <c r="C4231" s="36" t="str">
        <f>SICODI!G1160</f>
        <v>PCB12</v>
      </c>
      <c r="D4231" s="140" t="str">
        <f>SICODI!H1160</f>
        <v>RIOSTRA DE PERFIL ANGULAR DE Fo.Go DE 2 x 2 x 3/16 x 1.00m</v>
      </c>
      <c r="E4231" s="36" t="str">
        <f>SICODI!I1160</f>
        <v>UND.</v>
      </c>
      <c r="F4231" s="36"/>
      <c r="G4231" s="66">
        <f>SICODI!J1160</f>
        <v>8.58</v>
      </c>
    </row>
    <row r="4232" spans="2:7" x14ac:dyDescent="0.2">
      <c r="B4232" s="36">
        <v>1159</v>
      </c>
      <c r="C4232" s="36" t="str">
        <f>SICODI!G1161</f>
        <v>PCB13</v>
      </c>
      <c r="D4232" s="140" t="str">
        <f>SICODI!H1161</f>
        <v>RIOSTRA DE PERFIL ANGULAR DE Fo.Go DE 2 1/2 x 2 1/2 x 1/4 x 2.50m</v>
      </c>
      <c r="E4232" s="36" t="str">
        <f>SICODI!I1161</f>
        <v>UND.</v>
      </c>
      <c r="F4232" s="36"/>
      <c r="G4232" s="66">
        <f>SICODI!J1161</f>
        <v>26.49</v>
      </c>
    </row>
    <row r="4233" spans="2:7" x14ac:dyDescent="0.2">
      <c r="B4233" s="36">
        <v>1160</v>
      </c>
      <c r="C4233" s="36" t="str">
        <f>SICODI!G1162</f>
        <v>PCB14</v>
      </c>
      <c r="D4233" s="140" t="str">
        <f>SICODI!H1162</f>
        <v>RIOSTRA DE PERFIL ANGULAR DE Fo.Go DE 3 x 3 x 1/4 x 2.50m</v>
      </c>
      <c r="E4233" s="36" t="str">
        <f>SICODI!I1162</f>
        <v>UND.</v>
      </c>
      <c r="F4233" s="36"/>
      <c r="G4233" s="66">
        <f>SICODI!J1162</f>
        <v>20.68</v>
      </c>
    </row>
    <row r="4234" spans="2:7" x14ac:dyDescent="0.2">
      <c r="B4234" s="36">
        <v>1161</v>
      </c>
      <c r="C4234" s="36" t="str">
        <f>SICODI!G1163</f>
        <v>PCB16</v>
      </c>
      <c r="D4234" s="140" t="str">
        <f>SICODI!H1163</f>
        <v>ANGULO ACERO GALVANIZADO SAE1020 3/16X1.1/4X1.1/4LINEA AEREA</v>
      </c>
      <c r="E4234" s="36" t="str">
        <f>SICODI!I1163</f>
        <v>UND.</v>
      </c>
      <c r="F4234" s="36"/>
      <c r="G4234" s="66">
        <f>SICODI!J1163</f>
        <v>3.96</v>
      </c>
    </row>
    <row r="4235" spans="2:7" x14ac:dyDescent="0.2">
      <c r="B4235" s="36">
        <v>1162</v>
      </c>
      <c r="C4235" s="36" t="str">
        <f>SICODI!G1164</f>
        <v>PCC01</v>
      </c>
      <c r="D4235" s="140" t="str">
        <f>SICODI!H1164</f>
        <v>CRUCETA ASIMETRICA DE CONCRETO ARMADO Za/1.50/0.90/250 CON AGUJERO 145 mm.</v>
      </c>
      <c r="E4235" s="36" t="str">
        <f>SICODI!I1164</f>
        <v>UND.</v>
      </c>
      <c r="F4235" s="36"/>
      <c r="G4235" s="66">
        <f>SICODI!J1164</f>
        <v>36.18</v>
      </c>
    </row>
    <row r="4236" spans="2:7" x14ac:dyDescent="0.2">
      <c r="B4236" s="36">
        <v>1163</v>
      </c>
      <c r="C4236" s="36" t="str">
        <f>SICODI!G1165</f>
        <v>PCC02</v>
      </c>
      <c r="D4236" s="140" t="str">
        <f>SICODI!H1165</f>
        <v>CRUCETA ASIMETRICA DE CONCRETO ARMADO Za/1.50/0.90/250 CON AGUJERO 180 mm.</v>
      </c>
      <c r="E4236" s="36" t="str">
        <f>SICODI!I1165</f>
        <v>UND.</v>
      </c>
      <c r="F4236" s="36"/>
      <c r="G4236" s="66">
        <f>SICODI!J1165</f>
        <v>41.73</v>
      </c>
    </row>
    <row r="4237" spans="2:7" x14ac:dyDescent="0.2">
      <c r="B4237" s="36">
        <v>1164</v>
      </c>
      <c r="C4237" s="36" t="str">
        <f>SICODI!G1166</f>
        <v>PCC03</v>
      </c>
      <c r="D4237" s="140" t="str">
        <f>SICODI!H1166</f>
        <v>CRUCETA ASIMETRICA DE CONCRETO ARMADO Za/1.50/0.90/250 CON AGUJERO 210 mm.</v>
      </c>
      <c r="E4237" s="36" t="str">
        <f>SICODI!I1166</f>
        <v>UND.</v>
      </c>
      <c r="F4237" s="36"/>
      <c r="G4237" s="66">
        <f>SICODI!J1166</f>
        <v>20.58</v>
      </c>
    </row>
    <row r="4238" spans="2:7" x14ac:dyDescent="0.2">
      <c r="B4238" s="36">
        <v>1165</v>
      </c>
      <c r="C4238" s="36" t="str">
        <f>SICODI!G1167</f>
        <v>PCC04</v>
      </c>
      <c r="D4238" s="140" t="str">
        <f>SICODI!H1167</f>
        <v>CRUCETA DE CONCRETO ARMADO Z/1.20/300; 145 mm. DIAM.</v>
      </c>
      <c r="E4238" s="36" t="str">
        <f>SICODI!I1167</f>
        <v>UND.</v>
      </c>
      <c r="F4238" s="36"/>
      <c r="G4238" s="66">
        <f>SICODI!J1167</f>
        <v>18.52</v>
      </c>
    </row>
    <row r="4239" spans="2:7" x14ac:dyDescent="0.2">
      <c r="B4239" s="36">
        <v>1166</v>
      </c>
      <c r="C4239" s="36" t="str">
        <f>SICODI!G1168</f>
        <v>PCC05</v>
      </c>
      <c r="D4239" s="140" t="str">
        <f>SICODI!H1168</f>
        <v>CRUCETA DE CONCRETO ARMADO Z/1.20/300; 160 mm. DIAM.</v>
      </c>
      <c r="E4239" s="36" t="str">
        <f>SICODI!I1168</f>
        <v>UND.</v>
      </c>
      <c r="F4239" s="36"/>
      <c r="G4239" s="66">
        <f>SICODI!J1168</f>
        <v>18.52</v>
      </c>
    </row>
    <row r="4240" spans="2:7" x14ac:dyDescent="0.2">
      <c r="B4240" s="36">
        <v>1167</v>
      </c>
      <c r="C4240" s="36" t="str">
        <f>SICODI!G1169</f>
        <v>PCC06</v>
      </c>
      <c r="D4240" s="140" t="str">
        <f>SICODI!H1169</f>
        <v>CRUCETA DE CONCRETO ARMADO Z/1.20/300; 185 mm. DIAM.</v>
      </c>
      <c r="E4240" s="36" t="str">
        <f>SICODI!I1169</f>
        <v>UND.</v>
      </c>
      <c r="F4240" s="36"/>
      <c r="G4240" s="66">
        <f>SICODI!J1169</f>
        <v>18.52</v>
      </c>
    </row>
    <row r="4241" spans="2:7" x14ac:dyDescent="0.2">
      <c r="B4241" s="36">
        <v>1168</v>
      </c>
      <c r="C4241" s="36" t="str">
        <f>SICODI!G1170</f>
        <v>PCC07</v>
      </c>
      <c r="D4241" s="140" t="str">
        <f>SICODI!H1170</f>
        <v>CRUCETA DE CONCRETO ARMADO Z/1.50/400; 185 mm. DIAM.</v>
      </c>
      <c r="E4241" s="36" t="str">
        <f>SICODI!I1170</f>
        <v>UND.</v>
      </c>
      <c r="F4241" s="36"/>
      <c r="G4241" s="66">
        <f>SICODI!J1170</f>
        <v>20.84</v>
      </c>
    </row>
    <row r="4242" spans="2:7" x14ac:dyDescent="0.2">
      <c r="B4242" s="36">
        <v>1169</v>
      </c>
      <c r="C4242" s="36" t="str">
        <f>SICODI!G1171</f>
        <v>PCC08</v>
      </c>
      <c r="D4242" s="140" t="str">
        <f>SICODI!H1171</f>
        <v>CRUCETA DE CONCRETO ARMADO Z/1.50/400; 195 mm. DIAM.</v>
      </c>
      <c r="E4242" s="36" t="str">
        <f>SICODI!I1171</f>
        <v>UND.</v>
      </c>
      <c r="F4242" s="36"/>
      <c r="G4242" s="66">
        <f>SICODI!J1171</f>
        <v>25.64</v>
      </c>
    </row>
    <row r="4243" spans="2:7" x14ac:dyDescent="0.2">
      <c r="B4243" s="36">
        <v>1170</v>
      </c>
      <c r="C4243" s="36" t="str">
        <f>SICODI!G1172</f>
        <v>PCC09</v>
      </c>
      <c r="D4243" s="140" t="str">
        <f>SICODI!H1172</f>
        <v>CRUCETA DE CONCRETO ARMADO Z/1.50/400; 220 mm. DIAM.</v>
      </c>
      <c r="E4243" s="36" t="str">
        <f>SICODI!I1172</f>
        <v>UND.</v>
      </c>
      <c r="F4243" s="36"/>
      <c r="G4243" s="66">
        <f>SICODI!J1172</f>
        <v>25.64</v>
      </c>
    </row>
    <row r="4244" spans="2:7" x14ac:dyDescent="0.2">
      <c r="B4244" s="36">
        <v>1171</v>
      </c>
      <c r="C4244" s="36" t="str">
        <f>SICODI!G1173</f>
        <v>PCC10</v>
      </c>
      <c r="D4244" s="140" t="str">
        <f>SICODI!H1173</f>
        <v>CRUCETA DE CONCRETO ARMADO Z/2.00/500; 160 mm. DIAM.</v>
      </c>
      <c r="E4244" s="36" t="str">
        <f>SICODI!I1173</f>
        <v>UND.</v>
      </c>
      <c r="F4244" s="36"/>
      <c r="G4244" s="66">
        <f>SICODI!J1173</f>
        <v>29.33</v>
      </c>
    </row>
    <row r="4245" spans="2:7" x14ac:dyDescent="0.2">
      <c r="B4245" s="36">
        <v>1172</v>
      </c>
      <c r="C4245" s="36" t="str">
        <f>SICODI!G1174</f>
        <v>PCC11</v>
      </c>
      <c r="D4245" s="140" t="str">
        <f>SICODI!H1174</f>
        <v>CRUCETA DE CONCRETO ARMADO Z/2.00/500; 195 mm. DIAM.</v>
      </c>
      <c r="E4245" s="36" t="str">
        <f>SICODI!I1174</f>
        <v>UND.</v>
      </c>
      <c r="F4245" s="36"/>
      <c r="G4245" s="66">
        <f>SICODI!J1174</f>
        <v>29.33</v>
      </c>
    </row>
    <row r="4246" spans="2:7" x14ac:dyDescent="0.2">
      <c r="B4246" s="36">
        <v>1173</v>
      </c>
      <c r="C4246" s="36" t="str">
        <f>SICODI!G1175</f>
        <v>PCC12</v>
      </c>
      <c r="D4246" s="140" t="str">
        <f>SICODI!H1175</f>
        <v>CRUCETA DE CONCRETO ARMADO Z/2.00/500; 220 mm. DIAM.</v>
      </c>
      <c r="E4246" s="36" t="str">
        <f>SICODI!I1175</f>
        <v>UND.</v>
      </c>
      <c r="F4246" s="36"/>
      <c r="G4246" s="66">
        <f>SICODI!J1175</f>
        <v>29.33</v>
      </c>
    </row>
    <row r="4247" spans="2:7" x14ac:dyDescent="0.2">
      <c r="B4247" s="36">
        <v>1174</v>
      </c>
      <c r="C4247" s="36" t="str">
        <f>SICODI!G1176</f>
        <v>PCC13</v>
      </c>
      <c r="D4247" s="140" t="str">
        <f>SICODI!H1176</f>
        <v>MENSULA DE CONCRETO ARMADO M/0.60/250 CON AGUJERO 145 mm. DIAM.</v>
      </c>
      <c r="E4247" s="36" t="str">
        <f>SICODI!I1176</f>
        <v>UND.</v>
      </c>
      <c r="F4247" s="36"/>
      <c r="G4247" s="66">
        <f>SICODI!J1176</f>
        <v>11.88</v>
      </c>
    </row>
    <row r="4248" spans="2:7" x14ac:dyDescent="0.2">
      <c r="B4248" s="36">
        <v>1175</v>
      </c>
      <c r="C4248" s="36" t="str">
        <f>SICODI!G1177</f>
        <v>PCC14</v>
      </c>
      <c r="D4248" s="140" t="str">
        <f>SICODI!H1177</f>
        <v>MENSULA DE CONCRETO ARMADO M/0.60/250 CON AGUJERO 170 mm. DIAM.</v>
      </c>
      <c r="E4248" s="36" t="str">
        <f>SICODI!I1177</f>
        <v>UND.</v>
      </c>
      <c r="F4248" s="36"/>
      <c r="G4248" s="66">
        <f>SICODI!J1177</f>
        <v>20.57</v>
      </c>
    </row>
    <row r="4249" spans="2:7" x14ac:dyDescent="0.2">
      <c r="B4249" s="36">
        <v>1176</v>
      </c>
      <c r="C4249" s="36" t="str">
        <f>SICODI!G1178</f>
        <v>PCC15</v>
      </c>
      <c r="D4249" s="140" t="str">
        <f>SICODI!H1178</f>
        <v>MENSULA DE CONCRETO ARMADO M/0.60/250 CON AGUJERO 200 mm. DIAM.</v>
      </c>
      <c r="E4249" s="36" t="str">
        <f>SICODI!I1178</f>
        <v>UND.</v>
      </c>
      <c r="F4249" s="36"/>
      <c r="G4249" s="66">
        <f>SICODI!J1178</f>
        <v>9.17</v>
      </c>
    </row>
    <row r="4250" spans="2:7" x14ac:dyDescent="0.2">
      <c r="B4250" s="36">
        <v>1177</v>
      </c>
      <c r="C4250" s="36" t="str">
        <f>SICODI!G1179</f>
        <v>PCC16</v>
      </c>
      <c r="D4250" s="140" t="str">
        <f>SICODI!H1179</f>
        <v>MENSULA DE CONCRETO ARMADO M/1.00/250 CON AGUJERO 145 mm. DIAM.</v>
      </c>
      <c r="E4250" s="36" t="str">
        <f>SICODI!I1179</f>
        <v>UND.</v>
      </c>
      <c r="F4250" s="36"/>
      <c r="G4250" s="66">
        <f>SICODI!J1179</f>
        <v>22.92</v>
      </c>
    </row>
    <row r="4251" spans="2:7" x14ac:dyDescent="0.2">
      <c r="B4251" s="36">
        <v>1178</v>
      </c>
      <c r="C4251" s="36" t="str">
        <f>SICODI!G1180</f>
        <v>PCC17</v>
      </c>
      <c r="D4251" s="140" t="str">
        <f>SICODI!H1180</f>
        <v>MENSULA DE CONCRETO ARMADO M/1.00/250 CON AGUJERO 170 mm. DIAM.</v>
      </c>
      <c r="E4251" s="36" t="str">
        <f>SICODI!I1180</f>
        <v>UND.</v>
      </c>
      <c r="F4251" s="36"/>
      <c r="G4251" s="66">
        <f>SICODI!J1180</f>
        <v>16.91</v>
      </c>
    </row>
    <row r="4252" spans="2:7" x14ac:dyDescent="0.2">
      <c r="B4252" s="36">
        <v>1179</v>
      </c>
      <c r="C4252" s="36" t="str">
        <f>SICODI!G1181</f>
        <v>PCC18</v>
      </c>
      <c r="D4252" s="140" t="str">
        <f>SICODI!H1181</f>
        <v>MENSULA DE CONCRETO ARMADO M/1.00/250 CON AGUJERO 200 mm. DIAM.</v>
      </c>
      <c r="E4252" s="36" t="str">
        <f>SICODI!I1181</f>
        <v>UND.</v>
      </c>
      <c r="F4252" s="36"/>
      <c r="G4252" s="66">
        <f>SICODI!J1181</f>
        <v>12.98</v>
      </c>
    </row>
    <row r="4253" spans="2:7" x14ac:dyDescent="0.2">
      <c r="B4253" s="36">
        <v>1180</v>
      </c>
      <c r="C4253" s="36" t="str">
        <f>SICODI!G1182</f>
        <v>PCC19</v>
      </c>
      <c r="D4253" s="140" t="str">
        <f>SICODI!H1182</f>
        <v>PALOMILLA DOBLE DE CONCRETO ARMADO PARA BIPOSTE (S.E. 400-630 KVA) DE 11 mts.</v>
      </c>
      <c r="E4253" s="36" t="str">
        <f>SICODI!I1182</f>
        <v>UND.</v>
      </c>
      <c r="F4253" s="36"/>
      <c r="G4253" s="66">
        <f>SICODI!J1182</f>
        <v>21.64</v>
      </c>
    </row>
    <row r="4254" spans="2:7" x14ac:dyDescent="0.2">
      <c r="B4254" s="36">
        <v>1181</v>
      </c>
      <c r="C4254" s="36" t="str">
        <f>SICODI!G1183</f>
        <v>PCC20</v>
      </c>
      <c r="D4254" s="140" t="str">
        <f>SICODI!H1183</f>
        <v>PALOMILLA DOBLE DE CONCRETO ARMADO PARA BIPOSTE DE 11 mts.</v>
      </c>
      <c r="E4254" s="36" t="str">
        <f>SICODI!I1183</f>
        <v>UND.</v>
      </c>
      <c r="F4254" s="36"/>
      <c r="G4254" s="66">
        <f>SICODI!J1183</f>
        <v>23.82</v>
      </c>
    </row>
    <row r="4255" spans="2:7" x14ac:dyDescent="0.2">
      <c r="B4255" s="36">
        <v>1182</v>
      </c>
      <c r="C4255" s="36" t="str">
        <f>SICODI!G1184</f>
        <v>PCC21</v>
      </c>
      <c r="D4255" s="140" t="str">
        <f>SICODI!H1184</f>
        <v>PALOMILLA DOBLE DE CONCRETO ARMADO PARA BIPOSTE DE 13 mts.</v>
      </c>
      <c r="E4255" s="36" t="str">
        <f>SICODI!I1184</f>
        <v>UND.</v>
      </c>
      <c r="F4255" s="36"/>
      <c r="G4255" s="66">
        <f>SICODI!J1184</f>
        <v>29.26</v>
      </c>
    </row>
    <row r="4256" spans="2:7" x14ac:dyDescent="0.2">
      <c r="B4256" s="36">
        <v>1183</v>
      </c>
      <c r="C4256" s="36" t="str">
        <f>SICODI!G1185</f>
        <v>PCC22</v>
      </c>
      <c r="D4256" s="140" t="str">
        <f>SICODI!H1185</f>
        <v>CRUCETA DE CONCRETO ARMADO  Z/2.4/600 -275MMD. MONTAJE A POSTE.</v>
      </c>
      <c r="E4256" s="36" t="str">
        <f>SICODI!I1185</f>
        <v>UND.</v>
      </c>
      <c r="F4256" s="36"/>
      <c r="G4256" s="66">
        <f>SICODI!J1185</f>
        <v>45.69</v>
      </c>
    </row>
    <row r="4257" spans="2:7" x14ac:dyDescent="0.2">
      <c r="B4257" s="36">
        <v>1184</v>
      </c>
      <c r="C4257" s="36" t="str">
        <f>SICODI!G1186</f>
        <v>PCC24</v>
      </c>
      <c r="D4257" s="140" t="str">
        <f>SICODI!H1186</f>
        <v>MENSULA DE CONCRETO ARMADO  M/0.60/250 DE 245MMD MONTAJE POSTE</v>
      </c>
      <c r="E4257" s="36" t="str">
        <f>SICODI!I1186</f>
        <v>UND.</v>
      </c>
      <c r="F4257" s="36"/>
      <c r="G4257" s="66">
        <f>SICODI!J1186</f>
        <v>11.94</v>
      </c>
    </row>
    <row r="4258" spans="2:7" x14ac:dyDescent="0.2">
      <c r="B4258" s="36">
        <v>1185</v>
      </c>
      <c r="C4258" s="36" t="str">
        <f>SICODI!G1187</f>
        <v>PCC25</v>
      </c>
      <c r="D4258" s="140" t="str">
        <f>SICODI!H1187</f>
        <v>MENSULA DE CONCRETO ARMADO M/1.00/250 DE 275MMD MONTAJE POSTE</v>
      </c>
      <c r="E4258" s="36" t="str">
        <f>SICODI!I1187</f>
        <v>UND.</v>
      </c>
      <c r="F4258" s="36"/>
      <c r="G4258" s="66">
        <f>SICODI!J1187</f>
        <v>26.1</v>
      </c>
    </row>
    <row r="4259" spans="2:7" x14ac:dyDescent="0.2">
      <c r="B4259" s="36">
        <v>1186</v>
      </c>
      <c r="C4259" s="36" t="str">
        <f>SICODI!G1188</f>
        <v>PCF01</v>
      </c>
      <c r="D4259" s="140" t="str">
        <f>SICODI!H1188</f>
        <v>CRUCETA DE FIERRO DE 1.2 MTS.  PARA BASE SOPORTE DE TRANSFORMADORES  MONOPOSTE</v>
      </c>
      <c r="E4259" s="36" t="str">
        <f>SICODI!I1188</f>
        <v>UND.</v>
      </c>
      <c r="F4259" s="36"/>
      <c r="G4259" s="66">
        <f>SICODI!J1188</f>
        <v>12.88</v>
      </c>
    </row>
    <row r="4260" spans="2:7" x14ac:dyDescent="0.2">
      <c r="B4260" s="36">
        <v>1187</v>
      </c>
      <c r="C4260" s="36" t="str">
        <f>SICODI!G1189</f>
        <v>PCF02</v>
      </c>
      <c r="D4260" s="140" t="str">
        <f>SICODI!H1189</f>
        <v>CRUCETA DE FIERRO DE 1.50 MTS</v>
      </c>
      <c r="E4260" s="36" t="str">
        <f>SICODI!I1189</f>
        <v>UND.</v>
      </c>
      <c r="F4260" s="36"/>
      <c r="G4260" s="66">
        <f>SICODI!J1189</f>
        <v>11.78</v>
      </c>
    </row>
    <row r="4261" spans="2:7" x14ac:dyDescent="0.2">
      <c r="B4261" s="36">
        <v>1188</v>
      </c>
      <c r="C4261" s="36" t="str">
        <f>SICODI!G1190</f>
        <v>PCF03</v>
      </c>
      <c r="D4261" s="140" t="str">
        <f>SICODI!H1190</f>
        <v>CRUCETA DE FIERRO DE 2.40 MTS.</v>
      </c>
      <c r="E4261" s="36" t="str">
        <f>SICODI!I1190</f>
        <v>UND.</v>
      </c>
      <c r="F4261" s="36"/>
      <c r="G4261" s="66">
        <f>SICODI!J1190</f>
        <v>12.64</v>
      </c>
    </row>
    <row r="4262" spans="2:7" x14ac:dyDescent="0.2">
      <c r="B4262" s="36">
        <v>1189</v>
      </c>
      <c r="C4262" s="36" t="str">
        <f>SICODI!G1191</f>
        <v>PCF04</v>
      </c>
      <c r="D4262" s="140" t="str">
        <f>SICODI!H1191</f>
        <v>CRUCETA DE FIERRO DE 2.40 MTS.  PARA BASE SOPORTE DE TRANSFORMADORES</v>
      </c>
      <c r="E4262" s="36" t="str">
        <f>SICODI!I1191</f>
        <v>UND.</v>
      </c>
      <c r="F4262" s="36"/>
      <c r="G4262" s="66">
        <f>SICODI!J1191</f>
        <v>12.88</v>
      </c>
    </row>
    <row r="4263" spans="2:7" x14ac:dyDescent="0.2">
      <c r="B4263" s="36">
        <v>1190</v>
      </c>
      <c r="C4263" s="36" t="str">
        <f>SICODI!G1192</f>
        <v>PCF05</v>
      </c>
      <c r="D4263" s="140" t="str">
        <f>SICODI!H1192</f>
        <v>PALOMILLA DE FIERRO LARGO PARA AISLADORES</v>
      </c>
      <c r="E4263" s="36" t="str">
        <f>SICODI!I1192</f>
        <v>UND.</v>
      </c>
      <c r="F4263" s="36"/>
      <c r="G4263" s="66">
        <f>SICODI!J1192</f>
        <v>11.19</v>
      </c>
    </row>
    <row r="4264" spans="2:7" x14ac:dyDescent="0.2">
      <c r="B4264" s="36">
        <v>1191</v>
      </c>
      <c r="C4264" s="36" t="str">
        <f>SICODI!G1193</f>
        <v>PCF06</v>
      </c>
      <c r="D4264" s="140" t="str">
        <f>SICODI!H1193</f>
        <v>PALOMILLA EN  E</v>
      </c>
      <c r="E4264" s="36" t="str">
        <f>SICODI!I1193</f>
        <v>UND.</v>
      </c>
      <c r="F4264" s="36"/>
      <c r="G4264" s="66">
        <f>SICODI!J1193</f>
        <v>23.53</v>
      </c>
    </row>
    <row r="4265" spans="2:7" x14ac:dyDescent="0.2">
      <c r="B4265" s="36">
        <v>1192</v>
      </c>
      <c r="C4265" s="36" t="str">
        <f>SICODI!G1194</f>
        <v>PCF07</v>
      </c>
      <c r="D4265" s="140" t="str">
        <f>SICODI!H1194</f>
        <v>CRUCETA DE FIERRO DE 4.30 MTS</v>
      </c>
      <c r="E4265" s="36" t="str">
        <f>SICODI!I1194</f>
        <v>UND.</v>
      </c>
      <c r="F4265" s="36"/>
      <c r="G4265" s="66">
        <f>SICODI!J1194</f>
        <v>30.68</v>
      </c>
    </row>
    <row r="4266" spans="2:7" x14ac:dyDescent="0.2">
      <c r="B4266" s="36">
        <v>1193</v>
      </c>
      <c r="C4266" s="36" t="str">
        <f>SICODI!G1195</f>
        <v>PCH01</v>
      </c>
      <c r="D4266" s="140" t="str">
        <f>SICODI!H1195</f>
        <v>CRUCETA DE HORMIGON PRETENSADO, 1.20m/180-200 KG/mm2</v>
      </c>
      <c r="E4266" s="36" t="str">
        <f>SICODI!I1195</f>
        <v>UND.</v>
      </c>
      <c r="F4266" s="36"/>
      <c r="G4266" s="66">
        <f>SICODI!J1195</f>
        <v>24</v>
      </c>
    </row>
    <row r="4267" spans="2:7" x14ac:dyDescent="0.2">
      <c r="B4267" s="36">
        <v>1194</v>
      </c>
      <c r="C4267" s="36" t="str">
        <f>SICODI!G1196</f>
        <v>PCM01</v>
      </c>
      <c r="D4267" s="140" t="str">
        <f>SICODI!H1196</f>
        <v>CRUCETA DE MADERA DE 1000 X  90 X 115 mm. ( 3.3' X 3 1/2 X 4 1/2)</v>
      </c>
      <c r="E4267" s="36" t="str">
        <f>SICODI!I1196</f>
        <v>UND.</v>
      </c>
      <c r="F4267" s="36"/>
      <c r="G4267" s="66">
        <f>SICODI!J1196</f>
        <v>11.66</v>
      </c>
    </row>
    <row r="4268" spans="2:7" x14ac:dyDescent="0.2">
      <c r="B4268" s="36">
        <v>1195</v>
      </c>
      <c r="C4268" s="36" t="str">
        <f>SICODI!G1197</f>
        <v>PCM02</v>
      </c>
      <c r="D4268" s="140" t="str">
        <f>SICODI!H1197</f>
        <v>CRUCETA DE MADERA DE 1500 X  90 X 115 mm. ( 5' X 3 1/2 X 4 1/2 )</v>
      </c>
      <c r="E4268" s="36" t="str">
        <f>SICODI!I1197</f>
        <v>UND.</v>
      </c>
      <c r="F4268" s="36"/>
      <c r="G4268" s="66">
        <f>SICODI!J1197</f>
        <v>12.44</v>
      </c>
    </row>
    <row r="4269" spans="2:7" x14ac:dyDescent="0.2">
      <c r="B4269" s="36">
        <v>1196</v>
      </c>
      <c r="C4269" s="36" t="str">
        <f>SICODI!G1198</f>
        <v>PCM03</v>
      </c>
      <c r="D4269" s="140" t="str">
        <f>SICODI!H1198</f>
        <v>CRUCETA DE MADERA DE 1500 X 100 X 125 mm. ( 5' X 4 X 5 )</v>
      </c>
      <c r="E4269" s="36" t="str">
        <f>SICODI!I1198</f>
        <v>UND.</v>
      </c>
      <c r="F4269" s="36"/>
      <c r="G4269" s="66">
        <f>SICODI!J1198</f>
        <v>20.12</v>
      </c>
    </row>
    <row r="4270" spans="2:7" x14ac:dyDescent="0.2">
      <c r="B4270" s="36">
        <v>1197</v>
      </c>
      <c r="C4270" s="36" t="str">
        <f>SICODI!G1199</f>
        <v>PCM04</v>
      </c>
      <c r="D4270" s="140" t="str">
        <f>SICODI!H1199</f>
        <v>CRUCETA DE MADERA DE 1800 X  90 X 115 mm. ( 6' X 3 1/2 X 4 1/2 )</v>
      </c>
      <c r="E4270" s="36" t="str">
        <f>SICODI!I1199</f>
        <v>UND.</v>
      </c>
      <c r="F4270" s="36"/>
      <c r="G4270" s="66">
        <f>SICODI!J1199</f>
        <v>13.35</v>
      </c>
    </row>
    <row r="4271" spans="2:7" x14ac:dyDescent="0.2">
      <c r="B4271" s="36">
        <v>1198</v>
      </c>
      <c r="C4271" s="36" t="str">
        <f>SICODI!G1200</f>
        <v>PCM05</v>
      </c>
      <c r="D4271" s="140" t="str">
        <f>SICODI!H1200</f>
        <v>CRUCETA DE MADERA DE 2400 X  90 X 115 mm. ( 8' X 3 1/2 X 4 1/2 )</v>
      </c>
      <c r="E4271" s="36" t="str">
        <f>SICODI!I1200</f>
        <v>UND.</v>
      </c>
      <c r="F4271" s="36"/>
      <c r="G4271" s="66">
        <f>SICODI!J1200</f>
        <v>28.9</v>
      </c>
    </row>
    <row r="4272" spans="2:7" x14ac:dyDescent="0.2">
      <c r="B4272" s="36">
        <v>1199</v>
      </c>
      <c r="C4272" s="36" t="str">
        <f>SICODI!G1201</f>
        <v>PCM06</v>
      </c>
      <c r="D4272" s="140" t="str">
        <f>SICODI!H1201</f>
        <v>CRUCETA DE MADERA DE 2400 X  95 X 120 mm. ( 8' X 3 3/4 X 4 3/4 )</v>
      </c>
      <c r="E4272" s="36" t="str">
        <f>SICODI!I1201</f>
        <v>UND.</v>
      </c>
      <c r="F4272" s="36"/>
      <c r="G4272" s="66">
        <f>SICODI!J1201</f>
        <v>36.92</v>
      </c>
    </row>
    <row r="4273" spans="2:7" x14ac:dyDescent="0.2">
      <c r="B4273" s="36">
        <v>1200</v>
      </c>
      <c r="C4273" s="36" t="str">
        <f>SICODI!G1202</f>
        <v>PCM07</v>
      </c>
      <c r="D4273" s="140" t="str">
        <f>SICODI!H1202</f>
        <v>CRUCETA DE MADERA DE 3000 X  95 X 120 mm. ( 10' X 3 3/4 X 4 1/2 )</v>
      </c>
      <c r="E4273" s="36" t="str">
        <f>SICODI!I1202</f>
        <v>UND.</v>
      </c>
      <c r="F4273" s="36"/>
      <c r="G4273" s="66">
        <f>SICODI!J1202</f>
        <v>50.43</v>
      </c>
    </row>
    <row r="4274" spans="2:7" x14ac:dyDescent="0.2">
      <c r="B4274" s="36">
        <v>1201</v>
      </c>
      <c r="C4274" s="36" t="str">
        <f>SICODI!G1203</f>
        <v>PCM10</v>
      </c>
      <c r="D4274" s="140" t="str">
        <f>SICODI!H1203</f>
        <v>CRUCETA DE MADERA DE 4 x 5 x 2.50m</v>
      </c>
      <c r="E4274" s="36" t="str">
        <f>SICODI!I1203</f>
        <v>UND.</v>
      </c>
      <c r="F4274" s="36"/>
      <c r="G4274" s="66">
        <f>SICODI!J1203</f>
        <v>21.43</v>
      </c>
    </row>
    <row r="4275" spans="2:7" x14ac:dyDescent="0.2">
      <c r="B4275" s="36">
        <v>1202</v>
      </c>
      <c r="C4275" s="36" t="str">
        <f>SICODI!G1204</f>
        <v>PCM11</v>
      </c>
      <c r="D4275" s="140" t="str">
        <f>SICODI!H1204</f>
        <v>CRUCETA DE MADERA DE 4 x 5 x 3.00m</v>
      </c>
      <c r="E4275" s="36" t="str">
        <f>SICODI!I1204</f>
        <v>UND.</v>
      </c>
      <c r="F4275" s="36"/>
      <c r="G4275" s="66">
        <f>SICODI!J1204</f>
        <v>20.92</v>
      </c>
    </row>
    <row r="4276" spans="2:7" x14ac:dyDescent="0.2">
      <c r="B4276" s="36">
        <v>1203</v>
      </c>
      <c r="C4276" s="36" t="str">
        <f>SICODI!G1205</f>
        <v>PCM14</v>
      </c>
      <c r="D4276" s="140" t="str">
        <f>SICODI!H1205</f>
        <v>CRUCETA DE MADERA DE 4X 4X 1.3 PIES</v>
      </c>
      <c r="E4276" s="36" t="str">
        <f>SICODI!I1205</f>
        <v>UND.</v>
      </c>
      <c r="F4276" s="36"/>
      <c r="G4276" s="66">
        <f>SICODI!J1205</f>
        <v>4.6100000000000003</v>
      </c>
    </row>
    <row r="4277" spans="2:7" x14ac:dyDescent="0.2">
      <c r="B4277" s="36">
        <v>1204</v>
      </c>
      <c r="C4277" s="36" t="str">
        <f>SICODI!G1206</f>
        <v>PCM16</v>
      </c>
      <c r="D4277" s="140" t="str">
        <f>SICODI!H1206</f>
        <v>CRUCETA DE MADERA DE 4X 4X 4 PIES</v>
      </c>
      <c r="E4277" s="36" t="str">
        <f>SICODI!I1206</f>
        <v>UND.</v>
      </c>
      <c r="F4277" s="36"/>
      <c r="G4277" s="66">
        <f>SICODI!J1206</f>
        <v>10.08</v>
      </c>
    </row>
    <row r="4278" spans="2:7" x14ac:dyDescent="0.2">
      <c r="B4278" s="36">
        <v>1205</v>
      </c>
      <c r="C4278" s="36" t="str">
        <f>SICODI!G1207</f>
        <v>PPC01</v>
      </c>
      <c r="D4278" s="140" t="str">
        <f>SICODI!H1207</f>
        <v>POSTE DE CONCRETO ARMADO DE  7/100/120/225</v>
      </c>
      <c r="E4278" s="36" t="str">
        <f>SICODI!I1207</f>
        <v>UND.</v>
      </c>
      <c r="F4278" s="36"/>
      <c r="G4278" s="66">
        <f>SICODI!J1207</f>
        <v>90.25</v>
      </c>
    </row>
    <row r="4279" spans="2:7" x14ac:dyDescent="0.2">
      <c r="B4279" s="36">
        <v>1206</v>
      </c>
      <c r="C4279" s="36" t="str">
        <f>SICODI!G1208</f>
        <v>PPC02</v>
      </c>
      <c r="D4279" s="140" t="str">
        <f>SICODI!H1208</f>
        <v>POSTE DE CONCRETO ARMADO DE  7/200/120/225</v>
      </c>
      <c r="E4279" s="36" t="str">
        <f>SICODI!I1208</f>
        <v>UND.</v>
      </c>
      <c r="F4279" s="36"/>
      <c r="G4279" s="66">
        <f>SICODI!J1208</f>
        <v>115.23</v>
      </c>
    </row>
    <row r="4280" spans="2:7" x14ac:dyDescent="0.2">
      <c r="B4280" s="36">
        <v>1207</v>
      </c>
      <c r="C4280" s="36" t="str">
        <f>SICODI!G1209</f>
        <v>PPC03</v>
      </c>
      <c r="D4280" s="140" t="str">
        <f>SICODI!H1209</f>
        <v>POSTE DE CONCRETO ARMADO DE  7/300/120/225</v>
      </c>
      <c r="E4280" s="36" t="str">
        <f>SICODI!I1209</f>
        <v>UND.</v>
      </c>
      <c r="F4280" s="36"/>
      <c r="G4280" s="66">
        <f>SICODI!J1209</f>
        <v>135.03</v>
      </c>
    </row>
    <row r="4281" spans="2:7" x14ac:dyDescent="0.2">
      <c r="B4281" s="36">
        <v>1208</v>
      </c>
      <c r="C4281" s="36" t="str">
        <f>SICODI!G1210</f>
        <v>PPC04</v>
      </c>
      <c r="D4281" s="140" t="str">
        <f>SICODI!H1210</f>
        <v>POSTE DE CONCRETO ARMADO DE  7/70/90/195</v>
      </c>
      <c r="E4281" s="36" t="str">
        <f>SICODI!I1210</f>
        <v>UND.</v>
      </c>
      <c r="F4281" s="36"/>
      <c r="G4281" s="66">
        <f>SICODI!J1210</f>
        <v>89.83</v>
      </c>
    </row>
    <row r="4282" spans="2:7" x14ac:dyDescent="0.2">
      <c r="B4282" s="36">
        <v>1209</v>
      </c>
      <c r="C4282" s="36" t="str">
        <f>SICODI!G1211</f>
        <v>PPC05</v>
      </c>
      <c r="D4282" s="140" t="str">
        <f>SICODI!H1211</f>
        <v>POSTE DE CONCRETO ARMADO DE  8/200/120/240</v>
      </c>
      <c r="E4282" s="36" t="str">
        <f>SICODI!I1211</f>
        <v>UND.</v>
      </c>
      <c r="F4282" s="36"/>
      <c r="G4282" s="66">
        <f>SICODI!J1211</f>
        <v>136.80000000000001</v>
      </c>
    </row>
    <row r="4283" spans="2:7" x14ac:dyDescent="0.2">
      <c r="B4283" s="36">
        <v>1210</v>
      </c>
      <c r="C4283" s="36" t="str">
        <f>SICODI!G1212</f>
        <v>PPC06</v>
      </c>
      <c r="D4283" s="140" t="str">
        <f>SICODI!H1212</f>
        <v>POSTE DE CONCRETO ARMADO DE  8/300/120/240</v>
      </c>
      <c r="E4283" s="36" t="str">
        <f>SICODI!I1212</f>
        <v>UND.</v>
      </c>
      <c r="F4283" s="36"/>
      <c r="G4283" s="66">
        <f>SICODI!J1212</f>
        <v>162</v>
      </c>
    </row>
    <row r="4284" spans="2:7" x14ac:dyDescent="0.2">
      <c r="B4284" s="36">
        <v>1211</v>
      </c>
      <c r="C4284" s="36" t="str">
        <f>SICODI!G1213</f>
        <v>PPC07</v>
      </c>
      <c r="D4284" s="140" t="str">
        <f>SICODI!H1213</f>
        <v>POSTE DE CONCRETO ARMADO DE  8/70/90/210</v>
      </c>
      <c r="E4284" s="36" t="str">
        <f>SICODI!I1213</f>
        <v>UND.</v>
      </c>
      <c r="F4284" s="36"/>
      <c r="G4284" s="66">
        <f>SICODI!J1213</f>
        <v>98.74</v>
      </c>
    </row>
    <row r="4285" spans="2:7" x14ac:dyDescent="0.2">
      <c r="B4285" s="36">
        <v>1212</v>
      </c>
      <c r="C4285" s="36" t="str">
        <f>SICODI!G1214</f>
        <v>PPC08</v>
      </c>
      <c r="D4285" s="140" t="str">
        <f>SICODI!H1214</f>
        <v>POSTE DE CONCRETO ARMADO DE  9/200/120/255</v>
      </c>
      <c r="E4285" s="36" t="str">
        <f>SICODI!I1214</f>
        <v>UND.</v>
      </c>
      <c r="F4285" s="36"/>
      <c r="G4285" s="66">
        <f>SICODI!J1214</f>
        <v>159.16999999999999</v>
      </c>
    </row>
    <row r="4286" spans="2:7" x14ac:dyDescent="0.2">
      <c r="B4286" s="36">
        <v>1213</v>
      </c>
      <c r="C4286" s="36" t="str">
        <f>SICODI!G1215</f>
        <v>PPC09</v>
      </c>
      <c r="D4286" s="140" t="str">
        <f>SICODI!H1215</f>
        <v>POSTE DE CONCRETO ARMADO DE  9/300/120/255</v>
      </c>
      <c r="E4286" s="36" t="str">
        <f>SICODI!I1215</f>
        <v>UND.</v>
      </c>
      <c r="F4286" s="36"/>
      <c r="G4286" s="66">
        <f>SICODI!J1215</f>
        <v>190.24</v>
      </c>
    </row>
    <row r="4287" spans="2:7" x14ac:dyDescent="0.2">
      <c r="B4287" s="36">
        <v>1214</v>
      </c>
      <c r="C4287" s="36" t="str">
        <f>SICODI!G1216</f>
        <v>PPC10</v>
      </c>
      <c r="D4287" s="140" t="str">
        <f>SICODI!H1216</f>
        <v>POSTE DE CONCRETO ARMADO DE  9/400/140/275</v>
      </c>
      <c r="E4287" s="36" t="str">
        <f>SICODI!I1216</f>
        <v>UND.</v>
      </c>
      <c r="F4287" s="36"/>
      <c r="G4287" s="66">
        <f>SICODI!J1216</f>
        <v>192.02</v>
      </c>
    </row>
    <row r="4288" spans="2:7" x14ac:dyDescent="0.2">
      <c r="B4288" s="36">
        <v>1215</v>
      </c>
      <c r="C4288" s="36" t="str">
        <f>SICODI!G1217</f>
        <v>PPC11</v>
      </c>
      <c r="D4288" s="140" t="str">
        <f>SICODI!H1217</f>
        <v>POSTE DE CONCRETO ARMADO DE 11/200/120/285</v>
      </c>
      <c r="E4288" s="36" t="str">
        <f>SICODI!I1217</f>
        <v>UND.</v>
      </c>
      <c r="F4288" s="36"/>
      <c r="G4288" s="66">
        <f>SICODI!J1217</f>
        <v>206.03</v>
      </c>
    </row>
    <row r="4289" spans="2:7" x14ac:dyDescent="0.2">
      <c r="B4289" s="36">
        <v>1216</v>
      </c>
      <c r="C4289" s="36" t="str">
        <f>SICODI!G1218</f>
        <v>PPC12</v>
      </c>
      <c r="D4289" s="140" t="str">
        <f>SICODI!H1218</f>
        <v>POSTE DE CONCRETO ARMADO DE 11/300/120/285</v>
      </c>
      <c r="E4289" s="36" t="str">
        <f>SICODI!I1218</f>
        <v>UND.</v>
      </c>
      <c r="F4289" s="36"/>
      <c r="G4289" s="66">
        <f>SICODI!J1218</f>
        <v>250.13</v>
      </c>
    </row>
    <row r="4290" spans="2:7" x14ac:dyDescent="0.2">
      <c r="B4290" s="36">
        <v>1217</v>
      </c>
      <c r="C4290" s="36" t="str">
        <f>SICODI!G1219</f>
        <v>PPC13</v>
      </c>
      <c r="D4290" s="140" t="str">
        <f>SICODI!H1219</f>
        <v>POSTE DE CONCRETO ARMADO DE 11/400/140/305</v>
      </c>
      <c r="E4290" s="36" t="str">
        <f>SICODI!I1219</f>
        <v>UND.</v>
      </c>
      <c r="F4290" s="36"/>
      <c r="G4290" s="66">
        <f>SICODI!J1219</f>
        <v>261.49</v>
      </c>
    </row>
    <row r="4291" spans="2:7" x14ac:dyDescent="0.2">
      <c r="B4291" s="36">
        <v>1218</v>
      </c>
      <c r="C4291" s="36" t="str">
        <f>SICODI!G1220</f>
        <v>PPC14</v>
      </c>
      <c r="D4291" s="140" t="str">
        <f>SICODI!H1220</f>
        <v>POSTE DE CONCRETO ARMADO DE 11/500/160/325</v>
      </c>
      <c r="E4291" s="36" t="str">
        <f>SICODI!I1220</f>
        <v>UND.</v>
      </c>
      <c r="F4291" s="36"/>
      <c r="G4291" s="66">
        <f>SICODI!J1220</f>
        <v>300.5</v>
      </c>
    </row>
    <row r="4292" spans="2:7" x14ac:dyDescent="0.2">
      <c r="B4292" s="36">
        <v>1219</v>
      </c>
      <c r="C4292" s="36" t="str">
        <f>SICODI!G1221</f>
        <v>PPC15</v>
      </c>
      <c r="D4292" s="140" t="str">
        <f>SICODI!H1221</f>
        <v>POSTE DE CONCRETO ARMADO DE 12/200/120/300</v>
      </c>
      <c r="E4292" s="36" t="str">
        <f>SICODI!I1221</f>
        <v>UND.</v>
      </c>
      <c r="F4292" s="36"/>
      <c r="G4292" s="66">
        <f>SICODI!J1221</f>
        <v>230.4</v>
      </c>
    </row>
    <row r="4293" spans="2:7" x14ac:dyDescent="0.2">
      <c r="B4293" s="36">
        <v>1220</v>
      </c>
      <c r="C4293" s="36" t="str">
        <f>SICODI!G1222</f>
        <v>PPC16</v>
      </c>
      <c r="D4293" s="140" t="str">
        <f>SICODI!H1222</f>
        <v>POSTE DE CONCRETO ARMADO DE 12/300/150/330</v>
      </c>
      <c r="E4293" s="36" t="str">
        <f>SICODI!I1222</f>
        <v>UND.</v>
      </c>
      <c r="F4293" s="36"/>
      <c r="G4293" s="66">
        <f>SICODI!J1222</f>
        <v>281.68</v>
      </c>
    </row>
    <row r="4294" spans="2:7" x14ac:dyDescent="0.2">
      <c r="B4294" s="36">
        <v>1221</v>
      </c>
      <c r="C4294" s="36" t="str">
        <f>SICODI!G1223</f>
        <v>PPC17</v>
      </c>
      <c r="D4294" s="140" t="str">
        <f>SICODI!H1223</f>
        <v>POSTE DE CONCRETO ARMADO DE 12/400/150/330</v>
      </c>
      <c r="E4294" s="36" t="str">
        <f>SICODI!I1223</f>
        <v>UND.</v>
      </c>
      <c r="F4294" s="36"/>
      <c r="G4294" s="66">
        <f>SICODI!J1223</f>
        <v>305.79000000000002</v>
      </c>
    </row>
    <row r="4295" spans="2:7" x14ac:dyDescent="0.2">
      <c r="B4295" s="36">
        <v>1222</v>
      </c>
      <c r="C4295" s="36" t="str">
        <f>SICODI!G1224</f>
        <v>PPC18</v>
      </c>
      <c r="D4295" s="140" t="str">
        <f>SICODI!H1224</f>
        <v>POSTE DE CONCRETO ARMADO DE 13/200/140/335</v>
      </c>
      <c r="E4295" s="36" t="str">
        <f>SICODI!I1224</f>
        <v>UND.</v>
      </c>
      <c r="F4295" s="36"/>
      <c r="G4295" s="66">
        <f>SICODI!J1224</f>
        <v>255.39</v>
      </c>
    </row>
    <row r="4296" spans="2:7" x14ac:dyDescent="0.2">
      <c r="B4296" s="36">
        <v>1223</v>
      </c>
      <c r="C4296" s="36" t="str">
        <f>SICODI!G1225</f>
        <v>PPC19</v>
      </c>
      <c r="D4296" s="140" t="str">
        <f>SICODI!H1225</f>
        <v>POSTE DE CONCRETO ARMADO DE 13/300/150/345</v>
      </c>
      <c r="E4296" s="36" t="str">
        <f>SICODI!I1225</f>
        <v>UND.</v>
      </c>
      <c r="F4296" s="36"/>
      <c r="G4296" s="66">
        <f>SICODI!J1225</f>
        <v>314.14999999999998</v>
      </c>
    </row>
    <row r="4297" spans="2:7" x14ac:dyDescent="0.2">
      <c r="B4297" s="36">
        <v>1224</v>
      </c>
      <c r="C4297" s="36" t="str">
        <f>SICODI!G1226</f>
        <v>PPC20</v>
      </c>
      <c r="D4297" s="140" t="str">
        <f>SICODI!H1226</f>
        <v>POSTE DE CONCRETO ARMADO DE 13/400/150/345</v>
      </c>
      <c r="E4297" s="36" t="str">
        <f>SICODI!I1226</f>
        <v>UND.</v>
      </c>
      <c r="F4297" s="36"/>
      <c r="G4297" s="66">
        <f>SICODI!J1226</f>
        <v>364.69</v>
      </c>
    </row>
    <row r="4298" spans="2:7" x14ac:dyDescent="0.2">
      <c r="B4298" s="36">
        <v>1225</v>
      </c>
      <c r="C4298" s="36" t="str">
        <f>SICODI!G1227</f>
        <v>PPC21</v>
      </c>
      <c r="D4298" s="140" t="str">
        <f>SICODI!H1227</f>
        <v>POSTE DE CONCRETO ARMADO DE 13/500/160/355</v>
      </c>
      <c r="E4298" s="36" t="str">
        <f>SICODI!I1227</f>
        <v>UND.</v>
      </c>
      <c r="F4298" s="36"/>
      <c r="G4298" s="66">
        <f>SICODI!J1227</f>
        <v>371.69</v>
      </c>
    </row>
    <row r="4299" spans="2:7" x14ac:dyDescent="0.2">
      <c r="B4299" s="36">
        <v>1226</v>
      </c>
      <c r="C4299" s="36" t="str">
        <f>SICODI!G1228</f>
        <v>PPC22</v>
      </c>
      <c r="D4299" s="140" t="str">
        <f>SICODI!H1228</f>
        <v>POSTE DE CONCRETO ARMADO DE 15/200/135/360</v>
      </c>
      <c r="E4299" s="36" t="str">
        <f>SICODI!I1228</f>
        <v>UND.</v>
      </c>
      <c r="F4299" s="36"/>
      <c r="G4299" s="66">
        <f>SICODI!J1228</f>
        <v>306.98</v>
      </c>
    </row>
    <row r="4300" spans="2:7" x14ac:dyDescent="0.2">
      <c r="B4300" s="36">
        <v>1227</v>
      </c>
      <c r="C4300" s="36" t="str">
        <f>SICODI!G1229</f>
        <v>PPC23</v>
      </c>
      <c r="D4300" s="140" t="str">
        <f>SICODI!H1229</f>
        <v>POSTE DE CONCRETO ARMADO DE 15/300/140/365</v>
      </c>
      <c r="E4300" s="36" t="str">
        <f>SICODI!I1229</f>
        <v>UND.</v>
      </c>
      <c r="F4300" s="36"/>
      <c r="G4300" s="66">
        <f>SICODI!J1229</f>
        <v>381.9</v>
      </c>
    </row>
    <row r="4301" spans="2:7" x14ac:dyDescent="0.2">
      <c r="B4301" s="36">
        <v>1228</v>
      </c>
      <c r="C4301" s="36" t="str">
        <f>SICODI!G1230</f>
        <v>PPC24</v>
      </c>
      <c r="D4301" s="140" t="str">
        <f>SICODI!H1230</f>
        <v>POSTE DE CONCRETO ARMADO DE 15/400/150/375</v>
      </c>
      <c r="E4301" s="36" t="str">
        <f>SICODI!I1230</f>
        <v>UND.</v>
      </c>
      <c r="F4301" s="36"/>
      <c r="G4301" s="66">
        <f>SICODI!J1230</f>
        <v>476.76</v>
      </c>
    </row>
    <row r="4302" spans="2:7" x14ac:dyDescent="0.2">
      <c r="B4302" s="36">
        <v>1229</v>
      </c>
      <c r="C4302" s="36" t="str">
        <f>SICODI!G1231</f>
        <v>PPC25</v>
      </c>
      <c r="D4302" s="140" t="str">
        <f>SICODI!H1231</f>
        <v>POSTE DE CONCRETO ARMADO DE 15/500/180/405</v>
      </c>
      <c r="E4302" s="36" t="str">
        <f>SICODI!I1231</f>
        <v>UND.</v>
      </c>
      <c r="F4302" s="36"/>
      <c r="G4302" s="66">
        <f>SICODI!J1231</f>
        <v>825.03</v>
      </c>
    </row>
    <row r="4303" spans="2:7" x14ac:dyDescent="0.2">
      <c r="B4303" s="36">
        <v>1230</v>
      </c>
      <c r="C4303" s="36" t="str">
        <f>SICODI!G1232</f>
        <v>PPC26</v>
      </c>
      <c r="D4303" s="140" t="str">
        <f>SICODI!H1232</f>
        <v>POSTE DE CONCRETO ARMADO DE 17/200/150/405</v>
      </c>
      <c r="E4303" s="36" t="str">
        <f>SICODI!I1232</f>
        <v>UND.</v>
      </c>
      <c r="F4303" s="36"/>
      <c r="G4303" s="66">
        <f>SICODI!J1232</f>
        <v>360.57</v>
      </c>
    </row>
    <row r="4304" spans="2:7" x14ac:dyDescent="0.2">
      <c r="B4304" s="36">
        <v>1231</v>
      </c>
      <c r="C4304" s="36" t="str">
        <f>SICODI!G1233</f>
        <v>PPC27</v>
      </c>
      <c r="D4304" s="140" t="str">
        <f>SICODI!H1233</f>
        <v>POSTE DE CONCRETO ARMADO DE 17/300/150/405</v>
      </c>
      <c r="E4304" s="36" t="str">
        <f>SICODI!I1233</f>
        <v>UND.</v>
      </c>
      <c r="F4304" s="36"/>
      <c r="G4304" s="66">
        <f>SICODI!J1233</f>
        <v>453.01</v>
      </c>
    </row>
    <row r="4305" spans="2:7" x14ac:dyDescent="0.2">
      <c r="B4305" s="36">
        <v>1232</v>
      </c>
      <c r="C4305" s="36" t="str">
        <f>SICODI!G1234</f>
        <v>PPC28</v>
      </c>
      <c r="D4305" s="140" t="str">
        <f>SICODI!H1234</f>
        <v>POSTE DE CONCRETO ARMADO DE 17/400/165/420</v>
      </c>
      <c r="E4305" s="36" t="str">
        <f>SICODI!I1234</f>
        <v>UND.</v>
      </c>
      <c r="F4305" s="36"/>
      <c r="G4305" s="66">
        <f>SICODI!J1234</f>
        <v>607.52</v>
      </c>
    </row>
    <row r="4306" spans="2:7" x14ac:dyDescent="0.2">
      <c r="B4306" s="36">
        <v>1233</v>
      </c>
      <c r="C4306" s="36" t="str">
        <f>SICODI!G1235</f>
        <v>PPC29</v>
      </c>
      <c r="D4306" s="140" t="str">
        <f>SICODI!H1235</f>
        <v>POSTE DE CONCRETO ARMADO PARA A. P.  5/70/90/165</v>
      </c>
      <c r="E4306" s="36" t="str">
        <f>SICODI!I1235</f>
        <v>UND.</v>
      </c>
      <c r="F4306" s="36"/>
      <c r="G4306" s="66">
        <f>SICODI!J1235</f>
        <v>70.8</v>
      </c>
    </row>
    <row r="4307" spans="2:7" x14ac:dyDescent="0.2">
      <c r="B4307" s="36">
        <v>1234</v>
      </c>
      <c r="C4307" s="36" t="str">
        <f>SICODI!G1236</f>
        <v>PPC30</v>
      </c>
      <c r="D4307" s="140" t="str">
        <f>SICODI!H1236</f>
        <v>POSTE DE CONCRETO ARMADO PARA A. P.  6/70/90/180</v>
      </c>
      <c r="E4307" s="36" t="str">
        <f>SICODI!I1236</f>
        <v>UND.</v>
      </c>
      <c r="F4307" s="36"/>
      <c r="G4307" s="66">
        <f>SICODI!J1236</f>
        <v>80.55</v>
      </c>
    </row>
    <row r="4308" spans="2:7" x14ac:dyDescent="0.2">
      <c r="B4308" s="36">
        <v>1235</v>
      </c>
      <c r="C4308" s="36" t="str">
        <f>SICODI!G1237</f>
        <v>PPC31</v>
      </c>
      <c r="D4308" s="140" t="str">
        <f>SICODI!H1237</f>
        <v>POSTE DE CONCRETO ARMADO PARA A. P.  7/100/120/225</v>
      </c>
      <c r="E4308" s="36" t="str">
        <f>SICODI!I1237</f>
        <v>UND.</v>
      </c>
      <c r="F4308" s="36"/>
      <c r="G4308" s="66">
        <f>SICODI!J1237</f>
        <v>90.25</v>
      </c>
    </row>
    <row r="4309" spans="2:7" x14ac:dyDescent="0.2">
      <c r="B4309" s="36">
        <v>1236</v>
      </c>
      <c r="C4309" s="36" t="str">
        <f>SICODI!G1238</f>
        <v>PPC32</v>
      </c>
      <c r="D4309" s="140" t="str">
        <f>SICODI!H1238</f>
        <v>POSTE DE CONCRETO ARMADO PARA A. P.  7/200/120/225</v>
      </c>
      <c r="E4309" s="36" t="str">
        <f>SICODI!I1238</f>
        <v>UND.</v>
      </c>
      <c r="F4309" s="36"/>
      <c r="G4309" s="66">
        <f>SICODI!J1238</f>
        <v>115.23</v>
      </c>
    </row>
    <row r="4310" spans="2:7" x14ac:dyDescent="0.2">
      <c r="B4310" s="36">
        <v>1237</v>
      </c>
      <c r="C4310" s="36" t="str">
        <f>SICODI!G1239</f>
        <v>PPC33</v>
      </c>
      <c r="D4310" s="140" t="str">
        <f>SICODI!H1239</f>
        <v>POSTE DE CONCRETO ARMADO PARA A. P.  7/300/120/225</v>
      </c>
      <c r="E4310" s="36" t="str">
        <f>SICODI!I1239</f>
        <v>UND.</v>
      </c>
      <c r="F4310" s="36"/>
      <c r="G4310" s="66">
        <f>SICODI!J1239</f>
        <v>135.03</v>
      </c>
    </row>
    <row r="4311" spans="2:7" x14ac:dyDescent="0.2">
      <c r="B4311" s="36">
        <v>1238</v>
      </c>
      <c r="C4311" s="36" t="str">
        <f>SICODI!G1240</f>
        <v>PPC34</v>
      </c>
      <c r="D4311" s="140" t="str">
        <f>SICODI!H1240</f>
        <v>POSTE DE CONCRETO ARMADO PARA A. P.  8/100/120/240</v>
      </c>
      <c r="E4311" s="36" t="str">
        <f>SICODI!I1240</f>
        <v>UND.</v>
      </c>
      <c r="F4311" s="36"/>
      <c r="G4311" s="66">
        <f>SICODI!J1240</f>
        <v>115.56</v>
      </c>
    </row>
    <row r="4312" spans="2:7" x14ac:dyDescent="0.2">
      <c r="B4312" s="36">
        <v>1239</v>
      </c>
      <c r="C4312" s="36" t="str">
        <f>SICODI!G1241</f>
        <v>PPC35</v>
      </c>
      <c r="D4312" s="140" t="str">
        <f>SICODI!H1241</f>
        <v>POSTE DE CONCRETO ARMADO PARA A. P.  8/200/120/240</v>
      </c>
      <c r="E4312" s="36" t="str">
        <f>SICODI!I1241</f>
        <v>UND.</v>
      </c>
      <c r="F4312" s="36"/>
      <c r="G4312" s="66">
        <f>SICODI!J1241</f>
        <v>136.80000000000001</v>
      </c>
    </row>
    <row r="4313" spans="2:7" x14ac:dyDescent="0.2">
      <c r="B4313" s="36">
        <v>1240</v>
      </c>
      <c r="C4313" s="36" t="str">
        <f>SICODI!G1242</f>
        <v>PPC36</v>
      </c>
      <c r="D4313" s="140" t="str">
        <f>SICODI!H1242</f>
        <v>POSTE DE CONCRETO ARMADO PARA A. P.  8/300/120/240</v>
      </c>
      <c r="E4313" s="36" t="str">
        <f>SICODI!I1242</f>
        <v>UND.</v>
      </c>
      <c r="F4313" s="36"/>
      <c r="G4313" s="66">
        <f>SICODI!J1242</f>
        <v>162</v>
      </c>
    </row>
    <row r="4314" spans="2:7" x14ac:dyDescent="0.2">
      <c r="B4314" s="36">
        <v>1241</v>
      </c>
      <c r="C4314" s="36" t="str">
        <f>SICODI!G1243</f>
        <v>PPC37</v>
      </c>
      <c r="D4314" s="140" t="str">
        <f>SICODI!H1243</f>
        <v>POSTE DE CONCRETO ARMADO PARA A. P.  9/100/120/255</v>
      </c>
      <c r="E4314" s="36" t="str">
        <f>SICODI!I1243</f>
        <v>UND.</v>
      </c>
      <c r="F4314" s="36"/>
      <c r="G4314" s="66">
        <f>SICODI!J1243</f>
        <v>143.72999999999999</v>
      </c>
    </row>
    <row r="4315" spans="2:7" x14ac:dyDescent="0.2">
      <c r="B4315" s="36">
        <v>1242</v>
      </c>
      <c r="C4315" s="36" t="str">
        <f>SICODI!G1244</f>
        <v>PPC38</v>
      </c>
      <c r="D4315" s="140" t="str">
        <f>SICODI!H1244</f>
        <v>POSTE DE CONCRETO ARMADO PARA A. P.  9/200/120/245</v>
      </c>
      <c r="E4315" s="36" t="str">
        <f>SICODI!I1244</f>
        <v>UND.</v>
      </c>
      <c r="F4315" s="36"/>
      <c r="G4315" s="66">
        <f>SICODI!J1244</f>
        <v>159.16999999999999</v>
      </c>
    </row>
    <row r="4316" spans="2:7" x14ac:dyDescent="0.2">
      <c r="B4316" s="36">
        <v>1243</v>
      </c>
      <c r="C4316" s="36" t="str">
        <f>SICODI!G1245</f>
        <v>PPC39</v>
      </c>
      <c r="D4316" s="140" t="str">
        <f>SICODI!H1245</f>
        <v>POSTE DE CONCRETO ARMADO PARA A. P.  9/300/120/255</v>
      </c>
      <c r="E4316" s="36" t="str">
        <f>SICODI!I1245</f>
        <v>UND.</v>
      </c>
      <c r="F4316" s="36"/>
      <c r="G4316" s="66">
        <f>SICODI!J1245</f>
        <v>190.24</v>
      </c>
    </row>
    <row r="4317" spans="2:7" x14ac:dyDescent="0.2">
      <c r="B4317" s="36">
        <v>1244</v>
      </c>
      <c r="C4317" s="36" t="str">
        <f>SICODI!G1246</f>
        <v>PPC40</v>
      </c>
      <c r="D4317" s="140" t="str">
        <f>SICODI!H1246</f>
        <v>POSTE DE CONCRETO ARMADO PARA A. P. 11/200/120/285</v>
      </c>
      <c r="E4317" s="36" t="str">
        <f>SICODI!I1246</f>
        <v>UND.</v>
      </c>
      <c r="F4317" s="36"/>
      <c r="G4317" s="66">
        <f>SICODI!J1246</f>
        <v>206.03</v>
      </c>
    </row>
    <row r="4318" spans="2:7" x14ac:dyDescent="0.2">
      <c r="B4318" s="36">
        <v>1245</v>
      </c>
      <c r="C4318" s="36" t="str">
        <f>SICODI!G1247</f>
        <v>PPC41</v>
      </c>
      <c r="D4318" s="140" t="str">
        <f>SICODI!H1247</f>
        <v>POSTE DE CONCRETO ARMADO PARA A. P. 11/400/140/305</v>
      </c>
      <c r="E4318" s="36" t="str">
        <f>SICODI!I1247</f>
        <v>UND.</v>
      </c>
      <c r="F4318" s="36"/>
      <c r="G4318" s="66">
        <f>SICODI!J1247</f>
        <v>261.49</v>
      </c>
    </row>
    <row r="4319" spans="2:7" x14ac:dyDescent="0.2">
      <c r="B4319" s="36">
        <v>1246</v>
      </c>
      <c r="C4319" s="36" t="str">
        <f>SICODI!G1248</f>
        <v>PPC42</v>
      </c>
      <c r="D4319" s="140" t="str">
        <f>SICODI!H1248</f>
        <v>POSTE DE CONCRETO ARMADO PARA A. P. 13/100/120/315</v>
      </c>
      <c r="E4319" s="36" t="str">
        <f>SICODI!I1248</f>
        <v>UND.</v>
      </c>
      <c r="F4319" s="36"/>
      <c r="G4319" s="66">
        <f>SICODI!J1248</f>
        <v>283.99</v>
      </c>
    </row>
    <row r="4320" spans="2:7" x14ac:dyDescent="0.2">
      <c r="B4320" s="36">
        <v>1247</v>
      </c>
      <c r="C4320" s="36" t="str">
        <f>SICODI!G1249</f>
        <v>PPC43</v>
      </c>
      <c r="D4320" s="140" t="str">
        <f>SICODI!H1249</f>
        <v>POSTE DE CONCRETO ARMADO PARA A. P. 13/200/140/335</v>
      </c>
      <c r="E4320" s="36" t="str">
        <f>SICODI!I1249</f>
        <v>UND.</v>
      </c>
      <c r="F4320" s="36"/>
      <c r="G4320" s="66">
        <f>SICODI!J1249</f>
        <v>255.39</v>
      </c>
    </row>
    <row r="4321" spans="2:7" x14ac:dyDescent="0.2">
      <c r="B4321" s="36">
        <v>1248</v>
      </c>
      <c r="C4321" s="36" t="str">
        <f>SICODI!G1250</f>
        <v>PPC44</v>
      </c>
      <c r="D4321" s="140" t="str">
        <f>SICODI!H1250</f>
        <v>POSTE DE CONCRETO ARMADO PARA A. P. 13/400/160/355</v>
      </c>
      <c r="E4321" s="36" t="str">
        <f>SICODI!I1250</f>
        <v>UND.</v>
      </c>
      <c r="F4321" s="36"/>
      <c r="G4321" s="66">
        <f>SICODI!J1250</f>
        <v>364.69</v>
      </c>
    </row>
    <row r="4322" spans="2:7" x14ac:dyDescent="0.2">
      <c r="B4322" s="36">
        <v>1249</v>
      </c>
      <c r="C4322" s="36" t="str">
        <f>SICODI!G1251</f>
        <v>PPC45</v>
      </c>
      <c r="D4322" s="140" t="str">
        <f>SICODI!H1251</f>
        <v>POSTE DE CONCRETO ARMADO PARA A. P. 15/200/140/365</v>
      </c>
      <c r="E4322" s="36" t="str">
        <f>SICODI!I1251</f>
        <v>UND.</v>
      </c>
      <c r="F4322" s="36"/>
      <c r="G4322" s="66">
        <f>SICODI!J1251</f>
        <v>306.98</v>
      </c>
    </row>
    <row r="4323" spans="2:7" x14ac:dyDescent="0.2">
      <c r="B4323" s="36">
        <v>1250</v>
      </c>
      <c r="C4323" s="36" t="str">
        <f>SICODI!G1252</f>
        <v>PPC46</v>
      </c>
      <c r="D4323" s="140" t="str">
        <f>SICODI!H1252</f>
        <v>POSTE DE CONCRETO ARMADO PARA A. P. 15/400/160/385</v>
      </c>
      <c r="E4323" s="36" t="str">
        <f>SICODI!I1252</f>
        <v>UND.</v>
      </c>
      <c r="F4323" s="36"/>
      <c r="G4323" s="66">
        <f>SICODI!J1252</f>
        <v>476.76</v>
      </c>
    </row>
    <row r="4324" spans="2:7" x14ac:dyDescent="0.2">
      <c r="B4324" s="36">
        <v>1251</v>
      </c>
      <c r="C4324" s="36" t="str">
        <f>SICODI!G1253</f>
        <v>PPC47</v>
      </c>
      <c r="D4324" s="140" t="str">
        <f>SICODI!H1253</f>
        <v>POSTE DE CONCRETO ARMADO PARA A. P. 25 m</v>
      </c>
      <c r="E4324" s="36" t="str">
        <f>SICODI!I1253</f>
        <v>UND.</v>
      </c>
      <c r="F4324" s="36"/>
      <c r="G4324" s="66">
        <f>SICODI!J1253</f>
        <v>702.85</v>
      </c>
    </row>
    <row r="4325" spans="2:7" x14ac:dyDescent="0.2">
      <c r="B4325" s="36">
        <v>1252</v>
      </c>
      <c r="C4325" s="36" t="str">
        <f>SICODI!G1254</f>
        <v>PPC48</v>
      </c>
      <c r="D4325" s="140" t="str">
        <f>SICODI!H1254</f>
        <v>POSTE DE CONCRETO ARMADO PARA A. P. 10/200/120/285</v>
      </c>
      <c r="E4325" s="36" t="str">
        <f>SICODI!I1254</f>
        <v>UND.</v>
      </c>
      <c r="F4325" s="36"/>
      <c r="G4325" s="66">
        <f>SICODI!J1254</f>
        <v>182.27</v>
      </c>
    </row>
    <row r="4326" spans="2:7" x14ac:dyDescent="0.2">
      <c r="B4326" s="36">
        <v>1253</v>
      </c>
      <c r="C4326" s="36" t="str">
        <f>SICODI!G1255</f>
        <v>PPC49</v>
      </c>
      <c r="D4326" s="140" t="str">
        <f>SICODI!H1255</f>
        <v>POSTE DE CONCRETO ARMADO PARA A. P. 12/200/120/300</v>
      </c>
      <c r="E4326" s="36" t="str">
        <f>SICODI!I1255</f>
        <v>UND.</v>
      </c>
      <c r="F4326" s="36"/>
      <c r="G4326" s="66">
        <f>SICODI!J1255</f>
        <v>230.4</v>
      </c>
    </row>
    <row r="4327" spans="2:7" x14ac:dyDescent="0.2">
      <c r="B4327" s="36">
        <v>1254</v>
      </c>
      <c r="C4327" s="36" t="str">
        <f>SICODI!G1256</f>
        <v>PPC50</v>
      </c>
      <c r="D4327" s="140" t="str">
        <f>SICODI!H1256</f>
        <v>POSTE DE CONCRETO ARMADO DE  9/200/150/280</v>
      </c>
      <c r="E4327" s="36" t="str">
        <f>SICODI!I1256</f>
        <v>UND.</v>
      </c>
      <c r="F4327" s="36"/>
      <c r="G4327" s="66">
        <f>SICODI!J1256</f>
        <v>159.16999999999999</v>
      </c>
    </row>
    <row r="4328" spans="2:7" x14ac:dyDescent="0.2">
      <c r="B4328" s="36">
        <v>1255</v>
      </c>
      <c r="C4328" s="36" t="str">
        <f>SICODI!G1257</f>
        <v>PPC51</v>
      </c>
      <c r="D4328" s="140" t="str">
        <f>SICODI!H1257</f>
        <v>POSTE DE CONCRETO ARMADO DE 9/300/150/280</v>
      </c>
      <c r="E4328" s="36" t="str">
        <f>SICODI!I1257</f>
        <v>UND.</v>
      </c>
      <c r="F4328" s="36"/>
      <c r="G4328" s="66">
        <f>SICODI!J1257</f>
        <v>190.24</v>
      </c>
    </row>
    <row r="4329" spans="2:7" x14ac:dyDescent="0.2">
      <c r="B4329" s="36">
        <v>1256</v>
      </c>
      <c r="C4329" s="36" t="str">
        <f>SICODI!G1258</f>
        <v>PPC52</v>
      </c>
      <c r="D4329" s="140" t="str">
        <f>SICODI!H1258</f>
        <v>POSTE DE CONCRETO ARMADO DE 10/300/150/300</v>
      </c>
      <c r="E4329" s="36" t="str">
        <f>SICODI!I1258</f>
        <v>UND.</v>
      </c>
      <c r="F4329" s="36"/>
      <c r="G4329" s="66">
        <f>SICODI!J1258</f>
        <v>219.65</v>
      </c>
    </row>
    <row r="4330" spans="2:7" x14ac:dyDescent="0.2">
      <c r="B4330" s="36">
        <v>1257</v>
      </c>
      <c r="C4330" s="36" t="str">
        <f>SICODI!G1259</f>
        <v>PPC53</v>
      </c>
      <c r="D4330" s="140" t="str">
        <f>SICODI!H1259</f>
        <v>POSTE DE CONCRETO ARMADO DE 10/400/150/300</v>
      </c>
      <c r="E4330" s="36" t="str">
        <f>SICODI!I1259</f>
        <v>UND.</v>
      </c>
      <c r="F4330" s="36"/>
      <c r="G4330" s="66">
        <f>SICODI!J1259</f>
        <v>232.91</v>
      </c>
    </row>
    <row r="4331" spans="2:7" x14ac:dyDescent="0.2">
      <c r="B4331" s="36">
        <v>1258</v>
      </c>
      <c r="C4331" s="36" t="str">
        <f>SICODI!G1260</f>
        <v>PPF01</v>
      </c>
      <c r="D4331" s="140" t="str">
        <f>SICODI!H1260</f>
        <v>POSTE DE METAL DE  6 mts.</v>
      </c>
      <c r="E4331" s="36" t="str">
        <f>SICODI!I1260</f>
        <v>UND.</v>
      </c>
      <c r="F4331" s="36"/>
      <c r="G4331" s="66">
        <f>SICODI!J1260</f>
        <v>293.91000000000003</v>
      </c>
    </row>
    <row r="4332" spans="2:7" x14ac:dyDescent="0.2">
      <c r="B4332" s="36">
        <v>1259</v>
      </c>
      <c r="C4332" s="36" t="str">
        <f>SICODI!G1261</f>
        <v>PPF02</v>
      </c>
      <c r="D4332" s="140" t="str">
        <f>SICODI!H1261</f>
        <v>POSTE DE METAL DE  8 mts.</v>
      </c>
      <c r="E4332" s="36" t="str">
        <f>SICODI!I1261</f>
        <v>UND.</v>
      </c>
      <c r="F4332" s="36"/>
      <c r="G4332" s="66">
        <f>SICODI!J1261</f>
        <v>375.88</v>
      </c>
    </row>
    <row r="4333" spans="2:7" x14ac:dyDescent="0.2">
      <c r="B4333" s="36">
        <v>1260</v>
      </c>
      <c r="C4333" s="36" t="str">
        <f>SICODI!G1262</f>
        <v>PPF03</v>
      </c>
      <c r="D4333" s="140" t="str">
        <f>SICODI!H1262</f>
        <v>POSTE DE METAL DE 11 mts.</v>
      </c>
      <c r="E4333" s="36" t="str">
        <f>SICODI!I1262</f>
        <v>UND.</v>
      </c>
      <c r="F4333" s="36"/>
      <c r="G4333" s="66">
        <f>SICODI!J1262</f>
        <v>543.64</v>
      </c>
    </row>
    <row r="4334" spans="2:7" x14ac:dyDescent="0.2">
      <c r="B4334" s="36">
        <v>1261</v>
      </c>
      <c r="C4334" s="36" t="str">
        <f>SICODI!G1263</f>
        <v>PPF04</v>
      </c>
      <c r="D4334" s="140" t="str">
        <f>SICODI!H1263</f>
        <v>POSTE DE METAL DE 13 mts.</v>
      </c>
      <c r="E4334" s="36" t="str">
        <f>SICODI!I1263</f>
        <v>UND.</v>
      </c>
      <c r="F4334" s="36"/>
      <c r="G4334" s="66">
        <f>SICODI!J1263</f>
        <v>695.25</v>
      </c>
    </row>
    <row r="4335" spans="2:7" x14ac:dyDescent="0.2">
      <c r="B4335" s="36">
        <v>1262</v>
      </c>
      <c r="C4335" s="36" t="str">
        <f>SICODI!G1264</f>
        <v>PPF05</v>
      </c>
      <c r="D4335" s="140" t="str">
        <f>SICODI!H1264</f>
        <v>POSTE DE METAL DE 15 mts.</v>
      </c>
      <c r="E4335" s="36" t="str">
        <f>SICODI!I1264</f>
        <v>UND.</v>
      </c>
      <c r="F4335" s="36"/>
      <c r="G4335" s="66">
        <f>SICODI!J1264</f>
        <v>889.16</v>
      </c>
    </row>
    <row r="4336" spans="2:7" x14ac:dyDescent="0.2">
      <c r="B4336" s="36">
        <v>1263</v>
      </c>
      <c r="C4336" s="36" t="str">
        <f>SICODI!G1265</f>
        <v>PPF06</v>
      </c>
      <c r="D4336" s="140" t="str">
        <f>SICODI!H1265</f>
        <v>POSTE DE METAL DE  5 mts.</v>
      </c>
      <c r="E4336" s="36" t="str">
        <f>SICODI!I1265</f>
        <v>UND.</v>
      </c>
      <c r="F4336" s="36"/>
      <c r="G4336" s="66">
        <f>SICODI!J1265</f>
        <v>259.89999999999998</v>
      </c>
    </row>
    <row r="4337" spans="2:7" x14ac:dyDescent="0.2">
      <c r="B4337" s="36">
        <v>1264</v>
      </c>
      <c r="C4337" s="36" t="str">
        <f>SICODI!G1266</f>
        <v>PPF07</v>
      </c>
      <c r="D4337" s="140" t="str">
        <f>SICODI!H1266</f>
        <v>POSTE DE METAL DE  10 mts.</v>
      </c>
      <c r="E4337" s="36" t="str">
        <f>SICODI!I1266</f>
        <v>UND.</v>
      </c>
      <c r="F4337" s="36"/>
      <c r="G4337" s="66">
        <f>SICODI!J1266</f>
        <v>480.72</v>
      </c>
    </row>
    <row r="4338" spans="2:7" x14ac:dyDescent="0.2">
      <c r="B4338" s="36">
        <v>1265</v>
      </c>
      <c r="C4338" s="36" t="str">
        <f>SICODI!G1267</f>
        <v>PPF08</v>
      </c>
      <c r="D4338" s="140" t="str">
        <f>SICODI!H1267</f>
        <v>POSTE DE METAL DE  12 mts.</v>
      </c>
      <c r="E4338" s="36" t="str">
        <f>SICODI!I1267</f>
        <v>UND.</v>
      </c>
      <c r="F4338" s="36"/>
      <c r="G4338" s="66">
        <f>SICODI!J1267</f>
        <v>647.66999999999996</v>
      </c>
    </row>
    <row r="4339" spans="2:7" x14ac:dyDescent="0.2">
      <c r="B4339" s="36">
        <v>1266</v>
      </c>
      <c r="C4339" s="36" t="str">
        <f>SICODI!G1268</f>
        <v>PPF10</v>
      </c>
      <c r="D4339" s="140" t="str">
        <f>SICODI!H1268</f>
        <v>POSTE DE METAL DE 7.0 mts.</v>
      </c>
      <c r="E4339" s="36" t="str">
        <f>SICODI!I1268</f>
        <v>UND.</v>
      </c>
      <c r="F4339" s="36"/>
      <c r="G4339" s="66">
        <f>SICODI!J1268</f>
        <v>332.38</v>
      </c>
    </row>
    <row r="4340" spans="2:7" x14ac:dyDescent="0.2">
      <c r="B4340" s="36">
        <v>1267</v>
      </c>
      <c r="C4340" s="36" t="str">
        <f>SICODI!G1269</f>
        <v>PPF12</v>
      </c>
      <c r="D4340" s="140" t="str">
        <f>SICODI!H1269</f>
        <v>POSTE DE METAL DE 9.0 mts.</v>
      </c>
      <c r="E4340" s="36" t="str">
        <f>SICODI!I1269</f>
        <v>UND.</v>
      </c>
      <c r="F4340" s="36"/>
      <c r="G4340" s="66">
        <f>SICODI!J1269</f>
        <v>425.08</v>
      </c>
    </row>
    <row r="4341" spans="2:7" x14ac:dyDescent="0.2">
      <c r="B4341" s="36">
        <v>1268</v>
      </c>
      <c r="C4341" s="36" t="str">
        <f>SICODI!G1270</f>
        <v>PPF14</v>
      </c>
      <c r="D4341" s="140" t="str">
        <f>SICODI!H1270</f>
        <v>POSTE DE METAL DE 25.0 mts.</v>
      </c>
      <c r="E4341" s="36" t="str">
        <f>SICODI!I1270</f>
        <v>UND.</v>
      </c>
      <c r="F4341" s="36"/>
      <c r="G4341" s="66">
        <f>SICODI!J1270</f>
        <v>3042.02</v>
      </c>
    </row>
    <row r="4342" spans="2:7" x14ac:dyDescent="0.2">
      <c r="B4342" s="36">
        <v>1269</v>
      </c>
      <c r="C4342" s="36" t="str">
        <f>SICODI!G1271</f>
        <v>PPH01</v>
      </c>
      <c r="D4342" s="140" t="str">
        <f>SICODI!H1271</f>
        <v>POSTE DE HORMIGON SECCION H,  8.70m/225 KG</v>
      </c>
      <c r="E4342" s="36" t="str">
        <f>SICODI!I1271</f>
        <v>UND.</v>
      </c>
      <c r="F4342" s="36"/>
      <c r="G4342" s="66">
        <f>SICODI!J1271</f>
        <v>80.41</v>
      </c>
    </row>
    <row r="4343" spans="2:7" x14ac:dyDescent="0.2">
      <c r="B4343" s="36">
        <v>1270</v>
      </c>
      <c r="C4343" s="36" t="str">
        <f>SICODI!G1272</f>
        <v>PPH02</v>
      </c>
      <c r="D4343" s="140" t="str">
        <f>SICODI!H1272</f>
        <v>POSTE DE HORMIGON SECCION H, 10.00m/225 KG</v>
      </c>
      <c r="E4343" s="36" t="str">
        <f>SICODI!I1272</f>
        <v>UND.</v>
      </c>
      <c r="F4343" s="36"/>
      <c r="G4343" s="66">
        <f>SICODI!J1272</f>
        <v>110.53</v>
      </c>
    </row>
    <row r="4344" spans="2:7" x14ac:dyDescent="0.2">
      <c r="B4344" s="36">
        <v>1271</v>
      </c>
      <c r="C4344" s="36" t="str">
        <f>SICODI!G1273</f>
        <v>PPH03</v>
      </c>
      <c r="D4344" s="140" t="str">
        <f>SICODI!H1273</f>
        <v>POSTE DE HORMIGON SECCION H, 11.50m/300 KG</v>
      </c>
      <c r="E4344" s="36" t="str">
        <f>SICODI!I1273</f>
        <v>UND.</v>
      </c>
      <c r="F4344" s="36"/>
      <c r="G4344" s="66">
        <f>SICODI!J1273</f>
        <v>152.1</v>
      </c>
    </row>
    <row r="4345" spans="2:7" x14ac:dyDescent="0.2">
      <c r="B4345" s="36">
        <v>1272</v>
      </c>
      <c r="C4345" s="36" t="str">
        <f>SICODI!G1274</f>
        <v>PPH04</v>
      </c>
      <c r="D4345" s="140" t="str">
        <f>SICODI!H1274</f>
        <v>POSTE DE HORMIGON SECCION H, 15.00m/650 KG</v>
      </c>
      <c r="E4345" s="36" t="str">
        <f>SICODI!I1274</f>
        <v>UND.</v>
      </c>
      <c r="F4345" s="36"/>
      <c r="G4345" s="66">
        <f>SICODI!J1274</f>
        <v>279.08</v>
      </c>
    </row>
    <row r="4346" spans="2:7" x14ac:dyDescent="0.2">
      <c r="B4346" s="36">
        <v>1273</v>
      </c>
      <c r="C4346" s="36" t="str">
        <f>SICODI!G1275</f>
        <v>PPM01</v>
      </c>
      <c r="D4346" s="140" t="str">
        <f>SICODI!H1275</f>
        <v>POSTE DE MADERA TRATADA DE  8 mts. CL.4</v>
      </c>
      <c r="E4346" s="36" t="str">
        <f>SICODI!I1275</f>
        <v>UND.</v>
      </c>
      <c r="F4346" s="36"/>
      <c r="G4346" s="66">
        <f>SICODI!J1275</f>
        <v>103.49</v>
      </c>
    </row>
    <row r="4347" spans="2:7" x14ac:dyDescent="0.2">
      <c r="B4347" s="36">
        <v>1274</v>
      </c>
      <c r="C4347" s="36" t="str">
        <f>SICODI!G1276</f>
        <v>PPM02</v>
      </c>
      <c r="D4347" s="140" t="str">
        <f>SICODI!H1276</f>
        <v>POSTE DE MADERA TRATADA DE  8 mts. CL.5</v>
      </c>
      <c r="E4347" s="36" t="str">
        <f>SICODI!I1276</f>
        <v>UND.</v>
      </c>
      <c r="F4347" s="36"/>
      <c r="G4347" s="66">
        <f>SICODI!J1276</f>
        <v>84.85</v>
      </c>
    </row>
    <row r="4348" spans="2:7" x14ac:dyDescent="0.2">
      <c r="B4348" s="36">
        <v>1275</v>
      </c>
      <c r="C4348" s="36" t="str">
        <f>SICODI!G1277</f>
        <v>PPM03</v>
      </c>
      <c r="D4348" s="140" t="str">
        <f>SICODI!H1277</f>
        <v>POSTE DE MADERA TRATADA DE  8 mts. CL.6</v>
      </c>
      <c r="E4348" s="36" t="str">
        <f>SICODI!I1277</f>
        <v>UND.</v>
      </c>
      <c r="F4348" s="36"/>
      <c r="G4348" s="66">
        <f>SICODI!J1277</f>
        <v>84.81</v>
      </c>
    </row>
    <row r="4349" spans="2:7" x14ac:dyDescent="0.2">
      <c r="B4349" s="36">
        <v>1276</v>
      </c>
      <c r="C4349" s="36" t="str">
        <f>SICODI!G1278</f>
        <v>PPM04</v>
      </c>
      <c r="D4349" s="140" t="str">
        <f>SICODI!H1278</f>
        <v>POSTE DE MADERA TRATADA DE  8 mts. CL.7</v>
      </c>
      <c r="E4349" s="36" t="str">
        <f>SICODI!I1278</f>
        <v>UND.</v>
      </c>
      <c r="F4349" s="36"/>
      <c r="G4349" s="66">
        <f>SICODI!J1278</f>
        <v>81.11</v>
      </c>
    </row>
    <row r="4350" spans="2:7" x14ac:dyDescent="0.2">
      <c r="B4350" s="36">
        <v>1277</v>
      </c>
      <c r="C4350" s="36" t="str">
        <f>SICODI!G1279</f>
        <v>PPM05</v>
      </c>
      <c r="D4350" s="140" t="str">
        <f>SICODI!H1279</f>
        <v>POSTE DE MADERA TRATADA DE  8 mts. CL.8</v>
      </c>
      <c r="E4350" s="36" t="str">
        <f>SICODI!I1279</f>
        <v>UND.</v>
      </c>
      <c r="F4350" s="36"/>
      <c r="G4350" s="66">
        <f>SICODI!J1279</f>
        <v>81.72</v>
      </c>
    </row>
    <row r="4351" spans="2:7" x14ac:dyDescent="0.2">
      <c r="B4351" s="36">
        <v>1278</v>
      </c>
      <c r="C4351" s="36" t="str">
        <f>SICODI!G1280</f>
        <v>PPM06</v>
      </c>
      <c r="D4351" s="140" t="str">
        <f>SICODI!H1280</f>
        <v>POSTE DE MADERA TRATADA DE  9 mts. CL.4</v>
      </c>
      <c r="E4351" s="36" t="str">
        <f>SICODI!I1280</f>
        <v>UND.</v>
      </c>
      <c r="F4351" s="36"/>
      <c r="G4351" s="66">
        <f>SICODI!J1280</f>
        <v>227.42</v>
      </c>
    </row>
    <row r="4352" spans="2:7" x14ac:dyDescent="0.2">
      <c r="B4352" s="36">
        <v>1279</v>
      </c>
      <c r="C4352" s="36" t="str">
        <f>SICODI!G1281</f>
        <v>PPM07</v>
      </c>
      <c r="D4352" s="140" t="str">
        <f>SICODI!H1281</f>
        <v>POSTE DE MADERA TRATADA DE  9 mts. CL.5</v>
      </c>
      <c r="E4352" s="36" t="str">
        <f>SICODI!I1281</f>
        <v>UND.</v>
      </c>
      <c r="F4352" s="36"/>
      <c r="G4352" s="66">
        <f>SICODI!J1281</f>
        <v>122.43</v>
      </c>
    </row>
    <row r="4353" spans="2:7" x14ac:dyDescent="0.2">
      <c r="B4353" s="36">
        <v>1280</v>
      </c>
      <c r="C4353" s="36" t="str">
        <f>SICODI!G1282</f>
        <v>PPM08</v>
      </c>
      <c r="D4353" s="140" t="str">
        <f>SICODI!H1282</f>
        <v>POSTE DE MADERA TRATADA DE  9 mts. CL.6</v>
      </c>
      <c r="E4353" s="36" t="str">
        <f>SICODI!I1282</f>
        <v>UND.</v>
      </c>
      <c r="F4353" s="36"/>
      <c r="G4353" s="66">
        <f>SICODI!J1282</f>
        <v>100.46</v>
      </c>
    </row>
    <row r="4354" spans="2:7" x14ac:dyDescent="0.2">
      <c r="B4354" s="36">
        <v>1281</v>
      </c>
      <c r="C4354" s="36" t="str">
        <f>SICODI!G1283</f>
        <v>PPM09</v>
      </c>
      <c r="D4354" s="140" t="str">
        <f>SICODI!H1283</f>
        <v>POSTE DE MADERA TRATADA DE  9 mts. CL.7</v>
      </c>
      <c r="E4354" s="36" t="str">
        <f>SICODI!I1283</f>
        <v>UND.</v>
      </c>
      <c r="F4354" s="36"/>
      <c r="G4354" s="66">
        <f>SICODI!J1283</f>
        <v>93.26</v>
      </c>
    </row>
    <row r="4355" spans="2:7" x14ac:dyDescent="0.2">
      <c r="B4355" s="36">
        <v>1282</v>
      </c>
      <c r="C4355" s="36" t="str">
        <f>SICODI!G1284</f>
        <v>PPM10</v>
      </c>
      <c r="D4355" s="140" t="str">
        <f>SICODI!H1284</f>
        <v>POSTE DE MADERA TRATADA DE  9 mts. CL.8</v>
      </c>
      <c r="E4355" s="36" t="str">
        <f>SICODI!I1284</f>
        <v>UND.</v>
      </c>
      <c r="F4355" s="36"/>
      <c r="G4355" s="66">
        <f>SICODI!J1284</f>
        <v>87.55</v>
      </c>
    </row>
    <row r="4356" spans="2:7" x14ac:dyDescent="0.2">
      <c r="B4356" s="36">
        <v>1283</v>
      </c>
      <c r="C4356" s="36" t="str">
        <f>SICODI!G1285</f>
        <v>PPM11</v>
      </c>
      <c r="D4356" s="140" t="str">
        <f>SICODI!H1285</f>
        <v>POSTE DE MADERA TRATADA DE 10 mts. CL.4</v>
      </c>
      <c r="E4356" s="36" t="str">
        <f>SICODI!I1285</f>
        <v>UND.</v>
      </c>
      <c r="F4356" s="36"/>
      <c r="G4356" s="66">
        <f>SICODI!J1285</f>
        <v>338.28</v>
      </c>
    </row>
    <row r="4357" spans="2:7" x14ac:dyDescent="0.2">
      <c r="B4357" s="36">
        <v>1284</v>
      </c>
      <c r="C4357" s="36" t="str">
        <f>SICODI!G1286</f>
        <v>PPM12</v>
      </c>
      <c r="D4357" s="140" t="str">
        <f>SICODI!H1286</f>
        <v>POSTE DE MADERA TRATADA DE 10 mts. CL.5</v>
      </c>
      <c r="E4357" s="36" t="str">
        <f>SICODI!I1286</f>
        <v>UND.</v>
      </c>
      <c r="F4357" s="36"/>
      <c r="G4357" s="66">
        <f>SICODI!J1286</f>
        <v>156.04</v>
      </c>
    </row>
    <row r="4358" spans="2:7" x14ac:dyDescent="0.2">
      <c r="B4358" s="36">
        <v>1285</v>
      </c>
      <c r="C4358" s="36" t="str">
        <f>SICODI!G1287</f>
        <v>PPM13</v>
      </c>
      <c r="D4358" s="140" t="str">
        <f>SICODI!H1287</f>
        <v>POSTE DE MADERA TRATADA DE 10 mts. CL.6</v>
      </c>
      <c r="E4358" s="36" t="str">
        <f>SICODI!I1287</f>
        <v>UND.</v>
      </c>
      <c r="F4358" s="36"/>
      <c r="G4358" s="66">
        <f>SICODI!J1287</f>
        <v>116.91</v>
      </c>
    </row>
    <row r="4359" spans="2:7" x14ac:dyDescent="0.2">
      <c r="B4359" s="36">
        <v>1286</v>
      </c>
      <c r="C4359" s="36" t="str">
        <f>SICODI!G1288</f>
        <v>PPM14</v>
      </c>
      <c r="D4359" s="140" t="str">
        <f>SICODI!H1288</f>
        <v>POSTE DE MADERA TRATADA DE 10 mts. CL.7</v>
      </c>
      <c r="E4359" s="36" t="str">
        <f>SICODI!I1288</f>
        <v>UND.</v>
      </c>
      <c r="F4359" s="36"/>
      <c r="G4359" s="66">
        <f>SICODI!J1288</f>
        <v>107.22</v>
      </c>
    </row>
    <row r="4360" spans="2:7" x14ac:dyDescent="0.2">
      <c r="B4360" s="36">
        <v>1287</v>
      </c>
      <c r="C4360" s="36" t="str">
        <f>SICODI!G1289</f>
        <v>PPM15</v>
      </c>
      <c r="D4360" s="140" t="str">
        <f>SICODI!H1289</f>
        <v>POSTE DE MADERA TRATADA DE 11 mts. CL.4</v>
      </c>
      <c r="E4360" s="36" t="str">
        <f>SICODI!I1289</f>
        <v>UND.</v>
      </c>
      <c r="F4360" s="36"/>
      <c r="G4360" s="66">
        <f>SICODI!J1289</f>
        <v>438.57</v>
      </c>
    </row>
    <row r="4361" spans="2:7" x14ac:dyDescent="0.2">
      <c r="B4361" s="36">
        <v>1288</v>
      </c>
      <c r="C4361" s="36" t="str">
        <f>SICODI!G1290</f>
        <v>PPM16</v>
      </c>
      <c r="D4361" s="140" t="str">
        <f>SICODI!H1290</f>
        <v>POSTE DE MADERA TRATADA DE 11 mts. CL.5</v>
      </c>
      <c r="E4361" s="36" t="str">
        <f>SICODI!I1290</f>
        <v>UND.</v>
      </c>
      <c r="F4361" s="36"/>
      <c r="G4361" s="66">
        <f>SICODI!J1290</f>
        <v>186.45</v>
      </c>
    </row>
    <row r="4362" spans="2:7" x14ac:dyDescent="0.2">
      <c r="B4362" s="36">
        <v>1289</v>
      </c>
      <c r="C4362" s="36" t="str">
        <f>SICODI!G1291</f>
        <v>PPM17</v>
      </c>
      <c r="D4362" s="140" t="str">
        <f>SICODI!H1291</f>
        <v>POSTE DE MADERA TRATADA DE 11 mts. CL.6</v>
      </c>
      <c r="E4362" s="36" t="str">
        <f>SICODI!I1291</f>
        <v>UND.</v>
      </c>
      <c r="F4362" s="36"/>
      <c r="G4362" s="66">
        <f>SICODI!J1291</f>
        <v>134.09</v>
      </c>
    </row>
    <row r="4363" spans="2:7" x14ac:dyDescent="0.2">
      <c r="B4363" s="36">
        <v>1290</v>
      </c>
      <c r="C4363" s="36" t="str">
        <f>SICODI!G1292</f>
        <v>PPM18</v>
      </c>
      <c r="D4363" s="140" t="str">
        <f>SICODI!H1292</f>
        <v>POSTE DE MADERA TRATADA DE 11 mts. CL.7</v>
      </c>
      <c r="E4363" s="36" t="str">
        <f>SICODI!I1292</f>
        <v>UND.</v>
      </c>
      <c r="F4363" s="36"/>
      <c r="G4363" s="66">
        <f>SICODI!J1292</f>
        <v>123.27</v>
      </c>
    </row>
    <row r="4364" spans="2:7" x14ac:dyDescent="0.2">
      <c r="B4364" s="36">
        <v>1291</v>
      </c>
      <c r="C4364" s="36" t="str">
        <f>SICODI!G1293</f>
        <v>PPM19</v>
      </c>
      <c r="D4364" s="140" t="str">
        <f>SICODI!H1293</f>
        <v>POSTE DE MADERA TRATADA DE 12 mts. CL.4</v>
      </c>
      <c r="E4364" s="36" t="str">
        <f>SICODI!I1293</f>
        <v>UND.</v>
      </c>
      <c r="F4364" s="36"/>
      <c r="G4364" s="66">
        <f>SICODI!J1293</f>
        <v>580.45000000000005</v>
      </c>
    </row>
    <row r="4365" spans="2:7" x14ac:dyDescent="0.2">
      <c r="B4365" s="36">
        <v>1292</v>
      </c>
      <c r="C4365" s="36" t="str">
        <f>SICODI!G1294</f>
        <v>PPM20</v>
      </c>
      <c r="D4365" s="140" t="str">
        <f>SICODI!H1294</f>
        <v>POSTE DE MADERA TRATADA DE 12 mts. CL.5</v>
      </c>
      <c r="E4365" s="36" t="str">
        <f>SICODI!I1294</f>
        <v>UND.</v>
      </c>
      <c r="F4365" s="36"/>
      <c r="G4365" s="66">
        <f>SICODI!J1294</f>
        <v>235</v>
      </c>
    </row>
    <row r="4366" spans="2:7" x14ac:dyDescent="0.2">
      <c r="B4366" s="36">
        <v>1293</v>
      </c>
      <c r="C4366" s="36" t="str">
        <f>SICODI!G1295</f>
        <v>PPM21</v>
      </c>
      <c r="D4366" s="140" t="str">
        <f>SICODI!H1295</f>
        <v>POSTE DE MADERA TRATADA DE 12 mts. CL.6</v>
      </c>
      <c r="E4366" s="36" t="str">
        <f>SICODI!I1295</f>
        <v>UND.</v>
      </c>
      <c r="F4366" s="36"/>
      <c r="G4366" s="66">
        <f>SICODI!J1295</f>
        <v>178</v>
      </c>
    </row>
    <row r="4367" spans="2:7" x14ac:dyDescent="0.2">
      <c r="B4367" s="36">
        <v>1294</v>
      </c>
      <c r="C4367" s="36" t="str">
        <f>SICODI!G1296</f>
        <v>PPM22</v>
      </c>
      <c r="D4367" s="140" t="str">
        <f>SICODI!H1296</f>
        <v>POSTE DE MADERA TRATADA DE 12 mts. CL.7</v>
      </c>
      <c r="E4367" s="36" t="str">
        <f>SICODI!I1296</f>
        <v>UND.</v>
      </c>
      <c r="F4367" s="36"/>
      <c r="G4367" s="66">
        <f>SICODI!J1296</f>
        <v>141.72</v>
      </c>
    </row>
    <row r="4368" spans="2:7" x14ac:dyDescent="0.2">
      <c r="B4368" s="36">
        <v>1295</v>
      </c>
      <c r="C4368" s="36" t="str">
        <f>SICODI!G1297</f>
        <v>PPM23</v>
      </c>
      <c r="D4368" s="140" t="str">
        <f>SICODI!H1297</f>
        <v>POSTE DE MADERA TRATADA DE 13 mts. CL.4</v>
      </c>
      <c r="E4368" s="36" t="str">
        <f>SICODI!I1297</f>
        <v>UND.</v>
      </c>
      <c r="F4368" s="36"/>
      <c r="G4368" s="66">
        <f>SICODI!J1297</f>
        <v>813.09</v>
      </c>
    </row>
    <row r="4369" spans="2:7" x14ac:dyDescent="0.2">
      <c r="B4369" s="36">
        <v>1296</v>
      </c>
      <c r="C4369" s="36" t="str">
        <f>SICODI!G1298</f>
        <v>PPM24</v>
      </c>
      <c r="D4369" s="140" t="str">
        <f>SICODI!H1298</f>
        <v>POSTE DE MADERA TRATADA DE 13 mts. CL.5</v>
      </c>
      <c r="E4369" s="36" t="str">
        <f>SICODI!I1298</f>
        <v>UND.</v>
      </c>
      <c r="F4369" s="36"/>
      <c r="G4369" s="66">
        <f>SICODI!J1298</f>
        <v>290</v>
      </c>
    </row>
    <row r="4370" spans="2:7" x14ac:dyDescent="0.2">
      <c r="B4370" s="36">
        <v>1297</v>
      </c>
      <c r="C4370" s="36" t="str">
        <f>SICODI!G1299</f>
        <v>PPM25</v>
      </c>
      <c r="D4370" s="140" t="str">
        <f>SICODI!H1299</f>
        <v>POSTE DE MADERA TRATADA DE 13 mts. CL.6</v>
      </c>
      <c r="E4370" s="36" t="str">
        <f>SICODI!I1299</f>
        <v>UND.</v>
      </c>
      <c r="F4370" s="36"/>
      <c r="G4370" s="66">
        <f>SICODI!J1299</f>
        <v>187.56</v>
      </c>
    </row>
    <row r="4371" spans="2:7" x14ac:dyDescent="0.2">
      <c r="B4371" s="36">
        <v>1298</v>
      </c>
      <c r="C4371" s="36" t="str">
        <f>SICODI!G1300</f>
        <v>PPM26</v>
      </c>
      <c r="D4371" s="140" t="str">
        <f>SICODI!H1300</f>
        <v>POSTE DE MADERA TRATADA DE 13 mts. CL.7</v>
      </c>
      <c r="E4371" s="36" t="str">
        <f>SICODI!I1300</f>
        <v>UND.</v>
      </c>
      <c r="F4371" s="36"/>
      <c r="G4371" s="66">
        <f>SICODI!J1300</f>
        <v>162.94</v>
      </c>
    </row>
    <row r="4372" spans="2:7" x14ac:dyDescent="0.2">
      <c r="B4372" s="36">
        <v>1299</v>
      </c>
      <c r="C4372" s="36" t="str">
        <f>SICODI!G1301</f>
        <v>PPM27</v>
      </c>
      <c r="D4372" s="140" t="str">
        <f>SICODI!H1301</f>
        <v>POSTE DE MADERA TRATADA DE  5 mts. CL.7</v>
      </c>
      <c r="E4372" s="36" t="str">
        <f>SICODI!I1301</f>
        <v>UND.</v>
      </c>
      <c r="F4372" s="36"/>
      <c r="G4372" s="66">
        <f>SICODI!J1301</f>
        <v>53.38</v>
      </c>
    </row>
    <row r="4373" spans="2:7" x14ac:dyDescent="0.2">
      <c r="B4373" s="36">
        <v>1300</v>
      </c>
      <c r="C4373" s="36" t="str">
        <f>SICODI!G1302</f>
        <v>PPM28</v>
      </c>
      <c r="D4373" s="140" t="str">
        <f>SICODI!H1302</f>
        <v>POSTE DE MADERA TRATADA DE  7 mts. CL.7</v>
      </c>
      <c r="E4373" s="36" t="str">
        <f>SICODI!I1302</f>
        <v>UND.</v>
      </c>
      <c r="F4373" s="36"/>
      <c r="G4373" s="66">
        <f>SICODI!J1302</f>
        <v>70.55</v>
      </c>
    </row>
    <row r="4374" spans="2:7" x14ac:dyDescent="0.2">
      <c r="B4374" s="36">
        <v>1301</v>
      </c>
      <c r="C4374" s="36" t="str">
        <f>SICODI!G1303</f>
        <v>PPM29</v>
      </c>
      <c r="D4374" s="140" t="str">
        <f>SICODI!H1303</f>
        <v>POSTE DE MADERA TRATADA DE 15 mts. CL.7</v>
      </c>
      <c r="E4374" s="36" t="str">
        <f>SICODI!I1303</f>
        <v>UND.</v>
      </c>
      <c r="F4374" s="36"/>
      <c r="G4374" s="66">
        <f>SICODI!J1303</f>
        <v>215.37</v>
      </c>
    </row>
    <row r="4375" spans="2:7" x14ac:dyDescent="0.2">
      <c r="B4375" s="36">
        <v>1302</v>
      </c>
      <c r="C4375" s="36" t="str">
        <f>SICODI!G1304</f>
        <v>PSC01</v>
      </c>
      <c r="D4375" s="140" t="str">
        <f>SICODI!H1304</f>
        <v>PLATAFORMA SOPORTE DE TRANSFORMADOR DE CONCRETO ARMADO PARA BIPOSTE DE 11 mts.</v>
      </c>
      <c r="E4375" s="36" t="str">
        <f>SICODI!I1304</f>
        <v>UND.</v>
      </c>
      <c r="F4375" s="36"/>
      <c r="G4375" s="66">
        <f>SICODI!J1304</f>
        <v>32.340000000000003</v>
      </c>
    </row>
    <row r="4376" spans="2:7" x14ac:dyDescent="0.2">
      <c r="B4376" s="36">
        <v>1303</v>
      </c>
      <c r="C4376" s="36" t="str">
        <f>SICODI!G1305</f>
        <v>PSC02</v>
      </c>
      <c r="D4376" s="140" t="str">
        <f>SICODI!H1305</f>
        <v>PLATAFORMA SOPORTE DE TRANSFORMADOR DE CONCRETO ARMADO PARA BIPOSTE DE 11 mts. (S.E. 400-630 KVA)</v>
      </c>
      <c r="E4376" s="36" t="str">
        <f>SICODI!I1305</f>
        <v>UND.</v>
      </c>
      <c r="F4376" s="36"/>
      <c r="G4376" s="66">
        <f>SICODI!J1305</f>
        <v>103.13</v>
      </c>
    </row>
    <row r="4377" spans="2:7" x14ac:dyDescent="0.2">
      <c r="B4377" s="36">
        <v>1304</v>
      </c>
      <c r="C4377" s="36" t="str">
        <f>SICODI!G1306</f>
        <v>PSC03</v>
      </c>
      <c r="D4377" s="140" t="str">
        <f>SICODI!H1306</f>
        <v>PLATAFORMA SOPORTE DE TRANSFORMADOR DE CONCRETO ARMADO PARA BIPOSTE DE 13 mts.</v>
      </c>
      <c r="E4377" s="36" t="str">
        <f>SICODI!I1306</f>
        <v>UND.</v>
      </c>
      <c r="F4377" s="36"/>
      <c r="G4377" s="66">
        <f>SICODI!J1306</f>
        <v>103.23</v>
      </c>
    </row>
    <row r="4378" spans="2:7" x14ac:dyDescent="0.2">
      <c r="B4378" s="36">
        <v>1305</v>
      </c>
      <c r="C4378" s="36" t="str">
        <f>SICODI!G1307</f>
        <v>PSC10</v>
      </c>
      <c r="D4378" s="140" t="str">
        <f>SICODI!H1307</f>
        <v>BLOQUE DE CONCRETO PARA PROTECCION DE POSTE</v>
      </c>
      <c r="E4378" s="36" t="str">
        <f>SICODI!I1307</f>
        <v>UND.</v>
      </c>
      <c r="F4378" s="36"/>
      <c r="G4378" s="66">
        <f>SICODI!J1307</f>
        <v>71.209999999999994</v>
      </c>
    </row>
    <row r="4379" spans="2:7" x14ac:dyDescent="0.2">
      <c r="B4379" s="36">
        <v>1306</v>
      </c>
      <c r="C4379" s="36" t="str">
        <f>SICODI!G1308</f>
        <v>PSC14</v>
      </c>
      <c r="D4379" s="140" t="str">
        <f>SICODI!H1308</f>
        <v>SOPORTE DE ACERO GALVANIZADO PARA TRANFORMADOR MONOFASICO AEREO</v>
      </c>
      <c r="E4379" s="36" t="str">
        <f>SICODI!I1308</f>
        <v>UND.</v>
      </c>
      <c r="F4379" s="36"/>
      <c r="G4379" s="66">
        <f>SICODI!J1308</f>
        <v>15.01</v>
      </c>
    </row>
    <row r="4380" spans="2:7" x14ac:dyDescent="0.2">
      <c r="B4380" s="36">
        <v>1307</v>
      </c>
      <c r="C4380" s="36" t="str">
        <f>SICODI!G1309</f>
        <v>PSC16</v>
      </c>
      <c r="D4380" s="140" t="str">
        <f>SICODI!H1309</f>
        <v>SOPORTE PARA EQUIPO DE SECCIONAMIENTO Y PROTECCION, S.E.MONOPOSTE :</v>
      </c>
      <c r="E4380" s="36" t="str">
        <f>SICODI!I1309</f>
        <v>UND.</v>
      </c>
      <c r="F4380" s="36"/>
      <c r="G4380" s="66">
        <f>SICODI!J1309</f>
        <v>34.28</v>
      </c>
    </row>
    <row r="4381" spans="2:7" x14ac:dyDescent="0.2">
      <c r="B4381" s="36">
        <v>1308</v>
      </c>
      <c r="C4381" s="36" t="str">
        <f>SICODI!G1310</f>
        <v>PSC18</v>
      </c>
      <c r="D4381" s="140" t="str">
        <f>SICODI!H1310</f>
        <v>SOPORTE PARA EQUIPOS DE SECCIONAMIENTO Y PROTECCION, PARA S.E.BIPOSTE:</v>
      </c>
      <c r="E4381" s="36" t="str">
        <f>SICODI!I1310</f>
        <v>UND.</v>
      </c>
      <c r="F4381" s="36"/>
      <c r="G4381" s="66">
        <f>SICODI!J1310</f>
        <v>10.9</v>
      </c>
    </row>
    <row r="4382" spans="2:7" x14ac:dyDescent="0.2">
      <c r="B4382" s="36">
        <v>1309</v>
      </c>
      <c r="C4382" s="36" t="str">
        <f>SICODI!G1311</f>
        <v>RCA01</v>
      </c>
      <c r="D4382" s="140" t="str">
        <f>SICODI!H1311</f>
        <v>CABLE PARA VIENTO DE ACERO GALVANIZADO TEMPLE S&amp;M, 10 mm (3/8 PULG.) DIAM.</v>
      </c>
      <c r="E4382" s="36" t="str">
        <f>SICODI!I1311</f>
        <v>METRO</v>
      </c>
      <c r="F4382" s="36"/>
      <c r="G4382" s="66">
        <f>SICODI!J1311</f>
        <v>0.87</v>
      </c>
    </row>
    <row r="4383" spans="2:7" x14ac:dyDescent="0.2">
      <c r="B4383" s="36">
        <v>1310</v>
      </c>
      <c r="C4383" s="36" t="str">
        <f>SICODI!G1312</f>
        <v>RCA02</v>
      </c>
      <c r="D4383" s="140" t="str">
        <f>SICODI!H1312</f>
        <v>CABLE PARA VIENTO DE ACERO GALVANIZADO TEMPLE S&amp;M, 13 mm (1/2 PULG.) DIAM.</v>
      </c>
      <c r="E4383" s="36" t="str">
        <f>SICODI!I1312</f>
        <v>METRO</v>
      </c>
      <c r="F4383" s="36"/>
      <c r="G4383" s="66">
        <f>SICODI!J1312</f>
        <v>1.96</v>
      </c>
    </row>
    <row r="4384" spans="2:7" x14ac:dyDescent="0.2">
      <c r="B4384" s="36">
        <v>1311</v>
      </c>
      <c r="C4384" s="36" t="str">
        <f>SICODI!G1313</f>
        <v>RCW01</v>
      </c>
      <c r="D4384" s="140" t="str">
        <f>SICODI!H1313</f>
        <v>CABLE PARA VIENTO DE ALUMOWELD 7 X 9 AWG.</v>
      </c>
      <c r="E4384" s="36" t="str">
        <f>SICODI!I1313</f>
        <v>METRO</v>
      </c>
      <c r="F4384" s="36"/>
      <c r="G4384" s="66">
        <f>SICODI!J1313</f>
        <v>2.1</v>
      </c>
    </row>
    <row r="4385" spans="2:7" x14ac:dyDescent="0.2">
      <c r="B4385" s="36">
        <v>1312</v>
      </c>
      <c r="C4385" s="36" t="str">
        <f>SICODI!G1314</f>
        <v>RCW02</v>
      </c>
      <c r="D4385" s="140" t="str">
        <f>SICODI!H1314</f>
        <v>CABLE PARA VIENTO DE COPPERWELD 7 X 9 AWG.</v>
      </c>
      <c r="E4385" s="36" t="str">
        <f>SICODI!I1314</f>
        <v>METRO</v>
      </c>
      <c r="F4385" s="36"/>
      <c r="G4385" s="66">
        <f>SICODI!J1314</f>
        <v>2.67</v>
      </c>
    </row>
    <row r="4386" spans="2:7" x14ac:dyDescent="0.2">
      <c r="B4386" s="36">
        <v>1313</v>
      </c>
      <c r="C4386" s="36" t="str">
        <f>SICODI!G1315</f>
        <v>RVA01</v>
      </c>
      <c r="D4386" s="140" t="str">
        <f>SICODI!H1315</f>
        <v>BLOQUE DE ANCLAJE DE 400 X 400 X 100 mm.; AGUJERO DE 3/4 PULG. DIAM.</v>
      </c>
      <c r="E4386" s="36" t="str">
        <f>SICODI!I1315</f>
        <v>UND.</v>
      </c>
      <c r="F4386" s="36"/>
      <c r="G4386" s="66">
        <f>SICODI!J1315</f>
        <v>5.37</v>
      </c>
    </row>
    <row r="4387" spans="2:7" x14ac:dyDescent="0.2">
      <c r="B4387" s="36">
        <v>1314</v>
      </c>
      <c r="C4387" s="36" t="str">
        <f>SICODI!G1316</f>
        <v>RVA02</v>
      </c>
      <c r="D4387" s="140" t="str">
        <f>SICODI!H1316</f>
        <v>BLOQUE DE ANCLAJE DE 400 X 400 X 100 mm.; AGUJERO DE 5/8 PULG. DIAM.</v>
      </c>
      <c r="E4387" s="36" t="str">
        <f>SICODI!I1316</f>
        <v>UND.</v>
      </c>
      <c r="F4387" s="36"/>
      <c r="G4387" s="66">
        <f>SICODI!J1316</f>
        <v>5.37</v>
      </c>
    </row>
    <row r="4388" spans="2:7" x14ac:dyDescent="0.2">
      <c r="B4388" s="36">
        <v>1315</v>
      </c>
      <c r="C4388" s="36" t="str">
        <f>SICODI!G1317</f>
        <v>RVA03</v>
      </c>
      <c r="D4388" s="140" t="str">
        <f>SICODI!H1317</f>
        <v>BLOQUE DE ANCLAJE DE 500 X 500 X 150 mm.; AGUJERO DE 3/4 PULG. DIAM.</v>
      </c>
      <c r="E4388" s="36" t="str">
        <f>SICODI!I1317</f>
        <v>UND.</v>
      </c>
      <c r="F4388" s="36"/>
      <c r="G4388" s="66">
        <f>SICODI!J1317</f>
        <v>5.37</v>
      </c>
    </row>
    <row r="4389" spans="2:7" x14ac:dyDescent="0.2">
      <c r="B4389" s="36">
        <v>1316</v>
      </c>
      <c r="C4389" s="36" t="str">
        <f>SICODI!G1318</f>
        <v>RVA04</v>
      </c>
      <c r="D4389" s="140" t="str">
        <f>SICODI!H1318</f>
        <v>BLOQUE DE ANCLAJE DE 500 X 500 X 150 mm.; AGUJERO DE 5/8 PULG. DIAM.</v>
      </c>
      <c r="E4389" s="36" t="str">
        <f>SICODI!I1318</f>
        <v>UND.</v>
      </c>
      <c r="F4389" s="36"/>
      <c r="G4389" s="66">
        <f>SICODI!J1318</f>
        <v>5.37</v>
      </c>
    </row>
    <row r="4390" spans="2:7" x14ac:dyDescent="0.2">
      <c r="B4390" s="36">
        <v>1317</v>
      </c>
      <c r="C4390" s="36" t="str">
        <f>SICODI!G1319</f>
        <v>RVA05</v>
      </c>
      <c r="D4390" s="140" t="str">
        <f>SICODI!H1319</f>
        <v>BLOQUE DE ANCLAJE DE 700 X 700 X 200 mm.; AGUJERO DE 1 PULG. DIAM.</v>
      </c>
      <c r="E4390" s="36" t="str">
        <f>SICODI!I1319</f>
        <v>UND.</v>
      </c>
      <c r="F4390" s="36"/>
      <c r="G4390" s="66">
        <f>SICODI!J1319</f>
        <v>8.26</v>
      </c>
    </row>
    <row r="4391" spans="2:7" x14ac:dyDescent="0.2">
      <c r="B4391" s="36">
        <v>1318</v>
      </c>
      <c r="C4391" s="36" t="str">
        <f>SICODI!G1320</f>
        <v>RVA06</v>
      </c>
      <c r="D4391" s="140" t="str">
        <f>SICODI!H1320</f>
        <v>PLANCHA DE ANCLAJE DE Fo Go PARA RETENIDA</v>
      </c>
      <c r="E4391" s="36" t="str">
        <f>SICODI!I1320</f>
        <v>UND.</v>
      </c>
      <c r="F4391" s="36"/>
      <c r="G4391" s="66">
        <f>SICODI!J1320</f>
        <v>14.29</v>
      </c>
    </row>
    <row r="4392" spans="2:7" x14ac:dyDescent="0.2">
      <c r="B4392" s="36">
        <v>1319</v>
      </c>
      <c r="C4392" s="36" t="str">
        <f>SICODI!G1321</f>
        <v>RVV01</v>
      </c>
      <c r="D4392" s="140" t="str">
        <f>SICODI!H1321</f>
        <v>PERNO DE ANCLAJE DE COPPERWELD O ALEACION DE COBRE DE 2400 mm DE LONG.</v>
      </c>
      <c r="E4392" s="36" t="str">
        <f>SICODI!I1321</f>
        <v>UND.</v>
      </c>
      <c r="F4392" s="36"/>
      <c r="G4392" s="66">
        <f>SICODI!J1321</f>
        <v>12.78</v>
      </c>
    </row>
    <row r="4393" spans="2:7" x14ac:dyDescent="0.2">
      <c r="B4393" s="36">
        <v>1320</v>
      </c>
      <c r="C4393" s="36" t="str">
        <f>SICODI!G1322</f>
        <v>RVV02</v>
      </c>
      <c r="D4393" s="140" t="str">
        <f>SICODI!H1322</f>
        <v>VARILLA DE ANCLAJE CON OJO GUARDACABO DE 1800 mm LONG.; 13  mm DIAM.</v>
      </c>
      <c r="E4393" s="36" t="str">
        <f>SICODI!I1322</f>
        <v>UND.</v>
      </c>
      <c r="F4393" s="36"/>
      <c r="G4393" s="66">
        <f>SICODI!J1322</f>
        <v>6.87</v>
      </c>
    </row>
    <row r="4394" spans="2:7" x14ac:dyDescent="0.2">
      <c r="B4394" s="36">
        <v>1321</v>
      </c>
      <c r="C4394" s="36" t="str">
        <f>SICODI!G1323</f>
        <v>RVV03</v>
      </c>
      <c r="D4394" s="140" t="str">
        <f>SICODI!H1323</f>
        <v>VARILLA DE ANCLAJE CON OJO GUARDACABO DE 1800 mm LONG.; 16  mm DIAM.</v>
      </c>
      <c r="E4394" s="36" t="str">
        <f>SICODI!I1323</f>
        <v>UND.</v>
      </c>
      <c r="F4394" s="36"/>
      <c r="G4394" s="66">
        <f>SICODI!J1323</f>
        <v>6.09</v>
      </c>
    </row>
    <row r="4395" spans="2:7" x14ac:dyDescent="0.2">
      <c r="B4395" s="36">
        <v>1322</v>
      </c>
      <c r="C4395" s="36" t="str">
        <f>SICODI!G1324</f>
        <v>RVV04</v>
      </c>
      <c r="D4395" s="140" t="str">
        <f>SICODI!H1324</f>
        <v>VARILLA DE ANCLAJE CON OJO GUARDACABO DE 2400 mm LONG.; 16  mm DIAM.</v>
      </c>
      <c r="E4395" s="36" t="str">
        <f>SICODI!I1324</f>
        <v>UND.</v>
      </c>
      <c r="F4395" s="36"/>
      <c r="G4395" s="66">
        <f>SICODI!J1324</f>
        <v>8.09</v>
      </c>
    </row>
    <row r="4396" spans="2:7" x14ac:dyDescent="0.2">
      <c r="B4396" s="36">
        <v>1323</v>
      </c>
      <c r="C4396" s="36" t="str">
        <f>SICODI!G1325</f>
        <v>RVV05</v>
      </c>
      <c r="D4396" s="140" t="str">
        <f>SICODI!H1325</f>
        <v>VARILLA DE ANCLAJE CON OJO GUARDACABO DE 2400 mm LONG.; 19  mm DIAM.</v>
      </c>
      <c r="E4396" s="36" t="str">
        <f>SICODI!I1325</f>
        <v>UND.</v>
      </c>
      <c r="F4396" s="36"/>
      <c r="G4396" s="66">
        <f>SICODI!J1325</f>
        <v>10.54</v>
      </c>
    </row>
    <row r="4397" spans="2:7" x14ac:dyDescent="0.2">
      <c r="B4397" s="36">
        <v>1324</v>
      </c>
      <c r="C4397" s="36" t="str">
        <f>SICODI!G1326</f>
        <v>RXA01</v>
      </c>
      <c r="D4397" s="140" t="str">
        <f>SICODI!H1326</f>
        <v>ABRAZADERA DE ACERO GALVANIZADO PARA RETENIDA MT</v>
      </c>
      <c r="E4397" s="36" t="str">
        <f>SICODI!I1326</f>
        <v>UND.</v>
      </c>
      <c r="F4397" s="36"/>
      <c r="G4397" s="66">
        <f>SICODI!J1326</f>
        <v>6.47</v>
      </c>
    </row>
    <row r="4398" spans="2:7" x14ac:dyDescent="0.2">
      <c r="B4398" s="36">
        <v>1325</v>
      </c>
      <c r="C4398" s="36" t="str">
        <f>SICODI!G1327</f>
        <v>RXA02</v>
      </c>
      <c r="D4398" s="140" t="str">
        <f>SICODI!H1327</f>
        <v>ABRAZADERA DE ACERO GALVANIZADO PARA RETENIDA BT</v>
      </c>
      <c r="E4398" s="36" t="str">
        <f>SICODI!I1327</f>
        <v>UND.</v>
      </c>
      <c r="F4398" s="36"/>
      <c r="G4398" s="66">
        <f>SICODI!J1327</f>
        <v>2.9</v>
      </c>
    </row>
    <row r="4399" spans="2:7" x14ac:dyDescent="0.2">
      <c r="B4399" s="36">
        <v>1326</v>
      </c>
      <c r="C4399" s="36" t="str">
        <f>SICODI!G1328</f>
        <v>RXC01</v>
      </c>
      <c r="D4399" s="140" t="str">
        <f>SICODI!H1328</f>
        <v>GUARDACABO ACERO GALV. EN CALIENTE 15MM ESP. 1/2D</v>
      </c>
      <c r="E4399" s="36" t="str">
        <f>SICODI!I1328</f>
        <v>UND.</v>
      </c>
      <c r="F4399" s="36"/>
      <c r="G4399" s="66">
        <f>SICODI!J1328</f>
        <v>0.26</v>
      </c>
    </row>
    <row r="4400" spans="2:7" x14ac:dyDescent="0.2">
      <c r="B4400" s="36">
        <v>1327</v>
      </c>
      <c r="C4400" s="36" t="str">
        <f>SICODI!G1329</f>
        <v>RXF01</v>
      </c>
      <c r="D4400" s="140" t="str">
        <f>SICODI!H1329</f>
        <v>AMARRE PREFORMADO DE ALUMOWELD  PARA RETENIDA</v>
      </c>
      <c r="E4400" s="36" t="str">
        <f>SICODI!I1329</f>
        <v>UND.</v>
      </c>
      <c r="F4400" s="36"/>
      <c r="G4400" s="66">
        <f>SICODI!J1329</f>
        <v>2.2000000000000002</v>
      </c>
    </row>
    <row r="4401" spans="2:7" x14ac:dyDescent="0.2">
      <c r="B4401" s="36">
        <v>1328</v>
      </c>
      <c r="C4401" s="36" t="str">
        <f>SICODI!G1330</f>
        <v>RXF02</v>
      </c>
      <c r="D4401" s="140" t="str">
        <f>SICODI!H1330</f>
        <v>AMARRE PREFORMADO DE COPPERWELD PARA RETENIDA</v>
      </c>
      <c r="E4401" s="36" t="str">
        <f>SICODI!I1330</f>
        <v>UND.</v>
      </c>
      <c r="F4401" s="36"/>
      <c r="G4401" s="66">
        <f>SICODI!J1330</f>
        <v>9.69</v>
      </c>
    </row>
    <row r="4402" spans="2:7" x14ac:dyDescent="0.2">
      <c r="B4402" s="36">
        <v>1329</v>
      </c>
      <c r="C4402" s="36" t="str">
        <f>SICODI!G1331</f>
        <v>RXF03</v>
      </c>
      <c r="D4402" s="140" t="str">
        <f>SICODI!H1331</f>
        <v>AMARRE PREFORMADO DE ACERO GALVANIZADO PARA RETENIDA</v>
      </c>
      <c r="E4402" s="36" t="str">
        <f>SICODI!I1331</f>
        <v>UND.</v>
      </c>
      <c r="F4402" s="36"/>
      <c r="G4402" s="66">
        <f>SICODI!J1331</f>
        <v>1.6</v>
      </c>
    </row>
    <row r="4403" spans="2:7" x14ac:dyDescent="0.2">
      <c r="B4403" s="36">
        <v>1330</v>
      </c>
      <c r="C4403" s="36" t="str">
        <f>SICODI!G1332</f>
        <v>RXG02</v>
      </c>
      <c r="D4403" s="140" t="str">
        <f>SICODI!H1332</f>
        <v>GRAPA DOBLE VIA DE AG 3 PERNOS CABLE RETENIDA</v>
      </c>
      <c r="E4403" s="36" t="str">
        <f>SICODI!I1332</f>
        <v>UND.</v>
      </c>
      <c r="F4403" s="36"/>
      <c r="G4403" s="66">
        <f>SICODI!J1332</f>
        <v>2.54</v>
      </c>
    </row>
    <row r="4404" spans="2:7" x14ac:dyDescent="0.2">
      <c r="B4404" s="36">
        <v>1331</v>
      </c>
      <c r="C4404" s="36" t="str">
        <f>SICODI!G1333</f>
        <v>RXX02</v>
      </c>
      <c r="D4404" s="140" t="str">
        <f>SICODI!H1333</f>
        <v>CANALETA DE ACERO GALVANIZADO PARA PROTECCION DE RETENIDA</v>
      </c>
      <c r="E4404" s="36" t="str">
        <f>SICODI!I1333</f>
        <v>UND.</v>
      </c>
      <c r="F4404" s="36"/>
      <c r="G4404" s="66">
        <f>SICODI!J1333</f>
        <v>6.38</v>
      </c>
    </row>
    <row r="4405" spans="2:7" x14ac:dyDescent="0.2">
      <c r="B4405" s="36">
        <v>1332</v>
      </c>
      <c r="C4405" s="36" t="str">
        <f>SICODI!G1334</f>
        <v>RXX06</v>
      </c>
      <c r="D4405" s="140" t="str">
        <f>SICODI!H1334</f>
        <v>BRAZO METALICO DE APOYO PARA RETENIDA TIPO VIOLIN MT y BT</v>
      </c>
      <c r="E4405" s="36" t="str">
        <f>SICODI!I1334</f>
        <v>UND.</v>
      </c>
      <c r="F4405" s="36"/>
      <c r="G4405" s="66">
        <f>SICODI!J1334</f>
        <v>36.01</v>
      </c>
    </row>
    <row r="4406" spans="2:7" x14ac:dyDescent="0.2">
      <c r="B4406" s="36">
        <v>1333</v>
      </c>
      <c r="C4406" s="36" t="str">
        <f>SICODI!G1335</f>
        <v>RXX07</v>
      </c>
      <c r="D4406" s="140" t="str">
        <f>SICODI!H1335</f>
        <v>BRAZO METALICO DE APOYO PARA RETENIDA TIPO VIOLIN BT</v>
      </c>
      <c r="E4406" s="36" t="str">
        <f>SICODI!I1335</f>
        <v>UND.</v>
      </c>
      <c r="F4406" s="36"/>
      <c r="G4406" s="66">
        <f>SICODI!J1335</f>
        <v>6.07</v>
      </c>
    </row>
    <row r="4407" spans="2:7" x14ac:dyDescent="0.2">
      <c r="B4407" s="36">
        <v>1334</v>
      </c>
      <c r="C4407" s="36" t="str">
        <f>SICODI!G1336</f>
        <v>RXX10</v>
      </c>
      <c r="D4407" s="140" t="str">
        <f>SICODI!H1336</f>
        <v>ESLABON ANGULAR DE ACERO GALVANIZADO 50x110mm. AGUJERO 17.5MM - DAC</v>
      </c>
      <c r="E4407" s="36" t="str">
        <f>SICODI!I1336</f>
        <v>UND.</v>
      </c>
      <c r="F4407" s="36"/>
      <c r="G4407" s="66">
        <f>SICODI!J1336</f>
        <v>0.61</v>
      </c>
    </row>
    <row r="4408" spans="2:7" x14ac:dyDescent="0.2">
      <c r="B4408" s="36">
        <v>1335</v>
      </c>
      <c r="C4408" s="36" t="str">
        <f>SICODI!G1337</f>
        <v>RXX12</v>
      </c>
      <c r="D4408" s="140" t="str">
        <f>SICODI!H1337</f>
        <v>TUERCA CIEGA DE BRONCE 3/4DIA. BARRA 1.1/4 PARA VARILLA DE ANCLAJE</v>
      </c>
      <c r="E4408" s="36" t="str">
        <f>SICODI!I1337</f>
        <v>UND.</v>
      </c>
      <c r="F4408" s="36"/>
      <c r="G4408" s="66">
        <f>SICODI!J1337</f>
        <v>1.05</v>
      </c>
    </row>
    <row r="4409" spans="2:7" x14ac:dyDescent="0.2">
      <c r="B4409" s="36">
        <v>1336</v>
      </c>
      <c r="C4409" s="36" t="str">
        <f>SICODI!G1338</f>
        <v>SAA01</v>
      </c>
      <c r="D4409" s="140" t="str">
        <f>SICODI!H1338</f>
        <v>CELDA (ESTRUCTURA METALICA Y OBRA CIVIL)</v>
      </c>
      <c r="E4409" s="36" t="str">
        <f>SICODI!I1338</f>
        <v>UND.</v>
      </c>
      <c r="F4409" s="36"/>
      <c r="G4409" s="66">
        <f>SICODI!J1338</f>
        <v>988.68</v>
      </c>
    </row>
    <row r="4410" spans="2:7" x14ac:dyDescent="0.2">
      <c r="B4410" s="36">
        <v>1337</v>
      </c>
      <c r="C4410" s="36" t="str">
        <f>SICODI!G1339</f>
        <v>SAA02</v>
      </c>
      <c r="D4410" s="140" t="str">
        <f>SICODI!H1339</f>
        <v>CELDA PARA INTERRUPTOR M.T. EN S.E. CONVENCIONAL</v>
      </c>
      <c r="E4410" s="36" t="str">
        <f>SICODI!I1339</f>
        <v>UND.</v>
      </c>
      <c r="F4410" s="36"/>
      <c r="G4410" s="66">
        <f>SICODI!J1339</f>
        <v>3635.79</v>
      </c>
    </row>
    <row r="4411" spans="2:7" x14ac:dyDescent="0.2">
      <c r="B4411" s="36">
        <v>1338</v>
      </c>
      <c r="C4411" s="36" t="str">
        <f>SICODI!G1340</f>
        <v>SAA03</v>
      </c>
      <c r="D4411" s="140" t="str">
        <f>SICODI!H1340</f>
        <v>ESTRUCTURA METALICA O CELDAS PARA S.E. CONVENCIONAL DE 5X9.5M2.</v>
      </c>
      <c r="E4411" s="36" t="str">
        <f>SICODI!I1340</f>
        <v>UND.</v>
      </c>
      <c r="F4411" s="36"/>
      <c r="G4411" s="66">
        <f>SICODI!J1340</f>
        <v>889.96</v>
      </c>
    </row>
    <row r="4412" spans="2:7" x14ac:dyDescent="0.2">
      <c r="B4412" s="36">
        <v>1339</v>
      </c>
      <c r="C4412" s="36" t="str">
        <f>SICODI!G1341</f>
        <v>SAA04</v>
      </c>
      <c r="D4412" s="140" t="str">
        <f>SICODI!H1341</f>
        <v>ESTRUCTURA METALICA O CELDAS PARA S.E. CONVENCIONAL DE 5X7.5M2.</v>
      </c>
      <c r="E4412" s="36" t="str">
        <f>SICODI!I1341</f>
        <v>UND.</v>
      </c>
      <c r="F4412" s="36"/>
      <c r="G4412" s="66">
        <f>SICODI!J1341</f>
        <v>793.67</v>
      </c>
    </row>
    <row r="4413" spans="2:7" x14ac:dyDescent="0.2">
      <c r="B4413" s="36">
        <v>1340</v>
      </c>
      <c r="C4413" s="36" t="str">
        <f>SICODI!G1342</f>
        <v>SAA05</v>
      </c>
      <c r="D4413" s="140" t="str">
        <f>SICODI!H1342</f>
        <v>ESTRUCTURA METALICA O CELDAS PARA S.E. CONVENCIONAL DE 5X4M2.</v>
      </c>
      <c r="E4413" s="36" t="str">
        <f>SICODI!I1342</f>
        <v>UND.</v>
      </c>
      <c r="F4413" s="36"/>
      <c r="G4413" s="66">
        <f>SICODI!J1342</f>
        <v>727.17</v>
      </c>
    </row>
    <row r="4414" spans="2:7" x14ac:dyDescent="0.2">
      <c r="B4414" s="36">
        <v>1341</v>
      </c>
      <c r="C4414" s="36" t="str">
        <f>SICODI!G1343</f>
        <v>SAA06</v>
      </c>
      <c r="D4414" s="140" t="str">
        <f>SICODI!H1343</f>
        <v>CARPINTERIA METALICA PARA S.E. CONVENCIONAL A NIVEL</v>
      </c>
      <c r="E4414" s="36" t="str">
        <f>SICODI!I1343</f>
        <v>UND.</v>
      </c>
      <c r="F4414" s="36"/>
      <c r="G4414" s="66">
        <f>SICODI!J1343</f>
        <v>568.17999999999995</v>
      </c>
    </row>
    <row r="4415" spans="2:7" x14ac:dyDescent="0.2">
      <c r="B4415" s="36">
        <v>1342</v>
      </c>
      <c r="C4415" s="36" t="str">
        <f>SICODI!G1344</f>
        <v>SAA07</v>
      </c>
      <c r="D4415" s="140" t="str">
        <f>SICODI!H1344</f>
        <v>CARPINTERIA METALICA PARA S.E. CONVENCIONAL SUBTERRANEA</v>
      </c>
      <c r="E4415" s="36" t="str">
        <f>SICODI!I1344</f>
        <v>UND.</v>
      </c>
      <c r="F4415" s="36"/>
      <c r="G4415" s="66">
        <f>SICODI!J1344</f>
        <v>1009.54</v>
      </c>
    </row>
    <row r="4416" spans="2:7" x14ac:dyDescent="0.2">
      <c r="B4416" s="36">
        <v>1343</v>
      </c>
      <c r="C4416" s="36" t="str">
        <f>SICODI!G1345</f>
        <v>SAB01</v>
      </c>
      <c r="D4416" s="140" t="str">
        <f>SICODI!H1345</f>
        <v>BANCO DE CONDENSADORES FIJO, TRIPOLAR, 300 KVAR, 10-15 KV, EXTERIOR</v>
      </c>
      <c r="E4416" s="36" t="str">
        <f>SICODI!I1345</f>
        <v>UND.</v>
      </c>
      <c r="F4416" s="36"/>
      <c r="G4416" s="66">
        <f>SICODI!J1345</f>
        <v>2000</v>
      </c>
    </row>
    <row r="4417" spans="2:7" x14ac:dyDescent="0.2">
      <c r="B4417" s="36">
        <v>1344</v>
      </c>
      <c r="C4417" s="36" t="str">
        <f>SICODI!G1346</f>
        <v>SAB02</v>
      </c>
      <c r="D4417" s="140" t="str">
        <f>SICODI!H1346</f>
        <v>BANCO DE CONDENSADORES FIJO, MONOFASICO, 100 KVAR, 10-15 KV, EXTERIOR</v>
      </c>
      <c r="E4417" s="36" t="str">
        <f>SICODI!I1346</f>
        <v>UND.</v>
      </c>
      <c r="F4417" s="36"/>
      <c r="G4417" s="66">
        <f>SICODI!J1346</f>
        <v>602.51</v>
      </c>
    </row>
    <row r="4418" spans="2:7" x14ac:dyDescent="0.2">
      <c r="B4418" s="36">
        <v>1345</v>
      </c>
      <c r="C4418" s="36" t="str">
        <f>SICODI!G1347</f>
        <v>SAB04</v>
      </c>
      <c r="D4418" s="140" t="str">
        <f>SICODI!H1347</f>
        <v>REGULADOR DE TENSION, MONOFASICO, 15 KV, In = 200 A CON CONTROL ELECTRONICO</v>
      </c>
      <c r="E4418" s="36" t="str">
        <f>SICODI!I1347</f>
        <v>UND.</v>
      </c>
      <c r="F4418" s="36"/>
      <c r="G4418" s="66">
        <f>SICODI!J1347</f>
        <v>12071.14</v>
      </c>
    </row>
    <row r="4419" spans="2:7" x14ac:dyDescent="0.2">
      <c r="B4419" s="36">
        <v>1346</v>
      </c>
      <c r="C4419" s="36" t="str">
        <f>SICODI!G1348</f>
        <v>SAB05</v>
      </c>
      <c r="D4419" s="140" t="str">
        <f>SICODI!H1348</f>
        <v>CONDENSADOR MONOFASICO 50 KVAR 10 KV</v>
      </c>
      <c r="E4419" s="36" t="str">
        <f>SICODI!I1348</f>
        <v>UND.</v>
      </c>
      <c r="F4419" s="36"/>
      <c r="G4419" s="66">
        <f>SICODI!J1348</f>
        <v>710.44</v>
      </c>
    </row>
    <row r="4420" spans="2:7" x14ac:dyDescent="0.2">
      <c r="B4420" s="36">
        <v>1347</v>
      </c>
      <c r="C4420" s="36" t="str">
        <f>SICODI!G1349</f>
        <v>SAB06</v>
      </c>
      <c r="D4420" s="140" t="str">
        <f>SICODI!H1349</f>
        <v>CONDENSADOR MONOFASICO 100 KVAR 10 KV</v>
      </c>
      <c r="E4420" s="36" t="str">
        <f>SICODI!I1349</f>
        <v>UND.</v>
      </c>
      <c r="F4420" s="36"/>
      <c r="G4420" s="66">
        <f>SICODI!J1349</f>
        <v>880.88</v>
      </c>
    </row>
    <row r="4421" spans="2:7" x14ac:dyDescent="0.2">
      <c r="B4421" s="36">
        <v>1348</v>
      </c>
      <c r="C4421" s="36" t="str">
        <f>SICODI!G1350</f>
        <v>SAB07</v>
      </c>
      <c r="D4421" s="140" t="str">
        <f>SICODI!H1350</f>
        <v>CONDENSADOR MONOFASICO 150 KVAR 10 KV</v>
      </c>
      <c r="E4421" s="36" t="str">
        <f>SICODI!I1350</f>
        <v>UND.</v>
      </c>
      <c r="F4421" s="36"/>
      <c r="G4421" s="66">
        <f>SICODI!J1350</f>
        <v>1048.98</v>
      </c>
    </row>
    <row r="4422" spans="2:7" x14ac:dyDescent="0.2">
      <c r="B4422" s="36">
        <v>1349</v>
      </c>
      <c r="C4422" s="36" t="str">
        <f>SICODI!G1351</f>
        <v>SAB08</v>
      </c>
      <c r="D4422" s="140" t="str">
        <f>SICODI!H1351</f>
        <v>TRANSFORMADOR DE CORRIENTE 300/5A 220V</v>
      </c>
      <c r="E4422" s="36" t="str">
        <f>SICODI!I1351</f>
        <v>UND.</v>
      </c>
      <c r="F4422" s="36"/>
      <c r="G4422" s="66">
        <f>SICODI!J1351</f>
        <v>29.24</v>
      </c>
    </row>
    <row r="4423" spans="2:7" x14ac:dyDescent="0.2">
      <c r="B4423" s="36">
        <v>1350</v>
      </c>
      <c r="C4423" s="36" t="str">
        <f>SICODI!G1352</f>
        <v>SAB09</v>
      </c>
      <c r="D4423" s="140" t="str">
        <f>SICODI!H1352</f>
        <v>TRANSFORMADOR DE CORRIENTE 750/5A 220V</v>
      </c>
      <c r="E4423" s="36" t="str">
        <f>SICODI!I1352</f>
        <v>UND.</v>
      </c>
      <c r="F4423" s="36"/>
      <c r="G4423" s="66">
        <f>SICODI!J1352</f>
        <v>69.92</v>
      </c>
    </row>
    <row r="4424" spans="2:7" x14ac:dyDescent="0.2">
      <c r="B4424" s="36">
        <v>1351</v>
      </c>
      <c r="C4424" s="36" t="str">
        <f>SICODI!G1353</f>
        <v>SAB14</v>
      </c>
      <c r="D4424" s="140" t="str">
        <f>SICODI!H1353</f>
        <v>TRANSFORMADOR DE CORRIENTE (100-200)/5A 20VA 10KV</v>
      </c>
      <c r="E4424" s="36" t="str">
        <f>SICODI!I1353</f>
        <v>UND.</v>
      </c>
      <c r="F4424" s="36"/>
      <c r="G4424" s="66">
        <f>SICODI!J1353</f>
        <v>993.55</v>
      </c>
    </row>
    <row r="4425" spans="2:7" x14ac:dyDescent="0.2">
      <c r="B4425" s="36">
        <v>1352</v>
      </c>
      <c r="C4425" s="36" t="str">
        <f>SICODI!G1354</f>
        <v>SAB17</v>
      </c>
      <c r="D4425" s="140" t="str">
        <f>SICODI!H1354</f>
        <v>TRANSFORMADOR DE CORRIENTE 500/5A 220V</v>
      </c>
      <c r="E4425" s="36" t="str">
        <f>SICODI!I1354</f>
        <v>UND.</v>
      </c>
      <c r="F4425" s="36"/>
      <c r="G4425" s="66">
        <f>SICODI!J1354</f>
        <v>41.11</v>
      </c>
    </row>
    <row r="4426" spans="2:7" x14ac:dyDescent="0.2">
      <c r="B4426" s="36">
        <v>1353</v>
      </c>
      <c r="C4426" s="36" t="str">
        <f>SICODI!G1355</f>
        <v>SAB18</v>
      </c>
      <c r="D4426" s="140" t="str">
        <f>SICODI!H1355</f>
        <v>TRANSFORMADOR DE CORRIENTE 600/5A 220V</v>
      </c>
      <c r="E4426" s="36" t="str">
        <f>SICODI!I1355</f>
        <v>UND.</v>
      </c>
      <c r="F4426" s="36"/>
      <c r="G4426" s="66">
        <f>SICODI!J1355</f>
        <v>56.36</v>
      </c>
    </row>
    <row r="4427" spans="2:7" x14ac:dyDescent="0.2">
      <c r="B4427" s="36">
        <v>1354</v>
      </c>
      <c r="C4427" s="36" t="str">
        <f>SICODI!G1356</f>
        <v>SAB19</v>
      </c>
      <c r="D4427" s="140" t="str">
        <f>SICODI!H1356</f>
        <v>TRANSFORMADOR DE CORRIENTE 850/5A 220V</v>
      </c>
      <c r="E4427" s="36" t="str">
        <f>SICODI!I1356</f>
        <v>UND.</v>
      </c>
      <c r="F4427" s="36"/>
      <c r="G4427" s="66">
        <f>SICODI!J1356</f>
        <v>78.959999999999994</v>
      </c>
    </row>
    <row r="4428" spans="2:7" x14ac:dyDescent="0.2">
      <c r="B4428" s="36">
        <v>1355</v>
      </c>
      <c r="C4428" s="36" t="str">
        <f>SICODI!G1357</f>
        <v>SAB20</v>
      </c>
      <c r="D4428" s="140" t="str">
        <f>SICODI!H1357</f>
        <v>TRANSFORMADOR DE CORRIENTE 1000/5A 220V</v>
      </c>
      <c r="E4428" s="36" t="str">
        <f>SICODI!I1357</f>
        <v>UND.</v>
      </c>
      <c r="F4428" s="36"/>
      <c r="G4428" s="66">
        <f>SICODI!J1357</f>
        <v>94.86</v>
      </c>
    </row>
    <row r="4429" spans="2:7" x14ac:dyDescent="0.2">
      <c r="B4429" s="36">
        <v>1356</v>
      </c>
      <c r="C4429" s="36" t="str">
        <f>SICODI!G1358</f>
        <v>SAB21</v>
      </c>
      <c r="D4429" s="140" t="str">
        <f>SICODI!H1358</f>
        <v>TRANSFORMADOR DE CORRIENTE 1500/5A 220V</v>
      </c>
      <c r="E4429" s="36" t="str">
        <f>SICODI!I1358</f>
        <v>UND.</v>
      </c>
      <c r="F4429" s="36"/>
      <c r="G4429" s="66">
        <f>SICODI!J1358</f>
        <v>137.72</v>
      </c>
    </row>
    <row r="4430" spans="2:7" x14ac:dyDescent="0.2">
      <c r="B4430" s="36">
        <v>1357</v>
      </c>
      <c r="C4430" s="36" t="str">
        <f>SICODI!G1359</f>
        <v>SAB22</v>
      </c>
      <c r="D4430" s="140" t="str">
        <f>SICODI!H1359</f>
        <v>TRANSFORMADOR DE CORRIENTE 2000/5A 220V</v>
      </c>
      <c r="E4430" s="36" t="str">
        <f>SICODI!I1359</f>
        <v>UND.</v>
      </c>
      <c r="F4430" s="36"/>
      <c r="G4430" s="66">
        <f>SICODI!J1359</f>
        <v>182.92</v>
      </c>
    </row>
    <row r="4431" spans="2:7" x14ac:dyDescent="0.2">
      <c r="B4431" s="36">
        <v>1358</v>
      </c>
      <c r="C4431" s="36" t="str">
        <f>SICODI!G1360</f>
        <v>SAB23</v>
      </c>
      <c r="D4431" s="140" t="str">
        <f>SICODI!H1360</f>
        <v>TRANSFORMADOR DE CORRIENTE BLOQUE 300/5A 10KV 30VA INTERIOR</v>
      </c>
      <c r="E4431" s="36" t="str">
        <f>SICODI!I1360</f>
        <v>UND.</v>
      </c>
      <c r="F4431" s="36"/>
      <c r="G4431" s="66">
        <f>SICODI!J1360</f>
        <v>431.45</v>
      </c>
    </row>
    <row r="4432" spans="2:7" x14ac:dyDescent="0.2">
      <c r="B4432" s="36">
        <v>1359</v>
      </c>
      <c r="C4432" s="36" t="str">
        <f>SICODI!G1361</f>
        <v>SAB24</v>
      </c>
      <c r="D4432" s="140" t="str">
        <f>SICODI!H1361</f>
        <v>TRANSFORMADOR DE CORRIENTE TOROIDAL 100-200/1A 10KV DIAMETRO 150MM</v>
      </c>
      <c r="E4432" s="36" t="str">
        <f>SICODI!I1361</f>
        <v>UND.</v>
      </c>
      <c r="F4432" s="36"/>
      <c r="G4432" s="66">
        <f>SICODI!J1361</f>
        <v>560.63</v>
      </c>
    </row>
    <row r="4433" spans="2:7" x14ac:dyDescent="0.2">
      <c r="B4433" s="36">
        <v>1360</v>
      </c>
      <c r="C4433" s="36" t="str">
        <f>SICODI!G1362</f>
        <v>SAB25</v>
      </c>
      <c r="D4433" s="140" t="str">
        <f>SICODI!H1362</f>
        <v>TRANSFORMADOR DE CORRIENTE 200/5A 220V</v>
      </c>
      <c r="E4433" s="36" t="str">
        <f>SICODI!I1362</f>
        <v>UND.</v>
      </c>
      <c r="F4433" s="36"/>
      <c r="G4433" s="66">
        <f>SICODI!J1362</f>
        <v>24.09</v>
      </c>
    </row>
    <row r="4434" spans="2:7" x14ac:dyDescent="0.2">
      <c r="B4434" s="36">
        <v>1361</v>
      </c>
      <c r="C4434" s="36" t="str">
        <f>SICODI!G1363</f>
        <v>SAB26</v>
      </c>
      <c r="D4434" s="140" t="str">
        <f>SICODI!H1363</f>
        <v>TRANSFORMADOR DE CORRIENTE 400/5A 220V</v>
      </c>
      <c r="E4434" s="36" t="str">
        <f>SICODI!I1363</f>
        <v>UND.</v>
      </c>
      <c r="F4434" s="36"/>
      <c r="G4434" s="66">
        <f>SICODI!J1363</f>
        <v>38.28</v>
      </c>
    </row>
    <row r="4435" spans="2:7" x14ac:dyDescent="0.2">
      <c r="B4435" s="36">
        <v>1362</v>
      </c>
      <c r="C4435" s="36" t="str">
        <f>SICODI!G1364</f>
        <v>SAB27</v>
      </c>
      <c r="D4435" s="140" t="str">
        <f>SICODI!H1364</f>
        <v>REGULADOR DE TENSION, MONOFASICO, 10 KV, In = 250</v>
      </c>
      <c r="E4435" s="36" t="str">
        <f>SICODI!I1364</f>
        <v>UND.</v>
      </c>
      <c r="F4435" s="36"/>
      <c r="G4435" s="66">
        <f>SICODI!J1364</f>
        <v>14328.81</v>
      </c>
    </row>
    <row r="4436" spans="2:7" x14ac:dyDescent="0.2">
      <c r="B4436" s="36">
        <v>1363</v>
      </c>
      <c r="C4436" s="36" t="str">
        <f>SICODI!G1365</f>
        <v>SCA02</v>
      </c>
      <c r="D4436" s="140" t="str">
        <f>SICODI!H1365</f>
        <v>CONECTORES AISLADOS SEPARABLES, 600 A, 3 VIAS</v>
      </c>
      <c r="E4436" s="36" t="str">
        <f>SICODI!I1365</f>
        <v>UND.</v>
      </c>
      <c r="F4436" s="36"/>
      <c r="G4436" s="66">
        <f>SICODI!J1365</f>
        <v>60.08</v>
      </c>
    </row>
    <row r="4437" spans="2:7" x14ac:dyDescent="0.2">
      <c r="B4437" s="36">
        <v>1364</v>
      </c>
      <c r="C4437" s="36" t="str">
        <f>SICODI!G1366</f>
        <v>SCA04</v>
      </c>
      <c r="D4437" s="140" t="str">
        <f>SICODI!H1366</f>
        <v>CONECTORES AISLADOS SEPARABLES, 600 A, BAJO CARGA, 1 DERIV.</v>
      </c>
      <c r="E4437" s="36" t="str">
        <f>SICODI!I1366</f>
        <v>UND.</v>
      </c>
      <c r="F4437" s="36"/>
      <c r="G4437" s="66">
        <f>SICODI!J1366</f>
        <v>103.12</v>
      </c>
    </row>
    <row r="4438" spans="2:7" x14ac:dyDescent="0.2">
      <c r="B4438" s="36">
        <v>1365</v>
      </c>
      <c r="C4438" s="36" t="str">
        <f>SICODI!G1367</f>
        <v>SCA05</v>
      </c>
      <c r="D4438" s="140" t="str">
        <f>SICODI!H1367</f>
        <v>CONECTORES AISLADOS SEPARABLES, 600 A, BAJO CARGA, 2 DERIV.</v>
      </c>
      <c r="E4438" s="36" t="str">
        <f>SICODI!I1367</f>
        <v>UND.</v>
      </c>
      <c r="F4438" s="36"/>
      <c r="G4438" s="66">
        <f>SICODI!J1367</f>
        <v>85.49</v>
      </c>
    </row>
    <row r="4439" spans="2:7" x14ac:dyDescent="0.2">
      <c r="B4439" s="36">
        <v>1366</v>
      </c>
      <c r="C4439" s="36" t="str">
        <f>SICODI!G1368</f>
        <v>SFB41</v>
      </c>
      <c r="D4439" s="140" t="str">
        <f>SICODI!H1368</f>
        <v>FUSIBLE LIMITADOR DE CORRIENTE TIPO: NH TAMAÑO-1 220V. 63A.</v>
      </c>
      <c r="E4439" s="36" t="str">
        <f>SICODI!I1368</f>
        <v>UNID.</v>
      </c>
      <c r="F4439" s="36"/>
      <c r="G4439" s="66">
        <f>SICODI!J1368</f>
        <v>7.52</v>
      </c>
    </row>
    <row r="4440" spans="2:7" x14ac:dyDescent="0.2">
      <c r="B4440" s="36">
        <v>1367</v>
      </c>
      <c r="C4440" s="36" t="str">
        <f>SICODI!G1369</f>
        <v>SFB42</v>
      </c>
      <c r="D4440" s="140" t="str">
        <f>SICODI!H1369</f>
        <v>FUSIBLE LIMITADOR DE CORRIENTE TIPO: NH TAMAÑO-1 220V. 80A.</v>
      </c>
      <c r="E4440" s="36" t="str">
        <f>SICODI!I1369</f>
        <v>UNID.</v>
      </c>
      <c r="F4440" s="36"/>
      <c r="G4440" s="66">
        <f>SICODI!J1369</f>
        <v>2.76</v>
      </c>
    </row>
    <row r="4441" spans="2:7" x14ac:dyDescent="0.2">
      <c r="B4441" s="36">
        <v>1368</v>
      </c>
      <c r="C4441" s="36" t="str">
        <f>SICODI!G1370</f>
        <v>SFB43</v>
      </c>
      <c r="D4441" s="140" t="str">
        <f>SICODI!H1370</f>
        <v>FUSIBLE LIMITADOR DE CORRIENTE TIPO: NH TAMAÑO-1 220V. 100A.</v>
      </c>
      <c r="E4441" s="36" t="str">
        <f>SICODI!I1370</f>
        <v>UNID.</v>
      </c>
      <c r="F4441" s="36"/>
      <c r="G4441" s="66">
        <f>SICODI!J1370</f>
        <v>3.4</v>
      </c>
    </row>
    <row r="4442" spans="2:7" x14ac:dyDescent="0.2">
      <c r="B4442" s="36">
        <v>1369</v>
      </c>
      <c r="C4442" s="36" t="str">
        <f>SICODI!G1371</f>
        <v>SFB52</v>
      </c>
      <c r="D4442" s="140" t="str">
        <f>SICODI!H1371</f>
        <v>FUSIBLE LIMITADOR DE CORRIENTE TIPO: NH TAMAÑO-1 220V. 160A.</v>
      </c>
      <c r="E4442" s="36" t="str">
        <f>SICODI!I1371</f>
        <v>UND.</v>
      </c>
      <c r="F4442" s="36"/>
      <c r="G4442" s="66">
        <f>SICODI!J1371</f>
        <v>3.59</v>
      </c>
    </row>
    <row r="4443" spans="2:7" x14ac:dyDescent="0.2">
      <c r="B4443" s="36">
        <v>1370</v>
      </c>
      <c r="C4443" s="36" t="str">
        <f>SICODI!G1372</f>
        <v>SFB66</v>
      </c>
      <c r="D4443" s="140" t="str">
        <f>SICODI!H1372</f>
        <v>FUSIBLE LIMITADOR DE CORRIENTE TIPO: NH TAMAÑO-2 220V. 315A.</v>
      </c>
      <c r="E4443" s="36" t="str">
        <f>SICODI!I1372</f>
        <v>UND.</v>
      </c>
      <c r="F4443" s="36"/>
      <c r="G4443" s="66">
        <f>SICODI!J1372</f>
        <v>24.54</v>
      </c>
    </row>
    <row r="4444" spans="2:7" x14ac:dyDescent="0.2">
      <c r="B4444" s="36">
        <v>1371</v>
      </c>
      <c r="C4444" s="36" t="str">
        <f>SICODI!G1373</f>
        <v>SFB68</v>
      </c>
      <c r="D4444" s="140" t="str">
        <f>SICODI!H1373</f>
        <v>FUSIBLE LIMITADOR DE CORRIENTE TIPO: NH TAMAÑ0-3 220V. 315A.</v>
      </c>
      <c r="E4444" s="36" t="str">
        <f>SICODI!I1373</f>
        <v>UND.</v>
      </c>
      <c r="F4444" s="36"/>
      <c r="G4444" s="66">
        <f>SICODI!J1373</f>
        <v>11.25</v>
      </c>
    </row>
    <row r="4445" spans="2:7" x14ac:dyDescent="0.2">
      <c r="B4445" s="36">
        <v>1372</v>
      </c>
      <c r="C4445" s="36" t="str">
        <f>SICODI!G1374</f>
        <v>SFB70</v>
      </c>
      <c r="D4445" s="140" t="str">
        <f>SICODI!H1374</f>
        <v>FUSIBLE LIMITADOR DE CORRIENTE TIPO: NH TAMAÑO-2 220V. 250A.</v>
      </c>
      <c r="E4445" s="36" t="str">
        <f>SICODI!I1374</f>
        <v>UND.</v>
      </c>
      <c r="F4445" s="36"/>
      <c r="G4445" s="66">
        <f>SICODI!J1374</f>
        <v>8.0299999999999994</v>
      </c>
    </row>
    <row r="4446" spans="2:7" x14ac:dyDescent="0.2">
      <c r="B4446" s="36">
        <v>1373</v>
      </c>
      <c r="C4446" s="36" t="str">
        <f>SICODI!G1375</f>
        <v>SFB71</v>
      </c>
      <c r="D4446" s="140" t="str">
        <f>SICODI!H1375</f>
        <v>FUSIBLE LIMITADOR DE CORRIENTE TIPO: NH TAMAÑO-3 220V. 630A.</v>
      </c>
      <c r="E4446" s="36" t="str">
        <f>SICODI!I1375</f>
        <v>UND.</v>
      </c>
      <c r="F4446" s="36"/>
      <c r="G4446" s="66">
        <f>SICODI!J1375</f>
        <v>11.01</v>
      </c>
    </row>
    <row r="4447" spans="2:7" x14ac:dyDescent="0.2">
      <c r="B4447" s="36">
        <v>1374</v>
      </c>
      <c r="C4447" s="36" t="str">
        <f>SICODI!G1376</f>
        <v>SFE01</v>
      </c>
      <c r="D4447" s="140" t="str">
        <f>SICODI!H1376</f>
        <v>FUSIBLE LIMITADOR, UNIPOLAR, 50 A, EXTERIOR</v>
      </c>
      <c r="E4447" s="36" t="str">
        <f>SICODI!I1376</f>
        <v>UND.</v>
      </c>
      <c r="F4447" s="36"/>
      <c r="G4447" s="66">
        <f>SICODI!J1376</f>
        <v>2.7</v>
      </c>
    </row>
    <row r="4448" spans="2:7" x14ac:dyDescent="0.2">
      <c r="B4448" s="36">
        <v>1375</v>
      </c>
      <c r="C4448" s="36" t="str">
        <f>SICODI!G1377</f>
        <v>SFE02</v>
      </c>
      <c r="D4448" s="140" t="str">
        <f>SICODI!H1377</f>
        <v>FUSIBLE LIMITADOR, UNIPOLAR, 100 A, EXTERIOR</v>
      </c>
      <c r="E4448" s="36" t="str">
        <f>SICODI!I1377</f>
        <v>UND.</v>
      </c>
      <c r="F4448" s="36"/>
      <c r="G4448" s="66">
        <f>SICODI!J1377</f>
        <v>7.15</v>
      </c>
    </row>
    <row r="4449" spans="2:7" x14ac:dyDescent="0.2">
      <c r="B4449" s="36">
        <v>1376</v>
      </c>
      <c r="C4449" s="36" t="str">
        <f>SICODI!G1378</f>
        <v>SFE03</v>
      </c>
      <c r="D4449" s="140" t="str">
        <f>SICODI!H1378</f>
        <v>FUSIBLE LIMITADOR, UNIPOLAR, 200 A, EXTERIOR</v>
      </c>
      <c r="E4449" s="36" t="str">
        <f>SICODI!I1378</f>
        <v>UND.</v>
      </c>
      <c r="F4449" s="36"/>
      <c r="G4449" s="66">
        <f>SICODI!J1378</f>
        <v>14.05</v>
      </c>
    </row>
    <row r="4450" spans="2:7" x14ac:dyDescent="0.2">
      <c r="B4450" s="36">
        <v>1377</v>
      </c>
      <c r="C4450" s="36" t="str">
        <f>SICODI!G1379</f>
        <v>SFE04</v>
      </c>
      <c r="D4450" s="140" t="str">
        <f>SICODI!H1379</f>
        <v>FUSIBLE EXPULSION, UNIPOLAR, 50 A, EXTERIOR</v>
      </c>
      <c r="E4450" s="36" t="str">
        <f>SICODI!I1379</f>
        <v>UND.</v>
      </c>
      <c r="F4450" s="36"/>
      <c r="G4450" s="66">
        <f>SICODI!J1379</f>
        <v>5.44</v>
      </c>
    </row>
    <row r="4451" spans="2:7" x14ac:dyDescent="0.2">
      <c r="B4451" s="36">
        <v>1378</v>
      </c>
      <c r="C4451" s="36" t="str">
        <f>SICODI!G1380</f>
        <v>SFE05</v>
      </c>
      <c r="D4451" s="140" t="str">
        <f>SICODI!H1380</f>
        <v>FUSIBLE EXPULSION, UNIPOLAR, 100 A, EXTERIOR</v>
      </c>
      <c r="E4451" s="36" t="str">
        <f>SICODI!I1380</f>
        <v>UND.</v>
      </c>
      <c r="F4451" s="36"/>
      <c r="G4451" s="66">
        <f>SICODI!J1380</f>
        <v>6.85</v>
      </c>
    </row>
    <row r="4452" spans="2:7" x14ac:dyDescent="0.2">
      <c r="B4452" s="36">
        <v>1379</v>
      </c>
      <c r="C4452" s="36" t="str">
        <f>SICODI!G1381</f>
        <v>SFE06</v>
      </c>
      <c r="D4452" s="140" t="str">
        <f>SICODI!H1381</f>
        <v>FUSIBLE EXPULSION, UNIPOLAR, 200 A, EXTERIOR</v>
      </c>
      <c r="E4452" s="36" t="str">
        <f>SICODI!I1381</f>
        <v>UND.</v>
      </c>
      <c r="F4452" s="36"/>
      <c r="G4452" s="66">
        <f>SICODI!J1381</f>
        <v>11.17</v>
      </c>
    </row>
    <row r="4453" spans="2:7" x14ac:dyDescent="0.2">
      <c r="B4453" s="36">
        <v>1380</v>
      </c>
      <c r="C4453" s="36" t="str">
        <f>SICODI!G1382</f>
        <v>SFE07</v>
      </c>
      <c r="D4453" s="140" t="str">
        <f>SICODI!H1382</f>
        <v>FUSIBLE  DE EXPULSION 20A TIPO K 10 Y 22.9KV</v>
      </c>
      <c r="E4453" s="36" t="str">
        <f>SICODI!I1382</f>
        <v>UND.</v>
      </c>
      <c r="F4453" s="36"/>
      <c r="G4453" s="66">
        <f>SICODI!J1382</f>
        <v>4.38</v>
      </c>
    </row>
    <row r="4454" spans="2:7" x14ac:dyDescent="0.2">
      <c r="B4454" s="36">
        <v>1381</v>
      </c>
      <c r="C4454" s="36" t="str">
        <f>SICODI!G1383</f>
        <v>SFE08</v>
      </c>
      <c r="D4454" s="140" t="str">
        <f>SICODI!H1383</f>
        <v>FUSIBLE LIMITADOR DE CORRIENTE 10KV 20A INTERIOR</v>
      </c>
      <c r="E4454" s="36" t="str">
        <f>SICODI!I1383</f>
        <v>UND.</v>
      </c>
      <c r="F4454" s="36"/>
      <c r="G4454" s="66">
        <f>SICODI!J1383</f>
        <v>41.81</v>
      </c>
    </row>
    <row r="4455" spans="2:7" x14ac:dyDescent="0.2">
      <c r="B4455" s="36">
        <v>1382</v>
      </c>
      <c r="C4455" s="36" t="str">
        <f>SICODI!G1384</f>
        <v>SFE09</v>
      </c>
      <c r="D4455" s="140" t="str">
        <f>SICODI!H1384</f>
        <v>FUSIBLE LIMITADOR DE CORRIENTE 10KV 30A INTERIOR</v>
      </c>
      <c r="E4455" s="36" t="str">
        <f>SICODI!I1384</f>
        <v>UND.</v>
      </c>
      <c r="F4455" s="36"/>
      <c r="G4455" s="66">
        <f>SICODI!J1384</f>
        <v>45.39</v>
      </c>
    </row>
    <row r="4456" spans="2:7" x14ac:dyDescent="0.2">
      <c r="B4456" s="36">
        <v>1383</v>
      </c>
      <c r="C4456" s="36" t="str">
        <f>SICODI!G1385</f>
        <v>SFE10</v>
      </c>
      <c r="D4456" s="140" t="str">
        <f>SICODI!H1385</f>
        <v>FUSIBLE LIMITADOR DE CORRIENTE 10KV 50A INTERIOR</v>
      </c>
      <c r="E4456" s="36" t="str">
        <f>SICODI!I1385</f>
        <v>UND.</v>
      </c>
      <c r="F4456" s="36"/>
      <c r="G4456" s="66">
        <f>SICODI!J1385</f>
        <v>50.34</v>
      </c>
    </row>
    <row r="4457" spans="2:7" x14ac:dyDescent="0.2">
      <c r="B4457" s="36">
        <v>1384</v>
      </c>
      <c r="C4457" s="36" t="str">
        <f>SICODI!G1386</f>
        <v>SFE11</v>
      </c>
      <c r="D4457" s="140" t="str">
        <f>SICODI!H1386</f>
        <v>FUSIBLE LIMITADOR DE CORRIENTE 10KV 63A INTERIOR</v>
      </c>
      <c r="E4457" s="36" t="str">
        <f>SICODI!I1386</f>
        <v>UND.</v>
      </c>
      <c r="F4457" s="36"/>
      <c r="G4457" s="66">
        <f>SICODI!J1386</f>
        <v>52.76</v>
      </c>
    </row>
    <row r="4458" spans="2:7" x14ac:dyDescent="0.2">
      <c r="B4458" s="36">
        <v>1385</v>
      </c>
      <c r="C4458" s="36" t="str">
        <f>SICODI!G1387</f>
        <v>SFE12</v>
      </c>
      <c r="D4458" s="140" t="str">
        <f>SICODI!H1387</f>
        <v>FUSIBLE LIMITADOR DE CORRIENTE 10KV 100A INTERIOR</v>
      </c>
      <c r="E4458" s="36" t="str">
        <f>SICODI!I1387</f>
        <v>UND.</v>
      </c>
      <c r="F4458" s="36"/>
      <c r="G4458" s="66">
        <f>SICODI!J1387</f>
        <v>57.93</v>
      </c>
    </row>
    <row r="4459" spans="2:7" x14ac:dyDescent="0.2">
      <c r="B4459" s="36">
        <v>1386</v>
      </c>
      <c r="C4459" s="36" t="str">
        <f>SICODI!G1388</f>
        <v>SFE13</v>
      </c>
      <c r="D4459" s="140" t="str">
        <f>SICODI!H1388</f>
        <v>FUSIBLE LIMITADOR DE CORRIENTE 10KV 125A INTERIOR</v>
      </c>
      <c r="E4459" s="36" t="str">
        <f>SICODI!I1388</f>
        <v>UND.</v>
      </c>
      <c r="F4459" s="36"/>
      <c r="G4459" s="66">
        <f>SICODI!J1388</f>
        <v>60.61</v>
      </c>
    </row>
    <row r="4460" spans="2:7" x14ac:dyDescent="0.2">
      <c r="B4460" s="36">
        <v>1387</v>
      </c>
      <c r="C4460" s="36" t="str">
        <f>SICODI!G1389</f>
        <v>SFE14</v>
      </c>
      <c r="D4460" s="140" t="str">
        <f>SICODI!H1389</f>
        <v>FUSIBLE LIMITADOR DE CORRIENTE 22,9 KV 10A INTERIOR</v>
      </c>
      <c r="E4460" s="36" t="str">
        <f>SICODI!I1389</f>
        <v>UND.</v>
      </c>
      <c r="F4460" s="36"/>
      <c r="G4460" s="66">
        <f>SICODI!J1389</f>
        <v>73.489999999999995</v>
      </c>
    </row>
    <row r="4461" spans="2:7" x14ac:dyDescent="0.2">
      <c r="B4461" s="36">
        <v>1388</v>
      </c>
      <c r="C4461" s="36" t="str">
        <f>SICODI!G1390</f>
        <v>SFE15</v>
      </c>
      <c r="D4461" s="140" t="str">
        <f>SICODI!H1390</f>
        <v>FUSIBLE LIMITADOR DE CORRIENTE 22,9 KV 16A INTERIOR</v>
      </c>
      <c r="E4461" s="36" t="str">
        <f>SICODI!I1390</f>
        <v>UND.</v>
      </c>
      <c r="F4461" s="36"/>
      <c r="G4461" s="66">
        <f>SICODI!J1390</f>
        <v>73.489999999999995</v>
      </c>
    </row>
    <row r="4462" spans="2:7" x14ac:dyDescent="0.2">
      <c r="B4462" s="36">
        <v>1389</v>
      </c>
      <c r="C4462" s="36" t="str">
        <f>SICODI!G1391</f>
        <v>SFE16</v>
      </c>
      <c r="D4462" s="140" t="str">
        <f>SICODI!H1391</f>
        <v>FUSIBLE LIMITADOR DE CORRIENTE 22,9 KV 30A INTERIOR</v>
      </c>
      <c r="E4462" s="36" t="str">
        <f>SICODI!I1391</f>
        <v>UND.</v>
      </c>
      <c r="F4462" s="36"/>
      <c r="G4462" s="66">
        <f>SICODI!J1391</f>
        <v>82.72</v>
      </c>
    </row>
    <row r="4463" spans="2:7" x14ac:dyDescent="0.2">
      <c r="B4463" s="36">
        <v>1390</v>
      </c>
      <c r="C4463" s="36" t="str">
        <f>SICODI!G1392</f>
        <v>SFE17</v>
      </c>
      <c r="D4463" s="140" t="str">
        <f>SICODI!H1392</f>
        <v>FUSIBLE LIMITADOR DE CORRIENTE 22,9 KV 100A INTERIOR</v>
      </c>
      <c r="E4463" s="36" t="str">
        <f>SICODI!I1392</f>
        <v>UND.</v>
      </c>
      <c r="F4463" s="36"/>
      <c r="G4463" s="66">
        <f>SICODI!J1392</f>
        <v>98.58</v>
      </c>
    </row>
    <row r="4464" spans="2:7" x14ac:dyDescent="0.2">
      <c r="B4464" s="36">
        <v>1391</v>
      </c>
      <c r="C4464" s="36" t="str">
        <f>SICODI!G1393</f>
        <v>SFE18</v>
      </c>
      <c r="D4464" s="140" t="str">
        <f>SICODI!H1393</f>
        <v>FUSIBLE LIMITADOR DE CORRIENTE 22,9 KV 125A INTERIOR</v>
      </c>
      <c r="E4464" s="36" t="str">
        <f>SICODI!I1393</f>
        <v>UND.</v>
      </c>
      <c r="F4464" s="36"/>
      <c r="G4464" s="66">
        <f>SICODI!J1393</f>
        <v>82.85</v>
      </c>
    </row>
    <row r="4465" spans="2:7" x14ac:dyDescent="0.2">
      <c r="B4465" s="36">
        <v>1392</v>
      </c>
      <c r="C4465" s="36" t="str">
        <f>SICODI!G1394</f>
        <v>SFE19</v>
      </c>
      <c r="D4465" s="140" t="str">
        <f>SICODI!H1394</f>
        <v>FUSIBLE LIMITADOR DE CORRIENTE 10KV 80A INTERIOR</v>
      </c>
      <c r="E4465" s="36" t="str">
        <f>SICODI!I1394</f>
        <v>UND.</v>
      </c>
      <c r="F4465" s="36"/>
      <c r="G4465" s="66">
        <f>SICODI!J1394</f>
        <v>55.38</v>
      </c>
    </row>
    <row r="4466" spans="2:7" x14ac:dyDescent="0.2">
      <c r="B4466" s="36">
        <v>1393</v>
      </c>
      <c r="C4466" s="36" t="str">
        <f>SICODI!G1395</f>
        <v>SFE20</v>
      </c>
      <c r="D4466" s="140" t="str">
        <f>SICODI!H1395</f>
        <v>FUSIBLE LIMITADOR DE CORRIENTE 10KV 8A INTERIOR</v>
      </c>
      <c r="E4466" s="36" t="str">
        <f>SICODI!I1395</f>
        <v>UND.</v>
      </c>
      <c r="F4466" s="36"/>
      <c r="G4466" s="66">
        <f>SICODI!J1395</f>
        <v>34.72</v>
      </c>
    </row>
    <row r="4467" spans="2:7" x14ac:dyDescent="0.2">
      <c r="B4467" s="36">
        <v>1394</v>
      </c>
      <c r="C4467" s="36" t="str">
        <f>SICODI!G1396</f>
        <v>SFE21</v>
      </c>
      <c r="D4467" s="140" t="str">
        <f>SICODI!H1396</f>
        <v>FUSIBLE LIMITADOR DE CORRIENTE 10KV 12A INTERIOR</v>
      </c>
      <c r="E4467" s="36" t="str">
        <f>SICODI!I1396</f>
        <v>UND.</v>
      </c>
      <c r="F4467" s="36"/>
      <c r="G4467" s="66">
        <f>SICODI!J1396</f>
        <v>37.700000000000003</v>
      </c>
    </row>
    <row r="4468" spans="2:7" x14ac:dyDescent="0.2">
      <c r="B4468" s="36">
        <v>1395</v>
      </c>
      <c r="C4468" s="36" t="str">
        <f>SICODI!G1397</f>
        <v>SFE22</v>
      </c>
      <c r="D4468" s="140" t="str">
        <f>SICODI!H1397</f>
        <v>FUSIBLE LIMITADOR DE CORRIENTE 10KV 40A INTERIOR</v>
      </c>
      <c r="E4468" s="36" t="str">
        <f>SICODI!I1397</f>
        <v>UND.</v>
      </c>
      <c r="F4468" s="36"/>
      <c r="G4468" s="66">
        <f>SICODI!J1397</f>
        <v>48.12</v>
      </c>
    </row>
    <row r="4469" spans="2:7" x14ac:dyDescent="0.2">
      <c r="B4469" s="36">
        <v>1396</v>
      </c>
      <c r="C4469" s="36" t="str">
        <f>SICODI!G1398</f>
        <v>SFM02</v>
      </c>
      <c r="D4469" s="140" t="str">
        <f>SICODI!H1398</f>
        <v>FUSIBLES TIPO CHICOTE  10 - 15 KV,2H</v>
      </c>
      <c r="E4469" s="36" t="str">
        <f>SICODI!I1398</f>
        <v>UND.</v>
      </c>
      <c r="F4469" s="36"/>
      <c r="G4469" s="66">
        <f>SICODI!J1398</f>
        <v>1.93</v>
      </c>
    </row>
    <row r="4470" spans="2:7" x14ac:dyDescent="0.2">
      <c r="B4470" s="36">
        <v>1397</v>
      </c>
      <c r="C4470" s="36" t="str">
        <f>SICODI!G1399</f>
        <v>SFM03</v>
      </c>
      <c r="D4470" s="140" t="str">
        <f>SICODI!H1399</f>
        <v>FUSIBLES TIPO CHICOTE  10 - 15 KV., 3 H</v>
      </c>
      <c r="E4470" s="36" t="str">
        <f>SICODI!I1399</f>
        <v>UND.</v>
      </c>
      <c r="F4470" s="36"/>
      <c r="G4470" s="66">
        <f>SICODI!J1399</f>
        <v>0.57999999999999996</v>
      </c>
    </row>
    <row r="4471" spans="2:7" x14ac:dyDescent="0.2">
      <c r="B4471" s="36">
        <v>1398</v>
      </c>
      <c r="C4471" s="36" t="str">
        <f>SICODI!G1400</f>
        <v>SFM04</v>
      </c>
      <c r="D4471" s="140" t="str">
        <f>SICODI!H1400</f>
        <v>FUSIBLES TIPO CHICOTE  10 - 15 KV,5 H</v>
      </c>
      <c r="E4471" s="36" t="str">
        <f>SICODI!I1400</f>
        <v>UND.</v>
      </c>
      <c r="F4471" s="36"/>
      <c r="G4471" s="66">
        <f>SICODI!J1400</f>
        <v>0.57999999999999996</v>
      </c>
    </row>
    <row r="4472" spans="2:7" x14ac:dyDescent="0.2">
      <c r="B4472" s="36">
        <v>1399</v>
      </c>
      <c r="C4472" s="36" t="str">
        <f>SICODI!G1401</f>
        <v>SFM20</v>
      </c>
      <c r="D4472" s="140" t="str">
        <f>SICODI!H1401</f>
        <v>FUSIBLES TIPO CHICOTE  10 - 15 KV., 6 K</v>
      </c>
      <c r="E4472" s="36" t="str">
        <f>SICODI!I1401</f>
        <v>UND.</v>
      </c>
      <c r="F4472" s="36"/>
      <c r="G4472" s="66">
        <f>SICODI!J1401</f>
        <v>0.73</v>
      </c>
    </row>
    <row r="4473" spans="2:7" x14ac:dyDescent="0.2">
      <c r="B4473" s="36">
        <v>1400</v>
      </c>
      <c r="C4473" s="36" t="str">
        <f>SICODI!G1402</f>
        <v>SFM21</v>
      </c>
      <c r="D4473" s="140" t="str">
        <f>SICODI!H1402</f>
        <v>FUSIBLES TIPO CHICOTE  10 - 15 KV., 8 K</v>
      </c>
      <c r="E4473" s="36" t="str">
        <f>SICODI!I1402</f>
        <v>UND.</v>
      </c>
      <c r="F4473" s="36"/>
      <c r="G4473" s="66">
        <f>SICODI!J1402</f>
        <v>0.73</v>
      </c>
    </row>
    <row r="4474" spans="2:7" x14ac:dyDescent="0.2">
      <c r="B4474" s="36">
        <v>1401</v>
      </c>
      <c r="C4474" s="36" t="str">
        <f>SICODI!G1403</f>
        <v>SFM22</v>
      </c>
      <c r="D4474" s="140" t="str">
        <f>SICODI!H1403</f>
        <v>FUSIBLES TIPO CHICOTE  10 - 15 KV., 10 K</v>
      </c>
      <c r="E4474" s="36" t="str">
        <f>SICODI!I1403</f>
        <v>UND.</v>
      </c>
      <c r="F4474" s="36"/>
      <c r="G4474" s="66">
        <f>SICODI!J1403</f>
        <v>0.73</v>
      </c>
    </row>
    <row r="4475" spans="2:7" x14ac:dyDescent="0.2">
      <c r="B4475" s="36">
        <v>1402</v>
      </c>
      <c r="C4475" s="36" t="str">
        <f>SICODI!G1404</f>
        <v>SFM23</v>
      </c>
      <c r="D4475" s="140" t="str">
        <f>SICODI!H1404</f>
        <v>FUSIBLES TIPO CHICOTE  10 - 15 KV., 12 K</v>
      </c>
      <c r="E4475" s="36" t="str">
        <f>SICODI!I1404</f>
        <v>UND.</v>
      </c>
      <c r="F4475" s="36"/>
      <c r="G4475" s="66">
        <f>SICODI!J1404</f>
        <v>0.73</v>
      </c>
    </row>
    <row r="4476" spans="2:7" x14ac:dyDescent="0.2">
      <c r="B4476" s="36">
        <v>1403</v>
      </c>
      <c r="C4476" s="36" t="str">
        <f>SICODI!G1405</f>
        <v>SFM24</v>
      </c>
      <c r="D4476" s="140" t="str">
        <f>SICODI!H1405</f>
        <v>FUSIBLES TIPO CHICOTE  10 - 15 KV., 15 K</v>
      </c>
      <c r="E4476" s="36" t="str">
        <f>SICODI!I1405</f>
        <v>UND.</v>
      </c>
      <c r="F4476" s="36"/>
      <c r="G4476" s="66">
        <f>SICODI!J1405</f>
        <v>0.73</v>
      </c>
    </row>
    <row r="4477" spans="2:7" x14ac:dyDescent="0.2">
      <c r="B4477" s="36">
        <v>1404</v>
      </c>
      <c r="C4477" s="36" t="str">
        <f>SICODI!G1406</f>
        <v>SFM25</v>
      </c>
      <c r="D4477" s="140" t="str">
        <f>SICODI!H1406</f>
        <v>FUSIBLES TIPO CHICOTE  10 - 15 KV., 20 K</v>
      </c>
      <c r="E4477" s="36" t="str">
        <f>SICODI!I1406</f>
        <v>UND.</v>
      </c>
      <c r="F4477" s="36"/>
      <c r="G4477" s="66">
        <f>SICODI!J1406</f>
        <v>1.1000000000000001</v>
      </c>
    </row>
    <row r="4478" spans="2:7" x14ac:dyDescent="0.2">
      <c r="B4478" s="36">
        <v>1405</v>
      </c>
      <c r="C4478" s="36" t="str">
        <f>SICODI!G1407</f>
        <v>SFM26</v>
      </c>
      <c r="D4478" s="140" t="str">
        <f>SICODI!H1407</f>
        <v>FUSIBLES TIPO CHICOTE  10 - 15 KV., 25 K</v>
      </c>
      <c r="E4478" s="36" t="str">
        <f>SICODI!I1407</f>
        <v>UND.</v>
      </c>
      <c r="F4478" s="36"/>
      <c r="G4478" s="66">
        <f>SICODI!J1407</f>
        <v>1.27</v>
      </c>
    </row>
    <row r="4479" spans="2:7" x14ac:dyDescent="0.2">
      <c r="B4479" s="36">
        <v>1406</v>
      </c>
      <c r="C4479" s="36" t="str">
        <f>SICODI!G1408</f>
        <v>SFM27</v>
      </c>
      <c r="D4479" s="140" t="str">
        <f>SICODI!H1408</f>
        <v>FUSIBLES TIPO CHICOTE  10 - 15 KV., 30 K</v>
      </c>
      <c r="E4479" s="36" t="str">
        <f>SICODI!I1408</f>
        <v>UND.</v>
      </c>
      <c r="F4479" s="36"/>
      <c r="G4479" s="66">
        <f>SICODI!J1408</f>
        <v>1.27</v>
      </c>
    </row>
    <row r="4480" spans="2:7" x14ac:dyDescent="0.2">
      <c r="B4480" s="36">
        <v>1407</v>
      </c>
      <c r="C4480" s="36" t="str">
        <f>SICODI!G1409</f>
        <v>SFM28</v>
      </c>
      <c r="D4480" s="140" t="str">
        <f>SICODI!H1409</f>
        <v>FUSIBLES TIPO CHICOTE  10 - 15 KV., 35 K</v>
      </c>
      <c r="E4480" s="36" t="str">
        <f>SICODI!I1409</f>
        <v>UND.</v>
      </c>
      <c r="F4480" s="36"/>
      <c r="G4480" s="66">
        <f>SICODI!J1409</f>
        <v>1.2</v>
      </c>
    </row>
    <row r="4481" spans="2:7" x14ac:dyDescent="0.2">
      <c r="B4481" s="36">
        <v>1408</v>
      </c>
      <c r="C4481" s="36" t="str">
        <f>SICODI!G1410</f>
        <v>SFM29</v>
      </c>
      <c r="D4481" s="140" t="str">
        <f>SICODI!H1410</f>
        <v>FUSIBLES TIPO CHICOTE  10 - 15 KV., 50 K</v>
      </c>
      <c r="E4481" s="36" t="str">
        <f>SICODI!I1410</f>
        <v>UND.</v>
      </c>
      <c r="F4481" s="36"/>
      <c r="G4481" s="66">
        <f>SICODI!J1410</f>
        <v>1.6</v>
      </c>
    </row>
    <row r="4482" spans="2:7" x14ac:dyDescent="0.2">
      <c r="B4482" s="36">
        <v>1409</v>
      </c>
      <c r="C4482" s="36" t="str">
        <f>SICODI!G1411</f>
        <v>SFM31</v>
      </c>
      <c r="D4482" s="140" t="str">
        <f>SICODI!H1411</f>
        <v>FUSIBLES TIPO CHICOTE  10 - 15 KV.,  80 K</v>
      </c>
      <c r="E4482" s="36" t="str">
        <f>SICODI!I1411</f>
        <v>UND.</v>
      </c>
      <c r="F4482" s="36"/>
      <c r="G4482" s="66">
        <f>SICODI!J1411</f>
        <v>5.58</v>
      </c>
    </row>
    <row r="4483" spans="2:7" x14ac:dyDescent="0.2">
      <c r="B4483" s="36">
        <v>1410</v>
      </c>
      <c r="C4483" s="36" t="str">
        <f>SICODI!G1412</f>
        <v>SFM32</v>
      </c>
      <c r="D4483" s="140" t="str">
        <f>SICODI!H1412</f>
        <v>FUSIBLES TIPO CHICOTE  10 - 15 KV., 100K</v>
      </c>
      <c r="E4483" s="36" t="str">
        <f>SICODI!I1412</f>
        <v>UND.</v>
      </c>
      <c r="F4483" s="36"/>
      <c r="G4483" s="66">
        <f>SICODI!J1412</f>
        <v>6.1</v>
      </c>
    </row>
    <row r="4484" spans="2:7" x14ac:dyDescent="0.2">
      <c r="B4484" s="36">
        <v>1411</v>
      </c>
      <c r="C4484" s="36" t="str">
        <f>SICODI!G1413</f>
        <v>SFM33</v>
      </c>
      <c r="D4484" s="140" t="str">
        <f>SICODI!H1413</f>
        <v>FUSIBLES TIPO CHICOTE  10 - 15 KV., 120 K</v>
      </c>
      <c r="E4484" s="36" t="str">
        <f>SICODI!I1413</f>
        <v>UND.</v>
      </c>
      <c r="F4484" s="36"/>
      <c r="G4484" s="66">
        <f>SICODI!J1413</f>
        <v>5.17</v>
      </c>
    </row>
    <row r="4485" spans="2:7" x14ac:dyDescent="0.2">
      <c r="B4485" s="36">
        <v>1412</v>
      </c>
      <c r="C4485" s="36" t="str">
        <f>SICODI!G1414</f>
        <v>SFM34</v>
      </c>
      <c r="D4485" s="140" t="str">
        <f>SICODI!H1414</f>
        <v>FUSIBLES TIPO CHICOTE  10 - 15 KV., 160 K</v>
      </c>
      <c r="E4485" s="36" t="str">
        <f>SICODI!I1414</f>
        <v>UND.</v>
      </c>
      <c r="F4485" s="36"/>
      <c r="G4485" s="66">
        <f>SICODI!J1414</f>
        <v>6.6</v>
      </c>
    </row>
    <row r="4486" spans="2:7" x14ac:dyDescent="0.2">
      <c r="B4486" s="36">
        <v>1413</v>
      </c>
      <c r="C4486" s="36" t="str">
        <f>SICODI!G1415</f>
        <v>SFM35</v>
      </c>
      <c r="D4486" s="140" t="str">
        <f>SICODI!H1415</f>
        <v>FUSIBLES TIPO CHICOTE  10 - 15 KV., 200 K</v>
      </c>
      <c r="E4486" s="36" t="str">
        <f>SICODI!I1415</f>
        <v>UND.</v>
      </c>
      <c r="F4486" s="36"/>
      <c r="G4486" s="66">
        <f>SICODI!J1415</f>
        <v>5.41</v>
      </c>
    </row>
    <row r="4487" spans="2:7" x14ac:dyDescent="0.2">
      <c r="B4487" s="36">
        <v>1414</v>
      </c>
      <c r="C4487" s="36" t="str">
        <f>SICODI!G1416</f>
        <v>SIB01</v>
      </c>
      <c r="D4487" s="140" t="str">
        <f>SICODI!H1416</f>
        <v>INTERRUPTOR TERMOMAGNETICO B.T. 3 X  80 A.</v>
      </c>
      <c r="E4487" s="36" t="str">
        <f>SICODI!I1416</f>
        <v>UND.</v>
      </c>
      <c r="F4487" s="36"/>
      <c r="G4487" s="66">
        <f>SICODI!J1416</f>
        <v>44.73</v>
      </c>
    </row>
    <row r="4488" spans="2:7" x14ac:dyDescent="0.2">
      <c r="B4488" s="36">
        <v>1415</v>
      </c>
      <c r="C4488" s="36" t="str">
        <f>SICODI!G1417</f>
        <v>SIB02</v>
      </c>
      <c r="D4488" s="140" t="str">
        <f>SICODI!H1417</f>
        <v>INTERRUPTOR TERMOMAGNETICO B.T. 3 X 100 A.</v>
      </c>
      <c r="E4488" s="36" t="str">
        <f>SICODI!I1417</f>
        <v>UND.</v>
      </c>
      <c r="F4488" s="36"/>
      <c r="G4488" s="66">
        <f>SICODI!J1417</f>
        <v>46.53</v>
      </c>
    </row>
    <row r="4489" spans="2:7" x14ac:dyDescent="0.2">
      <c r="B4489" s="36">
        <v>1416</v>
      </c>
      <c r="C4489" s="36" t="str">
        <f>SICODI!G1418</f>
        <v>SIB03</v>
      </c>
      <c r="D4489" s="140" t="str">
        <f>SICODI!H1418</f>
        <v>INTERRUPTOR TERMOMAGNETICO B.T. 3 X 250 A.</v>
      </c>
      <c r="E4489" s="36" t="str">
        <f>SICODI!I1418</f>
        <v>UND.</v>
      </c>
      <c r="F4489" s="36"/>
      <c r="G4489" s="66">
        <f>SICODI!J1418</f>
        <v>537.58000000000004</v>
      </c>
    </row>
    <row r="4490" spans="2:7" x14ac:dyDescent="0.2">
      <c r="B4490" s="36">
        <v>1417</v>
      </c>
      <c r="C4490" s="36" t="str">
        <f>SICODI!G1419</f>
        <v>SIB04</v>
      </c>
      <c r="D4490" s="140" t="str">
        <f>SICODI!H1419</f>
        <v>INTERRUPTOR TERMOMAGNETICO B.T. 3 X 500 A.</v>
      </c>
      <c r="E4490" s="36" t="str">
        <f>SICODI!I1419</f>
        <v>UND.</v>
      </c>
      <c r="F4490" s="36"/>
      <c r="G4490" s="66">
        <f>SICODI!J1419</f>
        <v>963.63</v>
      </c>
    </row>
    <row r="4491" spans="2:7" x14ac:dyDescent="0.2">
      <c r="B4491" s="36">
        <v>1418</v>
      </c>
      <c r="C4491" s="36" t="str">
        <f>SICODI!G1420</f>
        <v>SIB05</v>
      </c>
      <c r="D4491" s="140" t="str">
        <f>SICODI!H1420</f>
        <v>INTERRUPTOR TERMOMAGNETICO B.T. 3 X 800 A.</v>
      </c>
      <c r="E4491" s="36" t="str">
        <f>SICODI!I1420</f>
        <v>UND.</v>
      </c>
      <c r="F4491" s="36"/>
      <c r="G4491" s="66">
        <f>SICODI!J1420</f>
        <v>1601.85</v>
      </c>
    </row>
    <row r="4492" spans="2:7" x14ac:dyDescent="0.2">
      <c r="B4492" s="36">
        <v>1419</v>
      </c>
      <c r="C4492" s="36" t="str">
        <f>SICODI!G1421</f>
        <v>SIB06</v>
      </c>
      <c r="D4492" s="140" t="str">
        <f>SICODI!H1421</f>
        <v>INTERRUPTOR TERMOMAGNETICO B.T. 3 X 1250 A.</v>
      </c>
      <c r="E4492" s="36" t="str">
        <f>SICODI!I1421</f>
        <v>UND.</v>
      </c>
      <c r="F4492" s="36"/>
      <c r="G4492" s="66">
        <f>SICODI!J1421</f>
        <v>2545</v>
      </c>
    </row>
    <row r="4493" spans="2:7" x14ac:dyDescent="0.2">
      <c r="B4493" s="36">
        <v>1420</v>
      </c>
      <c r="C4493" s="36" t="str">
        <f>SICODI!G1422</f>
        <v>SIB07</v>
      </c>
      <c r="D4493" s="140" t="str">
        <f>SICODI!H1422</f>
        <v>INTERRUPTOR TERMOMAGNETICO B.T. 3 X 2000 A.</v>
      </c>
      <c r="E4493" s="36" t="str">
        <f>SICODI!I1422</f>
        <v>UND.</v>
      </c>
      <c r="F4493" s="36"/>
      <c r="G4493" s="66">
        <f>SICODI!J1422</f>
        <v>4154.7299999999996</v>
      </c>
    </row>
    <row r="4494" spans="2:7" x14ac:dyDescent="0.2">
      <c r="B4494" s="36">
        <v>1421</v>
      </c>
      <c r="C4494" s="36" t="str">
        <f>SICODI!G1423</f>
        <v>SIB08</v>
      </c>
      <c r="D4494" s="140" t="str">
        <f>SICODI!H1423</f>
        <v>INTERRUPTOR BIPOLAR B.T. 2 X 30 A.</v>
      </c>
      <c r="E4494" s="36" t="str">
        <f>SICODI!I1423</f>
        <v>UND.</v>
      </c>
      <c r="F4494" s="36"/>
      <c r="G4494" s="66">
        <f>SICODI!J1423</f>
        <v>3.86</v>
      </c>
    </row>
    <row r="4495" spans="2:7" x14ac:dyDescent="0.2">
      <c r="B4495" s="36">
        <v>1422</v>
      </c>
      <c r="C4495" s="36" t="str">
        <f>SICODI!G1424</f>
        <v>SIB10</v>
      </c>
      <c r="D4495" s="140" t="str">
        <f>SICODI!H1424</f>
        <v>INTERRUPTOR TERMOMAGNETICO BIPOLAR B.T. 2 X 16A.</v>
      </c>
      <c r="E4495" s="36" t="str">
        <f>SICODI!I1424</f>
        <v>UND.</v>
      </c>
      <c r="F4495" s="36"/>
      <c r="G4495" s="66">
        <f>SICODI!J1424</f>
        <v>16.89</v>
      </c>
    </row>
    <row r="4496" spans="2:7" x14ac:dyDescent="0.2">
      <c r="B4496" s="36">
        <v>1423</v>
      </c>
      <c r="C4496" s="36" t="str">
        <f>SICODI!G1425</f>
        <v>SIM01</v>
      </c>
      <c r="D4496" s="140" t="str">
        <f>SICODI!H1425</f>
        <v>INTERRUPTOR DE GRAN VOLUMEN DE ACEITE, TRIPOLAR, MT, 250 MVA, INTERIOR</v>
      </c>
      <c r="E4496" s="36" t="str">
        <f>SICODI!I1425</f>
        <v>UND.</v>
      </c>
      <c r="F4496" s="36"/>
      <c r="G4496" s="66">
        <f>SICODI!J1425</f>
        <v>3240.52</v>
      </c>
    </row>
    <row r="4497" spans="2:7" x14ac:dyDescent="0.2">
      <c r="B4497" s="36">
        <v>1424</v>
      </c>
      <c r="C4497" s="36" t="str">
        <f>SICODI!G1426</f>
        <v>SIM02</v>
      </c>
      <c r="D4497" s="140" t="str">
        <f>SICODI!H1426</f>
        <v>INTERRUPTOR DE GRAN VOLUMEN DE ACEITE, TRIPOLAR, MT, 500 MVA, INTERIOR</v>
      </c>
      <c r="E4497" s="36" t="str">
        <f>SICODI!I1426</f>
        <v>UND.</v>
      </c>
      <c r="F4497" s="36"/>
      <c r="G4497" s="66">
        <f>SICODI!J1426</f>
        <v>3369</v>
      </c>
    </row>
    <row r="4498" spans="2:7" x14ac:dyDescent="0.2">
      <c r="B4498" s="36">
        <v>1425</v>
      </c>
      <c r="C4498" s="36" t="str">
        <f>SICODI!G1427</f>
        <v>SIM03</v>
      </c>
      <c r="D4498" s="140" t="str">
        <f>SICODI!H1427</f>
        <v>INTERRUPTOR DE MINIMO VOLUMEN DE ACEITE, TRIPOLAR, 10 KV, In = 400 A, Pcc = 250 MVA, INTERIOR</v>
      </c>
      <c r="E4498" s="36" t="str">
        <f>SICODI!I1427</f>
        <v>UND.</v>
      </c>
      <c r="F4498" s="36"/>
      <c r="G4498" s="66">
        <f>SICODI!J1427</f>
        <v>2033.37</v>
      </c>
    </row>
    <row r="4499" spans="2:7" x14ac:dyDescent="0.2">
      <c r="B4499" s="36">
        <v>1426</v>
      </c>
      <c r="C4499" s="36" t="str">
        <f>SICODI!G1428</f>
        <v>SIM04</v>
      </c>
      <c r="D4499" s="140" t="str">
        <f>SICODI!H1428</f>
        <v>INTERRUPTOR DE MINIMO VOLUMEN DE ACEITE, TRIPOLAR, 10 KV, In = 400 A, Pcc = 500 MVA, INTERIOR</v>
      </c>
      <c r="E4499" s="36" t="str">
        <f>SICODI!I1428</f>
        <v>UND.</v>
      </c>
      <c r="F4499" s="36"/>
      <c r="G4499" s="66">
        <f>SICODI!J1428</f>
        <v>3705.91</v>
      </c>
    </row>
    <row r="4500" spans="2:7" x14ac:dyDescent="0.2">
      <c r="B4500" s="36">
        <v>1427</v>
      </c>
      <c r="C4500" s="36" t="str">
        <f>SICODI!G1429</f>
        <v>SIM05</v>
      </c>
      <c r="D4500" s="140" t="str">
        <f>SICODI!H1429</f>
        <v>INTERRUPTOR DE MINIMO VOLUMEN DE ACEITE, TRIPOLAR, 12 KV, In =  630 A, Pcc = 330 MVA, INTERIOR</v>
      </c>
      <c r="E4500" s="36" t="str">
        <f>SICODI!I1429</f>
        <v>UND.</v>
      </c>
      <c r="F4500" s="36"/>
      <c r="G4500" s="66">
        <f>SICODI!J1429</f>
        <v>3814.85</v>
      </c>
    </row>
    <row r="4501" spans="2:7" x14ac:dyDescent="0.2">
      <c r="B4501" s="36">
        <v>1428</v>
      </c>
      <c r="C4501" s="36" t="str">
        <f>SICODI!G1430</f>
        <v>SIM06</v>
      </c>
      <c r="D4501" s="140" t="str">
        <f>SICODI!H1430</f>
        <v>INTERRUPTOR DE MINIMO VOLUMEN DE ACEITE, TRIPOLAR, 12 KV, In =  800 A, Pcc = 420 MVA, INTERIOR</v>
      </c>
      <c r="E4501" s="36" t="str">
        <f>SICODI!I1430</f>
        <v>UND.</v>
      </c>
      <c r="F4501" s="36"/>
      <c r="G4501" s="66">
        <f>SICODI!J1430</f>
        <v>4700.45</v>
      </c>
    </row>
    <row r="4502" spans="2:7" x14ac:dyDescent="0.2">
      <c r="B4502" s="36">
        <v>1429</v>
      </c>
      <c r="C4502" s="36" t="str">
        <f>SICODI!G1431</f>
        <v>SIM07</v>
      </c>
      <c r="D4502" s="140" t="str">
        <f>SICODI!H1431</f>
        <v>INTERRUPTOR DE MINIMO VOLUMEN DE ACEITE, TRIPOLAR, 12 KV, In = 1250 A, Pcc &gt; 600 MVA, INTERIOR</v>
      </c>
      <c r="E4502" s="36" t="str">
        <f>SICODI!I1431</f>
        <v>UND.</v>
      </c>
      <c r="F4502" s="36"/>
      <c r="G4502" s="66">
        <f>SICODI!J1431</f>
        <v>5648.73</v>
      </c>
    </row>
    <row r="4503" spans="2:7" x14ac:dyDescent="0.2">
      <c r="B4503" s="36">
        <v>1430</v>
      </c>
      <c r="C4503" s="36" t="str">
        <f>SICODI!G1432</f>
        <v>SIM08</v>
      </c>
      <c r="D4503" s="140" t="str">
        <f>SICODI!H1432</f>
        <v>INTERRUPTOR DE MINIMO VOLUMEN DE ACEITE, TRIPOLAR, 24 KV, In = 630 A, Pcc = 420 MVA, INTERIOR</v>
      </c>
      <c r="E4503" s="36" t="str">
        <f>SICODI!I1432</f>
        <v>UND.</v>
      </c>
      <c r="F4503" s="36"/>
      <c r="G4503" s="66">
        <f>SICODI!J1432</f>
        <v>7754.5</v>
      </c>
    </row>
    <row r="4504" spans="2:7" x14ac:dyDescent="0.2">
      <c r="B4504" s="36">
        <v>1431</v>
      </c>
      <c r="C4504" s="36" t="str">
        <f>SICODI!G1433</f>
        <v>SIM09</v>
      </c>
      <c r="D4504" s="140" t="str">
        <f>SICODI!H1433</f>
        <v>INTERRUPTOR DE MINIMO VOLUMEN DE ACEITE, TRIPOLAR, 24 KV, In = 800 A, Pcc &gt; 600 MVA, INTERIOR</v>
      </c>
      <c r="E4504" s="36" t="str">
        <f>SICODI!I1433</f>
        <v>UND.</v>
      </c>
      <c r="F4504" s="36"/>
      <c r="G4504" s="66">
        <f>SICODI!J1433</f>
        <v>9323.59</v>
      </c>
    </row>
    <row r="4505" spans="2:7" x14ac:dyDescent="0.2">
      <c r="B4505" s="36">
        <v>1432</v>
      </c>
      <c r="C4505" s="36" t="str">
        <f>SICODI!G1434</f>
        <v>SIM12</v>
      </c>
      <c r="D4505" s="140" t="str">
        <f>SICODI!H1434</f>
        <v>INTERRUPTOR DE SOPLADO MAGNETICO, TRIPOLAR, 15 KV, In = 1250 A, Pcc = 250 MVA, INTERIOR</v>
      </c>
      <c r="E4505" s="36" t="str">
        <f>SICODI!I1434</f>
        <v>UND.</v>
      </c>
      <c r="F4505" s="36"/>
      <c r="G4505" s="66">
        <f>SICODI!J1434</f>
        <v>9197.7199999999993</v>
      </c>
    </row>
    <row r="4506" spans="2:7" x14ac:dyDescent="0.2">
      <c r="B4506" s="36">
        <v>1433</v>
      </c>
      <c r="C4506" s="36" t="str">
        <f>SICODI!G1435</f>
        <v>SIM14</v>
      </c>
      <c r="D4506" s="140" t="str">
        <f>SICODI!H1435</f>
        <v>INTERRUPTOR DE VACIO, TRIPOLAR, 500 MVA, INTERIOR</v>
      </c>
      <c r="E4506" s="36" t="str">
        <f>SICODI!I1435</f>
        <v>UND.</v>
      </c>
      <c r="F4506" s="36"/>
      <c r="G4506" s="66">
        <f>SICODI!J1435</f>
        <v>4402.38</v>
      </c>
    </row>
    <row r="4507" spans="2:7" x14ac:dyDescent="0.2">
      <c r="B4507" s="36">
        <v>1434</v>
      </c>
      <c r="C4507" s="36" t="str">
        <f>SICODI!G1436</f>
        <v>SIM19</v>
      </c>
      <c r="D4507" s="140" t="str">
        <f>SICODI!H1436</f>
        <v>INTERRUPTOR NEUMATICO, TRIPOLAR, 12 KV,  500 MVA, INTERIOR</v>
      </c>
      <c r="E4507" s="36" t="str">
        <f>SICODI!I1436</f>
        <v>UND.</v>
      </c>
      <c r="F4507" s="36"/>
      <c r="G4507" s="66">
        <f>SICODI!J1436</f>
        <v>6211.34</v>
      </c>
    </row>
    <row r="4508" spans="2:7" x14ac:dyDescent="0.2">
      <c r="B4508" s="36">
        <v>1435</v>
      </c>
      <c r="C4508" s="36" t="str">
        <f>SICODI!G1437</f>
        <v>SIM21</v>
      </c>
      <c r="D4508" s="140" t="str">
        <f>SICODI!H1437</f>
        <v>INTERRUPTOR SF6, TRIPOLAR, 500 MVA, INTERIOR</v>
      </c>
      <c r="E4508" s="36" t="str">
        <f>SICODI!I1437</f>
        <v>UND.</v>
      </c>
      <c r="F4508" s="36"/>
      <c r="G4508" s="66">
        <f>SICODI!J1437</f>
        <v>4027.42</v>
      </c>
    </row>
    <row r="4509" spans="2:7" x14ac:dyDescent="0.2">
      <c r="B4509" s="36">
        <v>1436</v>
      </c>
      <c r="C4509" s="36" t="str">
        <f>SICODI!G1438</f>
        <v>SIM22</v>
      </c>
      <c r="D4509" s="140" t="str">
        <f>SICODI!H1438</f>
        <v>INTERRUPTOR DE VACIO TRIPOLAR In = 400/630 A 10 KV INTERIOR</v>
      </c>
      <c r="E4509" s="36" t="str">
        <f>SICODI!I1438</f>
        <v>UND.</v>
      </c>
      <c r="F4509" s="36"/>
      <c r="G4509" s="66">
        <f>SICODI!J1438</f>
        <v>6612</v>
      </c>
    </row>
    <row r="4510" spans="2:7" x14ac:dyDescent="0.2">
      <c r="B4510" s="36">
        <v>1437</v>
      </c>
      <c r="C4510" s="36" t="str">
        <f>SICODI!G1439</f>
        <v>SIM23</v>
      </c>
      <c r="D4510" s="140" t="str">
        <f>SICODI!H1439</f>
        <v>INTERRUPTOR DE VACIO TRIPOLAR In = 630 A 22,9 KV INTERIOR</v>
      </c>
      <c r="E4510" s="36" t="str">
        <f>SICODI!I1439</f>
        <v>UND.</v>
      </c>
      <c r="F4510" s="36"/>
      <c r="G4510" s="66">
        <f>SICODI!J1439</f>
        <v>9581.36</v>
      </c>
    </row>
    <row r="4511" spans="2:7" x14ac:dyDescent="0.2">
      <c r="B4511" s="36">
        <v>1438</v>
      </c>
      <c r="C4511" s="36" t="str">
        <f>SICODI!G1440</f>
        <v>SIM24</v>
      </c>
      <c r="D4511" s="140" t="str">
        <f>SICODI!H1440</f>
        <v>INTERRUPTOR CORTE EN ACEITE, TRIFASICO, 15 KV, In = 400 A EXTERIOR</v>
      </c>
      <c r="E4511" s="36" t="str">
        <f>SICODI!I1440</f>
        <v>UND.</v>
      </c>
      <c r="F4511" s="36"/>
      <c r="G4511" s="66">
        <f>SICODI!J1440</f>
        <v>4229.7299999999996</v>
      </c>
    </row>
    <row r="4512" spans="2:7" x14ac:dyDescent="0.2">
      <c r="B4512" s="36">
        <v>1439</v>
      </c>
      <c r="C4512" s="36" t="str">
        <f>SICODI!G1441</f>
        <v>SIM26</v>
      </c>
      <c r="D4512" s="140" t="str">
        <f>SICODI!H1441</f>
        <v>INTERRUPTOR SF6, TRIPOLAR, 22.9 KV, 630 A, 16 KA, INTERIOR</v>
      </c>
      <c r="E4512" s="36" t="str">
        <f>SICODI!I1441</f>
        <v>UND.</v>
      </c>
      <c r="F4512" s="36"/>
      <c r="G4512" s="66">
        <f>SICODI!J1441</f>
        <v>5056.2299999999996</v>
      </c>
    </row>
    <row r="4513" spans="2:7" x14ac:dyDescent="0.2">
      <c r="B4513" s="36">
        <v>1440</v>
      </c>
      <c r="C4513" s="36" t="str">
        <f>SICODI!G1442</f>
        <v>SIM28</v>
      </c>
      <c r="D4513" s="140" t="str">
        <f>SICODI!H1442</f>
        <v>INTERRUPTOR SF6, TRIPOLAR, 10 KV, 630 A, 25 KA, INTERIOR</v>
      </c>
      <c r="E4513" s="36" t="str">
        <f>SICODI!I1442</f>
        <v>UND.</v>
      </c>
      <c r="F4513" s="36"/>
      <c r="G4513" s="66">
        <f>SICODI!J1442</f>
        <v>4073.08</v>
      </c>
    </row>
    <row r="4514" spans="2:7" x14ac:dyDescent="0.2">
      <c r="B4514" s="36">
        <v>1441</v>
      </c>
      <c r="C4514" s="36" t="str">
        <f>SICODI!G1443</f>
        <v>SIR01</v>
      </c>
      <c r="D4514" s="140" t="str">
        <f>SICODI!H1443</f>
        <v>RECLOSER HIDRAULICO, TRIPOLAR, 2.4 - 14.4 KV, In =   50 A, Icc = 1250 A, EXTERIOR</v>
      </c>
      <c r="E4514" s="36" t="str">
        <f>SICODI!I1443</f>
        <v>UND.</v>
      </c>
      <c r="F4514" s="36"/>
      <c r="G4514" s="66">
        <f>SICODI!J1443</f>
        <v>3448.19</v>
      </c>
    </row>
    <row r="4515" spans="2:7" x14ac:dyDescent="0.2">
      <c r="B4515" s="36">
        <v>1442</v>
      </c>
      <c r="C4515" s="36" t="str">
        <f>SICODI!G1444</f>
        <v>SIR02</v>
      </c>
      <c r="D4515" s="140" t="str">
        <f>SICODI!H1444</f>
        <v>RECLOSER HIDRAULICO, TRIPOLAR, 2.4 - 14.4 KV, In =  100 A, Icc = 2000 A, EXTERIOR</v>
      </c>
      <c r="E4515" s="36" t="str">
        <f>SICODI!I1444</f>
        <v>UND.</v>
      </c>
      <c r="F4515" s="36"/>
      <c r="G4515" s="66">
        <f>SICODI!J1444</f>
        <v>4175.1499999999996</v>
      </c>
    </row>
    <row r="4516" spans="2:7" x14ac:dyDescent="0.2">
      <c r="B4516" s="36">
        <v>1443</v>
      </c>
      <c r="C4516" s="36" t="str">
        <f>SICODI!G1445</f>
        <v>SIR03</v>
      </c>
      <c r="D4516" s="140" t="str">
        <f>SICODI!H1445</f>
        <v>RECLOSER HIDRAULICO, TRIPOLAR, 2.4 - 14.4 KV, In =  200 A, Icc = 2000 A, EXTERIOR</v>
      </c>
      <c r="E4516" s="36" t="str">
        <f>SICODI!I1445</f>
        <v>UND.</v>
      </c>
      <c r="F4516" s="36"/>
      <c r="G4516" s="66">
        <f>SICODI!J1445</f>
        <v>5059.3100000000004</v>
      </c>
    </row>
    <row r="4517" spans="2:7" x14ac:dyDescent="0.2">
      <c r="B4517" s="36">
        <v>1444</v>
      </c>
      <c r="C4517" s="36" t="str">
        <f>SICODI!G1446</f>
        <v>SIR04</v>
      </c>
      <c r="D4517" s="140" t="str">
        <f>SICODI!H1446</f>
        <v>RECLOSER HIDRAULICO, TRIPOLAR, 2.4 - 14.4 KV, In =  400 A, Icc = 4000 A, EXTERIOR</v>
      </c>
      <c r="E4517" s="36" t="str">
        <f>SICODI!I1446</f>
        <v>UND.</v>
      </c>
      <c r="F4517" s="36"/>
      <c r="G4517" s="66">
        <f>SICODI!J1446</f>
        <v>7367.93</v>
      </c>
    </row>
    <row r="4518" spans="2:7" x14ac:dyDescent="0.2">
      <c r="B4518" s="36">
        <v>1445</v>
      </c>
      <c r="C4518" s="36" t="str">
        <f>SICODI!G1447</f>
        <v>SIR05</v>
      </c>
      <c r="D4518" s="140" t="str">
        <f>SICODI!H1447</f>
        <v>RECLOSER HIDRAULICO, TRIPOLAR, 2.4 - 14.4 KV, In =  400 A, Icc = 6000 A, EXTERIOR</v>
      </c>
      <c r="E4518" s="36" t="str">
        <f>SICODI!I1447</f>
        <v>UND.</v>
      </c>
      <c r="F4518" s="36"/>
      <c r="G4518" s="66">
        <f>SICODI!J1447</f>
        <v>10310.23</v>
      </c>
    </row>
    <row r="4519" spans="2:7" x14ac:dyDescent="0.2">
      <c r="B4519" s="36">
        <v>1446</v>
      </c>
      <c r="C4519" s="36" t="str">
        <f>SICODI!G1448</f>
        <v>SIR06</v>
      </c>
      <c r="D4519" s="140" t="str">
        <f>SICODI!H1448</f>
        <v>RECLOSER HIDRAULICO, TRIPOLAR, 2.4 - 14.4 KV, In =  560 A, Icc = 10000 A, EXTERIOR</v>
      </c>
      <c r="E4519" s="36" t="str">
        <f>SICODI!I1448</f>
        <v>UND.</v>
      </c>
      <c r="F4519" s="36"/>
      <c r="G4519" s="66">
        <f>SICODI!J1448</f>
        <v>10310.23</v>
      </c>
    </row>
    <row r="4520" spans="2:7" x14ac:dyDescent="0.2">
      <c r="B4520" s="36">
        <v>1447</v>
      </c>
      <c r="C4520" s="36" t="str">
        <f>SICODI!G1449</f>
        <v>SIR07</v>
      </c>
      <c r="D4520" s="140" t="str">
        <f>SICODI!H1449</f>
        <v>RECLOSER HIDRAULICO, TRIPOLAR, 2.4 - 14.4 KV, In =  560 A, Icc = 12000 A, EXTERIOR</v>
      </c>
      <c r="E4520" s="36" t="str">
        <f>SICODI!I1449</f>
        <v>UND.</v>
      </c>
      <c r="F4520" s="36"/>
      <c r="G4520" s="66">
        <f>SICODI!J1449</f>
        <v>11874.61</v>
      </c>
    </row>
    <row r="4521" spans="2:7" x14ac:dyDescent="0.2">
      <c r="B4521" s="36">
        <v>1448</v>
      </c>
      <c r="C4521" s="36" t="str">
        <f>SICODI!G1450</f>
        <v>SIR08</v>
      </c>
      <c r="D4521" s="140" t="str">
        <f>SICODI!H1450</f>
        <v>RECLOSER HIDRAULICO, TRIPOLAR, 2.4 - 14.4 KV, In =  560 A, Icc = 16000 A, EXTERIOR</v>
      </c>
      <c r="E4521" s="36" t="str">
        <f>SICODI!I1450</f>
        <v>UND.</v>
      </c>
      <c r="F4521" s="36"/>
      <c r="G4521" s="66">
        <f>SICODI!J1450</f>
        <v>11334.86</v>
      </c>
    </row>
    <row r="4522" spans="2:7" x14ac:dyDescent="0.2">
      <c r="B4522" s="36">
        <v>1449</v>
      </c>
      <c r="C4522" s="36" t="str">
        <f>SICODI!G1451</f>
        <v>SIR09</v>
      </c>
      <c r="D4522" s="140" t="str">
        <f>SICODI!H1451</f>
        <v>RECLOSER HIDRAULICO, TRIPOLAR, 2.4 - 14.4 KV, In = 1120 A, Icc = 16000 A, EXTERIOR</v>
      </c>
      <c r="E4522" s="36" t="str">
        <f>SICODI!I1451</f>
        <v>UND.</v>
      </c>
      <c r="F4522" s="36"/>
      <c r="G4522" s="66">
        <f>SICODI!J1451</f>
        <v>11334.86</v>
      </c>
    </row>
    <row r="4523" spans="2:7" x14ac:dyDescent="0.2">
      <c r="B4523" s="36">
        <v>1450</v>
      </c>
      <c r="C4523" s="36" t="str">
        <f>SICODI!G1452</f>
        <v>SIR10</v>
      </c>
      <c r="D4523" s="140" t="str">
        <f>SICODI!H1452</f>
        <v>RECLOSER HIDRAULICO, TRIPOLAR, 24.9 KV, In = 560 A, Icc = 10000 A, EXTERIOR</v>
      </c>
      <c r="E4523" s="36" t="str">
        <f>SICODI!I1452</f>
        <v>UND.</v>
      </c>
      <c r="F4523" s="36"/>
      <c r="G4523" s="66">
        <f>SICODI!J1452</f>
        <v>9921.17</v>
      </c>
    </row>
    <row r="4524" spans="2:7" x14ac:dyDescent="0.2">
      <c r="B4524" s="36">
        <v>1451</v>
      </c>
      <c r="C4524" s="36" t="str">
        <f>SICODI!G1453</f>
        <v>SIR11</v>
      </c>
      <c r="D4524" s="140" t="str">
        <f>SICODI!H1453</f>
        <v>RECLOSER HIDRAULICO, TRIPOLAR, 24.9 KV, In = 560 A, Icc = 12000 A, EXTERIOR</v>
      </c>
      <c r="E4524" s="36" t="str">
        <f>SICODI!I1453</f>
        <v>UND.</v>
      </c>
      <c r="F4524" s="36"/>
      <c r="G4524" s="66">
        <f>SICODI!J1453</f>
        <v>10513.66</v>
      </c>
    </row>
    <row r="4525" spans="2:7" x14ac:dyDescent="0.2">
      <c r="B4525" s="36">
        <v>1452</v>
      </c>
      <c r="C4525" s="36" t="str">
        <f>SICODI!G1454</f>
        <v>SIR12</v>
      </c>
      <c r="D4525" s="140" t="str">
        <f>SICODI!H1454</f>
        <v>RECLOSER HIDRAULICO, TRIPOLAR, 24.9 KV, In = 560 A, Icc = 8000 A, EXTERIOR</v>
      </c>
      <c r="E4525" s="36" t="str">
        <f>SICODI!I1454</f>
        <v>UND.</v>
      </c>
      <c r="F4525" s="36"/>
      <c r="G4525" s="66">
        <f>SICODI!J1454</f>
        <v>9753.1299999999992</v>
      </c>
    </row>
    <row r="4526" spans="2:7" x14ac:dyDescent="0.2">
      <c r="B4526" s="36">
        <v>1453</v>
      </c>
      <c r="C4526" s="36" t="str">
        <f>SICODI!G1455</f>
        <v>SIR13</v>
      </c>
      <c r="D4526" s="140" t="str">
        <f>SICODI!H1455</f>
        <v>RECLOSER HIDRAULICO, UNIPOLAR, 2.4 - 14.4 KV, In =  50 A, Icc = 1250 A, EXTERIOR</v>
      </c>
      <c r="E4526" s="36" t="str">
        <f>SICODI!I1455</f>
        <v>UND.</v>
      </c>
      <c r="F4526" s="36"/>
      <c r="G4526" s="66">
        <f>SICODI!J1455</f>
        <v>2652.46</v>
      </c>
    </row>
    <row r="4527" spans="2:7" x14ac:dyDescent="0.2">
      <c r="B4527" s="36">
        <v>1454</v>
      </c>
      <c r="C4527" s="36" t="str">
        <f>SICODI!G1456</f>
        <v>SIR14</v>
      </c>
      <c r="D4527" s="140" t="str">
        <f>SICODI!H1456</f>
        <v>RECLOSER HIDRAULICO, UNIPOLAR, 2.4 - 14.4 KV, In = 100 A, Icc = 2000 A, EXTERIOR</v>
      </c>
      <c r="E4527" s="36" t="str">
        <f>SICODI!I1456</f>
        <v>UND.</v>
      </c>
      <c r="F4527" s="36"/>
      <c r="G4527" s="66">
        <f>SICODI!J1456</f>
        <v>3752.73</v>
      </c>
    </row>
    <row r="4528" spans="2:7" x14ac:dyDescent="0.2">
      <c r="B4528" s="36">
        <v>1455</v>
      </c>
      <c r="C4528" s="36" t="str">
        <f>SICODI!G1457</f>
        <v>SIR15</v>
      </c>
      <c r="D4528" s="140" t="str">
        <f>SICODI!H1457</f>
        <v>RECLOSER HIDRAULICO, UNIPOLAR, 2.4 - 14.4 KV, In = 200 A, Icc = 2000 A, EXTERIOR</v>
      </c>
      <c r="E4528" s="36" t="str">
        <f>SICODI!I1457</f>
        <v>UND.</v>
      </c>
      <c r="F4528" s="36"/>
      <c r="G4528" s="66">
        <f>SICODI!J1457</f>
        <v>3752.73</v>
      </c>
    </row>
    <row r="4529" spans="2:7" x14ac:dyDescent="0.2">
      <c r="B4529" s="36">
        <v>1456</v>
      </c>
      <c r="C4529" s="36" t="str">
        <f>SICODI!G1458</f>
        <v>SIR17</v>
      </c>
      <c r="D4529" s="140" t="str">
        <f>SICODI!H1458</f>
        <v>RECLOSER HIDRAULICO, UNIPOLAR, 2.4 - 14.4 KV, In = 560 A, Icc = 8000 A, EXTERIOR</v>
      </c>
      <c r="E4529" s="36" t="str">
        <f>SICODI!I1458</f>
        <v>UND.</v>
      </c>
      <c r="F4529" s="36"/>
      <c r="G4529" s="66">
        <f>SICODI!J1458</f>
        <v>5141.8999999999996</v>
      </c>
    </row>
    <row r="4530" spans="2:7" x14ac:dyDescent="0.2">
      <c r="B4530" s="36">
        <v>1457</v>
      </c>
      <c r="C4530" s="36" t="str">
        <f>SICODI!G1459</f>
        <v>SIR18</v>
      </c>
      <c r="D4530" s="140" t="str">
        <f>SICODI!H1459</f>
        <v>RECLOSER HIDRAULICO, UNIPOLAR, 24.9 KV, In = 100 A, Icc = 2000 A, EXTERIOR</v>
      </c>
      <c r="E4530" s="36" t="str">
        <f>SICODI!I1459</f>
        <v>UND.</v>
      </c>
      <c r="F4530" s="36"/>
      <c r="G4530" s="66">
        <f>SICODI!J1459</f>
        <v>4126.03</v>
      </c>
    </row>
    <row r="4531" spans="2:7" x14ac:dyDescent="0.2">
      <c r="B4531" s="36">
        <v>1458</v>
      </c>
      <c r="C4531" s="36" t="str">
        <f>SICODI!G1460</f>
        <v>SIR19</v>
      </c>
      <c r="D4531" s="140" t="str">
        <f>SICODI!H1460</f>
        <v>RECLOSER HIDRAULICO, UNIPOLAR, 24.9 KV, In = 280 A, Icc = 4000 A, EXTERIOR</v>
      </c>
      <c r="E4531" s="36" t="str">
        <f>SICODI!I1460</f>
        <v>UND.</v>
      </c>
      <c r="F4531" s="36"/>
      <c r="G4531" s="66">
        <f>SICODI!J1460</f>
        <v>4943.08</v>
      </c>
    </row>
    <row r="4532" spans="2:7" x14ac:dyDescent="0.2">
      <c r="B4532" s="36">
        <v>1459</v>
      </c>
      <c r="C4532" s="36" t="str">
        <f>SICODI!G1461</f>
        <v>SIR20</v>
      </c>
      <c r="D4532" s="140" t="str">
        <f>SICODI!H1461</f>
        <v>RECLOSER INTERRUPCION EN VACIO, TRIFASICO, 12 KV, In = 600 A CON CONTROL ELECTRONICO</v>
      </c>
      <c r="E4532" s="36" t="str">
        <f>SICODI!I1461</f>
        <v>UND.</v>
      </c>
      <c r="F4532" s="36"/>
      <c r="G4532" s="66">
        <f>SICODI!J1461</f>
        <v>10100</v>
      </c>
    </row>
    <row r="4533" spans="2:7" x14ac:dyDescent="0.2">
      <c r="B4533" s="36">
        <v>1460</v>
      </c>
      <c r="C4533" s="36" t="str">
        <f>SICODI!G1462</f>
        <v>SIR27</v>
      </c>
      <c r="D4533" s="140" t="str">
        <f>SICODI!H1462</f>
        <v>RECLOSER INTERRUPCION EN VACIO, TRIFASICO, 22.9 kV, In = 800 A, CONTROL ELECTRONICO</v>
      </c>
      <c r="E4533" s="36" t="str">
        <f>SICODI!I1462</f>
        <v>UND.</v>
      </c>
      <c r="F4533" s="36"/>
      <c r="G4533" s="66">
        <f>SICODI!J1462</f>
        <v>21103.73</v>
      </c>
    </row>
    <row r="4534" spans="2:7" x14ac:dyDescent="0.2">
      <c r="B4534" s="36">
        <v>1461</v>
      </c>
      <c r="C4534" s="36" t="str">
        <f>SICODI!G1463</f>
        <v>SIR28</v>
      </c>
      <c r="D4534" s="140" t="str">
        <f>SICODI!H1463</f>
        <v>RECLOSER INTERRUPCION EN VACIO, TRIFASICO, 10 kV, In = 800 A, CONTROL ELECTRONICO</v>
      </c>
      <c r="E4534" s="36" t="str">
        <f>SICODI!I1463</f>
        <v>UND.</v>
      </c>
      <c r="F4534" s="36"/>
      <c r="G4534" s="66">
        <f>SICODI!J1463</f>
        <v>18993.36</v>
      </c>
    </row>
    <row r="4535" spans="2:7" x14ac:dyDescent="0.2">
      <c r="B4535" s="36">
        <v>1462</v>
      </c>
      <c r="C4535" s="36" t="str">
        <f>SICODI!G1464</f>
        <v>SPA01</v>
      </c>
      <c r="D4535" s="140" t="str">
        <f>SICODI!H1464</f>
        <v>PARARRAYO CLASE DISTRIBUCION,  9 KV, AUTOVALVULA</v>
      </c>
      <c r="E4535" s="36" t="str">
        <f>SICODI!I1464</f>
        <v>UND.</v>
      </c>
      <c r="F4535" s="36"/>
      <c r="G4535" s="66">
        <f>SICODI!J1464</f>
        <v>48.28</v>
      </c>
    </row>
    <row r="4536" spans="2:7" x14ac:dyDescent="0.2">
      <c r="B4536" s="36">
        <v>1463</v>
      </c>
      <c r="C4536" s="36" t="str">
        <f>SICODI!G1465</f>
        <v>SPA02</v>
      </c>
      <c r="D4536" s="140" t="str">
        <f>SICODI!H1465</f>
        <v>PARARRAYO CLASE DISTRIBUCION, 12 KV, AUTOVALVULA</v>
      </c>
      <c r="E4536" s="36" t="str">
        <f>SICODI!I1465</f>
        <v>UND.</v>
      </c>
      <c r="F4536" s="36"/>
      <c r="G4536" s="66">
        <f>SICODI!J1465</f>
        <v>74.16</v>
      </c>
    </row>
    <row r="4537" spans="2:7" x14ac:dyDescent="0.2">
      <c r="B4537" s="36">
        <v>1464</v>
      </c>
      <c r="C4537" s="36" t="str">
        <f>SICODI!G1466</f>
        <v>SPA03</v>
      </c>
      <c r="D4537" s="140" t="str">
        <f>SICODI!H1466</f>
        <v>PARARRAYO CLASE DISTRIBUCION, 15 KV, AUTOVALVULA</v>
      </c>
      <c r="E4537" s="36" t="str">
        <f>SICODI!I1466</f>
        <v>UND.</v>
      </c>
      <c r="F4537" s="36"/>
      <c r="G4537" s="66">
        <f>SICODI!J1466</f>
        <v>75.150000000000006</v>
      </c>
    </row>
    <row r="4538" spans="2:7" x14ac:dyDescent="0.2">
      <c r="B4538" s="36">
        <v>1465</v>
      </c>
      <c r="C4538" s="36" t="str">
        <f>SICODI!G1467</f>
        <v>SPA04</v>
      </c>
      <c r="D4538" s="140" t="str">
        <f>SICODI!H1467</f>
        <v>PARARRAYO CLASE DISTRIBUCION, 18 KV, AUTOVALVULA</v>
      </c>
      <c r="E4538" s="36" t="str">
        <f>SICODI!I1467</f>
        <v>UND.</v>
      </c>
      <c r="F4538" s="36"/>
      <c r="G4538" s="66">
        <f>SICODI!J1467</f>
        <v>80.31</v>
      </c>
    </row>
    <row r="4539" spans="2:7" x14ac:dyDescent="0.2">
      <c r="B4539" s="36">
        <v>1466</v>
      </c>
      <c r="C4539" s="36" t="str">
        <f>SICODI!G1468</f>
        <v>SPZ01</v>
      </c>
      <c r="D4539" s="140" t="str">
        <f>SICODI!H1468</f>
        <v>PARARRAYO CLASE DISTRIBUCION,  8.4 KV, PARA SISTEMA DE 7.62/13.2 KV, OXIDO DE ZINC</v>
      </c>
      <c r="E4539" s="36" t="str">
        <f>SICODI!I1468</f>
        <v>UND.</v>
      </c>
      <c r="F4539" s="36"/>
      <c r="G4539" s="66">
        <f>SICODI!J1468</f>
        <v>46.78</v>
      </c>
    </row>
    <row r="4540" spans="2:7" x14ac:dyDescent="0.2">
      <c r="B4540" s="36">
        <v>1467</v>
      </c>
      <c r="C4540" s="36" t="str">
        <f>SICODI!G1469</f>
        <v>SPZ02</v>
      </c>
      <c r="D4540" s="140" t="str">
        <f>SICODI!H1469</f>
        <v>PARARRAYO CLASE DISTRIBUCION, 10.2 KV, PARA SISTEMA DE 10 KV L-L, OXIDO DE ZINC</v>
      </c>
      <c r="E4540" s="36" t="str">
        <f>SICODI!I1469</f>
        <v>UND.</v>
      </c>
      <c r="F4540" s="36"/>
      <c r="G4540" s="66">
        <f>SICODI!J1469</f>
        <v>42.1</v>
      </c>
    </row>
    <row r="4541" spans="2:7" x14ac:dyDescent="0.2">
      <c r="B4541" s="36">
        <v>1468</v>
      </c>
      <c r="C4541" s="36" t="str">
        <f>SICODI!G1470</f>
        <v>SPZ03</v>
      </c>
      <c r="D4541" s="140" t="str">
        <f>SICODI!H1470</f>
        <v>PARARRAYO CLASE DISTRIBUCION, 12.7 KV, PARA SISTEMA DE 13.2 KV L-L, OXIDO DE ZINC</v>
      </c>
      <c r="E4541" s="36" t="str">
        <f>SICODI!I1470</f>
        <v>UND.</v>
      </c>
      <c r="F4541" s="36"/>
      <c r="G4541" s="66">
        <f>SICODI!J1470</f>
        <v>51.86</v>
      </c>
    </row>
    <row r="4542" spans="2:7" x14ac:dyDescent="0.2">
      <c r="B4542" s="36">
        <v>1469</v>
      </c>
      <c r="C4542" s="36" t="str">
        <f>SICODI!G1471</f>
        <v>SPZ04</v>
      </c>
      <c r="D4542" s="140" t="str">
        <f>SICODI!H1471</f>
        <v>PARARRAYO CLASE DISTRIBUCION, 15.3 KV, PARA SISTEMA DE 13.2/22.9 KV, OXIDO DE ZINC</v>
      </c>
      <c r="E4542" s="36" t="str">
        <f>SICODI!I1471</f>
        <v>UND.</v>
      </c>
      <c r="F4542" s="36"/>
      <c r="G4542" s="66">
        <f>SICODI!J1471</f>
        <v>41.5</v>
      </c>
    </row>
    <row r="4543" spans="2:7" x14ac:dyDescent="0.2">
      <c r="B4543" s="36">
        <v>1470</v>
      </c>
      <c r="C4543" s="36" t="str">
        <f>SICODI!G1472</f>
        <v>SPZ05</v>
      </c>
      <c r="D4543" s="140" t="str">
        <f>SICODI!H1472</f>
        <v>PARARRAYO CLASE DISTRIBUCION, 21 KV, PARA SISTEMA DE 13.2/22.9 KV, OXIDO DE ZINC</v>
      </c>
      <c r="E4543" s="36" t="str">
        <f>SICODI!I1472</f>
        <v>UND.</v>
      </c>
      <c r="F4543" s="36"/>
      <c r="G4543" s="66">
        <f>SICODI!J1472</f>
        <v>51.86</v>
      </c>
    </row>
    <row r="4544" spans="2:7" x14ac:dyDescent="0.2">
      <c r="B4544" s="36">
        <v>1471</v>
      </c>
      <c r="C4544" s="36" t="str">
        <f>SICODI!G1473</f>
        <v>SPZ06</v>
      </c>
      <c r="D4544" s="140" t="str">
        <f>SICODI!H1473</f>
        <v>PARARRAYOS UNIPOLARES DE Vn= 12 KV. 10 KA,  95 KV. NBA,3500m.s.n.m, ACCESORIOS DE MONTAJE</v>
      </c>
      <c r="E4544" s="36" t="str">
        <f>SICODI!I1473</f>
        <v>UND.</v>
      </c>
      <c r="F4544" s="36"/>
      <c r="G4544" s="66">
        <f>SICODI!J1473</f>
        <v>33.46</v>
      </c>
    </row>
    <row r="4545" spans="2:7" x14ac:dyDescent="0.2">
      <c r="B4545" s="36">
        <v>1472</v>
      </c>
      <c r="C4545" s="36" t="str">
        <f>SICODI!G1474</f>
        <v>SPZ08</v>
      </c>
      <c r="D4545" s="140" t="str">
        <f>SICODI!H1474</f>
        <v>PARARRAYOS UNIPOLARES DE Vn= 15 KV. 10 KA, 125 KV. NBA,3500m.s.n.m, ACCESORIOS DE MONTAJE</v>
      </c>
      <c r="E4545" s="36" t="str">
        <f>SICODI!I1474</f>
        <v>UND.</v>
      </c>
      <c r="F4545" s="36"/>
      <c r="G4545" s="66">
        <f>SICODI!J1474</f>
        <v>42.1</v>
      </c>
    </row>
    <row r="4546" spans="2:7" x14ac:dyDescent="0.2">
      <c r="B4546" s="36">
        <v>1473</v>
      </c>
      <c r="C4546" s="36" t="str">
        <f>SICODI!G1475</f>
        <v>SPZ10</v>
      </c>
      <c r="D4546" s="140" t="str">
        <f>SICODI!H1475</f>
        <v>PARARRAYOS UNIPOLARES DE Vn= 21 KV. 10 KA, 125 KV. NBA,3500m.s.n.m, ACCESORIOS DE MONTAJE</v>
      </c>
      <c r="E4546" s="36" t="str">
        <f>SICODI!I1475</f>
        <v>UND.</v>
      </c>
      <c r="F4546" s="36"/>
      <c r="G4546" s="66">
        <f>SICODI!J1475</f>
        <v>62</v>
      </c>
    </row>
    <row r="4547" spans="2:7" x14ac:dyDescent="0.2">
      <c r="B4547" s="36">
        <v>1474</v>
      </c>
      <c r="C4547" s="36" t="str">
        <f>SICODI!G1476</f>
        <v>SPZ12</v>
      </c>
      <c r="D4547" s="140" t="str">
        <f>SICODI!H1476</f>
        <v>PARARRAYOS UNIPOLARES DE Vn= 24 KV. 10 KA, 175 KV. NBA,3500m.s.n.m, ACCESORIOS DE MONTAJE</v>
      </c>
      <c r="E4547" s="36" t="str">
        <f>SICODI!I1476</f>
        <v>UND.</v>
      </c>
      <c r="F4547" s="36"/>
      <c r="G4547" s="66">
        <f>SICODI!J1476</f>
        <v>68.900000000000006</v>
      </c>
    </row>
    <row r="4548" spans="2:7" x14ac:dyDescent="0.2">
      <c r="B4548" s="36">
        <v>1475</v>
      </c>
      <c r="C4548" s="36" t="str">
        <f>SICODI!G1477</f>
        <v>SSA08</v>
      </c>
      <c r="D4548" s="140" t="str">
        <f>SICODI!H1477</f>
        <v>CELDA DE M.T. COMPACTO DE 1.50 x 0.50 x 0.60 TIPO QM</v>
      </c>
      <c r="E4548" s="36" t="str">
        <f>SICODI!I1477</f>
        <v>UND.</v>
      </c>
      <c r="F4548" s="36"/>
      <c r="G4548" s="66">
        <f>SICODI!J1477</f>
        <v>8622.24</v>
      </c>
    </row>
    <row r="4549" spans="2:7" x14ac:dyDescent="0.2">
      <c r="B4549" s="36">
        <v>1476</v>
      </c>
      <c r="C4549" s="36" t="str">
        <f>SICODI!G1478</f>
        <v>SSA09</v>
      </c>
      <c r="D4549" s="140" t="str">
        <f>SICODI!H1478</f>
        <v>CELDA DE M.T. COMPACTO DE 1.50 x 0.50 x 0.60 TIPO IM</v>
      </c>
      <c r="E4549" s="36" t="str">
        <f>SICODI!I1478</f>
        <v>UND.</v>
      </c>
      <c r="F4549" s="36"/>
      <c r="G4549" s="66">
        <f>SICODI!J1478</f>
        <v>7242.68</v>
      </c>
    </row>
    <row r="4550" spans="2:7" x14ac:dyDescent="0.2">
      <c r="B4550" s="36">
        <v>1477</v>
      </c>
      <c r="C4550" s="36" t="str">
        <f>SICODI!G1479</f>
        <v>SSA10</v>
      </c>
      <c r="D4550" s="140" t="str">
        <f>SICODI!H1479</f>
        <v>DERIVACION TRIFASICA TIPO BOVEDA 10 KV</v>
      </c>
      <c r="E4550" s="36" t="str">
        <f>SICODI!I1479</f>
        <v>UND.</v>
      </c>
      <c r="F4550" s="36"/>
      <c r="G4550" s="66">
        <f>SICODI!J1479</f>
        <v>371.01</v>
      </c>
    </row>
    <row r="4551" spans="2:7" x14ac:dyDescent="0.2">
      <c r="B4551" s="36">
        <v>1478</v>
      </c>
      <c r="C4551" s="36" t="str">
        <f>SICODI!G1480</f>
        <v>SSA11</v>
      </c>
      <c r="D4551" s="140" t="str">
        <f>SICODI!H1480</f>
        <v>DERIVACION TRIFASICA TIPO PEDESTAL 10 KV</v>
      </c>
      <c r="E4551" s="36" t="str">
        <f>SICODI!I1480</f>
        <v>UND.</v>
      </c>
      <c r="F4551" s="36"/>
      <c r="G4551" s="66">
        <f>SICODI!J1480</f>
        <v>337.48</v>
      </c>
    </row>
    <row r="4552" spans="2:7" x14ac:dyDescent="0.2">
      <c r="B4552" s="36">
        <v>1479</v>
      </c>
      <c r="C4552" s="36" t="str">
        <f>SICODI!G1481</f>
        <v>SSA12</v>
      </c>
      <c r="D4552" s="140" t="str">
        <f>SICODI!H1481</f>
        <v>CELDA PARA TRANSFORMADOR MT/BT, EN S.E. CONVENCIONAL</v>
      </c>
      <c r="E4552" s="36" t="str">
        <f>SICODI!I1481</f>
        <v>UND.</v>
      </c>
      <c r="F4552" s="36"/>
      <c r="G4552" s="66">
        <f>SICODI!J1481</f>
        <v>3702.21</v>
      </c>
    </row>
    <row r="4553" spans="2:7" x14ac:dyDescent="0.2">
      <c r="B4553" s="36">
        <v>1480</v>
      </c>
      <c r="C4553" s="36" t="str">
        <f>SICODI!G1482</f>
        <v>SSA13</v>
      </c>
      <c r="D4553" s="140" t="str">
        <f>SICODI!H1482</f>
        <v>ESTRUCTURA METALICA O CELDAS PARA S.E. CONVENCIONAL DE 3.5X7M2.</v>
      </c>
      <c r="E4553" s="36" t="str">
        <f>SICODI!I1482</f>
        <v>UND.</v>
      </c>
      <c r="F4553" s="36"/>
      <c r="G4553" s="66">
        <f>SICODI!J1482</f>
        <v>199.48</v>
      </c>
    </row>
    <row r="4554" spans="2:7" x14ac:dyDescent="0.2">
      <c r="B4554" s="36">
        <v>1481</v>
      </c>
      <c r="C4554" s="36" t="str">
        <f>SICODI!G1483</f>
        <v>SSA15</v>
      </c>
      <c r="D4554" s="140" t="str">
        <f>SICODI!H1483</f>
        <v>RELE MULTIFUNCION PARA FALLAS A TIERRA</v>
      </c>
      <c r="E4554" s="36" t="str">
        <f>SICODI!I1483</f>
        <v>UND.</v>
      </c>
      <c r="F4554" s="36"/>
      <c r="G4554" s="66">
        <f>SICODI!J1483</f>
        <v>928</v>
      </c>
    </row>
    <row r="4555" spans="2:7" x14ac:dyDescent="0.2">
      <c r="B4555" s="36">
        <v>1482</v>
      </c>
      <c r="C4555" s="36" t="str">
        <f>SICODI!G1484</f>
        <v>SSA18</v>
      </c>
      <c r="D4555" s="140" t="str">
        <f>SICODI!H1484</f>
        <v>RELE MULTIFUNCION, 24VCC, 5A/1A</v>
      </c>
      <c r="E4555" s="36" t="str">
        <f>SICODI!I1484</f>
        <v>UND.</v>
      </c>
      <c r="F4555" s="36"/>
      <c r="G4555" s="66">
        <f>SICODI!J1484</f>
        <v>1130.05</v>
      </c>
    </row>
    <row r="4556" spans="2:7" x14ac:dyDescent="0.2">
      <c r="B4556" s="36">
        <v>1483</v>
      </c>
      <c r="C4556" s="36" t="str">
        <f>SICODI!G1485</f>
        <v>SSA19</v>
      </c>
      <c r="D4556" s="140" t="str">
        <f>SICODI!H1485</f>
        <v>CELDA MODULAR EN AIRE CON SECCIONADOR DE POTENCIA TRIPOLAR EN SF6, 630A, 20KA</v>
      </c>
      <c r="E4556" s="36" t="str">
        <f>SICODI!I1485</f>
        <v>UND.</v>
      </c>
      <c r="F4556" s="36"/>
      <c r="G4556" s="66">
        <f>SICODI!J1485</f>
        <v>5100</v>
      </c>
    </row>
    <row r="4557" spans="2:7" x14ac:dyDescent="0.2">
      <c r="B4557" s="36">
        <v>1484</v>
      </c>
      <c r="C4557" s="36" t="str">
        <f>SICODI!G1486</f>
        <v>SSA20</v>
      </c>
      <c r="D4557" s="140" t="str">
        <f>SICODI!H1486</f>
        <v>CELDA MODULAR EN AIRE CON SECCIONADOR DE POTENCIA TRIPOLAR EN SF6, 630A, 20KA, CON BASE PORTAFUSIBLE Y FUSIBLES</v>
      </c>
      <c r="E4557" s="36" t="str">
        <f>SICODI!I1486</f>
        <v>UND.</v>
      </c>
      <c r="F4557" s="36"/>
      <c r="G4557" s="66">
        <f>SICODI!J1486</f>
        <v>3379.54</v>
      </c>
    </row>
    <row r="4558" spans="2:7" x14ac:dyDescent="0.2">
      <c r="B4558" s="36">
        <v>1485</v>
      </c>
      <c r="C4558" s="36" t="str">
        <f>SICODI!G1487</f>
        <v>SSA21</v>
      </c>
      <c r="D4558" s="140" t="str">
        <f>SICODI!H1487</f>
        <v>CELDA MODULAR EN VACÍO CON INTERRUPTOR EN SF6, 630A, 20KA, CON TRANSFORMADORES DE PROTECCIÓN Y MEDIDA</v>
      </c>
      <c r="E4558" s="36" t="str">
        <f>SICODI!I1487</f>
        <v>UND.</v>
      </c>
      <c r="F4558" s="36"/>
      <c r="G4558" s="66">
        <f>SICODI!J1487</f>
        <v>3379.54</v>
      </c>
    </row>
    <row r="4559" spans="2:7" x14ac:dyDescent="0.2">
      <c r="B4559" s="36">
        <v>1486</v>
      </c>
      <c r="C4559" s="36" t="str">
        <f>SICODI!G1488</f>
        <v>SSE01</v>
      </c>
      <c r="D4559" s="140" t="str">
        <f>SICODI!H1488</f>
        <v>SECCIONADOR DE POTENCIA TRIPOLAR DE 10 KV. 600 A. EXTERIOR</v>
      </c>
      <c r="E4559" s="36" t="str">
        <f>SICODI!I1488</f>
        <v>UND.</v>
      </c>
      <c r="F4559" s="36"/>
      <c r="G4559" s="66">
        <f>SICODI!J1488</f>
        <v>2293.0500000000002</v>
      </c>
    </row>
    <row r="4560" spans="2:7" x14ac:dyDescent="0.2">
      <c r="B4560" s="36">
        <v>1487</v>
      </c>
      <c r="C4560" s="36" t="str">
        <f>SICODI!G1489</f>
        <v>SSE02</v>
      </c>
      <c r="D4560" s="140" t="str">
        <f>SICODI!H1489</f>
        <v>SECCIONADOR DE POTENCIA TRIPOLAR DE 14.4 KV. EXTERIOR</v>
      </c>
      <c r="E4560" s="36" t="str">
        <f>SICODI!I1489</f>
        <v>UND.</v>
      </c>
      <c r="F4560" s="36"/>
      <c r="G4560" s="66">
        <f>SICODI!J1489</f>
        <v>2305.98</v>
      </c>
    </row>
    <row r="4561" spans="2:7" x14ac:dyDescent="0.2">
      <c r="B4561" s="36">
        <v>1488</v>
      </c>
      <c r="C4561" s="36" t="str">
        <f>SICODI!G1490</f>
        <v>SSE03</v>
      </c>
      <c r="D4561" s="140" t="str">
        <f>SICODI!H1490</f>
        <v>SECCIONADOR FUSIBLE (CUT-OUT) x1,  5.2/7.8 KV,  50 A, EXTERIOR</v>
      </c>
      <c r="E4561" s="36" t="str">
        <f>SICODI!I1490</f>
        <v>UND.</v>
      </c>
      <c r="F4561" s="36"/>
      <c r="G4561" s="66">
        <f>SICODI!J1490</f>
        <v>41.97</v>
      </c>
    </row>
    <row r="4562" spans="2:7" x14ac:dyDescent="0.2">
      <c r="B4562" s="36">
        <v>1489</v>
      </c>
      <c r="C4562" s="36" t="str">
        <f>SICODI!G1491</f>
        <v>SSE06</v>
      </c>
      <c r="D4562" s="140" t="str">
        <f>SICODI!H1491</f>
        <v>SECCIONADOR FUSIBLE (CUT-OUT) x1,  5.2/7.8 KV, 100 A, EXTERIOR</v>
      </c>
      <c r="E4562" s="36" t="str">
        <f>SICODI!I1491</f>
        <v>UND.</v>
      </c>
      <c r="F4562" s="36"/>
      <c r="G4562" s="66">
        <f>SICODI!J1491</f>
        <v>65.88</v>
      </c>
    </row>
    <row r="4563" spans="2:7" x14ac:dyDescent="0.2">
      <c r="B4563" s="36">
        <v>1490</v>
      </c>
      <c r="C4563" s="36" t="str">
        <f>SICODI!G1492</f>
        <v>SSE07</v>
      </c>
      <c r="D4563" s="140" t="str">
        <f>SICODI!H1492</f>
        <v>SECCIONADOR FUSIBLE (CUT-OUT) x2,  5.2/7.8 KV, 100 A, EXTERIOR</v>
      </c>
      <c r="E4563" s="36" t="str">
        <f>SICODI!I1492</f>
        <v>UND.</v>
      </c>
      <c r="F4563" s="36"/>
      <c r="G4563" s="66">
        <f>SICODI!J1492</f>
        <v>115.15</v>
      </c>
    </row>
    <row r="4564" spans="2:7" x14ac:dyDescent="0.2">
      <c r="B4564" s="36">
        <v>1491</v>
      </c>
      <c r="C4564" s="36" t="str">
        <f>SICODI!G1493</f>
        <v>SSE08</v>
      </c>
      <c r="D4564" s="140" t="str">
        <f>SICODI!H1493</f>
        <v>SECCIONADOR FUSIBLE (CUT-OUT) x3,  5.2/7.8 KV, 100 A, EXTERIOR</v>
      </c>
      <c r="E4564" s="36" t="str">
        <f>SICODI!I1493</f>
        <v>UND.</v>
      </c>
      <c r="F4564" s="36"/>
      <c r="G4564" s="66">
        <f>SICODI!J1493</f>
        <v>145.74</v>
      </c>
    </row>
    <row r="4565" spans="2:7" x14ac:dyDescent="0.2">
      <c r="B4565" s="36">
        <v>1492</v>
      </c>
      <c r="C4565" s="36" t="str">
        <f>SICODI!G1494</f>
        <v>SSE09</v>
      </c>
      <c r="D4565" s="140" t="str">
        <f>SICODI!H1494</f>
        <v>SECCIONADOR FUSIBLE (CUT-OUT) x1,  7.8/13.5 KV, 100 A, EXTERIOR</v>
      </c>
      <c r="E4565" s="36" t="str">
        <f>SICODI!I1494</f>
        <v>UND.</v>
      </c>
      <c r="F4565" s="36"/>
      <c r="G4565" s="66">
        <f>SICODI!J1494</f>
        <v>65.88</v>
      </c>
    </row>
    <row r="4566" spans="2:7" x14ac:dyDescent="0.2">
      <c r="B4566" s="36">
        <v>1493</v>
      </c>
      <c r="C4566" s="36" t="str">
        <f>SICODI!G1495</f>
        <v>SSE11</v>
      </c>
      <c r="D4566" s="140" t="str">
        <f>SICODI!H1495</f>
        <v>SECCIONADOR FUSIBLE (CUT-OUT) x3,  7.8/13.5 KV, 100 A, EXTERIOR</v>
      </c>
      <c r="E4566" s="36" t="str">
        <f>SICODI!I1495</f>
        <v>UND.</v>
      </c>
      <c r="F4566" s="36"/>
      <c r="G4566" s="66">
        <f>SICODI!J1495</f>
        <v>119.48</v>
      </c>
    </row>
    <row r="4567" spans="2:7" x14ac:dyDescent="0.2">
      <c r="B4567" s="36">
        <v>1494</v>
      </c>
      <c r="C4567" s="36" t="str">
        <f>SICODI!G1496</f>
        <v>SSE12</v>
      </c>
      <c r="D4567" s="140" t="str">
        <f>SICODI!H1496</f>
        <v>SECCIONADOR FUSIBLE (CUT-OUT) x1,  7.8/13.5 KV, 200 A, EXTERIOR</v>
      </c>
      <c r="E4567" s="36" t="str">
        <f>SICODI!I1496</f>
        <v>UND.</v>
      </c>
      <c r="F4567" s="36"/>
      <c r="G4567" s="66">
        <f>SICODI!J1496</f>
        <v>72.47</v>
      </c>
    </row>
    <row r="4568" spans="2:7" x14ac:dyDescent="0.2">
      <c r="B4568" s="36">
        <v>1495</v>
      </c>
      <c r="C4568" s="36" t="str">
        <f>SICODI!G1497</f>
        <v>SSE14</v>
      </c>
      <c r="D4568" s="140" t="str">
        <f>SICODI!H1497</f>
        <v>SECCIONADOR FUSIBLE (CUT-OUT) x3,  7.8/13.5 KV, 200 A, EXTERIOR</v>
      </c>
      <c r="E4568" s="36" t="str">
        <f>SICODI!I1497</f>
        <v>UND.</v>
      </c>
      <c r="F4568" s="36"/>
      <c r="G4568" s="66">
        <f>SICODI!J1497</f>
        <v>175.92</v>
      </c>
    </row>
    <row r="4569" spans="2:7" x14ac:dyDescent="0.2">
      <c r="B4569" s="36">
        <v>1496</v>
      </c>
      <c r="C4569" s="36" t="str">
        <f>SICODI!G1498</f>
        <v>SSE15</v>
      </c>
      <c r="D4569" s="140" t="str">
        <f>SICODI!H1498</f>
        <v>SECCIONADOR FUSIBLE (CUT-OUT), 15 KV,  50 A, EXTERIOR</v>
      </c>
      <c r="E4569" s="36" t="str">
        <f>SICODI!I1498</f>
        <v>UND.</v>
      </c>
      <c r="F4569" s="36"/>
      <c r="G4569" s="66">
        <f>SICODI!J1498</f>
        <v>41.97</v>
      </c>
    </row>
    <row r="4570" spans="2:7" x14ac:dyDescent="0.2">
      <c r="B4570" s="36">
        <v>1497</v>
      </c>
      <c r="C4570" s="36" t="str">
        <f>SICODI!G1499</f>
        <v>SSE16</v>
      </c>
      <c r="D4570" s="140" t="str">
        <f>SICODI!H1499</f>
        <v>SECCIONADOR FUSIBLE (CUT-OUT), 15 KV, 100 A, EXTERIOR</v>
      </c>
      <c r="E4570" s="36" t="str">
        <f>SICODI!I1499</f>
        <v>UND.</v>
      </c>
      <c r="F4570" s="36"/>
      <c r="G4570" s="66">
        <f>SICODI!J1499</f>
        <v>53.07</v>
      </c>
    </row>
    <row r="4571" spans="2:7" x14ac:dyDescent="0.2">
      <c r="B4571" s="36">
        <v>1498</v>
      </c>
      <c r="C4571" s="36" t="str">
        <f>SICODI!G1500</f>
        <v>SSE17</v>
      </c>
      <c r="D4571" s="140" t="str">
        <f>SICODI!H1500</f>
        <v>SECCIONADOR FUSIBLE (CUT-OUT), 15 KV, 200 A, EXTERIOR</v>
      </c>
      <c r="E4571" s="36" t="str">
        <f>SICODI!I1500</f>
        <v>UND.</v>
      </c>
      <c r="F4571" s="36"/>
      <c r="G4571" s="66">
        <f>SICODI!J1500</f>
        <v>63.68</v>
      </c>
    </row>
    <row r="4572" spans="2:7" x14ac:dyDescent="0.2">
      <c r="B4572" s="36">
        <v>1499</v>
      </c>
      <c r="C4572" s="36" t="str">
        <f>SICODI!G1501</f>
        <v>SSE18</v>
      </c>
      <c r="D4572" s="140" t="str">
        <f>SICODI!H1501</f>
        <v>SECCIONADOR FUSIBLE (CUT-OUT), 15/26 KV, 100 A, EXTERIOR</v>
      </c>
      <c r="E4572" s="36" t="str">
        <f>SICODI!I1501</f>
        <v>UND.</v>
      </c>
      <c r="F4572" s="36"/>
      <c r="G4572" s="66">
        <f>SICODI!J1501</f>
        <v>50.7</v>
      </c>
    </row>
    <row r="4573" spans="2:7" x14ac:dyDescent="0.2">
      <c r="B4573" s="36">
        <v>1500</v>
      </c>
      <c r="C4573" s="36" t="str">
        <f>SICODI!G1502</f>
        <v>SSE19</v>
      </c>
      <c r="D4573" s="140" t="str">
        <f>SICODI!H1502</f>
        <v>SECCIONADOR FUSIBLE (CUT-OUT), 15/26 KV, 200 A, EXTERIOR</v>
      </c>
      <c r="E4573" s="36" t="str">
        <f>SICODI!I1502</f>
        <v>UND.</v>
      </c>
      <c r="F4573" s="36"/>
      <c r="G4573" s="66">
        <f>SICODI!J1502</f>
        <v>72.47</v>
      </c>
    </row>
    <row r="4574" spans="2:7" x14ac:dyDescent="0.2">
      <c r="B4574" s="36">
        <v>1501</v>
      </c>
      <c r="C4574" s="36" t="str">
        <f>SICODI!G1503</f>
        <v>SSE20</v>
      </c>
      <c r="D4574" s="140" t="str">
        <f>SICODI!H1503</f>
        <v>SECCIONADOR FUSIBLE TETRAPOLAR PARA FUSIBLE NH, HORIZONTAL, TIPO EXTERIOR</v>
      </c>
      <c r="E4574" s="36" t="str">
        <f>SICODI!I1503</f>
        <v>UND.</v>
      </c>
      <c r="F4574" s="36"/>
      <c r="G4574" s="66">
        <f>SICODI!J1503</f>
        <v>38.619999999999997</v>
      </c>
    </row>
    <row r="4575" spans="2:7" x14ac:dyDescent="0.2">
      <c r="B4575" s="36">
        <v>1502</v>
      </c>
      <c r="C4575" s="36" t="str">
        <f>SICODI!G1504</f>
        <v>SSE21</v>
      </c>
      <c r="D4575" s="140" t="str">
        <f>SICODI!H1504</f>
        <v>SECCIONADOR FUSIBLE TRIPOLAR PARA FUSIBLE NH, HORIZONTAL, TIPO EXTERIOR</v>
      </c>
      <c r="E4575" s="36" t="str">
        <f>SICODI!I1504</f>
        <v>UND.</v>
      </c>
      <c r="F4575" s="36"/>
      <c r="G4575" s="66">
        <f>SICODI!J1504</f>
        <v>36.369999999999997</v>
      </c>
    </row>
    <row r="4576" spans="2:7" x14ac:dyDescent="0.2">
      <c r="B4576" s="36">
        <v>1503</v>
      </c>
      <c r="C4576" s="36" t="str">
        <f>SICODI!G1505</f>
        <v>SSE22</v>
      </c>
      <c r="D4576" s="140" t="str">
        <f>SICODI!H1505</f>
        <v>SECCIONADOR UNIPOLAR AEREO DE In = 350 A. EXTERIOR</v>
      </c>
      <c r="E4576" s="36" t="str">
        <f>SICODI!I1505</f>
        <v>UND.</v>
      </c>
      <c r="F4576" s="36"/>
      <c r="G4576" s="66">
        <f>SICODI!J1505</f>
        <v>216.9</v>
      </c>
    </row>
    <row r="4577" spans="2:7" x14ac:dyDescent="0.2">
      <c r="B4577" s="36">
        <v>1504</v>
      </c>
      <c r="C4577" s="36" t="str">
        <f>SICODI!G1506</f>
        <v>SSE23</v>
      </c>
      <c r="D4577" s="140" t="str">
        <f>SICODI!H1506</f>
        <v>SECCIONADOR UNIPOLAR AEREO DE In = 400 A. EXTERIOR</v>
      </c>
      <c r="E4577" s="36" t="str">
        <f>SICODI!I1506</f>
        <v>UND.</v>
      </c>
      <c r="F4577" s="36"/>
      <c r="G4577" s="66">
        <f>SICODI!J1506</f>
        <v>216.9</v>
      </c>
    </row>
    <row r="4578" spans="2:7" x14ac:dyDescent="0.2">
      <c r="B4578" s="36">
        <v>1505</v>
      </c>
      <c r="C4578" s="36" t="str">
        <f>SICODI!G1507</f>
        <v>SSE35</v>
      </c>
      <c r="D4578" s="140" t="str">
        <f>SICODI!H1507</f>
        <v>SECCIONALIZADOR HIDRAULICO CORTE EN ACEITE, TRIPOLAR, 14,4 KV, In = 200 A, Icc = 9000 A, EXTERIOR</v>
      </c>
      <c r="E4578" s="36" t="str">
        <f>SICODI!I1507</f>
        <v>UND.</v>
      </c>
      <c r="F4578" s="36"/>
      <c r="G4578" s="66">
        <f>SICODI!J1507</f>
        <v>11507.38</v>
      </c>
    </row>
    <row r="4579" spans="2:7" x14ac:dyDescent="0.2">
      <c r="B4579" s="36">
        <v>1506</v>
      </c>
      <c r="C4579" s="36" t="str">
        <f>SICODI!G1508</f>
        <v>SSE36</v>
      </c>
      <c r="D4579" s="140" t="str">
        <f>SICODI!H1508</f>
        <v>SECCIONALIZADOR HIDRAULICO CORTE EN ACEITE, UNIPOLAR, 14,4 KV, In =   5 A, Icc = 800 A, EXTERIOR</v>
      </c>
      <c r="E4579" s="36" t="str">
        <f>SICODI!I1508</f>
        <v>UND.</v>
      </c>
      <c r="F4579" s="36"/>
      <c r="G4579" s="66">
        <f>SICODI!J1508</f>
        <v>3356.2</v>
      </c>
    </row>
    <row r="4580" spans="2:7" x14ac:dyDescent="0.2">
      <c r="B4580" s="36">
        <v>1507</v>
      </c>
      <c r="C4580" s="36" t="str">
        <f>SICODI!G1509</f>
        <v>SSE45</v>
      </c>
      <c r="D4580" s="140" t="str">
        <f>SICODI!H1509</f>
        <v>SECCIONADOR FUSIBLE (CUT-OUT), UNIPOLAR x2, 7.8/13.5 KV, 100 A, INCL. ACCES. DE INSTAL. EXTERIOR, CORROSION</v>
      </c>
      <c r="E4580" s="36" t="str">
        <f>SICODI!I1509</f>
        <v>UND.</v>
      </c>
      <c r="F4580" s="36"/>
      <c r="G4580" s="66">
        <f>SICODI!J1509</f>
        <v>188.67</v>
      </c>
    </row>
    <row r="4581" spans="2:7" x14ac:dyDescent="0.2">
      <c r="B4581" s="36">
        <v>1508</v>
      </c>
      <c r="C4581" s="36" t="str">
        <f>SICODI!G1510</f>
        <v>SSE46</v>
      </c>
      <c r="D4581" s="140" t="str">
        <f>SICODI!H1510</f>
        <v>SECCIONADOR FUSIBLE (CUT-OUT), UNIPOLAR x3, 7.8/13.5 KV, 100 A, INCL. ACCES. DE INSTAL. EXTERIOR, CORROSION</v>
      </c>
      <c r="E4581" s="36" t="str">
        <f>SICODI!I1510</f>
        <v>UND.</v>
      </c>
      <c r="F4581" s="36"/>
      <c r="G4581" s="66">
        <f>SICODI!J1510</f>
        <v>222.31</v>
      </c>
    </row>
    <row r="4582" spans="2:7" x14ac:dyDescent="0.2">
      <c r="B4582" s="36">
        <v>1509</v>
      </c>
      <c r="C4582" s="36" t="str">
        <f>SICODI!G1511</f>
        <v>SSE48</v>
      </c>
      <c r="D4582" s="140" t="str">
        <f>SICODI!H1511</f>
        <v>SECCIONADOR FUSIBLE (CUT-OUT), UNIPOLAR x3, 15 KV, 200 A, INCL. ACCES. DE INSTAL. EXTERIOR, CORROSION</v>
      </c>
      <c r="E4582" s="36" t="str">
        <f>SICODI!I1511</f>
        <v>UND.</v>
      </c>
      <c r="F4582" s="36"/>
      <c r="G4582" s="66">
        <f>SICODI!J1511</f>
        <v>217.17</v>
      </c>
    </row>
    <row r="4583" spans="2:7" x14ac:dyDescent="0.2">
      <c r="B4583" s="36">
        <v>1510</v>
      </c>
      <c r="C4583" s="36" t="str">
        <f>SICODI!G1512</f>
        <v>SSE49</v>
      </c>
      <c r="D4583" s="140" t="str">
        <f>SICODI!H1512</f>
        <v>SECCIONADOR UNIPOLAR AEREO DE In = 600 A. EXTERIOR</v>
      </c>
      <c r="E4583" s="36" t="str">
        <f>SICODI!I1512</f>
        <v>UND.</v>
      </c>
      <c r="F4583" s="36"/>
      <c r="G4583" s="66">
        <f>SICODI!J1512</f>
        <v>434.5</v>
      </c>
    </row>
    <row r="4584" spans="2:7" x14ac:dyDescent="0.2">
      <c r="B4584" s="36">
        <v>1511</v>
      </c>
      <c r="C4584" s="36" t="str">
        <f>SICODI!G1513</f>
        <v>SSE50</v>
      </c>
      <c r="D4584" s="140" t="str">
        <f>SICODI!H1513</f>
        <v>SECCIONADOR BAJO CARGA, SF6, TRIPOLAR, 10/15 kV, 400 A</v>
      </c>
      <c r="E4584" s="36" t="str">
        <f>SICODI!I1513</f>
        <v>UND.</v>
      </c>
      <c r="F4584" s="36"/>
      <c r="G4584" s="66">
        <f>SICODI!J1513</f>
        <v>4696.24</v>
      </c>
    </row>
    <row r="4585" spans="2:7" x14ac:dyDescent="0.2">
      <c r="B4585" s="36">
        <v>1512</v>
      </c>
      <c r="C4585" s="36" t="str">
        <f>SICODI!G1514</f>
        <v>SSE57</v>
      </c>
      <c r="D4585" s="140" t="str">
        <f>SICODI!H1514</f>
        <v>SECCIONADOR FUSIBLE (CUT-OUT), BAJO CARGA, UNIPOLAR x 1, 15 kV, 100 A</v>
      </c>
      <c r="E4585" s="36" t="str">
        <f>SICODI!I1514</f>
        <v>UND.</v>
      </c>
      <c r="F4585" s="36"/>
      <c r="G4585" s="66">
        <f>SICODI!J1514</f>
        <v>210</v>
      </c>
    </row>
    <row r="4586" spans="2:7" x14ac:dyDescent="0.2">
      <c r="B4586" s="36">
        <v>1513</v>
      </c>
      <c r="C4586" s="36" t="str">
        <f>SICODI!G1515</f>
        <v>SSE58</v>
      </c>
      <c r="D4586" s="140" t="str">
        <f>SICODI!H1515</f>
        <v>SECCIONADOR FUSIBLE (CUT-OUT), BAJO CARGA, UNIPOLAR x 1, 15 kV, 200 A</v>
      </c>
      <c r="E4586" s="36" t="str">
        <f>SICODI!I1515</f>
        <v>UND.</v>
      </c>
      <c r="F4586" s="36"/>
      <c r="G4586" s="66">
        <f>SICODI!J1515</f>
        <v>240</v>
      </c>
    </row>
    <row r="4587" spans="2:7" x14ac:dyDescent="0.2">
      <c r="B4587" s="36">
        <v>1514</v>
      </c>
      <c r="C4587" s="36" t="str">
        <f>SICODI!G1516</f>
        <v>SSI01</v>
      </c>
      <c r="D4587" s="140" t="str">
        <f>SICODI!H1516</f>
        <v>CAJA SECCIONADORA SF6, 3 VIAS, M.T.</v>
      </c>
      <c r="E4587" s="36" t="str">
        <f>SICODI!I1516</f>
        <v>UND.</v>
      </c>
      <c r="F4587" s="36"/>
      <c r="G4587" s="66">
        <f>SICODI!J1516</f>
        <v>8542.66</v>
      </c>
    </row>
    <row r="4588" spans="2:7" x14ac:dyDescent="0.2">
      <c r="B4588" s="36">
        <v>1515</v>
      </c>
      <c r="C4588" s="36" t="str">
        <f>SICODI!G1517</f>
        <v>SSI04</v>
      </c>
      <c r="D4588" s="140" t="str">
        <f>SICODI!H1517</f>
        <v>SECCIONADOR BAJO CARGA, FUSIBLE LIMITADOR, TRIPOLAR, 10/12 KV, 400/630 A, INTERIOR</v>
      </c>
      <c r="E4588" s="36" t="str">
        <f>SICODI!I1517</f>
        <v>UND.</v>
      </c>
      <c r="F4588" s="36"/>
      <c r="G4588" s="66">
        <f>SICODI!J1517</f>
        <v>4918.3900000000003</v>
      </c>
    </row>
    <row r="4589" spans="2:7" x14ac:dyDescent="0.2">
      <c r="B4589" s="36">
        <v>1516</v>
      </c>
      <c r="C4589" s="36" t="str">
        <f>SICODI!G1518</f>
        <v>SSI05</v>
      </c>
      <c r="D4589" s="140" t="str">
        <f>SICODI!H1518</f>
        <v>SECCIONADOR BAJO CARGA, SOPLADO AUTONEUMATICO, TRIPOLAR,  10/12 KV, 400/630 A, INTERIOR</v>
      </c>
      <c r="E4589" s="36" t="str">
        <f>SICODI!I1518</f>
        <v>UND.</v>
      </c>
      <c r="F4589" s="36"/>
      <c r="G4589" s="66">
        <f>SICODI!J1518</f>
        <v>4501.24</v>
      </c>
    </row>
    <row r="4590" spans="2:7" x14ac:dyDescent="0.2">
      <c r="B4590" s="36">
        <v>1517</v>
      </c>
      <c r="C4590" s="36" t="str">
        <f>SICODI!G1519</f>
        <v>SSI06</v>
      </c>
      <c r="D4590" s="140" t="str">
        <f>SICODI!H1519</f>
        <v>SECCIONADOR DE POTENCIA TRIPOLAR DE 10 KV, 200 AMP. TIPO INTERIOR</v>
      </c>
      <c r="E4590" s="36" t="str">
        <f>SICODI!I1519</f>
        <v>UND.</v>
      </c>
      <c r="F4590" s="36"/>
      <c r="G4590" s="66">
        <f>SICODI!J1519</f>
        <v>1610</v>
      </c>
    </row>
    <row r="4591" spans="2:7" x14ac:dyDescent="0.2">
      <c r="B4591" s="36">
        <v>1518</v>
      </c>
      <c r="C4591" s="36" t="str">
        <f>SICODI!G1520</f>
        <v>SSI07</v>
      </c>
      <c r="D4591" s="140" t="str">
        <f>SICODI!H1520</f>
        <v>SECCIONADOR FUSIBLE TRIPOLAR PARA FUSIBLE NH, HORIZONTAL, TIPO INTERIOR</v>
      </c>
      <c r="E4591" s="36" t="str">
        <f>SICODI!I1520</f>
        <v>UND.</v>
      </c>
      <c r="F4591" s="36"/>
      <c r="G4591" s="66">
        <f>SICODI!J1520</f>
        <v>129.16</v>
      </c>
    </row>
    <row r="4592" spans="2:7" x14ac:dyDescent="0.2">
      <c r="B4592" s="36">
        <v>1519</v>
      </c>
      <c r="C4592" s="36" t="str">
        <f>SICODI!G1521</f>
        <v>SSI08</v>
      </c>
      <c r="D4592" s="140" t="str">
        <f>SICODI!H1521</f>
        <v>SECCIONADOR FUSIBLE TRIPOLAR PARA FUSIBLE NH, VERTICAL, TIPO INTERIOR</v>
      </c>
      <c r="E4592" s="36" t="str">
        <f>SICODI!I1521</f>
        <v>UND.</v>
      </c>
      <c r="F4592" s="36"/>
      <c r="G4592" s="66">
        <f>SICODI!J1521</f>
        <v>247.21</v>
      </c>
    </row>
    <row r="4593" spans="2:7" x14ac:dyDescent="0.2">
      <c r="B4593" s="36">
        <v>1520</v>
      </c>
      <c r="C4593" s="36" t="str">
        <f>SICODI!G1522</f>
        <v>SSI09</v>
      </c>
      <c r="D4593" s="140" t="str">
        <f>SICODI!H1522</f>
        <v>SECCIONADOR FUSIBLE UNIPOLAR DE 10 KV; 200 A. TIPO INTERIOR</v>
      </c>
      <c r="E4593" s="36" t="str">
        <f>SICODI!I1522</f>
        <v>UND.</v>
      </c>
      <c r="F4593" s="36"/>
      <c r="G4593" s="66">
        <f>SICODI!J1522</f>
        <v>645.80999999999995</v>
      </c>
    </row>
    <row r="4594" spans="2:7" x14ac:dyDescent="0.2">
      <c r="B4594" s="36">
        <v>1521</v>
      </c>
      <c r="C4594" s="36" t="str">
        <f>SICODI!G1523</f>
        <v>SSI10</v>
      </c>
      <c r="D4594" s="140" t="str">
        <f>SICODI!H1523</f>
        <v>SECCIONADOR UNIPOLAR, In = 350 A, INTERIOR</v>
      </c>
      <c r="E4594" s="36" t="str">
        <f>SICODI!I1523</f>
        <v>UND.</v>
      </c>
      <c r="F4594" s="36"/>
      <c r="G4594" s="66">
        <f>SICODI!J1523</f>
        <v>124.47</v>
      </c>
    </row>
    <row r="4595" spans="2:7" x14ac:dyDescent="0.2">
      <c r="B4595" s="36">
        <v>1522</v>
      </c>
      <c r="C4595" s="36" t="str">
        <f>SICODI!G1524</f>
        <v>SSI11</v>
      </c>
      <c r="D4595" s="140" t="str">
        <f>SICODI!H1524</f>
        <v>SECCIONADOR UNIPOLAR x 1, In = 400/600 A, INTERIOR</v>
      </c>
      <c r="E4595" s="36" t="str">
        <f>SICODI!I1524</f>
        <v>UND.</v>
      </c>
      <c r="F4595" s="36"/>
      <c r="G4595" s="66">
        <f>SICODI!J1524</f>
        <v>76.12</v>
      </c>
    </row>
    <row r="4596" spans="2:7" x14ac:dyDescent="0.2">
      <c r="B4596" s="36">
        <v>1523</v>
      </c>
      <c r="C4596" s="36" t="str">
        <f>SICODI!G1525</f>
        <v>SSI12</v>
      </c>
      <c r="D4596" s="140" t="str">
        <f>SICODI!H1525</f>
        <v>SECCIONADOR UNIPOLAR x 1, In = 400 A, EXTERIOR, 22,9 KV</v>
      </c>
      <c r="E4596" s="36" t="str">
        <f>SICODI!I1525</f>
        <v>UND.</v>
      </c>
      <c r="F4596" s="36"/>
      <c r="G4596" s="66">
        <f>SICODI!J1525</f>
        <v>76.12</v>
      </c>
    </row>
    <row r="4597" spans="2:7" x14ac:dyDescent="0.2">
      <c r="B4597" s="36">
        <v>1524</v>
      </c>
      <c r="C4597" s="36" t="str">
        <f>SICODI!G1526</f>
        <v>SSI13</v>
      </c>
      <c r="D4597" s="140" t="str">
        <f>SICODI!H1526</f>
        <v>SECCIONADOR UNIPOLAR x 1, In = 400 A, INTERIOR, 22,9 KV</v>
      </c>
      <c r="E4597" s="36" t="str">
        <f>SICODI!I1526</f>
        <v>UND.</v>
      </c>
      <c r="F4597" s="36"/>
      <c r="G4597" s="66">
        <f>SICODI!J1526</f>
        <v>51.6</v>
      </c>
    </row>
    <row r="4598" spans="2:7" x14ac:dyDescent="0.2">
      <c r="B4598" s="36">
        <v>1525</v>
      </c>
      <c r="C4598" s="36" t="str">
        <f>SICODI!G1527</f>
        <v>SSI14</v>
      </c>
      <c r="D4598" s="140" t="str">
        <f>SICODI!H1527</f>
        <v>SECCIONADOR BAJO CARGA, FUSIBLE LIMITADOR, TRIPOLAR, 22,9 KV, 400/630 A, INTERIOR</v>
      </c>
      <c r="E4598" s="36" t="str">
        <f>SICODI!I1527</f>
        <v>UND.</v>
      </c>
      <c r="F4598" s="36"/>
      <c r="G4598" s="66">
        <f>SICODI!J1527</f>
        <v>7771.99</v>
      </c>
    </row>
    <row r="4599" spans="2:7" x14ac:dyDescent="0.2">
      <c r="B4599" s="36">
        <v>1526</v>
      </c>
      <c r="C4599" s="36" t="str">
        <f>SICODI!G1528</f>
        <v>SSI15</v>
      </c>
      <c r="D4599" s="140" t="str">
        <f>SICODI!H1528</f>
        <v>SECCIONADOR TRIPOLAR PARA FUSIBLE NH HORIZONTAL 220V,160A.</v>
      </c>
      <c r="E4599" s="36" t="str">
        <f>SICODI!I1528</f>
        <v>UND.</v>
      </c>
      <c r="F4599" s="36"/>
      <c r="G4599" s="66">
        <f>SICODI!J1528</f>
        <v>19.12</v>
      </c>
    </row>
    <row r="4600" spans="2:7" x14ac:dyDescent="0.2">
      <c r="B4600" s="36">
        <v>1527</v>
      </c>
      <c r="C4600" s="36" t="str">
        <f>SICODI!G1529</f>
        <v>SSI16</v>
      </c>
      <c r="D4600" s="140" t="str">
        <f>SICODI!H1529</f>
        <v>SECCIONADOR TRIPOLAR PARA FUSIBLE NH HORIZONTAL 220V, 250A.</v>
      </c>
      <c r="E4600" s="36" t="str">
        <f>SICODI!I1529</f>
        <v>UND.</v>
      </c>
      <c r="F4600" s="36"/>
      <c r="G4600" s="66">
        <f>SICODI!J1529</f>
        <v>50.75</v>
      </c>
    </row>
    <row r="4601" spans="2:7" x14ac:dyDescent="0.2">
      <c r="B4601" s="36">
        <v>1528</v>
      </c>
      <c r="C4601" s="36" t="str">
        <f>SICODI!G1530</f>
        <v>SSI17</v>
      </c>
      <c r="D4601" s="140" t="str">
        <f>SICODI!H1530</f>
        <v>SECCIONADOR TRIPOLAR PARA FUSIBLE NH VERTICAL 220V,400A.</v>
      </c>
      <c r="E4601" s="36" t="str">
        <f>SICODI!I1530</f>
        <v>UND.</v>
      </c>
      <c r="F4601" s="36"/>
      <c r="G4601" s="66">
        <f>SICODI!J1530</f>
        <v>68.94</v>
      </c>
    </row>
    <row r="4602" spans="2:7" x14ac:dyDescent="0.2">
      <c r="B4602" s="36">
        <v>1529</v>
      </c>
      <c r="C4602" s="36" t="str">
        <f>SICODI!G1531</f>
        <v>SSI18</v>
      </c>
      <c r="D4602" s="140" t="str">
        <f>SICODI!H1531</f>
        <v>SECCIONADOR TRIPOLAR PARA FUSIBLE NH VERTICAL 220V, 630A.</v>
      </c>
      <c r="E4602" s="36" t="str">
        <f>SICODI!I1531</f>
        <v>UND.</v>
      </c>
      <c r="F4602" s="36"/>
      <c r="G4602" s="66">
        <f>SICODI!J1531</f>
        <v>87.81</v>
      </c>
    </row>
    <row r="4603" spans="2:7" x14ac:dyDescent="0.2">
      <c r="B4603" s="36">
        <v>1530</v>
      </c>
      <c r="C4603" s="36" t="str">
        <f>SICODI!G1532</f>
        <v>SSI19</v>
      </c>
      <c r="D4603" s="140" t="str">
        <f>SICODI!H1532</f>
        <v>SECCIONADOR BAJO CARGA, SOPLADO AUTONEUMATICO, TRIPOLAR,  10/12 KV, 400/630 A, EXTERIOR</v>
      </c>
      <c r="E4603" s="36" t="str">
        <f>SICODI!I1532</f>
        <v>UND.</v>
      </c>
      <c r="F4603" s="36"/>
      <c r="G4603" s="66">
        <f>SICODI!J1532</f>
        <v>6885.74</v>
      </c>
    </row>
    <row r="4604" spans="2:7" x14ac:dyDescent="0.2">
      <c r="B4604" s="36">
        <v>1531</v>
      </c>
      <c r="C4604" s="36" t="str">
        <f>SICODI!G1533</f>
        <v>SSL01</v>
      </c>
      <c r="D4604" s="140" t="str">
        <f>SICODI!H1533</f>
        <v>SECCIONALIZADOR HIDRAULICO CORTE EN ACEITE, UNIPOLAR, 27 KV, In=200A, EXTERIOR, ELECTRONICO, CORROSION</v>
      </c>
      <c r="E4604" s="36" t="str">
        <f>SICODI!I1533</f>
        <v>UND.</v>
      </c>
      <c r="F4604" s="36"/>
      <c r="G4604" s="66">
        <f>SICODI!J1533</f>
        <v>13233.48</v>
      </c>
    </row>
    <row r="4605" spans="2:7" x14ac:dyDescent="0.2">
      <c r="B4605" s="36">
        <v>1532</v>
      </c>
      <c r="C4605" s="36" t="str">
        <f>SICODI!G1534</f>
        <v>TMA03</v>
      </c>
      <c r="D4605" s="140" t="str">
        <f>SICODI!H1534</f>
        <v>TRANSFORMADOR MONOFASICO AEREO AUTOPROTEGIDO DE 15 KVA; 7.62/0.22 KV.</v>
      </c>
      <c r="E4605" s="36" t="str">
        <f>SICODI!I1534</f>
        <v>UND.</v>
      </c>
      <c r="F4605" s="36"/>
      <c r="G4605" s="66">
        <f>SICODI!J1534</f>
        <v>995.5</v>
      </c>
    </row>
    <row r="4606" spans="2:7" x14ac:dyDescent="0.2">
      <c r="B4606" s="36">
        <v>1533</v>
      </c>
      <c r="C4606" s="36" t="str">
        <f>SICODI!G1535</f>
        <v>TMB01</v>
      </c>
      <c r="D4606" s="140" t="str">
        <f>SICODI!H1535</f>
        <v>TRANSFORMADOR COMPACTO BOVEDA DE 50 KVA MONOFASICO</v>
      </c>
      <c r="E4606" s="36" t="str">
        <f>SICODI!I1535</f>
        <v>UND.</v>
      </c>
      <c r="F4606" s="36"/>
      <c r="G4606" s="66">
        <f>SICODI!J1535</f>
        <v>2368.48</v>
      </c>
    </row>
    <row r="4607" spans="2:7" x14ac:dyDescent="0.2">
      <c r="B4607" s="36">
        <v>1534</v>
      </c>
      <c r="C4607" s="36" t="str">
        <f>SICODI!G1536</f>
        <v>TMC01</v>
      </c>
      <c r="D4607" s="140" t="str">
        <f>SICODI!H1536</f>
        <v>TRANSFORMADOR MONOFASICO AEREO CONVENCIONAL DE  5 KVA;  7.62/0.44-0.22 KV.</v>
      </c>
      <c r="E4607" s="36" t="str">
        <f>SICODI!I1536</f>
        <v>UND.</v>
      </c>
      <c r="F4607" s="36"/>
      <c r="G4607" s="66">
        <f>SICODI!J1536</f>
        <v>537.88</v>
      </c>
    </row>
    <row r="4608" spans="2:7" x14ac:dyDescent="0.2">
      <c r="B4608" s="36">
        <v>1535</v>
      </c>
      <c r="C4608" s="36" t="str">
        <f>SICODI!G1537</f>
        <v>TMC02</v>
      </c>
      <c r="D4608" s="140" t="str">
        <f>SICODI!H1537</f>
        <v>TRANSFORMADOR MONOFASICO AEREO CONVENCIONAL DE  5 KVA; 10/0.22 KV.</v>
      </c>
      <c r="E4608" s="36" t="str">
        <f>SICODI!I1537</f>
        <v>UND.</v>
      </c>
      <c r="F4608" s="36"/>
      <c r="G4608" s="66">
        <f>SICODI!J1537</f>
        <v>534.41</v>
      </c>
    </row>
    <row r="4609" spans="2:7" x14ac:dyDescent="0.2">
      <c r="B4609" s="36">
        <v>1536</v>
      </c>
      <c r="C4609" s="36" t="str">
        <f>SICODI!G1538</f>
        <v>TMC03</v>
      </c>
      <c r="D4609" s="140" t="str">
        <f>SICODI!H1538</f>
        <v>TRANSFORMADOR MONOFASICO AEREO CONVENCIONAL DE  5 KVA; 13.2/0.22 KV.</v>
      </c>
      <c r="E4609" s="36" t="str">
        <f>SICODI!I1538</f>
        <v>UND.</v>
      </c>
      <c r="F4609" s="36"/>
      <c r="G4609" s="66">
        <f>SICODI!J1538</f>
        <v>650</v>
      </c>
    </row>
    <row r="4610" spans="2:7" x14ac:dyDescent="0.2">
      <c r="B4610" s="36">
        <v>1537</v>
      </c>
      <c r="C4610" s="36" t="str">
        <f>SICODI!G1539</f>
        <v>TMC04</v>
      </c>
      <c r="D4610" s="140" t="str">
        <f>SICODI!H1539</f>
        <v>TRANSFORMADOR MONOFASICO AEREO CONVENCIONAL DE  5 KVA; 13.2/0.44-0.22 KV.</v>
      </c>
      <c r="E4610" s="36" t="str">
        <f>SICODI!I1539</f>
        <v>UND.</v>
      </c>
      <c r="F4610" s="36"/>
      <c r="G4610" s="66">
        <f>SICODI!J1539</f>
        <v>650</v>
      </c>
    </row>
    <row r="4611" spans="2:7" x14ac:dyDescent="0.2">
      <c r="B4611" s="36">
        <v>1538</v>
      </c>
      <c r="C4611" s="36" t="str">
        <f>SICODI!G1540</f>
        <v>TMC05</v>
      </c>
      <c r="D4611" s="140" t="str">
        <f>SICODI!H1540</f>
        <v>TRANSFORMADOR MONOFASICO AEREO CONVENCIONAL DE  5 KVA; 22.9/0.22 KV.</v>
      </c>
      <c r="E4611" s="36" t="str">
        <f>SICODI!I1540</f>
        <v>UND.</v>
      </c>
      <c r="F4611" s="36"/>
      <c r="G4611" s="66">
        <f>SICODI!J1540</f>
        <v>1113.92</v>
      </c>
    </row>
    <row r="4612" spans="2:7" x14ac:dyDescent="0.2">
      <c r="B4612" s="36">
        <v>1539</v>
      </c>
      <c r="C4612" s="36" t="str">
        <f>SICODI!G1541</f>
        <v>TMC06</v>
      </c>
      <c r="D4612" s="140" t="str">
        <f>SICODI!H1541</f>
        <v>TRANSFORMADOR MONOFASICO AEREO CONVENCIONAL DE 10 KVA;  7.62/0.44-0.22 KV.</v>
      </c>
      <c r="E4612" s="36" t="str">
        <f>SICODI!I1541</f>
        <v>UND.</v>
      </c>
      <c r="F4612" s="36"/>
      <c r="G4612" s="66">
        <f>SICODI!J1541</f>
        <v>716.16</v>
      </c>
    </row>
    <row r="4613" spans="2:7" x14ac:dyDescent="0.2">
      <c r="B4613" s="36">
        <v>1540</v>
      </c>
      <c r="C4613" s="36" t="str">
        <f>SICODI!G1542</f>
        <v>TMC07</v>
      </c>
      <c r="D4613" s="140" t="str">
        <f>SICODI!H1542</f>
        <v>TRANSFORMADOR MONOFASICO AEREO CONVENCIONAL DE 10 KVA; 10/0.22 KV.</v>
      </c>
      <c r="E4613" s="36" t="str">
        <f>SICODI!I1542</f>
        <v>UND.</v>
      </c>
      <c r="F4613" s="36"/>
      <c r="G4613" s="66">
        <f>SICODI!J1542</f>
        <v>730.43</v>
      </c>
    </row>
    <row r="4614" spans="2:7" x14ac:dyDescent="0.2">
      <c r="B4614" s="36">
        <v>1541</v>
      </c>
      <c r="C4614" s="36" t="str">
        <f>SICODI!G1543</f>
        <v>TMC08</v>
      </c>
      <c r="D4614" s="140" t="str">
        <f>SICODI!H1543</f>
        <v>TRANSFORMADOR MONOFASICO AEREO CONVENCIONAL DE 10 KVA; 13.2/0.22 KV.</v>
      </c>
      <c r="E4614" s="36" t="str">
        <f>SICODI!I1543</f>
        <v>UND.</v>
      </c>
      <c r="F4614" s="36"/>
      <c r="G4614" s="66">
        <f>SICODI!J1543</f>
        <v>1321.81</v>
      </c>
    </row>
    <row r="4615" spans="2:7" x14ac:dyDescent="0.2">
      <c r="B4615" s="36">
        <v>1542</v>
      </c>
      <c r="C4615" s="36" t="str">
        <f>SICODI!G1544</f>
        <v>TMC09</v>
      </c>
      <c r="D4615" s="140" t="str">
        <f>SICODI!H1544</f>
        <v>TRANSFORMADOR MONOFASICO AEREO CONVENCIONAL DE 10 KVA; 13.2/0.44-0.22 KV.</v>
      </c>
      <c r="E4615" s="36" t="str">
        <f>SICODI!I1544</f>
        <v>UND.</v>
      </c>
      <c r="F4615" s="36"/>
      <c r="G4615" s="66">
        <f>SICODI!J1544</f>
        <v>1321.81</v>
      </c>
    </row>
    <row r="4616" spans="2:7" x14ac:dyDescent="0.2">
      <c r="B4616" s="36">
        <v>1543</v>
      </c>
      <c r="C4616" s="36" t="str">
        <f>SICODI!G1545</f>
        <v>TMC10</v>
      </c>
      <c r="D4616" s="140" t="str">
        <f>SICODI!H1545</f>
        <v>TRANSFORMADOR MONOFASICO AEREO CONVENCIONAL DE 10 KVA; 22.9/0.22 KV.</v>
      </c>
      <c r="E4616" s="36" t="str">
        <f>SICODI!I1545</f>
        <v>UND.</v>
      </c>
      <c r="F4616" s="36"/>
      <c r="G4616" s="66">
        <f>SICODI!J1545</f>
        <v>1554.28</v>
      </c>
    </row>
    <row r="4617" spans="2:7" x14ac:dyDescent="0.2">
      <c r="B4617" s="36">
        <v>1544</v>
      </c>
      <c r="C4617" s="36" t="str">
        <f>SICODI!G1546</f>
        <v>TMC100</v>
      </c>
      <c r="D4617" s="140" t="str">
        <f>SICODI!H1546</f>
        <v>TRANSFORMADOR MONOFASICO AEREO CONVENCIONAL DE 50 KVA 2.3 / 0.38-0.22 KV</v>
      </c>
      <c r="E4617" s="36" t="str">
        <f>SICODI!I1546</f>
        <v>UND.</v>
      </c>
      <c r="F4617" s="36"/>
      <c r="G4617" s="66">
        <f>SICODI!J1546</f>
        <v>1353.37</v>
      </c>
    </row>
    <row r="4618" spans="2:7" x14ac:dyDescent="0.2">
      <c r="B4618" s="36">
        <v>1545</v>
      </c>
      <c r="C4618" s="36" t="str">
        <f>SICODI!G1547</f>
        <v>TMC101</v>
      </c>
      <c r="D4618" s="140" t="str">
        <f>SICODI!H1547</f>
        <v>TRANSFORMADOR MONOFASICO AEREO CONVENCIONAL DE 50 KVA 13.2 / 0.38-0.22 KV</v>
      </c>
      <c r="E4618" s="36" t="str">
        <f>SICODI!I1547</f>
        <v>UND.</v>
      </c>
      <c r="F4618" s="36"/>
      <c r="G4618" s="66">
        <f>SICODI!J1547</f>
        <v>2781.66</v>
      </c>
    </row>
    <row r="4619" spans="2:7" x14ac:dyDescent="0.2">
      <c r="B4619" s="36">
        <v>1546</v>
      </c>
      <c r="C4619" s="36" t="str">
        <f>SICODI!G1548</f>
        <v>TMC102</v>
      </c>
      <c r="D4619" s="140" t="str">
        <f>SICODI!H1548</f>
        <v>TRANSFORMADOR MONOFASICO AEREO CONVENCIONAL DE 50 KVA 10 / 0.44-0.22 KV</v>
      </c>
      <c r="E4619" s="36" t="str">
        <f>SICODI!I1548</f>
        <v>UND.</v>
      </c>
      <c r="F4619" s="36"/>
      <c r="G4619" s="66">
        <f>SICODI!J1548</f>
        <v>1508.95</v>
      </c>
    </row>
    <row r="4620" spans="2:7" x14ac:dyDescent="0.2">
      <c r="B4620" s="36">
        <v>1547</v>
      </c>
      <c r="C4620" s="36" t="str">
        <f>SICODI!G1549</f>
        <v>TMC103</v>
      </c>
      <c r="D4620" s="140" t="str">
        <f>SICODI!H1549</f>
        <v>TRANSFORMADOR MONOFASICO AEREO CONVENCIONAL DE 50 KVA 10 / 0.38-0.22 KV</v>
      </c>
      <c r="E4620" s="36" t="str">
        <f>SICODI!I1549</f>
        <v>UND.</v>
      </c>
      <c r="F4620" s="36"/>
      <c r="G4620" s="66">
        <f>SICODI!J1549</f>
        <v>1508.95</v>
      </c>
    </row>
    <row r="4621" spans="2:7" x14ac:dyDescent="0.2">
      <c r="B4621" s="36">
        <v>1548</v>
      </c>
      <c r="C4621" s="36" t="str">
        <f>SICODI!G1550</f>
        <v>TMC105</v>
      </c>
      <c r="D4621" s="140" t="str">
        <f>SICODI!H1550</f>
        <v>TRANSFORMADOR MONOFASICO AEREO CONVENCIONAL DE 75 KVA 10 / 0.38-0.22 KV</v>
      </c>
      <c r="E4621" s="36" t="str">
        <f>SICODI!I1550</f>
        <v>UND.</v>
      </c>
      <c r="F4621" s="36"/>
      <c r="G4621" s="66">
        <f>SICODI!J1550</f>
        <v>1811.58</v>
      </c>
    </row>
    <row r="4622" spans="2:7" x14ac:dyDescent="0.2">
      <c r="B4622" s="36">
        <v>1549</v>
      </c>
      <c r="C4622" s="36" t="str">
        <f>SICODI!G1551</f>
        <v>TMC106</v>
      </c>
      <c r="D4622" s="140" t="str">
        <f>SICODI!H1551</f>
        <v>TRANSFORMADOR MONOFASICO AEREO CONVENCIONAL DE 75 KVA 10 / 0.44-0.22 KV</v>
      </c>
      <c r="E4622" s="36" t="str">
        <f>SICODI!I1551</f>
        <v>UND.</v>
      </c>
      <c r="F4622" s="36"/>
      <c r="G4622" s="66">
        <f>SICODI!J1551</f>
        <v>1811.58</v>
      </c>
    </row>
    <row r="4623" spans="2:7" x14ac:dyDescent="0.2">
      <c r="B4623" s="36">
        <v>1550</v>
      </c>
      <c r="C4623" s="36" t="str">
        <f>SICODI!G1552</f>
        <v>TMC107</v>
      </c>
      <c r="D4623" s="140" t="str">
        <f>SICODI!H1552</f>
        <v>TRANSFORMADOR MONOFASICO AEREO CONVENCIONAL DE 75 KVA 13.2 / 0.38-0.22 KV</v>
      </c>
      <c r="E4623" s="36" t="str">
        <f>SICODI!I1552</f>
        <v>UND.</v>
      </c>
      <c r="F4623" s="36"/>
      <c r="G4623" s="66">
        <f>SICODI!J1552</f>
        <v>3355.14</v>
      </c>
    </row>
    <row r="4624" spans="2:7" x14ac:dyDescent="0.2">
      <c r="B4624" s="36">
        <v>1551</v>
      </c>
      <c r="C4624" s="36" t="str">
        <f>SICODI!G1553</f>
        <v>TMC108</v>
      </c>
      <c r="D4624" s="140" t="str">
        <f>SICODI!H1553</f>
        <v>TRANSFORMADOR MONOFASICO AEREO CONVENCIONAL DE 80 KVA 2.3 / 0.38-0.22 KV</v>
      </c>
      <c r="E4624" s="36" t="str">
        <f>SICODI!I1553</f>
        <v>UND.</v>
      </c>
      <c r="F4624" s="36"/>
      <c r="G4624" s="66">
        <f>SICODI!J1553</f>
        <v>1622.81</v>
      </c>
    </row>
    <row r="4625" spans="2:7" x14ac:dyDescent="0.2">
      <c r="B4625" s="36">
        <v>1552</v>
      </c>
      <c r="C4625" s="36" t="str">
        <f>SICODI!G1554</f>
        <v>TMC109</v>
      </c>
      <c r="D4625" s="140" t="str">
        <f>SICODI!H1554</f>
        <v>TRANSFORMADOR MONOFASICO AEREO CONVENCIONAL DE 80 KVA 10 / 0.38-0.22 KV</v>
      </c>
      <c r="E4625" s="36" t="str">
        <f>SICODI!I1554</f>
        <v>UND.</v>
      </c>
      <c r="F4625" s="36"/>
      <c r="G4625" s="66">
        <f>SICODI!J1554</f>
        <v>1865.06</v>
      </c>
    </row>
    <row r="4626" spans="2:7" x14ac:dyDescent="0.2">
      <c r="B4626" s="36">
        <v>1553</v>
      </c>
      <c r="C4626" s="36" t="str">
        <f>SICODI!G1555</f>
        <v>TMC11</v>
      </c>
      <c r="D4626" s="140" t="str">
        <f>SICODI!H1555</f>
        <v>TRANSFORMADOR MONOFASICO AEREO CONVENCIONAL DE 15 KVA;  7.62/0.44-0.22 KV.</v>
      </c>
      <c r="E4626" s="36" t="str">
        <f>SICODI!I1555</f>
        <v>UND.</v>
      </c>
      <c r="F4626" s="36"/>
      <c r="G4626" s="66">
        <f>SICODI!J1555</f>
        <v>846.71</v>
      </c>
    </row>
    <row r="4627" spans="2:7" x14ac:dyDescent="0.2">
      <c r="B4627" s="36">
        <v>1554</v>
      </c>
      <c r="C4627" s="36" t="str">
        <f>SICODI!G1556</f>
        <v>TMC110</v>
      </c>
      <c r="D4627" s="140" t="str">
        <f>SICODI!H1556</f>
        <v>TRANSFORMADOR MONOFASICO AEREO CONVENCIONAL DE  1,5 KVA;  7.62/0.22 KV.</v>
      </c>
      <c r="E4627" s="36" t="str">
        <f>SICODI!I1556</f>
        <v>UND.</v>
      </c>
      <c r="F4627" s="36"/>
      <c r="G4627" s="66">
        <f>SICODI!J1556</f>
        <v>327.14</v>
      </c>
    </row>
    <row r="4628" spans="2:7" x14ac:dyDescent="0.2">
      <c r="B4628" s="36">
        <v>1555</v>
      </c>
      <c r="C4628" s="36" t="str">
        <f>SICODI!G1557</f>
        <v>TMC111</v>
      </c>
      <c r="D4628" s="140" t="str">
        <f>SICODI!H1557</f>
        <v>TRANSFORMADOR MONOFASICO AEREO CONVENCIONAL DE  1,5 KVA;  10/0.38-0.22 KV.</v>
      </c>
      <c r="E4628" s="36" t="str">
        <f>SICODI!I1557</f>
        <v>UND.</v>
      </c>
      <c r="F4628" s="36"/>
      <c r="G4628" s="66">
        <f>SICODI!J1557</f>
        <v>310.57</v>
      </c>
    </row>
    <row r="4629" spans="2:7" x14ac:dyDescent="0.2">
      <c r="B4629" s="36">
        <v>1556</v>
      </c>
      <c r="C4629" s="36" t="str">
        <f>SICODI!G1558</f>
        <v>TMC112</v>
      </c>
      <c r="D4629" s="140" t="str">
        <f>SICODI!H1558</f>
        <v>TRANSFORMADOR MONOFASICO AEREO CONVENCIONAL DE  1,5 KVA;  10/0.44-0.22 KV.</v>
      </c>
      <c r="E4629" s="36" t="str">
        <f>SICODI!I1558</f>
        <v>UND.</v>
      </c>
      <c r="F4629" s="36"/>
      <c r="G4629" s="66">
        <f>SICODI!J1558</f>
        <v>310.57</v>
      </c>
    </row>
    <row r="4630" spans="2:7" x14ac:dyDescent="0.2">
      <c r="B4630" s="36">
        <v>1557</v>
      </c>
      <c r="C4630" s="36" t="str">
        <f>SICODI!G1559</f>
        <v>TMC113</v>
      </c>
      <c r="D4630" s="140" t="str">
        <f>SICODI!H1559</f>
        <v>TRANSFORMADOR MONOFASICO AEREO CONVENCIONAL DE  1,5 KVA;  12/0.44-0.22 KV.</v>
      </c>
      <c r="E4630" s="36" t="str">
        <f>SICODI!I1559</f>
        <v>UND.</v>
      </c>
      <c r="F4630" s="36"/>
      <c r="G4630" s="66">
        <f>SICODI!J1559</f>
        <v>1033.76</v>
      </c>
    </row>
    <row r="4631" spans="2:7" x14ac:dyDescent="0.2">
      <c r="B4631" s="36">
        <v>1558</v>
      </c>
      <c r="C4631" s="36" t="str">
        <f>SICODI!G1560</f>
        <v>TMC114</v>
      </c>
      <c r="D4631" s="140" t="str">
        <f>SICODI!H1560</f>
        <v>TRANSFORMADOR MONOFASICO AEREO CONVENCIONAL DE  1,5 KVA;  13.2/0.38-0.22 KV.</v>
      </c>
      <c r="E4631" s="36" t="str">
        <f>SICODI!I1560</f>
        <v>UND.</v>
      </c>
      <c r="F4631" s="36"/>
      <c r="G4631" s="66">
        <f>SICODI!J1560</f>
        <v>549.89</v>
      </c>
    </row>
    <row r="4632" spans="2:7" x14ac:dyDescent="0.2">
      <c r="B4632" s="36">
        <v>1559</v>
      </c>
      <c r="C4632" s="36" t="str">
        <f>SICODI!G1561</f>
        <v>TMC115</v>
      </c>
      <c r="D4632" s="140" t="str">
        <f>SICODI!H1561</f>
        <v>TRANSFORMADOR MONOFASICO AEREO CONVENCIONAL DE  1,5 KVA;  22.9/0.38-0.22 KV.</v>
      </c>
      <c r="E4632" s="36" t="str">
        <f>SICODI!I1561</f>
        <v>UND.</v>
      </c>
      <c r="F4632" s="36"/>
      <c r="G4632" s="66">
        <f>SICODI!J1561</f>
        <v>624.54</v>
      </c>
    </row>
    <row r="4633" spans="2:7" x14ac:dyDescent="0.2">
      <c r="B4633" s="36">
        <v>1560</v>
      </c>
      <c r="C4633" s="36" t="str">
        <f>SICODI!G1562</f>
        <v>TMC116</v>
      </c>
      <c r="D4633" s="140" t="str">
        <f>SICODI!H1562</f>
        <v>TRANSFORMADOR MONOFASICO AEREO CONVENCIONAL DE  1,5 KVA; 22.9/0.44-0.22 KV.</v>
      </c>
      <c r="E4633" s="36" t="str">
        <f>SICODI!I1562</f>
        <v>UND.</v>
      </c>
      <c r="F4633" s="36"/>
      <c r="G4633" s="66">
        <f>SICODI!J1562</f>
        <v>624.54</v>
      </c>
    </row>
    <row r="4634" spans="2:7" x14ac:dyDescent="0.2">
      <c r="B4634" s="36">
        <v>1561</v>
      </c>
      <c r="C4634" s="36" t="str">
        <f>SICODI!G1563</f>
        <v>TMC117</v>
      </c>
      <c r="D4634" s="140" t="str">
        <f>SICODI!H1563</f>
        <v>TRANSFORMADOR MONOFASICO AEREO CONVENCIONAL DE  3 KVA; 10/0.44-0.22 KV.</v>
      </c>
      <c r="E4634" s="36" t="str">
        <f>SICODI!I1563</f>
        <v>UND.</v>
      </c>
      <c r="F4634" s="36"/>
      <c r="G4634" s="66">
        <f>SICODI!J1563</f>
        <v>424.49</v>
      </c>
    </row>
    <row r="4635" spans="2:7" x14ac:dyDescent="0.2">
      <c r="B4635" s="36">
        <v>1562</v>
      </c>
      <c r="C4635" s="36" t="str">
        <f>SICODI!G1564</f>
        <v>TMC118</v>
      </c>
      <c r="D4635" s="140" t="str">
        <f>SICODI!H1564</f>
        <v>TRANSFORMADOR MONOFASICO AEREO CONVENCIONAL DE  3 KVA; 12/0.22 KV.</v>
      </c>
      <c r="E4635" s="36" t="str">
        <f>SICODI!I1564</f>
        <v>UND.</v>
      </c>
      <c r="F4635" s="36"/>
      <c r="G4635" s="66">
        <f>SICODI!J1564</f>
        <v>1347.15</v>
      </c>
    </row>
    <row r="4636" spans="2:7" x14ac:dyDescent="0.2">
      <c r="B4636" s="36">
        <v>1563</v>
      </c>
      <c r="C4636" s="36" t="str">
        <f>SICODI!G1565</f>
        <v>TMC119</v>
      </c>
      <c r="D4636" s="140" t="str">
        <f>SICODI!H1565</f>
        <v>TRANSFORMADOR MONOFASICO AEREO CONVENCIONAL DE  3 KVA; 12/0.44-0.22 KV.</v>
      </c>
      <c r="E4636" s="36" t="str">
        <f>SICODI!I1565</f>
        <v>UND.</v>
      </c>
      <c r="F4636" s="36"/>
      <c r="G4636" s="66">
        <f>SICODI!J1565</f>
        <v>1347.15</v>
      </c>
    </row>
    <row r="4637" spans="2:7" x14ac:dyDescent="0.2">
      <c r="B4637" s="36">
        <v>1564</v>
      </c>
      <c r="C4637" s="36" t="str">
        <f>SICODI!G1566</f>
        <v>TMC12</v>
      </c>
      <c r="D4637" s="140" t="str">
        <f>SICODI!H1566</f>
        <v>TRANSFORMADOR MONOFASICO AEREO CONVENCIONAL DE 15 KVA; 10/0.22 KV.</v>
      </c>
      <c r="E4637" s="36" t="str">
        <f>SICODI!I1566</f>
        <v>UND.</v>
      </c>
      <c r="F4637" s="36"/>
      <c r="G4637" s="66">
        <f>SICODI!J1566</f>
        <v>876.92</v>
      </c>
    </row>
    <row r="4638" spans="2:7" x14ac:dyDescent="0.2">
      <c r="B4638" s="36">
        <v>1565</v>
      </c>
      <c r="C4638" s="36" t="str">
        <f>SICODI!G1567</f>
        <v>TMC120</v>
      </c>
      <c r="D4638" s="140" t="str">
        <f>SICODI!H1567</f>
        <v>TRANSFORMADOR MONOFASICO AEREO CONVENCIONAL DE  3 KVA; 22.9/0.44-0.22 KV.</v>
      </c>
      <c r="E4638" s="36" t="str">
        <f>SICODI!I1567</f>
        <v>UND.</v>
      </c>
      <c r="F4638" s="36"/>
      <c r="G4638" s="66">
        <f>SICODI!J1567</f>
        <v>871.43</v>
      </c>
    </row>
    <row r="4639" spans="2:7" x14ac:dyDescent="0.2">
      <c r="B4639" s="36">
        <v>1566</v>
      </c>
      <c r="C4639" s="36" t="str">
        <f>SICODI!G1568</f>
        <v>TMC121</v>
      </c>
      <c r="D4639" s="140" t="str">
        <f>SICODI!H1568</f>
        <v>TRANSFORMADOR MONOFASICO AEREO CONVENCIONAL DE  5 KVA; 7.62/0.22 KV.</v>
      </c>
      <c r="E4639" s="36" t="str">
        <f>SICODI!I1568</f>
        <v>UND.</v>
      </c>
      <c r="F4639" s="36"/>
      <c r="G4639" s="66">
        <f>SICODI!J1568</f>
        <v>537.88</v>
      </c>
    </row>
    <row r="4640" spans="2:7" x14ac:dyDescent="0.2">
      <c r="B4640" s="36">
        <v>1567</v>
      </c>
      <c r="C4640" s="36" t="str">
        <f>SICODI!G1569</f>
        <v>TMC122</v>
      </c>
      <c r="D4640" s="140" t="str">
        <f>SICODI!H1569</f>
        <v>TRANSFORMADOR MONOFASICO AEREO CONVENCIONAL DE  5 KVA; 10/0.38-0.22 KV.</v>
      </c>
      <c r="E4640" s="36" t="str">
        <f>SICODI!I1569</f>
        <v>UND.</v>
      </c>
      <c r="F4640" s="36"/>
      <c r="G4640" s="66">
        <f>SICODI!J1569</f>
        <v>534.41</v>
      </c>
    </row>
    <row r="4641" spans="2:7" x14ac:dyDescent="0.2">
      <c r="B4641" s="36">
        <v>1568</v>
      </c>
      <c r="C4641" s="36" t="str">
        <f>SICODI!G1570</f>
        <v>TMC123</v>
      </c>
      <c r="D4641" s="140" t="str">
        <f>SICODI!H1570</f>
        <v>TRANSFORMADOR MONOFASICO AEREO CONVENCIONAL DE  5 KVA; 12/0.38-0.22 KV.</v>
      </c>
      <c r="E4641" s="36" t="str">
        <f>SICODI!I1570</f>
        <v>UND.</v>
      </c>
      <c r="F4641" s="36"/>
      <c r="G4641" s="66">
        <f>SICODI!J1570</f>
        <v>1637.42</v>
      </c>
    </row>
    <row r="4642" spans="2:7" x14ac:dyDescent="0.2">
      <c r="B4642" s="36">
        <v>1569</v>
      </c>
      <c r="C4642" s="36" t="str">
        <f>SICODI!G1571</f>
        <v>TMC124</v>
      </c>
      <c r="D4642" s="140" t="str">
        <f>SICODI!H1571</f>
        <v>TRANSFORMADOR MONOFASICO AEREO CONVENCIONAL DE  5 KVA; 12/0.44-0.22 KV.</v>
      </c>
      <c r="E4642" s="36" t="str">
        <f>SICODI!I1571</f>
        <v>UND.</v>
      </c>
      <c r="F4642" s="36"/>
      <c r="G4642" s="66">
        <f>SICODI!J1571</f>
        <v>1637.42</v>
      </c>
    </row>
    <row r="4643" spans="2:7" x14ac:dyDescent="0.2">
      <c r="B4643" s="36">
        <v>1570</v>
      </c>
      <c r="C4643" s="36" t="str">
        <f>SICODI!G1572</f>
        <v>TMC125</v>
      </c>
      <c r="D4643" s="140" t="str">
        <f>SICODI!H1572</f>
        <v>TRANSFORMADOR MONOFASICO AEREO CONVENCIONAL DE  5 KVA; 13.2/0.38-0.22 KV.</v>
      </c>
      <c r="E4643" s="36" t="str">
        <f>SICODI!I1572</f>
        <v>UND.</v>
      </c>
      <c r="F4643" s="36"/>
      <c r="G4643" s="66">
        <f>SICODI!J1572</f>
        <v>650</v>
      </c>
    </row>
    <row r="4644" spans="2:7" x14ac:dyDescent="0.2">
      <c r="B4644" s="36">
        <v>1571</v>
      </c>
      <c r="C4644" s="36" t="str">
        <f>SICODI!G1573</f>
        <v>TMC126</v>
      </c>
      <c r="D4644" s="140" t="str">
        <f>SICODI!H1573</f>
        <v>TRANSFORMADOR MONOFASICO AEREO CONVENCIONAL DE  5 KVA; 22.9/0.38-0.22 KV.</v>
      </c>
      <c r="E4644" s="36" t="str">
        <f>SICODI!I1573</f>
        <v>UND.</v>
      </c>
      <c r="F4644" s="36"/>
      <c r="G4644" s="66">
        <f>SICODI!J1573</f>
        <v>1113.92</v>
      </c>
    </row>
    <row r="4645" spans="2:7" x14ac:dyDescent="0.2">
      <c r="B4645" s="36">
        <v>1572</v>
      </c>
      <c r="C4645" s="36" t="str">
        <f>SICODI!G1574</f>
        <v>TMC127</v>
      </c>
      <c r="D4645" s="140" t="str">
        <f>SICODI!H1574</f>
        <v>TRANSFORMADOR MONOFASICO AEREO CONVENCIONAL DE  5 KVA; 22.9/0.44-0.22 KV.</v>
      </c>
      <c r="E4645" s="36" t="str">
        <f>SICODI!I1574</f>
        <v>UND.</v>
      </c>
      <c r="F4645" s="36"/>
      <c r="G4645" s="66">
        <f>SICODI!J1574</f>
        <v>1113.92</v>
      </c>
    </row>
    <row r="4646" spans="2:7" x14ac:dyDescent="0.2">
      <c r="B4646" s="36">
        <v>1573</v>
      </c>
      <c r="C4646" s="36" t="str">
        <f>SICODI!G1575</f>
        <v>TMC128</v>
      </c>
      <c r="D4646" s="140" t="str">
        <f>SICODI!H1575</f>
        <v>TRANSFORMADOR MONOFASICO AEREO CONVENCIONAL DE  7 KVA;  7.62/0.22 KV.</v>
      </c>
      <c r="E4646" s="36" t="str">
        <f>SICODI!I1575</f>
        <v>UND.</v>
      </c>
      <c r="F4646" s="36"/>
      <c r="G4646" s="66">
        <f>SICODI!J1575</f>
        <v>618.07000000000005</v>
      </c>
    </row>
    <row r="4647" spans="2:7" x14ac:dyDescent="0.2">
      <c r="B4647" s="36">
        <v>1574</v>
      </c>
      <c r="C4647" s="36" t="str">
        <f>SICODI!G1576</f>
        <v>TMC129</v>
      </c>
      <c r="D4647" s="140" t="str">
        <f>SICODI!H1576</f>
        <v>TRANSFORMADOR MONOFASICO AEREO CONVENCIONAL DE  7 KVA;  10/0.38-0.22 KV.</v>
      </c>
      <c r="E4647" s="36" t="str">
        <f>SICODI!I1576</f>
        <v>UND.</v>
      </c>
      <c r="F4647" s="36"/>
      <c r="G4647" s="66">
        <f>SICODI!J1576</f>
        <v>621.94000000000005</v>
      </c>
    </row>
    <row r="4648" spans="2:7" x14ac:dyDescent="0.2">
      <c r="B4648" s="36">
        <v>1575</v>
      </c>
      <c r="C4648" s="36" t="str">
        <f>SICODI!G1577</f>
        <v>TMC13</v>
      </c>
      <c r="D4648" s="140" t="str">
        <f>SICODI!H1577</f>
        <v>TRANSFORMADOR MONOFASICO AEREO CONVENCIONAL DE 15 KVA; 13.2/0.22 KV.</v>
      </c>
      <c r="E4648" s="36" t="str">
        <f>SICODI!I1577</f>
        <v>UND.</v>
      </c>
      <c r="F4648" s="36"/>
      <c r="G4648" s="66">
        <f>SICODI!J1577</f>
        <v>1594.32</v>
      </c>
    </row>
    <row r="4649" spans="2:7" x14ac:dyDescent="0.2">
      <c r="B4649" s="36">
        <v>1576</v>
      </c>
      <c r="C4649" s="36" t="str">
        <f>SICODI!G1578</f>
        <v>TMC130</v>
      </c>
      <c r="D4649" s="140" t="str">
        <f>SICODI!H1578</f>
        <v>TRANSFORMADOR MONOFASICO AEREO CONVENCIONAL DE  7 KVA;  10/0.44-0.22 KV.</v>
      </c>
      <c r="E4649" s="36" t="str">
        <f>SICODI!I1578</f>
        <v>UND.</v>
      </c>
      <c r="F4649" s="36"/>
      <c r="G4649" s="66">
        <f>SICODI!J1578</f>
        <v>621.94000000000005</v>
      </c>
    </row>
    <row r="4650" spans="2:7" x14ac:dyDescent="0.2">
      <c r="B4650" s="36">
        <v>1577</v>
      </c>
      <c r="C4650" s="36" t="str">
        <f>SICODI!G1579</f>
        <v>TMC131</v>
      </c>
      <c r="D4650" s="140" t="str">
        <f>SICODI!H1579</f>
        <v>TRANSFORMADOR MONOFASICO AEREO CONVENCIONAL DE  7 KVA;  12/0.22 KV.</v>
      </c>
      <c r="E4650" s="36" t="str">
        <f>SICODI!I1579</f>
        <v>UND.</v>
      </c>
      <c r="F4650" s="36"/>
      <c r="G4650" s="66">
        <f>SICODI!J1579</f>
        <v>1862.01</v>
      </c>
    </row>
    <row r="4651" spans="2:7" x14ac:dyDescent="0.2">
      <c r="B4651" s="36">
        <v>1578</v>
      </c>
      <c r="C4651" s="36" t="str">
        <f>SICODI!G1580</f>
        <v>TMC132</v>
      </c>
      <c r="D4651" s="140" t="str">
        <f>SICODI!H1580</f>
        <v>TRANSFORMADOR MONOFASICO AEREO CONVENCIONAL DE  7 KVA; 12/0.44-0.22 KV.</v>
      </c>
      <c r="E4651" s="36" t="str">
        <f>SICODI!I1580</f>
        <v>UND.</v>
      </c>
      <c r="F4651" s="36"/>
      <c r="G4651" s="66">
        <f>SICODI!J1580</f>
        <v>1862.01</v>
      </c>
    </row>
    <row r="4652" spans="2:7" x14ac:dyDescent="0.2">
      <c r="B4652" s="36">
        <v>1579</v>
      </c>
      <c r="C4652" s="36" t="str">
        <f>SICODI!G1581</f>
        <v>TMC133</v>
      </c>
      <c r="D4652" s="140" t="str">
        <f>SICODI!H1581</f>
        <v>TRANSFORMADOR MONOFASICO AEREO CONVENCIONAL DE  7 KVA; 13.2/0.38-0.22 KV.</v>
      </c>
      <c r="E4652" s="36" t="str">
        <f>SICODI!I1581</f>
        <v>UND.</v>
      </c>
      <c r="F4652" s="36"/>
      <c r="G4652" s="66">
        <f>SICODI!J1581</f>
        <v>1120.8800000000001</v>
      </c>
    </row>
    <row r="4653" spans="2:7" x14ac:dyDescent="0.2">
      <c r="B4653" s="36">
        <v>1580</v>
      </c>
      <c r="C4653" s="36" t="str">
        <f>SICODI!G1582</f>
        <v>TMC134</v>
      </c>
      <c r="D4653" s="140" t="str">
        <f>SICODI!H1582</f>
        <v>TRANSFORMADOR MONOFASICO AEREO CONVENCIONAL DE  7 KVA; 22.9/0.38-0.22 KV.</v>
      </c>
      <c r="E4653" s="36" t="str">
        <f>SICODI!I1582</f>
        <v>UND.</v>
      </c>
      <c r="F4653" s="36"/>
      <c r="G4653" s="66">
        <f>SICODI!J1582</f>
        <v>1309.43</v>
      </c>
    </row>
    <row r="4654" spans="2:7" x14ac:dyDescent="0.2">
      <c r="B4654" s="36">
        <v>1581</v>
      </c>
      <c r="C4654" s="36" t="str">
        <f>SICODI!G1583</f>
        <v>TMC135</v>
      </c>
      <c r="D4654" s="140" t="str">
        <f>SICODI!H1583</f>
        <v>TRANSFORMADOR MONOFASICO AEREO CONVENCIONAL DE  7 KVA; 22.9/0.44-0.22 KV.</v>
      </c>
      <c r="E4654" s="36" t="str">
        <f>SICODI!I1583</f>
        <v>UND.</v>
      </c>
      <c r="F4654" s="36"/>
      <c r="G4654" s="66">
        <f>SICODI!J1583</f>
        <v>1309.43</v>
      </c>
    </row>
    <row r="4655" spans="2:7" x14ac:dyDescent="0.2">
      <c r="B4655" s="36">
        <v>1582</v>
      </c>
      <c r="C4655" s="36" t="str">
        <f>SICODI!G1584</f>
        <v>TMC136</v>
      </c>
      <c r="D4655" s="140" t="str">
        <f>SICODI!H1584</f>
        <v>TRANSFORMADOR MONOFASICO AEREO CONVENCIONAL DE 10 KVA; 2.3/0.22 KV.</v>
      </c>
      <c r="E4655" s="36" t="str">
        <f>SICODI!I1584</f>
        <v>UND.</v>
      </c>
      <c r="F4655" s="36"/>
      <c r="G4655" s="66">
        <f>SICODI!J1584</f>
        <v>726.78</v>
      </c>
    </row>
    <row r="4656" spans="2:7" x14ac:dyDescent="0.2">
      <c r="B4656" s="36">
        <v>1583</v>
      </c>
      <c r="C4656" s="36" t="str">
        <f>SICODI!G1585</f>
        <v>TMC137</v>
      </c>
      <c r="D4656" s="140" t="str">
        <f>SICODI!H1585</f>
        <v>TRANSFORMADOR MONOFASICO AEREO CONVENCIONAL DE 10 KVA; 7.62/0.22 KV.</v>
      </c>
      <c r="E4656" s="36" t="str">
        <f>SICODI!I1585</f>
        <v>UND.</v>
      </c>
      <c r="F4656" s="36"/>
      <c r="G4656" s="66">
        <f>SICODI!J1585</f>
        <v>716.16</v>
      </c>
    </row>
    <row r="4657" spans="2:7" x14ac:dyDescent="0.2">
      <c r="B4657" s="36">
        <v>1584</v>
      </c>
      <c r="C4657" s="36" t="str">
        <f>SICODI!G1586</f>
        <v>TMC138</v>
      </c>
      <c r="D4657" s="140" t="str">
        <f>SICODI!H1586</f>
        <v>TRANSFORMADOR MONOFASICO AEREO CONVENCIONAL DE 10 KVA; 10/0.38-0.22 KV.</v>
      </c>
      <c r="E4657" s="36" t="str">
        <f>SICODI!I1586</f>
        <v>UND.</v>
      </c>
      <c r="F4657" s="36"/>
      <c r="G4657" s="66">
        <f>SICODI!J1586</f>
        <v>730.43</v>
      </c>
    </row>
    <row r="4658" spans="2:7" x14ac:dyDescent="0.2">
      <c r="B4658" s="36">
        <v>1585</v>
      </c>
      <c r="C4658" s="36" t="str">
        <f>SICODI!G1587</f>
        <v>TMC139</v>
      </c>
      <c r="D4658" s="140" t="str">
        <f>SICODI!H1587</f>
        <v>TRANSFORMADOR MONOFASICO AEREO CONVENCIONAL DE 10 KVA; 12/0.22 KV.</v>
      </c>
      <c r="E4658" s="36" t="str">
        <f>SICODI!I1587</f>
        <v>UND.</v>
      </c>
      <c r="F4658" s="36"/>
      <c r="G4658" s="66">
        <f>SICODI!J1587</f>
        <v>2133.8000000000002</v>
      </c>
    </row>
    <row r="4659" spans="2:7" x14ac:dyDescent="0.2">
      <c r="B4659" s="36">
        <v>1586</v>
      </c>
      <c r="C4659" s="36" t="str">
        <f>SICODI!G1588</f>
        <v>TMC14</v>
      </c>
      <c r="D4659" s="140" t="str">
        <f>SICODI!H1588</f>
        <v>TRANSFORMADOR MONOFASICO AEREO CONVENCIONAL DE 15 KVA; 13.2/0.44-0.22 KV.</v>
      </c>
      <c r="E4659" s="36" t="str">
        <f>SICODI!I1588</f>
        <v>UND.</v>
      </c>
      <c r="F4659" s="36"/>
      <c r="G4659" s="66">
        <f>SICODI!J1588</f>
        <v>1594.32</v>
      </c>
    </row>
    <row r="4660" spans="2:7" x14ac:dyDescent="0.2">
      <c r="B4660" s="36">
        <v>1587</v>
      </c>
      <c r="C4660" s="36" t="str">
        <f>SICODI!G1589</f>
        <v>TMC140</v>
      </c>
      <c r="D4660" s="140" t="str">
        <f>SICODI!H1589</f>
        <v>TRANSFORMADOR MONOFASICO AEREO CONVENCIONAL DE 10 KVA; 12/0.44-0.22 KV.</v>
      </c>
      <c r="E4660" s="36" t="str">
        <f>SICODI!I1589</f>
        <v>UND.</v>
      </c>
      <c r="F4660" s="36"/>
      <c r="G4660" s="66">
        <f>SICODI!J1589</f>
        <v>2133.8000000000002</v>
      </c>
    </row>
    <row r="4661" spans="2:7" x14ac:dyDescent="0.2">
      <c r="B4661" s="36">
        <v>1588</v>
      </c>
      <c r="C4661" s="36" t="str">
        <f>SICODI!G1590</f>
        <v>TMC141</v>
      </c>
      <c r="D4661" s="140" t="str">
        <f>SICODI!H1590</f>
        <v>TRANSFORMADOR MONOFASICO AEREO CONVENCIONAL DE 10 KVA; 13.2/0.38-0.22 KV.</v>
      </c>
      <c r="E4661" s="36" t="str">
        <f>SICODI!I1590</f>
        <v>UND.</v>
      </c>
      <c r="F4661" s="36"/>
      <c r="G4661" s="66">
        <f>SICODI!J1590</f>
        <v>1321.81</v>
      </c>
    </row>
    <row r="4662" spans="2:7" x14ac:dyDescent="0.2">
      <c r="B4662" s="36">
        <v>1589</v>
      </c>
      <c r="C4662" s="36" t="str">
        <f>SICODI!G1591</f>
        <v>TMC142</v>
      </c>
      <c r="D4662" s="140" t="str">
        <f>SICODI!H1591</f>
        <v>TRANSFORMADOR MONOFASICO AEREO CONVENCIONAL DE 10 KVA; 22.9/0.38-0.22 KV.</v>
      </c>
      <c r="E4662" s="36" t="str">
        <f>SICODI!I1591</f>
        <v>UND.</v>
      </c>
      <c r="F4662" s="36"/>
      <c r="G4662" s="66">
        <f>SICODI!J1591</f>
        <v>1554.28</v>
      </c>
    </row>
    <row r="4663" spans="2:7" x14ac:dyDescent="0.2">
      <c r="B4663" s="36">
        <v>1590</v>
      </c>
      <c r="C4663" s="36" t="str">
        <f>SICODI!G1592</f>
        <v>TMC143</v>
      </c>
      <c r="D4663" s="140" t="str">
        <f>SICODI!H1592</f>
        <v>TRANSFORMADOR MONOFASICO AEREO CONVENCIONAL DE 10 KVA; 22.9/0.44-0.22 KV.</v>
      </c>
      <c r="E4663" s="36" t="str">
        <f>SICODI!I1592</f>
        <v>UND.</v>
      </c>
      <c r="F4663" s="36"/>
      <c r="G4663" s="66">
        <f>SICODI!J1592</f>
        <v>1554.28</v>
      </c>
    </row>
    <row r="4664" spans="2:7" x14ac:dyDescent="0.2">
      <c r="B4664" s="36">
        <v>1591</v>
      </c>
      <c r="C4664" s="36" t="str">
        <f>SICODI!G1593</f>
        <v>TMC144</v>
      </c>
      <c r="D4664" s="140" t="str">
        <f>SICODI!H1593</f>
        <v>TRANSFORMADOR MONOFASICO AEREO CONVENCIONAL DE 15 KVA; 2.3/0.22 KV.</v>
      </c>
      <c r="E4664" s="36" t="str">
        <f>SICODI!I1593</f>
        <v>UND.</v>
      </c>
      <c r="F4664" s="36"/>
      <c r="G4664" s="66">
        <f>SICODI!J1593</f>
        <v>850.02</v>
      </c>
    </row>
    <row r="4665" spans="2:7" x14ac:dyDescent="0.2">
      <c r="B4665" s="36">
        <v>1592</v>
      </c>
      <c r="C4665" s="36" t="str">
        <f>SICODI!G1594</f>
        <v>TMC145</v>
      </c>
      <c r="D4665" s="140" t="str">
        <f>SICODI!H1594</f>
        <v>TRANSFORMADOR MONOFASICO AEREO CONVENCIONAL DE 15 KVA; 22.9/0.38-0.22 KV.</v>
      </c>
      <c r="E4665" s="36" t="str">
        <f>SICODI!I1594</f>
        <v>UND.</v>
      </c>
      <c r="F4665" s="36"/>
      <c r="G4665" s="66">
        <f>SICODI!J1594</f>
        <v>1888.68</v>
      </c>
    </row>
    <row r="4666" spans="2:7" x14ac:dyDescent="0.2">
      <c r="B4666" s="36">
        <v>1593</v>
      </c>
      <c r="C4666" s="36" t="str">
        <f>SICODI!G1595</f>
        <v>TMC146</v>
      </c>
      <c r="D4666" s="140" t="str">
        <f>SICODI!H1595</f>
        <v>TRANSFORMADOR MONOFASICO AEREO CONVENCIONAL DE 15 KVA; 22.9/0.44-0.22 KV.</v>
      </c>
      <c r="E4666" s="36" t="str">
        <f>SICODI!I1595</f>
        <v>UND.</v>
      </c>
      <c r="F4666" s="36"/>
      <c r="G4666" s="66">
        <f>SICODI!J1595</f>
        <v>1888.68</v>
      </c>
    </row>
    <row r="4667" spans="2:7" x14ac:dyDescent="0.2">
      <c r="B4667" s="36">
        <v>1594</v>
      </c>
      <c r="C4667" s="36" t="str">
        <f>SICODI!G1596</f>
        <v>TMC147</v>
      </c>
      <c r="D4667" s="140" t="str">
        <f>SICODI!H1596</f>
        <v>TRANSFORMADOR MONOFASICO AEREO CONVENCIONAL DE  20 KVA; 7.62/0.22 KV.</v>
      </c>
      <c r="E4667" s="36" t="str">
        <f>SICODI!I1596</f>
        <v>UND.</v>
      </c>
      <c r="F4667" s="36"/>
      <c r="G4667" s="66">
        <f>SICODI!J1596</f>
        <v>953.53</v>
      </c>
    </row>
    <row r="4668" spans="2:7" x14ac:dyDescent="0.2">
      <c r="B4668" s="36">
        <v>1595</v>
      </c>
      <c r="C4668" s="36" t="str">
        <f>SICODI!G1597</f>
        <v>TMC148</v>
      </c>
      <c r="D4668" s="140" t="str">
        <f>SICODI!H1597</f>
        <v>TRANSFORMADOR MONOFASICO AEREO CONVENCIONAL DE  20 KVA; 10/0.38-0.22 KV.</v>
      </c>
      <c r="E4668" s="36" t="str">
        <f>SICODI!I1597</f>
        <v>UND.</v>
      </c>
      <c r="F4668" s="36"/>
      <c r="G4668" s="66">
        <f>SICODI!J1597</f>
        <v>998.35</v>
      </c>
    </row>
    <row r="4669" spans="2:7" x14ac:dyDescent="0.2">
      <c r="B4669" s="36">
        <v>1596</v>
      </c>
      <c r="C4669" s="36" t="str">
        <f>SICODI!G1598</f>
        <v>TMC149</v>
      </c>
      <c r="D4669" s="140" t="str">
        <f>SICODI!H1598</f>
        <v>TRANSFORMADOR MONOFASICO AEREO CONVENCIONAL DE  20 KVA; 10/0.44-0.22 KV.</v>
      </c>
      <c r="E4669" s="36" t="str">
        <f>SICODI!I1598</f>
        <v>UND.</v>
      </c>
      <c r="F4669" s="36"/>
      <c r="G4669" s="66">
        <f>SICODI!J1598</f>
        <v>998.35</v>
      </c>
    </row>
    <row r="4670" spans="2:7" x14ac:dyDescent="0.2">
      <c r="B4670" s="36">
        <v>1597</v>
      </c>
      <c r="C4670" s="36" t="str">
        <f>SICODI!G1599</f>
        <v>TMC15</v>
      </c>
      <c r="D4670" s="140" t="str">
        <f>SICODI!H1599</f>
        <v>TRANSFORMADOR MONOFASICO AEREO CONVENCIONAL DE 15 KVA; 22.9/0.22 KV.</v>
      </c>
      <c r="E4670" s="36" t="str">
        <f>SICODI!I1599</f>
        <v>UND.</v>
      </c>
      <c r="F4670" s="36"/>
      <c r="G4670" s="66">
        <f>SICODI!J1599</f>
        <v>1888.68</v>
      </c>
    </row>
    <row r="4671" spans="2:7" x14ac:dyDescent="0.2">
      <c r="B4671" s="36">
        <v>1598</v>
      </c>
      <c r="C4671" s="36" t="str">
        <f>SICODI!G1600</f>
        <v>TMC150</v>
      </c>
      <c r="D4671" s="140" t="str">
        <f>SICODI!H1600</f>
        <v>TRANSFORMADOR MONOFASICO AEREO CONVENCIONAL DE  20 KVA; 12/0.22 KV.</v>
      </c>
      <c r="E4671" s="36" t="str">
        <f>SICODI!I1600</f>
        <v>UND.</v>
      </c>
      <c r="F4671" s="36"/>
      <c r="G4671" s="66">
        <f>SICODI!J1600</f>
        <v>2780.66</v>
      </c>
    </row>
    <row r="4672" spans="2:7" x14ac:dyDescent="0.2">
      <c r="B4672" s="36">
        <v>1599</v>
      </c>
      <c r="C4672" s="36" t="str">
        <f>SICODI!G1601</f>
        <v>TMC151</v>
      </c>
      <c r="D4672" s="140" t="str">
        <f>SICODI!H1601</f>
        <v>TRANSFORMADOR MONOFASICO AEREO CONVENCIONAL DE  20 KVA; 12/0.44-0.22 KV.</v>
      </c>
      <c r="E4672" s="36" t="str">
        <f>SICODI!I1601</f>
        <v>UND.</v>
      </c>
      <c r="F4672" s="36"/>
      <c r="G4672" s="66">
        <f>SICODI!J1601</f>
        <v>2780.66</v>
      </c>
    </row>
    <row r="4673" spans="2:7" x14ac:dyDescent="0.2">
      <c r="B4673" s="36">
        <v>1600</v>
      </c>
      <c r="C4673" s="36" t="str">
        <f>SICODI!G1602</f>
        <v>TMC152</v>
      </c>
      <c r="D4673" s="140" t="str">
        <f>SICODI!H1602</f>
        <v>TRANSFORMADOR MONOFASICO AEREO CONVENCIONAL DE  20 KVA; 13.2/0.38-0.22 KV.</v>
      </c>
      <c r="E4673" s="36" t="str">
        <f>SICODI!I1602</f>
        <v>UND.</v>
      </c>
      <c r="F4673" s="36"/>
      <c r="G4673" s="66">
        <f>SICODI!J1602</f>
        <v>1821.11</v>
      </c>
    </row>
    <row r="4674" spans="2:7" x14ac:dyDescent="0.2">
      <c r="B4674" s="36">
        <v>1601</v>
      </c>
      <c r="C4674" s="36" t="str">
        <f>SICODI!G1603</f>
        <v>TMC153</v>
      </c>
      <c r="D4674" s="140" t="str">
        <f>SICODI!H1603</f>
        <v>TRANSFORMADOR MONOFASICO AEREO CONVENCIONAL DE  20 KVA; 22.9/0.38-0.22 KV.</v>
      </c>
      <c r="E4674" s="36" t="str">
        <f>SICODI!I1603</f>
        <v>UND.</v>
      </c>
      <c r="F4674" s="36"/>
      <c r="G4674" s="66">
        <f>SICODI!J1603</f>
        <v>2168.7199999999998</v>
      </c>
    </row>
    <row r="4675" spans="2:7" x14ac:dyDescent="0.2">
      <c r="B4675" s="36">
        <v>1602</v>
      </c>
      <c r="C4675" s="36" t="str">
        <f>SICODI!G1604</f>
        <v>TMC154</v>
      </c>
      <c r="D4675" s="140" t="str">
        <f>SICODI!H1604</f>
        <v>TRANSFORMADOR MONOFASICO AEREO CONVENCIONAL DE  20 KVA; 22.9/0.44-0.22 KV.</v>
      </c>
      <c r="E4675" s="36" t="str">
        <f>SICODI!I1604</f>
        <v>UND.</v>
      </c>
      <c r="F4675" s="36"/>
      <c r="G4675" s="66">
        <f>SICODI!J1604</f>
        <v>2168.7199999999998</v>
      </c>
    </row>
    <row r="4676" spans="2:7" x14ac:dyDescent="0.2">
      <c r="B4676" s="36">
        <v>1603</v>
      </c>
      <c r="C4676" s="36" t="str">
        <f>SICODI!G1605</f>
        <v>TMC155</v>
      </c>
      <c r="D4676" s="140" t="str">
        <f>SICODI!H1605</f>
        <v>TRANSFORMADOR MONOFASICO AEREO CONVENCIONAL DE 25 KVA; 10/0.38-0.22 KV.</v>
      </c>
      <c r="E4676" s="36" t="str">
        <f>SICODI!I1605</f>
        <v>UND.</v>
      </c>
      <c r="F4676" s="36"/>
      <c r="G4676" s="66">
        <f>SICODI!J1605</f>
        <v>1118.92</v>
      </c>
    </row>
    <row r="4677" spans="2:7" x14ac:dyDescent="0.2">
      <c r="B4677" s="36">
        <v>1604</v>
      </c>
      <c r="C4677" s="36" t="str">
        <f>SICODI!G1606</f>
        <v>TMC156</v>
      </c>
      <c r="D4677" s="140" t="str">
        <f>SICODI!H1606</f>
        <v>TRANSFORMADOR MONOFASICO AEREO CONVENCIONAL DE 25 KVA; 12/0.22 KV.</v>
      </c>
      <c r="E4677" s="36" t="str">
        <f>SICODI!I1606</f>
        <v>UND.</v>
      </c>
      <c r="F4677" s="36"/>
      <c r="G4677" s="66">
        <f>SICODI!J1606</f>
        <v>3028.08</v>
      </c>
    </row>
    <row r="4678" spans="2:7" x14ac:dyDescent="0.2">
      <c r="B4678" s="36">
        <v>1605</v>
      </c>
      <c r="C4678" s="36" t="str">
        <f>SICODI!G1607</f>
        <v>TMC157</v>
      </c>
      <c r="D4678" s="140" t="str">
        <f>SICODI!H1607</f>
        <v>TRANSFORMADOR MONOFASICO AEREO CONVENCIONAL DE 25 KVA; 12/0.38-0.22 KV.</v>
      </c>
      <c r="E4678" s="36" t="str">
        <f>SICODI!I1607</f>
        <v>UND.</v>
      </c>
      <c r="F4678" s="36"/>
      <c r="G4678" s="66">
        <f>SICODI!J1607</f>
        <v>3028.08</v>
      </c>
    </row>
    <row r="4679" spans="2:7" x14ac:dyDescent="0.2">
      <c r="B4679" s="36">
        <v>1606</v>
      </c>
      <c r="C4679" s="36" t="str">
        <f>SICODI!G1608</f>
        <v>TMC158</v>
      </c>
      <c r="D4679" s="140" t="str">
        <f>SICODI!H1608</f>
        <v>TRANSFORMADOR MONOFASICO AEREO CONVENCIONAL DE 25 KVA; 12/0.44-0.22 KV.</v>
      </c>
      <c r="E4679" s="36" t="str">
        <f>SICODI!I1608</f>
        <v>UND.</v>
      </c>
      <c r="F4679" s="36"/>
      <c r="G4679" s="66">
        <f>SICODI!J1608</f>
        <v>3028.08</v>
      </c>
    </row>
    <row r="4680" spans="2:7" x14ac:dyDescent="0.2">
      <c r="B4680" s="36">
        <v>1607</v>
      </c>
      <c r="C4680" s="36" t="str">
        <f>SICODI!G1609</f>
        <v>TMC159</v>
      </c>
      <c r="D4680" s="140" t="str">
        <f>SICODI!H1609</f>
        <v>TRANSFORMADOR MONOFASICO AEREO CONVENCIONAL DE 25 KVA; 22.9/0.38-0.22 KV.</v>
      </c>
      <c r="E4680" s="36" t="str">
        <f>SICODI!I1609</f>
        <v>UND.</v>
      </c>
      <c r="F4680" s="36"/>
      <c r="G4680" s="66">
        <f>SICODI!J1609</f>
        <v>2260</v>
      </c>
    </row>
    <row r="4681" spans="2:7" x14ac:dyDescent="0.2">
      <c r="B4681" s="36">
        <v>1608</v>
      </c>
      <c r="C4681" s="36" t="str">
        <f>SICODI!G1610</f>
        <v>TMC16</v>
      </c>
      <c r="D4681" s="140" t="str">
        <f>SICODI!H1610</f>
        <v>TRANSFORMADOR MONOFASICO AEREO CONVENCIONAL DE 25 KVA;  7.62/0.22 KV.</v>
      </c>
      <c r="E4681" s="36" t="str">
        <f>SICODI!I1610</f>
        <v>UND.</v>
      </c>
      <c r="F4681" s="36"/>
      <c r="G4681" s="66">
        <f>SICODI!J1610</f>
        <v>1045.58</v>
      </c>
    </row>
    <row r="4682" spans="2:7" x14ac:dyDescent="0.2">
      <c r="B4682" s="36">
        <v>1609</v>
      </c>
      <c r="C4682" s="36" t="str">
        <f>SICODI!G1611</f>
        <v>TMC160</v>
      </c>
      <c r="D4682" s="140" t="str">
        <f>SICODI!H1611</f>
        <v>TRANSFORMADOR MONOFASICO AEREO CONVENCIONAL DE  30 KVA;  10/0.44-0.22 KV.</v>
      </c>
      <c r="E4682" s="36" t="str">
        <f>SICODI!I1611</f>
        <v>UND.</v>
      </c>
      <c r="F4682" s="36"/>
      <c r="G4682" s="66">
        <f>SICODI!J1611</f>
        <v>1198.58</v>
      </c>
    </row>
    <row r="4683" spans="2:7" x14ac:dyDescent="0.2">
      <c r="B4683" s="36">
        <v>1610</v>
      </c>
      <c r="C4683" s="36" t="str">
        <f>SICODI!G1612</f>
        <v>TMC161</v>
      </c>
      <c r="D4683" s="140" t="str">
        <f>SICODI!H1612</f>
        <v>TRANSFORMADOR MONOFASICO AEREO CONVENCIONAL DE  30 KVA;  12/0.44-0.22 KV.</v>
      </c>
      <c r="E4683" s="36" t="str">
        <f>SICODI!I1612</f>
        <v>UND.</v>
      </c>
      <c r="F4683" s="36"/>
      <c r="G4683" s="66">
        <f>SICODI!J1612</f>
        <v>3246.49</v>
      </c>
    </row>
    <row r="4684" spans="2:7" x14ac:dyDescent="0.2">
      <c r="B4684" s="36">
        <v>1611</v>
      </c>
      <c r="C4684" s="36" t="str">
        <f>SICODI!G1613</f>
        <v>TMC162</v>
      </c>
      <c r="D4684" s="140" t="str">
        <f>SICODI!H1613</f>
        <v>TRANSFORMADOR MONOFASICO AEREO CONVENCIONAL DE  30 KVA;  22.9/0.44-0.22 KV.</v>
      </c>
      <c r="E4684" s="36" t="str">
        <f>SICODI!I1613</f>
        <v>UND</v>
      </c>
      <c r="F4684" s="36"/>
      <c r="G4684" s="66">
        <f>SICODI!J1613</f>
        <v>2635.32</v>
      </c>
    </row>
    <row r="4685" spans="2:7" x14ac:dyDescent="0.2">
      <c r="B4685" s="36">
        <v>1612</v>
      </c>
      <c r="C4685" s="36" t="str">
        <f>SICODI!G1614</f>
        <v>TMC163</v>
      </c>
      <c r="D4685" s="140" t="str">
        <f>SICODI!H1614</f>
        <v>TRANSFORMADOR MONOFASICO AEREO CONVENCIONAL DE 37.5 KVA; 2.3/0.22 KV.</v>
      </c>
      <c r="E4685" s="36" t="str">
        <f>SICODI!I1614</f>
        <v>UND.</v>
      </c>
      <c r="F4685" s="36"/>
      <c r="G4685" s="66">
        <f>SICODI!J1614</f>
        <v>1211.02</v>
      </c>
    </row>
    <row r="4686" spans="2:7" x14ac:dyDescent="0.2">
      <c r="B4686" s="36">
        <v>1613</v>
      </c>
      <c r="C4686" s="36" t="str">
        <f>SICODI!G1615</f>
        <v>TMC164</v>
      </c>
      <c r="D4686" s="140" t="str">
        <f>SICODI!H1615</f>
        <v>TRANSFORMADOR MONOFASICO AEREO CONVENCIONAL DE 37.5 KVA; 12/0.22 KV.</v>
      </c>
      <c r="E4686" s="36" t="str">
        <f>SICODI!I1615</f>
        <v>UND.</v>
      </c>
      <c r="F4686" s="36"/>
      <c r="G4686" s="66">
        <f>SICODI!J1615</f>
        <v>3535.36</v>
      </c>
    </row>
    <row r="4687" spans="2:7" x14ac:dyDescent="0.2">
      <c r="B4687" s="36">
        <v>1614</v>
      </c>
      <c r="C4687" s="36" t="str">
        <f>SICODI!G1616</f>
        <v>TMC165</v>
      </c>
      <c r="D4687" s="140" t="str">
        <f>SICODI!H1616</f>
        <v>TRANSFORMADOR MONOFASICO AEREO CONVENCIONAL DE 37.5 KVA; 12/0.44-0.22 KV.</v>
      </c>
      <c r="E4687" s="36" t="str">
        <f>SICODI!I1616</f>
        <v>UND.</v>
      </c>
      <c r="F4687" s="36"/>
      <c r="G4687" s="66">
        <f>SICODI!J1616</f>
        <v>3535.36</v>
      </c>
    </row>
    <row r="4688" spans="2:7" x14ac:dyDescent="0.2">
      <c r="B4688" s="36">
        <v>1615</v>
      </c>
      <c r="C4688" s="36" t="str">
        <f>SICODI!G1617</f>
        <v>TMC166</v>
      </c>
      <c r="D4688" s="140" t="str">
        <f>SICODI!H1617</f>
        <v>TRANSFORMADOR MONOFASICO AEREO CONVENCIONAL DE 37.5 KVA; 22.9/0.38-0.22 KV.</v>
      </c>
      <c r="E4688" s="36" t="str">
        <f>SICODI!I1617</f>
        <v>UND.</v>
      </c>
      <c r="F4688" s="36"/>
      <c r="G4688" s="66">
        <f>SICODI!J1617</f>
        <v>2933.65</v>
      </c>
    </row>
    <row r="4689" spans="2:7" x14ac:dyDescent="0.2">
      <c r="B4689" s="36">
        <v>1616</v>
      </c>
      <c r="C4689" s="36" t="str">
        <f>SICODI!G1618</f>
        <v>TMC167</v>
      </c>
      <c r="D4689" s="140" t="str">
        <f>SICODI!H1618</f>
        <v>TRANSFORMADOR MONOFASICO AEREO CONVENCIONAL DE 50 KVA;  22.9/0.38-0.22 KV.</v>
      </c>
      <c r="E4689" s="36" t="str">
        <f>SICODI!I1618</f>
        <v>UND.</v>
      </c>
      <c r="F4689" s="36"/>
      <c r="G4689" s="66">
        <f>SICODI!J1618</f>
        <v>3368.64</v>
      </c>
    </row>
    <row r="4690" spans="2:7" x14ac:dyDescent="0.2">
      <c r="B4690" s="36">
        <v>1617</v>
      </c>
      <c r="C4690" s="36" t="str">
        <f>SICODI!G1619</f>
        <v>TMC168</v>
      </c>
      <c r="D4690" s="140" t="str">
        <f>SICODI!H1619</f>
        <v>TRANSFORMADOR MONOFASICO AEREO CONVENCIONAL DE 50 KVA;  22.9/0.44-0.22 KV.</v>
      </c>
      <c r="E4690" s="36" t="str">
        <f>SICODI!I1619</f>
        <v>UND.</v>
      </c>
      <c r="F4690" s="36"/>
      <c r="G4690" s="66">
        <f>SICODI!J1619</f>
        <v>3368.64</v>
      </c>
    </row>
    <row r="4691" spans="2:7" x14ac:dyDescent="0.2">
      <c r="B4691" s="36">
        <v>1618</v>
      </c>
      <c r="C4691" s="36" t="str">
        <f>SICODI!G1620</f>
        <v>TMC169</v>
      </c>
      <c r="D4691" s="140" t="str">
        <f>SICODI!H1620</f>
        <v>TRANSFORMADOR MONOFASICO AEREO CONVENCIONAL DE 75 KVA; 13.2/0.38-0.22 KV.</v>
      </c>
      <c r="E4691" s="36" t="str">
        <f>SICODI!I1620</f>
        <v>UND.</v>
      </c>
      <c r="F4691" s="36"/>
      <c r="G4691" s="66">
        <f>SICODI!J1620</f>
        <v>3355.14</v>
      </c>
    </row>
    <row r="4692" spans="2:7" x14ac:dyDescent="0.2">
      <c r="B4692" s="36">
        <v>1619</v>
      </c>
      <c r="C4692" s="36" t="str">
        <f>SICODI!G1621</f>
        <v>TMC17</v>
      </c>
      <c r="D4692" s="140" t="str">
        <f>SICODI!H1621</f>
        <v>TRANSFORMADOR MONOFASICO AEREO CONVENCIONAL DE 25 KVA;  7.62/0.44-0.22 KV.</v>
      </c>
      <c r="E4692" s="36" t="str">
        <f>SICODI!I1621</f>
        <v>UND.</v>
      </c>
      <c r="F4692" s="36"/>
      <c r="G4692" s="66">
        <f>SICODI!J1621</f>
        <v>1045.58</v>
      </c>
    </row>
    <row r="4693" spans="2:7" x14ac:dyDescent="0.2">
      <c r="B4693" s="36">
        <v>1620</v>
      </c>
      <c r="C4693" s="36" t="str">
        <f>SICODI!G1622</f>
        <v>TMC170</v>
      </c>
      <c r="D4693" s="140" t="str">
        <f>SICODI!H1622</f>
        <v>TRANSFORMADOR MONOFASICO AEREO CONVENCIONAL DE 75 KVA; 22.9/0.44-0.22 KV.</v>
      </c>
      <c r="E4693" s="36" t="str">
        <f>SICODI!I1622</f>
        <v>UND.</v>
      </c>
      <c r="F4693" s="36"/>
      <c r="G4693" s="66">
        <f>SICODI!J1622</f>
        <v>4093.4</v>
      </c>
    </row>
    <row r="4694" spans="2:7" x14ac:dyDescent="0.2">
      <c r="B4694" s="36">
        <v>1621</v>
      </c>
      <c r="C4694" s="36" t="str">
        <f>SICODI!G1623</f>
        <v>TMC171</v>
      </c>
      <c r="D4694" s="140" t="str">
        <f>SICODI!H1623</f>
        <v>TRANSFORMADOR MONOFASICO AEREO CONVENCIONAL DE 75 KVA; BT/0.38-0.22 KV.</v>
      </c>
      <c r="E4694" s="36" t="str">
        <f>SICODI!I1623</f>
        <v>UND.</v>
      </c>
      <c r="F4694" s="36"/>
      <c r="G4694" s="66">
        <f>SICODI!J1623</f>
        <v>1569.92</v>
      </c>
    </row>
    <row r="4695" spans="2:7" x14ac:dyDescent="0.2">
      <c r="B4695" s="36">
        <v>1622</v>
      </c>
      <c r="C4695" s="36" t="str">
        <f>SICODI!G1624</f>
        <v>TMC172</v>
      </c>
      <c r="D4695" s="140" t="str">
        <f>SICODI!H1624</f>
        <v>TRANSFORMADOR MONOFASICO AEREO CONVENCIONAL DE  125 KVA; 10/0.38-0.22 KV.</v>
      </c>
      <c r="E4695" s="36" t="str">
        <f>SICODI!I1624</f>
        <v>UND.</v>
      </c>
      <c r="F4695" s="36"/>
      <c r="G4695" s="66">
        <f>SICODI!J1624</f>
        <v>2280.69</v>
      </c>
    </row>
    <row r="4696" spans="2:7" x14ac:dyDescent="0.2">
      <c r="B4696" s="36">
        <v>1623</v>
      </c>
      <c r="C4696" s="36" t="str">
        <f>SICODI!G1625</f>
        <v>TMC173</v>
      </c>
      <c r="D4696" s="140" t="str">
        <f>SICODI!H1625</f>
        <v>TRANSFORMADOR MONOFASICO DE 10 KVA, 2.3/0.44-0.22 KV.</v>
      </c>
      <c r="E4696" s="36" t="str">
        <f>SICODI!I1625</f>
        <v>UND.</v>
      </c>
      <c r="F4696" s="36"/>
      <c r="G4696" s="66">
        <f>SICODI!J1625</f>
        <v>726.78</v>
      </c>
    </row>
    <row r="4697" spans="2:7" x14ac:dyDescent="0.2">
      <c r="B4697" s="36">
        <v>1624</v>
      </c>
      <c r="C4697" s="36" t="str">
        <f>SICODI!G1626</f>
        <v>TMC174</v>
      </c>
      <c r="D4697" s="140" t="str">
        <f>SICODI!H1626</f>
        <v>TRANSFORMADOR MONOFASICO DE 10 KVA, 7.62/0.44-0.22 KV.</v>
      </c>
      <c r="E4697" s="36" t="str">
        <f>SICODI!I1626</f>
        <v>UND.</v>
      </c>
      <c r="F4697" s="36"/>
      <c r="G4697" s="66">
        <f>SICODI!J1626</f>
        <v>716.16</v>
      </c>
    </row>
    <row r="4698" spans="2:7" x14ac:dyDescent="0.2">
      <c r="B4698" s="36">
        <v>1625</v>
      </c>
      <c r="C4698" s="36" t="str">
        <f>SICODI!G1627</f>
        <v>TMC175</v>
      </c>
      <c r="D4698" s="140" t="str">
        <f>SICODI!H1627</f>
        <v>TRANSFORMADOR MONOFASICO DE 10 KVA, 13.2/0.44-0.22 KV.</v>
      </c>
      <c r="E4698" s="36" t="str">
        <f>SICODI!I1627</f>
        <v>UND.</v>
      </c>
      <c r="F4698" s="36"/>
      <c r="G4698" s="66">
        <f>SICODI!J1627</f>
        <v>1321.81</v>
      </c>
    </row>
    <row r="4699" spans="2:7" x14ac:dyDescent="0.2">
      <c r="B4699" s="36">
        <v>1626</v>
      </c>
      <c r="C4699" s="36" t="str">
        <f>SICODI!G1628</f>
        <v>TMC176</v>
      </c>
      <c r="D4699" s="140" t="str">
        <f>SICODI!H1628</f>
        <v>TRANSFORMADOR MONOFASICO DE 15 KVA, 2.3/0.44-0.22 KV.</v>
      </c>
      <c r="E4699" s="36" t="str">
        <f>SICODI!I1628</f>
        <v>UND.</v>
      </c>
      <c r="F4699" s="36"/>
      <c r="G4699" s="66">
        <f>SICODI!J1628</f>
        <v>850.02</v>
      </c>
    </row>
    <row r="4700" spans="2:7" x14ac:dyDescent="0.2">
      <c r="B4700" s="36">
        <v>1627</v>
      </c>
      <c r="C4700" s="36" t="str">
        <f>SICODI!G1629</f>
        <v>TMC177</v>
      </c>
      <c r="D4700" s="140" t="str">
        <f>SICODI!H1629</f>
        <v>TRANSFORMADOR MONOFASICO DE 25 KVA, 7.62/0.22 KV.</v>
      </c>
      <c r="E4700" s="36" t="str">
        <f>SICODI!I1629</f>
        <v>UND.</v>
      </c>
      <c r="F4700" s="36"/>
      <c r="G4700" s="66">
        <f>SICODI!J1629</f>
        <v>1045.58</v>
      </c>
    </row>
    <row r="4701" spans="2:7" x14ac:dyDescent="0.2">
      <c r="B4701" s="36">
        <v>1628</v>
      </c>
      <c r="C4701" s="36" t="str">
        <f>SICODI!G1630</f>
        <v>TMC178</v>
      </c>
      <c r="D4701" s="140" t="str">
        <f>SICODI!H1630</f>
        <v>TRANSFORMADOR MONOFASICO AEREO CONVENCIONAL DE 15 KVA; 2.3/0.38-0.22 KV.</v>
      </c>
      <c r="E4701" s="36" t="str">
        <f>SICODI!I1630</f>
        <v>UND.</v>
      </c>
      <c r="F4701" s="36"/>
      <c r="G4701" s="66">
        <f>SICODI!J1630</f>
        <v>850.02</v>
      </c>
    </row>
    <row r="4702" spans="2:7" x14ac:dyDescent="0.2">
      <c r="B4702" s="36">
        <v>1629</v>
      </c>
      <c r="C4702" s="36" t="str">
        <f>SICODI!G1631</f>
        <v>TMC179</v>
      </c>
      <c r="D4702" s="140" t="str">
        <f>SICODI!H1631</f>
        <v>TRANSFORMADOR MONOFASICO AEREO CONVENCIONAL DE 25 KVA;  13.2/0.38-0.22 KV.</v>
      </c>
      <c r="E4702" s="36" t="str">
        <f>SICODI!I1631</f>
        <v>UND.</v>
      </c>
      <c r="F4702" s="36"/>
      <c r="G4702" s="66">
        <f>SICODI!J1631</f>
        <v>2019</v>
      </c>
    </row>
    <row r="4703" spans="2:7" x14ac:dyDescent="0.2">
      <c r="B4703" s="36">
        <v>1630</v>
      </c>
      <c r="C4703" s="36" t="str">
        <f>SICODI!G1632</f>
        <v>TMC18</v>
      </c>
      <c r="D4703" s="140" t="str">
        <f>SICODI!H1632</f>
        <v>TRANSFORMADOR MONOFASICO AEREO CONVENCIONAL DE 25 KVA; 10/0.22 KV.</v>
      </c>
      <c r="E4703" s="36" t="str">
        <f>SICODI!I1632</f>
        <v>UND.</v>
      </c>
      <c r="F4703" s="36"/>
      <c r="G4703" s="66">
        <f>SICODI!J1632</f>
        <v>1118.92</v>
      </c>
    </row>
    <row r="4704" spans="2:7" x14ac:dyDescent="0.2">
      <c r="B4704" s="36">
        <v>1631</v>
      </c>
      <c r="C4704" s="36" t="str">
        <f>SICODI!G1633</f>
        <v>TMC180</v>
      </c>
      <c r="D4704" s="140" t="str">
        <f>SICODI!H1633</f>
        <v>TRANSFORMADOR MONOFASICO AEREO CONVENCIONAL DE 30 KVA;  2.3/0.22 KV.</v>
      </c>
      <c r="E4704" s="36" t="str">
        <f>SICODI!I1633</f>
        <v>UND.</v>
      </c>
      <c r="F4704" s="36"/>
      <c r="G4704" s="66">
        <f>SICODI!J1633</f>
        <v>1111.01</v>
      </c>
    </row>
    <row r="4705" spans="2:7" x14ac:dyDescent="0.2">
      <c r="B4705" s="36">
        <v>1632</v>
      </c>
      <c r="C4705" s="36" t="str">
        <f>SICODI!G1634</f>
        <v>TMC181</v>
      </c>
      <c r="D4705" s="140" t="str">
        <f>SICODI!H1634</f>
        <v>TRANSFORMADOR MONOFASICO AEREO CONVENCIONAL DE 30 KVA;  10/0.38-0.22 KV.</v>
      </c>
      <c r="E4705" s="36" t="str">
        <f>SICODI!I1634</f>
        <v>UND.</v>
      </c>
      <c r="F4705" s="36"/>
      <c r="G4705" s="66">
        <f>SICODI!J1634</f>
        <v>1198.58</v>
      </c>
    </row>
    <row r="4706" spans="2:7" x14ac:dyDescent="0.2">
      <c r="B4706" s="36">
        <v>1633</v>
      </c>
      <c r="C4706" s="36" t="str">
        <f>SICODI!G1635</f>
        <v>TMC182</v>
      </c>
      <c r="D4706" s="140" t="str">
        <f>SICODI!H1635</f>
        <v>TRANSFORMADOR MONOFASICO AEREO CONVENCIONAL DE 37.5 KVA;  5.8/0.22 KV.</v>
      </c>
      <c r="E4706" s="36" t="str">
        <f>SICODI!I1635</f>
        <v>UND.</v>
      </c>
      <c r="F4706" s="36"/>
      <c r="G4706" s="66">
        <f>SICODI!J1635</f>
        <v>1236.19</v>
      </c>
    </row>
    <row r="4707" spans="2:7" x14ac:dyDescent="0.2">
      <c r="B4707" s="36">
        <v>1634</v>
      </c>
      <c r="C4707" s="36" t="str">
        <f>SICODI!G1636</f>
        <v>TMC183</v>
      </c>
      <c r="D4707" s="140" t="str">
        <f>SICODI!H1636</f>
        <v>TRANSFORMADOR MONOFASICO AEREO CONVENCIONAL DE 40 KVA;  10/0.38-0.22 KV.</v>
      </c>
      <c r="E4707" s="36" t="str">
        <f>SICODI!I1636</f>
        <v>UND.</v>
      </c>
      <c r="F4707" s="36"/>
      <c r="G4707" s="66">
        <f>SICODI!J1636</f>
        <v>1364.55</v>
      </c>
    </row>
    <row r="4708" spans="2:7" x14ac:dyDescent="0.2">
      <c r="B4708" s="36">
        <v>1635</v>
      </c>
      <c r="C4708" s="36" t="str">
        <f>SICODI!G1637</f>
        <v>TMC184</v>
      </c>
      <c r="D4708" s="140" t="str">
        <f>SICODI!H1637</f>
        <v>TRANSFORMADOR MONOFASICO AEREO CONVENCIONAL DE 40 KVA;  13.2/0.38-0.22 KV.</v>
      </c>
      <c r="E4708" s="36" t="str">
        <f>SICODI!I1637</f>
        <v>UND.</v>
      </c>
      <c r="F4708" s="36"/>
      <c r="G4708" s="66">
        <f>SICODI!J1637</f>
        <v>2509.0100000000002</v>
      </c>
    </row>
    <row r="4709" spans="2:7" x14ac:dyDescent="0.2">
      <c r="B4709" s="36">
        <v>1636</v>
      </c>
      <c r="C4709" s="36" t="str">
        <f>SICODI!G1638</f>
        <v>TMC185</v>
      </c>
      <c r="D4709" s="140" t="str">
        <f>SICODI!H1638</f>
        <v>TRANSFORMADOR MONOFASICO AEREO CONVENCIONAL DE 50 KVA;  5.8/-0.22 KV.</v>
      </c>
      <c r="E4709" s="36" t="str">
        <f>SICODI!I1638</f>
        <v>UND.</v>
      </c>
      <c r="F4709" s="36"/>
      <c r="G4709" s="66">
        <f>SICODI!J1638</f>
        <v>1392.14</v>
      </c>
    </row>
    <row r="4710" spans="2:7" x14ac:dyDescent="0.2">
      <c r="B4710" s="36">
        <v>1637</v>
      </c>
      <c r="C4710" s="36" t="str">
        <f>SICODI!G1639</f>
        <v>TMC186</v>
      </c>
      <c r="D4710" s="140" t="str">
        <f>SICODI!H1639</f>
        <v>TRANSFORMADOR MONOFASICO AEREO CONVENCIONAL DE 75 KVA;  5.8/0.22 KV.</v>
      </c>
      <c r="E4710" s="36" t="str">
        <f>SICODI!I1639</f>
        <v>UND.</v>
      </c>
      <c r="F4710" s="36"/>
      <c r="G4710" s="66">
        <f>SICODI!J1639</f>
        <v>1645.92</v>
      </c>
    </row>
    <row r="4711" spans="2:7" x14ac:dyDescent="0.2">
      <c r="B4711" s="36">
        <v>1638</v>
      </c>
      <c r="C4711" s="36" t="str">
        <f>SICODI!G1640</f>
        <v>TMC187</v>
      </c>
      <c r="D4711" s="140" t="str">
        <f>SICODI!H1640</f>
        <v>TRANSFORMADOR MONOFASICO AEREO CONVENCIONAL DE 75 KVA;  22.9/0.38-0.22 KV.</v>
      </c>
      <c r="E4711" s="36" t="str">
        <f>SICODI!I1640</f>
        <v>UND.</v>
      </c>
      <c r="F4711" s="36"/>
      <c r="G4711" s="66">
        <f>SICODI!J1640</f>
        <v>4093.4</v>
      </c>
    </row>
    <row r="4712" spans="2:7" x14ac:dyDescent="0.2">
      <c r="B4712" s="36">
        <v>1639</v>
      </c>
      <c r="C4712" s="36" t="str">
        <f>SICODI!G1641</f>
        <v>TMC188</v>
      </c>
      <c r="D4712" s="140" t="str">
        <f>SICODI!H1641</f>
        <v>TRANSFORMADOR MONOFASICO AEREO CONVENCIONAL DE 125 KVA;  2.3/0.22 KV.</v>
      </c>
      <c r="E4712" s="36" t="str">
        <f>SICODI!I1641</f>
        <v>UND.</v>
      </c>
      <c r="F4712" s="36"/>
      <c r="G4712" s="66">
        <f>SICODI!J1641</f>
        <v>1928.15</v>
      </c>
    </row>
    <row r="4713" spans="2:7" x14ac:dyDescent="0.2">
      <c r="B4713" s="36">
        <v>1640</v>
      </c>
      <c r="C4713" s="36" t="str">
        <f>SICODI!G1642</f>
        <v>TMC189</v>
      </c>
      <c r="D4713" s="140" t="str">
        <f>SICODI!H1642</f>
        <v>TRANSFORMADOR MONOFASICO DE 250 KVA, 10/0.22 KV.</v>
      </c>
      <c r="E4713" s="36" t="str">
        <f>SICODI!I1642</f>
        <v>UND.</v>
      </c>
      <c r="F4713" s="36"/>
      <c r="G4713" s="66">
        <f>SICODI!J1642</f>
        <v>3117.25</v>
      </c>
    </row>
    <row r="4714" spans="2:7" x14ac:dyDescent="0.2">
      <c r="B4714" s="36">
        <v>1641</v>
      </c>
      <c r="C4714" s="36" t="str">
        <f>SICODI!G1643</f>
        <v>TMC19</v>
      </c>
      <c r="D4714" s="140" t="str">
        <f>SICODI!H1643</f>
        <v>TRANSFORMADOR MONOFASICO AEREO CONVENCIONAL DE 25 KVA; 13.2/0.22 KV.</v>
      </c>
      <c r="E4714" s="36" t="str">
        <f>SICODI!I1643</f>
        <v>UND.</v>
      </c>
      <c r="F4714" s="36"/>
      <c r="G4714" s="66">
        <f>SICODI!J1643</f>
        <v>2019</v>
      </c>
    </row>
    <row r="4715" spans="2:7" x14ac:dyDescent="0.2">
      <c r="B4715" s="36">
        <v>1642</v>
      </c>
      <c r="C4715" s="36" t="str">
        <f>SICODI!G1644</f>
        <v>TMC190</v>
      </c>
      <c r="D4715" s="140" t="str">
        <f>SICODI!H1644</f>
        <v>TRANSFORMADOR MONOFASICO DE 250 KVA, 13.2/0.22 KV.</v>
      </c>
      <c r="E4715" s="36" t="str">
        <f>SICODI!I1644</f>
        <v>UND.</v>
      </c>
      <c r="F4715" s="36"/>
      <c r="G4715" s="66">
        <f>SICODI!J1644</f>
        <v>5853.79</v>
      </c>
    </row>
    <row r="4716" spans="2:7" x14ac:dyDescent="0.2">
      <c r="B4716" s="36">
        <v>1643</v>
      </c>
      <c r="C4716" s="36" t="str">
        <f>SICODI!G1645</f>
        <v>TMC191</v>
      </c>
      <c r="D4716" s="140" t="str">
        <f>SICODI!H1645</f>
        <v>TRANSFORMADOR MONOFASICO DE 250 KVA, 13.2/0.38-0.22 KV.</v>
      </c>
      <c r="E4716" s="36" t="str">
        <f>SICODI!I1645</f>
        <v>UND.</v>
      </c>
      <c r="F4716" s="36"/>
      <c r="G4716" s="66">
        <f>SICODI!J1645</f>
        <v>5853.79</v>
      </c>
    </row>
    <row r="4717" spans="2:7" x14ac:dyDescent="0.2">
      <c r="B4717" s="36">
        <v>1644</v>
      </c>
      <c r="C4717" s="36" t="str">
        <f>SICODI!G1646</f>
        <v>TMC192</v>
      </c>
      <c r="D4717" s="140" t="str">
        <f>SICODI!H1646</f>
        <v>TRANSFORMADOR MONOFASICO DE 15 KVA, 10/0.22 KV.</v>
      </c>
      <c r="E4717" s="36" t="str">
        <f>SICODI!I1646</f>
        <v>UND.</v>
      </c>
      <c r="F4717" s="36"/>
      <c r="G4717" s="66">
        <f>SICODI!J1646</f>
        <v>876.92</v>
      </c>
    </row>
    <row r="4718" spans="2:7" x14ac:dyDescent="0.2">
      <c r="B4718" s="36">
        <v>1645</v>
      </c>
      <c r="C4718" s="36" t="str">
        <f>SICODI!G1647</f>
        <v>TMC193</v>
      </c>
      <c r="D4718" s="140" t="str">
        <f>SICODI!H1647</f>
        <v>TRANSFORMADOR MONOFASICO DE 37 KVA, 10/0.22 KV.</v>
      </c>
      <c r="E4718" s="36" t="str">
        <f>SICODI!I1647</f>
        <v>UND.</v>
      </c>
      <c r="F4718" s="36"/>
      <c r="G4718" s="66">
        <f>SICODI!J1647</f>
        <v>1317.42</v>
      </c>
    </row>
    <row r="4719" spans="2:7" x14ac:dyDescent="0.2">
      <c r="B4719" s="36">
        <v>1646</v>
      </c>
      <c r="C4719" s="36" t="str">
        <f>SICODI!G1648</f>
        <v>TMC194</v>
      </c>
      <c r="D4719" s="140" t="str">
        <f>SICODI!H1648</f>
        <v>TRANSFORMADOR MONOFASICO DE 75 KVA, 10/0.22 KV.</v>
      </c>
      <c r="E4719" s="36" t="str">
        <f>SICODI!I1648</f>
        <v>UND.</v>
      </c>
      <c r="F4719" s="36"/>
      <c r="G4719" s="66">
        <f>SICODI!J1648</f>
        <v>1811.58</v>
      </c>
    </row>
    <row r="4720" spans="2:7" x14ac:dyDescent="0.2">
      <c r="B4720" s="36">
        <v>1647</v>
      </c>
      <c r="C4720" s="36" t="str">
        <f>SICODI!G1649</f>
        <v>TMC195</v>
      </c>
      <c r="D4720" s="140" t="str">
        <f>SICODI!H1649</f>
        <v>TRANSFORMADOR MONOFASICO DE 125 KVA, 10/0.22 KV.</v>
      </c>
      <c r="E4720" s="36" t="str">
        <f>SICODI!I1649</f>
        <v>UND.</v>
      </c>
      <c r="F4720" s="36"/>
      <c r="G4720" s="66">
        <f>SICODI!J1649</f>
        <v>2280.69</v>
      </c>
    </row>
    <row r="4721" spans="2:7" x14ac:dyDescent="0.2">
      <c r="B4721" s="36">
        <v>1648</v>
      </c>
      <c r="C4721" s="36" t="str">
        <f>SICODI!G1650</f>
        <v>TMC196</v>
      </c>
      <c r="D4721" s="140" t="str">
        <f>SICODI!H1650</f>
        <v>TRANSFORMADOR MONOFASICO DE 175 KVA, 10/0.22 KV.</v>
      </c>
      <c r="E4721" s="36" t="str">
        <f>SICODI!I1650</f>
        <v>UND.</v>
      </c>
      <c r="F4721" s="36"/>
      <c r="G4721" s="66">
        <f>SICODI!J1650</f>
        <v>2654.25</v>
      </c>
    </row>
    <row r="4722" spans="2:7" x14ac:dyDescent="0.2">
      <c r="B4722" s="36">
        <v>1649</v>
      </c>
      <c r="C4722" s="36" t="str">
        <f>SICODI!G1651</f>
        <v>TMC197</v>
      </c>
      <c r="D4722" s="140" t="str">
        <f>SICODI!H1651</f>
        <v>TRANSFORMADOR MONOFASICO AEREO CONVENCIONAL DE  1,5 KVA; 2.3/0.22 KV.</v>
      </c>
      <c r="E4722" s="36" t="str">
        <f>SICODI!I1651</f>
        <v>UND.</v>
      </c>
      <c r="F4722" s="36"/>
      <c r="G4722" s="66">
        <f>SICODI!J1651</f>
        <v>349.24</v>
      </c>
    </row>
    <row r="4723" spans="2:7" x14ac:dyDescent="0.2">
      <c r="B4723" s="36">
        <v>1650</v>
      </c>
      <c r="C4723" s="36" t="str">
        <f>SICODI!G1652</f>
        <v>TMC198</v>
      </c>
      <c r="D4723" s="140" t="str">
        <f>SICODI!H1652</f>
        <v>TRANSFORMADOR MONOFASICO AEREO CONVENCIONAL DE  3 KVA; 2.3/0.22 KV.</v>
      </c>
      <c r="E4723" s="36" t="str">
        <f>SICODI!I1652</f>
        <v>UND.</v>
      </c>
      <c r="F4723" s="36"/>
      <c r="G4723" s="66">
        <f>SICODI!J1652</f>
        <v>456.47</v>
      </c>
    </row>
    <row r="4724" spans="2:7" x14ac:dyDescent="0.2">
      <c r="B4724" s="36">
        <v>1651</v>
      </c>
      <c r="C4724" s="36" t="str">
        <f>SICODI!G1653</f>
        <v>TMC199</v>
      </c>
      <c r="D4724" s="140" t="str">
        <f>SICODI!H1653</f>
        <v>TRANSFORMADOR MONOFASICO AEREO CONVENCIONAL DE  5 KVA; 2.3/0.22 KV.</v>
      </c>
      <c r="E4724" s="36" t="str">
        <f>SICODI!I1653</f>
        <v>UND.</v>
      </c>
      <c r="F4724" s="36"/>
      <c r="G4724" s="66">
        <f>SICODI!J1653</f>
        <v>556.04999999999995</v>
      </c>
    </row>
    <row r="4725" spans="2:7" x14ac:dyDescent="0.2">
      <c r="B4725" s="36">
        <v>1652</v>
      </c>
      <c r="C4725" s="36" t="str">
        <f>SICODI!G1654</f>
        <v>TMC20</v>
      </c>
      <c r="D4725" s="140" t="str">
        <f>SICODI!H1654</f>
        <v>TRANSFORMADOR MONOFASICO AEREO CONVENCIONAL DE 25 KVA; 13.2/0.44-0.22 KV.</v>
      </c>
      <c r="E4725" s="36" t="str">
        <f>SICODI!I1654</f>
        <v>UND.</v>
      </c>
      <c r="F4725" s="36"/>
      <c r="G4725" s="66">
        <f>SICODI!J1654</f>
        <v>2019</v>
      </c>
    </row>
    <row r="4726" spans="2:7" x14ac:dyDescent="0.2">
      <c r="B4726" s="36">
        <v>1653</v>
      </c>
      <c r="C4726" s="36" t="str">
        <f>SICODI!G1655</f>
        <v>TMC200</v>
      </c>
      <c r="D4726" s="140" t="str">
        <f>SICODI!H1655</f>
        <v>TRANSFORMADOR MONOFASICO AEREO CONVENCIONAL DE  5 KVA; MT/0.22 KV.</v>
      </c>
      <c r="E4726" s="36" t="str">
        <f>SICODI!I1655</f>
        <v>UND.</v>
      </c>
      <c r="F4726" s="36"/>
      <c r="G4726" s="66">
        <f>SICODI!J1655</f>
        <v>556.04999999999995</v>
      </c>
    </row>
    <row r="4727" spans="2:7" x14ac:dyDescent="0.2">
      <c r="B4727" s="36">
        <v>1654</v>
      </c>
      <c r="C4727" s="36" t="str">
        <f>SICODI!G1656</f>
        <v>TMC201</v>
      </c>
      <c r="D4727" s="140" t="str">
        <f>SICODI!H1656</f>
        <v>TRANSFORMADOR MONOFASICO AEREO CONVENCIONAL DE  7 KVA; 2.3/0.22 KV.</v>
      </c>
      <c r="E4727" s="36" t="str">
        <f>SICODI!I1656</f>
        <v>UND.</v>
      </c>
      <c r="F4727" s="36"/>
      <c r="G4727" s="66">
        <f>SICODI!J1656</f>
        <v>633.24</v>
      </c>
    </row>
    <row r="4728" spans="2:7" x14ac:dyDescent="0.2">
      <c r="B4728" s="36">
        <v>1655</v>
      </c>
      <c r="C4728" s="36" t="str">
        <f>SICODI!G1657</f>
        <v>TMC202</v>
      </c>
      <c r="D4728" s="140" t="str">
        <f>SICODI!H1657</f>
        <v>TRANSFORMADOR MONOFASICO AEREO CONVENCIONAL DE  7 KVA; MT/0.22 KV.</v>
      </c>
      <c r="E4728" s="36" t="str">
        <f>SICODI!I1657</f>
        <v>UND.</v>
      </c>
      <c r="F4728" s="36"/>
      <c r="G4728" s="66">
        <f>SICODI!J1657</f>
        <v>624.35</v>
      </c>
    </row>
    <row r="4729" spans="2:7" x14ac:dyDescent="0.2">
      <c r="B4729" s="36">
        <v>1656</v>
      </c>
      <c r="C4729" s="36" t="str">
        <f>SICODI!G1658</f>
        <v>TMC203</v>
      </c>
      <c r="D4729" s="140" t="str">
        <f>SICODI!H1658</f>
        <v>TRANSFORMADOR MONOFASICO AEREO CONVENCIONAL DE 10 KVA; MT/0.22 KV.</v>
      </c>
      <c r="E4729" s="36" t="str">
        <f>SICODI!I1658</f>
        <v>UND.</v>
      </c>
      <c r="F4729" s="36"/>
      <c r="G4729" s="66">
        <f>SICODI!J1658</f>
        <v>717.22</v>
      </c>
    </row>
    <row r="4730" spans="2:7" x14ac:dyDescent="0.2">
      <c r="B4730" s="36">
        <v>1657</v>
      </c>
      <c r="C4730" s="36" t="str">
        <f>SICODI!G1659</f>
        <v>TMC204</v>
      </c>
      <c r="D4730" s="140" t="str">
        <f>SICODI!H1659</f>
        <v>TRANSFORMADOR MONOFASICO AEREO CONVENCIONAL DE 15 KVA; 10/BT KV.</v>
      </c>
      <c r="E4730" s="36" t="str">
        <f>SICODI!I1659</f>
        <v>UND.</v>
      </c>
      <c r="F4730" s="36"/>
      <c r="G4730" s="66">
        <f>SICODI!J1659</f>
        <v>876.92</v>
      </c>
    </row>
    <row r="4731" spans="2:7" x14ac:dyDescent="0.2">
      <c r="B4731" s="36">
        <v>1658</v>
      </c>
      <c r="C4731" s="36" t="str">
        <f>SICODI!G1660</f>
        <v>TMC205</v>
      </c>
      <c r="D4731" s="140" t="str">
        <f>SICODI!H1660</f>
        <v>TRANSFORMADOR MONOFASICO AEREO CONVENCIONAL DE 15 KVA; 12/0.44-0.22 KV.</v>
      </c>
      <c r="E4731" s="36" t="str">
        <f>SICODI!I1660</f>
        <v>UND.</v>
      </c>
      <c r="F4731" s="36"/>
      <c r="G4731" s="66">
        <f>SICODI!J1660</f>
        <v>2491.27</v>
      </c>
    </row>
    <row r="4732" spans="2:7" x14ac:dyDescent="0.2">
      <c r="B4732" s="36">
        <v>1659</v>
      </c>
      <c r="C4732" s="36" t="str">
        <f>SICODI!G1661</f>
        <v>TMC206</v>
      </c>
      <c r="D4732" s="140" t="str">
        <f>SICODI!H1661</f>
        <v>TRANSFORMADOR MONOFASICO AEREO CONVENCIONAL DE 15 KVA; 7.62/0.22 KV.</v>
      </c>
      <c r="E4732" s="36" t="str">
        <f>SICODI!I1661</f>
        <v>UND.</v>
      </c>
      <c r="F4732" s="36"/>
      <c r="G4732" s="66">
        <f>SICODI!J1661</f>
        <v>846.71</v>
      </c>
    </row>
    <row r="4733" spans="2:7" x14ac:dyDescent="0.2">
      <c r="B4733" s="36">
        <v>1660</v>
      </c>
      <c r="C4733" s="36" t="str">
        <f>SICODI!G1662</f>
        <v>TMC207</v>
      </c>
      <c r="D4733" s="140" t="str">
        <f>SICODI!H1662</f>
        <v>TRANSFORMADOR MONOFASICO AEREO CONVENCIONAL DE 15 KVA; MT/0.22 KV.</v>
      </c>
      <c r="E4733" s="36" t="str">
        <f>SICODI!I1662</f>
        <v>UND.</v>
      </c>
      <c r="F4733" s="36"/>
      <c r="G4733" s="66">
        <f>SICODI!J1662</f>
        <v>839.69</v>
      </c>
    </row>
    <row r="4734" spans="2:7" x14ac:dyDescent="0.2">
      <c r="B4734" s="36">
        <v>1661</v>
      </c>
      <c r="C4734" s="36" t="str">
        <f>SICODI!G1663</f>
        <v>TMC208</v>
      </c>
      <c r="D4734" s="140" t="str">
        <f>SICODI!H1663</f>
        <v>TRANSFORMADOR MONOFASICO AEREO CONVENCIONAL DE 20 KVA; 2.3/0.22 KV.</v>
      </c>
      <c r="E4734" s="36" t="str">
        <f>SICODI!I1663</f>
        <v>UND.</v>
      </c>
      <c r="F4734" s="36"/>
      <c r="G4734" s="66">
        <f>SICODI!J1663</f>
        <v>949.93</v>
      </c>
    </row>
    <row r="4735" spans="2:7" x14ac:dyDescent="0.2">
      <c r="B4735" s="36">
        <v>1662</v>
      </c>
      <c r="C4735" s="36" t="str">
        <f>SICODI!G1664</f>
        <v>TMC209</v>
      </c>
      <c r="D4735" s="140" t="str">
        <f>SICODI!H1664</f>
        <v>TRANSFORMADOR MONOFASICO AEREO CONVENCIONAL DE 20 KVA; 2.3/0.44-0.22 KV.</v>
      </c>
      <c r="E4735" s="36" t="str">
        <f>SICODI!I1664</f>
        <v>UND.</v>
      </c>
      <c r="F4735" s="36"/>
      <c r="G4735" s="66">
        <f>SICODI!J1664</f>
        <v>949.93</v>
      </c>
    </row>
    <row r="4736" spans="2:7" x14ac:dyDescent="0.2">
      <c r="B4736" s="36">
        <v>1663</v>
      </c>
      <c r="C4736" s="36" t="str">
        <f>SICODI!G1665</f>
        <v>TMC21</v>
      </c>
      <c r="D4736" s="140" t="str">
        <f>SICODI!H1665</f>
        <v>TRANSFORMADOR MONOFASICO AEREO CONVENCIONAL DE 25 KVA; 22.92/0.22 KV.</v>
      </c>
      <c r="E4736" s="36" t="str">
        <f>SICODI!I1665</f>
        <v>UND.</v>
      </c>
      <c r="F4736" s="36"/>
      <c r="G4736" s="66">
        <f>SICODI!J1665</f>
        <v>2260</v>
      </c>
    </row>
    <row r="4737" spans="2:7" x14ac:dyDescent="0.2">
      <c r="B4737" s="36">
        <v>1664</v>
      </c>
      <c r="C4737" s="36" t="str">
        <f>SICODI!G1666</f>
        <v>TMC210</v>
      </c>
      <c r="D4737" s="140" t="str">
        <f>SICODI!H1666</f>
        <v>TRANSFORMADOR MONOFASICO AEREO CONVENCIONAL DE 20 KVA; 5.8/0.22 KV.</v>
      </c>
      <c r="E4737" s="36" t="str">
        <f>SICODI!I1666</f>
        <v>UND.</v>
      </c>
      <c r="F4737" s="36"/>
      <c r="G4737" s="66">
        <f>SICODI!J1666</f>
        <v>953.53</v>
      </c>
    </row>
    <row r="4738" spans="2:7" x14ac:dyDescent="0.2">
      <c r="B4738" s="36">
        <v>1665</v>
      </c>
      <c r="C4738" s="36" t="str">
        <f>SICODI!G1667</f>
        <v>TMC211</v>
      </c>
      <c r="D4738" s="140" t="str">
        <f>SICODI!H1667</f>
        <v>TRANSFORMADOR MONOFASICO AEREO CONVENCIONAL DE 25 KVA; 10/BT KV.</v>
      </c>
      <c r="E4738" s="36" t="str">
        <f>SICODI!I1667</f>
        <v>UND.</v>
      </c>
      <c r="F4738" s="36"/>
      <c r="G4738" s="66">
        <f>SICODI!J1667</f>
        <v>1118.92</v>
      </c>
    </row>
    <row r="4739" spans="2:7" x14ac:dyDescent="0.2">
      <c r="B4739" s="36">
        <v>1666</v>
      </c>
      <c r="C4739" s="36" t="str">
        <f>SICODI!G1668</f>
        <v>TMC212</v>
      </c>
      <c r="D4739" s="140" t="str">
        <f>SICODI!H1668</f>
        <v>TRANSFORMADOR MONOFASICO AEREO CONVENCIONAL DE 25 KVA; 22.9 KV/BT KV.</v>
      </c>
      <c r="E4739" s="36" t="str">
        <f>SICODI!I1668</f>
        <v>UND.</v>
      </c>
      <c r="F4739" s="36"/>
      <c r="G4739" s="66">
        <f>SICODI!J1668</f>
        <v>2260</v>
      </c>
    </row>
    <row r="4740" spans="2:7" x14ac:dyDescent="0.2">
      <c r="B4740" s="36">
        <v>1667</v>
      </c>
      <c r="C4740" s="36" t="str">
        <f>SICODI!G1669</f>
        <v>TMC213</v>
      </c>
      <c r="D4740" s="140" t="str">
        <f>SICODI!H1669</f>
        <v>TRANSFORMADOR MONOFASICO AEREO CONVENCIONAL DE 25 KVA; MT/0.22 KV.</v>
      </c>
      <c r="E4740" s="36" t="str">
        <f>SICODI!I1669</f>
        <v>UND.</v>
      </c>
      <c r="F4740" s="36"/>
      <c r="G4740" s="66">
        <f>SICODI!J1669</f>
        <v>1024.17</v>
      </c>
    </row>
    <row r="4741" spans="2:7" x14ac:dyDescent="0.2">
      <c r="B4741" s="36">
        <v>1668</v>
      </c>
      <c r="C4741" s="36" t="str">
        <f>SICODI!G1670</f>
        <v>TMC214</v>
      </c>
      <c r="D4741" s="140" t="str">
        <f>SICODI!H1670</f>
        <v>TRANSFORMADOR MONOFASICO AEREO CONVENCIONAL DE 30 KVA; 13.2/BT KV.</v>
      </c>
      <c r="E4741" s="36" t="str">
        <f>SICODI!I1670</f>
        <v>UND.</v>
      </c>
      <c r="F4741" s="36"/>
      <c r="G4741" s="66">
        <f>SICODI!J1670</f>
        <v>2196.56</v>
      </c>
    </row>
    <row r="4742" spans="2:7" x14ac:dyDescent="0.2">
      <c r="B4742" s="36">
        <v>1669</v>
      </c>
      <c r="C4742" s="36" t="str">
        <f>SICODI!G1671</f>
        <v>TMC215</v>
      </c>
      <c r="D4742" s="140" t="str">
        <f>SICODI!H1671</f>
        <v>TRANSFORMADOR MONOFASICO AEREO CONVENCIONAL DE 40 KVA; 10/0.44-0.22 KV.</v>
      </c>
      <c r="E4742" s="36" t="str">
        <f>SICODI!I1671</f>
        <v>UND.</v>
      </c>
      <c r="F4742" s="36"/>
      <c r="G4742" s="66">
        <f>SICODI!J1671</f>
        <v>1364.55</v>
      </c>
    </row>
    <row r="4743" spans="2:7" x14ac:dyDescent="0.2">
      <c r="B4743" s="36">
        <v>1670</v>
      </c>
      <c r="C4743" s="36" t="str">
        <f>SICODI!G1672</f>
        <v>TMC216</v>
      </c>
      <c r="D4743" s="140" t="str">
        <f>SICODI!H1672</f>
        <v>TRANSFORMADOR MONOFASICO AEREO CONVENCIONAL DE 40 KVA; 12/0.38-0.22 KV.</v>
      </c>
      <c r="E4743" s="36" t="str">
        <f>SICODI!I1672</f>
        <v>UND.</v>
      </c>
      <c r="F4743" s="36"/>
      <c r="G4743" s="66">
        <f>SICODI!J1672</f>
        <v>3623.61</v>
      </c>
    </row>
    <row r="4744" spans="2:7" x14ac:dyDescent="0.2">
      <c r="B4744" s="36">
        <v>1671</v>
      </c>
      <c r="C4744" s="36" t="str">
        <f>SICODI!G1673</f>
        <v>TMC217</v>
      </c>
      <c r="D4744" s="140" t="str">
        <f>SICODI!H1673</f>
        <v>TRANSFORMADOR MONOFASICO AEREO CONVENCIONAL DE 40 KVA; 12/0.44-0.22 KV.</v>
      </c>
      <c r="E4744" s="36" t="str">
        <f>SICODI!I1673</f>
        <v>UND.</v>
      </c>
      <c r="F4744" s="36"/>
      <c r="G4744" s="66">
        <f>SICODI!J1673</f>
        <v>3623.61</v>
      </c>
    </row>
    <row r="4745" spans="2:7" x14ac:dyDescent="0.2">
      <c r="B4745" s="36">
        <v>1672</v>
      </c>
      <c r="C4745" s="36" t="str">
        <f>SICODI!G1674</f>
        <v>TMC218</v>
      </c>
      <c r="D4745" s="140" t="str">
        <f>SICODI!H1674</f>
        <v>TRANSFORMADOR MONOFASICO AEREO CONVENCIONAL DE 40 KVA; 2.3/0.44-0.22 KV.</v>
      </c>
      <c r="E4745" s="36" t="str">
        <f>SICODI!I1674</f>
        <v>UND.</v>
      </c>
      <c r="F4745" s="36"/>
      <c r="G4745" s="66">
        <f>SICODI!J1674</f>
        <v>1241.5999999999999</v>
      </c>
    </row>
    <row r="4746" spans="2:7" x14ac:dyDescent="0.2">
      <c r="B4746" s="36">
        <v>1673</v>
      </c>
      <c r="C4746" s="36" t="str">
        <f>SICODI!G1675</f>
        <v>TMC219</v>
      </c>
      <c r="D4746" s="140" t="str">
        <f>SICODI!H1675</f>
        <v>TRANSFORMADOR MONOFASICO AEREO CONVENCIONAL DE 40 KVA; 22.9/0.38-0.22 KV.</v>
      </c>
      <c r="E4746" s="36" t="str">
        <f>SICODI!I1675</f>
        <v>UND.</v>
      </c>
      <c r="F4746" s="36"/>
      <c r="G4746" s="66">
        <f>SICODI!J1675</f>
        <v>3026.07</v>
      </c>
    </row>
    <row r="4747" spans="2:7" x14ac:dyDescent="0.2">
      <c r="B4747" s="36">
        <v>1674</v>
      </c>
      <c r="C4747" s="36" t="str">
        <f>SICODI!G1676</f>
        <v>TMC22</v>
      </c>
      <c r="D4747" s="140" t="str">
        <f>SICODI!H1676</f>
        <v>TRANSFORMADOR MONOFASICO AEREO CONVENCIONAL DE 37.5 KVA;  7.62/0.22 KV.</v>
      </c>
      <c r="E4747" s="36" t="str">
        <f>SICODI!I1676</f>
        <v>UND.</v>
      </c>
      <c r="F4747" s="36"/>
      <c r="G4747" s="66">
        <f>SICODI!J1676</f>
        <v>1236.19</v>
      </c>
    </row>
    <row r="4748" spans="2:7" x14ac:dyDescent="0.2">
      <c r="B4748" s="36">
        <v>1675</v>
      </c>
      <c r="C4748" s="36" t="str">
        <f>SICODI!G1677</f>
        <v>TMC220</v>
      </c>
      <c r="D4748" s="140" t="str">
        <f>SICODI!H1677</f>
        <v>TRANSFORMADOR MONOFASICO AEREO CONVENCIONAL DE 40 KVA; 22.9/0.44-0.22 KV.</v>
      </c>
      <c r="E4748" s="36" t="str">
        <f>SICODI!I1677</f>
        <v>UND.</v>
      </c>
      <c r="F4748" s="36"/>
      <c r="G4748" s="66">
        <f>SICODI!J1677</f>
        <v>3026.07</v>
      </c>
    </row>
    <row r="4749" spans="2:7" x14ac:dyDescent="0.2">
      <c r="B4749" s="36">
        <v>1676</v>
      </c>
      <c r="C4749" s="36" t="str">
        <f>SICODI!G1678</f>
        <v>TMC221</v>
      </c>
      <c r="D4749" s="140" t="str">
        <f>SICODI!H1678</f>
        <v>TRANSFORMADOR MONOFASICO AEREO CONVENCIONAL DE 40 KVA; 5.8/0.38-0.22 KV.</v>
      </c>
      <c r="E4749" s="36" t="str">
        <f>SICODI!I1678</f>
        <v>UND.</v>
      </c>
      <c r="F4749" s="36"/>
      <c r="G4749" s="66">
        <f>SICODI!J1678</f>
        <v>1269.58</v>
      </c>
    </row>
    <row r="4750" spans="2:7" x14ac:dyDescent="0.2">
      <c r="B4750" s="36">
        <v>1677</v>
      </c>
      <c r="C4750" s="36" t="str">
        <f>SICODI!G1679</f>
        <v>TMC222</v>
      </c>
      <c r="D4750" s="140" t="str">
        <f>SICODI!H1679</f>
        <v>TRANSFORMADOR MONOFASICO AEREO CONVENCIONAL DE 40 KVA; 7.62/0.22 KV.</v>
      </c>
      <c r="E4750" s="36" t="str">
        <f>SICODI!I1679</f>
        <v>UND.</v>
      </c>
      <c r="F4750" s="36"/>
      <c r="G4750" s="66">
        <f>SICODI!J1679</f>
        <v>1269.58</v>
      </c>
    </row>
    <row r="4751" spans="2:7" x14ac:dyDescent="0.2">
      <c r="B4751" s="36">
        <v>1678</v>
      </c>
      <c r="C4751" s="36" t="str">
        <f>SICODI!G1680</f>
        <v>TMC223</v>
      </c>
      <c r="D4751" s="140" t="str">
        <f>SICODI!H1680</f>
        <v>TRANSFORMADOR MONOFASICO AEREO CONVENCIONAL DE 40 KVA; MT/0.22 KV.</v>
      </c>
      <c r="E4751" s="36" t="str">
        <f>SICODI!I1680</f>
        <v>UND.</v>
      </c>
      <c r="F4751" s="36"/>
      <c r="G4751" s="66">
        <f>SICODI!J1680</f>
        <v>1229.51</v>
      </c>
    </row>
    <row r="4752" spans="2:7" x14ac:dyDescent="0.2">
      <c r="B4752" s="36">
        <v>1679</v>
      </c>
      <c r="C4752" s="36" t="str">
        <f>SICODI!G1681</f>
        <v>TMC224</v>
      </c>
      <c r="D4752" s="140" t="str">
        <f>SICODI!H1681</f>
        <v>TRANSFORMADOR MONOFASICO AEREO CONVENCIONAL DE 40 KVA; MT/0.38-0.22 KV.</v>
      </c>
      <c r="E4752" s="36" t="str">
        <f>SICODI!I1681</f>
        <v>UND.</v>
      </c>
      <c r="F4752" s="36"/>
      <c r="G4752" s="66">
        <f>SICODI!J1681</f>
        <v>1229.51</v>
      </c>
    </row>
    <row r="4753" spans="2:7" x14ac:dyDescent="0.2">
      <c r="B4753" s="36">
        <v>1680</v>
      </c>
      <c r="C4753" s="36" t="str">
        <f>SICODI!G1682</f>
        <v>TMC225</v>
      </c>
      <c r="D4753" s="140" t="str">
        <f>SICODI!H1682</f>
        <v>TRANSFORMADOR MONOFASICO AEREO CONVENCIONAL DE 50 KVA; 12/0.22 KV.</v>
      </c>
      <c r="E4753" s="36" t="str">
        <f>SICODI!I1682</f>
        <v>UND.</v>
      </c>
      <c r="F4753" s="36"/>
      <c r="G4753" s="66">
        <f>SICODI!J1682</f>
        <v>3946.03</v>
      </c>
    </row>
    <row r="4754" spans="2:7" x14ac:dyDescent="0.2">
      <c r="B4754" s="36">
        <v>1681</v>
      </c>
      <c r="C4754" s="36" t="str">
        <f>SICODI!G1683</f>
        <v>TMC226</v>
      </c>
      <c r="D4754" s="140" t="str">
        <f>SICODI!H1683</f>
        <v>TRANSFORMADOR MONOFASICO AEREO CONVENCIONAL DE 50 KVA; 12/0.38-0.22 KV.</v>
      </c>
      <c r="E4754" s="36" t="str">
        <f>SICODI!I1683</f>
        <v>UND.</v>
      </c>
      <c r="F4754" s="36"/>
      <c r="G4754" s="66">
        <f>SICODI!J1683</f>
        <v>3946.03</v>
      </c>
    </row>
    <row r="4755" spans="2:7" x14ac:dyDescent="0.2">
      <c r="B4755" s="36">
        <v>1682</v>
      </c>
      <c r="C4755" s="36" t="str">
        <f>SICODI!G1684</f>
        <v>TMC227</v>
      </c>
      <c r="D4755" s="140" t="str">
        <f>SICODI!H1684</f>
        <v>TRANSFORMADOR MONOFASICO AEREO CONVENCIONAL DE 50 KVA; 12/0.44-0.22 KV.</v>
      </c>
      <c r="E4755" s="36" t="str">
        <f>SICODI!I1684</f>
        <v>UND.</v>
      </c>
      <c r="F4755" s="36"/>
      <c r="G4755" s="66">
        <f>SICODI!J1684</f>
        <v>3946.03</v>
      </c>
    </row>
    <row r="4756" spans="2:7" x14ac:dyDescent="0.2">
      <c r="B4756" s="36">
        <v>1683</v>
      </c>
      <c r="C4756" s="36" t="str">
        <f>SICODI!G1685</f>
        <v>TMC228</v>
      </c>
      <c r="D4756" s="140" t="str">
        <f>SICODI!H1685</f>
        <v>TRANSFORMADOR MONOFASICO AEREO CONVENCIONAL DE 75 KVA; 10KV/ BT</v>
      </c>
      <c r="E4756" s="36" t="str">
        <f>SICODI!I1685</f>
        <v>UND.</v>
      </c>
      <c r="F4756" s="36"/>
      <c r="G4756" s="66">
        <f>SICODI!J1685</f>
        <v>1811.58</v>
      </c>
    </row>
    <row r="4757" spans="2:7" x14ac:dyDescent="0.2">
      <c r="B4757" s="36">
        <v>1684</v>
      </c>
      <c r="C4757" s="36" t="str">
        <f>SICODI!G1686</f>
        <v>TMC229</v>
      </c>
      <c r="D4757" s="140" t="str">
        <f>SICODI!H1686</f>
        <v>TRANSFORMADOR MONOFASICO AEREO CONVENCIONAL DE 75 KVA; 12/0.44-0.22 KV</v>
      </c>
      <c r="E4757" s="36" t="str">
        <f>SICODI!I1686</f>
        <v>UND.</v>
      </c>
      <c r="F4757" s="36"/>
      <c r="G4757" s="66">
        <f>SICODI!J1686</f>
        <v>4607.1000000000004</v>
      </c>
    </row>
    <row r="4758" spans="2:7" x14ac:dyDescent="0.2">
      <c r="B4758" s="36">
        <v>1685</v>
      </c>
      <c r="C4758" s="36" t="str">
        <f>SICODI!G1687</f>
        <v>TMC23</v>
      </c>
      <c r="D4758" s="140" t="str">
        <f>SICODI!H1687</f>
        <v>TRANSFORMADOR MONOFASICO AEREO CONVENCIONAL DE 37.5 KVA;  7.62/0.44-0.22 KV.</v>
      </c>
      <c r="E4758" s="36" t="str">
        <f>SICODI!I1687</f>
        <v>UND.</v>
      </c>
      <c r="F4758" s="36"/>
      <c r="G4758" s="66">
        <f>SICODI!J1687</f>
        <v>1236.19</v>
      </c>
    </row>
    <row r="4759" spans="2:7" x14ac:dyDescent="0.2">
      <c r="B4759" s="36">
        <v>1686</v>
      </c>
      <c r="C4759" s="36" t="str">
        <f>SICODI!G1688</f>
        <v>TMC230</v>
      </c>
      <c r="D4759" s="140" t="str">
        <f>SICODI!H1688</f>
        <v>TRANSFORMADOR MONOFASICO AEREO CONVENCIONAL DE 75 KVA; 13.2KV/ BT</v>
      </c>
      <c r="E4759" s="36" t="str">
        <f>SICODI!I1688</f>
        <v>UND.</v>
      </c>
      <c r="F4759" s="36"/>
      <c r="G4759" s="66">
        <f>SICODI!J1688</f>
        <v>3355.14</v>
      </c>
    </row>
    <row r="4760" spans="2:7" x14ac:dyDescent="0.2">
      <c r="B4760" s="36">
        <v>1687</v>
      </c>
      <c r="C4760" s="36" t="str">
        <f>SICODI!G1689</f>
        <v>TMC231</v>
      </c>
      <c r="D4760" s="140" t="str">
        <f>SICODI!H1689</f>
        <v>TRANSFORMADOR MONOFASICO AEREO CONVENCIONAL DE 75 KVA; 2.3/0.22 KV</v>
      </c>
      <c r="E4760" s="36" t="str">
        <f>SICODI!I1689</f>
        <v>UND.</v>
      </c>
      <c r="F4760" s="36"/>
      <c r="G4760" s="66">
        <f>SICODI!J1689</f>
        <v>1582.85</v>
      </c>
    </row>
    <row r="4761" spans="2:7" x14ac:dyDescent="0.2">
      <c r="B4761" s="36">
        <v>1688</v>
      </c>
      <c r="C4761" s="36" t="str">
        <f>SICODI!G1690</f>
        <v>TMC232</v>
      </c>
      <c r="D4761" s="140" t="str">
        <f>SICODI!H1690</f>
        <v>TRANSFORMADOR MONOFASICO AEREO CONVENCIONAL DE 75 KVA; MT/0.22 KV</v>
      </c>
      <c r="E4761" s="36" t="str">
        <f>SICODI!I1690</f>
        <v>UND.</v>
      </c>
      <c r="F4761" s="36"/>
      <c r="G4761" s="66">
        <f>SICODI!J1690</f>
        <v>1569.92</v>
      </c>
    </row>
    <row r="4762" spans="2:7" x14ac:dyDescent="0.2">
      <c r="B4762" s="36">
        <v>1689</v>
      </c>
      <c r="C4762" s="36" t="str">
        <f>SICODI!G1691</f>
        <v>TMC233</v>
      </c>
      <c r="D4762" s="140" t="str">
        <f>SICODI!H1691</f>
        <v>TRANSFORMADOR MONOFASICO AEREO CONVENCIONAL DE 80 KVA; 13.2/0.38-0.22 KV</v>
      </c>
      <c r="E4762" s="36" t="str">
        <f>SICODI!I1691</f>
        <v>UND.</v>
      </c>
      <c r="F4762" s="36"/>
      <c r="G4762" s="66">
        <f>SICODI!J1691</f>
        <v>3456.75</v>
      </c>
    </row>
    <row r="4763" spans="2:7" x14ac:dyDescent="0.2">
      <c r="B4763" s="36">
        <v>1690</v>
      </c>
      <c r="C4763" s="36" t="str">
        <f>SICODI!G1692</f>
        <v>TMC234</v>
      </c>
      <c r="D4763" s="140" t="str">
        <f>SICODI!H1692</f>
        <v>TRANSFORMADOR MONOFASICO AEREO CONVENCIONAL DE 80 KVA; 2.3/0.22 KV</v>
      </c>
      <c r="E4763" s="36" t="str">
        <f>SICODI!I1692</f>
        <v>UND.</v>
      </c>
      <c r="F4763" s="36"/>
      <c r="G4763" s="66">
        <f>SICODI!J1692</f>
        <v>1622.81</v>
      </c>
    </row>
    <row r="4764" spans="2:7" x14ac:dyDescent="0.2">
      <c r="B4764" s="36">
        <v>1691</v>
      </c>
      <c r="C4764" s="36" t="str">
        <f>SICODI!G1693</f>
        <v>TMC235</v>
      </c>
      <c r="D4764" s="140" t="str">
        <f>SICODI!H1693</f>
        <v>TRANSFORMADOR MONOFASICO AEREO CONVENCIONAL DE  125 KVA; 13.2/0.38-0.22 KV.</v>
      </c>
      <c r="E4764" s="36" t="str">
        <f>SICODI!I1693</f>
        <v>UND.</v>
      </c>
      <c r="F4764" s="36"/>
      <c r="G4764" s="66">
        <f>SICODI!J1693</f>
        <v>3456.75</v>
      </c>
    </row>
    <row r="4765" spans="2:7" x14ac:dyDescent="0.2">
      <c r="B4765" s="36">
        <v>1692</v>
      </c>
      <c r="C4765" s="36" t="str">
        <f>SICODI!G1694</f>
        <v>TMC236</v>
      </c>
      <c r="D4765" s="140" t="str">
        <f>SICODI!H1694</f>
        <v>TRANSFORMADOR MONOFASICO DE 10 KVA, 2.3/0.22 KV.</v>
      </c>
      <c r="E4765" s="36" t="str">
        <f>SICODI!I1694</f>
        <v>UND.</v>
      </c>
      <c r="F4765" s="36"/>
      <c r="G4765" s="66">
        <f>SICODI!J1694</f>
        <v>726.78</v>
      </c>
    </row>
    <row r="4766" spans="2:7" x14ac:dyDescent="0.2">
      <c r="B4766" s="36">
        <v>1693</v>
      </c>
      <c r="C4766" s="36" t="str">
        <f>SICODI!G1695</f>
        <v>TMC237</v>
      </c>
      <c r="D4766" s="140" t="str">
        <f>SICODI!H1695</f>
        <v>TRANSFORMADOR MONOFASICO DE 10 KVA, 13.2/0.22 KV.</v>
      </c>
      <c r="E4766" s="36" t="str">
        <f>SICODI!I1695</f>
        <v>UND.</v>
      </c>
      <c r="F4766" s="36"/>
      <c r="G4766" s="66">
        <f>SICODI!J1695</f>
        <v>1321.81</v>
      </c>
    </row>
    <row r="4767" spans="2:7" x14ac:dyDescent="0.2">
      <c r="B4767" s="36">
        <v>1694</v>
      </c>
      <c r="C4767" s="36" t="str">
        <f>SICODI!G1696</f>
        <v>TMC238</v>
      </c>
      <c r="D4767" s="140" t="str">
        <f>SICODI!H1696</f>
        <v>TRANSFORMADOR MONOFASICO DE 37 KVA, 22.9/0.44-0.22 KV.</v>
      </c>
      <c r="E4767" s="36" t="str">
        <f>SICODI!I1696</f>
        <v>UND.</v>
      </c>
      <c r="F4767" s="36"/>
      <c r="G4767" s="66">
        <f>SICODI!J1696</f>
        <v>2914.79</v>
      </c>
    </row>
    <row r="4768" spans="2:7" x14ac:dyDescent="0.2">
      <c r="B4768" s="36">
        <v>1695</v>
      </c>
      <c r="C4768" s="36" t="str">
        <f>SICODI!G1697</f>
        <v>TMC239</v>
      </c>
      <c r="D4768" s="140" t="str">
        <f>SICODI!H1697</f>
        <v>TRANSFORMADOR MONOFASICO DE 50 KVA, 10/0.38-0.22 KV.</v>
      </c>
      <c r="E4768" s="36" t="str">
        <f>SICODI!I1697</f>
        <v>UND.</v>
      </c>
      <c r="F4768" s="36"/>
      <c r="G4768" s="66">
        <f>SICODI!J1697</f>
        <v>1508.95</v>
      </c>
    </row>
    <row r="4769" spans="2:7" x14ac:dyDescent="0.2">
      <c r="B4769" s="36">
        <v>1696</v>
      </c>
      <c r="C4769" s="36" t="str">
        <f>SICODI!G1698</f>
        <v>TMC24</v>
      </c>
      <c r="D4769" s="140" t="str">
        <f>SICODI!H1698</f>
        <v>TRANSFORMADOR MONOFASICO AEREO CONVENCIONAL DE 37.5 KVA; 10/0.22 KV.</v>
      </c>
      <c r="E4769" s="36" t="str">
        <f>SICODI!I1698</f>
        <v>UND.</v>
      </c>
      <c r="F4769" s="36"/>
      <c r="G4769" s="66">
        <f>SICODI!J1698</f>
        <v>1325.42</v>
      </c>
    </row>
    <row r="4770" spans="2:7" x14ac:dyDescent="0.2">
      <c r="B4770" s="36">
        <v>1697</v>
      </c>
      <c r="C4770" s="36" t="str">
        <f>SICODI!G1699</f>
        <v>TMC240</v>
      </c>
      <c r="D4770" s="140" t="str">
        <f>SICODI!H1699</f>
        <v>TRANSFORMADOR MONOFASICO DE 50 KVA, 10KV/BT</v>
      </c>
      <c r="E4770" s="36" t="str">
        <f>SICODI!I1699</f>
        <v>UND.</v>
      </c>
      <c r="F4770" s="36"/>
      <c r="G4770" s="66">
        <f>SICODI!J1699</f>
        <v>1508.95</v>
      </c>
    </row>
    <row r="4771" spans="2:7" x14ac:dyDescent="0.2">
      <c r="B4771" s="36">
        <v>1698</v>
      </c>
      <c r="C4771" s="36" t="str">
        <f>SICODI!G1700</f>
        <v>TMC241</v>
      </c>
      <c r="D4771" s="140" t="str">
        <f>SICODI!H1700</f>
        <v>TRANSFORMADOR MONOFASICO DE 50 KVA, 22.9/0.44-0.22 KV.</v>
      </c>
      <c r="E4771" s="36" t="str">
        <f>SICODI!I1700</f>
        <v>UND.</v>
      </c>
      <c r="F4771" s="36"/>
      <c r="G4771" s="66">
        <f>SICODI!J1700</f>
        <v>3368.64</v>
      </c>
    </row>
    <row r="4772" spans="2:7" x14ac:dyDescent="0.2">
      <c r="B4772" s="36">
        <v>1699</v>
      </c>
      <c r="C4772" s="36" t="str">
        <f>SICODI!G1701</f>
        <v>TMC242</v>
      </c>
      <c r="D4772" s="140" t="str">
        <f>SICODI!H1701</f>
        <v>TRANSFORMADOR MONOFASICO DE 167 KVA, 10/0.38-0.22 KV.</v>
      </c>
      <c r="E4772" s="36" t="str">
        <f>SICODI!I1701</f>
        <v>UND.</v>
      </c>
      <c r="F4772" s="36"/>
      <c r="G4772" s="66">
        <f>SICODI!J1701</f>
        <v>2598.84</v>
      </c>
    </row>
    <row r="4773" spans="2:7" x14ac:dyDescent="0.2">
      <c r="B4773" s="36">
        <v>1700</v>
      </c>
      <c r="C4773" s="36" t="str">
        <f>SICODI!G1702</f>
        <v>TMC243</v>
      </c>
      <c r="D4773" s="140" t="str">
        <f>SICODI!H1702</f>
        <v>TRANSFORMADOR MONOFASICO DE 167 KVA, 13.2/0.44-0.22 KV.</v>
      </c>
      <c r="E4773" s="36" t="str">
        <f>SICODI!I1702</f>
        <v>UND.</v>
      </c>
      <c r="F4773" s="36"/>
      <c r="G4773" s="66">
        <f>SICODI!J1702</f>
        <v>4857.71</v>
      </c>
    </row>
    <row r="4774" spans="2:7" x14ac:dyDescent="0.2">
      <c r="B4774" s="36">
        <v>1701</v>
      </c>
      <c r="C4774" s="36" t="str">
        <f>SICODI!G1703</f>
        <v>TMC244</v>
      </c>
      <c r="D4774" s="140" t="str">
        <f>SICODI!H1703</f>
        <v>TRANSFORMADOR MONOFASICO AEREO CONVENCIONAL DE  5 KVA; 2.3/0.44-0.22 KV.</v>
      </c>
      <c r="E4774" s="36" t="str">
        <f>SICODI!I1703</f>
        <v>UND.</v>
      </c>
      <c r="F4774" s="36"/>
      <c r="G4774" s="66">
        <f>SICODI!J1703</f>
        <v>556.04999999999995</v>
      </c>
    </row>
    <row r="4775" spans="2:7" x14ac:dyDescent="0.2">
      <c r="B4775" s="36">
        <v>1702</v>
      </c>
      <c r="C4775" s="36" t="str">
        <f>SICODI!G1704</f>
        <v>TMC245</v>
      </c>
      <c r="D4775" s="140" t="str">
        <f>SICODI!H1704</f>
        <v>TRANSFORMADOR MONOFASICO AEREO CONVENCIONAL DE 37.5 KVA; 2.3/0.44-0.22 KV.</v>
      </c>
      <c r="E4775" s="36" t="str">
        <f>SICODI!I1704</f>
        <v>UND.</v>
      </c>
      <c r="F4775" s="36"/>
      <c r="G4775" s="66">
        <f>SICODI!J1704</f>
        <v>1211.02</v>
      </c>
    </row>
    <row r="4776" spans="2:7" x14ac:dyDescent="0.2">
      <c r="B4776" s="36">
        <v>1703</v>
      </c>
      <c r="C4776" s="36" t="str">
        <f>SICODI!G1705</f>
        <v>TMC246</v>
      </c>
      <c r="D4776" s="140" t="str">
        <f>SICODI!H1705</f>
        <v>TRANSFORMADOR MONOFASICO AEREO CONVENCIONAL DE 37.5 KVA; 5.8/0.38-0.22 KV.</v>
      </c>
      <c r="E4776" s="36" t="str">
        <f>SICODI!I1705</f>
        <v>UND.</v>
      </c>
      <c r="F4776" s="36"/>
      <c r="G4776" s="66">
        <f>SICODI!J1705</f>
        <v>1236.19</v>
      </c>
    </row>
    <row r="4777" spans="2:7" x14ac:dyDescent="0.2">
      <c r="B4777" s="36">
        <v>1704</v>
      </c>
      <c r="C4777" s="36" t="str">
        <f>SICODI!G1706</f>
        <v>TMC247</v>
      </c>
      <c r="D4777" s="140" t="str">
        <f>SICODI!H1706</f>
        <v>TRANSFORMADOR MONOFASICO AEREO CONVENCIONAL DE 37.5 KVA; 12/0.38-0.22 KV.</v>
      </c>
      <c r="E4777" s="36" t="str">
        <f>SICODI!I1706</f>
        <v>UND.</v>
      </c>
      <c r="F4777" s="36"/>
      <c r="G4777" s="66">
        <f>SICODI!J1706</f>
        <v>3535.36</v>
      </c>
    </row>
    <row r="4778" spans="2:7" x14ac:dyDescent="0.2">
      <c r="B4778" s="36">
        <v>1705</v>
      </c>
      <c r="C4778" s="36" t="str">
        <f>SICODI!G1707</f>
        <v>TMC248</v>
      </c>
      <c r="D4778" s="140" t="str">
        <f>SICODI!H1707</f>
        <v>TRANSFORMADOR MONOFASICO DE 15 KVA, 7.62/0.44-0.22 KV.</v>
      </c>
      <c r="E4778" s="36" t="str">
        <f>SICODI!I1707</f>
        <v>UND.</v>
      </c>
      <c r="F4778" s="36"/>
      <c r="G4778" s="66">
        <f>SICODI!J1707</f>
        <v>846.71</v>
      </c>
    </row>
    <row r="4779" spans="2:7" x14ac:dyDescent="0.2">
      <c r="B4779" s="36">
        <v>1706</v>
      </c>
      <c r="C4779" s="36" t="str">
        <f>SICODI!G1708</f>
        <v>TMC249</v>
      </c>
      <c r="D4779" s="140" t="str">
        <f>SICODI!H1708</f>
        <v>TRANSFORMADOR MONOFASICO DE 100 KVA, 7.62/0.22 KV.</v>
      </c>
      <c r="E4779" s="36" t="str">
        <f>SICODI!I1708</f>
        <v>UND.</v>
      </c>
      <c r="F4779" s="36"/>
      <c r="G4779" s="66">
        <f>SICODI!J1708</f>
        <v>4897.1000000000004</v>
      </c>
    </row>
    <row r="4780" spans="2:7" x14ac:dyDescent="0.2">
      <c r="B4780" s="36">
        <v>1707</v>
      </c>
      <c r="C4780" s="36" t="str">
        <f>SICODI!G1709</f>
        <v>TMC25</v>
      </c>
      <c r="D4780" s="140" t="str">
        <f>SICODI!H1709</f>
        <v>TRANSFORMADOR MONOFASICO AEREO CONVENCIONAL DE 37.5 KVA; 13.2/0.22 KV.</v>
      </c>
      <c r="E4780" s="36" t="str">
        <f>SICODI!I1709</f>
        <v>UND.</v>
      </c>
      <c r="F4780" s="36"/>
      <c r="G4780" s="66">
        <f>SICODI!J1709</f>
        <v>2435.25</v>
      </c>
    </row>
    <row r="4781" spans="2:7" x14ac:dyDescent="0.2">
      <c r="B4781" s="36">
        <v>1708</v>
      </c>
      <c r="C4781" s="36" t="str">
        <f>SICODI!G1710</f>
        <v>TMC250</v>
      </c>
      <c r="D4781" s="140" t="str">
        <f>SICODI!H1710</f>
        <v>TRANSFORMADOR MONOFASICO DE 100 KVA, 10/0.22 KV.</v>
      </c>
      <c r="E4781" s="36" t="str">
        <f>SICODI!I1710</f>
        <v>UND.</v>
      </c>
      <c r="F4781" s="36"/>
      <c r="G4781" s="66">
        <f>SICODI!J1710</f>
        <v>4898.1000000000004</v>
      </c>
    </row>
    <row r="4782" spans="2:7" x14ac:dyDescent="0.2">
      <c r="B4782" s="36">
        <v>1709</v>
      </c>
      <c r="C4782" s="36" t="str">
        <f>SICODI!G1711</f>
        <v>TMC251</v>
      </c>
      <c r="D4782" s="140" t="str">
        <f>SICODI!H1711</f>
        <v>TRANSFORMADOR MONOFASICO DE 100 KVA, 22.9/0.22 KV.</v>
      </c>
      <c r="E4782" s="36" t="str">
        <f>SICODI!I1711</f>
        <v>UND.</v>
      </c>
      <c r="F4782" s="36"/>
      <c r="G4782" s="66">
        <f>SICODI!J1711</f>
        <v>5054.8999999999996</v>
      </c>
    </row>
    <row r="4783" spans="2:7" x14ac:dyDescent="0.2">
      <c r="B4783" s="36">
        <v>1710</v>
      </c>
      <c r="C4783" s="36" t="str">
        <f>SICODI!G1712</f>
        <v>TMC26</v>
      </c>
      <c r="D4783" s="140" t="str">
        <f>SICODI!H1712</f>
        <v>TRANSFORMADOR MONOFASICO AEREO CONVENCIONAL DE 37.5 KVA; 13.2/0.44-0.22 KV.</v>
      </c>
      <c r="E4783" s="36" t="str">
        <f>SICODI!I1712</f>
        <v>UND.</v>
      </c>
      <c r="F4783" s="36"/>
      <c r="G4783" s="66">
        <f>SICODI!J1712</f>
        <v>2435.25</v>
      </c>
    </row>
    <row r="4784" spans="2:7" x14ac:dyDescent="0.2">
      <c r="B4784" s="36">
        <v>1711</v>
      </c>
      <c r="C4784" s="36" t="str">
        <f>SICODI!G1713</f>
        <v>TMC27</v>
      </c>
      <c r="D4784" s="140" t="str">
        <f>SICODI!H1713</f>
        <v>TRANSFORMADOR MONOFASICO AEREO CONVENCIONAL DE 37.5 KVA; 22.9/0.22 KV.</v>
      </c>
      <c r="E4784" s="36" t="str">
        <f>SICODI!I1713</f>
        <v>UND.</v>
      </c>
      <c r="F4784" s="36"/>
      <c r="G4784" s="66">
        <f>SICODI!J1713</f>
        <v>2933.65</v>
      </c>
    </row>
    <row r="4785" spans="2:7" x14ac:dyDescent="0.2">
      <c r="B4785" s="36">
        <v>1712</v>
      </c>
      <c r="C4785" s="36" t="str">
        <f>SICODI!G1714</f>
        <v>TMC28</v>
      </c>
      <c r="D4785" s="140" t="str">
        <f>SICODI!H1714</f>
        <v>TRANSFORMADOR MONOFASICO AEREO CONVENCIONAL DE 50 KVA;  7.62/0.44-0.22 KV.</v>
      </c>
      <c r="E4785" s="36" t="str">
        <f>SICODI!I1714</f>
        <v>UND.</v>
      </c>
      <c r="F4785" s="36"/>
      <c r="G4785" s="66">
        <f>SICODI!J1714</f>
        <v>1392.14</v>
      </c>
    </row>
    <row r="4786" spans="2:7" x14ac:dyDescent="0.2">
      <c r="B4786" s="36">
        <v>1713</v>
      </c>
      <c r="C4786" s="36" t="str">
        <f>SICODI!G1715</f>
        <v>TMC29</v>
      </c>
      <c r="D4786" s="140" t="str">
        <f>SICODI!H1715</f>
        <v>TRANSFORMADOR MONOFASICO AEREO CONVENCIONAL DE 50 KVA; 10/0.22 KV.</v>
      </c>
      <c r="E4786" s="36" t="str">
        <f>SICODI!I1715</f>
        <v>UND.</v>
      </c>
      <c r="F4786" s="36"/>
      <c r="G4786" s="66">
        <f>SICODI!J1715</f>
        <v>1508.95</v>
      </c>
    </row>
    <row r="4787" spans="2:7" x14ac:dyDescent="0.2">
      <c r="B4787" s="36">
        <v>1714</v>
      </c>
      <c r="C4787" s="36" t="str">
        <f>SICODI!G1716</f>
        <v>TMC30</v>
      </c>
      <c r="D4787" s="140" t="str">
        <f>SICODI!H1716</f>
        <v>TRANSFORMADOR MONOFASICO AEREO CONVENCIONAL DE 50 KVA; 13.2/0.22 KV.</v>
      </c>
      <c r="E4787" s="36" t="str">
        <f>SICODI!I1716</f>
        <v>UND.</v>
      </c>
      <c r="F4787" s="36"/>
      <c r="G4787" s="66">
        <f>SICODI!J1716</f>
        <v>2781.66</v>
      </c>
    </row>
    <row r="4788" spans="2:7" x14ac:dyDescent="0.2">
      <c r="B4788" s="36">
        <v>1715</v>
      </c>
      <c r="C4788" s="36" t="str">
        <f>SICODI!G1717</f>
        <v>TMC31</v>
      </c>
      <c r="D4788" s="140" t="str">
        <f>SICODI!H1717</f>
        <v>TRANSFORMADOR MONOFASICO AEREO CONVENCIONAL DE 50 KVA; 13.2/0.44-0.22 KV.</v>
      </c>
      <c r="E4788" s="36" t="str">
        <f>SICODI!I1717</f>
        <v>UND.</v>
      </c>
      <c r="F4788" s="36"/>
      <c r="G4788" s="66">
        <f>SICODI!J1717</f>
        <v>2781.66</v>
      </c>
    </row>
    <row r="4789" spans="2:7" x14ac:dyDescent="0.2">
      <c r="B4789" s="36">
        <v>1716</v>
      </c>
      <c r="C4789" s="36" t="str">
        <f>SICODI!G1718</f>
        <v>TMC32</v>
      </c>
      <c r="D4789" s="140" t="str">
        <f>SICODI!H1718</f>
        <v>TRANSFORMADOR MONOFASICO AEREO CONVENCIONAL DE 50 KVA; 22.9/0.22 KV.</v>
      </c>
      <c r="E4789" s="36" t="str">
        <f>SICODI!I1718</f>
        <v>UND.</v>
      </c>
      <c r="F4789" s="36"/>
      <c r="G4789" s="66">
        <f>SICODI!J1718</f>
        <v>3368.64</v>
      </c>
    </row>
    <row r="4790" spans="2:7" x14ac:dyDescent="0.2">
      <c r="B4790" s="36">
        <v>1717</v>
      </c>
      <c r="C4790" s="36" t="str">
        <f>SICODI!G1719</f>
        <v>TMC33</v>
      </c>
      <c r="D4790" s="140" t="str">
        <f>SICODI!H1719</f>
        <v>TRANSFORMADOR MONOFASICO AEREO CONVENCIONAL DE 75 KVA;  7.62/0.44-0.22 KV.</v>
      </c>
      <c r="E4790" s="36" t="str">
        <f>SICODI!I1719</f>
        <v>UND.</v>
      </c>
      <c r="F4790" s="36"/>
      <c r="G4790" s="66">
        <f>SICODI!J1719</f>
        <v>1645.92</v>
      </c>
    </row>
    <row r="4791" spans="2:7" x14ac:dyDescent="0.2">
      <c r="B4791" s="36">
        <v>1718</v>
      </c>
      <c r="C4791" s="36" t="str">
        <f>SICODI!G1720</f>
        <v>TMC34</v>
      </c>
      <c r="D4791" s="140" t="str">
        <f>SICODI!H1720</f>
        <v>TRANSFORMADOR MONOFASICO AEREO CONVENCIONAL DE 75 KVA; 10/0.22 KV.</v>
      </c>
      <c r="E4791" s="36" t="str">
        <f>SICODI!I1720</f>
        <v>UND.</v>
      </c>
      <c r="F4791" s="36"/>
      <c r="G4791" s="66">
        <f>SICODI!J1720</f>
        <v>1811.58</v>
      </c>
    </row>
    <row r="4792" spans="2:7" x14ac:dyDescent="0.2">
      <c r="B4792" s="36">
        <v>1719</v>
      </c>
      <c r="C4792" s="36" t="str">
        <f>SICODI!G1721</f>
        <v>TMC35</v>
      </c>
      <c r="D4792" s="140" t="str">
        <f>SICODI!H1721</f>
        <v>TRANSFORMADOR MONOFASICO AEREO CONVENCIONAL DE 75 KVA; 13.2/0.22 KV.</v>
      </c>
      <c r="E4792" s="36" t="str">
        <f>SICODI!I1721</f>
        <v>UND.</v>
      </c>
      <c r="F4792" s="36"/>
      <c r="G4792" s="66">
        <f>SICODI!J1721</f>
        <v>3355.14</v>
      </c>
    </row>
    <row r="4793" spans="2:7" x14ac:dyDescent="0.2">
      <c r="B4793" s="36">
        <v>1720</v>
      </c>
      <c r="C4793" s="36" t="str">
        <f>SICODI!G1722</f>
        <v>TMC36</v>
      </c>
      <c r="D4793" s="140" t="str">
        <f>SICODI!H1722</f>
        <v>TRANSFORMADOR MONOFASICO AEREO CONVENCIONAL DE 75 KVA; 13.2/0.44-0.22 KV.</v>
      </c>
      <c r="E4793" s="36" t="str">
        <f>SICODI!I1722</f>
        <v>UND.</v>
      </c>
      <c r="F4793" s="36"/>
      <c r="G4793" s="66">
        <f>SICODI!J1722</f>
        <v>3355.14</v>
      </c>
    </row>
    <row r="4794" spans="2:7" x14ac:dyDescent="0.2">
      <c r="B4794" s="36">
        <v>1721</v>
      </c>
      <c r="C4794" s="36" t="str">
        <f>SICODI!G1723</f>
        <v>TMC37</v>
      </c>
      <c r="D4794" s="140" t="str">
        <f>SICODI!H1723</f>
        <v>TRANSFORMADOR MONOFASICO AEREO CONVENCIONAL DE 75 KVA; 22.9/0.22 KV.</v>
      </c>
      <c r="E4794" s="36" t="str">
        <f>SICODI!I1723</f>
        <v>UND.</v>
      </c>
      <c r="F4794" s="36"/>
      <c r="G4794" s="66">
        <f>SICODI!J1723</f>
        <v>4093.4</v>
      </c>
    </row>
    <row r="4795" spans="2:7" x14ac:dyDescent="0.2">
      <c r="B4795" s="36">
        <v>1722</v>
      </c>
      <c r="C4795" s="36" t="str">
        <f>SICODI!G1724</f>
        <v>TMC38</v>
      </c>
      <c r="D4795" s="140" t="str">
        <f>SICODI!H1724</f>
        <v>TRANSFORMADOR MONOFASICO AEREO CONVENCIONAL DE  1,5 KVA;  7.62/0.44-0.22 KV.</v>
      </c>
      <c r="E4795" s="36" t="str">
        <f>SICODI!I1724</f>
        <v>UND.</v>
      </c>
      <c r="F4795" s="36"/>
      <c r="G4795" s="66">
        <f>SICODI!J1724</f>
        <v>327.14</v>
      </c>
    </row>
    <row r="4796" spans="2:7" x14ac:dyDescent="0.2">
      <c r="B4796" s="36">
        <v>1723</v>
      </c>
      <c r="C4796" s="36" t="str">
        <f>SICODI!G1725</f>
        <v>TMC39</v>
      </c>
      <c r="D4796" s="140" t="str">
        <f>SICODI!H1725</f>
        <v>TRANSFORMADOR MONOFASICO AEREO CONVENCIONAL DE  1,5 KVA; 10/0.22 KV.</v>
      </c>
      <c r="E4796" s="36" t="str">
        <f>SICODI!I1725</f>
        <v>UND.</v>
      </c>
      <c r="F4796" s="36"/>
      <c r="G4796" s="66">
        <f>SICODI!J1725</f>
        <v>310.57</v>
      </c>
    </row>
    <row r="4797" spans="2:7" x14ac:dyDescent="0.2">
      <c r="B4797" s="36">
        <v>1724</v>
      </c>
      <c r="C4797" s="36" t="str">
        <f>SICODI!G1726</f>
        <v>TMC40</v>
      </c>
      <c r="D4797" s="140" t="str">
        <f>SICODI!H1726</f>
        <v>TRANSFORMADOR MONOFASICO AEREO CONVENCIONAL DE  1,5 KVA; 13.2/0.22 KV.</v>
      </c>
      <c r="E4797" s="36" t="str">
        <f>SICODI!I1726</f>
        <v>UND.</v>
      </c>
      <c r="F4797" s="36"/>
      <c r="G4797" s="66">
        <f>SICODI!J1726</f>
        <v>549.89</v>
      </c>
    </row>
    <row r="4798" spans="2:7" x14ac:dyDescent="0.2">
      <c r="B4798" s="36">
        <v>1725</v>
      </c>
      <c r="C4798" s="36" t="str">
        <f>SICODI!G1727</f>
        <v>TMC41</v>
      </c>
      <c r="D4798" s="140" t="str">
        <f>SICODI!H1727</f>
        <v>TRANSFORMADOR MONOFASICO AEREO CONVENCIONAL DE  1,5 KVA; 13.2/0.44-0.22 KV.</v>
      </c>
      <c r="E4798" s="36" t="str">
        <f>SICODI!I1727</f>
        <v>UND.</v>
      </c>
      <c r="F4798" s="36"/>
      <c r="G4798" s="66">
        <f>SICODI!J1727</f>
        <v>549.89</v>
      </c>
    </row>
    <row r="4799" spans="2:7" x14ac:dyDescent="0.2">
      <c r="B4799" s="36">
        <v>1726</v>
      </c>
      <c r="C4799" s="36" t="str">
        <f>SICODI!G1728</f>
        <v>TMC42</v>
      </c>
      <c r="D4799" s="140" t="str">
        <f>SICODI!H1728</f>
        <v>TRANSFORMADOR MONOFASICO AEREO CONVENCIONAL DE  1,5 KVA; 22.9/0.22 KV.</v>
      </c>
      <c r="E4799" s="36" t="str">
        <f>SICODI!I1728</f>
        <v>UND.</v>
      </c>
      <c r="F4799" s="36"/>
      <c r="G4799" s="66">
        <f>SICODI!J1728</f>
        <v>624.54</v>
      </c>
    </row>
    <row r="4800" spans="2:7" x14ac:dyDescent="0.2">
      <c r="B4800" s="36">
        <v>1727</v>
      </c>
      <c r="C4800" s="36" t="str">
        <f>SICODI!G1729</f>
        <v>TMC43</v>
      </c>
      <c r="D4800" s="140" t="str">
        <f>SICODI!H1729</f>
        <v>TRANSFORMADOR MONOFASICO AEREO CONVENCIONAL DE  3 KVA;  7.62/0.44-0.22 KV.</v>
      </c>
      <c r="E4800" s="36" t="str">
        <f>SICODI!I1729</f>
        <v>UND.</v>
      </c>
      <c r="F4800" s="36"/>
      <c r="G4800" s="66">
        <f>SICODI!J1729</f>
        <v>435.57</v>
      </c>
    </row>
    <row r="4801" spans="2:7" x14ac:dyDescent="0.2">
      <c r="B4801" s="36">
        <v>1728</v>
      </c>
      <c r="C4801" s="36" t="str">
        <f>SICODI!G1730</f>
        <v>TMC44</v>
      </c>
      <c r="D4801" s="140" t="str">
        <f>SICODI!H1730</f>
        <v>TRANSFORMADOR MONOFASICO AEREO CONVENCIONAL DE  3 KVA; 10/0.22 KV.</v>
      </c>
      <c r="E4801" s="36" t="str">
        <f>SICODI!I1730</f>
        <v>UND.</v>
      </c>
      <c r="F4801" s="36"/>
      <c r="G4801" s="66">
        <f>SICODI!J1730</f>
        <v>424.49</v>
      </c>
    </row>
    <row r="4802" spans="2:7" x14ac:dyDescent="0.2">
      <c r="B4802" s="36">
        <v>1729</v>
      </c>
      <c r="C4802" s="36" t="str">
        <f>SICODI!G1731</f>
        <v>TMC45</v>
      </c>
      <c r="D4802" s="140" t="str">
        <f>SICODI!H1731</f>
        <v>TRANSFORMADOR MONOFASICO AEREO CONVENCIONAL DE  3 KVA; 13.2/0.22 KV.</v>
      </c>
      <c r="E4802" s="36" t="str">
        <f>SICODI!I1731</f>
        <v>UND.</v>
      </c>
      <c r="F4802" s="36"/>
      <c r="G4802" s="66">
        <f>SICODI!J1731</f>
        <v>643.96</v>
      </c>
    </row>
    <row r="4803" spans="2:7" x14ac:dyDescent="0.2">
      <c r="B4803" s="36">
        <v>1730</v>
      </c>
      <c r="C4803" s="36" t="str">
        <f>SICODI!G1732</f>
        <v>TMC46</v>
      </c>
      <c r="D4803" s="140" t="str">
        <f>SICODI!H1732</f>
        <v>TRANSFORMADOR MONOFASICO AEREO CONVENCIONAL DE  3 KVA; 13.2/0.44-0.22 KV.</v>
      </c>
      <c r="E4803" s="36" t="str">
        <f>SICODI!I1732</f>
        <v>UND.</v>
      </c>
      <c r="F4803" s="36"/>
      <c r="G4803" s="66">
        <f>SICODI!J1732</f>
        <v>643.96</v>
      </c>
    </row>
    <row r="4804" spans="2:7" x14ac:dyDescent="0.2">
      <c r="B4804" s="36">
        <v>1731</v>
      </c>
      <c r="C4804" s="36" t="str">
        <f>SICODI!G1733</f>
        <v>TMC47</v>
      </c>
      <c r="D4804" s="140" t="str">
        <f>SICODI!H1733</f>
        <v>TRANSFORMADOR MONOFASICO AEREO CONVENCIONAL DE  3 KVA; 22.9/0.22 KV.</v>
      </c>
      <c r="E4804" s="36" t="str">
        <f>SICODI!I1733</f>
        <v>UND.</v>
      </c>
      <c r="F4804" s="36"/>
      <c r="G4804" s="66">
        <f>SICODI!J1733</f>
        <v>871.43</v>
      </c>
    </row>
    <row r="4805" spans="2:7" x14ac:dyDescent="0.2">
      <c r="B4805" s="36">
        <v>1732</v>
      </c>
      <c r="C4805" s="36" t="str">
        <f>SICODI!G1734</f>
        <v>TMC48</v>
      </c>
      <c r="D4805" s="140" t="str">
        <f>SICODI!H1734</f>
        <v>TRANSFORMADOR MONOFASICO AEREO CONVENCIONAL DE  7 KVA;  7.62/0.44-0.22 KV.</v>
      </c>
      <c r="E4805" s="36" t="str">
        <f>SICODI!I1734</f>
        <v>UND.</v>
      </c>
      <c r="F4805" s="36"/>
      <c r="G4805" s="66">
        <f>SICODI!J1734</f>
        <v>618.07000000000005</v>
      </c>
    </row>
    <row r="4806" spans="2:7" x14ac:dyDescent="0.2">
      <c r="B4806" s="36">
        <v>1733</v>
      </c>
      <c r="C4806" s="36" t="str">
        <f>SICODI!G1735</f>
        <v>TMC49</v>
      </c>
      <c r="D4806" s="140" t="str">
        <f>SICODI!H1735</f>
        <v>TRANSFORMADOR MONOFASICO AEREO CONVENCIONAL DE  7 KVA; 10/0.22 KV.</v>
      </c>
      <c r="E4806" s="36" t="str">
        <f>SICODI!I1735</f>
        <v>UND.</v>
      </c>
      <c r="F4806" s="36"/>
      <c r="G4806" s="66">
        <f>SICODI!J1735</f>
        <v>621.94000000000005</v>
      </c>
    </row>
    <row r="4807" spans="2:7" x14ac:dyDescent="0.2">
      <c r="B4807" s="36">
        <v>1734</v>
      </c>
      <c r="C4807" s="36" t="str">
        <f>SICODI!G1736</f>
        <v>TMC50</v>
      </c>
      <c r="D4807" s="140" t="str">
        <f>SICODI!H1736</f>
        <v>TRANSFORMADOR MONOFASICO AEREO CONVENCIONAL DE  7 KVA; 13.2/0.22 KV.</v>
      </c>
      <c r="E4807" s="36" t="str">
        <f>SICODI!I1736</f>
        <v>UND.</v>
      </c>
      <c r="F4807" s="36"/>
      <c r="G4807" s="66">
        <f>SICODI!J1736</f>
        <v>1120.8800000000001</v>
      </c>
    </row>
    <row r="4808" spans="2:7" x14ac:dyDescent="0.2">
      <c r="B4808" s="36">
        <v>1735</v>
      </c>
      <c r="C4808" s="36" t="str">
        <f>SICODI!G1737</f>
        <v>TMC51</v>
      </c>
      <c r="D4808" s="140" t="str">
        <f>SICODI!H1737</f>
        <v>TRANSFORMADOR MONOFASICO AEREO CONVENCIONAL DE  7 KVA; 13.2/0.44-0.22 KV.</v>
      </c>
      <c r="E4808" s="36" t="str">
        <f>SICODI!I1737</f>
        <v>UND.</v>
      </c>
      <c r="F4808" s="36"/>
      <c r="G4808" s="66">
        <f>SICODI!J1737</f>
        <v>1120.8800000000001</v>
      </c>
    </row>
    <row r="4809" spans="2:7" x14ac:dyDescent="0.2">
      <c r="B4809" s="36">
        <v>1736</v>
      </c>
      <c r="C4809" s="36" t="str">
        <f>SICODI!G1738</f>
        <v>TMC52</v>
      </c>
      <c r="D4809" s="140" t="str">
        <f>SICODI!H1738</f>
        <v>TRANSFORMADOR MONOFASICO AEREO CONVENCIONAL DE  7 KVA; 22.9/0.22 KV.</v>
      </c>
      <c r="E4809" s="36" t="str">
        <f>SICODI!I1738</f>
        <v>UND.</v>
      </c>
      <c r="F4809" s="36"/>
      <c r="G4809" s="66">
        <f>SICODI!J1738</f>
        <v>1309.43</v>
      </c>
    </row>
    <row r="4810" spans="2:7" x14ac:dyDescent="0.2">
      <c r="B4810" s="36">
        <v>1737</v>
      </c>
      <c r="C4810" s="36" t="str">
        <f>SICODI!G1739</f>
        <v>TMC53</v>
      </c>
      <c r="D4810" s="140" t="str">
        <f>SICODI!H1739</f>
        <v>TRANSFORMADOR MONOFASICO AEREO CONVENCIONAL DE  20 KVA;  7.62/0.44-0.22 KV.</v>
      </c>
      <c r="E4810" s="36" t="str">
        <f>SICODI!I1739</f>
        <v>UND.</v>
      </c>
      <c r="F4810" s="36"/>
      <c r="G4810" s="66">
        <f>SICODI!J1739</f>
        <v>953.53</v>
      </c>
    </row>
    <row r="4811" spans="2:7" x14ac:dyDescent="0.2">
      <c r="B4811" s="36">
        <v>1738</v>
      </c>
      <c r="C4811" s="36" t="str">
        <f>SICODI!G1740</f>
        <v>TMC54</v>
      </c>
      <c r="D4811" s="140" t="str">
        <f>SICODI!H1740</f>
        <v>TRANSFORMADOR MONOFASICO AEREO CONVENCIONAL DE  20 KVA; 10/0.22 KV.</v>
      </c>
      <c r="E4811" s="36" t="str">
        <f>SICODI!I1740</f>
        <v>UND.</v>
      </c>
      <c r="F4811" s="36"/>
      <c r="G4811" s="66">
        <f>SICODI!J1740</f>
        <v>998.35</v>
      </c>
    </row>
    <row r="4812" spans="2:7" x14ac:dyDescent="0.2">
      <c r="B4812" s="36">
        <v>1739</v>
      </c>
      <c r="C4812" s="36" t="str">
        <f>SICODI!G1741</f>
        <v>TMC55</v>
      </c>
      <c r="D4812" s="140" t="str">
        <f>SICODI!H1741</f>
        <v>TRANSFORMADOR MONOFASICO AEREO CONVENCIONAL DE  20 KVA; 13.2/0.22 KV.</v>
      </c>
      <c r="E4812" s="36" t="str">
        <f>SICODI!I1741</f>
        <v>UND.</v>
      </c>
      <c r="F4812" s="36"/>
      <c r="G4812" s="66">
        <f>SICODI!J1741</f>
        <v>1821.11</v>
      </c>
    </row>
    <row r="4813" spans="2:7" x14ac:dyDescent="0.2">
      <c r="B4813" s="36">
        <v>1740</v>
      </c>
      <c r="C4813" s="36" t="str">
        <f>SICODI!G1742</f>
        <v>TMC56</v>
      </c>
      <c r="D4813" s="140" t="str">
        <f>SICODI!H1742</f>
        <v>TRANSFORMADOR MONOFASICO AEREO CONVENCIONAL DE  20 KVA; 13.2/0.44-0.22 KV.</v>
      </c>
      <c r="E4813" s="36" t="str">
        <f>SICODI!I1742</f>
        <v>UND.</v>
      </c>
      <c r="F4813" s="36"/>
      <c r="G4813" s="66">
        <f>SICODI!J1742</f>
        <v>1821.11</v>
      </c>
    </row>
    <row r="4814" spans="2:7" x14ac:dyDescent="0.2">
      <c r="B4814" s="36">
        <v>1741</v>
      </c>
      <c r="C4814" s="36" t="str">
        <f>SICODI!G1743</f>
        <v>TMC57</v>
      </c>
      <c r="D4814" s="140" t="str">
        <f>SICODI!H1743</f>
        <v>TRANSFORMADOR MONOFASICO AEREO CONVENCIONAL DE  20 KVA; 22.9/0.22 KV.</v>
      </c>
      <c r="E4814" s="36" t="str">
        <f>SICODI!I1743</f>
        <v>UND.</v>
      </c>
      <c r="F4814" s="36"/>
      <c r="G4814" s="66">
        <f>SICODI!J1743</f>
        <v>2168.7199999999998</v>
      </c>
    </row>
    <row r="4815" spans="2:7" x14ac:dyDescent="0.2">
      <c r="B4815" s="36">
        <v>1742</v>
      </c>
      <c r="C4815" s="36" t="str">
        <f>SICODI!G1744</f>
        <v>TMC58</v>
      </c>
      <c r="D4815" s="140" t="str">
        <f>SICODI!H1744</f>
        <v>TRANSFORMADOR MONOFASICO AEREO CONVENCIONAL DE  30 KVA;  7.62/0.44-0.22 KV.</v>
      </c>
      <c r="E4815" s="36" t="str">
        <f>SICODI!I1744</f>
        <v>UND.</v>
      </c>
      <c r="F4815" s="36"/>
      <c r="G4815" s="66">
        <f>SICODI!J1744</f>
        <v>1127.3499999999999</v>
      </c>
    </row>
    <row r="4816" spans="2:7" x14ac:dyDescent="0.2">
      <c r="B4816" s="36">
        <v>1743</v>
      </c>
      <c r="C4816" s="36" t="str">
        <f>SICODI!G1745</f>
        <v>TMC59</v>
      </c>
      <c r="D4816" s="140" t="str">
        <f>SICODI!H1745</f>
        <v>TRANSFORMADOR MONOFASICO AEREO CONVENCIONAL DE  30 KVA; 10/0.22 KV.</v>
      </c>
      <c r="E4816" s="36" t="str">
        <f>SICODI!I1745</f>
        <v>UND.</v>
      </c>
      <c r="F4816" s="36"/>
      <c r="G4816" s="66">
        <f>SICODI!J1745</f>
        <v>1198.58</v>
      </c>
    </row>
    <row r="4817" spans="2:7" x14ac:dyDescent="0.2">
      <c r="B4817" s="36">
        <v>1744</v>
      </c>
      <c r="C4817" s="36" t="str">
        <f>SICODI!G1746</f>
        <v>TMC60</v>
      </c>
      <c r="D4817" s="140" t="str">
        <f>SICODI!H1746</f>
        <v>TRANSFORMADOR MONOFASICO AEREO CONVENCIONAL DE  30 KVA; 13.2/0.22 KV.</v>
      </c>
      <c r="E4817" s="36" t="str">
        <f>SICODI!I1746</f>
        <v>UND.</v>
      </c>
      <c r="F4817" s="36"/>
      <c r="G4817" s="66">
        <f>SICODI!J1746</f>
        <v>2196.56</v>
      </c>
    </row>
    <row r="4818" spans="2:7" x14ac:dyDescent="0.2">
      <c r="B4818" s="36">
        <v>1745</v>
      </c>
      <c r="C4818" s="36" t="str">
        <f>SICODI!G1747</f>
        <v>TMC61</v>
      </c>
      <c r="D4818" s="140" t="str">
        <f>SICODI!H1747</f>
        <v>TRANSFORMADOR MONOFASICO AEREO CONVENCIONAL DE  30 KVA; 13.2/0.44-0.22 KV.</v>
      </c>
      <c r="E4818" s="36" t="str">
        <f>SICODI!I1747</f>
        <v>UND.</v>
      </c>
      <c r="F4818" s="36"/>
      <c r="G4818" s="66">
        <f>SICODI!J1747</f>
        <v>2196.56</v>
      </c>
    </row>
    <row r="4819" spans="2:7" x14ac:dyDescent="0.2">
      <c r="B4819" s="36">
        <v>1746</v>
      </c>
      <c r="C4819" s="36" t="str">
        <f>SICODI!G1748</f>
        <v>TMC62</v>
      </c>
      <c r="D4819" s="140" t="str">
        <f>SICODI!H1748</f>
        <v>TRANSFORMADOR MONOFASICO AEREO CONVENCIONAL DE  30 KVA; 22.9/0.22 KV.</v>
      </c>
      <c r="E4819" s="36" t="str">
        <f>SICODI!I1748</f>
        <v>UND.</v>
      </c>
      <c r="F4819" s="36"/>
      <c r="G4819" s="66">
        <f>SICODI!J1748</f>
        <v>2635.32</v>
      </c>
    </row>
    <row r="4820" spans="2:7" x14ac:dyDescent="0.2">
      <c r="B4820" s="36">
        <v>1747</v>
      </c>
      <c r="C4820" s="36" t="str">
        <f>SICODI!G1749</f>
        <v>TMC63</v>
      </c>
      <c r="D4820" s="140" t="str">
        <f>SICODI!H1749</f>
        <v>TRANSFORMADOR MONOFASICO AEREO CONVENCIONAL DE  40 KVA;  7.62/0.44-0.22 KV.</v>
      </c>
      <c r="E4820" s="36" t="str">
        <f>SICODI!I1749</f>
        <v>UND.</v>
      </c>
      <c r="F4820" s="36"/>
      <c r="G4820" s="66">
        <f>SICODI!J1749</f>
        <v>1269.58</v>
      </c>
    </row>
    <row r="4821" spans="2:7" x14ac:dyDescent="0.2">
      <c r="B4821" s="36">
        <v>1748</v>
      </c>
      <c r="C4821" s="36" t="str">
        <f>SICODI!G1750</f>
        <v>TMC64</v>
      </c>
      <c r="D4821" s="140" t="str">
        <f>SICODI!H1750</f>
        <v>TRANSFORMADOR MONOFASICO AEREO CONVENCIONAL DE  40 KVA; 10/0.22 KV.</v>
      </c>
      <c r="E4821" s="36" t="str">
        <f>SICODI!I1750</f>
        <v>UND.</v>
      </c>
      <c r="F4821" s="36"/>
      <c r="G4821" s="66">
        <f>SICODI!J1750</f>
        <v>1364.55</v>
      </c>
    </row>
    <row r="4822" spans="2:7" x14ac:dyDescent="0.2">
      <c r="B4822" s="36">
        <v>1749</v>
      </c>
      <c r="C4822" s="36" t="str">
        <f>SICODI!G1751</f>
        <v>TMC65</v>
      </c>
      <c r="D4822" s="140" t="str">
        <f>SICODI!H1751</f>
        <v>TRANSFORMADOR MONOFASICO AEREO CONVENCIONAL DE  40 KVA; 13.2/0.22 KV.</v>
      </c>
      <c r="E4822" s="36" t="str">
        <f>SICODI!I1751</f>
        <v>UND.</v>
      </c>
      <c r="F4822" s="36"/>
      <c r="G4822" s="66">
        <f>SICODI!J1751</f>
        <v>2509.0100000000002</v>
      </c>
    </row>
    <row r="4823" spans="2:7" x14ac:dyDescent="0.2">
      <c r="B4823" s="36">
        <v>1750</v>
      </c>
      <c r="C4823" s="36" t="str">
        <f>SICODI!G1752</f>
        <v>TMC66</v>
      </c>
      <c r="D4823" s="140" t="str">
        <f>SICODI!H1752</f>
        <v>TRANSFORMADOR MONOFASICO AEREO CONVENCIONAL DE  40 KVA; 13.2/0.44-0.22 KV.</v>
      </c>
      <c r="E4823" s="36" t="str">
        <f>SICODI!I1752</f>
        <v>UND.</v>
      </c>
      <c r="F4823" s="36"/>
      <c r="G4823" s="66">
        <f>SICODI!J1752</f>
        <v>2509.0100000000002</v>
      </c>
    </row>
    <row r="4824" spans="2:7" x14ac:dyDescent="0.2">
      <c r="B4824" s="36">
        <v>1751</v>
      </c>
      <c r="C4824" s="36" t="str">
        <f>SICODI!G1753</f>
        <v>TMC67</v>
      </c>
      <c r="D4824" s="140" t="str">
        <f>SICODI!H1753</f>
        <v>TRANSFORMADOR MONOFASICO AEREO CONVENCIONAL DE  40 KVA; 22.9/0.22 KV.</v>
      </c>
      <c r="E4824" s="36" t="str">
        <f>SICODI!I1753</f>
        <v>UND.</v>
      </c>
      <c r="F4824" s="36"/>
      <c r="G4824" s="66">
        <f>SICODI!J1753</f>
        <v>3026.07</v>
      </c>
    </row>
    <row r="4825" spans="2:7" x14ac:dyDescent="0.2">
      <c r="B4825" s="36">
        <v>1752</v>
      </c>
      <c r="C4825" s="36" t="str">
        <f>SICODI!G1754</f>
        <v>TMC68</v>
      </c>
      <c r="D4825" s="140" t="str">
        <f>SICODI!H1754</f>
        <v>TRANSFORMADOR MONOFASICO AEREO CONVENCIONAL DE  80 KVA;  7.62/0.44-0.22 KV.</v>
      </c>
      <c r="E4825" s="36" t="str">
        <f>SICODI!I1754</f>
        <v>UND.</v>
      </c>
      <c r="F4825" s="36"/>
      <c r="G4825" s="66">
        <f>SICODI!J1754</f>
        <v>1690.38</v>
      </c>
    </row>
    <row r="4826" spans="2:7" x14ac:dyDescent="0.2">
      <c r="B4826" s="36">
        <v>1753</v>
      </c>
      <c r="C4826" s="36" t="str">
        <f>SICODI!G1755</f>
        <v>TMC69</v>
      </c>
      <c r="D4826" s="140" t="str">
        <f>SICODI!H1755</f>
        <v>TRANSFORMADOR MONOFASICO AEREO CONVENCIONAL DE  80 KVA; 10/0.22 KV.</v>
      </c>
      <c r="E4826" s="36" t="str">
        <f>SICODI!I1755</f>
        <v>UND.</v>
      </c>
      <c r="F4826" s="36"/>
      <c r="G4826" s="66">
        <f>SICODI!J1755</f>
        <v>1865.06</v>
      </c>
    </row>
    <row r="4827" spans="2:7" x14ac:dyDescent="0.2">
      <c r="B4827" s="36">
        <v>1754</v>
      </c>
      <c r="C4827" s="36" t="str">
        <f>SICODI!G1756</f>
        <v>TMC70</v>
      </c>
      <c r="D4827" s="140" t="str">
        <f>SICODI!H1756</f>
        <v>TRANSFORMADOR MONOFASICO AEREO CONVENCIONAL DE  80 KVA; 13.2/0.22 KV.</v>
      </c>
      <c r="E4827" s="36" t="str">
        <f>SICODI!I1756</f>
        <v>UND.</v>
      </c>
      <c r="F4827" s="36"/>
      <c r="G4827" s="66">
        <f>SICODI!J1756</f>
        <v>3456.75</v>
      </c>
    </row>
    <row r="4828" spans="2:7" x14ac:dyDescent="0.2">
      <c r="B4828" s="36">
        <v>1755</v>
      </c>
      <c r="C4828" s="36" t="str">
        <f>SICODI!G1757</f>
        <v>TMC71</v>
      </c>
      <c r="D4828" s="140" t="str">
        <f>SICODI!H1757</f>
        <v>TRANSFORMADOR MONOFASICO AEREO CONVENCIONAL DE  80 KVA; 13.2/0.44-0.22 KV.</v>
      </c>
      <c r="E4828" s="36" t="str">
        <f>SICODI!I1757</f>
        <v>UND.</v>
      </c>
      <c r="F4828" s="36"/>
      <c r="G4828" s="66">
        <f>SICODI!J1757</f>
        <v>3456.75</v>
      </c>
    </row>
    <row r="4829" spans="2:7" x14ac:dyDescent="0.2">
      <c r="B4829" s="36">
        <v>1756</v>
      </c>
      <c r="C4829" s="36" t="str">
        <f>SICODI!G1758</f>
        <v>TMC72</v>
      </c>
      <c r="D4829" s="140" t="str">
        <f>SICODI!H1758</f>
        <v>TRANSFORMADOR MONOFASICO AEREO CONVENCIONAL DE  80 KVA; 22.9/0.22 KV.</v>
      </c>
      <c r="E4829" s="36" t="str">
        <f>SICODI!I1758</f>
        <v>UND.</v>
      </c>
      <c r="F4829" s="36"/>
      <c r="G4829" s="66">
        <f>SICODI!J1758</f>
        <v>4222.3500000000004</v>
      </c>
    </row>
    <row r="4830" spans="2:7" x14ac:dyDescent="0.2">
      <c r="B4830" s="36">
        <v>1757</v>
      </c>
      <c r="C4830" s="36" t="str">
        <f>SICODI!G1759</f>
        <v>TMC73</v>
      </c>
      <c r="D4830" s="140" t="str">
        <f>SICODI!H1759</f>
        <v>TRANSFORMADOR MONOFASICO AEREO CONVENCIONAL DE  125 KVA;  7.62/0.44-0.22 KV.</v>
      </c>
      <c r="E4830" s="36" t="str">
        <f>SICODI!I1759</f>
        <v>UND.</v>
      </c>
      <c r="F4830" s="36"/>
      <c r="G4830" s="66">
        <f>SICODI!J1759</f>
        <v>2032.51</v>
      </c>
    </row>
    <row r="4831" spans="2:7" x14ac:dyDescent="0.2">
      <c r="B4831" s="36">
        <v>1758</v>
      </c>
      <c r="C4831" s="36" t="str">
        <f>SICODI!G1760</f>
        <v>TMC74</v>
      </c>
      <c r="D4831" s="140" t="str">
        <f>SICODI!H1760</f>
        <v>TRANSFORMADOR MONOFASICO AEREO CONVENCIONAL DE  125 KVA; 10/0.22 KV.</v>
      </c>
      <c r="E4831" s="36" t="str">
        <f>SICODI!I1760</f>
        <v>UND.</v>
      </c>
      <c r="F4831" s="36"/>
      <c r="G4831" s="66">
        <f>SICODI!J1760</f>
        <v>2280.69</v>
      </c>
    </row>
    <row r="4832" spans="2:7" x14ac:dyDescent="0.2">
      <c r="B4832" s="36">
        <v>1759</v>
      </c>
      <c r="C4832" s="36" t="str">
        <f>SICODI!G1761</f>
        <v>TMC75</v>
      </c>
      <c r="D4832" s="140" t="str">
        <f>SICODI!H1761</f>
        <v>TRANSFORMADOR MONOFASICO AEREO CONVENCIONAL DE  125 KVA; 13.2/0.22 KV.</v>
      </c>
      <c r="E4832" s="36" t="str">
        <f>SICODI!I1761</f>
        <v>UND.</v>
      </c>
      <c r="F4832" s="36"/>
      <c r="G4832" s="66">
        <f>SICODI!J1761</f>
        <v>3456.75</v>
      </c>
    </row>
    <row r="4833" spans="2:7" x14ac:dyDescent="0.2">
      <c r="B4833" s="36">
        <v>1760</v>
      </c>
      <c r="C4833" s="36" t="str">
        <f>SICODI!G1762</f>
        <v>TMC76</v>
      </c>
      <c r="D4833" s="140" t="str">
        <f>SICODI!H1762</f>
        <v>TRANSFORMADOR MONOFASICO AEREO CONVENCIONAL DE  125 KVA; 13.2/0.44-0.22 KV.</v>
      </c>
      <c r="E4833" s="36" t="str">
        <f>SICODI!I1762</f>
        <v>UND.</v>
      </c>
      <c r="F4833" s="36"/>
      <c r="G4833" s="66">
        <f>SICODI!J1762</f>
        <v>3456.75</v>
      </c>
    </row>
    <row r="4834" spans="2:7" x14ac:dyDescent="0.2">
      <c r="B4834" s="36">
        <v>1761</v>
      </c>
      <c r="C4834" s="36" t="str">
        <f>SICODI!G1763</f>
        <v>TMC77</v>
      </c>
      <c r="D4834" s="140" t="str">
        <f>SICODI!H1763</f>
        <v>TRANSFORMADOR MONOFASICO AEREO CONVENCIONAL DE  125 KVA; 22.9/0.22 KV.</v>
      </c>
      <c r="E4834" s="36" t="str">
        <f>SICODI!I1763</f>
        <v>UND.</v>
      </c>
      <c r="F4834" s="36"/>
      <c r="G4834" s="66">
        <f>SICODI!J1763</f>
        <v>5232.4399999999996</v>
      </c>
    </row>
    <row r="4835" spans="2:7" x14ac:dyDescent="0.2">
      <c r="B4835" s="36">
        <v>1762</v>
      </c>
      <c r="C4835" s="36" t="str">
        <f>SICODI!G1764</f>
        <v>TMC78</v>
      </c>
      <c r="D4835" s="140" t="str">
        <f>SICODI!H1764</f>
        <v>TRANSFORMADOR MONOFASICO AEREO CONVENCIONAL DE  5 KVA 2.3 / 0.44-0.22 KV</v>
      </c>
      <c r="E4835" s="36" t="str">
        <f>SICODI!I1764</f>
        <v>UND.</v>
      </c>
      <c r="F4835" s="36"/>
      <c r="G4835" s="66">
        <f>SICODI!J1764</f>
        <v>556.04999999999995</v>
      </c>
    </row>
    <row r="4836" spans="2:7" x14ac:dyDescent="0.2">
      <c r="B4836" s="36">
        <v>1763</v>
      </c>
      <c r="C4836" s="36" t="str">
        <f>SICODI!G1765</f>
        <v>TMC79</v>
      </c>
      <c r="D4836" s="140" t="str">
        <f>SICODI!H1765</f>
        <v>TRANSFORMADOR MONOFASICO AEREO CONVENCIONAL DE 10 KVA 2.3 / 0.44-0.22 KV</v>
      </c>
      <c r="E4836" s="36" t="str">
        <f>SICODI!I1765</f>
        <v>UND.</v>
      </c>
      <c r="F4836" s="36"/>
      <c r="G4836" s="66">
        <f>SICODI!J1765</f>
        <v>726.78</v>
      </c>
    </row>
    <row r="4837" spans="2:7" x14ac:dyDescent="0.2">
      <c r="B4837" s="36">
        <v>1764</v>
      </c>
      <c r="C4837" s="36" t="str">
        <f>SICODI!G1766</f>
        <v>TMC80</v>
      </c>
      <c r="D4837" s="140" t="str">
        <f>SICODI!H1766</f>
        <v>TRANSFORMADOR MONOFASICO DE 5 KVA, 22.9-10/0.44-0.22 KV.</v>
      </c>
      <c r="E4837" s="36" t="str">
        <f>SICODI!I1766</f>
        <v>UND.</v>
      </c>
      <c r="F4837" s="36"/>
      <c r="G4837" s="66">
        <f>SICODI!J1766</f>
        <v>871.43</v>
      </c>
    </row>
    <row r="4838" spans="2:7" x14ac:dyDescent="0.2">
      <c r="B4838" s="36">
        <v>1765</v>
      </c>
      <c r="C4838" s="36" t="str">
        <f>SICODI!G1767</f>
        <v>TMC81</v>
      </c>
      <c r="D4838" s="140" t="str">
        <f>SICODI!H1767</f>
        <v>TRANSFORMADOR MONOFASICO AEREO CONVENCIONAL DE 15 KVA 10 / 0.38-0.22 KV</v>
      </c>
      <c r="E4838" s="36" t="str">
        <f>SICODI!I1767</f>
        <v>UND.</v>
      </c>
      <c r="F4838" s="36"/>
      <c r="G4838" s="66">
        <f>SICODI!J1767</f>
        <v>876.92</v>
      </c>
    </row>
    <row r="4839" spans="2:7" x14ac:dyDescent="0.2">
      <c r="B4839" s="36">
        <v>1766</v>
      </c>
      <c r="C4839" s="36" t="str">
        <f>SICODI!G1768</f>
        <v>TMC82</v>
      </c>
      <c r="D4839" s="140" t="str">
        <f>SICODI!H1768</f>
        <v>TRANSFORMADOR MONOFASICO DE 5 KVA, 10/0.44-0.22 KV.</v>
      </c>
      <c r="E4839" s="36" t="str">
        <f>SICODI!I1768</f>
        <v>UND.</v>
      </c>
      <c r="F4839" s="36"/>
      <c r="G4839" s="66">
        <f>SICODI!J1768</f>
        <v>534.41</v>
      </c>
    </row>
    <row r="4840" spans="2:7" x14ac:dyDescent="0.2">
      <c r="B4840" s="36">
        <v>1767</v>
      </c>
      <c r="C4840" s="36" t="str">
        <f>SICODI!G1769</f>
        <v>TMC83</v>
      </c>
      <c r="D4840" s="140" t="str">
        <f>SICODI!H1769</f>
        <v>TRANSFORMADOR MONOFASICO AEREO CONVENCIONAL DE 15 KVA 2.3 / 0.44-0.22 KV</v>
      </c>
      <c r="E4840" s="36" t="str">
        <f>SICODI!I1769</f>
        <v>UND.</v>
      </c>
      <c r="F4840" s="36"/>
      <c r="G4840" s="66">
        <f>SICODI!J1769</f>
        <v>850.02</v>
      </c>
    </row>
    <row r="4841" spans="2:7" x14ac:dyDescent="0.2">
      <c r="B4841" s="36">
        <v>1768</v>
      </c>
      <c r="C4841" s="36" t="str">
        <f>SICODI!G1770</f>
        <v>TMC84</v>
      </c>
      <c r="D4841" s="140" t="str">
        <f>SICODI!H1770</f>
        <v>TRANSFORMADOR MONOFASICO DE 10 KVA, 22.9-10/0.44-0.22 KV.</v>
      </c>
      <c r="E4841" s="36" t="str">
        <f>SICODI!I1770</f>
        <v>UND.</v>
      </c>
      <c r="F4841" s="36"/>
      <c r="G4841" s="66">
        <f>SICODI!J1770</f>
        <v>1554.28</v>
      </c>
    </row>
    <row r="4842" spans="2:7" x14ac:dyDescent="0.2">
      <c r="B4842" s="36">
        <v>1769</v>
      </c>
      <c r="C4842" s="36" t="str">
        <f>SICODI!G1771</f>
        <v>TMC85</v>
      </c>
      <c r="D4842" s="140" t="str">
        <f>SICODI!H1771</f>
        <v>TRANSFORMADOR MONOFASICO AEREO CONVENCIONAL DE 15 KVA 13.2 / 0.38-0.22 KV</v>
      </c>
      <c r="E4842" s="36" t="str">
        <f>SICODI!I1771</f>
        <v>UND.</v>
      </c>
      <c r="F4842" s="36"/>
      <c r="G4842" s="66">
        <f>SICODI!J1771</f>
        <v>1594.32</v>
      </c>
    </row>
    <row r="4843" spans="2:7" x14ac:dyDescent="0.2">
      <c r="B4843" s="36">
        <v>1770</v>
      </c>
      <c r="C4843" s="36" t="str">
        <f>SICODI!G1772</f>
        <v>TMC86</v>
      </c>
      <c r="D4843" s="140" t="str">
        <f>SICODI!H1772</f>
        <v>TRANSFORMADOR MONOFASICO DE 10 KVA, 10/0.44-0.22 KV.</v>
      </c>
      <c r="E4843" s="36" t="str">
        <f>SICODI!I1772</f>
        <v>UND.</v>
      </c>
      <c r="F4843" s="36"/>
      <c r="G4843" s="66">
        <f>SICODI!J1772</f>
        <v>730.43</v>
      </c>
    </row>
    <row r="4844" spans="2:7" x14ac:dyDescent="0.2">
      <c r="B4844" s="36">
        <v>1771</v>
      </c>
      <c r="C4844" s="36" t="str">
        <f>SICODI!G1773</f>
        <v>TMC87</v>
      </c>
      <c r="D4844" s="140" t="str">
        <f>SICODI!H1773</f>
        <v>TRANSFORMADOR MONOFASICO AEREO CONVENCIONAL DE 25 KVA 2.3 / 0.22 KV</v>
      </c>
      <c r="E4844" s="36" t="str">
        <f>SICODI!I1773</f>
        <v>UND.</v>
      </c>
      <c r="F4844" s="36"/>
      <c r="G4844" s="66">
        <f>SICODI!J1773</f>
        <v>1035.45</v>
      </c>
    </row>
    <row r="4845" spans="2:7" x14ac:dyDescent="0.2">
      <c r="B4845" s="36">
        <v>1772</v>
      </c>
      <c r="C4845" s="36" t="str">
        <f>SICODI!G1774</f>
        <v>TMC88</v>
      </c>
      <c r="D4845" s="140" t="str">
        <f>SICODI!H1774</f>
        <v>TRANSFORMADOR MONOFASICO DE 15KVA, 22.9-10/0.44-0.22 KV.</v>
      </c>
      <c r="E4845" s="36" t="str">
        <f>SICODI!I1774</f>
        <v>UND.</v>
      </c>
      <c r="F4845" s="36"/>
      <c r="G4845" s="66">
        <f>SICODI!J1774</f>
        <v>1888.68</v>
      </c>
    </row>
    <row r="4846" spans="2:7" x14ac:dyDescent="0.2">
      <c r="B4846" s="36">
        <v>1773</v>
      </c>
      <c r="C4846" s="36" t="str">
        <f>SICODI!G1775</f>
        <v>TMC89</v>
      </c>
      <c r="D4846" s="140" t="str">
        <f>SICODI!H1775</f>
        <v>TRANSFORMADOR MONOFASICO AEREO CONVENCIONAL DE 25 KVA 2.3 / 0.44-0.22 KV</v>
      </c>
      <c r="E4846" s="36" t="str">
        <f>SICODI!I1775</f>
        <v>UND.</v>
      </c>
      <c r="F4846" s="36"/>
      <c r="G4846" s="66">
        <f>SICODI!J1775</f>
        <v>1035.45</v>
      </c>
    </row>
    <row r="4847" spans="2:7" x14ac:dyDescent="0.2">
      <c r="B4847" s="36">
        <v>1774</v>
      </c>
      <c r="C4847" s="36" t="str">
        <f>SICODI!G1776</f>
        <v>TMC90</v>
      </c>
      <c r="D4847" s="140" t="str">
        <f>SICODI!H1776</f>
        <v>TRANSFORMADOR MONOFASICO DE 15 KVA, 10/0.44-0.22 KV.</v>
      </c>
      <c r="E4847" s="36" t="str">
        <f>SICODI!I1776</f>
        <v>UND.</v>
      </c>
      <c r="F4847" s="36"/>
      <c r="G4847" s="66">
        <f>SICODI!J1776</f>
        <v>876.92</v>
      </c>
    </row>
    <row r="4848" spans="2:7" x14ac:dyDescent="0.2">
      <c r="B4848" s="36">
        <v>1775</v>
      </c>
      <c r="C4848" s="36" t="str">
        <f>SICODI!G1777</f>
        <v>TMC91</v>
      </c>
      <c r="D4848" s="140" t="str">
        <f>SICODI!H1777</f>
        <v>TRANSFORMADOR MONOFASICO AEREO CONVENCIONAL DE 25 KVA 5.8 / 0.22 KV</v>
      </c>
      <c r="E4848" s="36" t="str">
        <f>SICODI!I1777</f>
        <v>UND.</v>
      </c>
      <c r="F4848" s="36"/>
      <c r="G4848" s="66">
        <f>SICODI!J1777</f>
        <v>1045.58</v>
      </c>
    </row>
    <row r="4849" spans="2:7" x14ac:dyDescent="0.2">
      <c r="B4849" s="36">
        <v>1776</v>
      </c>
      <c r="C4849" s="36" t="str">
        <f>SICODI!G1778</f>
        <v>TMC92</v>
      </c>
      <c r="D4849" s="140" t="str">
        <f>SICODI!H1778</f>
        <v>TRANSFORMADOR MONOFASICO DE 25 KVA, 22.9-10/0.44-0.22 KV.</v>
      </c>
      <c r="E4849" s="36" t="str">
        <f>SICODI!I1778</f>
        <v>UND.</v>
      </c>
      <c r="F4849" s="36"/>
      <c r="G4849" s="66">
        <f>SICODI!J1778</f>
        <v>2260</v>
      </c>
    </row>
    <row r="4850" spans="2:7" x14ac:dyDescent="0.2">
      <c r="B4850" s="36">
        <v>1777</v>
      </c>
      <c r="C4850" s="36" t="str">
        <f>SICODI!G1779</f>
        <v>TMC93</v>
      </c>
      <c r="D4850" s="140" t="str">
        <f>SICODI!H1779</f>
        <v>TRANSFORMADOR MONOFASICO AEREO CONVENCIONAL DE 37.5 KVA 2.3 / 0.38-0.22 KV</v>
      </c>
      <c r="E4850" s="36" t="str">
        <f>SICODI!I1779</f>
        <v>UND.</v>
      </c>
      <c r="F4850" s="36"/>
      <c r="G4850" s="66">
        <f>SICODI!J1779</f>
        <v>1211.02</v>
      </c>
    </row>
    <row r="4851" spans="2:7" x14ac:dyDescent="0.2">
      <c r="B4851" s="36">
        <v>1778</v>
      </c>
      <c r="C4851" s="36" t="str">
        <f>SICODI!G1780</f>
        <v>TMC94</v>
      </c>
      <c r="D4851" s="140" t="str">
        <f>SICODI!H1780</f>
        <v>TRANSFORMADOR MONOFASICO DE 25 KVA, 10/0.44-0.22 KV.</v>
      </c>
      <c r="E4851" s="36" t="str">
        <f>SICODI!I1780</f>
        <v>UND.</v>
      </c>
      <c r="F4851" s="36"/>
      <c r="G4851" s="66">
        <f>SICODI!J1780</f>
        <v>1118.92</v>
      </c>
    </row>
    <row r="4852" spans="2:7" x14ac:dyDescent="0.2">
      <c r="B4852" s="36">
        <v>1779</v>
      </c>
      <c r="C4852" s="36" t="str">
        <f>SICODI!G1781</f>
        <v>TMC95</v>
      </c>
      <c r="D4852" s="140" t="str">
        <f>SICODI!H1781</f>
        <v>TRANSFORMADOR MONOFASICO AEREO CONVENCIONAL DE 37.5 KVA 10 / 0.38-0.22 KV</v>
      </c>
      <c r="E4852" s="36" t="str">
        <f>SICODI!I1781</f>
        <v>UND.</v>
      </c>
      <c r="F4852" s="36"/>
      <c r="G4852" s="66">
        <f>SICODI!J1781</f>
        <v>1325.42</v>
      </c>
    </row>
    <row r="4853" spans="2:7" x14ac:dyDescent="0.2">
      <c r="B4853" s="36">
        <v>1780</v>
      </c>
      <c r="C4853" s="36" t="str">
        <f>SICODI!G1782</f>
        <v>TMC96</v>
      </c>
      <c r="D4853" s="140" t="str">
        <f>SICODI!H1782</f>
        <v>TRANSFORMADOR MONOFASICO AEREO CONVENCIONAL DE 37.5 KVA 10 / 0.44-0.22 KV</v>
      </c>
      <c r="E4853" s="36" t="str">
        <f>SICODI!I1782</f>
        <v>UND.</v>
      </c>
      <c r="F4853" s="36"/>
      <c r="G4853" s="66">
        <f>SICODI!J1782</f>
        <v>1325.42</v>
      </c>
    </row>
    <row r="4854" spans="2:7" x14ac:dyDescent="0.2">
      <c r="B4854" s="36">
        <v>1781</v>
      </c>
      <c r="C4854" s="36" t="str">
        <f>SICODI!G1783</f>
        <v>TMC97</v>
      </c>
      <c r="D4854" s="140" t="str">
        <f>SICODI!H1783</f>
        <v>TRANSFORMADOR MONOFASICO AEREO CONVENCIONAL DE 37.5 KVA 13.2 / 0.38-0.22 KV</v>
      </c>
      <c r="E4854" s="36" t="str">
        <f>SICODI!I1783</f>
        <v>UND.</v>
      </c>
      <c r="F4854" s="36"/>
      <c r="G4854" s="66">
        <f>SICODI!J1783</f>
        <v>2435.25</v>
      </c>
    </row>
    <row r="4855" spans="2:7" x14ac:dyDescent="0.2">
      <c r="B4855" s="36">
        <v>1782</v>
      </c>
      <c r="C4855" s="36" t="str">
        <f>SICODI!G1784</f>
        <v>TMC98</v>
      </c>
      <c r="D4855" s="140" t="str">
        <f>SICODI!H1784</f>
        <v>TRANSFORMADOR MONOFASICO AEREO CONVENCIONAL DE 37.5 KVA 22.9 / 0.44-0.22 KV</v>
      </c>
      <c r="E4855" s="36" t="str">
        <f>SICODI!I1784</f>
        <v>UND.</v>
      </c>
      <c r="F4855" s="36"/>
      <c r="G4855" s="66">
        <f>SICODI!J1784</f>
        <v>2933.65</v>
      </c>
    </row>
    <row r="4856" spans="2:7" x14ac:dyDescent="0.2">
      <c r="B4856" s="36">
        <v>1783</v>
      </c>
      <c r="C4856" s="36" t="str">
        <f>SICODI!G1785</f>
        <v>TMC99</v>
      </c>
      <c r="D4856" s="140" t="str">
        <f>SICODI!H1785</f>
        <v>TRANSFORMADOR MONOFASICO AEREO CONVENCIONAL DE 50 KVA 2.3 / 0.22 KV</v>
      </c>
      <c r="E4856" s="36" t="str">
        <f>SICODI!I1785</f>
        <v>UND.</v>
      </c>
      <c r="F4856" s="36"/>
      <c r="G4856" s="66">
        <f>SICODI!J1785</f>
        <v>1353.37</v>
      </c>
    </row>
    <row r="4857" spans="2:7" x14ac:dyDescent="0.2">
      <c r="B4857" s="36">
        <v>1784</v>
      </c>
      <c r="C4857" s="36" t="str">
        <f>SICODI!G1786</f>
        <v>TMV01</v>
      </c>
      <c r="D4857" s="140" t="str">
        <f>SICODI!H1786</f>
        <v>TRANSFORMADOR DE 10 KVA MONOFASICO</v>
      </c>
      <c r="E4857" s="36" t="str">
        <f>SICODI!I1786</f>
        <v>UND.</v>
      </c>
      <c r="F4857" s="36"/>
      <c r="G4857" s="66">
        <f>SICODI!J1786</f>
        <v>789.45</v>
      </c>
    </row>
    <row r="4858" spans="2:7" x14ac:dyDescent="0.2">
      <c r="B4858" s="36">
        <v>1785</v>
      </c>
      <c r="C4858" s="36" t="str">
        <f>SICODI!G1787</f>
        <v>TMV02</v>
      </c>
      <c r="D4858" s="140" t="str">
        <f>SICODI!H1787</f>
        <v>TRANSFORMADOR DE 15 KVA MONOFASICO</v>
      </c>
      <c r="E4858" s="36" t="str">
        <f>SICODI!I1787</f>
        <v>UND.</v>
      </c>
      <c r="F4858" s="36"/>
      <c r="G4858" s="66">
        <f>SICODI!J1787</f>
        <v>974.75</v>
      </c>
    </row>
    <row r="4859" spans="2:7" x14ac:dyDescent="0.2">
      <c r="B4859" s="36">
        <v>1786</v>
      </c>
      <c r="C4859" s="36" t="str">
        <f>SICODI!G1788</f>
        <v>TMV03</v>
      </c>
      <c r="D4859" s="140" t="str">
        <f>SICODI!H1788</f>
        <v>TRANSFORMADOR DE 25 KVA MONOFASICO</v>
      </c>
      <c r="E4859" s="36" t="str">
        <f>SICODI!I1788</f>
        <v>UND.</v>
      </c>
      <c r="F4859" s="36"/>
      <c r="G4859" s="66">
        <f>SICODI!J1788</f>
        <v>1271.32</v>
      </c>
    </row>
    <row r="4860" spans="2:7" x14ac:dyDescent="0.2">
      <c r="B4860" s="36">
        <v>1787</v>
      </c>
      <c r="C4860" s="36" t="str">
        <f>SICODI!G1789</f>
        <v>TMV04</v>
      </c>
      <c r="D4860" s="140" t="str">
        <f>SICODI!H1789</f>
        <v>TRANSFORMADOR DE 37 KVA MONOFASICO</v>
      </c>
      <c r="E4860" s="36" t="str">
        <f>SICODI!I1789</f>
        <v>UND.</v>
      </c>
      <c r="F4860" s="36"/>
      <c r="G4860" s="66">
        <f>SICODI!J1789</f>
        <v>1558.8</v>
      </c>
    </row>
    <row r="4861" spans="2:7" x14ac:dyDescent="0.2">
      <c r="B4861" s="36">
        <v>1788</v>
      </c>
      <c r="C4861" s="36" t="str">
        <f>SICODI!G1790</f>
        <v>TMV05</v>
      </c>
      <c r="D4861" s="140" t="str">
        <f>SICODI!H1790</f>
        <v>TRANSFORMADOR DE 50 KVA MONOFASICO</v>
      </c>
      <c r="E4861" s="36" t="str">
        <f>SICODI!I1790</f>
        <v>UND.</v>
      </c>
      <c r="F4861" s="36"/>
      <c r="G4861" s="66">
        <f>SICODI!J1790</f>
        <v>1823.01</v>
      </c>
    </row>
    <row r="4862" spans="2:7" x14ac:dyDescent="0.2">
      <c r="B4862" s="36">
        <v>1789</v>
      </c>
      <c r="C4862" s="36" t="str">
        <f>SICODI!G1791</f>
        <v>TMV06</v>
      </c>
      <c r="D4862" s="140" t="str">
        <f>SICODI!H1791</f>
        <v>TRANSFORMADOR DE 75 KVA MONOFASICO</v>
      </c>
      <c r="E4862" s="36" t="str">
        <f>SICODI!I1791</f>
        <v>UND.</v>
      </c>
      <c r="F4862" s="36"/>
      <c r="G4862" s="66">
        <f>SICODI!J1791</f>
        <v>2250.9</v>
      </c>
    </row>
    <row r="4863" spans="2:7" x14ac:dyDescent="0.2">
      <c r="B4863" s="36">
        <v>1790</v>
      </c>
      <c r="C4863" s="36" t="str">
        <f>SICODI!G1792</f>
        <v>TMV07</v>
      </c>
      <c r="D4863" s="140" t="str">
        <f>SICODI!H1792</f>
        <v>TRANSFORMADOR DE 167 KVA MONOFASICO</v>
      </c>
      <c r="E4863" s="36" t="str">
        <f>SICODI!I1792</f>
        <v>UND.</v>
      </c>
      <c r="F4863" s="36"/>
      <c r="G4863" s="66">
        <f>SICODI!J1792</f>
        <v>3413.01</v>
      </c>
    </row>
    <row r="4864" spans="2:7" x14ac:dyDescent="0.2">
      <c r="B4864" s="36">
        <v>1791</v>
      </c>
      <c r="C4864" s="36" t="str">
        <f>SICODI!G1793</f>
        <v>TMV08</v>
      </c>
      <c r="D4864" s="140" t="str">
        <f>SICODI!H1793</f>
        <v>TRANSFORMADOR DE 250 KVA MONOFASICO</v>
      </c>
      <c r="E4864" s="36" t="str">
        <f>SICODI!I1793</f>
        <v>UND.</v>
      </c>
      <c r="F4864" s="36"/>
      <c r="G4864" s="66">
        <f>SICODI!J1793</f>
        <v>4209.72</v>
      </c>
    </row>
    <row r="4865" spans="2:7" x14ac:dyDescent="0.2">
      <c r="B4865" s="36">
        <v>1792</v>
      </c>
      <c r="C4865" s="36" t="str">
        <f>SICODI!G1794</f>
        <v>TTA01</v>
      </c>
      <c r="D4865" s="140" t="str">
        <f>SICODI!H1794</f>
        <v>TRANSFORMADOR TRIFASICO AEREO  10 KVA; 10/0.22 KV.</v>
      </c>
      <c r="E4865" s="36" t="str">
        <f>SICODI!I1794</f>
        <v>UND.</v>
      </c>
      <c r="F4865" s="36"/>
      <c r="G4865" s="66">
        <f>SICODI!J1794</f>
        <v>448.51</v>
      </c>
    </row>
    <row r="4866" spans="2:7" x14ac:dyDescent="0.2">
      <c r="B4866" s="36">
        <v>1793</v>
      </c>
      <c r="C4866" s="36" t="str">
        <f>SICODI!G1795</f>
        <v>TTA02</v>
      </c>
      <c r="D4866" s="140" t="str">
        <f>SICODI!H1795</f>
        <v>TRANSFORMADOR TRIFASICO AEREO  10 KVA; 13.2/0.22 KV.</v>
      </c>
      <c r="E4866" s="36" t="str">
        <f>SICODI!I1795</f>
        <v>UND.</v>
      </c>
      <c r="F4866" s="36"/>
      <c r="G4866" s="66">
        <f>SICODI!J1795</f>
        <v>2044.51</v>
      </c>
    </row>
    <row r="4867" spans="2:7" x14ac:dyDescent="0.2">
      <c r="B4867" s="36">
        <v>1794</v>
      </c>
      <c r="C4867" s="36" t="str">
        <f>SICODI!G1796</f>
        <v>TTA03</v>
      </c>
      <c r="D4867" s="140" t="str">
        <f>SICODI!H1796</f>
        <v>TRANSFORMADOR TRIFASICO AEREO  10 KVA; 13.2/0.38 KV.</v>
      </c>
      <c r="E4867" s="36" t="str">
        <f>SICODI!I1796</f>
        <v>UND.</v>
      </c>
      <c r="F4867" s="36"/>
      <c r="G4867" s="66">
        <f>SICODI!J1796</f>
        <v>2044.51</v>
      </c>
    </row>
    <row r="4868" spans="2:7" x14ac:dyDescent="0.2">
      <c r="B4868" s="36">
        <v>1795</v>
      </c>
      <c r="C4868" s="36" t="str">
        <f>SICODI!G1797</f>
        <v>TTA04</v>
      </c>
      <c r="D4868" s="140" t="str">
        <f>SICODI!H1797</f>
        <v>TRANSFORMADOR TRIFASICO AEREO  10 KVA; 22.9/0.22 KV.</v>
      </c>
      <c r="E4868" s="36" t="str">
        <f>SICODI!I1797</f>
        <v>UND.</v>
      </c>
      <c r="F4868" s="36"/>
      <c r="G4868" s="66">
        <f>SICODI!J1797</f>
        <v>2229.44</v>
      </c>
    </row>
    <row r="4869" spans="2:7" x14ac:dyDescent="0.2">
      <c r="B4869" s="36">
        <v>1796</v>
      </c>
      <c r="C4869" s="36" t="str">
        <f>SICODI!G1798</f>
        <v>TTA05</v>
      </c>
      <c r="D4869" s="140" t="str">
        <f>SICODI!H1798</f>
        <v>TRANSFORMADOR TRIFASICO AEREO  10 KVA; 22.9/0.38-0.22 KV.</v>
      </c>
      <c r="E4869" s="36" t="str">
        <f>SICODI!I1798</f>
        <v>UND.</v>
      </c>
      <c r="F4869" s="36"/>
      <c r="G4869" s="66">
        <f>SICODI!J1798</f>
        <v>2229.44</v>
      </c>
    </row>
    <row r="4870" spans="2:7" x14ac:dyDescent="0.2">
      <c r="B4870" s="36">
        <v>1797</v>
      </c>
      <c r="C4870" s="36" t="str">
        <f>SICODI!G1799</f>
        <v>TTA06</v>
      </c>
      <c r="D4870" s="140" t="str">
        <f>SICODI!H1799</f>
        <v>TRANSFORMADOR TRIFASICO AEREO  15 KVA; 10/0.22 KV.</v>
      </c>
      <c r="E4870" s="36" t="str">
        <f>SICODI!I1799</f>
        <v>UND.</v>
      </c>
      <c r="F4870" s="36"/>
      <c r="G4870" s="66">
        <f>SICODI!J1799</f>
        <v>566.04999999999995</v>
      </c>
    </row>
    <row r="4871" spans="2:7" x14ac:dyDescent="0.2">
      <c r="B4871" s="36">
        <v>1798</v>
      </c>
      <c r="C4871" s="36" t="str">
        <f>SICODI!G1800</f>
        <v>TTA07</v>
      </c>
      <c r="D4871" s="140" t="str">
        <f>SICODI!H1800</f>
        <v>TRANSFORMADOR TRIFASICO AEREO  15 KVA; 13.2/0.22 KV.</v>
      </c>
      <c r="E4871" s="36" t="str">
        <f>SICODI!I1800</f>
        <v>UND.</v>
      </c>
      <c r="F4871" s="36"/>
      <c r="G4871" s="66">
        <f>SICODI!J1800</f>
        <v>2579.2199999999998</v>
      </c>
    </row>
    <row r="4872" spans="2:7" x14ac:dyDescent="0.2">
      <c r="B4872" s="36">
        <v>1799</v>
      </c>
      <c r="C4872" s="36" t="str">
        <f>SICODI!G1801</f>
        <v>TTA08</v>
      </c>
      <c r="D4872" s="140" t="str">
        <f>SICODI!H1801</f>
        <v>TRANSFORMADOR TRIFASICO AEREO  15 KVA; 13.2/0.38 KV.</v>
      </c>
      <c r="E4872" s="36" t="str">
        <f>SICODI!I1801</f>
        <v>UND.</v>
      </c>
      <c r="F4872" s="36"/>
      <c r="G4872" s="66">
        <f>SICODI!J1801</f>
        <v>2579.2199999999998</v>
      </c>
    </row>
    <row r="4873" spans="2:7" x14ac:dyDescent="0.2">
      <c r="B4873" s="36">
        <v>1800</v>
      </c>
      <c r="C4873" s="36" t="str">
        <f>SICODI!G1802</f>
        <v>TTA09</v>
      </c>
      <c r="D4873" s="140" t="str">
        <f>SICODI!H1802</f>
        <v>TRANSFORMADOR TRIFASICO AEREO  15 KVA; 22.9/0.22 KV.</v>
      </c>
      <c r="E4873" s="36" t="str">
        <f>SICODI!I1802</f>
        <v>UND.</v>
      </c>
      <c r="F4873" s="36"/>
      <c r="G4873" s="66">
        <f>SICODI!J1802</f>
        <v>2386.41</v>
      </c>
    </row>
    <row r="4874" spans="2:7" x14ac:dyDescent="0.2">
      <c r="B4874" s="36">
        <v>1801</v>
      </c>
      <c r="C4874" s="36" t="str">
        <f>SICODI!G1803</f>
        <v>TTA10</v>
      </c>
      <c r="D4874" s="140" t="str">
        <f>SICODI!H1803</f>
        <v>TRANSFORMADOR TRIFASICO AEREO  15 KVA; 22.9/0.38-0.22 KV.</v>
      </c>
      <c r="E4874" s="36" t="str">
        <f>SICODI!I1803</f>
        <v>UND.</v>
      </c>
      <c r="F4874" s="36"/>
      <c r="G4874" s="66">
        <f>SICODI!J1803</f>
        <v>2331.42</v>
      </c>
    </row>
    <row r="4875" spans="2:7" x14ac:dyDescent="0.2">
      <c r="B4875" s="36">
        <v>1802</v>
      </c>
      <c r="C4875" s="36" t="str">
        <f>SICODI!G1804</f>
        <v>TTA100</v>
      </c>
      <c r="D4875" s="140" t="str">
        <f>SICODI!H1804</f>
        <v>TRANSFORMADOR TRIFASICO AEREO  220 KVA; 22.9/0.22 KV.</v>
      </c>
      <c r="E4875" s="36" t="str">
        <f>SICODI!I1804</f>
        <v>UND.</v>
      </c>
      <c r="F4875" s="36"/>
      <c r="G4875" s="66">
        <f>SICODI!J1804</f>
        <v>8822.18</v>
      </c>
    </row>
    <row r="4876" spans="2:7" x14ac:dyDescent="0.2">
      <c r="B4876" s="36">
        <v>1803</v>
      </c>
      <c r="C4876" s="36" t="str">
        <f>SICODI!G1805</f>
        <v>TTA101</v>
      </c>
      <c r="D4876" s="140" t="str">
        <f>SICODI!H1805</f>
        <v>TRANSFORMADOR TRIFASICO AEREO  220 KVA; 22.9/0.38-0.22 KV.</v>
      </c>
      <c r="E4876" s="36" t="str">
        <f>SICODI!I1805</f>
        <v>UND.</v>
      </c>
      <c r="F4876" s="36"/>
      <c r="G4876" s="66">
        <f>SICODI!J1805</f>
        <v>8822.18</v>
      </c>
    </row>
    <row r="4877" spans="2:7" x14ac:dyDescent="0.2">
      <c r="B4877" s="36">
        <v>1804</v>
      </c>
      <c r="C4877" s="36" t="str">
        <f>SICODI!G1806</f>
        <v>TTA102</v>
      </c>
      <c r="D4877" s="140" t="str">
        <f>SICODI!H1806</f>
        <v>TRANSFORMADOR TRIFASICO AEREO  225 KVA; 10/0.22 KV.</v>
      </c>
      <c r="E4877" s="36" t="str">
        <f>SICODI!I1806</f>
        <v>UND.</v>
      </c>
      <c r="F4877" s="36"/>
      <c r="G4877" s="66">
        <f>SICODI!J1806</f>
        <v>5502.73</v>
      </c>
    </row>
    <row r="4878" spans="2:7" x14ac:dyDescent="0.2">
      <c r="B4878" s="36">
        <v>1805</v>
      </c>
      <c r="C4878" s="36" t="str">
        <f>SICODI!G1807</f>
        <v>TTA103</v>
      </c>
      <c r="D4878" s="140" t="str">
        <f>SICODI!H1807</f>
        <v>TRANSFORMADOR TRIFASICO AEREO  225 KVA; 13.2/0.22 KV.</v>
      </c>
      <c r="E4878" s="36" t="str">
        <f>SICODI!I1807</f>
        <v>UND.</v>
      </c>
      <c r="F4878" s="36"/>
      <c r="G4878" s="66">
        <f>SICODI!J1807</f>
        <v>7908.05</v>
      </c>
    </row>
    <row r="4879" spans="2:7" x14ac:dyDescent="0.2">
      <c r="B4879" s="36">
        <v>1806</v>
      </c>
      <c r="C4879" s="36" t="str">
        <f>SICODI!G1808</f>
        <v>TTA104</v>
      </c>
      <c r="D4879" s="140" t="str">
        <f>SICODI!H1808</f>
        <v>TRANSFORMADOR TRIFASICO AEREO  225 KVA; 13.2/0.38 KV.</v>
      </c>
      <c r="E4879" s="36" t="str">
        <f>SICODI!I1808</f>
        <v>UND.</v>
      </c>
      <c r="F4879" s="36"/>
      <c r="G4879" s="66">
        <f>SICODI!J1808</f>
        <v>7908.05</v>
      </c>
    </row>
    <row r="4880" spans="2:7" x14ac:dyDescent="0.2">
      <c r="B4880" s="36">
        <v>1807</v>
      </c>
      <c r="C4880" s="36" t="str">
        <f>SICODI!G1809</f>
        <v>TTA105</v>
      </c>
      <c r="D4880" s="140" t="str">
        <f>SICODI!H1809</f>
        <v>TRANSFORMADOR TRIFASICO AEREO  225 KVA; 22.9/0.22 KV.</v>
      </c>
      <c r="E4880" s="36" t="str">
        <f>SICODI!I1809</f>
        <v>UND.</v>
      </c>
      <c r="F4880" s="36"/>
      <c r="G4880" s="66">
        <f>SICODI!J1809</f>
        <v>8979.15</v>
      </c>
    </row>
    <row r="4881" spans="2:7" x14ac:dyDescent="0.2">
      <c r="B4881" s="36">
        <v>1808</v>
      </c>
      <c r="C4881" s="36" t="str">
        <f>SICODI!G1810</f>
        <v>TTA106</v>
      </c>
      <c r="D4881" s="140" t="str">
        <f>SICODI!H1810</f>
        <v>TRANSFORMADOR TRIFASICO AEREO  225 KVA; 22.9/0.38-0.22 KV.</v>
      </c>
      <c r="E4881" s="36" t="str">
        <f>SICODI!I1810</f>
        <v>UND.</v>
      </c>
      <c r="F4881" s="36"/>
      <c r="G4881" s="66">
        <f>SICODI!J1810</f>
        <v>8979.15</v>
      </c>
    </row>
    <row r="4882" spans="2:7" x14ac:dyDescent="0.2">
      <c r="B4882" s="36">
        <v>1809</v>
      </c>
      <c r="C4882" s="36" t="str">
        <f>SICODI!G1811</f>
        <v>TTA107</v>
      </c>
      <c r="D4882" s="140" t="str">
        <f>SICODI!H1811</f>
        <v>TRANSFORMADOR TRIFASICO AEREO  275 KVA; 10/0.22 KV.</v>
      </c>
      <c r="E4882" s="36" t="str">
        <f>SICODI!I1811</f>
        <v>UND.</v>
      </c>
      <c r="F4882" s="36"/>
      <c r="G4882" s="66">
        <f>SICODI!J1811</f>
        <v>6678.13</v>
      </c>
    </row>
    <row r="4883" spans="2:7" x14ac:dyDescent="0.2">
      <c r="B4883" s="36">
        <v>1810</v>
      </c>
      <c r="C4883" s="36" t="str">
        <f>SICODI!G1812</f>
        <v>TTA108</v>
      </c>
      <c r="D4883" s="140" t="str">
        <f>SICODI!H1812</f>
        <v>TRANSFORMADOR TRIFASICO AEREO  275 KVA; 13.2/0.22 KV.</v>
      </c>
      <c r="E4883" s="36" t="str">
        <f>SICODI!I1812</f>
        <v>UND.</v>
      </c>
      <c r="F4883" s="36"/>
      <c r="G4883" s="66">
        <f>SICODI!J1812</f>
        <v>9074.5499999999993</v>
      </c>
    </row>
    <row r="4884" spans="2:7" x14ac:dyDescent="0.2">
      <c r="B4884" s="36">
        <v>1811</v>
      </c>
      <c r="C4884" s="36" t="str">
        <f>SICODI!G1813</f>
        <v>TTA109</v>
      </c>
      <c r="D4884" s="140" t="str">
        <f>SICODI!H1813</f>
        <v>TRANSFORMADOR TRIFASICO AEREO  275 KVA; 13.2/0.38 KV.</v>
      </c>
      <c r="E4884" s="36" t="str">
        <f>SICODI!I1813</f>
        <v>UND.</v>
      </c>
      <c r="F4884" s="36"/>
      <c r="G4884" s="66">
        <f>SICODI!J1813</f>
        <v>9074.5499999999993</v>
      </c>
    </row>
    <row r="4885" spans="2:7" x14ac:dyDescent="0.2">
      <c r="B4885" s="36">
        <v>1812</v>
      </c>
      <c r="C4885" s="36" t="str">
        <f>SICODI!G1814</f>
        <v>TTA11</v>
      </c>
      <c r="D4885" s="140" t="str">
        <f>SICODI!H1814</f>
        <v>TRANSFORMADOR TRIFASICO AEREO  25 KVA; 10/0.22 KV.</v>
      </c>
      <c r="E4885" s="36" t="str">
        <f>SICODI!I1814</f>
        <v>UND.</v>
      </c>
      <c r="F4885" s="36"/>
      <c r="G4885" s="66">
        <f>SICODI!J1814</f>
        <v>801.13</v>
      </c>
    </row>
    <row r="4886" spans="2:7" x14ac:dyDescent="0.2">
      <c r="B4886" s="36">
        <v>1813</v>
      </c>
      <c r="C4886" s="36" t="str">
        <f>SICODI!G1815</f>
        <v>TTA110</v>
      </c>
      <c r="D4886" s="140" t="str">
        <f>SICODI!H1815</f>
        <v>TRANSFORMADOR TRIFASICO AEREO  275 KVA; 22.9/0.22 KV.</v>
      </c>
      <c r="E4886" s="36" t="str">
        <f>SICODI!I1815</f>
        <v>UND.</v>
      </c>
      <c r="F4886" s="36"/>
      <c r="G4886" s="66">
        <f>SICODI!J1815</f>
        <v>10548.85</v>
      </c>
    </row>
    <row r="4887" spans="2:7" x14ac:dyDescent="0.2">
      <c r="B4887" s="36">
        <v>1814</v>
      </c>
      <c r="C4887" s="36" t="str">
        <f>SICODI!G1816</f>
        <v>TTA111</v>
      </c>
      <c r="D4887" s="140" t="str">
        <f>SICODI!H1816</f>
        <v>TRANSFORMADOR TRIFASICO AEREO  275 KVA; 22.9/0.38-0.22 KV.</v>
      </c>
      <c r="E4887" s="36" t="str">
        <f>SICODI!I1816</f>
        <v>UND.</v>
      </c>
      <c r="F4887" s="36"/>
      <c r="G4887" s="66">
        <f>SICODI!J1816</f>
        <v>10548.85</v>
      </c>
    </row>
    <row r="4888" spans="2:7" x14ac:dyDescent="0.2">
      <c r="B4888" s="36">
        <v>1815</v>
      </c>
      <c r="C4888" s="36" t="str">
        <f>SICODI!G1817</f>
        <v>TTA112</v>
      </c>
      <c r="D4888" s="140" t="str">
        <f>SICODI!H1817</f>
        <v>TRANSFORMADOR TRIFASICO AEREO  300 KVA; 10/0.22 KV.</v>
      </c>
      <c r="E4888" s="36" t="str">
        <f>SICODI!I1817</f>
        <v>UND.</v>
      </c>
      <c r="F4888" s="36"/>
      <c r="G4888" s="66">
        <f>SICODI!J1817</f>
        <v>7265.83</v>
      </c>
    </row>
    <row r="4889" spans="2:7" x14ac:dyDescent="0.2">
      <c r="B4889" s="36">
        <v>1816</v>
      </c>
      <c r="C4889" s="36" t="str">
        <f>SICODI!G1818</f>
        <v>TTA113</v>
      </c>
      <c r="D4889" s="140" t="str">
        <f>SICODI!H1818</f>
        <v>TRANSFORMADOR TRIFASICO AEREO  300 KVA; 13.2/0.22 KV.</v>
      </c>
      <c r="E4889" s="36" t="str">
        <f>SICODI!I1818</f>
        <v>UND.</v>
      </c>
      <c r="F4889" s="36"/>
      <c r="G4889" s="66">
        <f>SICODI!J1818</f>
        <v>9657.7999999999993</v>
      </c>
    </row>
    <row r="4890" spans="2:7" x14ac:dyDescent="0.2">
      <c r="B4890" s="36">
        <v>1817</v>
      </c>
      <c r="C4890" s="36" t="str">
        <f>SICODI!G1819</f>
        <v>TTA114</v>
      </c>
      <c r="D4890" s="140" t="str">
        <f>SICODI!H1819</f>
        <v>TRANSFORMADOR TRIFASICO AEREO  300 KVA; 13.2/0.38 KV.</v>
      </c>
      <c r="E4890" s="36" t="str">
        <f>SICODI!I1819</f>
        <v>UND.</v>
      </c>
      <c r="F4890" s="36"/>
      <c r="G4890" s="66">
        <f>SICODI!J1819</f>
        <v>9657.7999999999993</v>
      </c>
    </row>
    <row r="4891" spans="2:7" x14ac:dyDescent="0.2">
      <c r="B4891" s="36">
        <v>1818</v>
      </c>
      <c r="C4891" s="36" t="str">
        <f>SICODI!G1820</f>
        <v>TTA115</v>
      </c>
      <c r="D4891" s="140" t="str">
        <f>SICODI!H1820</f>
        <v>TRANSFORMADOR TRIFASICO AEREO  300 KVA; 22.9/0.22 KV.</v>
      </c>
      <c r="E4891" s="36" t="str">
        <f>SICODI!I1820</f>
        <v>UND.</v>
      </c>
      <c r="F4891" s="36"/>
      <c r="G4891" s="66">
        <f>SICODI!J1820</f>
        <v>11333.7</v>
      </c>
    </row>
    <row r="4892" spans="2:7" x14ac:dyDescent="0.2">
      <c r="B4892" s="36">
        <v>1819</v>
      </c>
      <c r="C4892" s="36" t="str">
        <f>SICODI!G1821</f>
        <v>TTA116</v>
      </c>
      <c r="D4892" s="140" t="str">
        <f>SICODI!H1821</f>
        <v>TRANSFORMADOR TRIFASICO AEREO  300 KVA; 22.9/0.38-0.22 KV.</v>
      </c>
      <c r="E4892" s="36" t="str">
        <f>SICODI!I1821</f>
        <v>UND.</v>
      </c>
      <c r="F4892" s="36"/>
      <c r="G4892" s="66">
        <f>SICODI!J1821</f>
        <v>11333.7</v>
      </c>
    </row>
    <row r="4893" spans="2:7" x14ac:dyDescent="0.2">
      <c r="B4893" s="36">
        <v>1820</v>
      </c>
      <c r="C4893" s="36" t="str">
        <f>SICODI!G1822</f>
        <v>TTA117</v>
      </c>
      <c r="D4893" s="140" t="str">
        <f>SICODI!H1822</f>
        <v>TRANSFORMADOR TRIFASICO AEREO  315 KVA; 10/0.22 KV.</v>
      </c>
      <c r="E4893" s="36" t="str">
        <f>SICODI!I1822</f>
        <v>UND.</v>
      </c>
      <c r="F4893" s="36"/>
      <c r="G4893" s="66">
        <f>SICODI!J1822</f>
        <v>7618.45</v>
      </c>
    </row>
    <row r="4894" spans="2:7" x14ac:dyDescent="0.2">
      <c r="B4894" s="36">
        <v>1821</v>
      </c>
      <c r="C4894" s="36" t="str">
        <f>SICODI!G1823</f>
        <v>TTA118</v>
      </c>
      <c r="D4894" s="140" t="str">
        <f>SICODI!H1823</f>
        <v>TRANSFORMADOR TRIFASICO AEREO  315 KVA; 13.2/0.22 KV.</v>
      </c>
      <c r="E4894" s="36" t="str">
        <f>SICODI!I1823</f>
        <v>UND.</v>
      </c>
      <c r="F4894" s="36"/>
      <c r="G4894" s="66">
        <f>SICODI!J1823</f>
        <v>10007.75</v>
      </c>
    </row>
    <row r="4895" spans="2:7" x14ac:dyDescent="0.2">
      <c r="B4895" s="36">
        <v>1822</v>
      </c>
      <c r="C4895" s="36" t="str">
        <f>SICODI!G1824</f>
        <v>TTA119</v>
      </c>
      <c r="D4895" s="140" t="str">
        <f>SICODI!H1824</f>
        <v>TRANSFORMADOR TRIFASICO AEREO  315 KVA; 13.2/0.38 KV.</v>
      </c>
      <c r="E4895" s="36" t="str">
        <f>SICODI!I1824</f>
        <v>UND.</v>
      </c>
      <c r="F4895" s="36"/>
      <c r="G4895" s="66">
        <f>SICODI!J1824</f>
        <v>10007.75</v>
      </c>
    </row>
    <row r="4896" spans="2:7" x14ac:dyDescent="0.2">
      <c r="B4896" s="36">
        <v>1823</v>
      </c>
      <c r="C4896" s="36" t="str">
        <f>SICODI!G1825</f>
        <v>TTA12</v>
      </c>
      <c r="D4896" s="140" t="str">
        <f>SICODI!H1825</f>
        <v>TRANSFORMADOR TRIFASICO AEREO  25 KVA; 13.2/0.22 KV.</v>
      </c>
      <c r="E4896" s="36" t="str">
        <f>SICODI!I1825</f>
        <v>UND.</v>
      </c>
      <c r="F4896" s="36"/>
      <c r="G4896" s="66">
        <f>SICODI!J1825</f>
        <v>3242.05</v>
      </c>
    </row>
    <row r="4897" spans="2:7" x14ac:dyDescent="0.2">
      <c r="B4897" s="36">
        <v>1824</v>
      </c>
      <c r="C4897" s="36" t="str">
        <f>SICODI!G1826</f>
        <v>TTA120</v>
      </c>
      <c r="D4897" s="140" t="str">
        <f>SICODI!H1826</f>
        <v>TRANSFORMADOR TRIFASICO AEREO  315 KVA; 22.9/0.22 KV.</v>
      </c>
      <c r="E4897" s="36" t="str">
        <f>SICODI!I1826</f>
        <v>UND.</v>
      </c>
      <c r="F4897" s="36"/>
      <c r="G4897" s="66">
        <f>SICODI!J1826</f>
        <v>11804.61</v>
      </c>
    </row>
    <row r="4898" spans="2:7" x14ac:dyDescent="0.2">
      <c r="B4898" s="36">
        <v>1825</v>
      </c>
      <c r="C4898" s="36" t="str">
        <f>SICODI!G1827</f>
        <v>TTA121</v>
      </c>
      <c r="D4898" s="140" t="str">
        <f>SICODI!H1827</f>
        <v>TRANSFORMADOR TRIFASICO AEREO  315 KVA; 22.9/0.38-0.22 KV.</v>
      </c>
      <c r="E4898" s="36" t="str">
        <f>SICODI!I1827</f>
        <v>UND.</v>
      </c>
      <c r="F4898" s="36"/>
      <c r="G4898" s="66">
        <f>SICODI!J1827</f>
        <v>11804.61</v>
      </c>
    </row>
    <row r="4899" spans="2:7" x14ac:dyDescent="0.2">
      <c r="B4899" s="36">
        <v>1826</v>
      </c>
      <c r="C4899" s="36" t="str">
        <f>SICODI!G1828</f>
        <v>TTA122</v>
      </c>
      <c r="D4899" s="140" t="str">
        <f>SICODI!H1828</f>
        <v>TRANSFORMADOR TRIFASICO AEREO  320 KVA; 10/0.22 KV.</v>
      </c>
      <c r="E4899" s="36" t="str">
        <f>SICODI!I1828</f>
        <v>UND.</v>
      </c>
      <c r="F4899" s="36"/>
      <c r="G4899" s="66">
        <f>SICODI!J1828</f>
        <v>7735.99</v>
      </c>
    </row>
    <row r="4900" spans="2:7" x14ac:dyDescent="0.2">
      <c r="B4900" s="36">
        <v>1827</v>
      </c>
      <c r="C4900" s="36" t="str">
        <f>SICODI!G1829</f>
        <v>TTA123</v>
      </c>
      <c r="D4900" s="140" t="str">
        <f>SICODI!H1829</f>
        <v>TRANSFORMADOR TRIFASICO AEREO  320 KVA; 13.2/0.22 KV.</v>
      </c>
      <c r="E4900" s="36" t="str">
        <f>SICODI!I1829</f>
        <v>UND.</v>
      </c>
      <c r="F4900" s="36"/>
      <c r="G4900" s="66">
        <f>SICODI!J1829</f>
        <v>10124.4</v>
      </c>
    </row>
    <row r="4901" spans="2:7" x14ac:dyDescent="0.2">
      <c r="B4901" s="36">
        <v>1828</v>
      </c>
      <c r="C4901" s="36" t="str">
        <f>SICODI!G1830</f>
        <v>TTA124</v>
      </c>
      <c r="D4901" s="140" t="str">
        <f>SICODI!H1830</f>
        <v>TRANSFORMADOR TRIFASICO AEREO  320 KVA; 13.2/0.38 KV.</v>
      </c>
      <c r="E4901" s="36" t="str">
        <f>SICODI!I1830</f>
        <v>UND.</v>
      </c>
      <c r="F4901" s="36"/>
      <c r="G4901" s="66">
        <f>SICODI!J1830</f>
        <v>10124.4</v>
      </c>
    </row>
    <row r="4902" spans="2:7" x14ac:dyDescent="0.2">
      <c r="B4902" s="36">
        <v>1829</v>
      </c>
      <c r="C4902" s="36" t="str">
        <f>SICODI!G1831</f>
        <v>TTA125</v>
      </c>
      <c r="D4902" s="140" t="str">
        <f>SICODI!H1831</f>
        <v>TRANSFORMADOR TRIFASICO AEREO  320 KVA; 22.9/0.22 KV.</v>
      </c>
      <c r="E4902" s="36" t="str">
        <f>SICODI!I1831</f>
        <v>UND.</v>
      </c>
      <c r="F4902" s="36"/>
      <c r="G4902" s="66">
        <f>SICODI!J1831</f>
        <v>11961.58</v>
      </c>
    </row>
    <row r="4903" spans="2:7" x14ac:dyDescent="0.2">
      <c r="B4903" s="36">
        <v>1830</v>
      </c>
      <c r="C4903" s="36" t="str">
        <f>SICODI!G1832</f>
        <v>TTA126</v>
      </c>
      <c r="D4903" s="140" t="str">
        <f>SICODI!H1832</f>
        <v>TRANSFORMADOR TRIFASICO AEREO  320 KVA; 22.9/0.38-0.22 KV.</v>
      </c>
      <c r="E4903" s="36" t="str">
        <f>SICODI!I1832</f>
        <v>UND.</v>
      </c>
      <c r="F4903" s="36"/>
      <c r="G4903" s="66">
        <f>SICODI!J1832</f>
        <v>11961.58</v>
      </c>
    </row>
    <row r="4904" spans="2:7" x14ac:dyDescent="0.2">
      <c r="B4904" s="36">
        <v>1831</v>
      </c>
      <c r="C4904" s="36" t="str">
        <f>SICODI!G1833</f>
        <v>TTA127</v>
      </c>
      <c r="D4904" s="140" t="str">
        <f>SICODI!H1833</f>
        <v>TRANSFORMADOR TRIFASICO AEREO  375 KVA; 10/0.22 KV.</v>
      </c>
      <c r="E4904" s="36" t="str">
        <f>SICODI!I1833</f>
        <v>UND.</v>
      </c>
      <c r="F4904" s="36"/>
      <c r="G4904" s="66">
        <f>SICODI!J1833</f>
        <v>9028.93</v>
      </c>
    </row>
    <row r="4905" spans="2:7" x14ac:dyDescent="0.2">
      <c r="B4905" s="36">
        <v>1832</v>
      </c>
      <c r="C4905" s="36" t="str">
        <f>SICODI!G1834</f>
        <v>TTA128</v>
      </c>
      <c r="D4905" s="140" t="str">
        <f>SICODI!H1834</f>
        <v>TRANSFORMADOR TRIFASICO AEREO  375 KVA; 13.2/0.22 KV.</v>
      </c>
      <c r="E4905" s="36" t="str">
        <f>SICODI!I1834</f>
        <v>UND.</v>
      </c>
      <c r="F4905" s="36"/>
      <c r="G4905" s="66">
        <f>SICODI!J1834</f>
        <v>11407.55</v>
      </c>
    </row>
    <row r="4906" spans="2:7" x14ac:dyDescent="0.2">
      <c r="B4906" s="36">
        <v>1833</v>
      </c>
      <c r="C4906" s="36" t="str">
        <f>SICODI!G1835</f>
        <v>TTA129</v>
      </c>
      <c r="D4906" s="140" t="str">
        <f>SICODI!H1835</f>
        <v>TRANSFORMADOR TRIFASICO AEREO  375 KVA; 13.2/0.38 KV.</v>
      </c>
      <c r="E4906" s="36" t="str">
        <f>SICODI!I1835</f>
        <v>UND.</v>
      </c>
      <c r="F4906" s="36"/>
      <c r="G4906" s="66">
        <f>SICODI!J1835</f>
        <v>11407.55</v>
      </c>
    </row>
    <row r="4907" spans="2:7" x14ac:dyDescent="0.2">
      <c r="B4907" s="36">
        <v>1834</v>
      </c>
      <c r="C4907" s="36" t="str">
        <f>SICODI!G1836</f>
        <v>TTA13</v>
      </c>
      <c r="D4907" s="140" t="str">
        <f>SICODI!H1836</f>
        <v>TRANSFORMADOR TRIFASICO AEREO  25 KVA; 13.2/0.38 KV.</v>
      </c>
      <c r="E4907" s="36" t="str">
        <f>SICODI!I1836</f>
        <v>UND.</v>
      </c>
      <c r="F4907" s="36"/>
      <c r="G4907" s="66">
        <f>SICODI!J1836</f>
        <v>3242.05</v>
      </c>
    </row>
    <row r="4908" spans="2:7" x14ac:dyDescent="0.2">
      <c r="B4908" s="36">
        <v>1835</v>
      </c>
      <c r="C4908" s="36" t="str">
        <f>SICODI!G1837</f>
        <v>TTA130</v>
      </c>
      <c r="D4908" s="140" t="str">
        <f>SICODI!H1837</f>
        <v>TRANSFORMADOR TRIFASICO AEREO  375 KVA; 22.9/0.22 KV.</v>
      </c>
      <c r="E4908" s="36" t="str">
        <f>SICODI!I1837</f>
        <v>UND.</v>
      </c>
      <c r="F4908" s="36"/>
      <c r="G4908" s="66">
        <f>SICODI!J1837</f>
        <v>13688.25</v>
      </c>
    </row>
    <row r="4909" spans="2:7" x14ac:dyDescent="0.2">
      <c r="B4909" s="36">
        <v>1836</v>
      </c>
      <c r="C4909" s="36" t="str">
        <f>SICODI!G1838</f>
        <v>TTA131</v>
      </c>
      <c r="D4909" s="140" t="str">
        <f>SICODI!H1838</f>
        <v>TRANSFORMADOR TRIFASICO AEREO  375 KVA; 22.9/0.38-0.22 KV.</v>
      </c>
      <c r="E4909" s="36" t="str">
        <f>SICODI!I1838</f>
        <v>UND.</v>
      </c>
      <c r="F4909" s="36"/>
      <c r="G4909" s="66">
        <f>SICODI!J1838</f>
        <v>13688.25</v>
      </c>
    </row>
    <row r="4910" spans="2:7" x14ac:dyDescent="0.2">
      <c r="B4910" s="36">
        <v>1837</v>
      </c>
      <c r="C4910" s="36" t="str">
        <f>SICODI!G1839</f>
        <v>TTA14</v>
      </c>
      <c r="D4910" s="140" t="str">
        <f>SICODI!H1839</f>
        <v>TRANSFORMADOR TRIFASICO AEREO  25 KVA; 22.9/0.22 KV.</v>
      </c>
      <c r="E4910" s="36" t="str">
        <f>SICODI!I1839</f>
        <v>UND.</v>
      </c>
      <c r="F4910" s="36"/>
      <c r="G4910" s="66">
        <f>SICODI!J1839</f>
        <v>2700.35</v>
      </c>
    </row>
    <row r="4911" spans="2:7" x14ac:dyDescent="0.2">
      <c r="B4911" s="36">
        <v>1838</v>
      </c>
      <c r="C4911" s="36" t="str">
        <f>SICODI!G1840</f>
        <v>TTA140</v>
      </c>
      <c r="D4911" s="140" t="str">
        <f>SICODI!H1840</f>
        <v>TRANSFORMADOR TRIFASICO 250 KVA 10 / 0.40 - 0.23 KV.</v>
      </c>
      <c r="E4911" s="36" t="str">
        <f>SICODI!I1840</f>
        <v>UND.</v>
      </c>
      <c r="F4911" s="36"/>
      <c r="G4911" s="66">
        <f>SICODI!J1840</f>
        <v>6090.43</v>
      </c>
    </row>
    <row r="4912" spans="2:7" x14ac:dyDescent="0.2">
      <c r="B4912" s="36">
        <v>1839</v>
      </c>
      <c r="C4912" s="36" t="str">
        <f>SICODI!G1841</f>
        <v>TTA141</v>
      </c>
      <c r="D4912" s="140" t="str">
        <f>SICODI!H1841</f>
        <v>TRANSFORMADOR TRIFASICO 160 KVA 22.9 - 10 / 0.40 - 0.23 KV.</v>
      </c>
      <c r="E4912" s="36" t="str">
        <f>SICODI!I1841</f>
        <v>UND.</v>
      </c>
      <c r="F4912" s="36"/>
      <c r="G4912" s="66">
        <f>SICODI!J1841</f>
        <v>6938.54</v>
      </c>
    </row>
    <row r="4913" spans="2:7" x14ac:dyDescent="0.2">
      <c r="B4913" s="36">
        <v>1840</v>
      </c>
      <c r="C4913" s="36" t="str">
        <f>SICODI!G1842</f>
        <v>TTA142</v>
      </c>
      <c r="D4913" s="140" t="str">
        <f>SICODI!H1842</f>
        <v>TRANSFORMADOR TRIFASICO 160 KVA 13.2 - 22.9  / 0.40 - 0.23 KV.</v>
      </c>
      <c r="E4913" s="36" t="str">
        <f>SICODI!I1842</f>
        <v>UND.</v>
      </c>
      <c r="F4913" s="36"/>
      <c r="G4913" s="66">
        <f>SICODI!J1842</f>
        <v>6938.54</v>
      </c>
    </row>
    <row r="4914" spans="2:7" x14ac:dyDescent="0.2">
      <c r="B4914" s="36">
        <v>1841</v>
      </c>
      <c r="C4914" s="36" t="str">
        <f>SICODI!G1843</f>
        <v>TTA143</v>
      </c>
      <c r="D4914" s="140" t="str">
        <f>SICODI!H1843</f>
        <v>TRANSFORMADOR TRIFASICO 160 KVA 10 / 0.40 - 0.23 KV.</v>
      </c>
      <c r="E4914" s="36" t="str">
        <f>SICODI!I1843</f>
        <v>UND.</v>
      </c>
      <c r="F4914" s="36"/>
      <c r="G4914" s="66">
        <f>SICODI!J1843</f>
        <v>3974.71</v>
      </c>
    </row>
    <row r="4915" spans="2:7" x14ac:dyDescent="0.2">
      <c r="B4915" s="36">
        <v>1842</v>
      </c>
      <c r="C4915" s="36" t="str">
        <f>SICODI!G1844</f>
        <v>TTA144</v>
      </c>
      <c r="D4915" s="140" t="str">
        <f>SICODI!H1844</f>
        <v>TRANSFORMADOR TRIFASICO 100 KVA 22.9 - 10 / 0.40 - 0.23 KV.</v>
      </c>
      <c r="E4915" s="36" t="str">
        <f>SICODI!I1844</f>
        <v>UND.</v>
      </c>
      <c r="F4915" s="36"/>
      <c r="G4915" s="66">
        <f>SICODI!J1844</f>
        <v>5054.8999999999996</v>
      </c>
    </row>
    <row r="4916" spans="2:7" x14ac:dyDescent="0.2">
      <c r="B4916" s="36">
        <v>1843</v>
      </c>
      <c r="C4916" s="36" t="str">
        <f>SICODI!G1845</f>
        <v>TTA145</v>
      </c>
      <c r="D4916" s="140" t="str">
        <f>SICODI!H1845</f>
        <v>TRANSFORMADOR TRIFASICO 100 KVA 13.2 - 22.9  / 0.40 - 0.23 KV.</v>
      </c>
      <c r="E4916" s="36" t="str">
        <f>SICODI!I1845</f>
        <v>UND.</v>
      </c>
      <c r="F4916" s="36"/>
      <c r="G4916" s="66">
        <f>SICODI!J1845</f>
        <v>5054.8999999999996</v>
      </c>
    </row>
    <row r="4917" spans="2:7" x14ac:dyDescent="0.2">
      <c r="B4917" s="36">
        <v>1844</v>
      </c>
      <c r="C4917" s="36" t="str">
        <f>SICODI!G1846</f>
        <v>TTA146</v>
      </c>
      <c r="D4917" s="140" t="str">
        <f>SICODI!H1846</f>
        <v>TRANSFORMADOR TRIFASICO 100 KVA 10 / 0.40 - 0.23 KV.</v>
      </c>
      <c r="E4917" s="36" t="str">
        <f>SICODI!I1846</f>
        <v>UND.</v>
      </c>
      <c r="F4917" s="36"/>
      <c r="G4917" s="66">
        <f>SICODI!J1846</f>
        <v>2399.2399999999998</v>
      </c>
    </row>
    <row r="4918" spans="2:7" x14ac:dyDescent="0.2">
      <c r="B4918" s="36">
        <v>1845</v>
      </c>
      <c r="C4918" s="36" t="str">
        <f>SICODI!G1847</f>
        <v>TTA147</v>
      </c>
      <c r="D4918" s="140" t="str">
        <f>SICODI!H1847</f>
        <v>TRANSFORMADOR TRIFASICO 50 KVA 22.9 - 10 / 0.40 - 0.23 KV.</v>
      </c>
      <c r="E4918" s="36" t="str">
        <f>SICODI!I1847</f>
        <v>UND.</v>
      </c>
      <c r="F4918" s="36"/>
      <c r="G4918" s="66">
        <f>SICODI!J1847</f>
        <v>3485.2</v>
      </c>
    </row>
    <row r="4919" spans="2:7" x14ac:dyDescent="0.2">
      <c r="B4919" s="36">
        <v>1846</v>
      </c>
      <c r="C4919" s="36" t="str">
        <f>SICODI!G1848</f>
        <v>TTA148</v>
      </c>
      <c r="D4919" s="140" t="str">
        <f>SICODI!H1848</f>
        <v>TRANSFORMADOR TRIFASICO 50 KVA 13.2 - 22.9  / 0.40 - 0.23 KV.</v>
      </c>
      <c r="E4919" s="36" t="str">
        <f>SICODI!I1848</f>
        <v>UND.</v>
      </c>
      <c r="F4919" s="36"/>
      <c r="G4919" s="66">
        <f>SICODI!J1848</f>
        <v>3485.2</v>
      </c>
    </row>
    <row r="4920" spans="2:7" x14ac:dyDescent="0.2">
      <c r="B4920" s="36">
        <v>1847</v>
      </c>
      <c r="C4920" s="36" t="str">
        <f>SICODI!G1849</f>
        <v>TTA149</v>
      </c>
      <c r="D4920" s="140" t="str">
        <f>SICODI!H1849</f>
        <v>TRANSFORMADOR TRIFASICO 50 KVA 10 / 0.40 - 0.23 KV.</v>
      </c>
      <c r="E4920" s="36" t="str">
        <f>SICODI!I1849</f>
        <v>UND.</v>
      </c>
      <c r="F4920" s="36"/>
      <c r="G4920" s="66">
        <f>SICODI!J1849</f>
        <v>1543.92</v>
      </c>
    </row>
    <row r="4921" spans="2:7" x14ac:dyDescent="0.2">
      <c r="B4921" s="36">
        <v>1848</v>
      </c>
      <c r="C4921" s="36" t="str">
        <f>SICODI!G1850</f>
        <v>TTA15</v>
      </c>
      <c r="D4921" s="140" t="str">
        <f>SICODI!H1850</f>
        <v>TRANSFORMADOR TRIFASICO AEREO  25 KVA; 22.9/0.38-0.22 KV.</v>
      </c>
      <c r="E4921" s="36" t="str">
        <f>SICODI!I1850</f>
        <v>UND.</v>
      </c>
      <c r="F4921" s="36"/>
      <c r="G4921" s="66">
        <f>SICODI!J1850</f>
        <v>2700.35</v>
      </c>
    </row>
    <row r="4922" spans="2:7" x14ac:dyDescent="0.2">
      <c r="B4922" s="36">
        <v>1849</v>
      </c>
      <c r="C4922" s="36" t="str">
        <f>SICODI!G1851</f>
        <v>TTA150</v>
      </c>
      <c r="D4922" s="140" t="str">
        <f>SICODI!H1851</f>
        <v>TRANSFORMADOR TRIFASICO 25 KVA 22.9 - 10 / 0.40 - 0.23 KV.</v>
      </c>
      <c r="E4922" s="36" t="str">
        <f>SICODI!I1851</f>
        <v>UND.</v>
      </c>
      <c r="F4922" s="36"/>
      <c r="G4922" s="66">
        <f>SICODI!J1851</f>
        <v>2700.35</v>
      </c>
    </row>
    <row r="4923" spans="2:7" x14ac:dyDescent="0.2">
      <c r="B4923" s="36">
        <v>1850</v>
      </c>
      <c r="C4923" s="36" t="str">
        <f>SICODI!G1852</f>
        <v>TTA151</v>
      </c>
      <c r="D4923" s="140" t="str">
        <f>SICODI!H1852</f>
        <v>TRANSFORMADOR TRIFASICO 25 KVA 13.2 - 22.9  / 0.40 - 0.23 KV.</v>
      </c>
      <c r="E4923" s="36" t="str">
        <f>SICODI!I1852</f>
        <v>UND.</v>
      </c>
      <c r="F4923" s="36"/>
      <c r="G4923" s="66">
        <f>SICODI!J1852</f>
        <v>2700.35</v>
      </c>
    </row>
    <row r="4924" spans="2:7" x14ac:dyDescent="0.2">
      <c r="B4924" s="36">
        <v>1851</v>
      </c>
      <c r="C4924" s="36" t="str">
        <f>SICODI!G1853</f>
        <v>TTA152</v>
      </c>
      <c r="D4924" s="140" t="str">
        <f>SICODI!H1853</f>
        <v>TRANSFORMADOR TRIFASICO 25 KVA 10 / 0.40 - 0.23 KV.</v>
      </c>
      <c r="E4924" s="36" t="str">
        <f>SICODI!I1853</f>
        <v>UND.</v>
      </c>
      <c r="F4924" s="36"/>
      <c r="G4924" s="66">
        <f>SICODI!J1853</f>
        <v>801.13</v>
      </c>
    </row>
    <row r="4925" spans="2:7" x14ac:dyDescent="0.2">
      <c r="B4925" s="36">
        <v>1852</v>
      </c>
      <c r="C4925" s="36" t="str">
        <f>SICODI!G1854</f>
        <v>TTA153</v>
      </c>
      <c r="D4925" s="140" t="str">
        <f>SICODI!H1854</f>
        <v>TRANSFORMADOR TRIFASICO AEREO  10 KVA; 2.3/0.44-0.22 KV.</v>
      </c>
      <c r="E4925" s="36" t="str">
        <f>SICODI!I1854</f>
        <v>UND.</v>
      </c>
      <c r="F4925" s="36"/>
      <c r="G4925" s="66">
        <f>SICODI!J1854</f>
        <v>1572.69</v>
      </c>
    </row>
    <row r="4926" spans="2:7" x14ac:dyDescent="0.2">
      <c r="B4926" s="36">
        <v>1853</v>
      </c>
      <c r="C4926" s="36" t="str">
        <f>SICODI!G1855</f>
        <v>TTA154</v>
      </c>
      <c r="D4926" s="140" t="str">
        <f>SICODI!H1855</f>
        <v>TRANSFORMADOR TRIFASICO AEREO  10 KVA; 7.62/0.22 KV.</v>
      </c>
      <c r="E4926" s="36" t="str">
        <f>SICODI!I1855</f>
        <v>UND.</v>
      </c>
      <c r="F4926" s="36"/>
      <c r="G4926" s="66">
        <f>SICODI!J1855</f>
        <v>2671.58</v>
      </c>
    </row>
    <row r="4927" spans="2:7" x14ac:dyDescent="0.2">
      <c r="B4927" s="36">
        <v>1854</v>
      </c>
      <c r="C4927" s="36" t="str">
        <f>SICODI!G1856</f>
        <v>TTA155</v>
      </c>
      <c r="D4927" s="140" t="str">
        <f>SICODI!H1856</f>
        <v>TRANSFORMADOR TRIFASICO AEREO  10 KVA; 7.62/0.44-0.22 KV.</v>
      </c>
      <c r="E4927" s="36" t="str">
        <f>SICODI!I1856</f>
        <v>UND.</v>
      </c>
      <c r="F4927" s="36"/>
      <c r="G4927" s="66">
        <f>SICODI!J1856</f>
        <v>2671.58</v>
      </c>
    </row>
    <row r="4928" spans="2:7" x14ac:dyDescent="0.2">
      <c r="B4928" s="36">
        <v>1855</v>
      </c>
      <c r="C4928" s="36" t="str">
        <f>SICODI!G1857</f>
        <v>TTA156</v>
      </c>
      <c r="D4928" s="140" t="str">
        <f>SICODI!H1857</f>
        <v>TRANSFORMADOR TRIFASICO AEREO  10 KVA; 10/0.38-0.22 KV.</v>
      </c>
      <c r="E4928" s="36" t="str">
        <f>SICODI!I1857</f>
        <v>UND.</v>
      </c>
      <c r="F4928" s="36"/>
      <c r="G4928" s="66">
        <f>SICODI!J1857</f>
        <v>448.51</v>
      </c>
    </row>
    <row r="4929" spans="2:7" x14ac:dyDescent="0.2">
      <c r="B4929" s="36">
        <v>1856</v>
      </c>
      <c r="C4929" s="36" t="str">
        <f>SICODI!G1858</f>
        <v>TTA157</v>
      </c>
      <c r="D4929" s="140" t="str">
        <f>SICODI!H1858</f>
        <v>TRANSFORMADOR TRIFASICO AEREO  10 KVA; 10/0.44-0.22 KV.</v>
      </c>
      <c r="E4929" s="36" t="str">
        <f>SICODI!I1858</f>
        <v>UND.</v>
      </c>
      <c r="F4929" s="36"/>
      <c r="G4929" s="66">
        <f>SICODI!J1858</f>
        <v>448.51</v>
      </c>
    </row>
    <row r="4930" spans="2:7" x14ac:dyDescent="0.2">
      <c r="B4930" s="36">
        <v>1857</v>
      </c>
      <c r="C4930" s="36" t="str">
        <f>SICODI!G1859</f>
        <v>TTA158</v>
      </c>
      <c r="D4930" s="140" t="str">
        <f>SICODI!H1859</f>
        <v>TRANSFORMADOR TRIFASICO AEREO  10 KVA; 12/0.38-0.22 KV.</v>
      </c>
      <c r="E4930" s="36" t="str">
        <f>SICODI!I1859</f>
        <v>UND.</v>
      </c>
      <c r="F4930" s="36"/>
      <c r="G4930" s="66">
        <f>SICODI!J1859</f>
        <v>2044.51</v>
      </c>
    </row>
    <row r="4931" spans="2:7" x14ac:dyDescent="0.2">
      <c r="B4931" s="36">
        <v>1858</v>
      </c>
      <c r="C4931" s="36" t="str">
        <f>SICODI!G1860</f>
        <v>TTA159</v>
      </c>
      <c r="D4931" s="140" t="str">
        <f>SICODI!H1860</f>
        <v>TRANSFORMADOR TRIFASICO AEREO  10 KVA; 12/0.44-0.22 KV.</v>
      </c>
      <c r="E4931" s="36" t="str">
        <f>SICODI!I1860</f>
        <v>UND.</v>
      </c>
      <c r="F4931" s="36"/>
      <c r="G4931" s="66">
        <f>SICODI!J1860</f>
        <v>2044.51</v>
      </c>
    </row>
    <row r="4932" spans="2:7" x14ac:dyDescent="0.2">
      <c r="B4932" s="36">
        <v>1859</v>
      </c>
      <c r="C4932" s="36" t="str">
        <f>SICODI!G1861</f>
        <v>TTA16</v>
      </c>
      <c r="D4932" s="140" t="str">
        <f>SICODI!H1861</f>
        <v>TRANSFORMADOR TRIFASICO AEREO  50 KVA; 10/0.22 KV.</v>
      </c>
      <c r="E4932" s="36" t="str">
        <f>SICODI!I1861</f>
        <v>UND.</v>
      </c>
      <c r="F4932" s="36"/>
      <c r="G4932" s="66">
        <f>SICODI!J1861</f>
        <v>1543.92</v>
      </c>
    </row>
    <row r="4933" spans="2:7" x14ac:dyDescent="0.2">
      <c r="B4933" s="36">
        <v>1860</v>
      </c>
      <c r="C4933" s="36" t="str">
        <f>SICODI!G1862</f>
        <v>TTA160</v>
      </c>
      <c r="D4933" s="140" t="str">
        <f>SICODI!H1862</f>
        <v>TRANSFORMADOR TRIFASICO AEREO  10 KVA; 13.2/0.38-0.22 KV.</v>
      </c>
      <c r="E4933" s="36" t="str">
        <f>SICODI!I1862</f>
        <v>UND.</v>
      </c>
      <c r="F4933" s="36"/>
      <c r="G4933" s="66">
        <f>SICODI!J1862</f>
        <v>2044.51</v>
      </c>
    </row>
    <row r="4934" spans="2:7" x14ac:dyDescent="0.2">
      <c r="B4934" s="36">
        <v>1861</v>
      </c>
      <c r="C4934" s="36" t="str">
        <f>SICODI!G1863</f>
        <v>TTA161</v>
      </c>
      <c r="D4934" s="140" t="str">
        <f>SICODI!H1863</f>
        <v>TRANSFORMADOR TRIFASICO AEREO  10 KVA; 13.2/0.44-0.22 KV.</v>
      </c>
      <c r="E4934" s="36" t="str">
        <f>SICODI!I1863</f>
        <v>UND.</v>
      </c>
      <c r="F4934" s="36"/>
      <c r="G4934" s="66">
        <f>SICODI!J1863</f>
        <v>2044.51</v>
      </c>
    </row>
    <row r="4935" spans="2:7" x14ac:dyDescent="0.2">
      <c r="B4935" s="36">
        <v>1862</v>
      </c>
      <c r="C4935" s="36" t="str">
        <f>SICODI!G1864</f>
        <v>TTA162</v>
      </c>
      <c r="D4935" s="140" t="str">
        <f>SICODI!H1864</f>
        <v>TRANSFORMADOR TRIFASICO AEREO  10 KVA; 22.9/0.44-0.22 KV.</v>
      </c>
      <c r="E4935" s="36" t="str">
        <f>SICODI!I1864</f>
        <v>UND.</v>
      </c>
      <c r="F4935" s="36"/>
      <c r="G4935" s="66">
        <f>SICODI!J1864</f>
        <v>2229.44</v>
      </c>
    </row>
    <row r="4936" spans="2:7" x14ac:dyDescent="0.2">
      <c r="B4936" s="36">
        <v>1863</v>
      </c>
      <c r="C4936" s="36" t="str">
        <f>SICODI!G1865</f>
        <v>TTA163</v>
      </c>
      <c r="D4936" s="140" t="str">
        <f>SICODI!H1865</f>
        <v>TRANSFORMADOR TRIFASICO AEREO  15 KVA; 2.3/0.38-0.22 KV.</v>
      </c>
      <c r="E4936" s="36" t="str">
        <f>SICODI!I1865</f>
        <v>UND.</v>
      </c>
      <c r="F4936" s="36"/>
      <c r="G4936" s="66">
        <f>SICODI!J1865</f>
        <v>2757.33</v>
      </c>
    </row>
    <row r="4937" spans="2:7" x14ac:dyDescent="0.2">
      <c r="B4937" s="36">
        <v>1864</v>
      </c>
      <c r="C4937" s="36" t="str">
        <f>SICODI!G1866</f>
        <v>TTA164</v>
      </c>
      <c r="D4937" s="140" t="str">
        <f>SICODI!H1866</f>
        <v>TRANSFORMADOR TRIFASICO AEREO  15 KVA; 7.62/0.44-0.22 KV.</v>
      </c>
      <c r="E4937" s="36" t="str">
        <f>SICODI!I1866</f>
        <v>UND.</v>
      </c>
      <c r="F4937" s="36"/>
      <c r="G4937" s="66">
        <f>SICODI!J1866</f>
        <v>2795.22</v>
      </c>
    </row>
    <row r="4938" spans="2:7" x14ac:dyDescent="0.2">
      <c r="B4938" s="36">
        <v>1865</v>
      </c>
      <c r="C4938" s="36" t="str">
        <f>SICODI!G1867</f>
        <v>TTA165</v>
      </c>
      <c r="D4938" s="140" t="str">
        <f>SICODI!H1867</f>
        <v>TRANSFORMADOR TRIFASICO AEREO  15 KVA; 10/0.38-0.22 KV.</v>
      </c>
      <c r="E4938" s="36" t="str">
        <f>SICODI!I1867</f>
        <v>UND.</v>
      </c>
      <c r="F4938" s="36"/>
      <c r="G4938" s="66">
        <f>SICODI!J1867</f>
        <v>566.04999999999995</v>
      </c>
    </row>
    <row r="4939" spans="2:7" x14ac:dyDescent="0.2">
      <c r="B4939" s="36">
        <v>1866</v>
      </c>
      <c r="C4939" s="36" t="str">
        <f>SICODI!G1868</f>
        <v>TTA166</v>
      </c>
      <c r="D4939" s="140" t="str">
        <f>SICODI!H1868</f>
        <v>TRANSFORMADOR TRIFASICO AEREO  15 KVA; 10/0.44-0.22 KV.</v>
      </c>
      <c r="E4939" s="36" t="str">
        <f>SICODI!I1868</f>
        <v>UND.</v>
      </c>
      <c r="F4939" s="36"/>
      <c r="G4939" s="66">
        <f>SICODI!J1868</f>
        <v>566.04999999999995</v>
      </c>
    </row>
    <row r="4940" spans="2:7" x14ac:dyDescent="0.2">
      <c r="B4940" s="36">
        <v>1867</v>
      </c>
      <c r="C4940" s="36" t="str">
        <f>SICODI!G1869</f>
        <v>TTA167</v>
      </c>
      <c r="D4940" s="140" t="str">
        <f>SICODI!H1869</f>
        <v>TRANSFORMADOR TRIFASICO AEREO  15 KVA; 22.9/0.44-0.22 KV.</v>
      </c>
      <c r="E4940" s="36" t="str">
        <f>SICODI!I1869</f>
        <v>UND.</v>
      </c>
      <c r="F4940" s="36"/>
      <c r="G4940" s="66">
        <f>SICODI!J1869</f>
        <v>2386.41</v>
      </c>
    </row>
    <row r="4941" spans="2:7" x14ac:dyDescent="0.2">
      <c r="B4941" s="36">
        <v>1868</v>
      </c>
      <c r="C4941" s="36" t="str">
        <f>SICODI!G1870</f>
        <v>TTA168</v>
      </c>
      <c r="D4941" s="140" t="str">
        <f>SICODI!H1870</f>
        <v>TRANSFORMADOR TRIFASICO AEREO  25 KVA; 5.8/0.22 KV</v>
      </c>
      <c r="E4941" s="36" t="str">
        <f>SICODI!I1870</f>
        <v>UND.</v>
      </c>
      <c r="F4941" s="36"/>
      <c r="G4941" s="66">
        <f>SICODI!J1870</f>
        <v>3042.5</v>
      </c>
    </row>
    <row r="4942" spans="2:7" x14ac:dyDescent="0.2">
      <c r="B4942" s="36">
        <v>1869</v>
      </c>
      <c r="C4942" s="36" t="str">
        <f>SICODI!G1871</f>
        <v>TTA169</v>
      </c>
      <c r="D4942" s="140" t="str">
        <f>SICODI!H1871</f>
        <v>TRANSFORMADOR TRIFASICO AEREO  25 KVA; 7.62/0.22 KV</v>
      </c>
      <c r="E4942" s="36" t="str">
        <f>SICODI!I1871</f>
        <v>UND.</v>
      </c>
      <c r="F4942" s="36"/>
      <c r="G4942" s="66">
        <f>SICODI!J1871</f>
        <v>3042.5</v>
      </c>
    </row>
    <row r="4943" spans="2:7" x14ac:dyDescent="0.2">
      <c r="B4943" s="36">
        <v>1870</v>
      </c>
      <c r="C4943" s="36" t="str">
        <f>SICODI!G1872</f>
        <v>TTA17</v>
      </c>
      <c r="D4943" s="140" t="str">
        <f>SICODI!H1872</f>
        <v>TRANSFORMADOR TRIFASICO AEREO  50 KVA; 13.2/0.22 KV.</v>
      </c>
      <c r="E4943" s="36" t="str">
        <f>SICODI!I1872</f>
        <v>UND.</v>
      </c>
      <c r="F4943" s="36"/>
      <c r="G4943" s="66">
        <f>SICODI!J1872</f>
        <v>3825.3</v>
      </c>
    </row>
    <row r="4944" spans="2:7" x14ac:dyDescent="0.2">
      <c r="B4944" s="36">
        <v>1871</v>
      </c>
      <c r="C4944" s="36" t="str">
        <f>SICODI!G1873</f>
        <v>TTA170</v>
      </c>
      <c r="D4944" s="140" t="str">
        <f>SICODI!H1873</f>
        <v>TRANSFORMADOR TRIFASICO AEREO  25 KVA; 10/0.38-0.22 KV</v>
      </c>
      <c r="E4944" s="36" t="str">
        <f>SICODI!I1873</f>
        <v>UND.</v>
      </c>
      <c r="F4944" s="36"/>
      <c r="G4944" s="66">
        <f>SICODI!J1873</f>
        <v>801.13</v>
      </c>
    </row>
    <row r="4945" spans="2:7" x14ac:dyDescent="0.2">
      <c r="B4945" s="36">
        <v>1872</v>
      </c>
      <c r="C4945" s="36" t="str">
        <f>SICODI!G1874</f>
        <v>TTA171</v>
      </c>
      <c r="D4945" s="140" t="str">
        <f>SICODI!H1874</f>
        <v>TRANSFORMADOR TRIFASICO AEREO  25 KVA; 10/0.44-0.22 KV</v>
      </c>
      <c r="E4945" s="36" t="str">
        <f>SICODI!I1874</f>
        <v>UND.</v>
      </c>
      <c r="F4945" s="36"/>
      <c r="G4945" s="66">
        <f>SICODI!J1874</f>
        <v>801.13</v>
      </c>
    </row>
    <row r="4946" spans="2:7" x14ac:dyDescent="0.2">
      <c r="B4946" s="36">
        <v>1873</v>
      </c>
      <c r="C4946" s="36" t="str">
        <f>SICODI!G1875</f>
        <v>TTA172</v>
      </c>
      <c r="D4946" s="140" t="str">
        <f>SICODI!H1875</f>
        <v>TRANSFORMADOR TRIFASICO AEREO  25 KVA; 12/0.22 KV</v>
      </c>
      <c r="E4946" s="36" t="str">
        <f>SICODI!I1875</f>
        <v>UND.</v>
      </c>
      <c r="F4946" s="36"/>
      <c r="G4946" s="66">
        <f>SICODI!J1875</f>
        <v>3242.05</v>
      </c>
    </row>
    <row r="4947" spans="2:7" x14ac:dyDescent="0.2">
      <c r="B4947" s="36">
        <v>1874</v>
      </c>
      <c r="C4947" s="36" t="str">
        <f>SICODI!G1876</f>
        <v>TTA173</v>
      </c>
      <c r="D4947" s="140" t="str">
        <f>SICODI!H1876</f>
        <v>TRANSFORMADOR TRIFASICO AEREO  25 KVA; 12/0.44-0.22 KV</v>
      </c>
      <c r="E4947" s="36" t="str">
        <f>SICODI!I1876</f>
        <v>UND.</v>
      </c>
      <c r="F4947" s="36"/>
      <c r="G4947" s="66">
        <f>SICODI!J1876</f>
        <v>3242.05</v>
      </c>
    </row>
    <row r="4948" spans="2:7" x14ac:dyDescent="0.2">
      <c r="B4948" s="36">
        <v>1875</v>
      </c>
      <c r="C4948" s="36" t="str">
        <f>SICODI!G1877</f>
        <v>TTA174</v>
      </c>
      <c r="D4948" s="140" t="str">
        <f>SICODI!H1877</f>
        <v>TRANSFORMADOR TRIFASICO AEREO  25 KVA; 22.9/0.44-0.22 KV</v>
      </c>
      <c r="E4948" s="36" t="str">
        <f>SICODI!I1877</f>
        <v>UND.</v>
      </c>
      <c r="F4948" s="36"/>
      <c r="G4948" s="66">
        <f>SICODI!J1877</f>
        <v>2700.35</v>
      </c>
    </row>
    <row r="4949" spans="2:7" x14ac:dyDescent="0.2">
      <c r="B4949" s="36">
        <v>1876</v>
      </c>
      <c r="C4949" s="36" t="str">
        <f>SICODI!G1878</f>
        <v>TTA175</v>
      </c>
      <c r="D4949" s="140" t="str">
        <f>SICODI!H1878</f>
        <v>TRANSFORMADOR TRIFASICO AEREO  30 KVA; 10/0.44-0.22 KV.</v>
      </c>
      <c r="E4949" s="36" t="str">
        <f>SICODI!I1878</f>
        <v>UND.</v>
      </c>
      <c r="F4949" s="36"/>
      <c r="G4949" s="66">
        <f>SICODI!J1878</f>
        <v>918.67</v>
      </c>
    </row>
    <row r="4950" spans="2:7" x14ac:dyDescent="0.2">
      <c r="B4950" s="36">
        <v>1877</v>
      </c>
      <c r="C4950" s="36" t="str">
        <f>SICODI!G1879</f>
        <v>TTA176</v>
      </c>
      <c r="D4950" s="140" t="str">
        <f>SICODI!H1879</f>
        <v>TRANSFORMADOR TRIFASICO AEREO  30 KVA; 13.2/0.44-0.22 KV.</v>
      </c>
      <c r="E4950" s="36" t="str">
        <f>SICODI!I1879</f>
        <v>UND.</v>
      </c>
      <c r="F4950" s="36"/>
      <c r="G4950" s="66">
        <f>SICODI!J1879</f>
        <v>3358.7</v>
      </c>
    </row>
    <row r="4951" spans="2:7" x14ac:dyDescent="0.2">
      <c r="B4951" s="36">
        <v>1878</v>
      </c>
      <c r="C4951" s="36" t="str">
        <f>SICODI!G1880</f>
        <v>TTA177</v>
      </c>
      <c r="D4951" s="140" t="str">
        <f>SICODI!H1880</f>
        <v>TRANSFORMADOR TRIFASICO AEREO  30 KVA; 22.9/0.44-0.22 KV.</v>
      </c>
      <c r="E4951" s="36" t="str">
        <f>SICODI!I1880</f>
        <v>UND.</v>
      </c>
      <c r="F4951" s="36"/>
      <c r="G4951" s="66">
        <f>SICODI!J1880</f>
        <v>2857.32</v>
      </c>
    </row>
    <row r="4952" spans="2:7" x14ac:dyDescent="0.2">
      <c r="B4952" s="36">
        <v>1879</v>
      </c>
      <c r="C4952" s="36" t="str">
        <f>SICODI!G1881</f>
        <v>TTA178</v>
      </c>
      <c r="D4952" s="140" t="str">
        <f>SICODI!H1881</f>
        <v>TRANSFORMADOR TRIFASICO AEREO  37 KVA; 10/0.38-0.22 KV.</v>
      </c>
      <c r="E4952" s="36" t="str">
        <f>SICODI!I1881</f>
        <v>UND.</v>
      </c>
      <c r="F4952" s="36"/>
      <c r="G4952" s="66">
        <f>SICODI!J1881</f>
        <v>1083.23</v>
      </c>
    </row>
    <row r="4953" spans="2:7" x14ac:dyDescent="0.2">
      <c r="B4953" s="36">
        <v>1880</v>
      </c>
      <c r="C4953" s="36" t="str">
        <f>SICODI!G1882</f>
        <v>TTA179</v>
      </c>
      <c r="D4953" s="140" t="str">
        <f>SICODI!H1882</f>
        <v>TRANSFORMADOR TRIFASICO AEREO  37 KVA; 12/0.22 KV.</v>
      </c>
      <c r="E4953" s="36" t="str">
        <f>SICODI!I1882</f>
        <v>UND.</v>
      </c>
      <c r="F4953" s="36"/>
      <c r="G4953" s="66">
        <f>SICODI!J1882</f>
        <v>3522.01</v>
      </c>
    </row>
    <row r="4954" spans="2:7" x14ac:dyDescent="0.2">
      <c r="B4954" s="36">
        <v>1881</v>
      </c>
      <c r="C4954" s="36" t="str">
        <f>SICODI!G1883</f>
        <v>TTA18</v>
      </c>
      <c r="D4954" s="140" t="str">
        <f>SICODI!H1883</f>
        <v>TRANSFORMADOR TRIFASICO AEREO  50 KVA; 13.2/0.38 KV.</v>
      </c>
      <c r="E4954" s="36" t="str">
        <f>SICODI!I1883</f>
        <v>UND.</v>
      </c>
      <c r="F4954" s="36"/>
      <c r="G4954" s="66">
        <f>SICODI!J1883</f>
        <v>3825.3</v>
      </c>
    </row>
    <row r="4955" spans="2:7" x14ac:dyDescent="0.2">
      <c r="B4955" s="36">
        <v>1882</v>
      </c>
      <c r="C4955" s="36" t="str">
        <f>SICODI!G1884</f>
        <v>TTA180</v>
      </c>
      <c r="D4955" s="140" t="str">
        <f>SICODI!H1884</f>
        <v>TRANSFORMADOR TRIFASICO AEREO  37 KVA; 12/0.38-0.22 KV.</v>
      </c>
      <c r="E4955" s="36" t="str">
        <f>SICODI!I1884</f>
        <v>UND.</v>
      </c>
      <c r="F4955" s="36"/>
      <c r="G4955" s="66">
        <f>SICODI!J1884</f>
        <v>3522.01</v>
      </c>
    </row>
    <row r="4956" spans="2:7" x14ac:dyDescent="0.2">
      <c r="B4956" s="36">
        <v>1883</v>
      </c>
      <c r="C4956" s="36" t="str">
        <f>SICODI!G1885</f>
        <v>TTA181</v>
      </c>
      <c r="D4956" s="140" t="str">
        <f>SICODI!H1885</f>
        <v>TRANSFORMADOR TRIFASICO AEREO  37 KVA; 22.9/0.44-0.22 KV.</v>
      </c>
      <c r="E4956" s="36" t="str">
        <f>SICODI!I1885</f>
        <v>UND.</v>
      </c>
      <c r="F4956" s="36"/>
      <c r="G4956" s="66">
        <f>SICODI!J1885</f>
        <v>3077.08</v>
      </c>
    </row>
    <row r="4957" spans="2:7" x14ac:dyDescent="0.2">
      <c r="B4957" s="36">
        <v>1884</v>
      </c>
      <c r="C4957" s="36" t="str">
        <f>SICODI!G1886</f>
        <v>TTA182</v>
      </c>
      <c r="D4957" s="140" t="str">
        <f>SICODI!H1886</f>
        <v>TRANSFORMADOR TRIFASICO AEREO  50 KVA; 2.3/0.38-0.22 KV.</v>
      </c>
      <c r="E4957" s="36" t="str">
        <f>SICODI!I1886</f>
        <v>UND.</v>
      </c>
      <c r="F4957" s="36"/>
      <c r="G4957" s="66">
        <f>SICODI!J1886</f>
        <v>3703.3</v>
      </c>
    </row>
    <row r="4958" spans="2:7" x14ac:dyDescent="0.2">
      <c r="B4958" s="36">
        <v>1885</v>
      </c>
      <c r="C4958" s="36" t="str">
        <f>SICODI!G1887</f>
        <v>TTA183</v>
      </c>
      <c r="D4958" s="140" t="str">
        <f>SICODI!H1887</f>
        <v>TRANSFORMADOR TRIFASICO AEREO  50 KVA; 7.62/0.44-0.22 KV.</v>
      </c>
      <c r="E4958" s="36" t="str">
        <f>SICODI!I1887</f>
        <v>UND.</v>
      </c>
      <c r="F4958" s="36"/>
      <c r="G4958" s="66">
        <f>SICODI!J1887</f>
        <v>3660.7</v>
      </c>
    </row>
    <row r="4959" spans="2:7" x14ac:dyDescent="0.2">
      <c r="B4959" s="36">
        <v>1886</v>
      </c>
      <c r="C4959" s="36" t="str">
        <f>SICODI!G1888</f>
        <v>TTA184</v>
      </c>
      <c r="D4959" s="140" t="str">
        <f>SICODI!H1888</f>
        <v>TRANSFORMADOR TRIFASICO AEREO  50 KVA; 10/0.38-0.22 KV.</v>
      </c>
      <c r="E4959" s="36" t="str">
        <f>SICODI!I1888</f>
        <v>UND.</v>
      </c>
      <c r="F4959" s="36"/>
      <c r="G4959" s="66">
        <f>SICODI!J1888</f>
        <v>1543.92</v>
      </c>
    </row>
    <row r="4960" spans="2:7" x14ac:dyDescent="0.2">
      <c r="B4960" s="36">
        <v>1887</v>
      </c>
      <c r="C4960" s="36" t="str">
        <f>SICODI!G1889</f>
        <v>TTA185</v>
      </c>
      <c r="D4960" s="140" t="str">
        <f>SICODI!H1889</f>
        <v>TRANSFORMADOR TRIFASICO AEREO  50 KVA; 10/0.44-0.22 KV.</v>
      </c>
      <c r="E4960" s="36" t="str">
        <f>SICODI!I1889</f>
        <v>UND.</v>
      </c>
      <c r="F4960" s="36"/>
      <c r="G4960" s="66">
        <f>SICODI!J1889</f>
        <v>1543.92</v>
      </c>
    </row>
    <row r="4961" spans="2:7" x14ac:dyDescent="0.2">
      <c r="B4961" s="36">
        <v>1888</v>
      </c>
      <c r="C4961" s="36" t="str">
        <f>SICODI!G1890</f>
        <v>TTA186</v>
      </c>
      <c r="D4961" s="140" t="str">
        <f>SICODI!H1890</f>
        <v>TRANSFORMADOR TRIFASICO AEREO  50 KVA; 12/0.22 KV.</v>
      </c>
      <c r="E4961" s="36" t="str">
        <f>SICODI!I1890</f>
        <v>UND.</v>
      </c>
      <c r="F4961" s="36"/>
      <c r="G4961" s="66">
        <f>SICODI!J1890</f>
        <v>3825.3</v>
      </c>
    </row>
    <row r="4962" spans="2:7" x14ac:dyDescent="0.2">
      <c r="B4962" s="36">
        <v>1889</v>
      </c>
      <c r="C4962" s="36" t="str">
        <f>SICODI!G1891</f>
        <v>TTA187</v>
      </c>
      <c r="D4962" s="140" t="str">
        <f>SICODI!H1891</f>
        <v>TRANSFORMADOR TRIFASICO AEREO  50 KVA; 22.9/0.44-0.22 KV.</v>
      </c>
      <c r="E4962" s="36" t="str">
        <f>SICODI!I1891</f>
        <v>UND.</v>
      </c>
      <c r="F4962" s="36"/>
      <c r="G4962" s="66">
        <f>SICODI!J1891</f>
        <v>3485.2</v>
      </c>
    </row>
    <row r="4963" spans="2:7" x14ac:dyDescent="0.2">
      <c r="B4963" s="36">
        <v>1890</v>
      </c>
      <c r="C4963" s="36" t="str">
        <f>SICODI!G1892</f>
        <v>TTA188</v>
      </c>
      <c r="D4963" s="140" t="str">
        <f>SICODI!H1892</f>
        <v>TRANSFORMADOR TRIFASICO AEREO  75 KVA; 7.62/0.22 KV.</v>
      </c>
      <c r="E4963" s="36" t="str">
        <f>SICODI!I1892</f>
        <v>UND.</v>
      </c>
      <c r="F4963" s="36"/>
      <c r="G4963" s="66">
        <f>SICODI!J1892</f>
        <v>4278.8999999999996</v>
      </c>
    </row>
    <row r="4964" spans="2:7" x14ac:dyDescent="0.2">
      <c r="B4964" s="36">
        <v>1891</v>
      </c>
      <c r="C4964" s="36" t="str">
        <f>SICODI!G1893</f>
        <v>TTA189</v>
      </c>
      <c r="D4964" s="140" t="str">
        <f>SICODI!H1893</f>
        <v>TRANSFORMADOR TRIFASICO AEREO  75 KVA; 10/0.44-0.22 KV.</v>
      </c>
      <c r="E4964" s="36" t="str">
        <f>SICODI!I1893</f>
        <v>UND.</v>
      </c>
      <c r="F4964" s="36"/>
      <c r="G4964" s="66">
        <f>SICODI!J1893</f>
        <v>2034.26</v>
      </c>
    </row>
    <row r="4965" spans="2:7" x14ac:dyDescent="0.2">
      <c r="B4965" s="36">
        <v>1892</v>
      </c>
      <c r="C4965" s="36" t="str">
        <f>SICODI!G1894</f>
        <v>TTA19</v>
      </c>
      <c r="D4965" s="140" t="str">
        <f>SICODI!H1894</f>
        <v>TRANSFORMADOR TRIFASICO AEREO  50 KVA; 22.9/0.22 KV.</v>
      </c>
      <c r="E4965" s="36" t="str">
        <f>SICODI!I1894</f>
        <v>UND.</v>
      </c>
      <c r="F4965" s="36"/>
      <c r="G4965" s="66">
        <f>SICODI!J1894</f>
        <v>3204.67</v>
      </c>
    </row>
    <row r="4966" spans="2:7" x14ac:dyDescent="0.2">
      <c r="B4966" s="36">
        <v>1893</v>
      </c>
      <c r="C4966" s="36" t="str">
        <f>SICODI!G1895</f>
        <v>TTA190</v>
      </c>
      <c r="D4966" s="140" t="str">
        <f>SICODI!H1895</f>
        <v>TRANSFORMADOR TRIFASICO AEREO  75 KVA; 12/0.22 KV.</v>
      </c>
      <c r="E4966" s="36" t="str">
        <f>SICODI!I1895</f>
        <v>UND.</v>
      </c>
      <c r="F4966" s="36"/>
      <c r="G4966" s="66">
        <f>SICODI!J1895</f>
        <v>4408.55</v>
      </c>
    </row>
    <row r="4967" spans="2:7" x14ac:dyDescent="0.2">
      <c r="B4967" s="36">
        <v>1894</v>
      </c>
      <c r="C4967" s="36" t="str">
        <f>SICODI!G1896</f>
        <v>TTA191</v>
      </c>
      <c r="D4967" s="140" t="str">
        <f>SICODI!H1896</f>
        <v>TRANSFORMADOR TRIFASICO AEREO  75 KVA; 12/0.38-0.22 KV.</v>
      </c>
      <c r="E4967" s="36" t="str">
        <f>SICODI!I1896</f>
        <v>UND.</v>
      </c>
      <c r="F4967" s="36"/>
      <c r="G4967" s="66">
        <f>SICODI!J1896</f>
        <v>4408.55</v>
      </c>
    </row>
    <row r="4968" spans="2:7" x14ac:dyDescent="0.2">
      <c r="B4968" s="36">
        <v>1895</v>
      </c>
      <c r="C4968" s="36" t="str">
        <f>SICODI!G1897</f>
        <v>TTA192</v>
      </c>
      <c r="D4968" s="140" t="str">
        <f>SICODI!H1897</f>
        <v>TRANSFORMADOR TRIFASICO AEREO  75 KVA; 12/0.44-0.22 KV.</v>
      </c>
      <c r="E4968" s="36" t="str">
        <f>SICODI!I1897</f>
        <v>UND.</v>
      </c>
      <c r="F4968" s="36"/>
      <c r="G4968" s="66">
        <f>SICODI!J1897</f>
        <v>4408.55</v>
      </c>
    </row>
    <row r="4969" spans="2:7" x14ac:dyDescent="0.2">
      <c r="B4969" s="36">
        <v>1896</v>
      </c>
      <c r="C4969" s="36" t="str">
        <f>SICODI!G1898</f>
        <v>TTA193</v>
      </c>
      <c r="D4969" s="140" t="str">
        <f>SICODI!H1898</f>
        <v>TRANSFORMADOR TRIFASICO AEREO  75 KVA; 13.2/0.44-0.22 KV.</v>
      </c>
      <c r="E4969" s="36" t="str">
        <f>SICODI!I1898</f>
        <v>UND.</v>
      </c>
      <c r="F4969" s="36"/>
      <c r="G4969" s="66">
        <f>SICODI!J1898</f>
        <v>4408.55</v>
      </c>
    </row>
    <row r="4970" spans="2:7" x14ac:dyDescent="0.2">
      <c r="B4970" s="36">
        <v>1897</v>
      </c>
      <c r="C4970" s="36" t="str">
        <f>SICODI!G1899</f>
        <v>TTA194</v>
      </c>
      <c r="D4970" s="140" t="str">
        <f>SICODI!H1899</f>
        <v>TRANSFORMADOR TRIFASICO AEREO  75 KVA; 22.9/0.44-0.22 KV.</v>
      </c>
      <c r="E4970" s="36" t="str">
        <f>SICODI!I1899</f>
        <v>UND.</v>
      </c>
      <c r="F4970" s="36"/>
      <c r="G4970" s="66">
        <f>SICODI!J1899</f>
        <v>4270.05</v>
      </c>
    </row>
    <row r="4971" spans="2:7" x14ac:dyDescent="0.2">
      <c r="B4971" s="36">
        <v>1898</v>
      </c>
      <c r="C4971" s="36" t="str">
        <f>SICODI!G1900</f>
        <v>TTA195</v>
      </c>
      <c r="D4971" s="140" t="str">
        <f>SICODI!H1900</f>
        <v>TRANSFORMADOR TRIFASICO AEREO  80 KVA; 7.62/0.22 KV.</v>
      </c>
      <c r="E4971" s="36" t="str">
        <f>SICODI!I1900</f>
        <v>UND.</v>
      </c>
      <c r="F4971" s="36"/>
      <c r="G4971" s="66">
        <f>SICODI!J1900</f>
        <v>4402.54</v>
      </c>
    </row>
    <row r="4972" spans="2:7" x14ac:dyDescent="0.2">
      <c r="B4972" s="36">
        <v>1899</v>
      </c>
      <c r="C4972" s="36" t="str">
        <f>SICODI!G1901</f>
        <v>TTA196</v>
      </c>
      <c r="D4972" s="140" t="str">
        <f>SICODI!H1901</f>
        <v>TRANSFORMADOR TRIFASICO AEREO  80 KVA; 10/0.38-0.22 KV.</v>
      </c>
      <c r="E4972" s="36" t="str">
        <f>SICODI!I1901</f>
        <v>UND.</v>
      </c>
      <c r="F4972" s="36"/>
      <c r="G4972" s="66">
        <f>SICODI!J1901</f>
        <v>2094.0700000000002</v>
      </c>
    </row>
    <row r="4973" spans="2:7" x14ac:dyDescent="0.2">
      <c r="B4973" s="36">
        <v>1900</v>
      </c>
      <c r="C4973" s="36" t="str">
        <f>SICODI!G1902</f>
        <v>TTA197</v>
      </c>
      <c r="D4973" s="140" t="str">
        <f>SICODI!H1902</f>
        <v>TRANSFORMADOR TRIFASICO AEREO  80 KVA; 12/0.38-0.22 KV.</v>
      </c>
      <c r="E4973" s="36" t="str">
        <f>SICODI!I1902</f>
        <v>UND.</v>
      </c>
      <c r="F4973" s="36"/>
      <c r="G4973" s="66">
        <f>SICODI!J1902</f>
        <v>4525.2</v>
      </c>
    </row>
    <row r="4974" spans="2:7" x14ac:dyDescent="0.2">
      <c r="B4974" s="36">
        <v>1901</v>
      </c>
      <c r="C4974" s="36" t="str">
        <f>SICODI!G1903</f>
        <v>TTA198</v>
      </c>
      <c r="D4974" s="140" t="str">
        <f>SICODI!H1903</f>
        <v>TRANSFORMADOR TRIFASICO AEREO  80 KVA; 13.2/0.44-0.22 KV.</v>
      </c>
      <c r="E4974" s="36" t="str">
        <f>SICODI!I1903</f>
        <v>UND.</v>
      </c>
      <c r="F4974" s="36"/>
      <c r="G4974" s="66">
        <f>SICODI!J1903</f>
        <v>4525.2</v>
      </c>
    </row>
    <row r="4975" spans="2:7" x14ac:dyDescent="0.2">
      <c r="B4975" s="36">
        <v>1902</v>
      </c>
      <c r="C4975" s="36" t="str">
        <f>SICODI!G1904</f>
        <v>TTA199</v>
      </c>
      <c r="D4975" s="140" t="str">
        <f>SICODI!H1904</f>
        <v>TRANSFORMADOR TRIFASICO AEREO  80 KVA; 22.9/0.44-0.22 KV.</v>
      </c>
      <c r="E4975" s="36" t="str">
        <f>SICODI!I1904</f>
        <v>UND.</v>
      </c>
      <c r="F4975" s="36"/>
      <c r="G4975" s="66">
        <f>SICODI!J1904</f>
        <v>4427.0200000000004</v>
      </c>
    </row>
    <row r="4976" spans="2:7" x14ac:dyDescent="0.2">
      <c r="B4976" s="36">
        <v>1903</v>
      </c>
      <c r="C4976" s="36" t="str">
        <f>SICODI!G1905</f>
        <v>TTA20</v>
      </c>
      <c r="D4976" s="140" t="str">
        <f>SICODI!H1905</f>
        <v>TRANSFORMADOR TRIFASICO AEREO  50 KVA; 22.9/0.38-0.22 KV.</v>
      </c>
      <c r="E4976" s="36" t="str">
        <f>SICODI!I1905</f>
        <v>UND.</v>
      </c>
      <c r="F4976" s="36"/>
      <c r="G4976" s="66">
        <f>SICODI!J1905</f>
        <v>3485.2</v>
      </c>
    </row>
    <row r="4977" spans="2:7" x14ac:dyDescent="0.2">
      <c r="B4977" s="36">
        <v>1904</v>
      </c>
      <c r="C4977" s="36" t="str">
        <f>SICODI!G1906</f>
        <v>TTA200</v>
      </c>
      <c r="D4977" s="140" t="str">
        <f>SICODI!H1906</f>
        <v>TRANSFORMADOR TRIFASICO AEREO  90 KVA; 10/0.44-0.22 KV.</v>
      </c>
      <c r="E4977" s="36" t="str">
        <f>SICODI!I1906</f>
        <v>UND.</v>
      </c>
      <c r="F4977" s="36"/>
      <c r="G4977" s="66">
        <f>SICODI!J1906</f>
        <v>2329.15</v>
      </c>
    </row>
    <row r="4978" spans="2:7" x14ac:dyDescent="0.2">
      <c r="B4978" s="36">
        <v>1905</v>
      </c>
      <c r="C4978" s="36" t="str">
        <f>SICODI!G1907</f>
        <v>TTA201</v>
      </c>
      <c r="D4978" s="140" t="str">
        <f>SICODI!H1907</f>
        <v>TRANSFORMADOR TRIFASICO AEREO  90 KVA; 12/0.22 KV.</v>
      </c>
      <c r="E4978" s="36" t="str">
        <f>SICODI!I1907</f>
        <v>UND.</v>
      </c>
      <c r="F4978" s="36"/>
      <c r="G4978" s="66">
        <f>SICODI!J1907</f>
        <v>4758.5</v>
      </c>
    </row>
    <row r="4979" spans="2:7" x14ac:dyDescent="0.2">
      <c r="B4979" s="36">
        <v>1906</v>
      </c>
      <c r="C4979" s="36" t="str">
        <f>SICODI!G1908</f>
        <v>TTA202</v>
      </c>
      <c r="D4979" s="140" t="str">
        <f>SICODI!H1908</f>
        <v>TRANSFORMADOR TRIFASICO AEREO  90 KVA; 13.2/0.38-0.22 KV.</v>
      </c>
      <c r="E4979" s="36" t="str">
        <f>SICODI!I1908</f>
        <v>UND.</v>
      </c>
      <c r="F4979" s="36"/>
      <c r="G4979" s="66">
        <f>SICODI!J1908</f>
        <v>4758.5</v>
      </c>
    </row>
    <row r="4980" spans="2:7" x14ac:dyDescent="0.2">
      <c r="B4980" s="36">
        <v>1907</v>
      </c>
      <c r="C4980" s="36" t="str">
        <f>SICODI!G1909</f>
        <v>TTA203</v>
      </c>
      <c r="D4980" s="140" t="str">
        <f>SICODI!H1909</f>
        <v>TRANSFORMADOR TRIFASICO AEREO  90 KVA; 13.2/0.44-0.22 KV.</v>
      </c>
      <c r="E4980" s="36" t="str">
        <f>SICODI!I1909</f>
        <v>UND.</v>
      </c>
      <c r="F4980" s="36"/>
      <c r="G4980" s="66">
        <f>SICODI!J1909</f>
        <v>4758.5</v>
      </c>
    </row>
    <row r="4981" spans="2:7" x14ac:dyDescent="0.2">
      <c r="B4981" s="36">
        <v>1908</v>
      </c>
      <c r="C4981" s="36" t="str">
        <f>SICODI!G1910</f>
        <v>TTA204</v>
      </c>
      <c r="D4981" s="140" t="str">
        <f>SICODI!H1910</f>
        <v>TRANSFORMADOR TRIFASICO AEREO  90 KVA; 22.9/0.44-0.22 KV.</v>
      </c>
      <c r="E4981" s="36" t="str">
        <f>SICODI!I1910</f>
        <v>UND.</v>
      </c>
      <c r="F4981" s="36"/>
      <c r="G4981" s="66">
        <f>SICODI!J1910</f>
        <v>4740.96</v>
      </c>
    </row>
    <row r="4982" spans="2:7" x14ac:dyDescent="0.2">
      <c r="B4982" s="36">
        <v>1909</v>
      </c>
      <c r="C4982" s="36" t="str">
        <f>SICODI!G1911</f>
        <v>TTA205</v>
      </c>
      <c r="D4982" s="140" t="str">
        <f>SICODI!H1911</f>
        <v>TRANSFORMADOR TRIFASICO AEREO  100 KVA;  5.8/0.22 KV.</v>
      </c>
      <c r="E4982" s="36" t="str">
        <f>SICODI!I1911</f>
        <v>UND.</v>
      </c>
      <c r="F4982" s="36"/>
      <c r="G4982" s="66">
        <f>SICODI!J1911</f>
        <v>4897.1000000000004</v>
      </c>
    </row>
    <row r="4983" spans="2:7" x14ac:dyDescent="0.2">
      <c r="B4983" s="36">
        <v>1910</v>
      </c>
      <c r="C4983" s="36" t="str">
        <f>SICODI!G1912</f>
        <v>TTA206</v>
      </c>
      <c r="D4983" s="140" t="str">
        <f>SICODI!H1912</f>
        <v>TRANSFORMADOR TRIFASICO AEREO  100 KVA;  10/0.38-0.22 KV.</v>
      </c>
      <c r="E4983" s="36" t="str">
        <f>SICODI!I1912</f>
        <v>UND.</v>
      </c>
      <c r="F4983" s="36"/>
      <c r="G4983" s="66">
        <f>SICODI!J1912</f>
        <v>2399.2399999999998</v>
      </c>
    </row>
    <row r="4984" spans="2:7" x14ac:dyDescent="0.2">
      <c r="B4984" s="36">
        <v>1911</v>
      </c>
      <c r="C4984" s="36" t="str">
        <f>SICODI!G1913</f>
        <v>TTA207</v>
      </c>
      <c r="D4984" s="140" t="str">
        <f>SICODI!H1913</f>
        <v>TRANSFORMADOR TRIFASICO AEREO  100 KVA;  10/0.44-0.22 KV.</v>
      </c>
      <c r="E4984" s="36" t="str">
        <f>SICODI!I1913</f>
        <v>UND.</v>
      </c>
      <c r="F4984" s="36"/>
      <c r="G4984" s="66">
        <f>SICODI!J1913</f>
        <v>2399.2399999999998</v>
      </c>
    </row>
    <row r="4985" spans="2:7" x14ac:dyDescent="0.2">
      <c r="B4985" s="36">
        <v>1912</v>
      </c>
      <c r="C4985" s="36" t="str">
        <f>SICODI!G1914</f>
        <v>TTA208</v>
      </c>
      <c r="D4985" s="140" t="str">
        <f>SICODI!H1914</f>
        <v>TRANSFORMADOR TRIFASICO AEREO  100 KVA;  13.2/0.44-0.22 KV.</v>
      </c>
      <c r="E4985" s="36" t="str">
        <f>SICODI!I1914</f>
        <v>UND.</v>
      </c>
      <c r="F4985" s="36"/>
      <c r="G4985" s="66">
        <f>SICODI!J1914</f>
        <v>4991.8</v>
      </c>
    </row>
    <row r="4986" spans="2:7" x14ac:dyDescent="0.2">
      <c r="B4986" s="36">
        <v>1913</v>
      </c>
      <c r="C4986" s="36" t="str">
        <f>SICODI!G1915</f>
        <v>TTA209</v>
      </c>
      <c r="D4986" s="140" t="str">
        <f>SICODI!H1915</f>
        <v>TRANSFORMADOR TRIFASICO AEREO  100 KVA;  22.9/0.44-0.22 KV.</v>
      </c>
      <c r="E4986" s="36" t="str">
        <f>SICODI!I1915</f>
        <v>UND.</v>
      </c>
      <c r="F4986" s="36"/>
      <c r="G4986" s="66">
        <f>SICODI!J1915</f>
        <v>5054.8999999999996</v>
      </c>
    </row>
    <row r="4987" spans="2:7" x14ac:dyDescent="0.2">
      <c r="B4987" s="36">
        <v>1914</v>
      </c>
      <c r="C4987" s="36" t="str">
        <f>SICODI!G1916</f>
        <v>TTA21</v>
      </c>
      <c r="D4987" s="140" t="str">
        <f>SICODI!H1916</f>
        <v>TRANSFORMADOR TRIFASICO AEREO  75 KVA; 10/0.22 KV.</v>
      </c>
      <c r="E4987" s="36" t="str">
        <f>SICODI!I1916</f>
        <v>UND.</v>
      </c>
      <c r="F4987" s="36"/>
      <c r="G4987" s="66">
        <f>SICODI!J1916</f>
        <v>2034.26</v>
      </c>
    </row>
    <row r="4988" spans="2:7" x14ac:dyDescent="0.2">
      <c r="B4988" s="36">
        <v>1915</v>
      </c>
      <c r="C4988" s="36" t="str">
        <f>SICODI!G1917</f>
        <v>TTA210</v>
      </c>
      <c r="D4988" s="140" t="str">
        <f>SICODI!H1917</f>
        <v>TRANSFORMADOR TRIFASICO AEREO  125 KVA; 10/0.38-0.22 KV.</v>
      </c>
      <c r="E4988" s="36" t="str">
        <f>SICODI!I1917</f>
        <v>UND.</v>
      </c>
      <c r="F4988" s="36"/>
      <c r="G4988" s="66">
        <f>SICODI!J1917</f>
        <v>3151.93</v>
      </c>
    </row>
    <row r="4989" spans="2:7" x14ac:dyDescent="0.2">
      <c r="B4989" s="36">
        <v>1916</v>
      </c>
      <c r="C4989" s="36" t="str">
        <f>SICODI!G1918</f>
        <v>TTA211</v>
      </c>
      <c r="D4989" s="140" t="str">
        <f>SICODI!H1918</f>
        <v>TRANSFORMADOR TRIFASICO AEREO  125 KVA; 10/0.44-0.22 KV.</v>
      </c>
      <c r="E4989" s="36" t="str">
        <f>SICODI!I1918</f>
        <v>UND.</v>
      </c>
      <c r="F4989" s="36"/>
      <c r="G4989" s="66">
        <f>SICODI!J1918</f>
        <v>3151.93</v>
      </c>
    </row>
    <row r="4990" spans="2:7" x14ac:dyDescent="0.2">
      <c r="B4990" s="36">
        <v>1917</v>
      </c>
      <c r="C4990" s="36" t="str">
        <f>SICODI!G1919</f>
        <v>TTA212</v>
      </c>
      <c r="D4990" s="140" t="str">
        <f>SICODI!H1919</f>
        <v>TRANSFORMADOR TRIFASICO AEREO  125 KVA; 12/0.38-0.22 KV.</v>
      </c>
      <c r="E4990" s="36" t="str">
        <f>SICODI!I1919</f>
        <v>UND</v>
      </c>
      <c r="F4990" s="36"/>
      <c r="G4990" s="66">
        <f>SICODI!J1919</f>
        <v>5575.05</v>
      </c>
    </row>
    <row r="4991" spans="2:7" x14ac:dyDescent="0.2">
      <c r="B4991" s="36">
        <v>1918</v>
      </c>
      <c r="C4991" s="36" t="str">
        <f>SICODI!G1920</f>
        <v>TTA213</v>
      </c>
      <c r="D4991" s="140" t="str">
        <f>SICODI!H1920</f>
        <v>TRANSFORMADOR TRIFASICO AEREO  125 KVA; 13.2/0.44-0.22 KV.</v>
      </c>
      <c r="E4991" s="36" t="str">
        <f>SICODI!I1920</f>
        <v>UND.</v>
      </c>
      <c r="F4991" s="36"/>
      <c r="G4991" s="66">
        <f>SICODI!J1920</f>
        <v>5575.05</v>
      </c>
    </row>
    <row r="4992" spans="2:7" x14ac:dyDescent="0.2">
      <c r="B4992" s="36">
        <v>1919</v>
      </c>
      <c r="C4992" s="36" t="str">
        <f>SICODI!G1921</f>
        <v>TTA214</v>
      </c>
      <c r="D4992" s="140" t="str">
        <f>SICODI!H1921</f>
        <v>TRANSFORMADOR TRIFASICO AEREO  125 KVA; 22.9/0.44-0.22 KV.</v>
      </c>
      <c r="E4992" s="36" t="str">
        <f>SICODI!I1921</f>
        <v>UND.</v>
      </c>
      <c r="F4992" s="36"/>
      <c r="G4992" s="66">
        <f>SICODI!J1921</f>
        <v>5839.75</v>
      </c>
    </row>
    <row r="4993" spans="2:7" x14ac:dyDescent="0.2">
      <c r="B4993" s="36">
        <v>1920</v>
      </c>
      <c r="C4993" s="36" t="str">
        <f>SICODI!G1922</f>
        <v>TTA215</v>
      </c>
      <c r="D4993" s="140" t="str">
        <f>SICODI!H1922</f>
        <v>TRANSFORMADOR TRIFASICO AEREO  150 KVA; 10/0.44-0.22 KV.</v>
      </c>
      <c r="E4993" s="36" t="str">
        <f>SICODI!I1922</f>
        <v>UND.</v>
      </c>
      <c r="F4993" s="36"/>
      <c r="G4993" s="66">
        <f>SICODI!J1922</f>
        <v>3739.63</v>
      </c>
    </row>
    <row r="4994" spans="2:7" x14ac:dyDescent="0.2">
      <c r="B4994" s="36">
        <v>1921</v>
      </c>
      <c r="C4994" s="36" t="str">
        <f>SICODI!G1923</f>
        <v>TTA216</v>
      </c>
      <c r="D4994" s="140" t="str">
        <f>SICODI!H1923</f>
        <v>TRANSFORMADOR TRIFASICO AEREO  150 KVA; 13.2/0.44-0.22 KV.</v>
      </c>
      <c r="E4994" s="36" t="str">
        <f>SICODI!I1923</f>
        <v>UND.</v>
      </c>
      <c r="F4994" s="36"/>
      <c r="G4994" s="66">
        <f>SICODI!J1923</f>
        <v>6158.3</v>
      </c>
    </row>
    <row r="4995" spans="2:7" x14ac:dyDescent="0.2">
      <c r="B4995" s="36">
        <v>1922</v>
      </c>
      <c r="C4995" s="36" t="str">
        <f>SICODI!G1924</f>
        <v>TTA217</v>
      </c>
      <c r="D4995" s="140" t="str">
        <f>SICODI!H1924</f>
        <v>TRANSFORMADOR TRIFASICO AEREO  150 KVA; 22.9/0.44-0.22 KV.</v>
      </c>
      <c r="E4995" s="36" t="str">
        <f>SICODI!I1924</f>
        <v>UND.</v>
      </c>
      <c r="F4995" s="36"/>
      <c r="G4995" s="66">
        <f>SICODI!J1924</f>
        <v>6624.6</v>
      </c>
    </row>
    <row r="4996" spans="2:7" x14ac:dyDescent="0.2">
      <c r="B4996" s="36">
        <v>1923</v>
      </c>
      <c r="C4996" s="36" t="str">
        <f>SICODI!G1925</f>
        <v>TTA218</v>
      </c>
      <c r="D4996" s="140" t="str">
        <f>SICODI!H1925</f>
        <v>TRANSFORMADOR TRIFASICO AEREO  160 KVA; 10/0.38-0.22 KV.</v>
      </c>
      <c r="E4996" s="36" t="str">
        <f>SICODI!I1925</f>
        <v>UND.</v>
      </c>
      <c r="F4996" s="36"/>
      <c r="G4996" s="66">
        <f>SICODI!J1925</f>
        <v>3974.71</v>
      </c>
    </row>
    <row r="4997" spans="2:7" x14ac:dyDescent="0.2">
      <c r="B4997" s="36">
        <v>1924</v>
      </c>
      <c r="C4997" s="36" t="str">
        <f>SICODI!G1926</f>
        <v>TTA219</v>
      </c>
      <c r="D4997" s="140" t="str">
        <f>SICODI!H1926</f>
        <v>TRANSFORMADOR TRIFASICO AEREO  160 KVA; 10/0.44-0.22 KV.</v>
      </c>
      <c r="E4997" s="36" t="str">
        <f>SICODI!I1926</f>
        <v>UND.</v>
      </c>
      <c r="F4997" s="36"/>
      <c r="G4997" s="66">
        <f>SICODI!J1926</f>
        <v>3974.71</v>
      </c>
    </row>
    <row r="4998" spans="2:7" x14ac:dyDescent="0.2">
      <c r="B4998" s="36">
        <v>1925</v>
      </c>
      <c r="C4998" s="36" t="str">
        <f>SICODI!G1927</f>
        <v>TTA22</v>
      </c>
      <c r="D4998" s="140" t="str">
        <f>SICODI!H1927</f>
        <v>TRANSFORMADOR TRIFASICO AEREO  75 KVA; 13.2/0.22 KV.</v>
      </c>
      <c r="E4998" s="36" t="str">
        <f>SICODI!I1927</f>
        <v>UND.</v>
      </c>
      <c r="F4998" s="36"/>
      <c r="G4998" s="66">
        <f>SICODI!J1927</f>
        <v>4408.55</v>
      </c>
    </row>
    <row r="4999" spans="2:7" x14ac:dyDescent="0.2">
      <c r="B4999" s="36">
        <v>1926</v>
      </c>
      <c r="C4999" s="36" t="str">
        <f>SICODI!G1928</f>
        <v>TTA220</v>
      </c>
      <c r="D4999" s="140" t="str">
        <f>SICODI!H1928</f>
        <v>TRANSFORMADOR TRIFASICO AEREO  160 KVA; 12/0.38-0.22 KV.</v>
      </c>
      <c r="E4999" s="36" t="str">
        <f>SICODI!I1928</f>
        <v>UND.</v>
      </c>
      <c r="F4999" s="36"/>
      <c r="G4999" s="66">
        <f>SICODI!J1928</f>
        <v>6391.6</v>
      </c>
    </row>
    <row r="5000" spans="2:7" x14ac:dyDescent="0.2">
      <c r="B5000" s="36">
        <v>1927</v>
      </c>
      <c r="C5000" s="36" t="str">
        <f>SICODI!G1929</f>
        <v>TTA221</v>
      </c>
      <c r="D5000" s="140" t="str">
        <f>SICODI!H1929</f>
        <v>TRANSFORMADOR TRIFASICO AEREO  160 KVA; 13.2/0.44-0.22 KV.</v>
      </c>
      <c r="E5000" s="36" t="str">
        <f>SICODI!I1929</f>
        <v>UND.</v>
      </c>
      <c r="F5000" s="36"/>
      <c r="G5000" s="66">
        <f>SICODI!J1929</f>
        <v>6391.6</v>
      </c>
    </row>
    <row r="5001" spans="2:7" x14ac:dyDescent="0.2">
      <c r="B5001" s="36">
        <v>1928</v>
      </c>
      <c r="C5001" s="36" t="str">
        <f>SICODI!G1930</f>
        <v>TTA222</v>
      </c>
      <c r="D5001" s="140" t="str">
        <f>SICODI!H1930</f>
        <v>TRANSFORMADOR TRIFASICO AEREO  160 KVA; 22.9/0.44-0.22 KV.</v>
      </c>
      <c r="E5001" s="36" t="str">
        <f>SICODI!I1930</f>
        <v>UND.</v>
      </c>
      <c r="F5001" s="36"/>
      <c r="G5001" s="66">
        <f>SICODI!J1930</f>
        <v>6938.54</v>
      </c>
    </row>
    <row r="5002" spans="2:7" x14ac:dyDescent="0.2">
      <c r="B5002" s="36">
        <v>1929</v>
      </c>
      <c r="C5002" s="36" t="str">
        <f>SICODI!G1931</f>
        <v>TTA223</v>
      </c>
      <c r="D5002" s="140" t="str">
        <f>SICODI!H1931</f>
        <v>TRANSFORMADOR TRIFASICO AEREO  175 KVA; 10/0.44-0.22 KV.</v>
      </c>
      <c r="E5002" s="36" t="str">
        <f>SICODI!I1931</f>
        <v>UND.</v>
      </c>
      <c r="F5002" s="36"/>
      <c r="G5002" s="66">
        <f>SICODI!J1931</f>
        <v>4327.33</v>
      </c>
    </row>
    <row r="5003" spans="2:7" x14ac:dyDescent="0.2">
      <c r="B5003" s="36">
        <v>1930</v>
      </c>
      <c r="C5003" s="36" t="str">
        <f>SICODI!G1932</f>
        <v>TTA224</v>
      </c>
      <c r="D5003" s="140" t="str">
        <f>SICODI!H1932</f>
        <v>TRANSFORMADOR TRIFASICO AEREO  175 KVA; 13.2/0.38-0.22 KV.</v>
      </c>
      <c r="E5003" s="36" t="str">
        <f>SICODI!I1932</f>
        <v>UND.</v>
      </c>
      <c r="F5003" s="36"/>
      <c r="G5003" s="66">
        <f>SICODI!J1932</f>
        <v>6741.55</v>
      </c>
    </row>
    <row r="5004" spans="2:7" x14ac:dyDescent="0.2">
      <c r="B5004" s="36">
        <v>1931</v>
      </c>
      <c r="C5004" s="36" t="str">
        <f>SICODI!G1933</f>
        <v>TTA225</v>
      </c>
      <c r="D5004" s="140" t="str">
        <f>SICODI!H1933</f>
        <v>TRANSFORMADOR TRIFASICO AEREO  175 KVA; 13.2/0.44-0.22 KV.</v>
      </c>
      <c r="E5004" s="36" t="str">
        <f>SICODI!I1933</f>
        <v>UND.</v>
      </c>
      <c r="F5004" s="36"/>
      <c r="G5004" s="66">
        <f>SICODI!J1933</f>
        <v>6741.55</v>
      </c>
    </row>
    <row r="5005" spans="2:7" x14ac:dyDescent="0.2">
      <c r="B5005" s="36">
        <v>1932</v>
      </c>
      <c r="C5005" s="36" t="str">
        <f>SICODI!G1934</f>
        <v>TTA226</v>
      </c>
      <c r="D5005" s="140" t="str">
        <f>SICODI!H1934</f>
        <v>TRANSFORMADOR TRIFASICO AEREO  200 KVA; 2.3/0.38-0.22 KV.</v>
      </c>
      <c r="E5005" s="36" t="str">
        <f>SICODI!I1934</f>
        <v>UND.</v>
      </c>
      <c r="F5005" s="36"/>
      <c r="G5005" s="66">
        <f>SICODI!J1934</f>
        <v>6766.6</v>
      </c>
    </row>
    <row r="5006" spans="2:7" x14ac:dyDescent="0.2">
      <c r="B5006" s="36">
        <v>1933</v>
      </c>
      <c r="C5006" s="36" t="str">
        <f>SICODI!G1935</f>
        <v>TTA227</v>
      </c>
      <c r="D5006" s="140" t="str">
        <f>SICODI!H1935</f>
        <v>TRANSFORMADOR TRIFASICO AEREO  200 KVA; 10/0.38-0.22 KV.</v>
      </c>
      <c r="E5006" s="36" t="str">
        <f>SICODI!I1935</f>
        <v>UND.</v>
      </c>
      <c r="F5006" s="36"/>
      <c r="G5006" s="66">
        <f>SICODI!J1935</f>
        <v>4834.6099999999997</v>
      </c>
    </row>
    <row r="5007" spans="2:7" x14ac:dyDescent="0.2">
      <c r="B5007" s="36">
        <v>1934</v>
      </c>
      <c r="C5007" s="36" t="str">
        <f>SICODI!G1936</f>
        <v>TTA228</v>
      </c>
      <c r="D5007" s="140" t="str">
        <f>SICODI!H1936</f>
        <v>TRANSFORMADOR TRIFASICO AEREO  200 KVA; 13.2/0.44-0.22 KV.</v>
      </c>
      <c r="E5007" s="36" t="str">
        <f>SICODI!I1936</f>
        <v>UND.</v>
      </c>
      <c r="F5007" s="36"/>
      <c r="G5007" s="66">
        <f>SICODI!J1936</f>
        <v>7324.8</v>
      </c>
    </row>
    <row r="5008" spans="2:7" x14ac:dyDescent="0.2">
      <c r="B5008" s="36">
        <v>1935</v>
      </c>
      <c r="C5008" s="36" t="str">
        <f>SICODI!G1937</f>
        <v>TTA229</v>
      </c>
      <c r="D5008" s="140" t="str">
        <f>SICODI!H1937</f>
        <v>TRANSFORMADOR TRIFASICO AEREO  220 KVA; 10/0.44-0.22 KV.</v>
      </c>
      <c r="E5008" s="36" t="str">
        <f>SICODI!I1937</f>
        <v>UND.</v>
      </c>
      <c r="F5008" s="36"/>
      <c r="G5008" s="66">
        <f>SICODI!J1937</f>
        <v>5385.19</v>
      </c>
    </row>
    <row r="5009" spans="2:7" x14ac:dyDescent="0.2">
      <c r="B5009" s="36">
        <v>1936</v>
      </c>
      <c r="C5009" s="36" t="str">
        <f>SICODI!G1938</f>
        <v>TTA23</v>
      </c>
      <c r="D5009" s="140" t="str">
        <f>SICODI!H1938</f>
        <v>TRANSFORMADOR TRIFASICO AEREO  75 KVA; 13.2/0.38 KV.</v>
      </c>
      <c r="E5009" s="36" t="str">
        <f>SICODI!I1938</f>
        <v>UND.</v>
      </c>
      <c r="F5009" s="36"/>
      <c r="G5009" s="66">
        <f>SICODI!J1938</f>
        <v>4408.55</v>
      </c>
    </row>
    <row r="5010" spans="2:7" x14ac:dyDescent="0.2">
      <c r="B5010" s="36">
        <v>1937</v>
      </c>
      <c r="C5010" s="36" t="str">
        <f>SICODI!G1939</f>
        <v>TTA230</v>
      </c>
      <c r="D5010" s="140" t="str">
        <f>SICODI!H1939</f>
        <v>TRANSFORMADOR TRIFASICO AEREO  220 KVA; 13.2/0.44-0.22 KV.</v>
      </c>
      <c r="E5010" s="36" t="str">
        <f>SICODI!I1939</f>
        <v>UND.</v>
      </c>
      <c r="F5010" s="36"/>
      <c r="G5010" s="66">
        <f>SICODI!J1939</f>
        <v>7791.4</v>
      </c>
    </row>
    <row r="5011" spans="2:7" x14ac:dyDescent="0.2">
      <c r="B5011" s="36">
        <v>1938</v>
      </c>
      <c r="C5011" s="36" t="str">
        <f>SICODI!G1940</f>
        <v>TTA231</v>
      </c>
      <c r="D5011" s="140" t="str">
        <f>SICODI!H1940</f>
        <v>TRANSFORMADOR TRIFASICO AEREO  225 KVA; 10/0.44-0.22 KV.</v>
      </c>
      <c r="E5011" s="36" t="str">
        <f>SICODI!I1940</f>
        <v>UND.</v>
      </c>
      <c r="F5011" s="36"/>
      <c r="G5011" s="66">
        <f>SICODI!J1940</f>
        <v>5502.73</v>
      </c>
    </row>
    <row r="5012" spans="2:7" x14ac:dyDescent="0.2">
      <c r="B5012" s="36">
        <v>1939</v>
      </c>
      <c r="C5012" s="36" t="str">
        <f>SICODI!G1941</f>
        <v>TTA232</v>
      </c>
      <c r="D5012" s="140" t="str">
        <f>SICODI!H1941</f>
        <v>TRANSFORMADOR TRIFASICO AEREO  250 KVA; 10/0.38-0.22 KV.</v>
      </c>
      <c r="E5012" s="36" t="str">
        <f>SICODI!I1941</f>
        <v>UND.</v>
      </c>
      <c r="F5012" s="36"/>
      <c r="G5012" s="66">
        <f>SICODI!J1941</f>
        <v>6090.43</v>
      </c>
    </row>
    <row r="5013" spans="2:7" x14ac:dyDescent="0.2">
      <c r="B5013" s="36">
        <v>1940</v>
      </c>
      <c r="C5013" s="36" t="str">
        <f>SICODI!G1942</f>
        <v>TTA233</v>
      </c>
      <c r="D5013" s="140" t="str">
        <f>SICODI!H1942</f>
        <v>TRANSFORMADOR TRIFASICO AEREO  250 KVA; 10/0.44-0.22 KV.</v>
      </c>
      <c r="E5013" s="36" t="str">
        <f>SICODI!I1942</f>
        <v>UND.</v>
      </c>
      <c r="F5013" s="36"/>
      <c r="G5013" s="66">
        <f>SICODI!J1942</f>
        <v>6090.43</v>
      </c>
    </row>
    <row r="5014" spans="2:7" x14ac:dyDescent="0.2">
      <c r="B5014" s="36">
        <v>1941</v>
      </c>
      <c r="C5014" s="36" t="str">
        <f>SICODI!G1943</f>
        <v>TTA234</v>
      </c>
      <c r="D5014" s="140" t="str">
        <f>SICODI!H1943</f>
        <v>TRANSFORMADOR TRIFASICO AEREO  250 KVA; 22.9/0.38-0.22 KV.</v>
      </c>
      <c r="E5014" s="36" t="str">
        <f>SICODI!I1943</f>
        <v>UND.</v>
      </c>
      <c r="F5014" s="36"/>
      <c r="G5014" s="66">
        <f>SICODI!J1943</f>
        <v>9764</v>
      </c>
    </row>
    <row r="5015" spans="2:7" x14ac:dyDescent="0.2">
      <c r="B5015" s="36">
        <v>1942</v>
      </c>
      <c r="C5015" s="36" t="str">
        <f>SICODI!G1944</f>
        <v>TTA235</v>
      </c>
      <c r="D5015" s="140" t="str">
        <f>SICODI!H1944</f>
        <v>TRANSFORMADOR TRIFASICO AEREO  300 KVA; 10/0.38-0.22 KV.</v>
      </c>
      <c r="E5015" s="36" t="str">
        <f>SICODI!I1944</f>
        <v>UND.</v>
      </c>
      <c r="F5015" s="36"/>
      <c r="G5015" s="66">
        <f>SICODI!J1944</f>
        <v>7265.83</v>
      </c>
    </row>
    <row r="5016" spans="2:7" x14ac:dyDescent="0.2">
      <c r="B5016" s="36">
        <v>1943</v>
      </c>
      <c r="C5016" s="36" t="str">
        <f>SICODI!G1945</f>
        <v>TTA236</v>
      </c>
      <c r="D5016" s="140" t="str">
        <f>SICODI!H1945</f>
        <v>TRANSFORMADOR TRIFASICO AEREO  320 KVA; 2.3/0.38-0.22 KV.</v>
      </c>
      <c r="E5016" s="36" t="str">
        <f>SICODI!I1945</f>
        <v>UND.</v>
      </c>
      <c r="F5016" s="36"/>
      <c r="G5016" s="66">
        <f>SICODI!J1945</f>
        <v>9217.24</v>
      </c>
    </row>
    <row r="5017" spans="2:7" x14ac:dyDescent="0.2">
      <c r="B5017" s="36">
        <v>1944</v>
      </c>
      <c r="C5017" s="36" t="str">
        <f>SICODI!G1946</f>
        <v>TTA237</v>
      </c>
      <c r="D5017" s="140" t="str">
        <f>SICODI!H1946</f>
        <v>TRANSFORMADOR TRIFASICO AEREO 630 KVA; 10/0.38-0.22 KV.</v>
      </c>
      <c r="E5017" s="36" t="str">
        <f>SICODI!I1946</f>
        <v>UND.</v>
      </c>
      <c r="F5017" s="36"/>
      <c r="G5017" s="66">
        <f>SICODI!J1946</f>
        <v>15055.88</v>
      </c>
    </row>
    <row r="5018" spans="2:7" x14ac:dyDescent="0.2">
      <c r="B5018" s="36">
        <v>1945</v>
      </c>
      <c r="C5018" s="36" t="str">
        <f>SICODI!G1947</f>
        <v>TTA238</v>
      </c>
      <c r="D5018" s="140" t="str">
        <f>SICODI!H1947</f>
        <v>TRANSFORMADOR TRIFASICO 25 KVA 2.3 /  0.22 KV.</v>
      </c>
      <c r="E5018" s="36" t="str">
        <f>SICODI!I1947</f>
        <v>UND.</v>
      </c>
      <c r="F5018" s="36"/>
      <c r="G5018" s="66">
        <f>SICODI!J1947</f>
        <v>3192.75</v>
      </c>
    </row>
    <row r="5019" spans="2:7" x14ac:dyDescent="0.2">
      <c r="B5019" s="36">
        <v>1946</v>
      </c>
      <c r="C5019" s="36" t="str">
        <f>SICODI!G1948</f>
        <v>TTA239</v>
      </c>
      <c r="D5019" s="140" t="str">
        <f>SICODI!H1948</f>
        <v>TRANSFORMADOR TRIFASICO 25 KVA 13.2 /  0.22 KV.</v>
      </c>
      <c r="E5019" s="36" t="str">
        <f>SICODI!I1948</f>
        <v>UND.</v>
      </c>
      <c r="F5019" s="36"/>
      <c r="G5019" s="66">
        <f>SICODI!J1948</f>
        <v>3242.05</v>
      </c>
    </row>
    <row r="5020" spans="2:7" x14ac:dyDescent="0.2">
      <c r="B5020" s="36">
        <v>1947</v>
      </c>
      <c r="C5020" s="36" t="str">
        <f>SICODI!G1949</f>
        <v>TTA24</v>
      </c>
      <c r="D5020" s="140" t="str">
        <f>SICODI!H1949</f>
        <v>TRANSFORMADOR TRIFASICO AEREO  75 KVA; 22.9/0.22 KV.</v>
      </c>
      <c r="E5020" s="36" t="str">
        <f>SICODI!I1949</f>
        <v>UND.</v>
      </c>
      <c r="F5020" s="36"/>
      <c r="G5020" s="66">
        <f>SICODI!J1949</f>
        <v>4270.05</v>
      </c>
    </row>
    <row r="5021" spans="2:7" x14ac:dyDescent="0.2">
      <c r="B5021" s="36">
        <v>1948</v>
      </c>
      <c r="C5021" s="36" t="str">
        <f>SICODI!G1950</f>
        <v>TTA240</v>
      </c>
      <c r="D5021" s="140" t="str">
        <f>SICODI!H1950</f>
        <v>TRANSFORMADOR TRIFASICO 25 KVA 13.2 /  0.38-0.22 KV.</v>
      </c>
      <c r="E5021" s="36" t="str">
        <f>SICODI!I1950</f>
        <v>UND.</v>
      </c>
      <c r="F5021" s="36"/>
      <c r="G5021" s="66">
        <f>SICODI!J1950</f>
        <v>3242.05</v>
      </c>
    </row>
    <row r="5022" spans="2:7" x14ac:dyDescent="0.2">
      <c r="B5022" s="36">
        <v>1949</v>
      </c>
      <c r="C5022" s="36" t="str">
        <f>SICODI!G1951</f>
        <v>TTA241</v>
      </c>
      <c r="D5022" s="140" t="str">
        <f>SICODI!H1951</f>
        <v>TRANSFORMADOR TRIFASICO 25 KVA 22.9 /  0.22 KV.</v>
      </c>
      <c r="E5022" s="36" t="str">
        <f>SICODI!I1951</f>
        <v>UND.</v>
      </c>
      <c r="F5022" s="36"/>
      <c r="G5022" s="66">
        <f>SICODI!J1951</f>
        <v>2700.35</v>
      </c>
    </row>
    <row r="5023" spans="2:7" x14ac:dyDescent="0.2">
      <c r="B5023" s="36">
        <v>1950</v>
      </c>
      <c r="C5023" s="36" t="str">
        <f>SICODI!G1952</f>
        <v>TTA242</v>
      </c>
      <c r="D5023" s="140" t="str">
        <f>SICODI!H1952</f>
        <v>TRANSFORMADOR TRIFASICO 50 KVA 2.3 /  0.22 KV.</v>
      </c>
      <c r="E5023" s="36" t="str">
        <f>SICODI!I1952</f>
        <v>UND.</v>
      </c>
      <c r="F5023" s="36"/>
      <c r="G5023" s="66">
        <f>SICODI!J1952</f>
        <v>3703.3</v>
      </c>
    </row>
    <row r="5024" spans="2:7" x14ac:dyDescent="0.2">
      <c r="B5024" s="36">
        <v>1951</v>
      </c>
      <c r="C5024" s="36" t="str">
        <f>SICODI!G1953</f>
        <v>TTA243</v>
      </c>
      <c r="D5024" s="140" t="str">
        <f>SICODI!H1953</f>
        <v>TRANSFORMADOR TRIFASICO 50 KVA 2.3 / 0.38- 0.22 KV.</v>
      </c>
      <c r="E5024" s="36" t="str">
        <f>SICODI!I1953</f>
        <v>UND.</v>
      </c>
      <c r="F5024" s="36"/>
      <c r="G5024" s="66">
        <f>SICODI!J1953</f>
        <v>3703.3</v>
      </c>
    </row>
    <row r="5025" spans="2:7" x14ac:dyDescent="0.2">
      <c r="B5025" s="36">
        <v>1952</v>
      </c>
      <c r="C5025" s="36" t="str">
        <f>SICODI!G1954</f>
        <v>TTA244</v>
      </c>
      <c r="D5025" s="140" t="str">
        <f>SICODI!H1954</f>
        <v>TRANSFORMADOR TRIFASICO 50 KVA 7.62 /  0.44-0.22 KV.</v>
      </c>
      <c r="E5025" s="36" t="str">
        <f>SICODI!I1954</f>
        <v>UND.</v>
      </c>
      <c r="F5025" s="36"/>
      <c r="G5025" s="66">
        <f>SICODI!J1954</f>
        <v>3660.7</v>
      </c>
    </row>
    <row r="5026" spans="2:7" x14ac:dyDescent="0.2">
      <c r="B5026" s="36">
        <v>1953</v>
      </c>
      <c r="C5026" s="36" t="str">
        <f>SICODI!G1955</f>
        <v>TTA245</v>
      </c>
      <c r="D5026" s="140" t="str">
        <f>SICODI!H1955</f>
        <v>TRANSFORMADOR TRIFASICO 50 KVA 13.2 /  0.44-0.22 KV.</v>
      </c>
      <c r="E5026" s="36" t="str">
        <f>SICODI!I1955</f>
        <v>UND.</v>
      </c>
      <c r="F5026" s="36"/>
      <c r="G5026" s="66">
        <f>SICODI!J1955</f>
        <v>3825.3</v>
      </c>
    </row>
    <row r="5027" spans="2:7" x14ac:dyDescent="0.2">
      <c r="B5027" s="36">
        <v>1954</v>
      </c>
      <c r="C5027" s="36" t="str">
        <f>SICODI!G1956</f>
        <v>TTA246</v>
      </c>
      <c r="D5027" s="140" t="str">
        <f>SICODI!H1956</f>
        <v>TRANSFORMADOR TRIFASICO 50 KVA 22.9 /  0.38-0.22 KV.</v>
      </c>
      <c r="E5027" s="36" t="str">
        <f>SICODI!I1956</f>
        <v>UND.</v>
      </c>
      <c r="F5027" s="36"/>
      <c r="G5027" s="66">
        <f>SICODI!J1956</f>
        <v>3485.2</v>
      </c>
    </row>
    <row r="5028" spans="2:7" x14ac:dyDescent="0.2">
      <c r="B5028" s="36">
        <v>1955</v>
      </c>
      <c r="C5028" s="36" t="str">
        <f>SICODI!G1957</f>
        <v>TTA247</v>
      </c>
      <c r="D5028" s="140" t="str">
        <f>SICODI!H1957</f>
        <v>TRANSFORMADOR TRIFASICO 100 KVA 10 /  0.22 KV.</v>
      </c>
      <c r="E5028" s="36" t="str">
        <f>SICODI!I1957</f>
        <v>UND.</v>
      </c>
      <c r="F5028" s="36"/>
      <c r="G5028" s="66">
        <f>SICODI!J1957</f>
        <v>2399.2399999999998</v>
      </c>
    </row>
    <row r="5029" spans="2:7" x14ac:dyDescent="0.2">
      <c r="B5029" s="36">
        <v>1956</v>
      </c>
      <c r="C5029" s="36" t="str">
        <f>SICODI!G1958</f>
        <v>TTA248</v>
      </c>
      <c r="D5029" s="140" t="str">
        <f>SICODI!H1958</f>
        <v>TRANSFORMADOR TRIFASICO 100 KVA 22.9 /  0.22 KV.</v>
      </c>
      <c r="E5029" s="36" t="str">
        <f>SICODI!I1958</f>
        <v>UND.</v>
      </c>
      <c r="F5029" s="36"/>
      <c r="G5029" s="66">
        <f>SICODI!J1958</f>
        <v>5054.8999999999996</v>
      </c>
    </row>
    <row r="5030" spans="2:7" x14ac:dyDescent="0.2">
      <c r="B5030" s="36">
        <v>1957</v>
      </c>
      <c r="C5030" s="36" t="str">
        <f>SICODI!G1959</f>
        <v>TTA249</v>
      </c>
      <c r="D5030" s="140" t="str">
        <f>SICODI!H1959</f>
        <v>TRANSFORMADOR TRIFASICO 100 KVA 22.9 /  0.38-0.22 KV.</v>
      </c>
      <c r="E5030" s="36" t="str">
        <f>SICODI!I1959</f>
        <v>UND.</v>
      </c>
      <c r="F5030" s="36"/>
      <c r="G5030" s="66">
        <f>SICODI!J1959</f>
        <v>5054.8999999999996</v>
      </c>
    </row>
    <row r="5031" spans="2:7" x14ac:dyDescent="0.2">
      <c r="B5031" s="36">
        <v>1958</v>
      </c>
      <c r="C5031" s="36" t="str">
        <f>SICODI!G1960</f>
        <v>TTA25</v>
      </c>
      <c r="D5031" s="140" t="str">
        <f>SICODI!H1960</f>
        <v>TRANSFORMADOR TRIFASICO AEREO  75 KVA; 22.9/0.38-0.22 KV.</v>
      </c>
      <c r="E5031" s="36" t="str">
        <f>SICODI!I1960</f>
        <v>UND.</v>
      </c>
      <c r="F5031" s="36"/>
      <c r="G5031" s="66">
        <f>SICODI!J1960</f>
        <v>4270.05</v>
      </c>
    </row>
    <row r="5032" spans="2:7" x14ac:dyDescent="0.2">
      <c r="B5032" s="36">
        <v>1959</v>
      </c>
      <c r="C5032" s="36" t="str">
        <f>SICODI!G1961</f>
        <v>TTA250</v>
      </c>
      <c r="D5032" s="140" t="str">
        <f>SICODI!H1961</f>
        <v>TRANSFORMADOR TRIFASICO 125 KVA 2.3 /  0.22 KV.</v>
      </c>
      <c r="E5032" s="36" t="str">
        <f>SICODI!I1961</f>
        <v>UND.</v>
      </c>
      <c r="F5032" s="36"/>
      <c r="G5032" s="66">
        <f>SICODI!J1961</f>
        <v>5234.95</v>
      </c>
    </row>
    <row r="5033" spans="2:7" x14ac:dyDescent="0.2">
      <c r="B5033" s="36">
        <v>1960</v>
      </c>
      <c r="C5033" s="36" t="str">
        <f>SICODI!G1962</f>
        <v>TTA251</v>
      </c>
      <c r="D5033" s="140" t="str">
        <f>SICODI!H1962</f>
        <v>TRANSFORMADOR TRIFASICO 125 KVA 10 /  0.22 KV.</v>
      </c>
      <c r="E5033" s="36" t="str">
        <f>SICODI!I1962</f>
        <v>UND.</v>
      </c>
      <c r="F5033" s="36"/>
      <c r="G5033" s="66">
        <f>SICODI!J1962</f>
        <v>3151.93</v>
      </c>
    </row>
    <row r="5034" spans="2:7" x14ac:dyDescent="0.2">
      <c r="B5034" s="36">
        <v>1961</v>
      </c>
      <c r="C5034" s="36" t="str">
        <f>SICODI!G1963</f>
        <v>TTA252</v>
      </c>
      <c r="D5034" s="140" t="str">
        <f>SICODI!H1963</f>
        <v>TRANSFORMADOR TRIFASICO 150 KVA 2.3 / 0.38- 0.22 KV.</v>
      </c>
      <c r="E5034" s="36" t="str">
        <f>SICODI!I1963</f>
        <v>UND.</v>
      </c>
      <c r="F5034" s="36"/>
      <c r="G5034" s="66">
        <f>SICODI!J1963</f>
        <v>5745.5</v>
      </c>
    </row>
    <row r="5035" spans="2:7" x14ac:dyDescent="0.2">
      <c r="B5035" s="36">
        <v>1962</v>
      </c>
      <c r="C5035" s="36" t="str">
        <f>SICODI!G1964</f>
        <v>TTA253</v>
      </c>
      <c r="D5035" s="140" t="str">
        <f>SICODI!H1964</f>
        <v>TRANSFORMADOR TRIFASICO 150 KVA 10 / 0.38- 0.22 KV.</v>
      </c>
      <c r="E5035" s="36" t="str">
        <f>SICODI!I1964</f>
        <v>UND.</v>
      </c>
      <c r="F5035" s="36"/>
      <c r="G5035" s="66">
        <f>SICODI!J1964</f>
        <v>3739.63</v>
      </c>
    </row>
    <row r="5036" spans="2:7" x14ac:dyDescent="0.2">
      <c r="B5036" s="36">
        <v>1963</v>
      </c>
      <c r="C5036" s="36" t="str">
        <f>SICODI!G1965</f>
        <v>TTA254</v>
      </c>
      <c r="D5036" s="140" t="str">
        <f>SICODI!H1965</f>
        <v>TRANSFORMADOR TRIFASICO 160 KVA 22.9 /  0.22 KV.</v>
      </c>
      <c r="E5036" s="36" t="str">
        <f>SICODI!I1965</f>
        <v>UND.</v>
      </c>
      <c r="F5036" s="36"/>
      <c r="G5036" s="66">
        <f>SICODI!J1965</f>
        <v>6938.54</v>
      </c>
    </row>
    <row r="5037" spans="2:7" x14ac:dyDescent="0.2">
      <c r="B5037" s="36">
        <v>1964</v>
      </c>
      <c r="C5037" s="36" t="str">
        <f>SICODI!G1966</f>
        <v>TTA255</v>
      </c>
      <c r="D5037" s="140" t="str">
        <f>SICODI!H1966</f>
        <v>TRANSFORMADOR TRIFASICO 200 KVA 10 /  0.22 KV.</v>
      </c>
      <c r="E5037" s="36" t="str">
        <f>SICODI!I1966</f>
        <v>UND.</v>
      </c>
      <c r="F5037" s="36"/>
      <c r="G5037" s="66">
        <f>SICODI!J1966</f>
        <v>4834.6099999999997</v>
      </c>
    </row>
    <row r="5038" spans="2:7" x14ac:dyDescent="0.2">
      <c r="B5038" s="36">
        <v>1965</v>
      </c>
      <c r="C5038" s="36" t="str">
        <f>SICODI!G1967</f>
        <v>TTA256</v>
      </c>
      <c r="D5038" s="140" t="str">
        <f>SICODI!H1967</f>
        <v>TRANSFORMADOR TRIFASICO 220 KVA 13.2 /  0.22 KV.</v>
      </c>
      <c r="E5038" s="36" t="str">
        <f>SICODI!I1967</f>
        <v>UND.</v>
      </c>
      <c r="F5038" s="36"/>
      <c r="G5038" s="66">
        <f>SICODI!J1967</f>
        <v>7791.4</v>
      </c>
    </row>
    <row r="5039" spans="2:7" x14ac:dyDescent="0.2">
      <c r="B5039" s="36">
        <v>1966</v>
      </c>
      <c r="C5039" s="36" t="str">
        <f>SICODI!G1968</f>
        <v>TTA257</v>
      </c>
      <c r="D5039" s="140" t="str">
        <f>SICODI!H1968</f>
        <v>TRANSFORMADOR TRIFASICO 250 KVA 13.2 /  0.38-0.22 KV.</v>
      </c>
      <c r="E5039" s="36" t="str">
        <f>SICODI!I1968</f>
        <v>UND.</v>
      </c>
      <c r="F5039" s="36"/>
      <c r="G5039" s="66">
        <f>SICODI!J1968</f>
        <v>8491.2999999999993</v>
      </c>
    </row>
    <row r="5040" spans="2:7" x14ac:dyDescent="0.2">
      <c r="B5040" s="36">
        <v>1967</v>
      </c>
      <c r="C5040" s="36" t="str">
        <f>SICODI!G1969</f>
        <v>TTA258</v>
      </c>
      <c r="D5040" s="140" t="str">
        <f>SICODI!H1969</f>
        <v>TRANSFORMADOR TRIFASICO 275 KVA 22.9 /  0.22 KV.</v>
      </c>
      <c r="E5040" s="36" t="str">
        <f>SICODI!I1969</f>
        <v>UND.</v>
      </c>
      <c r="F5040" s="36"/>
      <c r="G5040" s="66">
        <f>SICODI!J1969</f>
        <v>10548.85</v>
      </c>
    </row>
    <row r="5041" spans="2:7" x14ac:dyDescent="0.2">
      <c r="B5041" s="36">
        <v>1968</v>
      </c>
      <c r="C5041" s="36" t="str">
        <f>SICODI!G1970</f>
        <v>TTA259</v>
      </c>
      <c r="D5041" s="140" t="str">
        <f>SICODI!H1970</f>
        <v>TRANSFORMADOR TRIFASICO 300 KVA 10 /  0.22 KV.</v>
      </c>
      <c r="E5041" s="36" t="str">
        <f>SICODI!I1970</f>
        <v>UND.</v>
      </c>
      <c r="F5041" s="36"/>
      <c r="G5041" s="66">
        <f>SICODI!J1970</f>
        <v>7265.83</v>
      </c>
    </row>
    <row r="5042" spans="2:7" x14ac:dyDescent="0.2">
      <c r="B5042" s="36">
        <v>1969</v>
      </c>
      <c r="C5042" s="36" t="str">
        <f>SICODI!G1971</f>
        <v>TTA26</v>
      </c>
      <c r="D5042" s="140" t="str">
        <f>SICODI!H1971</f>
        <v>TRANSFORMADOR TRIFASICO AEREO 100 KVA; 10/0.22 KV.</v>
      </c>
      <c r="E5042" s="36" t="str">
        <f>SICODI!I1971</f>
        <v>UND.</v>
      </c>
      <c r="F5042" s="36"/>
      <c r="G5042" s="66">
        <f>SICODI!J1971</f>
        <v>2399.2399999999998</v>
      </c>
    </row>
    <row r="5043" spans="2:7" x14ac:dyDescent="0.2">
      <c r="B5043" s="36">
        <v>1970</v>
      </c>
      <c r="C5043" s="36" t="str">
        <f>SICODI!G1972</f>
        <v>TTA260</v>
      </c>
      <c r="D5043" s="140" t="str">
        <f>SICODI!H1972</f>
        <v>TRANSFORMADOR TRIFASICO 315 KVA 13.2 /  0.22 KV.</v>
      </c>
      <c r="E5043" s="36" t="str">
        <f>SICODI!I1972</f>
        <v>UND.</v>
      </c>
      <c r="F5043" s="36"/>
      <c r="G5043" s="66">
        <f>SICODI!J1972</f>
        <v>10007.75</v>
      </c>
    </row>
    <row r="5044" spans="2:7" x14ac:dyDescent="0.2">
      <c r="B5044" s="36">
        <v>1971</v>
      </c>
      <c r="C5044" s="36" t="str">
        <f>SICODI!G1973</f>
        <v>TTA261</v>
      </c>
      <c r="D5044" s="140" t="str">
        <f>SICODI!H1973</f>
        <v>TRANSFORMADOR TRIFASICO 320 KVA 10 /  0.22 KV.</v>
      </c>
      <c r="E5044" s="36" t="str">
        <f>SICODI!I1973</f>
        <v>UND.</v>
      </c>
      <c r="F5044" s="36"/>
      <c r="G5044" s="66">
        <f>SICODI!J1973</f>
        <v>7735.99</v>
      </c>
    </row>
    <row r="5045" spans="2:7" x14ac:dyDescent="0.2">
      <c r="B5045" s="36">
        <v>1972</v>
      </c>
      <c r="C5045" s="36" t="str">
        <f>SICODI!G1974</f>
        <v>TTA262</v>
      </c>
      <c r="D5045" s="140" t="str">
        <f>SICODI!H1974</f>
        <v>TRANSFORMADOR TRIFASICO 100 KVA 13.2/0.44-0.22 KV.</v>
      </c>
      <c r="E5045" s="36" t="str">
        <f>SICODI!I1974</f>
        <v>UND.</v>
      </c>
      <c r="F5045" s="36"/>
      <c r="G5045" s="66">
        <f>SICODI!J1974</f>
        <v>4991.8</v>
      </c>
    </row>
    <row r="5046" spans="2:7" x14ac:dyDescent="0.2">
      <c r="B5046" s="36">
        <v>1973</v>
      </c>
      <c r="C5046" s="36" t="str">
        <f>SICODI!G1975</f>
        <v>TTA263</v>
      </c>
      <c r="D5046" s="140" t="str">
        <f>SICODI!H1975</f>
        <v>TRANSFORMADOR TRIFASICO 100 KVA 13.2 KV/ BT</v>
      </c>
      <c r="E5046" s="36" t="str">
        <f>SICODI!I1975</f>
        <v>UND.</v>
      </c>
      <c r="F5046" s="36"/>
      <c r="G5046" s="66">
        <f>SICODI!J1975</f>
        <v>4991.8</v>
      </c>
    </row>
    <row r="5047" spans="2:7" x14ac:dyDescent="0.2">
      <c r="B5047" s="36">
        <v>1974</v>
      </c>
      <c r="C5047" s="36" t="str">
        <f>SICODI!G1976</f>
        <v>TTA264</v>
      </c>
      <c r="D5047" s="140" t="str">
        <f>SICODI!H1976</f>
        <v>TRANSFORMADOR TRIFASICO 100 KVA 2.3/0.44-0.22 KV.</v>
      </c>
      <c r="E5047" s="36" t="str">
        <f>SICODI!I1976</f>
        <v>UND.</v>
      </c>
      <c r="F5047" s="36"/>
      <c r="G5047" s="66">
        <f>SICODI!J1976</f>
        <v>4724.3999999999996</v>
      </c>
    </row>
    <row r="5048" spans="2:7" x14ac:dyDescent="0.2">
      <c r="B5048" s="36">
        <v>1975</v>
      </c>
      <c r="C5048" s="36" t="str">
        <f>SICODI!G1977</f>
        <v>TTA265</v>
      </c>
      <c r="D5048" s="140" t="str">
        <f>SICODI!H1977</f>
        <v>TRANSFORMADOR TRIFASICO 100 KVA 22.9/0.44-0.22 KV.</v>
      </c>
      <c r="E5048" s="36" t="str">
        <f>SICODI!I1977</f>
        <v>UND.</v>
      </c>
      <c r="F5048" s="36"/>
      <c r="G5048" s="66">
        <f>SICODI!J1977</f>
        <v>5054.8999999999996</v>
      </c>
    </row>
    <row r="5049" spans="2:7" x14ac:dyDescent="0.2">
      <c r="B5049" s="36">
        <v>1976</v>
      </c>
      <c r="C5049" s="36" t="str">
        <f>SICODI!G1978</f>
        <v>TTA266</v>
      </c>
      <c r="D5049" s="140" t="str">
        <f>SICODI!H1978</f>
        <v>TRANSFORMADOR TRIFASICO 150 KVA 13.2/0.44-0.22 KV.</v>
      </c>
      <c r="E5049" s="36" t="str">
        <f>SICODI!I1978</f>
        <v>UND.</v>
      </c>
      <c r="F5049" s="36"/>
      <c r="G5049" s="66">
        <f>SICODI!J1978</f>
        <v>6158.3</v>
      </c>
    </row>
    <row r="5050" spans="2:7" x14ac:dyDescent="0.2">
      <c r="B5050" s="36">
        <v>1977</v>
      </c>
      <c r="C5050" s="36" t="str">
        <f>SICODI!G1979</f>
        <v>TTA267</v>
      </c>
      <c r="D5050" s="140" t="str">
        <f>SICODI!H1979</f>
        <v>TRANSFORMADOR TRIFASICO 150 KVA 13.2 KV/ BT</v>
      </c>
      <c r="E5050" s="36" t="str">
        <f>SICODI!I1979</f>
        <v>UND.</v>
      </c>
      <c r="F5050" s="36"/>
      <c r="G5050" s="66">
        <f>SICODI!J1979</f>
        <v>6158.3</v>
      </c>
    </row>
    <row r="5051" spans="2:7" x14ac:dyDescent="0.2">
      <c r="B5051" s="36">
        <v>1978</v>
      </c>
      <c r="C5051" s="36" t="str">
        <f>SICODI!G1980</f>
        <v>TTA268</v>
      </c>
      <c r="D5051" s="140" t="str">
        <f>SICODI!H1980</f>
        <v>TRANSFORMADOR TRIFASICO 150 KVA 2.3/0.22 KV</v>
      </c>
      <c r="E5051" s="36" t="str">
        <f>SICODI!I1980</f>
        <v>UND.</v>
      </c>
      <c r="F5051" s="36"/>
      <c r="G5051" s="66">
        <f>SICODI!J1980</f>
        <v>5745.5</v>
      </c>
    </row>
    <row r="5052" spans="2:7" x14ac:dyDescent="0.2">
      <c r="B5052" s="36">
        <v>1979</v>
      </c>
      <c r="C5052" s="36" t="str">
        <f>SICODI!G1981</f>
        <v>TTA269</v>
      </c>
      <c r="D5052" s="140" t="str">
        <f>SICODI!H1981</f>
        <v>TRANSFORMADOR TRIFASICO 160 KVA 2.3/0.38-0.22 KV</v>
      </c>
      <c r="E5052" s="36" t="str">
        <f>SICODI!I1981</f>
        <v>UND.</v>
      </c>
      <c r="F5052" s="36"/>
      <c r="G5052" s="66">
        <f>SICODI!J1981</f>
        <v>5949.72</v>
      </c>
    </row>
    <row r="5053" spans="2:7" x14ac:dyDescent="0.2">
      <c r="B5053" s="36">
        <v>1980</v>
      </c>
      <c r="C5053" s="36" t="str">
        <f>SICODI!G1982</f>
        <v>TTA27</v>
      </c>
      <c r="D5053" s="140" t="str">
        <f>SICODI!H1982</f>
        <v>TRANSFORMADOR TRIFASICO AEREO 100 KVA; 13.2/0.22 KV.</v>
      </c>
      <c r="E5053" s="36" t="str">
        <f>SICODI!I1982</f>
        <v>UND.</v>
      </c>
      <c r="F5053" s="36"/>
      <c r="G5053" s="66">
        <f>SICODI!J1982</f>
        <v>4991.8</v>
      </c>
    </row>
    <row r="5054" spans="2:7" x14ac:dyDescent="0.2">
      <c r="B5054" s="36">
        <v>1981</v>
      </c>
      <c r="C5054" s="36" t="str">
        <f>SICODI!G1983</f>
        <v>TTA270</v>
      </c>
      <c r="D5054" s="140" t="str">
        <f>SICODI!H1983</f>
        <v>TRANSFORMADOR TRIFASICO 200 KVA 13.2 KV/ BT</v>
      </c>
      <c r="E5054" s="36" t="str">
        <f>SICODI!I1983</f>
        <v>UND.</v>
      </c>
      <c r="F5054" s="36"/>
      <c r="G5054" s="66">
        <f>SICODI!J1983</f>
        <v>7324.8</v>
      </c>
    </row>
    <row r="5055" spans="2:7" x14ac:dyDescent="0.2">
      <c r="B5055" s="36">
        <v>1982</v>
      </c>
      <c r="C5055" s="36" t="str">
        <f>SICODI!G1984</f>
        <v>TTA271</v>
      </c>
      <c r="D5055" s="140" t="str">
        <f>SICODI!H1984</f>
        <v>TRANSFORMADOR TRIFASICO 200 KVA 2.3/0.38-0.22 KV</v>
      </c>
      <c r="E5055" s="36" t="str">
        <f>SICODI!I1984</f>
        <v>UND.</v>
      </c>
      <c r="F5055" s="36"/>
      <c r="G5055" s="66">
        <f>SICODI!J1984</f>
        <v>6766.6</v>
      </c>
    </row>
    <row r="5056" spans="2:7" x14ac:dyDescent="0.2">
      <c r="B5056" s="36">
        <v>1983</v>
      </c>
      <c r="C5056" s="36" t="str">
        <f>SICODI!G1985</f>
        <v>TTA272</v>
      </c>
      <c r="D5056" s="140" t="str">
        <f>SICODI!H1985</f>
        <v>TRANSFORMADOR TRIFASICO 220 KVA 2.3/0.22 KV</v>
      </c>
      <c r="E5056" s="36" t="str">
        <f>SICODI!I1985</f>
        <v>UND.</v>
      </c>
      <c r="F5056" s="36"/>
      <c r="G5056" s="66">
        <f>SICODI!J1985</f>
        <v>7175.04</v>
      </c>
    </row>
    <row r="5057" spans="2:7" x14ac:dyDescent="0.2">
      <c r="B5057" s="36">
        <v>1984</v>
      </c>
      <c r="C5057" s="36" t="str">
        <f>SICODI!G1986</f>
        <v>TTA273</v>
      </c>
      <c r="D5057" s="140" t="str">
        <f>SICODI!H1986</f>
        <v>TRANSFORMADOR TRIFASICO 250 KVA 13.2/0.44-0.22 KV</v>
      </c>
      <c r="E5057" s="36" t="str">
        <f>SICODI!I1986</f>
        <v>UND.</v>
      </c>
      <c r="F5057" s="36"/>
      <c r="G5057" s="66">
        <f>SICODI!J1986</f>
        <v>8491.2999999999993</v>
      </c>
    </row>
    <row r="5058" spans="2:7" x14ac:dyDescent="0.2">
      <c r="B5058" s="36">
        <v>1985</v>
      </c>
      <c r="C5058" s="36" t="str">
        <f>SICODI!G1987</f>
        <v>TTA274</v>
      </c>
      <c r="D5058" s="140" t="str">
        <f>SICODI!H1987</f>
        <v>TRANSFORMADOR TRIFASICO 250 KVA 13.2 KV/ BT</v>
      </c>
      <c r="E5058" s="36" t="str">
        <f>SICODI!I1987</f>
        <v>UND.</v>
      </c>
      <c r="F5058" s="36"/>
      <c r="G5058" s="66">
        <f>SICODI!J1987</f>
        <v>8491.2999999999993</v>
      </c>
    </row>
    <row r="5059" spans="2:7" x14ac:dyDescent="0.2">
      <c r="B5059" s="36">
        <v>1986</v>
      </c>
      <c r="C5059" s="36" t="str">
        <f>SICODI!G1988</f>
        <v>TTA275</v>
      </c>
      <c r="D5059" s="140" t="str">
        <f>SICODI!H1988</f>
        <v>TRANSFORMADOR TRIFASICO 250 KVA 22.9/0.22 KV</v>
      </c>
      <c r="E5059" s="36" t="str">
        <f>SICODI!I1988</f>
        <v>UND.</v>
      </c>
      <c r="F5059" s="36"/>
      <c r="G5059" s="66">
        <f>SICODI!J1988</f>
        <v>9764</v>
      </c>
    </row>
    <row r="5060" spans="2:7" x14ac:dyDescent="0.2">
      <c r="B5060" s="36">
        <v>1987</v>
      </c>
      <c r="C5060" s="36" t="str">
        <f>SICODI!G1989</f>
        <v>TTA276</v>
      </c>
      <c r="D5060" s="140" t="str">
        <f>SICODI!H1989</f>
        <v>TRANSFORMADOR TRIFASICO 300 KVA 13.2/0.44-0.22 KV</v>
      </c>
      <c r="E5060" s="36" t="str">
        <f>SICODI!I1989</f>
        <v>UND.</v>
      </c>
      <c r="F5060" s="36"/>
      <c r="G5060" s="66">
        <f>SICODI!J1989</f>
        <v>9657.7999999999993</v>
      </c>
    </row>
    <row r="5061" spans="2:7" x14ac:dyDescent="0.2">
      <c r="B5061" s="36">
        <v>1988</v>
      </c>
      <c r="C5061" s="36" t="str">
        <f>SICODI!G1990</f>
        <v>TTA277</v>
      </c>
      <c r="D5061" s="140" t="str">
        <f>SICODI!H1990</f>
        <v>TRANSFORMADOR TRIFASICO 300 KVA 2.3/0.22 KV</v>
      </c>
      <c r="E5061" s="36" t="str">
        <f>SICODI!I1990</f>
        <v>UND.</v>
      </c>
      <c r="F5061" s="36"/>
      <c r="G5061" s="66">
        <f>SICODI!J1990</f>
        <v>8808.7999999999993</v>
      </c>
    </row>
    <row r="5062" spans="2:7" x14ac:dyDescent="0.2">
      <c r="B5062" s="36">
        <v>1989</v>
      </c>
      <c r="C5062" s="36" t="str">
        <f>SICODI!G1991</f>
        <v>TTA278</v>
      </c>
      <c r="D5062" s="140" t="str">
        <f>SICODI!H1991</f>
        <v>TRANSFORMADOR TRIFASICO 315 KVA 13.2/0.38-0.22 KV</v>
      </c>
      <c r="E5062" s="36" t="str">
        <f>SICODI!I1991</f>
        <v>UND.</v>
      </c>
      <c r="F5062" s="36"/>
      <c r="G5062" s="66">
        <f>SICODI!J1991</f>
        <v>10007.75</v>
      </c>
    </row>
    <row r="5063" spans="2:7" x14ac:dyDescent="0.2">
      <c r="B5063" s="36">
        <v>1990</v>
      </c>
      <c r="C5063" s="36" t="str">
        <f>SICODI!G1992</f>
        <v>TTA279</v>
      </c>
      <c r="D5063" s="140" t="str">
        <f>SICODI!H1992</f>
        <v>TRANSFORMADOR TRIFASICO 320 KVA 2.3/0.22 KV</v>
      </c>
      <c r="E5063" s="36" t="str">
        <f>SICODI!I1992</f>
        <v>UND.</v>
      </c>
      <c r="F5063" s="36"/>
      <c r="G5063" s="66">
        <f>SICODI!J1992</f>
        <v>9217.24</v>
      </c>
    </row>
    <row r="5064" spans="2:7" x14ac:dyDescent="0.2">
      <c r="B5064" s="36">
        <v>1991</v>
      </c>
      <c r="C5064" s="36" t="str">
        <f>SICODI!G1993</f>
        <v>TTA28</v>
      </c>
      <c r="D5064" s="140" t="str">
        <f>SICODI!H1993</f>
        <v>TRANSFORMADOR TRIFASICO AEREO 100 KVA; 13.2/0.38-0.22 KV.</v>
      </c>
      <c r="E5064" s="36" t="str">
        <f>SICODI!I1993</f>
        <v>UND.</v>
      </c>
      <c r="F5064" s="36"/>
      <c r="G5064" s="66">
        <f>SICODI!J1993</f>
        <v>4991.8</v>
      </c>
    </row>
    <row r="5065" spans="2:7" x14ac:dyDescent="0.2">
      <c r="B5065" s="36">
        <v>1992</v>
      </c>
      <c r="C5065" s="36" t="str">
        <f>SICODI!G1994</f>
        <v>TTA280</v>
      </c>
      <c r="D5065" s="140" t="str">
        <f>SICODI!H1994</f>
        <v>TRANSFORMADOR TRIFASICO 400 KVA 13.2/0.44-0.22 KV</v>
      </c>
      <c r="E5065" s="36" t="str">
        <f>SICODI!I1994</f>
        <v>UND.</v>
      </c>
      <c r="F5065" s="36"/>
      <c r="G5065" s="66">
        <f>SICODI!J1994</f>
        <v>11990.8</v>
      </c>
    </row>
    <row r="5066" spans="2:7" x14ac:dyDescent="0.2">
      <c r="B5066" s="36">
        <v>1993</v>
      </c>
      <c r="C5066" s="36" t="str">
        <f>SICODI!G1995</f>
        <v>TTA281</v>
      </c>
      <c r="D5066" s="140" t="str">
        <f>SICODI!H1995</f>
        <v>TRANSFORMADOR TRIFASICO 50 KVA 13.2/0.38-0.22 KV</v>
      </c>
      <c r="E5066" s="36" t="str">
        <f>SICODI!I1995</f>
        <v>UND.</v>
      </c>
      <c r="F5066" s="36"/>
      <c r="G5066" s="66">
        <f>SICODI!J1995</f>
        <v>3825.3</v>
      </c>
    </row>
    <row r="5067" spans="2:7" x14ac:dyDescent="0.2">
      <c r="B5067" s="36">
        <v>1994</v>
      </c>
      <c r="C5067" s="36" t="str">
        <f>SICODI!G1996</f>
        <v>TTA282</v>
      </c>
      <c r="D5067" s="140" t="str">
        <f>SICODI!H1996</f>
        <v>TRANSFORMADOR TRIFASICO 50 KVA 22.9/0.22 KV</v>
      </c>
      <c r="E5067" s="36" t="str">
        <f>SICODI!I1996</f>
        <v>UND.</v>
      </c>
      <c r="F5067" s="36"/>
      <c r="G5067" s="66">
        <f>SICODI!J1996</f>
        <v>3485.2</v>
      </c>
    </row>
    <row r="5068" spans="2:7" x14ac:dyDescent="0.2">
      <c r="B5068" s="36">
        <v>1995</v>
      </c>
      <c r="C5068" s="36" t="str">
        <f>SICODI!G1997</f>
        <v>TTA283</v>
      </c>
      <c r="D5068" s="140" t="str">
        <f>SICODI!H1997</f>
        <v>TRANSFORMADOR TRIFASICO 500 KVA 13.2/0.22 KV</v>
      </c>
      <c r="E5068" s="36" t="str">
        <f>SICODI!I1997</f>
        <v>UND.</v>
      </c>
      <c r="F5068" s="36"/>
      <c r="G5068" s="66">
        <f>SICODI!J1997</f>
        <v>14323.8</v>
      </c>
    </row>
    <row r="5069" spans="2:7" x14ac:dyDescent="0.2">
      <c r="B5069" s="36">
        <v>1996</v>
      </c>
      <c r="C5069" s="36" t="str">
        <f>SICODI!G1998</f>
        <v>TTA284</v>
      </c>
      <c r="D5069" s="140" t="str">
        <f>SICODI!H1998</f>
        <v>TRANSFORMADOR TRIFASICO 500 KVA 13.2/0.44-0.22 KV</v>
      </c>
      <c r="E5069" s="36" t="str">
        <f>SICODI!I1998</f>
        <v>UND.</v>
      </c>
      <c r="F5069" s="36"/>
      <c r="G5069" s="66">
        <f>SICODI!J1998</f>
        <v>14323.8</v>
      </c>
    </row>
    <row r="5070" spans="2:7" x14ac:dyDescent="0.2">
      <c r="B5070" s="36">
        <v>1997</v>
      </c>
      <c r="C5070" s="36" t="str">
        <f>SICODI!G1999</f>
        <v>TTA285</v>
      </c>
      <c r="D5070" s="140" t="str">
        <f>SICODI!H1999</f>
        <v>TRANSFORMADOR TRIFASICO 550 KVA 13.2 KV/ BT</v>
      </c>
      <c r="E5070" s="36" t="str">
        <f>SICODI!I1999</f>
        <v>UND.</v>
      </c>
      <c r="F5070" s="36"/>
      <c r="G5070" s="66">
        <f>SICODI!J1999</f>
        <v>15490.3</v>
      </c>
    </row>
    <row r="5071" spans="2:7" x14ac:dyDescent="0.2">
      <c r="B5071" s="36">
        <v>1998</v>
      </c>
      <c r="C5071" s="36" t="str">
        <f>SICODI!G2000</f>
        <v>TTA286</v>
      </c>
      <c r="D5071" s="140" t="str">
        <f>SICODI!H2000</f>
        <v>TRANSFORMADOR TRIFASICO 80 KVA 13.2/0.22 KV</v>
      </c>
      <c r="E5071" s="36" t="str">
        <f>SICODI!I2000</f>
        <v>UND.</v>
      </c>
      <c r="F5071" s="36"/>
      <c r="G5071" s="66">
        <f>SICODI!J2000</f>
        <v>4525.2</v>
      </c>
    </row>
    <row r="5072" spans="2:7" x14ac:dyDescent="0.2">
      <c r="B5072" s="36">
        <v>1999</v>
      </c>
      <c r="C5072" s="36" t="str">
        <f>SICODI!G2001</f>
        <v>TTA287</v>
      </c>
      <c r="D5072" s="140" t="str">
        <f>SICODI!H2001</f>
        <v>TRANSFORMADOR TRIFASICO 80 KVA 13.2/0.38-0.22 KV</v>
      </c>
      <c r="E5072" s="36" t="str">
        <f>SICODI!I2001</f>
        <v>UND.</v>
      </c>
      <c r="F5072" s="36"/>
      <c r="G5072" s="66">
        <f>SICODI!J2001</f>
        <v>4525.2</v>
      </c>
    </row>
    <row r="5073" spans="2:7" x14ac:dyDescent="0.2">
      <c r="B5073" s="36">
        <v>2000</v>
      </c>
      <c r="C5073" s="36" t="str">
        <f>SICODI!G2002</f>
        <v>TTA288</v>
      </c>
      <c r="D5073" s="140" t="str">
        <f>SICODI!H2002</f>
        <v>TRANSFORMADOR TRIFASICO 80 KVA 2.3/0.22 KV</v>
      </c>
      <c r="E5073" s="36" t="str">
        <f>SICODI!I2002</f>
        <v>UND.</v>
      </c>
      <c r="F5073" s="36"/>
      <c r="G5073" s="66">
        <f>SICODI!J2002</f>
        <v>4315.96</v>
      </c>
    </row>
    <row r="5074" spans="2:7" x14ac:dyDescent="0.2">
      <c r="B5074" s="36">
        <v>2001</v>
      </c>
      <c r="C5074" s="36" t="str">
        <f>SICODI!G2003</f>
        <v>TTA289</v>
      </c>
      <c r="D5074" s="140" t="str">
        <f>SICODI!H2003</f>
        <v>TRANSFORMADOR TRIFASICO AEREO  10 KVA; 2.3/0.22 KV.</v>
      </c>
      <c r="E5074" s="36" t="str">
        <f>SICODI!I2003</f>
        <v>UND.</v>
      </c>
      <c r="F5074" s="36"/>
      <c r="G5074" s="66">
        <f>SICODI!J2003</f>
        <v>1572.69</v>
      </c>
    </row>
    <row r="5075" spans="2:7" x14ac:dyDescent="0.2">
      <c r="B5075" s="36">
        <v>2002</v>
      </c>
      <c r="C5075" s="36" t="str">
        <f>SICODI!G2004</f>
        <v>TTA29</v>
      </c>
      <c r="D5075" s="140" t="str">
        <f>SICODI!H2004</f>
        <v>TRANSFORMADOR TRIFASICO AEREO 100 KVA; 22.9/0.22 KV.</v>
      </c>
      <c r="E5075" s="36" t="str">
        <f>SICODI!I2004</f>
        <v>UND.</v>
      </c>
      <c r="F5075" s="36"/>
      <c r="G5075" s="66">
        <f>SICODI!J2004</f>
        <v>5054.8999999999996</v>
      </c>
    </row>
    <row r="5076" spans="2:7" x14ac:dyDescent="0.2">
      <c r="B5076" s="36">
        <v>2003</v>
      </c>
      <c r="C5076" s="36" t="str">
        <f>SICODI!G2005</f>
        <v>TTA290</v>
      </c>
      <c r="D5076" s="140" t="str">
        <f>SICODI!H2005</f>
        <v>TRANSFORMADOR TRIFASICO AEREO  10 KVA; 5.8/0.22 KV.</v>
      </c>
      <c r="E5076" s="36" t="str">
        <f>SICODI!I2005</f>
        <v>UND.</v>
      </c>
      <c r="F5076" s="36"/>
      <c r="G5076" s="66">
        <f>SICODI!J2005</f>
        <v>2671.58</v>
      </c>
    </row>
    <row r="5077" spans="2:7" x14ac:dyDescent="0.2">
      <c r="B5077" s="36">
        <v>2004</v>
      </c>
      <c r="C5077" s="36" t="str">
        <f>SICODI!G2006</f>
        <v>TTA291</v>
      </c>
      <c r="D5077" s="140" t="str">
        <f>SICODI!H2006</f>
        <v>TRANSFORMADOR TRIFASICO AEREO  10 KVA; 5.8/0.38-0.22 KV.</v>
      </c>
      <c r="E5077" s="36" t="str">
        <f>SICODI!I2006</f>
        <v>UND.</v>
      </c>
      <c r="F5077" s="36"/>
      <c r="G5077" s="66">
        <f>SICODI!J2006</f>
        <v>2671.58</v>
      </c>
    </row>
    <row r="5078" spans="2:7" x14ac:dyDescent="0.2">
      <c r="B5078" s="36">
        <v>2005</v>
      </c>
      <c r="C5078" s="36" t="str">
        <f>SICODI!G2007</f>
        <v>TTA292</v>
      </c>
      <c r="D5078" s="140" t="str">
        <f>SICODI!H2007</f>
        <v>TRANSFORMADOR TRIFASICO AEREO  125 KVA; 2.3/0.38-0.22 KV.</v>
      </c>
      <c r="E5078" s="36" t="str">
        <f>SICODI!I2007</f>
        <v>UND.</v>
      </c>
      <c r="F5078" s="36"/>
      <c r="G5078" s="66">
        <f>SICODI!J2007</f>
        <v>5234.95</v>
      </c>
    </row>
    <row r="5079" spans="2:7" x14ac:dyDescent="0.2">
      <c r="B5079" s="36">
        <v>2006</v>
      </c>
      <c r="C5079" s="36" t="str">
        <f>SICODI!G2008</f>
        <v>TTA293</v>
      </c>
      <c r="D5079" s="140" t="str">
        <f>SICODI!H2008</f>
        <v>TRANSFORMADOR TRIFASICO AEREO  15 KVA; 2.3/0.22 KV.</v>
      </c>
      <c r="E5079" s="36" t="str">
        <f>SICODI!I2008</f>
        <v>UND.</v>
      </c>
      <c r="F5079" s="36"/>
      <c r="G5079" s="66">
        <f>SICODI!J2008</f>
        <v>2757.33</v>
      </c>
    </row>
    <row r="5080" spans="2:7" x14ac:dyDescent="0.2">
      <c r="B5080" s="36">
        <v>2007</v>
      </c>
      <c r="C5080" s="36" t="str">
        <f>SICODI!G2009</f>
        <v>TTA294</v>
      </c>
      <c r="D5080" s="140" t="str">
        <f>SICODI!H2009</f>
        <v>TRANSFORMADOR TRIFASICO AEREO  15 KVA; 5.8/0.22 KV.</v>
      </c>
      <c r="E5080" s="36" t="str">
        <f>SICODI!I2009</f>
        <v>UND.</v>
      </c>
      <c r="F5080" s="36"/>
      <c r="G5080" s="66">
        <f>SICODI!J2009</f>
        <v>2795.22</v>
      </c>
    </row>
    <row r="5081" spans="2:7" x14ac:dyDescent="0.2">
      <c r="B5081" s="36">
        <v>2008</v>
      </c>
      <c r="C5081" s="36" t="str">
        <f>SICODI!G2010</f>
        <v>TTA295</v>
      </c>
      <c r="D5081" s="140" t="str">
        <f>SICODI!H2010</f>
        <v>TRANSFORMADOR TRIFASICO AEREO  150 KVA; 2.3/0.22 KV.</v>
      </c>
      <c r="E5081" s="36" t="str">
        <f>SICODI!I2010</f>
        <v>UND.</v>
      </c>
      <c r="F5081" s="36"/>
      <c r="G5081" s="66">
        <f>SICODI!J2010</f>
        <v>5745.5</v>
      </c>
    </row>
    <row r="5082" spans="2:7" x14ac:dyDescent="0.2">
      <c r="B5082" s="36">
        <v>2009</v>
      </c>
      <c r="C5082" s="36" t="str">
        <f>SICODI!G2011</f>
        <v>TTA296</v>
      </c>
      <c r="D5082" s="140" t="str">
        <f>SICODI!H2011</f>
        <v>TRANSFORMADOR TRIFASICO AEREO  150 KVA; 5.8/0.38-0.22 KV.</v>
      </c>
      <c r="E5082" s="36" t="str">
        <f>SICODI!I2011</f>
        <v>UND.</v>
      </c>
      <c r="F5082" s="36"/>
      <c r="G5082" s="66">
        <f>SICODI!J2011</f>
        <v>6133.5</v>
      </c>
    </row>
    <row r="5083" spans="2:7" x14ac:dyDescent="0.2">
      <c r="B5083" s="36">
        <v>2010</v>
      </c>
      <c r="C5083" s="36" t="str">
        <f>SICODI!G2012</f>
        <v>TTA297</v>
      </c>
      <c r="D5083" s="140" t="str">
        <f>SICODI!H2012</f>
        <v>TRANSFORMADOR TRIFASICO AEREO  175 KVA; 2.3/0.22 KV.</v>
      </c>
      <c r="E5083" s="36" t="str">
        <f>SICODI!I2012</f>
        <v>UND.</v>
      </c>
      <c r="F5083" s="36"/>
      <c r="G5083" s="66">
        <f>SICODI!J2012</f>
        <v>6256.05</v>
      </c>
    </row>
    <row r="5084" spans="2:7" x14ac:dyDescent="0.2">
      <c r="B5084" s="36">
        <v>2011</v>
      </c>
      <c r="C5084" s="36" t="str">
        <f>SICODI!G2013</f>
        <v>TTA298</v>
      </c>
      <c r="D5084" s="140" t="str">
        <f>SICODI!H2013</f>
        <v>TRANSFORMADOR TRIFASICO AEREO  200 KVA; 22.9/0.44-0.22 KV.</v>
      </c>
      <c r="E5084" s="36" t="str">
        <f>SICODI!I2013</f>
        <v>UND.</v>
      </c>
      <c r="F5084" s="36"/>
      <c r="G5084" s="66">
        <f>SICODI!J2013</f>
        <v>8194.2999999999993</v>
      </c>
    </row>
    <row r="5085" spans="2:7" x14ac:dyDescent="0.2">
      <c r="B5085" s="36">
        <v>2012</v>
      </c>
      <c r="C5085" s="36" t="str">
        <f>SICODI!G2014</f>
        <v>TTA299</v>
      </c>
      <c r="D5085" s="140" t="str">
        <f>SICODI!H2014</f>
        <v>TRANSFORMADOR TRIFASICO AEREO  225 KVA; 13.2/0.38-0.22 KV.</v>
      </c>
      <c r="E5085" s="36" t="str">
        <f>SICODI!I2014</f>
        <v>UND.</v>
      </c>
      <c r="F5085" s="36"/>
      <c r="G5085" s="66">
        <f>SICODI!J2014</f>
        <v>7908.05</v>
      </c>
    </row>
    <row r="5086" spans="2:7" x14ac:dyDescent="0.2">
      <c r="B5086" s="36">
        <v>2013</v>
      </c>
      <c r="C5086" s="36" t="str">
        <f>SICODI!G2015</f>
        <v>TTA30</v>
      </c>
      <c r="D5086" s="140" t="str">
        <f>SICODI!H2015</f>
        <v>TRANSFORMADOR TRIFASICO AEREO 100 KVA; 22.9/0.38-0.22 KV.</v>
      </c>
      <c r="E5086" s="36" t="str">
        <f>SICODI!I2015</f>
        <v>UND.</v>
      </c>
      <c r="F5086" s="36"/>
      <c r="G5086" s="66">
        <f>SICODI!J2015</f>
        <v>5054.8999999999996</v>
      </c>
    </row>
    <row r="5087" spans="2:7" x14ac:dyDescent="0.2">
      <c r="B5087" s="36">
        <v>2014</v>
      </c>
      <c r="C5087" s="36" t="str">
        <f>SICODI!G2016</f>
        <v>TTA300</v>
      </c>
      <c r="D5087" s="140" t="str">
        <f>SICODI!H2016</f>
        <v>TRANSFORMADOR TRIFASICO AEREO  225 KVA; 22.9/0.38-0.22 KV.</v>
      </c>
      <c r="E5087" s="36" t="str">
        <f>SICODI!I2016</f>
        <v>UND.</v>
      </c>
      <c r="F5087" s="36"/>
      <c r="G5087" s="66">
        <f>SICODI!J2016</f>
        <v>8979.15</v>
      </c>
    </row>
    <row r="5088" spans="2:7" x14ac:dyDescent="0.2">
      <c r="B5088" s="36">
        <v>2015</v>
      </c>
      <c r="C5088" s="36" t="str">
        <f>SICODI!G2017</f>
        <v>TTA301</v>
      </c>
      <c r="D5088" s="140" t="str">
        <f>SICODI!H2017</f>
        <v>TRANSFORMADOR TRIFASICO AEREO  25 KVA; 2.3/0.38-0.22 KV.</v>
      </c>
      <c r="E5088" s="36" t="str">
        <f>SICODI!I2017</f>
        <v>UND.</v>
      </c>
      <c r="F5088" s="36"/>
      <c r="G5088" s="66">
        <f>SICODI!J2017</f>
        <v>3192.75</v>
      </c>
    </row>
    <row r="5089" spans="2:7" x14ac:dyDescent="0.2">
      <c r="B5089" s="36">
        <v>2016</v>
      </c>
      <c r="C5089" s="36" t="str">
        <f>SICODI!G2018</f>
        <v>TTA302</v>
      </c>
      <c r="D5089" s="140" t="str">
        <f>SICODI!H2018</f>
        <v>TRANSFORMADOR TRIFASICO AEREO  30 KVA; 2.3/0.44-0.22 KV.</v>
      </c>
      <c r="E5089" s="36" t="str">
        <f>SICODI!I2018</f>
        <v>UND.</v>
      </c>
      <c r="F5089" s="36"/>
      <c r="G5089" s="66">
        <f>SICODI!J2018</f>
        <v>3294.86</v>
      </c>
    </row>
    <row r="5090" spans="2:7" x14ac:dyDescent="0.2">
      <c r="B5090" s="36">
        <v>2017</v>
      </c>
      <c r="C5090" s="36" t="str">
        <f>SICODI!G2019</f>
        <v>TTA303</v>
      </c>
      <c r="D5090" s="140" t="str">
        <f>SICODI!H2019</f>
        <v>TRANSFORMADOR TRIFASICO AEREO  300 KVA; 2.3/0.22 KV.</v>
      </c>
      <c r="E5090" s="36" t="str">
        <f>SICODI!I2019</f>
        <v>UND.</v>
      </c>
      <c r="F5090" s="36"/>
      <c r="G5090" s="66">
        <f>SICODI!J2019</f>
        <v>8808.7999999999993</v>
      </c>
    </row>
    <row r="5091" spans="2:7" x14ac:dyDescent="0.2">
      <c r="B5091" s="36">
        <v>2018</v>
      </c>
      <c r="C5091" s="36" t="str">
        <f>SICODI!G2020</f>
        <v>TTA304</v>
      </c>
      <c r="D5091" s="140" t="str">
        <f>SICODI!H2020</f>
        <v>TRANSFORMADOR TRIFASICO AEREO  320 KVA; 13.2/0.38-0.22 KV.</v>
      </c>
      <c r="E5091" s="36" t="str">
        <f>SICODI!I2020</f>
        <v>UND.</v>
      </c>
      <c r="F5091" s="36"/>
      <c r="G5091" s="66">
        <f>SICODI!J2020</f>
        <v>10124.4</v>
      </c>
    </row>
    <row r="5092" spans="2:7" x14ac:dyDescent="0.2">
      <c r="B5092" s="36">
        <v>2019</v>
      </c>
      <c r="C5092" s="36" t="str">
        <f>SICODI!G2021</f>
        <v>TTA305</v>
      </c>
      <c r="D5092" s="140" t="str">
        <f>SICODI!H2021</f>
        <v>TRANSFORMADOR TRIFASICO AEREO  320 KVA; 13.2/0.44-0.22 KV.</v>
      </c>
      <c r="E5092" s="36" t="str">
        <f>SICODI!I2021</f>
        <v>UND.</v>
      </c>
      <c r="F5092" s="36"/>
      <c r="G5092" s="66">
        <f>SICODI!J2021</f>
        <v>10124.4</v>
      </c>
    </row>
    <row r="5093" spans="2:7" x14ac:dyDescent="0.2">
      <c r="B5093" s="36">
        <v>2020</v>
      </c>
      <c r="C5093" s="36" t="str">
        <f>SICODI!G2022</f>
        <v>TTA306</v>
      </c>
      <c r="D5093" s="140" t="str">
        <f>SICODI!H2022</f>
        <v>TRANSFORMADOR TRIFASICO AEREO  40 KVA; 13.2/0.44-0.22 KV.</v>
      </c>
      <c r="E5093" s="36" t="str">
        <f>SICODI!I2022</f>
        <v>UND.</v>
      </c>
      <c r="F5093" s="36"/>
      <c r="G5093" s="66">
        <f>SICODI!J2022</f>
        <v>3592</v>
      </c>
    </row>
    <row r="5094" spans="2:7" x14ac:dyDescent="0.2">
      <c r="B5094" s="36">
        <v>2021</v>
      </c>
      <c r="C5094" s="36" t="str">
        <f>SICODI!G2023</f>
        <v>TTA307</v>
      </c>
      <c r="D5094" s="140" t="str">
        <f>SICODI!H2023</f>
        <v>TRANSFORMADOR TRIFASICO AEREO  40 KVA; 13.2 KB/BT</v>
      </c>
      <c r="E5094" s="36" t="str">
        <f>SICODI!I2023</f>
        <v>UND.</v>
      </c>
      <c r="F5094" s="36"/>
      <c r="G5094" s="66">
        <f>SICODI!J2023</f>
        <v>3592</v>
      </c>
    </row>
    <row r="5095" spans="2:7" x14ac:dyDescent="0.2">
      <c r="B5095" s="36">
        <v>2022</v>
      </c>
      <c r="C5095" s="36" t="str">
        <f>SICODI!G2024</f>
        <v>TTA308</v>
      </c>
      <c r="D5095" s="140" t="str">
        <f>SICODI!H2024</f>
        <v>TRANSFORMADOR TRIFASICO AEREO  40 KVA; 2.3/0.22 KV.</v>
      </c>
      <c r="E5095" s="36" t="str">
        <f>SICODI!I2024</f>
        <v>UND.</v>
      </c>
      <c r="F5095" s="36"/>
      <c r="G5095" s="66">
        <f>SICODI!J2024</f>
        <v>3499.08</v>
      </c>
    </row>
    <row r="5096" spans="2:7" x14ac:dyDescent="0.2">
      <c r="B5096" s="36">
        <v>2023</v>
      </c>
      <c r="C5096" s="36" t="str">
        <f>SICODI!G2025</f>
        <v>TTA309</v>
      </c>
      <c r="D5096" s="140" t="str">
        <f>SICODI!H2025</f>
        <v>TRANSFORMADOR TRIFASICO AEREO  40 KVA, 22.9 KV/220 V</v>
      </c>
      <c r="E5096" s="36" t="str">
        <f>SICODI!I2025</f>
        <v>UND.</v>
      </c>
      <c r="F5096" s="36"/>
      <c r="G5096" s="66">
        <f>SICODI!J2025</f>
        <v>3171.26</v>
      </c>
    </row>
    <row r="5097" spans="2:7" x14ac:dyDescent="0.2">
      <c r="B5097" s="36">
        <v>2024</v>
      </c>
      <c r="C5097" s="36" t="str">
        <f>SICODI!G2026</f>
        <v>TTA31</v>
      </c>
      <c r="D5097" s="140" t="str">
        <f>SICODI!H2026</f>
        <v>TRANSFORMADOR TRIFASICO AEREO 160 KVA; 10/0.22 KV.</v>
      </c>
      <c r="E5097" s="36" t="str">
        <f>SICODI!I2026</f>
        <v>UND.</v>
      </c>
      <c r="F5097" s="36"/>
      <c r="G5097" s="66">
        <f>SICODI!J2026</f>
        <v>3974.71</v>
      </c>
    </row>
    <row r="5098" spans="2:7" x14ac:dyDescent="0.2">
      <c r="B5098" s="36">
        <v>2025</v>
      </c>
      <c r="C5098" s="36" t="str">
        <f>SICODI!G2027</f>
        <v>TTA310</v>
      </c>
      <c r="D5098" s="140" t="str">
        <f>SICODI!H2027</f>
        <v>TRANSFORMADOR TRIFASICO AEREO  40 KVA, 22.9 KV/440/220 V</v>
      </c>
      <c r="E5098" s="36" t="str">
        <f>SICODI!I2027</f>
        <v>UND.</v>
      </c>
      <c r="F5098" s="36"/>
      <c r="G5098" s="66">
        <f>SICODI!J2027</f>
        <v>3171.26</v>
      </c>
    </row>
    <row r="5099" spans="2:7" x14ac:dyDescent="0.2">
      <c r="B5099" s="36">
        <v>2026</v>
      </c>
      <c r="C5099" s="36" t="str">
        <f>SICODI!G2028</f>
        <v>TTA311</v>
      </c>
      <c r="D5099" s="140" t="str">
        <f>SICODI!H2028</f>
        <v>TRANSFORMADOR TRIFASICO AEREO  50 KVA, 2.3 KV/440/220 V</v>
      </c>
      <c r="E5099" s="36" t="str">
        <f>SICODI!I2028</f>
        <v>UND.</v>
      </c>
      <c r="F5099" s="36"/>
      <c r="G5099" s="66">
        <f>SICODI!J2028</f>
        <v>3703.3</v>
      </c>
    </row>
    <row r="5100" spans="2:7" x14ac:dyDescent="0.2">
      <c r="B5100" s="36">
        <v>2027</v>
      </c>
      <c r="C5100" s="36" t="str">
        <f>SICODI!G2029</f>
        <v>TTA312</v>
      </c>
      <c r="D5100" s="140" t="str">
        <f>SICODI!H2029</f>
        <v>TRANSFORMADOR TRIFASICO AEREO  50 KVA, 22.9 KV/BT</v>
      </c>
      <c r="E5100" s="36" t="str">
        <f>SICODI!I2029</f>
        <v>UND.</v>
      </c>
      <c r="F5100" s="36"/>
      <c r="G5100" s="66">
        <f>SICODI!J2029</f>
        <v>3485.2</v>
      </c>
    </row>
    <row r="5101" spans="2:7" x14ac:dyDescent="0.2">
      <c r="B5101" s="36">
        <v>2028</v>
      </c>
      <c r="C5101" s="36" t="str">
        <f>SICODI!G2030</f>
        <v>TTA313</v>
      </c>
      <c r="D5101" s="140" t="str">
        <f>SICODI!H2030</f>
        <v>TRANSFORMADOR TRIFASICO AEREO  75 KVA, 2.3 KV/220 V</v>
      </c>
      <c r="E5101" s="36" t="str">
        <f>SICODI!I2030</f>
        <v>UND.</v>
      </c>
      <c r="F5101" s="36"/>
      <c r="G5101" s="66">
        <f>SICODI!J2030</f>
        <v>4213.8500000000004</v>
      </c>
    </row>
    <row r="5102" spans="2:7" x14ac:dyDescent="0.2">
      <c r="B5102" s="36">
        <v>2029</v>
      </c>
      <c r="C5102" s="36" t="str">
        <f>SICODI!G2031</f>
        <v>TTA314</v>
      </c>
      <c r="D5102" s="140" t="str">
        <f>SICODI!H2031</f>
        <v>TRANSFORMADOR TRIFASICO AEREO  75 KVA, 2.3 KV/380/220 V</v>
      </c>
      <c r="E5102" s="36" t="str">
        <f>SICODI!I2031</f>
        <v>UND.</v>
      </c>
      <c r="F5102" s="36"/>
      <c r="G5102" s="66">
        <f>SICODI!J2031</f>
        <v>4213.8500000000004</v>
      </c>
    </row>
    <row r="5103" spans="2:7" x14ac:dyDescent="0.2">
      <c r="B5103" s="36">
        <v>2030</v>
      </c>
      <c r="C5103" s="36" t="str">
        <f>SICODI!G2032</f>
        <v>TTA315</v>
      </c>
      <c r="D5103" s="140" t="str">
        <f>SICODI!H2032</f>
        <v>TRANSFORMADOR TRIFASICO AEREO  75 KVA, 2.3 KV/440/220 V</v>
      </c>
      <c r="E5103" s="36" t="str">
        <f>SICODI!I2032</f>
        <v>UND.</v>
      </c>
      <c r="F5103" s="36"/>
      <c r="G5103" s="66">
        <f>SICODI!J2032</f>
        <v>4213.8500000000004</v>
      </c>
    </row>
    <row r="5104" spans="2:7" x14ac:dyDescent="0.2">
      <c r="B5104" s="36">
        <v>2031</v>
      </c>
      <c r="C5104" s="36" t="str">
        <f>SICODI!G2033</f>
        <v>TTA316</v>
      </c>
      <c r="D5104" s="140" t="str">
        <f>SICODI!H2033</f>
        <v>TRANSFORMADOR TRIFASICO AEREO  80 KVA, 13.2 KV/BT</v>
      </c>
      <c r="E5104" s="36" t="str">
        <f>SICODI!I2033</f>
        <v>UND.</v>
      </c>
      <c r="F5104" s="36"/>
      <c r="G5104" s="66">
        <f>SICODI!J2033</f>
        <v>4525.2</v>
      </c>
    </row>
    <row r="5105" spans="2:7" x14ac:dyDescent="0.2">
      <c r="B5105" s="36">
        <v>2032</v>
      </c>
      <c r="C5105" s="36" t="str">
        <f>SICODI!G2034</f>
        <v>TTA317</v>
      </c>
      <c r="D5105" s="140" t="str">
        <f>SICODI!H2034</f>
        <v>TRANSFORMADOR TRIFASICO AEREO  80 KVA, 2.3 KV/220 V</v>
      </c>
      <c r="E5105" s="36" t="str">
        <f>SICODI!I2034</f>
        <v>UND.</v>
      </c>
      <c r="F5105" s="36"/>
      <c r="G5105" s="66">
        <f>SICODI!J2034</f>
        <v>4315.96</v>
      </c>
    </row>
    <row r="5106" spans="2:7" x14ac:dyDescent="0.2">
      <c r="B5106" s="36">
        <v>2033</v>
      </c>
      <c r="C5106" s="36" t="str">
        <f>SICODI!G2035</f>
        <v>TTA318</v>
      </c>
      <c r="D5106" s="140" t="str">
        <f>SICODI!H2035</f>
        <v>TRANSFORMADOR TRIFASICO AEREO  80 KVA, 2.3 KV/440/220 V</v>
      </c>
      <c r="E5106" s="36" t="str">
        <f>SICODI!I2035</f>
        <v>UND.</v>
      </c>
      <c r="F5106" s="36"/>
      <c r="G5106" s="66">
        <f>SICODI!J2035</f>
        <v>4315.96</v>
      </c>
    </row>
    <row r="5107" spans="2:7" x14ac:dyDescent="0.2">
      <c r="B5107" s="36">
        <v>2034</v>
      </c>
      <c r="C5107" s="36" t="str">
        <f>SICODI!G2036</f>
        <v>TTA319</v>
      </c>
      <c r="D5107" s="140" t="str">
        <f>SICODI!H2036</f>
        <v>TRANSFORMADOR TRIFASICO AEREO  90 KVA, 2.3 KV/220 V</v>
      </c>
      <c r="E5107" s="36" t="str">
        <f>SICODI!I2036</f>
        <v>UND.</v>
      </c>
      <c r="F5107" s="36"/>
      <c r="G5107" s="66">
        <f>SICODI!J2036</f>
        <v>4520.18</v>
      </c>
    </row>
    <row r="5108" spans="2:7" x14ac:dyDescent="0.2">
      <c r="B5108" s="36">
        <v>2035</v>
      </c>
      <c r="C5108" s="36" t="str">
        <f>SICODI!G2037</f>
        <v>TTA32</v>
      </c>
      <c r="D5108" s="140" t="str">
        <f>SICODI!H2037</f>
        <v>TRANSFORMADOR TRIFASICO AEREO 160 KVA; 13.2/0.22 KV.</v>
      </c>
      <c r="E5108" s="36" t="str">
        <f>SICODI!I2037</f>
        <v>UND.</v>
      </c>
      <c r="F5108" s="36"/>
      <c r="G5108" s="66">
        <f>SICODI!J2037</f>
        <v>6391.6</v>
      </c>
    </row>
    <row r="5109" spans="2:7" x14ac:dyDescent="0.2">
      <c r="B5109" s="36">
        <v>2036</v>
      </c>
      <c r="C5109" s="36" t="str">
        <f>SICODI!G2038</f>
        <v>TTA320</v>
      </c>
      <c r="D5109" s="140" t="str">
        <f>SICODI!H2038</f>
        <v>TRANSFORMADOR TRIFASICO AEREO  90 KVA, 2.3 KV/440/220 V</v>
      </c>
      <c r="E5109" s="36" t="str">
        <f>SICODI!I2038</f>
        <v>UND.</v>
      </c>
      <c r="F5109" s="36"/>
      <c r="G5109" s="66">
        <f>SICODI!J2038</f>
        <v>4520.18</v>
      </c>
    </row>
    <row r="5110" spans="2:7" x14ac:dyDescent="0.2">
      <c r="B5110" s="36">
        <v>2037</v>
      </c>
      <c r="C5110" s="36" t="str">
        <f>SICODI!G2039</f>
        <v>TTA321</v>
      </c>
      <c r="D5110" s="140" t="str">
        <f>SICODI!H2039</f>
        <v>TRANSFORMADOR TRIFASICO AEREO  90 KVA, 5.8 KV/380/220 V</v>
      </c>
      <c r="E5110" s="36" t="str">
        <f>SICODI!I2039</f>
        <v>UND.</v>
      </c>
      <c r="F5110" s="36"/>
      <c r="G5110" s="66">
        <f>SICODI!J2039</f>
        <v>4649.82</v>
      </c>
    </row>
    <row r="5111" spans="2:7" x14ac:dyDescent="0.2">
      <c r="B5111" s="36">
        <v>2038</v>
      </c>
      <c r="C5111" s="36" t="str">
        <f>SICODI!G2040</f>
        <v>TTA322</v>
      </c>
      <c r="D5111" s="140" t="str">
        <f>SICODI!H2040</f>
        <v>TRANSFORMADOR TRIFASICO AEREO 100 KVA, 2.3 KV/220 V</v>
      </c>
      <c r="E5111" s="36" t="str">
        <f>SICODI!I2040</f>
        <v>UND.</v>
      </c>
      <c r="F5111" s="36"/>
      <c r="G5111" s="66">
        <f>SICODI!J2040</f>
        <v>4724.3999999999996</v>
      </c>
    </row>
    <row r="5112" spans="2:7" x14ac:dyDescent="0.2">
      <c r="B5112" s="36">
        <v>2039</v>
      </c>
      <c r="C5112" s="36" t="str">
        <f>SICODI!G2041</f>
        <v>TTA323</v>
      </c>
      <c r="D5112" s="140" t="str">
        <f>SICODI!H2041</f>
        <v>TRANSFORMADOR TRIFASICO AEREO 100 KVA, 2.3 KV/380/220 V</v>
      </c>
      <c r="E5112" s="36" t="str">
        <f>SICODI!I2041</f>
        <v>UND.</v>
      </c>
      <c r="F5112" s="36"/>
      <c r="G5112" s="66">
        <f>SICODI!J2041</f>
        <v>4724.3999999999996</v>
      </c>
    </row>
    <row r="5113" spans="2:7" x14ac:dyDescent="0.2">
      <c r="B5113" s="36">
        <v>2040</v>
      </c>
      <c r="C5113" s="36" t="str">
        <f>SICODI!G2042</f>
        <v>TTA324</v>
      </c>
      <c r="D5113" s="140" t="str">
        <f>SICODI!H2042</f>
        <v>TRANSFORMADOR TRIFASICO AEREO 100 KVA, 2.3 KV/440/220 V</v>
      </c>
      <c r="E5113" s="36" t="str">
        <f>SICODI!I2042</f>
        <v>UND.</v>
      </c>
      <c r="F5113" s="36"/>
      <c r="G5113" s="66">
        <f>SICODI!J2042</f>
        <v>4724.3999999999996</v>
      </c>
    </row>
    <row r="5114" spans="2:7" x14ac:dyDescent="0.2">
      <c r="B5114" s="36">
        <v>2041</v>
      </c>
      <c r="C5114" s="36" t="str">
        <f>SICODI!G2043</f>
        <v>TTA325</v>
      </c>
      <c r="D5114" s="140" t="str">
        <f>SICODI!H2043</f>
        <v>TRANSFORMADOR TRIFASICO AEREO 100 KVA, 22.9 KV/BT</v>
      </c>
      <c r="E5114" s="36" t="str">
        <f>SICODI!I2043</f>
        <v>UND.</v>
      </c>
      <c r="F5114" s="36"/>
      <c r="G5114" s="66">
        <f>SICODI!J2043</f>
        <v>5054.8999999999996</v>
      </c>
    </row>
    <row r="5115" spans="2:7" x14ac:dyDescent="0.2">
      <c r="B5115" s="36">
        <v>2042</v>
      </c>
      <c r="C5115" s="36" t="str">
        <f>SICODI!G2044</f>
        <v>TTA326</v>
      </c>
      <c r="D5115" s="140" t="str">
        <f>SICODI!H2044</f>
        <v>TRANSFORMADOR TRIFASICO AEREO 100 KVA, 5.8 KV/380/220 V</v>
      </c>
      <c r="E5115" s="36" t="str">
        <f>SICODI!I2044</f>
        <v>UND.</v>
      </c>
      <c r="F5115" s="36"/>
      <c r="G5115" s="66">
        <f>SICODI!J2044</f>
        <v>4897.1000000000004</v>
      </c>
    </row>
    <row r="5116" spans="2:7" x14ac:dyDescent="0.2">
      <c r="B5116" s="36">
        <v>2043</v>
      </c>
      <c r="C5116" s="36" t="str">
        <f>SICODI!G2045</f>
        <v>TTA327</v>
      </c>
      <c r="D5116" s="140" t="str">
        <f>SICODI!H2045</f>
        <v>TRANSFORMADOR TRIFASICO AEREO 100 KVA, 7.62 KV/220 V</v>
      </c>
      <c r="E5116" s="36" t="str">
        <f>SICODI!I2045</f>
        <v>UND.</v>
      </c>
      <c r="F5116" s="36"/>
      <c r="G5116" s="66">
        <f>SICODI!J2045</f>
        <v>4897.1000000000004</v>
      </c>
    </row>
    <row r="5117" spans="2:7" x14ac:dyDescent="0.2">
      <c r="B5117" s="36">
        <v>2044</v>
      </c>
      <c r="C5117" s="36" t="str">
        <f>SICODI!G2046</f>
        <v>TTA328</v>
      </c>
      <c r="D5117" s="140" t="str">
        <f>SICODI!H2046</f>
        <v>TRANSFORMADOR TRIFASICO AEREO 160 KVA, 2.3 KV/220 V</v>
      </c>
      <c r="E5117" s="36" t="str">
        <f>SICODI!I2046</f>
        <v>UND.</v>
      </c>
      <c r="F5117" s="36"/>
      <c r="G5117" s="66">
        <f>SICODI!J2046</f>
        <v>5949.72</v>
      </c>
    </row>
    <row r="5118" spans="2:7" x14ac:dyDescent="0.2">
      <c r="B5118" s="36">
        <v>2045</v>
      </c>
      <c r="C5118" s="36" t="str">
        <f>SICODI!G2047</f>
        <v>TTA329</v>
      </c>
      <c r="D5118" s="140" t="str">
        <f>SICODI!H2047</f>
        <v>TRANSFORMADOR TRIFASICO AEREO 160 KVA, 2.3 KV/380/220 V</v>
      </c>
      <c r="E5118" s="36" t="str">
        <f>SICODI!I2047</f>
        <v>UND.</v>
      </c>
      <c r="F5118" s="36"/>
      <c r="G5118" s="66">
        <f>SICODI!J2047</f>
        <v>5949.72</v>
      </c>
    </row>
    <row r="5119" spans="2:7" x14ac:dyDescent="0.2">
      <c r="B5119" s="36">
        <v>2046</v>
      </c>
      <c r="C5119" s="36" t="str">
        <f>SICODI!G2048</f>
        <v>TTA33</v>
      </c>
      <c r="D5119" s="140" t="str">
        <f>SICODI!H2048</f>
        <v>TRANSFORMADOR TRIFASICO AEREO 160 KVA; 13.2/0.38-0.22 KV.</v>
      </c>
      <c r="E5119" s="36" t="str">
        <f>SICODI!I2048</f>
        <v>UND.</v>
      </c>
      <c r="F5119" s="36"/>
      <c r="G5119" s="66">
        <f>SICODI!J2048</f>
        <v>6391.6</v>
      </c>
    </row>
    <row r="5120" spans="2:7" x14ac:dyDescent="0.2">
      <c r="B5120" s="36">
        <v>2047</v>
      </c>
      <c r="C5120" s="36" t="str">
        <f>SICODI!G2049</f>
        <v>TTA330</v>
      </c>
      <c r="D5120" s="140" t="str">
        <f>SICODI!H2049</f>
        <v>TRANSFORMADOR TRIFASICO AEREO 160 KVA, 2.3 KV/440/220 V</v>
      </c>
      <c r="E5120" s="36" t="str">
        <f>SICODI!I2049</f>
        <v>UND.</v>
      </c>
      <c r="F5120" s="36"/>
      <c r="G5120" s="66">
        <f>SICODI!J2049</f>
        <v>5949.72</v>
      </c>
    </row>
    <row r="5121" spans="2:7" x14ac:dyDescent="0.2">
      <c r="B5121" s="36">
        <v>2048</v>
      </c>
      <c r="C5121" s="36" t="str">
        <f>SICODI!G2050</f>
        <v>TTA331</v>
      </c>
      <c r="D5121" s="140" t="str">
        <f>SICODI!H2050</f>
        <v>TRANSFORMADOR TRIFASICO AEREO 250 KVA, 13.2 KV/440/220 V</v>
      </c>
      <c r="E5121" s="36" t="str">
        <f>SICODI!I2050</f>
        <v>UND.</v>
      </c>
      <c r="F5121" s="36"/>
      <c r="G5121" s="66">
        <f>SICODI!J2050</f>
        <v>8491.2999999999993</v>
      </c>
    </row>
    <row r="5122" spans="2:7" x14ac:dyDescent="0.2">
      <c r="B5122" s="36">
        <v>2049</v>
      </c>
      <c r="C5122" s="36" t="str">
        <f>SICODI!G2051</f>
        <v>TTA332</v>
      </c>
      <c r="D5122" s="140" t="str">
        <f>SICODI!H2051</f>
        <v>TRANSFORMADOR TRIFASICO AEREO 250 KVA, 13.2 KV/BT</v>
      </c>
      <c r="E5122" s="36" t="str">
        <f>SICODI!I2051</f>
        <v>UND.</v>
      </c>
      <c r="F5122" s="36"/>
      <c r="G5122" s="66">
        <f>SICODI!J2051</f>
        <v>8491.2999999999993</v>
      </c>
    </row>
    <row r="5123" spans="2:7" x14ac:dyDescent="0.2">
      <c r="B5123" s="36">
        <v>2050</v>
      </c>
      <c r="C5123" s="36" t="str">
        <f>SICODI!G2052</f>
        <v>TTA333</v>
      </c>
      <c r="D5123" s="140" t="str">
        <f>SICODI!H2052</f>
        <v>TRANSFORMADOR TRIFASICO AEREO 250 KVA, 2.3 KV/220 V</v>
      </c>
      <c r="E5123" s="36" t="str">
        <f>SICODI!I2052</f>
        <v>UND.</v>
      </c>
      <c r="F5123" s="36"/>
      <c r="G5123" s="66">
        <f>SICODI!J2052</f>
        <v>7787.7</v>
      </c>
    </row>
    <row r="5124" spans="2:7" x14ac:dyDescent="0.2">
      <c r="B5124" s="36">
        <v>2051</v>
      </c>
      <c r="C5124" s="36" t="str">
        <f>SICODI!G2053</f>
        <v>TTA334</v>
      </c>
      <c r="D5124" s="140" t="str">
        <f>SICODI!H2053</f>
        <v>TRANSFORMADOR TRIFASICO AEREO 400 KVA, 2.3 KV/440/220 V</v>
      </c>
      <c r="E5124" s="36" t="str">
        <f>SICODI!I2053</f>
        <v>UND.</v>
      </c>
      <c r="F5124" s="36"/>
      <c r="G5124" s="66">
        <f>SICODI!J2053</f>
        <v>10851</v>
      </c>
    </row>
    <row r="5125" spans="2:7" x14ac:dyDescent="0.2">
      <c r="B5125" s="36">
        <v>2052</v>
      </c>
      <c r="C5125" s="36" t="str">
        <f>SICODI!G2054</f>
        <v>TTA335</v>
      </c>
      <c r="D5125" s="140" t="str">
        <f>SICODI!H2054</f>
        <v>TRANSFORMADOR DE 160 KVA TRIFASICO, 10 KV/BT</v>
      </c>
      <c r="E5125" s="36" t="str">
        <f>SICODI!I2054</f>
        <v>UND.</v>
      </c>
      <c r="F5125" s="36"/>
      <c r="G5125" s="66">
        <f>SICODI!J2054</f>
        <v>3974.71</v>
      </c>
    </row>
    <row r="5126" spans="2:7" x14ac:dyDescent="0.2">
      <c r="B5126" s="36">
        <v>2053</v>
      </c>
      <c r="C5126" s="36" t="str">
        <f>SICODI!G2055</f>
        <v>TTA336</v>
      </c>
      <c r="D5126" s="140" t="str">
        <f>SICODI!H2055</f>
        <v>TRANSFORMADOR DE 200 KVA TRIFASICO, 10 KV/440/220 V</v>
      </c>
      <c r="E5126" s="36" t="str">
        <f>SICODI!I2055</f>
        <v>UND.</v>
      </c>
      <c r="F5126" s="36"/>
      <c r="G5126" s="66">
        <f>SICODI!J2055</f>
        <v>4834.6099999999997</v>
      </c>
    </row>
    <row r="5127" spans="2:7" x14ac:dyDescent="0.2">
      <c r="B5127" s="36">
        <v>2054</v>
      </c>
      <c r="C5127" s="36" t="str">
        <f>SICODI!G2056</f>
        <v>TTA337</v>
      </c>
      <c r="D5127" s="140" t="str">
        <f>SICODI!H2056</f>
        <v>TRANSFORMADOR DE 220 KVA TRIFASICO, 10 KV/440/220 V</v>
      </c>
      <c r="E5127" s="36" t="str">
        <f>SICODI!I2056</f>
        <v>UND.</v>
      </c>
      <c r="F5127" s="36"/>
      <c r="G5127" s="66">
        <f>SICODI!J2056</f>
        <v>5385.19</v>
      </c>
    </row>
    <row r="5128" spans="2:7" x14ac:dyDescent="0.2">
      <c r="B5128" s="36">
        <v>2055</v>
      </c>
      <c r="C5128" s="36" t="str">
        <f>SICODI!G2057</f>
        <v>TTA338</v>
      </c>
      <c r="D5128" s="140" t="str">
        <f>SICODI!H2057</f>
        <v>TRANSFORMADOR DE 250 KVA TRIFASICO, 10 KV/BT</v>
      </c>
      <c r="E5128" s="36" t="str">
        <f>SICODI!I2057</f>
        <v>UND.</v>
      </c>
      <c r="F5128" s="36"/>
      <c r="G5128" s="66">
        <f>SICODI!J2057</f>
        <v>6090.43</v>
      </c>
    </row>
    <row r="5129" spans="2:7" x14ac:dyDescent="0.2">
      <c r="B5129" s="36">
        <v>2056</v>
      </c>
      <c r="C5129" s="36" t="str">
        <f>SICODI!G2058</f>
        <v>TTA339</v>
      </c>
      <c r="D5129" s="140" t="str">
        <f>SICODI!H2058</f>
        <v>TRANSFORMADOR DE 350 KVA TRIFASICO, 10 KV/440/220 V</v>
      </c>
      <c r="E5129" s="36" t="str">
        <f>SICODI!I2058</f>
        <v>UND.</v>
      </c>
      <c r="F5129" s="36"/>
      <c r="G5129" s="66">
        <f>SICODI!J2058</f>
        <v>8441.23</v>
      </c>
    </row>
    <row r="5130" spans="2:7" x14ac:dyDescent="0.2">
      <c r="B5130" s="36">
        <v>2057</v>
      </c>
      <c r="C5130" s="36" t="str">
        <f>SICODI!G2059</f>
        <v>TTA34</v>
      </c>
      <c r="D5130" s="140" t="str">
        <f>SICODI!H2059</f>
        <v>TRANSFORMADOR TRIFASICO AEREO 160 KVA; 22.9/0.22 KV.</v>
      </c>
      <c r="E5130" s="36" t="str">
        <f>SICODI!I2059</f>
        <v>UND.</v>
      </c>
      <c r="F5130" s="36"/>
      <c r="G5130" s="66">
        <f>SICODI!J2059</f>
        <v>6938.54</v>
      </c>
    </row>
    <row r="5131" spans="2:7" x14ac:dyDescent="0.2">
      <c r="B5131" s="36">
        <v>2058</v>
      </c>
      <c r="C5131" s="36" t="str">
        <f>SICODI!G2060</f>
        <v>TTA340</v>
      </c>
      <c r="D5131" s="140" t="str">
        <f>SICODI!H2060</f>
        <v>TRANSFORMADOR DE 400 KVA TRIFASICO, 10 KV/BT</v>
      </c>
      <c r="E5131" s="36" t="str">
        <f>SICODI!I2060</f>
        <v>UND.</v>
      </c>
      <c r="F5131" s="36"/>
      <c r="G5131" s="66">
        <f>SICODI!J2060</f>
        <v>9616.6299999999992</v>
      </c>
    </row>
    <row r="5132" spans="2:7" x14ac:dyDescent="0.2">
      <c r="B5132" s="36">
        <v>2059</v>
      </c>
      <c r="C5132" s="36" t="str">
        <f>SICODI!G2061</f>
        <v>TTA341</v>
      </c>
      <c r="D5132" s="140" t="str">
        <f>SICODI!H2061</f>
        <v>TRANSFORMADOR DE 480 KVA TRIFASICO, 10 KV/220 V</v>
      </c>
      <c r="E5132" s="36" t="str">
        <f>SICODI!I2061</f>
        <v>UND.</v>
      </c>
      <c r="F5132" s="36"/>
      <c r="G5132" s="66">
        <f>SICODI!J2061</f>
        <v>11497.27</v>
      </c>
    </row>
    <row r="5133" spans="2:7" x14ac:dyDescent="0.2">
      <c r="B5133" s="36">
        <v>2060</v>
      </c>
      <c r="C5133" s="36" t="str">
        <f>SICODI!G2062</f>
        <v>TTA342</v>
      </c>
      <c r="D5133" s="140" t="str">
        <f>SICODI!H2062</f>
        <v>TRANSFORMADOR DE 50 KVA TRIFASICO, MT/220 V</v>
      </c>
      <c r="E5133" s="36" t="str">
        <f>SICODI!I2062</f>
        <v>UND.</v>
      </c>
      <c r="F5133" s="36"/>
      <c r="G5133" s="66">
        <f>SICODI!J2062</f>
        <v>3508.35</v>
      </c>
    </row>
    <row r="5134" spans="2:7" x14ac:dyDescent="0.2">
      <c r="B5134" s="36">
        <v>2061</v>
      </c>
      <c r="C5134" s="36" t="str">
        <f>SICODI!G2063</f>
        <v>TTA343</v>
      </c>
      <c r="D5134" s="140" t="str">
        <f>SICODI!H2063</f>
        <v>TRANSFORMADOR DE 500 KVA TRIFASICO, 10 KV/BT</v>
      </c>
      <c r="E5134" s="36" t="str">
        <f>SICODI!I2063</f>
        <v>UND.</v>
      </c>
      <c r="F5134" s="36"/>
      <c r="G5134" s="66">
        <f>SICODI!J2063</f>
        <v>11967.43</v>
      </c>
    </row>
    <row r="5135" spans="2:7" x14ac:dyDescent="0.2">
      <c r="B5135" s="36">
        <v>2062</v>
      </c>
      <c r="C5135" s="36" t="str">
        <f>SICODI!G2064</f>
        <v>TTA344</v>
      </c>
      <c r="D5135" s="140" t="str">
        <f>SICODI!H2064</f>
        <v>TRANSFORMADOR DE 550 KVA TRIFASICO, 10 KV/440/220 V</v>
      </c>
      <c r="E5135" s="36" t="str">
        <f>SICODI!I2064</f>
        <v>UND.</v>
      </c>
      <c r="F5135" s="36"/>
      <c r="G5135" s="66">
        <f>SICODI!J2064</f>
        <v>13142.83</v>
      </c>
    </row>
    <row r="5136" spans="2:7" x14ac:dyDescent="0.2">
      <c r="B5136" s="36">
        <v>2063</v>
      </c>
      <c r="C5136" s="36" t="str">
        <f>SICODI!G2065</f>
        <v>TTA345</v>
      </c>
      <c r="D5136" s="140" t="str">
        <f>SICODI!H2065</f>
        <v>TRANSFORMADOR DE 700 KVA TRIFASICO, 10 KV/440/220 V</v>
      </c>
      <c r="E5136" s="36" t="str">
        <f>SICODI!I2065</f>
        <v>UND.</v>
      </c>
      <c r="F5136" s="36"/>
      <c r="G5136" s="66">
        <f>SICODI!J2065</f>
        <v>16669.03</v>
      </c>
    </row>
    <row r="5137" spans="2:7" x14ac:dyDescent="0.2">
      <c r="B5137" s="36">
        <v>2064</v>
      </c>
      <c r="C5137" s="36" t="str">
        <f>SICODI!G2066</f>
        <v>TTA346</v>
      </c>
      <c r="D5137" s="140" t="str">
        <f>SICODI!H2066</f>
        <v>TRANSFORMADOR DE 80 KVA TRIFASICO, 10 KV/440/220 V</v>
      </c>
      <c r="E5137" s="36" t="str">
        <f>SICODI!I2066</f>
        <v>UND.</v>
      </c>
      <c r="F5137" s="36"/>
      <c r="G5137" s="66">
        <f>SICODI!J2066</f>
        <v>2094.0700000000002</v>
      </c>
    </row>
    <row r="5138" spans="2:7" x14ac:dyDescent="0.2">
      <c r="B5138" s="36">
        <v>2065</v>
      </c>
      <c r="C5138" s="36" t="str">
        <f>SICODI!G2067</f>
        <v>TTA347</v>
      </c>
      <c r="D5138" s="140" t="str">
        <f>SICODI!H2067</f>
        <v>TRANSFORMADOR TRIFASICO AEREO  10 KVA, MT/380/220 V</v>
      </c>
      <c r="E5138" s="36" t="str">
        <f>SICODI!I2067</f>
        <v>UND.</v>
      </c>
      <c r="F5138" s="36"/>
      <c r="G5138" s="66">
        <f>SICODI!J2067</f>
        <v>1924.74</v>
      </c>
    </row>
    <row r="5139" spans="2:7" x14ac:dyDescent="0.2">
      <c r="B5139" s="36">
        <v>2066</v>
      </c>
      <c r="C5139" s="36" t="str">
        <f>SICODI!G2068</f>
        <v>TTA348</v>
      </c>
      <c r="D5139" s="140" t="str">
        <f>SICODI!H2068</f>
        <v>TRANSFORMADOR TRIFASICO AEREO  125 KVA, MT/220 V</v>
      </c>
      <c r="E5139" s="36" t="str">
        <f>SICODI!I2068</f>
        <v>UND.</v>
      </c>
      <c r="F5139" s="36"/>
      <c r="G5139" s="66">
        <f>SICODI!J2068</f>
        <v>5477.03</v>
      </c>
    </row>
    <row r="5140" spans="2:7" x14ac:dyDescent="0.2">
      <c r="B5140" s="36">
        <v>2067</v>
      </c>
      <c r="C5140" s="36" t="str">
        <f>SICODI!G2069</f>
        <v>TTA349</v>
      </c>
      <c r="D5140" s="140" t="str">
        <f>SICODI!H2069</f>
        <v>TRANSFORMADOR TRIFASICO AEREO  125 KVA, MT/380/220 V</v>
      </c>
      <c r="E5140" s="36" t="str">
        <f>SICODI!I2069</f>
        <v>UND.</v>
      </c>
      <c r="F5140" s="36"/>
      <c r="G5140" s="66">
        <f>SICODI!J2069</f>
        <v>5477.03</v>
      </c>
    </row>
    <row r="5141" spans="2:7" x14ac:dyDescent="0.2">
      <c r="B5141" s="36">
        <v>2068</v>
      </c>
      <c r="C5141" s="36" t="str">
        <f>SICODI!G2070</f>
        <v>TTA35</v>
      </c>
      <c r="D5141" s="140" t="str">
        <f>SICODI!H2070</f>
        <v>TRANSFORMADOR TRIFASICO AEREO 160 KVA; 22.9/0.38-0.22 KV.</v>
      </c>
      <c r="E5141" s="36" t="str">
        <f>SICODI!I2070</f>
        <v>UND.</v>
      </c>
      <c r="F5141" s="36"/>
      <c r="G5141" s="66">
        <f>SICODI!J2070</f>
        <v>6938.54</v>
      </c>
    </row>
    <row r="5142" spans="2:7" x14ac:dyDescent="0.2">
      <c r="B5142" s="36">
        <v>2069</v>
      </c>
      <c r="C5142" s="36" t="str">
        <f>SICODI!G2071</f>
        <v>TTA350</v>
      </c>
      <c r="D5142" s="140" t="str">
        <f>SICODI!H2071</f>
        <v>TRANSFORMADOR TRIFASICO AEREO  15 KVA, 10 KV/BT</v>
      </c>
      <c r="E5142" s="36" t="str">
        <f>SICODI!I2071</f>
        <v>UND.</v>
      </c>
      <c r="F5142" s="36"/>
      <c r="G5142" s="66">
        <f>SICODI!J2071</f>
        <v>566.04999999999995</v>
      </c>
    </row>
    <row r="5143" spans="2:7" x14ac:dyDescent="0.2">
      <c r="B5143" s="36">
        <v>2070</v>
      </c>
      <c r="C5143" s="36" t="str">
        <f>SICODI!G2072</f>
        <v>TTA351</v>
      </c>
      <c r="D5143" s="140" t="str">
        <f>SICODI!H2072</f>
        <v>TRANSFORMADOR TRIFASICO AEREO  15 KVA, MT/380/220 V</v>
      </c>
      <c r="E5143" s="36" t="str">
        <f>SICODI!I2072</f>
        <v>UND.</v>
      </c>
      <c r="F5143" s="36"/>
      <c r="G5143" s="66">
        <f>SICODI!J2072</f>
        <v>2589.64</v>
      </c>
    </row>
    <row r="5144" spans="2:7" x14ac:dyDescent="0.2">
      <c r="B5144" s="36">
        <v>2071</v>
      </c>
      <c r="C5144" s="36" t="str">
        <f>SICODI!G2073</f>
        <v>TTA352</v>
      </c>
      <c r="D5144" s="140" t="str">
        <f>SICODI!H2073</f>
        <v>TRANSFORMADOR TRIFASICO AEREO  150 KVA, MT/220 V</v>
      </c>
      <c r="E5144" s="36" t="str">
        <f>SICODI!I2073</f>
        <v>UND.</v>
      </c>
      <c r="F5144" s="36"/>
      <c r="G5144" s="66">
        <f>SICODI!J2073</f>
        <v>6133.25</v>
      </c>
    </row>
    <row r="5145" spans="2:7" x14ac:dyDescent="0.2">
      <c r="B5145" s="36">
        <v>2072</v>
      </c>
      <c r="C5145" s="36" t="str">
        <f>SICODI!G2074</f>
        <v>TTA353</v>
      </c>
      <c r="D5145" s="140" t="str">
        <f>SICODI!H2074</f>
        <v>TRANSFORMADOR TRIFASICO AEREO  200 KVA, 10 KV/BT</v>
      </c>
      <c r="E5145" s="36" t="str">
        <f>SICODI!I2074</f>
        <v>UND.</v>
      </c>
      <c r="F5145" s="36"/>
      <c r="G5145" s="66">
        <f>SICODI!J2074</f>
        <v>4834.6099999999997</v>
      </c>
    </row>
    <row r="5146" spans="2:7" x14ac:dyDescent="0.2">
      <c r="B5146" s="36">
        <v>2073</v>
      </c>
      <c r="C5146" s="36" t="str">
        <f>SICODI!G2075</f>
        <v>TTA354</v>
      </c>
      <c r="D5146" s="140" t="str">
        <f>SICODI!H2075</f>
        <v>TRANSFORMADOR TRIFASICO AEREO  225 KVA, MT/220 V</v>
      </c>
      <c r="E5146" s="36" t="str">
        <f>SICODI!I2075</f>
        <v>UND.</v>
      </c>
      <c r="F5146" s="36"/>
      <c r="G5146" s="66">
        <f>SICODI!J2075</f>
        <v>8101.93</v>
      </c>
    </row>
    <row r="5147" spans="2:7" x14ac:dyDescent="0.2">
      <c r="B5147" s="36">
        <v>2074</v>
      </c>
      <c r="C5147" s="36" t="str">
        <f>SICODI!G2076</f>
        <v>TTA355</v>
      </c>
      <c r="D5147" s="140" t="str">
        <f>SICODI!H2076</f>
        <v>TRANSFORMADOR TRIFASICO AEREO  25 KVA, MT/380/220 V</v>
      </c>
      <c r="E5147" s="36" t="str">
        <f>SICODI!I2076</f>
        <v>UND.</v>
      </c>
      <c r="F5147" s="36"/>
      <c r="G5147" s="66">
        <f>SICODI!J2076</f>
        <v>2852.13</v>
      </c>
    </row>
    <row r="5148" spans="2:7" x14ac:dyDescent="0.2">
      <c r="B5148" s="36">
        <v>2075</v>
      </c>
      <c r="C5148" s="36" t="str">
        <f>SICODI!G2077</f>
        <v>TTA356</v>
      </c>
      <c r="D5148" s="140" t="str">
        <f>SICODI!H2077</f>
        <v>TRANSFORMADOR TRIFASICO AEREO  275 KVA, 10 KV/440/220 V</v>
      </c>
      <c r="E5148" s="36" t="str">
        <f>SICODI!I2077</f>
        <v>UND.</v>
      </c>
      <c r="F5148" s="36"/>
      <c r="G5148" s="66">
        <f>SICODI!J2077</f>
        <v>6678.13</v>
      </c>
    </row>
    <row r="5149" spans="2:7" x14ac:dyDescent="0.2">
      <c r="B5149" s="36">
        <v>2076</v>
      </c>
      <c r="C5149" s="36" t="str">
        <f>SICODI!G2078</f>
        <v>TTA357</v>
      </c>
      <c r="D5149" s="140" t="str">
        <f>SICODI!H2078</f>
        <v>TRANSFORMADOR TRIFASICO AEREO  30 KVA, MT/220 V</v>
      </c>
      <c r="E5149" s="36" t="str">
        <f>SICODI!I2078</f>
        <v>UND.</v>
      </c>
      <c r="F5149" s="36"/>
      <c r="G5149" s="66">
        <f>SICODI!J2078</f>
        <v>2983.37</v>
      </c>
    </row>
    <row r="5150" spans="2:7" x14ac:dyDescent="0.2">
      <c r="B5150" s="36">
        <v>2077</v>
      </c>
      <c r="C5150" s="36" t="str">
        <f>SICODI!G2079</f>
        <v>TTA358</v>
      </c>
      <c r="D5150" s="140" t="str">
        <f>SICODI!H2079</f>
        <v>TRANSFORMADOR TRIFASICO AEREO  30 KVA, MT/380/220 V</v>
      </c>
      <c r="E5150" s="36" t="str">
        <f>SICODI!I2079</f>
        <v>UND.</v>
      </c>
      <c r="F5150" s="36"/>
      <c r="G5150" s="66">
        <f>SICODI!J2079</f>
        <v>2983.37</v>
      </c>
    </row>
    <row r="5151" spans="2:7" x14ac:dyDescent="0.2">
      <c r="B5151" s="36">
        <v>2078</v>
      </c>
      <c r="C5151" s="36" t="str">
        <f>SICODI!G2080</f>
        <v>TTA359</v>
      </c>
      <c r="D5151" s="140" t="str">
        <f>SICODI!H2080</f>
        <v>TRANSFORMADOR TRIFASICO AEREO  320 KVA, 10 KV/380/220 V</v>
      </c>
      <c r="E5151" s="36" t="str">
        <f>SICODI!I2080</f>
        <v>UND.</v>
      </c>
      <c r="F5151" s="36"/>
      <c r="G5151" s="66">
        <f>SICODI!J2080</f>
        <v>7735.99</v>
      </c>
    </row>
    <row r="5152" spans="2:7" x14ac:dyDescent="0.2">
      <c r="B5152" s="36">
        <v>2079</v>
      </c>
      <c r="C5152" s="36" t="str">
        <f>SICODI!G2081</f>
        <v>TTA36</v>
      </c>
      <c r="D5152" s="140" t="str">
        <f>SICODI!H2081</f>
        <v>TRANSFORMADOR TRIFASICO AEREO 250 KVA; 10/0.22 KV.</v>
      </c>
      <c r="E5152" s="36" t="str">
        <f>SICODI!I2081</f>
        <v>UND.</v>
      </c>
      <c r="F5152" s="36"/>
      <c r="G5152" s="66">
        <f>SICODI!J2081</f>
        <v>6090.43</v>
      </c>
    </row>
    <row r="5153" spans="2:7" x14ac:dyDescent="0.2">
      <c r="B5153" s="36">
        <v>2080</v>
      </c>
      <c r="C5153" s="36" t="str">
        <f>SICODI!G2082</f>
        <v>TTA360</v>
      </c>
      <c r="D5153" s="140" t="str">
        <f>SICODI!H2082</f>
        <v>TRANSFORMADOR TRIFASICO AEREO  375 KVA, 10 KV/380/220 V</v>
      </c>
      <c r="E5153" s="36" t="str">
        <f>SICODI!I2082</f>
        <v>UND.</v>
      </c>
      <c r="F5153" s="36"/>
      <c r="G5153" s="66">
        <f>SICODI!J2082</f>
        <v>9028.93</v>
      </c>
    </row>
    <row r="5154" spans="2:7" x14ac:dyDescent="0.2">
      <c r="B5154" s="36">
        <v>2081</v>
      </c>
      <c r="C5154" s="36" t="str">
        <f>SICODI!G2083</f>
        <v>TTA361</v>
      </c>
      <c r="D5154" s="140" t="str">
        <f>SICODI!H2083</f>
        <v>TRANSFORMADOR TRIFASICO AEREO  40 KVA, 10 KV/440/220 V</v>
      </c>
      <c r="E5154" s="36" t="str">
        <f>SICODI!I2083</f>
        <v>UND.</v>
      </c>
      <c r="F5154" s="36"/>
      <c r="G5154" s="66">
        <f>SICODI!J2083</f>
        <v>1153.75</v>
      </c>
    </row>
    <row r="5155" spans="2:7" x14ac:dyDescent="0.2">
      <c r="B5155" s="36">
        <v>2082</v>
      </c>
      <c r="C5155" s="36" t="str">
        <f>SICODI!G2084</f>
        <v>TTA362</v>
      </c>
      <c r="D5155" s="140" t="str">
        <f>SICODI!H2084</f>
        <v>TRANSFORMADOR TRIFASICO AEREO  50 KVA, 12 KV/380/220 V</v>
      </c>
      <c r="E5155" s="36" t="str">
        <f>SICODI!I2084</f>
        <v>UND.</v>
      </c>
      <c r="F5155" s="36"/>
      <c r="G5155" s="66">
        <f>SICODI!J2084</f>
        <v>3825.3</v>
      </c>
    </row>
    <row r="5156" spans="2:7" x14ac:dyDescent="0.2">
      <c r="B5156" s="36">
        <v>2083</v>
      </c>
      <c r="C5156" s="36" t="str">
        <f>SICODI!G2085</f>
        <v>TTA363</v>
      </c>
      <c r="D5156" s="140" t="str">
        <f>SICODI!H2085</f>
        <v>TRANSFORMADOR TRIFASICO AEREO  50 KVA, 12 KV/440/220 V</v>
      </c>
      <c r="E5156" s="36" t="str">
        <f>SICODI!I2085</f>
        <v>UND.</v>
      </c>
      <c r="F5156" s="36"/>
      <c r="G5156" s="66">
        <f>SICODI!J2085</f>
        <v>3825.3</v>
      </c>
    </row>
    <row r="5157" spans="2:7" x14ac:dyDescent="0.2">
      <c r="B5157" s="36">
        <v>2084</v>
      </c>
      <c r="C5157" s="36" t="str">
        <f>SICODI!G2086</f>
        <v>TTA364</v>
      </c>
      <c r="D5157" s="140" t="str">
        <f>SICODI!H2086</f>
        <v>TRANSFORMADOR TRIFASICO AEREO  50 KVA, MT/220 V</v>
      </c>
      <c r="E5157" s="36" t="str">
        <f>SICODI!I2086</f>
        <v>UND.</v>
      </c>
      <c r="F5157" s="36"/>
      <c r="G5157" s="66">
        <f>SICODI!J2086</f>
        <v>3508.35</v>
      </c>
    </row>
    <row r="5158" spans="2:7" x14ac:dyDescent="0.2">
      <c r="B5158" s="36">
        <v>2085</v>
      </c>
      <c r="C5158" s="36" t="str">
        <f>SICODI!G2087</f>
        <v>TTA365</v>
      </c>
      <c r="D5158" s="140" t="str">
        <f>SICODI!H2087</f>
        <v>TRANSFORMADOR TRIFASICO AEREO  50 KVA, MT/380/220 V</v>
      </c>
      <c r="E5158" s="36" t="str">
        <f>SICODI!I2087</f>
        <v>UND.</v>
      </c>
      <c r="F5158" s="36"/>
      <c r="G5158" s="66">
        <f>SICODI!J2087</f>
        <v>3508.35</v>
      </c>
    </row>
    <row r="5159" spans="2:7" x14ac:dyDescent="0.2">
      <c r="B5159" s="36">
        <v>2086</v>
      </c>
      <c r="C5159" s="36" t="str">
        <f>SICODI!G2088</f>
        <v>TTA366</v>
      </c>
      <c r="D5159" s="140" t="str">
        <f>SICODI!H2088</f>
        <v>TRANSFORMADOR TRIFASICO AEREO  75 KVA, MT/220 V</v>
      </c>
      <c r="E5159" s="36" t="str">
        <f>SICODI!I2088</f>
        <v>UND.</v>
      </c>
      <c r="F5159" s="36"/>
      <c r="G5159" s="66">
        <f>SICODI!J2088</f>
        <v>4390.68</v>
      </c>
    </row>
    <row r="5160" spans="2:7" x14ac:dyDescent="0.2">
      <c r="B5160" s="36">
        <v>2087</v>
      </c>
      <c r="C5160" s="36" t="str">
        <f>SICODI!G2089</f>
        <v>TTA367</v>
      </c>
      <c r="D5160" s="140" t="str">
        <f>SICODI!H2089</f>
        <v>TRANSFORMADOR TRIFASICO AEREO  75 KVA, MT/380/220 V</v>
      </c>
      <c r="E5160" s="36" t="str">
        <f>SICODI!I2089</f>
        <v>UND.</v>
      </c>
      <c r="F5160" s="36"/>
      <c r="G5160" s="66">
        <f>SICODI!J2089</f>
        <v>4390.68</v>
      </c>
    </row>
    <row r="5161" spans="2:7" x14ac:dyDescent="0.2">
      <c r="B5161" s="36">
        <v>2088</v>
      </c>
      <c r="C5161" s="36" t="str">
        <f>SICODI!G2090</f>
        <v>TTA368</v>
      </c>
      <c r="D5161" s="140" t="str">
        <f>SICODI!H2090</f>
        <v>TRANSFORMADOR TRIFASICO AEREO  75 KVA, MT/440/220 V</v>
      </c>
      <c r="E5161" s="36" t="str">
        <f>SICODI!I2090</f>
        <v>UND.</v>
      </c>
      <c r="F5161" s="36"/>
      <c r="G5161" s="66">
        <f>SICODI!J2090</f>
        <v>4390.68</v>
      </c>
    </row>
    <row r="5162" spans="2:7" x14ac:dyDescent="0.2">
      <c r="B5162" s="36">
        <v>2089</v>
      </c>
      <c r="C5162" s="36" t="str">
        <f>SICODI!G2091</f>
        <v>TTA369</v>
      </c>
      <c r="D5162" s="140" t="str">
        <f>SICODI!H2091</f>
        <v>TRANSFORMADOR TRIFASICO AEREO  80 KVA, 12 KV/220 V</v>
      </c>
      <c r="E5162" s="36" t="str">
        <f>SICODI!I2091</f>
        <v>UND.</v>
      </c>
      <c r="F5162" s="36"/>
      <c r="G5162" s="66">
        <f>SICODI!J2091</f>
        <v>4525.2</v>
      </c>
    </row>
    <row r="5163" spans="2:7" x14ac:dyDescent="0.2">
      <c r="B5163" s="36">
        <v>2090</v>
      </c>
      <c r="C5163" s="36" t="str">
        <f>SICODI!G2092</f>
        <v>TTA37</v>
      </c>
      <c r="D5163" s="140" t="str">
        <f>SICODI!H2092</f>
        <v>TRANSFORMADOR TRIFASICO AEREO 250 KVA; 13.2/0.22 KV.</v>
      </c>
      <c r="E5163" s="36" t="str">
        <f>SICODI!I2092</f>
        <v>UND.</v>
      </c>
      <c r="F5163" s="36"/>
      <c r="G5163" s="66">
        <f>SICODI!J2092</f>
        <v>8491.2999999999993</v>
      </c>
    </row>
    <row r="5164" spans="2:7" x14ac:dyDescent="0.2">
      <c r="B5164" s="36">
        <v>2091</v>
      </c>
      <c r="C5164" s="36" t="str">
        <f>SICODI!G2093</f>
        <v>TTA370</v>
      </c>
      <c r="D5164" s="140" t="str">
        <f>SICODI!H2093</f>
        <v>TRANSFORMADOR TRIFASICO AEREO  80 KVA, MT/220 V</v>
      </c>
      <c r="E5164" s="36" t="str">
        <f>SICODI!I2093</f>
        <v>UND.</v>
      </c>
      <c r="F5164" s="36"/>
      <c r="G5164" s="66">
        <f>SICODI!J2093</f>
        <v>4295.82</v>
      </c>
    </row>
    <row r="5165" spans="2:7" x14ac:dyDescent="0.2">
      <c r="B5165" s="36">
        <v>2092</v>
      </c>
      <c r="C5165" s="36" t="str">
        <f>SICODI!G2094</f>
        <v>TTA371</v>
      </c>
      <c r="D5165" s="140" t="str">
        <f>SICODI!H2094</f>
        <v>TRANSFORMADOR TRIFASICO AEREO  80 KVA, MT/380/220 V</v>
      </c>
      <c r="E5165" s="36" t="str">
        <f>SICODI!I2094</f>
        <v>UND.</v>
      </c>
      <c r="F5165" s="36"/>
      <c r="G5165" s="66">
        <f>SICODI!J2094</f>
        <v>4295.82</v>
      </c>
    </row>
    <row r="5166" spans="2:7" x14ac:dyDescent="0.2">
      <c r="B5166" s="36">
        <v>2093</v>
      </c>
      <c r="C5166" s="36" t="str">
        <f>SICODI!G2095</f>
        <v>TTA372</v>
      </c>
      <c r="D5166" s="140" t="str">
        <f>SICODI!H2095</f>
        <v>TRANSFORMADOR TRIFASICO AEREO  90 KVA, MT/220 V</v>
      </c>
      <c r="E5166" s="36" t="str">
        <f>SICODI!I2095</f>
        <v>UND.</v>
      </c>
      <c r="F5166" s="36"/>
      <c r="G5166" s="66">
        <f>SICODI!J2095</f>
        <v>4558.3100000000004</v>
      </c>
    </row>
    <row r="5167" spans="2:7" x14ac:dyDescent="0.2">
      <c r="B5167" s="36">
        <v>2094</v>
      </c>
      <c r="C5167" s="36" t="str">
        <f>SICODI!G2096</f>
        <v>TTA373</v>
      </c>
      <c r="D5167" s="140" t="str">
        <f>SICODI!H2096</f>
        <v>TRANSFORMADOR TRIFASICO AEREO  90 KVA, MT/380/220 V</v>
      </c>
      <c r="E5167" s="36" t="str">
        <f>SICODI!I2096</f>
        <v>UND.</v>
      </c>
      <c r="F5167" s="36"/>
      <c r="G5167" s="66">
        <f>SICODI!J2096</f>
        <v>4558.3100000000004</v>
      </c>
    </row>
    <row r="5168" spans="2:7" x14ac:dyDescent="0.2">
      <c r="B5168" s="36">
        <v>2095</v>
      </c>
      <c r="C5168" s="36" t="str">
        <f>SICODI!G2097</f>
        <v>TTA374</v>
      </c>
      <c r="D5168" s="140" t="str">
        <f>SICODI!H2097</f>
        <v>TRANSFORMADOR TRIFASICO AEREO 100 KVA, 10 KV/BT</v>
      </c>
      <c r="E5168" s="36" t="str">
        <f>SICODI!I2097</f>
        <v>UND.</v>
      </c>
      <c r="F5168" s="36"/>
      <c r="G5168" s="66">
        <f>SICODI!J2097</f>
        <v>2399.2399999999998</v>
      </c>
    </row>
    <row r="5169" spans="2:7" x14ac:dyDescent="0.2">
      <c r="B5169" s="36">
        <v>2096</v>
      </c>
      <c r="C5169" s="36" t="str">
        <f>SICODI!G2098</f>
        <v>TTA375</v>
      </c>
      <c r="D5169" s="140" t="str">
        <f>SICODI!H2098</f>
        <v>TRANSFORMADOR TRIFASICO AEREO 100 KVA, 12 KV/220 V</v>
      </c>
      <c r="E5169" s="36" t="str">
        <f>SICODI!I2098</f>
        <v>UND.</v>
      </c>
      <c r="F5169" s="36"/>
      <c r="G5169" s="66">
        <f>SICODI!J2098</f>
        <v>4991.8</v>
      </c>
    </row>
    <row r="5170" spans="2:7" x14ac:dyDescent="0.2">
      <c r="B5170" s="36">
        <v>2097</v>
      </c>
      <c r="C5170" s="36" t="str">
        <f>SICODI!G2099</f>
        <v>TTA376</v>
      </c>
      <c r="D5170" s="140" t="str">
        <f>SICODI!H2099</f>
        <v>TRANSFORMADOR TRIFASICO AEREO 100 KVA, 12 KV/380/220 V</v>
      </c>
      <c r="E5170" s="36" t="str">
        <f>SICODI!I2099</f>
        <v>UND.</v>
      </c>
      <c r="F5170" s="36"/>
      <c r="G5170" s="66">
        <f>SICODI!J2099</f>
        <v>4991.8</v>
      </c>
    </row>
    <row r="5171" spans="2:7" x14ac:dyDescent="0.2">
      <c r="B5171" s="36">
        <v>2098</v>
      </c>
      <c r="C5171" s="36" t="str">
        <f>SICODI!G2100</f>
        <v>TTA377</v>
      </c>
      <c r="D5171" s="140" t="str">
        <f>SICODI!H2100</f>
        <v>TRANSFORMADOR TRIFASICO AEREO 100 KVA, MT/220 V</v>
      </c>
      <c r="E5171" s="36" t="str">
        <f>SICODI!I2100</f>
        <v>UND.</v>
      </c>
      <c r="F5171" s="36"/>
      <c r="G5171" s="66">
        <f>SICODI!J2100</f>
        <v>4820.8</v>
      </c>
    </row>
    <row r="5172" spans="2:7" x14ac:dyDescent="0.2">
      <c r="B5172" s="36">
        <v>2099</v>
      </c>
      <c r="C5172" s="36" t="str">
        <f>SICODI!G2101</f>
        <v>TTA378</v>
      </c>
      <c r="D5172" s="140" t="str">
        <f>SICODI!H2101</f>
        <v>TRANSFORMADOR TRIFASICO AEREO 100 KVA, MT/380/220 V</v>
      </c>
      <c r="E5172" s="36" t="str">
        <f>SICODI!I2101</f>
        <v>UND.</v>
      </c>
      <c r="F5172" s="36"/>
      <c r="G5172" s="66">
        <f>SICODI!J2101</f>
        <v>4820.8</v>
      </c>
    </row>
    <row r="5173" spans="2:7" x14ac:dyDescent="0.2">
      <c r="B5173" s="36">
        <v>2100</v>
      </c>
      <c r="C5173" s="36" t="str">
        <f>SICODI!G2102</f>
        <v>TTA379</v>
      </c>
      <c r="D5173" s="140" t="str">
        <f>SICODI!H2102</f>
        <v>TRANSFORMADOR TRIFASICO AEREO 100 KVA, MT/440/220 V</v>
      </c>
      <c r="E5173" s="36" t="str">
        <f>SICODI!I2102</f>
        <v>UND.</v>
      </c>
      <c r="F5173" s="36"/>
      <c r="G5173" s="66">
        <f>SICODI!J2102</f>
        <v>4820.8</v>
      </c>
    </row>
    <row r="5174" spans="2:7" x14ac:dyDescent="0.2">
      <c r="B5174" s="36">
        <v>2101</v>
      </c>
      <c r="C5174" s="36" t="str">
        <f>SICODI!G2103</f>
        <v>TTA38</v>
      </c>
      <c r="D5174" s="140" t="str">
        <f>SICODI!H2103</f>
        <v>TRANSFORMADOR TRIFASICO AEREO 250 KVA; 13.2/0.38 KV.</v>
      </c>
      <c r="E5174" s="36" t="str">
        <f>SICODI!I2103</f>
        <v>UND.</v>
      </c>
      <c r="F5174" s="36"/>
      <c r="G5174" s="66">
        <f>SICODI!J2103</f>
        <v>8491.2999999999993</v>
      </c>
    </row>
    <row r="5175" spans="2:7" x14ac:dyDescent="0.2">
      <c r="B5175" s="36">
        <v>2102</v>
      </c>
      <c r="C5175" s="36" t="str">
        <f>SICODI!G2104</f>
        <v>TTA380</v>
      </c>
      <c r="D5175" s="140" t="str">
        <f>SICODI!H2104</f>
        <v>TRANSFORMADOR TRIFASICO AEREO 160 KVA, 10 KV/BT</v>
      </c>
      <c r="E5175" s="36" t="str">
        <f>SICODI!I2104</f>
        <v>UND.</v>
      </c>
      <c r="F5175" s="36"/>
      <c r="G5175" s="66">
        <f>SICODI!J2104</f>
        <v>3974.71</v>
      </c>
    </row>
    <row r="5176" spans="2:7" x14ac:dyDescent="0.2">
      <c r="B5176" s="36">
        <v>2103</v>
      </c>
      <c r="C5176" s="36" t="str">
        <f>SICODI!G2105</f>
        <v>TTA381</v>
      </c>
      <c r="D5176" s="140" t="str">
        <f>SICODI!H2105</f>
        <v>TRANSFORMADOR TRIFASICO AEREO 160 KVA, MT/380/220 V</v>
      </c>
      <c r="E5176" s="36" t="str">
        <f>SICODI!I2105</f>
        <v>UND.</v>
      </c>
      <c r="F5176" s="36"/>
      <c r="G5176" s="66">
        <f>SICODI!J2105</f>
        <v>6395.74</v>
      </c>
    </row>
    <row r="5177" spans="2:7" x14ac:dyDescent="0.2">
      <c r="B5177" s="36">
        <v>2104</v>
      </c>
      <c r="C5177" s="36" t="str">
        <f>SICODI!G2106</f>
        <v>TTA382</v>
      </c>
      <c r="D5177" s="140" t="str">
        <f>SICODI!H2106</f>
        <v>TRANSFORMADOR TRIFASICO AEREO 250 KVA, 10 KV/BT</v>
      </c>
      <c r="E5177" s="36" t="str">
        <f>SICODI!I2106</f>
        <v>UND.</v>
      </c>
      <c r="F5177" s="36"/>
      <c r="G5177" s="66">
        <f>SICODI!J2106</f>
        <v>6090.43</v>
      </c>
    </row>
    <row r="5178" spans="2:7" x14ac:dyDescent="0.2">
      <c r="B5178" s="36">
        <v>2105</v>
      </c>
      <c r="C5178" s="36" t="str">
        <f>SICODI!G2107</f>
        <v>TTA383</v>
      </c>
      <c r="D5178" s="140" t="str">
        <f>SICODI!H2107</f>
        <v>TRANSFORMADOR TRIFASICO AEREO 250 KVA, MT/380/220 V</v>
      </c>
      <c r="E5178" s="36" t="str">
        <f>SICODI!I2107</f>
        <v>UND.</v>
      </c>
      <c r="F5178" s="36"/>
      <c r="G5178" s="66">
        <f>SICODI!J2107</f>
        <v>8758.15</v>
      </c>
    </row>
    <row r="5179" spans="2:7" x14ac:dyDescent="0.2">
      <c r="B5179" s="36">
        <v>2106</v>
      </c>
      <c r="C5179" s="36" t="str">
        <f>SICODI!G2108</f>
        <v>TTA384</v>
      </c>
      <c r="D5179" s="140" t="str">
        <f>SICODI!H2108</f>
        <v>TRANSFORMADOR TRIFASICO AEREO 400 KVA, 10 KV/BT</v>
      </c>
      <c r="E5179" s="36" t="str">
        <f>SICODI!I2108</f>
        <v>UND.</v>
      </c>
      <c r="F5179" s="36"/>
      <c r="G5179" s="66">
        <f>SICODI!J2108</f>
        <v>9616.6299999999992</v>
      </c>
    </row>
    <row r="5180" spans="2:7" x14ac:dyDescent="0.2">
      <c r="B5180" s="36">
        <v>2107</v>
      </c>
      <c r="C5180" s="36" t="str">
        <f>SICODI!G2109</f>
        <v>TTA385</v>
      </c>
      <c r="D5180" s="140" t="str">
        <f>SICODI!H2109</f>
        <v>TRANSFORMADOR TRIFASICO 375 KVA 10 / 0.22 KV.</v>
      </c>
      <c r="E5180" s="36" t="str">
        <f>SICODI!I2109</f>
        <v>UND.</v>
      </c>
      <c r="F5180" s="36"/>
      <c r="G5180" s="66">
        <f>SICODI!J2109</f>
        <v>9028.93</v>
      </c>
    </row>
    <row r="5181" spans="2:7" x14ac:dyDescent="0.2">
      <c r="B5181" s="36">
        <v>2108</v>
      </c>
      <c r="C5181" s="36" t="str">
        <f>SICODI!G2110</f>
        <v>TTA386</v>
      </c>
      <c r="D5181" s="140" t="str">
        <f>SICODI!H2110</f>
        <v>TRANSFORMADOR TRIFASICO AEREO  37 KVA; 12/0.44-0.22 KV.</v>
      </c>
      <c r="E5181" s="36" t="str">
        <f>SICODI!I2110</f>
        <v>UND.</v>
      </c>
      <c r="F5181" s="36"/>
      <c r="G5181" s="66">
        <f>SICODI!J2110</f>
        <v>3522.01</v>
      </c>
    </row>
    <row r="5182" spans="2:7" x14ac:dyDescent="0.2">
      <c r="B5182" s="36">
        <v>2109</v>
      </c>
      <c r="C5182" s="36" t="str">
        <f>SICODI!G2111</f>
        <v>TTA387</v>
      </c>
      <c r="D5182" s="140" t="str">
        <f>SICODI!H2111</f>
        <v>TRANSFORMADOR TRIFASICO AEREO  37 KVA; 5.8/0.38-0.22 KV.</v>
      </c>
      <c r="E5182" s="36" t="str">
        <f>SICODI!I2111</f>
        <v>UND.</v>
      </c>
      <c r="F5182" s="36"/>
      <c r="G5182" s="66">
        <f>SICODI!J2111</f>
        <v>3339.24</v>
      </c>
    </row>
    <row r="5183" spans="2:7" x14ac:dyDescent="0.2">
      <c r="B5183" s="36">
        <v>2110</v>
      </c>
      <c r="C5183" s="36" t="str">
        <f>SICODI!G2112</f>
        <v>TTA388</v>
      </c>
      <c r="D5183" s="140" t="str">
        <f>SICODI!H2112</f>
        <v>TRANSFORMADOR TRIFASICO AEREO  90 KVA; 7.62/0.22 KV.</v>
      </c>
      <c r="E5183" s="36" t="str">
        <f>SICODI!I2112</f>
        <v>UND.</v>
      </c>
      <c r="F5183" s="36"/>
      <c r="G5183" s="66">
        <f>SICODI!J2112</f>
        <v>4649.82</v>
      </c>
    </row>
    <row r="5184" spans="2:7" x14ac:dyDescent="0.2">
      <c r="B5184" s="36">
        <v>2111</v>
      </c>
      <c r="C5184" s="36" t="str">
        <f>SICODI!G2113</f>
        <v>TTA389</v>
      </c>
      <c r="D5184" s="140" t="str">
        <f>SICODI!H2113</f>
        <v>TRANSFORMADOR TRIFASICO AEREO  125 KVA; 5.8/0.38-0.22 KV.</v>
      </c>
      <c r="E5184" s="36" t="str">
        <f>SICODI!I2113</f>
        <v>UND.</v>
      </c>
      <c r="F5184" s="36"/>
      <c r="G5184" s="66">
        <f>SICODI!J2113</f>
        <v>5515.3</v>
      </c>
    </row>
    <row r="5185" spans="2:7" x14ac:dyDescent="0.2">
      <c r="B5185" s="36">
        <v>2112</v>
      </c>
      <c r="C5185" s="36" t="str">
        <f>SICODI!G2114</f>
        <v>TTA39</v>
      </c>
      <c r="D5185" s="140" t="str">
        <f>SICODI!H2114</f>
        <v>TRANSFORMADOR TRIFASICO AEREO 250 KVA; 22.9/0.22 KV.</v>
      </c>
      <c r="E5185" s="36" t="str">
        <f>SICODI!I2114</f>
        <v>UND.</v>
      </c>
      <c r="F5185" s="36"/>
      <c r="G5185" s="66">
        <f>SICODI!J2114</f>
        <v>9764</v>
      </c>
    </row>
    <row r="5186" spans="2:7" x14ac:dyDescent="0.2">
      <c r="B5186" s="36">
        <v>2113</v>
      </c>
      <c r="C5186" s="36" t="str">
        <f>SICODI!G2115</f>
        <v>TTA390</v>
      </c>
      <c r="D5186" s="140" t="str">
        <f>SICODI!H2115</f>
        <v>TRANSFORMADOR TRIFASICO AEREO  125 KVA; 7.62/0.22 KV.</v>
      </c>
      <c r="E5186" s="36" t="str">
        <f>SICODI!I2115</f>
        <v>UND.</v>
      </c>
      <c r="F5186" s="36"/>
      <c r="G5186" s="66">
        <f>SICODI!J2115</f>
        <v>5515.3</v>
      </c>
    </row>
    <row r="5187" spans="2:7" x14ac:dyDescent="0.2">
      <c r="B5187" s="36">
        <v>2114</v>
      </c>
      <c r="C5187" s="36" t="str">
        <f>SICODI!G2116</f>
        <v>TTA391</v>
      </c>
      <c r="D5187" s="140" t="str">
        <f>SICODI!H2116</f>
        <v>TRANSFORMADOR TRIFASICO AEREO  125 KVA; 7.62/0.38-0.22 KV.</v>
      </c>
      <c r="E5187" s="36" t="str">
        <f>SICODI!I2116</f>
        <v>UND.</v>
      </c>
      <c r="F5187" s="36"/>
      <c r="G5187" s="66">
        <f>SICODI!J2116</f>
        <v>5515.3</v>
      </c>
    </row>
    <row r="5188" spans="2:7" x14ac:dyDescent="0.2">
      <c r="B5188" s="36">
        <v>2115</v>
      </c>
      <c r="C5188" s="36" t="str">
        <f>SICODI!G2117</f>
        <v>TTA392</v>
      </c>
      <c r="D5188" s="140" t="str">
        <f>SICODI!H2117</f>
        <v>TRANSFORMADOR TRIFASICO AEREO  150 KVA; 7.62/0.22 KV.</v>
      </c>
      <c r="E5188" s="36" t="str">
        <f>SICODI!I2117</f>
        <v>UND.</v>
      </c>
      <c r="F5188" s="36"/>
      <c r="G5188" s="66">
        <f>SICODI!J2117</f>
        <v>6133.5</v>
      </c>
    </row>
    <row r="5189" spans="2:7" x14ac:dyDescent="0.2">
      <c r="B5189" s="36">
        <v>2116</v>
      </c>
      <c r="C5189" s="36" t="str">
        <f>SICODI!G2118</f>
        <v>TTA393</v>
      </c>
      <c r="D5189" s="140" t="str">
        <f>SICODI!H2118</f>
        <v>TRANSFORMADOR TRIFASICO AEREO  30 KVA; 7.62/0.22 KV.</v>
      </c>
      <c r="E5189" s="36" t="str">
        <f>SICODI!I2118</f>
        <v>UND.</v>
      </c>
      <c r="F5189" s="36"/>
      <c r="G5189" s="66">
        <f>SICODI!J2118</f>
        <v>3166.14</v>
      </c>
    </row>
    <row r="5190" spans="2:7" x14ac:dyDescent="0.2">
      <c r="B5190" s="36">
        <v>2117</v>
      </c>
      <c r="C5190" s="36" t="str">
        <f>SICODI!G2119</f>
        <v>TTA394</v>
      </c>
      <c r="D5190" s="140" t="str">
        <f>SICODI!H2119</f>
        <v>TRANSFORMADOR TRIFASICO AEREO  37 KVA; 7.62/0.22 KV.</v>
      </c>
      <c r="E5190" s="36" t="str">
        <f>SICODI!I2119</f>
        <v>UND.</v>
      </c>
      <c r="F5190" s="36"/>
      <c r="G5190" s="66">
        <f>SICODI!J2119</f>
        <v>3339.24</v>
      </c>
    </row>
    <row r="5191" spans="2:7" x14ac:dyDescent="0.2">
      <c r="B5191" s="36">
        <v>2118</v>
      </c>
      <c r="C5191" s="36" t="str">
        <f>SICODI!G2120</f>
        <v>TTA395</v>
      </c>
      <c r="D5191" s="140" t="str">
        <f>SICODI!H2120</f>
        <v>TRANSFORMADOR TRIFASICO AEREO  5 KVA; 10/0.22 KV.</v>
      </c>
      <c r="E5191" s="36" t="str">
        <f>SICODI!I2120</f>
        <v>UND.</v>
      </c>
      <c r="F5191" s="36"/>
      <c r="G5191" s="66">
        <f>SICODI!J2120</f>
        <v>330.97</v>
      </c>
    </row>
    <row r="5192" spans="2:7" x14ac:dyDescent="0.2">
      <c r="B5192" s="36">
        <v>2119</v>
      </c>
      <c r="C5192" s="36" t="str">
        <f>SICODI!G2121</f>
        <v>TTA396</v>
      </c>
      <c r="D5192" s="140" t="str">
        <f>SICODI!H2121</f>
        <v>TRANSFORMADOR TRIFASICO AEREO  5 KVA; 10/0.38-0.22 KV.</v>
      </c>
      <c r="E5192" s="36" t="str">
        <f>SICODI!I2121</f>
        <v>UND.</v>
      </c>
      <c r="F5192" s="36"/>
      <c r="G5192" s="66">
        <f>SICODI!J2121</f>
        <v>330.97</v>
      </c>
    </row>
    <row r="5193" spans="2:7" x14ac:dyDescent="0.2">
      <c r="B5193" s="36">
        <v>2120</v>
      </c>
      <c r="C5193" s="36" t="str">
        <f>SICODI!G2122</f>
        <v>TTA397</v>
      </c>
      <c r="D5193" s="140" t="str">
        <f>SICODI!H2122</f>
        <v>TRANSFORMADOR TRIFASICO AEREO  5 KVA; 22.9/0.22 KV.</v>
      </c>
      <c r="E5193" s="36" t="str">
        <f>SICODI!I2122</f>
        <v>UND.</v>
      </c>
      <c r="F5193" s="36"/>
      <c r="G5193" s="66">
        <f>SICODI!J2122</f>
        <v>2072.4699999999998</v>
      </c>
    </row>
    <row r="5194" spans="2:7" x14ac:dyDescent="0.2">
      <c r="B5194" s="36">
        <v>2121</v>
      </c>
      <c r="C5194" s="36" t="str">
        <f>SICODI!G2123</f>
        <v>TTA398</v>
      </c>
      <c r="D5194" s="140" t="str">
        <f>SICODI!H2123</f>
        <v>TRANSFORMADOR TRIFASICO AEREO  5 KVA; 22.9/0.38-0.22 KV.</v>
      </c>
      <c r="E5194" s="36" t="str">
        <f>SICODI!I2123</f>
        <v>UND.</v>
      </c>
      <c r="F5194" s="36"/>
      <c r="G5194" s="66">
        <f>SICODI!J2123</f>
        <v>2072.4699999999998</v>
      </c>
    </row>
    <row r="5195" spans="2:7" x14ac:dyDescent="0.2">
      <c r="B5195" s="36">
        <v>2122</v>
      </c>
      <c r="C5195" s="36" t="str">
        <f>SICODI!G2124</f>
        <v>TTA399</v>
      </c>
      <c r="D5195" s="140" t="str">
        <f>SICODI!H2124</f>
        <v>TRANSFORMADOR TRIFASICO AEREO  3 KVA; 10/0.22 KV.</v>
      </c>
      <c r="E5195" s="36" t="str">
        <f>SICODI!I2124</f>
        <v>UND.</v>
      </c>
      <c r="F5195" s="36"/>
      <c r="G5195" s="66">
        <f>SICODI!J2124</f>
        <v>283.95</v>
      </c>
    </row>
    <row r="5196" spans="2:7" x14ac:dyDescent="0.2">
      <c r="B5196" s="36">
        <v>2123</v>
      </c>
      <c r="C5196" s="36" t="str">
        <f>SICODI!G2125</f>
        <v>TTA40</v>
      </c>
      <c r="D5196" s="140" t="str">
        <f>SICODI!H2125</f>
        <v>TRANSFORMADOR TRIFASICO AEREO 250 KVA; 22.9/0.38 KV.</v>
      </c>
      <c r="E5196" s="36" t="str">
        <f>SICODI!I2125</f>
        <v>UND.</v>
      </c>
      <c r="F5196" s="36"/>
      <c r="G5196" s="66">
        <f>SICODI!J2125</f>
        <v>9764</v>
      </c>
    </row>
    <row r="5197" spans="2:7" x14ac:dyDescent="0.2">
      <c r="B5197" s="36">
        <v>2124</v>
      </c>
      <c r="C5197" s="36" t="str">
        <f>SICODI!G2126</f>
        <v>TTA400</v>
      </c>
      <c r="D5197" s="140" t="str">
        <f>SICODI!H2126</f>
        <v>TRANSFORMADOR TRIFASICO AEREO  3 KVA; 10/0.38-0.22 KV.</v>
      </c>
      <c r="E5197" s="36" t="str">
        <f>SICODI!I2126</f>
        <v>UND.</v>
      </c>
      <c r="F5197" s="36"/>
      <c r="G5197" s="66">
        <f>SICODI!J2126</f>
        <v>283.95</v>
      </c>
    </row>
    <row r="5198" spans="2:7" x14ac:dyDescent="0.2">
      <c r="B5198" s="36">
        <v>2125</v>
      </c>
      <c r="C5198" s="36" t="str">
        <f>SICODI!G2127</f>
        <v>TTA401</v>
      </c>
      <c r="D5198" s="140" t="str">
        <f>SICODI!H2127</f>
        <v>TRANSFORMADOR TRIFASICO AEREO  3 KVA; 22.9/0.22 KV.</v>
      </c>
      <c r="E5198" s="36" t="str">
        <f>SICODI!I2127</f>
        <v>UND.</v>
      </c>
      <c r="F5198" s="36"/>
      <c r="G5198" s="66">
        <f>SICODI!J2127</f>
        <v>2009.68</v>
      </c>
    </row>
    <row r="5199" spans="2:7" x14ac:dyDescent="0.2">
      <c r="B5199" s="36">
        <v>2126</v>
      </c>
      <c r="C5199" s="36" t="str">
        <f>SICODI!G2128</f>
        <v>TTA402</v>
      </c>
      <c r="D5199" s="140" t="str">
        <f>SICODI!H2128</f>
        <v>TRANSFORMADOR TRIFASICO AEREO  3 KVA; 22.9/0.38-0.22 KV.</v>
      </c>
      <c r="E5199" s="36" t="str">
        <f>SICODI!I2128</f>
        <v>UND.</v>
      </c>
      <c r="F5199" s="36"/>
      <c r="G5199" s="66">
        <f>SICODI!J2128</f>
        <v>2009.68</v>
      </c>
    </row>
    <row r="5200" spans="2:7" x14ac:dyDescent="0.2">
      <c r="B5200" s="36">
        <v>2127</v>
      </c>
      <c r="C5200" s="36" t="str">
        <f>SICODI!G2129</f>
        <v>TTA403</v>
      </c>
      <c r="D5200" s="140" t="str">
        <f>SICODI!H2129</f>
        <v>TRANSFORMADOR TRIFASICO AEREO 40 KVA; 5.8/0.22 KV.</v>
      </c>
      <c r="E5200" s="36" t="str">
        <f>SICODI!I2129</f>
        <v>UND.</v>
      </c>
      <c r="F5200" s="36"/>
      <c r="G5200" s="66">
        <f>SICODI!J2129</f>
        <v>3413.42</v>
      </c>
    </row>
    <row r="5201" spans="2:7" x14ac:dyDescent="0.2">
      <c r="B5201" s="36">
        <v>2128</v>
      </c>
      <c r="C5201" s="36" t="str">
        <f>SICODI!G2130</f>
        <v>TTA404</v>
      </c>
      <c r="D5201" s="140" t="str">
        <f>SICODI!H2130</f>
        <v>TRANSFORMADOR TRIFASICO AEREO 300 KVA; 10/0.44-0.22 KV.</v>
      </c>
      <c r="E5201" s="36" t="str">
        <f>SICODI!I2130</f>
        <v>UND.</v>
      </c>
      <c r="F5201" s="36"/>
      <c r="G5201" s="66">
        <f>SICODI!J2130</f>
        <v>7265.83</v>
      </c>
    </row>
    <row r="5202" spans="2:7" x14ac:dyDescent="0.2">
      <c r="B5202" s="36">
        <v>2129</v>
      </c>
      <c r="C5202" s="36" t="str">
        <f>SICODI!G2131</f>
        <v>TTA405</v>
      </c>
      <c r="D5202" s="140" t="str">
        <f>SICODI!H2131</f>
        <v>TRANSFORMADOR TRIFASICO AEREO 375 KVA; 10/0.44-0.22 KV.</v>
      </c>
      <c r="E5202" s="36" t="str">
        <f>SICODI!I2131</f>
        <v>UND.</v>
      </c>
      <c r="F5202" s="36"/>
      <c r="G5202" s="66">
        <f>SICODI!J2131</f>
        <v>9028.93</v>
      </c>
    </row>
    <row r="5203" spans="2:7" x14ac:dyDescent="0.2">
      <c r="B5203" s="36">
        <v>2130</v>
      </c>
      <c r="C5203" s="36" t="str">
        <f>SICODI!G2132</f>
        <v>TTA406</v>
      </c>
      <c r="D5203" s="140" t="str">
        <f>SICODI!H2132</f>
        <v>TRANSFORMADOR TRIFASICO AEREO 375 KVA; 22.9/0.44-0.22 KV.</v>
      </c>
      <c r="E5203" s="36" t="str">
        <f>SICODI!I2132</f>
        <v>UND.</v>
      </c>
      <c r="F5203" s="36"/>
      <c r="G5203" s="66">
        <f>SICODI!J2132</f>
        <v>13688.25</v>
      </c>
    </row>
    <row r="5204" spans="2:7" x14ac:dyDescent="0.2">
      <c r="B5204" s="36">
        <v>2131</v>
      </c>
      <c r="C5204" s="36" t="str">
        <f>SICODI!G2133</f>
        <v>TTA407</v>
      </c>
      <c r="D5204" s="140" t="str">
        <f>SICODI!H2133</f>
        <v>TRANSFORMADOR TRIFASICO AEREO 400 KVA; 10/0.44-0.22 KV.</v>
      </c>
      <c r="E5204" s="36" t="str">
        <f>SICODI!I2133</f>
        <v>UND.</v>
      </c>
      <c r="F5204" s="36"/>
      <c r="G5204" s="66">
        <f>SICODI!J2133</f>
        <v>9616.6299999999992</v>
      </c>
    </row>
    <row r="5205" spans="2:7" x14ac:dyDescent="0.2">
      <c r="B5205" s="36">
        <v>2132</v>
      </c>
      <c r="C5205" s="36" t="str">
        <f>SICODI!G2134</f>
        <v>TTA408</v>
      </c>
      <c r="D5205" s="140" t="str">
        <f>SICODI!H2134</f>
        <v>TRANSFORMADOR TRIFASICO AEREO 400 KVA; 22.9/0.44-0.22 KV.</v>
      </c>
      <c r="E5205" s="36" t="str">
        <f>SICODI!I2134</f>
        <v>UND.</v>
      </c>
      <c r="F5205" s="36"/>
      <c r="G5205" s="66">
        <f>SICODI!J2134</f>
        <v>14473.1</v>
      </c>
    </row>
    <row r="5206" spans="2:7" x14ac:dyDescent="0.2">
      <c r="B5206" s="36">
        <v>2133</v>
      </c>
      <c r="C5206" s="36" t="str">
        <f>SICODI!G2135</f>
        <v>TTA409</v>
      </c>
      <c r="D5206" s="140" t="str">
        <f>SICODI!H2135</f>
        <v>TRANSFORMADOR TRIFASICO AEREO 630 KVA; 10/0.44-0.22 KV.</v>
      </c>
      <c r="E5206" s="36" t="str">
        <f>SICODI!I2135</f>
        <v>UND.</v>
      </c>
      <c r="F5206" s="36"/>
      <c r="G5206" s="66">
        <f>SICODI!J2135</f>
        <v>15055.88</v>
      </c>
    </row>
    <row r="5207" spans="2:7" x14ac:dyDescent="0.2">
      <c r="B5207" s="36">
        <v>2134</v>
      </c>
      <c r="C5207" s="36" t="str">
        <f>SICODI!G2136</f>
        <v>TTA41</v>
      </c>
      <c r="D5207" s="140" t="str">
        <f>SICODI!H2136</f>
        <v>TRANSFORMADOR TRIFASICO AEREO 400 KVA; 10/0.22 KV.</v>
      </c>
      <c r="E5207" s="36" t="str">
        <f>SICODI!I2136</f>
        <v>UND.</v>
      </c>
      <c r="F5207" s="36"/>
      <c r="G5207" s="66">
        <f>SICODI!J2136</f>
        <v>9616.6299999999992</v>
      </c>
    </row>
    <row r="5208" spans="2:7" x14ac:dyDescent="0.2">
      <c r="B5208" s="36">
        <v>2135</v>
      </c>
      <c r="C5208" s="36" t="str">
        <f>SICODI!G2137</f>
        <v>TTA410</v>
      </c>
      <c r="D5208" s="140" t="str">
        <f>SICODI!H2137</f>
        <v>TRANSFORMADOR TRIFASICO AEREO 630 KVA; 22.9/0.44-0.22 KV.</v>
      </c>
      <c r="E5208" s="36" t="str">
        <f>SICODI!I2137</f>
        <v>UND.</v>
      </c>
      <c r="F5208" s="36"/>
      <c r="G5208" s="66">
        <f>SICODI!J2137</f>
        <v>21693.72</v>
      </c>
    </row>
    <row r="5209" spans="2:7" x14ac:dyDescent="0.2">
      <c r="B5209" s="36">
        <v>2136</v>
      </c>
      <c r="C5209" s="36" t="str">
        <f>SICODI!G2138</f>
        <v>TTA411</v>
      </c>
      <c r="D5209" s="140" t="str">
        <f>SICODI!H2138</f>
        <v>TRANSFORMADOR TRIFASICO AEREO 500 KVA; 22.9/0.44-0.22 KV.</v>
      </c>
      <c r="E5209" s="36" t="str">
        <f>SICODI!I2138</f>
        <v>UND.</v>
      </c>
      <c r="F5209" s="36"/>
      <c r="G5209" s="66">
        <f>SICODI!J2138</f>
        <v>17612.5</v>
      </c>
    </row>
    <row r="5210" spans="2:7" x14ac:dyDescent="0.2">
      <c r="B5210" s="36">
        <v>2137</v>
      </c>
      <c r="C5210" s="36" t="str">
        <f>SICODI!G2139</f>
        <v>TTA418</v>
      </c>
      <c r="D5210" s="140" t="str">
        <f>SICODI!H2139</f>
        <v>TRANSFORMADOR TRIFASICO AEREO  3 KVA, 2.3 KV/220 V</v>
      </c>
      <c r="E5210" s="36" t="str">
        <f>SICODI!I2139</f>
        <v>UND.</v>
      </c>
      <c r="F5210" s="36"/>
      <c r="G5210" s="66">
        <f>SICODI!J2139</f>
        <v>283.95</v>
      </c>
    </row>
    <row r="5211" spans="2:7" x14ac:dyDescent="0.2">
      <c r="B5211" s="36">
        <v>2138</v>
      </c>
      <c r="C5211" s="36" t="str">
        <f>SICODI!G2140</f>
        <v>TTA42</v>
      </c>
      <c r="D5211" s="140" t="str">
        <f>SICODI!H2140</f>
        <v>TRANSFORMADOR TRIFASICO AEREO 400 KVA; 13.2/0.22 KV.</v>
      </c>
      <c r="E5211" s="36" t="str">
        <f>SICODI!I2140</f>
        <v>UND.</v>
      </c>
      <c r="F5211" s="36"/>
      <c r="G5211" s="66">
        <f>SICODI!J2140</f>
        <v>11990.8</v>
      </c>
    </row>
    <row r="5212" spans="2:7" x14ac:dyDescent="0.2">
      <c r="B5212" s="36">
        <v>2139</v>
      </c>
      <c r="C5212" s="36" t="str">
        <f>SICODI!G2141</f>
        <v>TTA43</v>
      </c>
      <c r="D5212" s="140" t="str">
        <f>SICODI!H2141</f>
        <v>TRANSFORMADOR TRIFASICO AEREO 400 KVA; 13.2/0.38 KV.</v>
      </c>
      <c r="E5212" s="36" t="str">
        <f>SICODI!I2141</f>
        <v>UND.</v>
      </c>
      <c r="F5212" s="36"/>
      <c r="G5212" s="66">
        <f>SICODI!J2141</f>
        <v>11990.8</v>
      </c>
    </row>
    <row r="5213" spans="2:7" x14ac:dyDescent="0.2">
      <c r="B5213" s="36">
        <v>2140</v>
      </c>
      <c r="C5213" s="36" t="str">
        <f>SICODI!G2142</f>
        <v>TTA44</v>
      </c>
      <c r="D5213" s="140" t="str">
        <f>SICODI!H2142</f>
        <v>TRANSFORMADOR TRIFASICO AEREO 400 KVA; 22.9/0.22 KV.</v>
      </c>
      <c r="E5213" s="36" t="str">
        <f>SICODI!I2142</f>
        <v>UND.</v>
      </c>
      <c r="F5213" s="36"/>
      <c r="G5213" s="66">
        <f>SICODI!J2142</f>
        <v>14473.1</v>
      </c>
    </row>
    <row r="5214" spans="2:7" x14ac:dyDescent="0.2">
      <c r="B5214" s="36">
        <v>2141</v>
      </c>
      <c r="C5214" s="36" t="str">
        <f>SICODI!G2143</f>
        <v>TTA45</v>
      </c>
      <c r="D5214" s="140" t="str">
        <f>SICODI!H2143</f>
        <v>TRANSFORMADOR TRIFASICO AEREO 400 KVA; 22.9/0.38 KV.</v>
      </c>
      <c r="E5214" s="36" t="str">
        <f>SICODI!I2143</f>
        <v>UND.</v>
      </c>
      <c r="F5214" s="36"/>
      <c r="G5214" s="66">
        <f>SICODI!J2143</f>
        <v>14473.1</v>
      </c>
    </row>
    <row r="5215" spans="2:7" x14ac:dyDescent="0.2">
      <c r="B5215" s="36">
        <v>2142</v>
      </c>
      <c r="C5215" s="36" t="str">
        <f>SICODI!G2144</f>
        <v>TTA46</v>
      </c>
      <c r="D5215" s="140" t="str">
        <f>SICODI!H2144</f>
        <v>TRANSFORMADOR TRIFASICO AEREO 630 KVA; 10/0.22 KV.</v>
      </c>
      <c r="E5215" s="36" t="str">
        <f>SICODI!I2144</f>
        <v>UND.</v>
      </c>
      <c r="F5215" s="36"/>
      <c r="G5215" s="66">
        <f>SICODI!J2144</f>
        <v>15055.88</v>
      </c>
    </row>
    <row r="5216" spans="2:7" x14ac:dyDescent="0.2">
      <c r="B5216" s="36">
        <v>2143</v>
      </c>
      <c r="C5216" s="36" t="str">
        <f>SICODI!G2145</f>
        <v>TTA48</v>
      </c>
      <c r="D5216" s="140" t="str">
        <f>SICODI!H2145</f>
        <v>TRANSFORMADOR TRIFASICO AEREO 630 KVA; 13.2/0.22 KV.</v>
      </c>
      <c r="E5216" s="36" t="str">
        <f>SICODI!I2145</f>
        <v>UND.</v>
      </c>
      <c r="F5216" s="36"/>
      <c r="G5216" s="66">
        <f>SICODI!J2145</f>
        <v>17356.7</v>
      </c>
    </row>
    <row r="5217" spans="2:7" x14ac:dyDescent="0.2">
      <c r="B5217" s="36">
        <v>2144</v>
      </c>
      <c r="C5217" s="36" t="str">
        <f>SICODI!G2146</f>
        <v>TTA49</v>
      </c>
      <c r="D5217" s="140" t="str">
        <f>SICODI!H2146</f>
        <v>TRANSFORMADOR TRIFASICO AEREO 630 KVA; 13.2/0.38 KV.</v>
      </c>
      <c r="E5217" s="36" t="str">
        <f>SICODI!I2146</f>
        <v>UND.</v>
      </c>
      <c r="F5217" s="36"/>
      <c r="G5217" s="66">
        <f>SICODI!J2146</f>
        <v>17356.7</v>
      </c>
    </row>
    <row r="5218" spans="2:7" x14ac:dyDescent="0.2">
      <c r="B5218" s="36">
        <v>2145</v>
      </c>
      <c r="C5218" s="36" t="str">
        <f>SICODI!G2147</f>
        <v>TTA50</v>
      </c>
      <c r="D5218" s="140" t="str">
        <f>SICODI!H2147</f>
        <v>TRANSFORMADOR TRIFASICO AEREO 630 KVA; 22.92/0.22 KV.</v>
      </c>
      <c r="E5218" s="36" t="str">
        <f>SICODI!I2147</f>
        <v>UND.</v>
      </c>
      <c r="F5218" s="36"/>
      <c r="G5218" s="66">
        <f>SICODI!J2147</f>
        <v>21693.72</v>
      </c>
    </row>
    <row r="5219" spans="2:7" x14ac:dyDescent="0.2">
      <c r="B5219" s="36">
        <v>2146</v>
      </c>
      <c r="C5219" s="36" t="str">
        <f>SICODI!G2148</f>
        <v>TTA51</v>
      </c>
      <c r="D5219" s="140" t="str">
        <f>SICODI!H2148</f>
        <v>TRANSFORMADOR TRIFASICO AEREO 630 KVA; 22.92/0.38 KV.</v>
      </c>
      <c r="E5219" s="36" t="str">
        <f>SICODI!I2148</f>
        <v>UND.</v>
      </c>
      <c r="F5219" s="36"/>
      <c r="G5219" s="66">
        <f>SICODI!J2148</f>
        <v>21693.72</v>
      </c>
    </row>
    <row r="5220" spans="2:7" x14ac:dyDescent="0.2">
      <c r="B5220" s="36">
        <v>2147</v>
      </c>
      <c r="C5220" s="36" t="str">
        <f>SICODI!G2149</f>
        <v>TTA52</v>
      </c>
      <c r="D5220" s="140" t="str">
        <f>SICODI!H2149</f>
        <v>TRANSFORMADOR TRIFASICO AEREO  30 KVA; 10/0.22 KV.</v>
      </c>
      <c r="E5220" s="36" t="str">
        <f>SICODI!I2149</f>
        <v>UND.</v>
      </c>
      <c r="F5220" s="36"/>
      <c r="G5220" s="66">
        <f>SICODI!J2149</f>
        <v>918.67</v>
      </c>
    </row>
    <row r="5221" spans="2:7" x14ac:dyDescent="0.2">
      <c r="B5221" s="36">
        <v>2148</v>
      </c>
      <c r="C5221" s="36" t="str">
        <f>SICODI!G2150</f>
        <v>TTA53</v>
      </c>
      <c r="D5221" s="140" t="str">
        <f>SICODI!H2150</f>
        <v>TRANSFORMADOR TRIFASICO AEREO  30 KVA; 13.2/0.22 KV.</v>
      </c>
      <c r="E5221" s="36" t="str">
        <f>SICODI!I2150</f>
        <v>UND.</v>
      </c>
      <c r="F5221" s="36"/>
      <c r="G5221" s="66">
        <f>SICODI!J2150</f>
        <v>3358.7</v>
      </c>
    </row>
    <row r="5222" spans="2:7" x14ac:dyDescent="0.2">
      <c r="B5222" s="36">
        <v>2149</v>
      </c>
      <c r="C5222" s="36" t="str">
        <f>SICODI!G2151</f>
        <v>TTA54</v>
      </c>
      <c r="D5222" s="140" t="str">
        <f>SICODI!H2151</f>
        <v>TRANSFORMADOR TRIFASICO AEREO  30 KVA; 13.2/0.38 KV.</v>
      </c>
      <c r="E5222" s="36" t="str">
        <f>SICODI!I2151</f>
        <v>UND.</v>
      </c>
      <c r="F5222" s="36"/>
      <c r="G5222" s="66">
        <f>SICODI!J2151</f>
        <v>3358.7</v>
      </c>
    </row>
    <row r="5223" spans="2:7" x14ac:dyDescent="0.2">
      <c r="B5223" s="36">
        <v>2150</v>
      </c>
      <c r="C5223" s="36" t="str">
        <f>SICODI!G2152</f>
        <v>TTA55</v>
      </c>
      <c r="D5223" s="140" t="str">
        <f>SICODI!H2152</f>
        <v>TRANSFORMADOR TRIFASICO AEREO  30 KVA; 22.9/0.22 KV.</v>
      </c>
      <c r="E5223" s="36" t="str">
        <f>SICODI!I2152</f>
        <v>UND.</v>
      </c>
      <c r="F5223" s="36"/>
      <c r="G5223" s="66">
        <f>SICODI!J2152</f>
        <v>2857.32</v>
      </c>
    </row>
    <row r="5224" spans="2:7" x14ac:dyDescent="0.2">
      <c r="B5224" s="36">
        <v>2151</v>
      </c>
      <c r="C5224" s="36" t="str">
        <f>SICODI!G2153</f>
        <v>TTA56</v>
      </c>
      <c r="D5224" s="140" t="str">
        <f>SICODI!H2153</f>
        <v>TRANSFORMADOR TRIFASICO AEREO  30 KVA; 22.9/0.38-0.22 KV.</v>
      </c>
      <c r="E5224" s="36" t="str">
        <f>SICODI!I2153</f>
        <v>UND.</v>
      </c>
      <c r="F5224" s="36"/>
      <c r="G5224" s="66">
        <f>SICODI!J2153</f>
        <v>2857.32</v>
      </c>
    </row>
    <row r="5225" spans="2:7" x14ac:dyDescent="0.2">
      <c r="B5225" s="36">
        <v>2152</v>
      </c>
      <c r="C5225" s="36" t="str">
        <f>SICODI!G2154</f>
        <v>TTA57</v>
      </c>
      <c r="D5225" s="140" t="str">
        <f>SICODI!H2154</f>
        <v>TRANSFORMADOR TRIFASICO AEREO  37 KVA; 10/0.22 KV.</v>
      </c>
      <c r="E5225" s="36" t="str">
        <f>SICODI!I2154</f>
        <v>UND.</v>
      </c>
      <c r="F5225" s="36"/>
      <c r="G5225" s="66">
        <f>SICODI!J2154</f>
        <v>1083.23</v>
      </c>
    </row>
    <row r="5226" spans="2:7" x14ac:dyDescent="0.2">
      <c r="B5226" s="36">
        <v>2153</v>
      </c>
      <c r="C5226" s="36" t="str">
        <f>SICODI!G2155</f>
        <v>TTA58</v>
      </c>
      <c r="D5226" s="140" t="str">
        <f>SICODI!H2155</f>
        <v>TRANSFORMADOR TRIFASICO AEREO  37 KVA; 13.2/0.22 KV.</v>
      </c>
      <c r="E5226" s="36" t="str">
        <f>SICODI!I2155</f>
        <v>UND.</v>
      </c>
      <c r="F5226" s="36"/>
      <c r="G5226" s="66">
        <f>SICODI!J2155</f>
        <v>3522.01</v>
      </c>
    </row>
    <row r="5227" spans="2:7" x14ac:dyDescent="0.2">
      <c r="B5227" s="36">
        <v>2154</v>
      </c>
      <c r="C5227" s="36" t="str">
        <f>SICODI!G2156</f>
        <v>TTA59</v>
      </c>
      <c r="D5227" s="140" t="str">
        <f>SICODI!H2156</f>
        <v>TRANSFORMADOR TRIFASICO AEREO  37 KVA; 13.2/0.38 KV.</v>
      </c>
      <c r="E5227" s="36" t="str">
        <f>SICODI!I2156</f>
        <v>UND.</v>
      </c>
      <c r="F5227" s="36"/>
      <c r="G5227" s="66">
        <f>SICODI!J2156</f>
        <v>3522.01</v>
      </c>
    </row>
    <row r="5228" spans="2:7" x14ac:dyDescent="0.2">
      <c r="B5228" s="36">
        <v>2155</v>
      </c>
      <c r="C5228" s="36" t="str">
        <f>SICODI!G2157</f>
        <v>TTA60</v>
      </c>
      <c r="D5228" s="140" t="str">
        <f>SICODI!H2157</f>
        <v>TRANSFORMADOR TRIFASICO AEREO  37 KVA; 22.9/0.22 KV.</v>
      </c>
      <c r="E5228" s="36" t="str">
        <f>SICODI!I2157</f>
        <v>UND.</v>
      </c>
      <c r="F5228" s="36"/>
      <c r="G5228" s="66">
        <f>SICODI!J2157</f>
        <v>3077.08</v>
      </c>
    </row>
    <row r="5229" spans="2:7" x14ac:dyDescent="0.2">
      <c r="B5229" s="36">
        <v>2156</v>
      </c>
      <c r="C5229" s="36" t="str">
        <f>SICODI!G2158</f>
        <v>TTA61</v>
      </c>
      <c r="D5229" s="140" t="str">
        <f>SICODI!H2158</f>
        <v>TRANSFORMADOR TRIFASICO AEREO  37 KVA; 22.9/0.38-0.22 KV.</v>
      </c>
      <c r="E5229" s="36" t="str">
        <f>SICODI!I2158</f>
        <v>UND.</v>
      </c>
      <c r="F5229" s="36"/>
      <c r="G5229" s="66">
        <f>SICODI!J2158</f>
        <v>3077.08</v>
      </c>
    </row>
    <row r="5230" spans="2:7" x14ac:dyDescent="0.2">
      <c r="B5230" s="36">
        <v>2157</v>
      </c>
      <c r="C5230" s="36" t="str">
        <f>SICODI!G2159</f>
        <v>TTA62</v>
      </c>
      <c r="D5230" s="140" t="str">
        <f>SICODI!H2159</f>
        <v>TRANSFORMADOR TRIFASICO AEREO  40 KVA; 10/0.22 KV.</v>
      </c>
      <c r="E5230" s="36" t="str">
        <f>SICODI!I2159</f>
        <v>UND.</v>
      </c>
      <c r="F5230" s="36"/>
      <c r="G5230" s="66">
        <f>SICODI!J2159</f>
        <v>1153.75</v>
      </c>
    </row>
    <row r="5231" spans="2:7" x14ac:dyDescent="0.2">
      <c r="B5231" s="36">
        <v>2158</v>
      </c>
      <c r="C5231" s="36" t="str">
        <f>SICODI!G2160</f>
        <v>TTA63</v>
      </c>
      <c r="D5231" s="140" t="str">
        <f>SICODI!H2160</f>
        <v>TRANSFORMADOR TRIFASICO AEREO  40 KVA; 13.2/0.22 KV.</v>
      </c>
      <c r="E5231" s="36" t="str">
        <f>SICODI!I2160</f>
        <v>UND.</v>
      </c>
      <c r="F5231" s="36"/>
      <c r="G5231" s="66">
        <f>SICODI!J2160</f>
        <v>3592</v>
      </c>
    </row>
    <row r="5232" spans="2:7" x14ac:dyDescent="0.2">
      <c r="B5232" s="36">
        <v>2159</v>
      </c>
      <c r="C5232" s="36" t="str">
        <f>SICODI!G2161</f>
        <v>TTA64</v>
      </c>
      <c r="D5232" s="140" t="str">
        <f>SICODI!H2161</f>
        <v>TRANSFORMADOR TRIFASICO AEREO  40 KVA; 13.2/0.38 KV.</v>
      </c>
      <c r="E5232" s="36" t="str">
        <f>SICODI!I2161</f>
        <v>UND.</v>
      </c>
      <c r="F5232" s="36"/>
      <c r="G5232" s="66">
        <f>SICODI!J2161</f>
        <v>3592</v>
      </c>
    </row>
    <row r="5233" spans="2:7" x14ac:dyDescent="0.2">
      <c r="B5233" s="36">
        <v>2160</v>
      </c>
      <c r="C5233" s="36" t="str">
        <f>SICODI!G2162</f>
        <v>TTA65</v>
      </c>
      <c r="D5233" s="140" t="str">
        <f>SICODI!H2162</f>
        <v>TRANSFORMADOR TRIFASICO AEREO  40 KVA; 22.9/0.22 KV.</v>
      </c>
      <c r="E5233" s="36" t="str">
        <f>SICODI!I2162</f>
        <v>UND.</v>
      </c>
      <c r="F5233" s="36"/>
      <c r="G5233" s="66">
        <f>SICODI!J2162</f>
        <v>3171.26</v>
      </c>
    </row>
    <row r="5234" spans="2:7" x14ac:dyDescent="0.2">
      <c r="B5234" s="36">
        <v>2161</v>
      </c>
      <c r="C5234" s="36" t="str">
        <f>SICODI!G2163</f>
        <v>TTA66</v>
      </c>
      <c r="D5234" s="140" t="str">
        <f>SICODI!H2163</f>
        <v>TRANSFORMADOR TRIFASICO AEREO  40 KVA; 22.9/0.38-0.22 KV.</v>
      </c>
      <c r="E5234" s="36" t="str">
        <f>SICODI!I2163</f>
        <v>UND.</v>
      </c>
      <c r="F5234" s="36"/>
      <c r="G5234" s="66">
        <f>SICODI!J2163</f>
        <v>3171.26</v>
      </c>
    </row>
    <row r="5235" spans="2:7" x14ac:dyDescent="0.2">
      <c r="B5235" s="36">
        <v>2162</v>
      </c>
      <c r="C5235" s="36" t="str">
        <f>SICODI!G2164</f>
        <v>TTA67</v>
      </c>
      <c r="D5235" s="140" t="str">
        <f>SICODI!H2164</f>
        <v>TRANSFORMADOR TRIFASICO AEREO  80 KVA; 10/0.22 KV.</v>
      </c>
      <c r="E5235" s="36" t="str">
        <f>SICODI!I2164</f>
        <v>UND.</v>
      </c>
      <c r="F5235" s="36"/>
      <c r="G5235" s="66">
        <f>SICODI!J2164</f>
        <v>2094.0700000000002</v>
      </c>
    </row>
    <row r="5236" spans="2:7" x14ac:dyDescent="0.2">
      <c r="B5236" s="36">
        <v>2163</v>
      </c>
      <c r="C5236" s="36" t="str">
        <f>SICODI!G2165</f>
        <v>TTA68</v>
      </c>
      <c r="D5236" s="140" t="str">
        <f>SICODI!H2165</f>
        <v>TRANSFORMADOR TRIFASICO AEREO  80 KVA; 13.2/0.22 KV.</v>
      </c>
      <c r="E5236" s="36" t="str">
        <f>SICODI!I2165</f>
        <v>UND.</v>
      </c>
      <c r="F5236" s="36"/>
      <c r="G5236" s="66">
        <f>SICODI!J2165</f>
        <v>4525.2</v>
      </c>
    </row>
    <row r="5237" spans="2:7" x14ac:dyDescent="0.2">
      <c r="B5237" s="36">
        <v>2164</v>
      </c>
      <c r="C5237" s="36" t="str">
        <f>SICODI!G2166</f>
        <v>TTA69</v>
      </c>
      <c r="D5237" s="140" t="str">
        <f>SICODI!H2166</f>
        <v>TRANSFORMADOR TRIFASICO AEREO  80 KVA; 13.2/0.38 KV.</v>
      </c>
      <c r="E5237" s="36" t="str">
        <f>SICODI!I2166</f>
        <v>UND.</v>
      </c>
      <c r="F5237" s="36"/>
      <c r="G5237" s="66">
        <f>SICODI!J2166</f>
        <v>4525.2</v>
      </c>
    </row>
    <row r="5238" spans="2:7" x14ac:dyDescent="0.2">
      <c r="B5238" s="36">
        <v>2165</v>
      </c>
      <c r="C5238" s="36" t="str">
        <f>SICODI!G2167</f>
        <v>TTA70</v>
      </c>
      <c r="D5238" s="140" t="str">
        <f>SICODI!H2167</f>
        <v>TRANSFORMADOR TRIFASICO AEREO  80 KVA; 22.9/0.22 KV.</v>
      </c>
      <c r="E5238" s="36" t="str">
        <f>SICODI!I2167</f>
        <v>UND.</v>
      </c>
      <c r="F5238" s="36"/>
      <c r="G5238" s="66">
        <f>SICODI!J2167</f>
        <v>4427.0200000000004</v>
      </c>
    </row>
    <row r="5239" spans="2:7" x14ac:dyDescent="0.2">
      <c r="B5239" s="36">
        <v>2166</v>
      </c>
      <c r="C5239" s="36" t="str">
        <f>SICODI!G2168</f>
        <v>TTA71</v>
      </c>
      <c r="D5239" s="140" t="str">
        <f>SICODI!H2168</f>
        <v>TRANSFORMADOR TRIFASICO AEREO  80 KVA; 22.9/0.38-0.22 KV.</v>
      </c>
      <c r="E5239" s="36" t="str">
        <f>SICODI!I2168</f>
        <v>UND.</v>
      </c>
      <c r="F5239" s="36"/>
      <c r="G5239" s="66">
        <f>SICODI!J2168</f>
        <v>4427.0200000000004</v>
      </c>
    </row>
    <row r="5240" spans="2:7" x14ac:dyDescent="0.2">
      <c r="B5240" s="36">
        <v>2167</v>
      </c>
      <c r="C5240" s="36" t="str">
        <f>SICODI!G2169</f>
        <v>TTA72</v>
      </c>
      <c r="D5240" s="140" t="str">
        <f>SICODI!H2169</f>
        <v>TRANSFORMADOR TRIFASICO AEREO  90 KVA; 10/0.22 KV.</v>
      </c>
      <c r="E5240" s="36" t="str">
        <f>SICODI!I2169</f>
        <v>UND.</v>
      </c>
      <c r="F5240" s="36"/>
      <c r="G5240" s="66">
        <f>SICODI!J2169</f>
        <v>2329.15</v>
      </c>
    </row>
    <row r="5241" spans="2:7" x14ac:dyDescent="0.2">
      <c r="B5241" s="36">
        <v>2168</v>
      </c>
      <c r="C5241" s="36" t="str">
        <f>SICODI!G2170</f>
        <v>TTA73</v>
      </c>
      <c r="D5241" s="140" t="str">
        <f>SICODI!H2170</f>
        <v>TRANSFORMADOR TRIFASICO AEREO  90 KVA; 13.2/0.22 KV.</v>
      </c>
      <c r="E5241" s="36" t="str">
        <f>SICODI!I2170</f>
        <v>UND.</v>
      </c>
      <c r="F5241" s="36"/>
      <c r="G5241" s="66">
        <f>SICODI!J2170</f>
        <v>4758.5</v>
      </c>
    </row>
    <row r="5242" spans="2:7" x14ac:dyDescent="0.2">
      <c r="B5242" s="36">
        <v>2169</v>
      </c>
      <c r="C5242" s="36" t="str">
        <f>SICODI!G2171</f>
        <v>TTA74</v>
      </c>
      <c r="D5242" s="140" t="str">
        <f>SICODI!H2171</f>
        <v>TRANSFORMADOR TRIFASICO AEREO  90 KVA; 13.2/0.38 KV.</v>
      </c>
      <c r="E5242" s="36" t="str">
        <f>SICODI!I2171</f>
        <v>UND.</v>
      </c>
      <c r="F5242" s="36"/>
      <c r="G5242" s="66">
        <f>SICODI!J2171</f>
        <v>4758.5</v>
      </c>
    </row>
    <row r="5243" spans="2:7" x14ac:dyDescent="0.2">
      <c r="B5243" s="36">
        <v>2170</v>
      </c>
      <c r="C5243" s="36" t="str">
        <f>SICODI!G2172</f>
        <v>TTA75</v>
      </c>
      <c r="D5243" s="140" t="str">
        <f>SICODI!H2172</f>
        <v>TRANSFORMADOR TRIFASICO AEREO  90 KVA; 22.9/0.22 KV.</v>
      </c>
      <c r="E5243" s="36" t="str">
        <f>SICODI!I2172</f>
        <v>UND.</v>
      </c>
      <c r="F5243" s="36"/>
      <c r="G5243" s="66">
        <f>SICODI!J2172</f>
        <v>4740.96</v>
      </c>
    </row>
    <row r="5244" spans="2:7" x14ac:dyDescent="0.2">
      <c r="B5244" s="36">
        <v>2171</v>
      </c>
      <c r="C5244" s="36" t="str">
        <f>SICODI!G2173</f>
        <v>TTA76</v>
      </c>
      <c r="D5244" s="140" t="str">
        <f>SICODI!H2173</f>
        <v>TRANSFORMADOR TRIFASICO AEREO  90 KVA; 22.9/0.38-0.22 KV.</v>
      </c>
      <c r="E5244" s="36" t="str">
        <f>SICODI!I2173</f>
        <v>UND.</v>
      </c>
      <c r="F5244" s="36"/>
      <c r="G5244" s="66">
        <f>SICODI!J2173</f>
        <v>4740.96</v>
      </c>
    </row>
    <row r="5245" spans="2:7" x14ac:dyDescent="0.2">
      <c r="B5245" s="36">
        <v>2172</v>
      </c>
      <c r="C5245" s="36" t="str">
        <f>SICODI!G2174</f>
        <v>TTA77</v>
      </c>
      <c r="D5245" s="140" t="str">
        <f>SICODI!H2174</f>
        <v>TRANSFORMADOR TRIFASICO AEREO  125 KVA; 10/0.22 KV.</v>
      </c>
      <c r="E5245" s="36" t="str">
        <f>SICODI!I2174</f>
        <v>UND.</v>
      </c>
      <c r="F5245" s="36"/>
      <c r="G5245" s="66">
        <f>SICODI!J2174</f>
        <v>3151.93</v>
      </c>
    </row>
    <row r="5246" spans="2:7" x14ac:dyDescent="0.2">
      <c r="B5246" s="36">
        <v>2173</v>
      </c>
      <c r="C5246" s="36" t="str">
        <f>SICODI!G2175</f>
        <v>TTA78</v>
      </c>
      <c r="D5246" s="140" t="str">
        <f>SICODI!H2175</f>
        <v>TRANSFORMADOR TRIFASICO AEREO  125 KVA; 13.2/0.22 KV.</v>
      </c>
      <c r="E5246" s="36" t="str">
        <f>SICODI!I2175</f>
        <v>UND.</v>
      </c>
      <c r="F5246" s="36"/>
      <c r="G5246" s="66">
        <f>SICODI!J2175</f>
        <v>5575.05</v>
      </c>
    </row>
    <row r="5247" spans="2:7" x14ac:dyDescent="0.2">
      <c r="B5247" s="36">
        <v>2174</v>
      </c>
      <c r="C5247" s="36" t="str">
        <f>SICODI!G2176</f>
        <v>TTA79</v>
      </c>
      <c r="D5247" s="140" t="str">
        <f>SICODI!H2176</f>
        <v>TRANSFORMADOR TRIFASICO AEREO  125 KVA; 13.2/0.38 KV.</v>
      </c>
      <c r="E5247" s="36" t="str">
        <f>SICODI!I2176</f>
        <v>UND.</v>
      </c>
      <c r="F5247" s="36"/>
      <c r="G5247" s="66">
        <f>SICODI!J2176</f>
        <v>5575.05</v>
      </c>
    </row>
    <row r="5248" spans="2:7" x14ac:dyDescent="0.2">
      <c r="B5248" s="36">
        <v>2175</v>
      </c>
      <c r="C5248" s="36" t="str">
        <f>SICODI!G2177</f>
        <v>TTA80</v>
      </c>
      <c r="D5248" s="140" t="str">
        <f>SICODI!H2177</f>
        <v>TRANSFORMADOR TRIFASICO AEREO  125 KVA; 22.9/0.22 KV.</v>
      </c>
      <c r="E5248" s="36" t="str">
        <f>SICODI!I2177</f>
        <v>UND.</v>
      </c>
      <c r="F5248" s="36"/>
      <c r="G5248" s="66">
        <f>SICODI!J2177</f>
        <v>5839.75</v>
      </c>
    </row>
    <row r="5249" spans="2:7" x14ac:dyDescent="0.2">
      <c r="B5249" s="36">
        <v>2176</v>
      </c>
      <c r="C5249" s="36" t="str">
        <f>SICODI!G2178</f>
        <v>TTA81</v>
      </c>
      <c r="D5249" s="140" t="str">
        <f>SICODI!H2178</f>
        <v>TRANSFORMADOR TRIFASICO AEREO  125 KVA; 22.9/0.38-0.22 KV.</v>
      </c>
      <c r="E5249" s="36" t="str">
        <f>SICODI!I2178</f>
        <v>UND.</v>
      </c>
      <c r="F5249" s="36"/>
      <c r="G5249" s="66">
        <f>SICODI!J2178</f>
        <v>5839.75</v>
      </c>
    </row>
    <row r="5250" spans="2:7" x14ac:dyDescent="0.2">
      <c r="B5250" s="36">
        <v>2177</v>
      </c>
      <c r="C5250" s="36" t="str">
        <f>SICODI!G2179</f>
        <v>TTA82</v>
      </c>
      <c r="D5250" s="140" t="str">
        <f>SICODI!H2179</f>
        <v>TRANSFORMADOR TRIFASICO AEREO  150 KVA; 10/0.22 KV.</v>
      </c>
      <c r="E5250" s="36" t="str">
        <f>SICODI!I2179</f>
        <v>UND.</v>
      </c>
      <c r="F5250" s="36"/>
      <c r="G5250" s="66">
        <f>SICODI!J2179</f>
        <v>3739.63</v>
      </c>
    </row>
    <row r="5251" spans="2:7" x14ac:dyDescent="0.2">
      <c r="B5251" s="36">
        <v>2178</v>
      </c>
      <c r="C5251" s="36" t="str">
        <f>SICODI!G2180</f>
        <v>TTA83</v>
      </c>
      <c r="D5251" s="140" t="str">
        <f>SICODI!H2180</f>
        <v>TRANSFORMADOR TRIFASICO AEREO  150 KVA; 13.2/0.22 KV.</v>
      </c>
      <c r="E5251" s="36" t="str">
        <f>SICODI!I2180</f>
        <v>UND.</v>
      </c>
      <c r="F5251" s="36"/>
      <c r="G5251" s="66">
        <f>SICODI!J2180</f>
        <v>6158.3</v>
      </c>
    </row>
    <row r="5252" spans="2:7" x14ac:dyDescent="0.2">
      <c r="B5252" s="36">
        <v>2179</v>
      </c>
      <c r="C5252" s="36" t="str">
        <f>SICODI!G2181</f>
        <v>TTA84</v>
      </c>
      <c r="D5252" s="140" t="str">
        <f>SICODI!H2181</f>
        <v>TRANSFORMADOR TRIFASICO AEREO  150 KVA; 13.2/0.38 KV.</v>
      </c>
      <c r="E5252" s="36" t="str">
        <f>SICODI!I2181</f>
        <v>UND.</v>
      </c>
      <c r="F5252" s="36"/>
      <c r="G5252" s="66">
        <f>SICODI!J2181</f>
        <v>6158.3</v>
      </c>
    </row>
    <row r="5253" spans="2:7" x14ac:dyDescent="0.2">
      <c r="B5253" s="36">
        <v>2180</v>
      </c>
      <c r="C5253" s="36" t="str">
        <f>SICODI!G2182</f>
        <v>TTA85</v>
      </c>
      <c r="D5253" s="140" t="str">
        <f>SICODI!H2182</f>
        <v>TRANSFORMADOR TRIFASICO AEREO  150 KVA; 22.9/0.22 KV.</v>
      </c>
      <c r="E5253" s="36" t="str">
        <f>SICODI!I2182</f>
        <v>UND.</v>
      </c>
      <c r="F5253" s="36"/>
      <c r="G5253" s="66">
        <f>SICODI!J2182</f>
        <v>6624.6</v>
      </c>
    </row>
    <row r="5254" spans="2:7" x14ac:dyDescent="0.2">
      <c r="B5254" s="36">
        <v>2181</v>
      </c>
      <c r="C5254" s="36" t="str">
        <f>SICODI!G2183</f>
        <v>TTA86</v>
      </c>
      <c r="D5254" s="140" t="str">
        <f>SICODI!H2183</f>
        <v>TRANSFORMADOR TRIFASICO AEREO  150 KVA; 22.9/0.38-0.22 KV.</v>
      </c>
      <c r="E5254" s="36" t="str">
        <f>SICODI!I2183</f>
        <v>UND.</v>
      </c>
      <c r="F5254" s="36"/>
      <c r="G5254" s="66">
        <f>SICODI!J2183</f>
        <v>6624.6</v>
      </c>
    </row>
    <row r="5255" spans="2:7" x14ac:dyDescent="0.2">
      <c r="B5255" s="36">
        <v>2182</v>
      </c>
      <c r="C5255" s="36" t="str">
        <f>SICODI!G2184</f>
        <v>TTA87</v>
      </c>
      <c r="D5255" s="140" t="str">
        <f>SICODI!H2184</f>
        <v>TRANSFORMADOR TRIFASICO AEREO  175 KVA; 10/0.22 KV.</v>
      </c>
      <c r="E5255" s="36" t="str">
        <f>SICODI!I2184</f>
        <v>UND.</v>
      </c>
      <c r="F5255" s="36"/>
      <c r="G5255" s="66">
        <f>SICODI!J2184</f>
        <v>4327.33</v>
      </c>
    </row>
    <row r="5256" spans="2:7" x14ac:dyDescent="0.2">
      <c r="B5256" s="36">
        <v>2183</v>
      </c>
      <c r="C5256" s="36" t="str">
        <f>SICODI!G2185</f>
        <v>TTA88</v>
      </c>
      <c r="D5256" s="140" t="str">
        <f>SICODI!H2185</f>
        <v>TRANSFORMADOR TRIFASICO AEREO  175 KVA; 13.2/0.22 KV.</v>
      </c>
      <c r="E5256" s="36" t="str">
        <f>SICODI!I2185</f>
        <v>UND.</v>
      </c>
      <c r="F5256" s="36"/>
      <c r="G5256" s="66">
        <f>SICODI!J2185</f>
        <v>6741.55</v>
      </c>
    </row>
    <row r="5257" spans="2:7" x14ac:dyDescent="0.2">
      <c r="B5257" s="36">
        <v>2184</v>
      </c>
      <c r="C5257" s="36" t="str">
        <f>SICODI!G2186</f>
        <v>TTA89</v>
      </c>
      <c r="D5257" s="140" t="str">
        <f>SICODI!H2186</f>
        <v>TRANSFORMADOR TRIFASICO AEREO  175 KVA; 13.2/0.38 KV.</v>
      </c>
      <c r="E5257" s="36" t="str">
        <f>SICODI!I2186</f>
        <v>UND.</v>
      </c>
      <c r="F5257" s="36"/>
      <c r="G5257" s="66">
        <f>SICODI!J2186</f>
        <v>6741.55</v>
      </c>
    </row>
    <row r="5258" spans="2:7" x14ac:dyDescent="0.2">
      <c r="B5258" s="36">
        <v>2185</v>
      </c>
      <c r="C5258" s="36" t="str">
        <f>SICODI!G2187</f>
        <v>TTA90</v>
      </c>
      <c r="D5258" s="140" t="str">
        <f>SICODI!H2187</f>
        <v>TRANSFORMADOR TRIFASICO AEREO  175 KVA; 22.9/0.22 KV.</v>
      </c>
      <c r="E5258" s="36" t="str">
        <f>SICODI!I2187</f>
        <v>UND.</v>
      </c>
      <c r="F5258" s="36"/>
      <c r="G5258" s="66">
        <f>SICODI!J2187</f>
        <v>7409.45</v>
      </c>
    </row>
    <row r="5259" spans="2:7" x14ac:dyDescent="0.2">
      <c r="B5259" s="36">
        <v>2186</v>
      </c>
      <c r="C5259" s="36" t="str">
        <f>SICODI!G2188</f>
        <v>TTA91</v>
      </c>
      <c r="D5259" s="140" t="str">
        <f>SICODI!H2188</f>
        <v>TRANSFORMADOR TRIFASICO AEREO  175 KVA; 22.9/0.38-0.22 KV.</v>
      </c>
      <c r="E5259" s="36" t="str">
        <f>SICODI!I2188</f>
        <v>UND.</v>
      </c>
      <c r="F5259" s="36"/>
      <c r="G5259" s="66">
        <f>SICODI!J2188</f>
        <v>7409.45</v>
      </c>
    </row>
    <row r="5260" spans="2:7" x14ac:dyDescent="0.2">
      <c r="B5260" s="36">
        <v>2187</v>
      </c>
      <c r="C5260" s="36" t="str">
        <f>SICODI!G2189</f>
        <v>TTA92</v>
      </c>
      <c r="D5260" s="140" t="str">
        <f>SICODI!H2189</f>
        <v>TRANSFORMADOR TRIFASICO AEREO  200 KVA; 10/0.22 KV.</v>
      </c>
      <c r="E5260" s="36" t="str">
        <f>SICODI!I2189</f>
        <v>UND.</v>
      </c>
      <c r="F5260" s="36"/>
      <c r="G5260" s="66">
        <f>SICODI!J2189</f>
        <v>4834.6099999999997</v>
      </c>
    </row>
    <row r="5261" spans="2:7" x14ac:dyDescent="0.2">
      <c r="B5261" s="36">
        <v>2188</v>
      </c>
      <c r="C5261" s="36" t="str">
        <f>SICODI!G2190</f>
        <v>TTA93</v>
      </c>
      <c r="D5261" s="140" t="str">
        <f>SICODI!H2190</f>
        <v>TRANSFORMADOR TRIFASICO AEREO  200 KVA; 13.2/0.22 KV.</v>
      </c>
      <c r="E5261" s="36" t="str">
        <f>SICODI!I2190</f>
        <v>UND.</v>
      </c>
      <c r="F5261" s="36"/>
      <c r="G5261" s="66">
        <f>SICODI!J2190</f>
        <v>7324.8</v>
      </c>
    </row>
    <row r="5262" spans="2:7" x14ac:dyDescent="0.2">
      <c r="B5262" s="36">
        <v>2189</v>
      </c>
      <c r="C5262" s="36" t="str">
        <f>SICODI!G2191</f>
        <v>TTA94</v>
      </c>
      <c r="D5262" s="140" t="str">
        <f>SICODI!H2191</f>
        <v>TRANSFORMADOR TRIFASICO AEREO  200 KVA; 13.2/0.38 KV.</v>
      </c>
      <c r="E5262" s="36" t="str">
        <f>SICODI!I2191</f>
        <v>UND.</v>
      </c>
      <c r="F5262" s="36"/>
      <c r="G5262" s="66">
        <f>SICODI!J2191</f>
        <v>7324.8</v>
      </c>
    </row>
    <row r="5263" spans="2:7" x14ac:dyDescent="0.2">
      <c r="B5263" s="36">
        <v>2190</v>
      </c>
      <c r="C5263" s="36" t="str">
        <f>SICODI!G2192</f>
        <v>TTA95</v>
      </c>
      <c r="D5263" s="140" t="str">
        <f>SICODI!H2192</f>
        <v>TRANSFORMADOR TRIFASICO AEREO  200 KVA; 22.9/0.22 KV.</v>
      </c>
      <c r="E5263" s="36" t="str">
        <f>SICODI!I2192</f>
        <v>UND.</v>
      </c>
      <c r="F5263" s="36"/>
      <c r="G5263" s="66">
        <f>SICODI!J2192</f>
        <v>8194.2999999999993</v>
      </c>
    </row>
    <row r="5264" spans="2:7" x14ac:dyDescent="0.2">
      <c r="B5264" s="36">
        <v>2191</v>
      </c>
      <c r="C5264" s="36" t="str">
        <f>SICODI!G2193</f>
        <v>TTA96</v>
      </c>
      <c r="D5264" s="140" t="str">
        <f>SICODI!H2193</f>
        <v>TRANSFORMADOR TRIFASICO AEREO  200 KVA; 22.9/0.38-0.22 KV.</v>
      </c>
      <c r="E5264" s="36" t="str">
        <f>SICODI!I2193</f>
        <v>UND.</v>
      </c>
      <c r="F5264" s="36"/>
      <c r="G5264" s="66">
        <f>SICODI!J2193</f>
        <v>8194.2999999999993</v>
      </c>
    </row>
    <row r="5265" spans="2:7" x14ac:dyDescent="0.2">
      <c r="B5265" s="36">
        <v>2192</v>
      </c>
      <c r="C5265" s="36" t="str">
        <f>SICODI!G2194</f>
        <v>TTA97</v>
      </c>
      <c r="D5265" s="140" t="str">
        <f>SICODI!H2194</f>
        <v>TRANSFORMADOR TRIFASICO AEREO  220 KVA; 10/0.22 KV.</v>
      </c>
      <c r="E5265" s="36" t="str">
        <f>SICODI!I2194</f>
        <v>UND.</v>
      </c>
      <c r="F5265" s="36"/>
      <c r="G5265" s="66">
        <f>SICODI!J2194</f>
        <v>5385.19</v>
      </c>
    </row>
    <row r="5266" spans="2:7" x14ac:dyDescent="0.2">
      <c r="B5266" s="36">
        <v>2193</v>
      </c>
      <c r="C5266" s="36" t="str">
        <f>SICODI!G2195</f>
        <v>TTA98</v>
      </c>
      <c r="D5266" s="140" t="str">
        <f>SICODI!H2195</f>
        <v>TRANSFORMADOR TRIFASICO AEREO  220 KVA; 13.2/0.22 KV.</v>
      </c>
      <c r="E5266" s="36" t="str">
        <f>SICODI!I2195</f>
        <v>UND.</v>
      </c>
      <c r="F5266" s="36"/>
      <c r="G5266" s="66">
        <f>SICODI!J2195</f>
        <v>7791.4</v>
      </c>
    </row>
    <row r="5267" spans="2:7" x14ac:dyDescent="0.2">
      <c r="B5267" s="36">
        <v>2194</v>
      </c>
      <c r="C5267" s="36" t="str">
        <f>SICODI!G2196</f>
        <v>TTA99</v>
      </c>
      <c r="D5267" s="140" t="str">
        <f>SICODI!H2196</f>
        <v>TRANSFORMADOR TRIFASICO AEREO  220 KVA; 13.2/0.38 KV.</v>
      </c>
      <c r="E5267" s="36" t="str">
        <f>SICODI!I2196</f>
        <v>UND.</v>
      </c>
      <c r="F5267" s="36"/>
      <c r="G5267" s="66">
        <f>SICODI!J2196</f>
        <v>7791.4</v>
      </c>
    </row>
    <row r="5268" spans="2:7" x14ac:dyDescent="0.2">
      <c r="B5268" s="36">
        <v>2195</v>
      </c>
      <c r="C5268" s="36" t="str">
        <f>SICODI!G2197</f>
        <v>TTB01</v>
      </c>
      <c r="D5268" s="140" t="str">
        <f>SICODI!H2197</f>
        <v>TRANSFORMADOR COMPACTO BOVEDA DE  50 KVA TRIFASICO</v>
      </c>
      <c r="E5268" s="36" t="str">
        <f>SICODI!I2197</f>
        <v>UND.</v>
      </c>
      <c r="F5268" s="36"/>
      <c r="G5268" s="66">
        <f>SICODI!J2197</f>
        <v>6080.43</v>
      </c>
    </row>
    <row r="5269" spans="2:7" x14ac:dyDescent="0.2">
      <c r="B5269" s="36">
        <v>2196</v>
      </c>
      <c r="C5269" s="36" t="str">
        <f>SICODI!G2198</f>
        <v>TTB02</v>
      </c>
      <c r="D5269" s="140" t="str">
        <f>SICODI!H2198</f>
        <v>TRANSFORMADOR COMPACTO BOVEDA DE 100 KVA TRIFASICO</v>
      </c>
      <c r="E5269" s="36" t="str">
        <f>SICODI!I2198</f>
        <v>UND.</v>
      </c>
      <c r="F5269" s="36"/>
      <c r="G5269" s="66">
        <f>SICODI!J2198</f>
        <v>8757.7000000000007</v>
      </c>
    </row>
    <row r="5270" spans="2:7" x14ac:dyDescent="0.2">
      <c r="B5270" s="36">
        <v>2197</v>
      </c>
      <c r="C5270" s="36" t="str">
        <f>SICODI!G2199</f>
        <v>TTB03</v>
      </c>
      <c r="D5270" s="140" t="str">
        <f>SICODI!H2199</f>
        <v>TRANSFORMADOR COMPACTO BOVEDA DE 160 KVA TRIFASICO</v>
      </c>
      <c r="E5270" s="36" t="str">
        <f>SICODI!I2199</f>
        <v>UND.</v>
      </c>
      <c r="F5270" s="36"/>
      <c r="G5270" s="66">
        <f>SICODI!J2199</f>
        <v>9931.16</v>
      </c>
    </row>
    <row r="5271" spans="2:7" x14ac:dyDescent="0.2">
      <c r="B5271" s="36">
        <v>2198</v>
      </c>
      <c r="C5271" s="36" t="str">
        <f>SICODI!G2200</f>
        <v>TTB04</v>
      </c>
      <c r="D5271" s="140" t="str">
        <f>SICODI!H2200</f>
        <v>TRANSFORMADOR COMPACTO BOVEDA DE 250 KVA TRIFASICO</v>
      </c>
      <c r="E5271" s="36" t="str">
        <f>SICODI!I2200</f>
        <v>UND.</v>
      </c>
      <c r="F5271" s="36"/>
      <c r="G5271" s="66">
        <f>SICODI!J2200</f>
        <v>12883.62</v>
      </c>
    </row>
    <row r="5272" spans="2:7" x14ac:dyDescent="0.2">
      <c r="B5272" s="36">
        <v>2199</v>
      </c>
      <c r="C5272" s="36" t="str">
        <f>SICODI!G2201</f>
        <v>TTB05</v>
      </c>
      <c r="D5272" s="140" t="str">
        <f>SICODI!H2201</f>
        <v>TRANSFORMADOR COMPACTO BOVEDA DE 400 KVA TRIFASICO</v>
      </c>
      <c r="E5272" s="36" t="str">
        <f>SICODI!I2201</f>
        <v>UND.</v>
      </c>
      <c r="F5272" s="36"/>
      <c r="G5272" s="66">
        <f>SICODI!J2201</f>
        <v>21845.38</v>
      </c>
    </row>
    <row r="5273" spans="2:7" x14ac:dyDescent="0.2">
      <c r="B5273" s="36">
        <v>2200</v>
      </c>
      <c r="C5273" s="36" t="str">
        <f>SICODI!G2202</f>
        <v>TTB06</v>
      </c>
      <c r="D5273" s="140" t="str">
        <f>SICODI!H2202</f>
        <v>TRANSFORMADOR COMPACTO BOVEDA DE 630 KVA TRIFASICO</v>
      </c>
      <c r="E5273" s="36" t="str">
        <f>SICODI!I2202</f>
        <v>UND.</v>
      </c>
      <c r="F5273" s="36"/>
      <c r="G5273" s="66">
        <f>SICODI!J2202</f>
        <v>30749.040000000001</v>
      </c>
    </row>
    <row r="5274" spans="2:7" x14ac:dyDescent="0.2">
      <c r="B5274" s="36">
        <v>2201</v>
      </c>
      <c r="C5274" s="36" t="str">
        <f>SICODI!G2203</f>
        <v>TTB07</v>
      </c>
      <c r="D5274" s="140" t="str">
        <f>SICODI!H2203</f>
        <v>TRANSFORMADOR COMPACTO BOVEDA DE 37 KVA TRIFASICO</v>
      </c>
      <c r="E5274" s="36" t="str">
        <f>SICODI!I2203</f>
        <v>UND.</v>
      </c>
      <c r="F5274" s="36"/>
      <c r="G5274" s="66">
        <f>SICODI!J2203</f>
        <v>5527.5</v>
      </c>
    </row>
    <row r="5275" spans="2:7" x14ac:dyDescent="0.2">
      <c r="B5275" s="36">
        <v>2202</v>
      </c>
      <c r="C5275" s="36" t="str">
        <f>SICODI!G2204</f>
        <v>TTB08</v>
      </c>
      <c r="D5275" s="140" t="str">
        <f>SICODI!H2204</f>
        <v>TRANSFORMADOR COMPACTO BOVEDA DE 75 KVA TRIFASICO</v>
      </c>
      <c r="E5275" s="36" t="str">
        <f>SICODI!I2204</f>
        <v>UND.</v>
      </c>
      <c r="F5275" s="36"/>
      <c r="G5275" s="66">
        <f>SICODI!J2204</f>
        <v>7143.73</v>
      </c>
    </row>
    <row r="5276" spans="2:7" x14ac:dyDescent="0.2">
      <c r="B5276" s="36">
        <v>2203</v>
      </c>
      <c r="C5276" s="36" t="str">
        <f>SICODI!G2205</f>
        <v>TTB09</v>
      </c>
      <c r="D5276" s="140" t="str">
        <f>SICODI!H2205</f>
        <v>TRANSFORMADOR COMPACTO BOVEDA DE 110 KVA TRIFASICO</v>
      </c>
      <c r="E5276" s="36" t="str">
        <f>SICODI!I2205</f>
        <v>UND.</v>
      </c>
      <c r="F5276" s="36"/>
      <c r="G5276" s="66">
        <f>SICODI!J2205</f>
        <v>8900.64</v>
      </c>
    </row>
    <row r="5277" spans="2:7" x14ac:dyDescent="0.2">
      <c r="B5277" s="36">
        <v>2204</v>
      </c>
      <c r="C5277" s="36" t="str">
        <f>SICODI!G2206</f>
        <v>TTB10</v>
      </c>
      <c r="D5277" s="140" t="str">
        <f>SICODI!H2206</f>
        <v>TRANSFORMADOR COMPACTO BOVEDA DE 150 KVA TRIFASICO</v>
      </c>
      <c r="E5277" s="36" t="str">
        <f>SICODI!I2206</f>
        <v>UND.</v>
      </c>
      <c r="F5277" s="36"/>
      <c r="G5277" s="66">
        <f>SICODI!J2206</f>
        <v>10333.629999999999</v>
      </c>
    </row>
    <row r="5278" spans="2:7" x14ac:dyDescent="0.2">
      <c r="B5278" s="36">
        <v>2205</v>
      </c>
      <c r="C5278" s="36" t="str">
        <f>SICODI!G2207</f>
        <v>TTB11</v>
      </c>
      <c r="D5278" s="140" t="str">
        <f>SICODI!H2207</f>
        <v>TRANSFORMADOR COMPACTO BOVEDA DE 200 KVA TRIFASICO</v>
      </c>
      <c r="E5278" s="36" t="str">
        <f>SICODI!I2207</f>
        <v>UND.</v>
      </c>
      <c r="F5278" s="36"/>
      <c r="G5278" s="66">
        <f>SICODI!J2207</f>
        <v>12460.24</v>
      </c>
    </row>
    <row r="5279" spans="2:7" x14ac:dyDescent="0.2">
      <c r="B5279" s="36">
        <v>2206</v>
      </c>
      <c r="C5279" s="36" t="str">
        <f>SICODI!G2208</f>
        <v>TTB12</v>
      </c>
      <c r="D5279" s="140" t="str">
        <f>SICODI!H2208</f>
        <v>TRANSFORMADOR COMPACTO BOVEDA DE 300 KVA TRIFASICO</v>
      </c>
      <c r="E5279" s="36" t="str">
        <f>SICODI!I2208</f>
        <v>UND.</v>
      </c>
      <c r="F5279" s="36"/>
      <c r="G5279" s="66">
        <f>SICODI!J2208</f>
        <v>16713.45</v>
      </c>
    </row>
    <row r="5280" spans="2:7" x14ac:dyDescent="0.2">
      <c r="B5280" s="36">
        <v>2207</v>
      </c>
      <c r="C5280" s="36" t="str">
        <f>SICODI!G2209</f>
        <v>TTB13</v>
      </c>
      <c r="D5280" s="140" t="str">
        <f>SICODI!H2209</f>
        <v>TRANSFORMADOR COMPACTO BOVEDA DE 315 KVA TRIFASICO</v>
      </c>
      <c r="E5280" s="36" t="str">
        <f>SICODI!I2209</f>
        <v>UND.</v>
      </c>
      <c r="F5280" s="36"/>
      <c r="G5280" s="66">
        <f>SICODI!J2209</f>
        <v>17351.43</v>
      </c>
    </row>
    <row r="5281" spans="2:7" x14ac:dyDescent="0.2">
      <c r="B5281" s="36">
        <v>2208</v>
      </c>
      <c r="C5281" s="36" t="str">
        <f>SICODI!G2210</f>
        <v>TTB14</v>
      </c>
      <c r="D5281" s="140" t="str">
        <f>SICODI!H2210</f>
        <v>TRANSFORMADOR COMPACTO BOVEDA DE 320 KVA TRIFASICO</v>
      </c>
      <c r="E5281" s="36" t="str">
        <f>SICODI!I2210</f>
        <v>UND.</v>
      </c>
      <c r="F5281" s="36"/>
      <c r="G5281" s="66">
        <f>SICODI!J2210</f>
        <v>17564.09</v>
      </c>
    </row>
    <row r="5282" spans="2:7" x14ac:dyDescent="0.2">
      <c r="B5282" s="36">
        <v>2209</v>
      </c>
      <c r="C5282" s="36" t="str">
        <f>SICODI!G2211</f>
        <v>TTB15</v>
      </c>
      <c r="D5282" s="140" t="str">
        <f>SICODI!H2211</f>
        <v>TRANSFORMADOR COMPACTO BOVEDA DE 500 KVA TRIFASICO</v>
      </c>
      <c r="E5282" s="36" t="str">
        <f>SICODI!I2211</f>
        <v>UND.</v>
      </c>
      <c r="F5282" s="36"/>
      <c r="G5282" s="66">
        <f>SICODI!J2211</f>
        <v>25219.87</v>
      </c>
    </row>
    <row r="5283" spans="2:7" x14ac:dyDescent="0.2">
      <c r="B5283" s="36">
        <v>2210</v>
      </c>
      <c r="C5283" s="36" t="str">
        <f>SICODI!G2212</f>
        <v>TTB16</v>
      </c>
      <c r="D5283" s="140" t="str">
        <f>SICODI!H2212</f>
        <v>TRANSFORMADOR COMPACTO BOVEDA DE 640 KVA TRIFASICO</v>
      </c>
      <c r="E5283" s="36" t="str">
        <f>SICODI!I2212</f>
        <v>UND.</v>
      </c>
      <c r="F5283" s="36"/>
      <c r="G5283" s="66">
        <f>SICODI!J2212</f>
        <v>31174.36</v>
      </c>
    </row>
    <row r="5284" spans="2:7" x14ac:dyDescent="0.2">
      <c r="B5284" s="36">
        <v>2211</v>
      </c>
      <c r="C5284" s="36" t="str">
        <f>SICODI!G2213</f>
        <v>TTB17</v>
      </c>
      <c r="D5284" s="140" t="str">
        <f>SICODI!H2213</f>
        <v>TRANSFORMADOR COMPACTO BOVEDA DE 75 KVA TRIFASICO 10 / 0.38-0.22 KV</v>
      </c>
      <c r="E5284" s="36" t="str">
        <f>SICODI!I2213</f>
        <v>UND.</v>
      </c>
      <c r="F5284" s="36"/>
      <c r="G5284" s="66">
        <f>SICODI!J2213</f>
        <v>7073.66</v>
      </c>
    </row>
    <row r="5285" spans="2:7" x14ac:dyDescent="0.2">
      <c r="B5285" s="36">
        <v>2212</v>
      </c>
      <c r="C5285" s="36" t="str">
        <f>SICODI!G2214</f>
        <v>TTB18</v>
      </c>
      <c r="D5285" s="140" t="str">
        <f>SICODI!H2214</f>
        <v>TRANSFORMADOR COMPACTO BOVEDA DE 100 KVA TRIFASICO 10 / 0.44-0.22 KV</v>
      </c>
      <c r="E5285" s="36" t="str">
        <f>SICODI!I2214</f>
        <v>UND.</v>
      </c>
      <c r="F5285" s="36"/>
      <c r="G5285" s="66">
        <f>SICODI!J2214</f>
        <v>8671.7999999999993</v>
      </c>
    </row>
    <row r="5286" spans="2:7" x14ac:dyDescent="0.2">
      <c r="B5286" s="36">
        <v>2213</v>
      </c>
      <c r="C5286" s="36" t="str">
        <f>SICODI!G2215</f>
        <v>TTB19</v>
      </c>
      <c r="D5286" s="140" t="str">
        <f>SICODI!H2215</f>
        <v>TRANSFORMADOR COMPACTO BOVEDA DE 160 KVA TRIFASICO 10 / 0.38-0.22 KV</v>
      </c>
      <c r="E5286" s="36" t="str">
        <f>SICODI!I2215</f>
        <v>UND.</v>
      </c>
      <c r="F5286" s="36"/>
      <c r="G5286" s="66">
        <f>SICODI!J2215</f>
        <v>10569.16</v>
      </c>
    </row>
    <row r="5287" spans="2:7" x14ac:dyDescent="0.2">
      <c r="B5287" s="36">
        <v>2214</v>
      </c>
      <c r="C5287" s="36" t="str">
        <f>SICODI!G2216</f>
        <v>TTB20</v>
      </c>
      <c r="D5287" s="140" t="str">
        <f>SICODI!H2216</f>
        <v>TRANSFORMADOR COMPACTO BOVEDA DE 250 KVA TRIFASICO 10 / 0.38-0.22 KV</v>
      </c>
      <c r="E5287" s="36" t="str">
        <f>SICODI!I2216</f>
        <v>UND.</v>
      </c>
      <c r="F5287" s="36"/>
      <c r="G5287" s="66">
        <f>SICODI!J2216</f>
        <v>12757.25</v>
      </c>
    </row>
    <row r="5288" spans="2:7" x14ac:dyDescent="0.2">
      <c r="B5288" s="36">
        <v>2215</v>
      </c>
      <c r="C5288" s="36" t="str">
        <f>SICODI!G2217</f>
        <v>TTB21</v>
      </c>
      <c r="D5288" s="140" t="str">
        <f>SICODI!H2217</f>
        <v>TRANSFORMADOR COMPACTO BOVEDA DE 320 KVA TRIFASICO 10 / 0.38-0.22 KV</v>
      </c>
      <c r="E5288" s="36" t="str">
        <f>SICODI!I2217</f>
        <v>UND.</v>
      </c>
      <c r="F5288" s="36"/>
      <c r="G5288" s="66">
        <f>SICODI!J2217</f>
        <v>17391.8</v>
      </c>
    </row>
    <row r="5289" spans="2:7" x14ac:dyDescent="0.2">
      <c r="B5289" s="36">
        <v>2216</v>
      </c>
      <c r="C5289" s="36" t="str">
        <f>SICODI!G2218</f>
        <v>TTB22</v>
      </c>
      <c r="D5289" s="140" t="str">
        <f>SICODI!H2218</f>
        <v>TRANSFORMADOR COMPACTO BOVEDA DE 400 KVA TRIFASICO 10 / 0.38-0.22 KV</v>
      </c>
      <c r="E5289" s="36" t="str">
        <f>SICODI!I2218</f>
        <v>UND.</v>
      </c>
      <c r="F5289" s="36"/>
      <c r="G5289" s="66">
        <f>SICODI!J2218</f>
        <v>21631.1</v>
      </c>
    </row>
    <row r="5290" spans="2:7" x14ac:dyDescent="0.2">
      <c r="B5290" s="36">
        <v>2217</v>
      </c>
      <c r="C5290" s="36" t="str">
        <f>SICODI!G2219</f>
        <v>TTC01</v>
      </c>
      <c r="D5290" s="140" t="str">
        <f>SICODI!H2219</f>
        <v>TRANSFORMADOR TRIFASICO 25 kVA, 10/0.38-0.22 kV</v>
      </c>
      <c r="E5290" s="36" t="str">
        <f>SICODI!I2219</f>
        <v>UND.</v>
      </c>
      <c r="F5290" s="36"/>
      <c r="G5290" s="66">
        <f>SICODI!J2219</f>
        <v>801.13</v>
      </c>
    </row>
    <row r="5291" spans="2:7" x14ac:dyDescent="0.2">
      <c r="B5291" s="36">
        <v>2218</v>
      </c>
      <c r="C5291" s="36" t="str">
        <f>SICODI!G2220</f>
        <v>TTC02</v>
      </c>
      <c r="D5291" s="140" t="str">
        <f>SICODI!H2220</f>
        <v>TRANSFORMADOR TRIFASICO 37,5 kVA, 10/0.38-0.22 kV</v>
      </c>
      <c r="E5291" s="36" t="str">
        <f>SICODI!I2220</f>
        <v>UND.</v>
      </c>
      <c r="F5291" s="36"/>
      <c r="G5291" s="66">
        <f>SICODI!J2220</f>
        <v>1094.98</v>
      </c>
    </row>
    <row r="5292" spans="2:7" x14ac:dyDescent="0.2">
      <c r="B5292" s="36">
        <v>2219</v>
      </c>
      <c r="C5292" s="36" t="str">
        <f>SICODI!G2221</f>
        <v>TTC03</v>
      </c>
      <c r="D5292" s="140" t="str">
        <f>SICODI!H2221</f>
        <v>TRANSFORMADOR TRIFASICO 50 kVA, 10/0.38-0.22 kV</v>
      </c>
      <c r="E5292" s="36" t="str">
        <f>SICODI!I2221</f>
        <v>UND.</v>
      </c>
      <c r="F5292" s="36"/>
      <c r="G5292" s="66">
        <f>SICODI!J2221</f>
        <v>1543.92</v>
      </c>
    </row>
    <row r="5293" spans="2:7" x14ac:dyDescent="0.2">
      <c r="B5293" s="36">
        <v>2220</v>
      </c>
      <c r="C5293" s="36" t="str">
        <f>SICODI!G2222</f>
        <v>TTC04</v>
      </c>
      <c r="D5293" s="140" t="str">
        <f>SICODI!H2222</f>
        <v>TRANSFORMADOR TRIFASICO 80 kVA, 10/0.38-0.22 kV</v>
      </c>
      <c r="E5293" s="36" t="str">
        <f>SICODI!I2222</f>
        <v>UND.</v>
      </c>
      <c r="F5293" s="36"/>
      <c r="G5293" s="66">
        <f>SICODI!J2222</f>
        <v>2094.0700000000002</v>
      </c>
    </row>
    <row r="5294" spans="2:7" x14ac:dyDescent="0.2">
      <c r="B5294" s="36">
        <v>2221</v>
      </c>
      <c r="C5294" s="36" t="str">
        <f>SICODI!G2223</f>
        <v>TTC05</v>
      </c>
      <c r="D5294" s="140" t="str">
        <f>SICODI!H2223</f>
        <v>TRANSFORMADOR TRIFASICO 100 kVA, 10/0.38-0.22 kV</v>
      </c>
      <c r="E5294" s="36" t="str">
        <f>SICODI!I2223</f>
        <v>UND.</v>
      </c>
      <c r="F5294" s="36"/>
      <c r="G5294" s="66">
        <f>SICODI!J2223</f>
        <v>2399.2399999999998</v>
      </c>
    </row>
    <row r="5295" spans="2:7" x14ac:dyDescent="0.2">
      <c r="B5295" s="36">
        <v>2222</v>
      </c>
      <c r="C5295" s="36" t="str">
        <f>SICODI!G2224</f>
        <v>TTC06</v>
      </c>
      <c r="D5295" s="140" t="str">
        <f>SICODI!H2224</f>
        <v>TRANSFORMADOR TRIFASICO 125 kVA, 10/0.38-0.22 kV</v>
      </c>
      <c r="E5295" s="36" t="str">
        <f>SICODI!I2224</f>
        <v>UND.</v>
      </c>
      <c r="F5295" s="36"/>
      <c r="G5295" s="66">
        <f>SICODI!J2224</f>
        <v>3151.93</v>
      </c>
    </row>
    <row r="5296" spans="2:7" x14ac:dyDescent="0.2">
      <c r="B5296" s="36">
        <v>2223</v>
      </c>
      <c r="C5296" s="36" t="str">
        <f>SICODI!G2225</f>
        <v>TTC07</v>
      </c>
      <c r="D5296" s="140" t="str">
        <f>SICODI!H2225</f>
        <v>TRANSFORMADOR TRIFASICO 160 kVA, 10/0.38-0.22 kV</v>
      </c>
      <c r="E5296" s="36" t="str">
        <f>SICODI!I2225</f>
        <v>UND.</v>
      </c>
      <c r="F5296" s="36"/>
      <c r="G5296" s="66">
        <f>SICODI!J2225</f>
        <v>3974.71</v>
      </c>
    </row>
    <row r="5297" spans="2:7" x14ac:dyDescent="0.2">
      <c r="B5297" s="36">
        <v>2224</v>
      </c>
      <c r="C5297" s="36" t="str">
        <f>SICODI!G2226</f>
        <v>TTC08</v>
      </c>
      <c r="D5297" s="140" t="str">
        <f>SICODI!H2226</f>
        <v>TRANSFORMADOR TRIFASICO 200 kVA, 10/0.38-0.22 kV</v>
      </c>
      <c r="E5297" s="36" t="str">
        <f>SICODI!I2226</f>
        <v>UND.</v>
      </c>
      <c r="F5297" s="36"/>
      <c r="G5297" s="66">
        <f>SICODI!J2226</f>
        <v>4834.6099999999997</v>
      </c>
    </row>
    <row r="5298" spans="2:7" x14ac:dyDescent="0.2">
      <c r="B5298" s="36">
        <v>2225</v>
      </c>
      <c r="C5298" s="36" t="str">
        <f>SICODI!G2227</f>
        <v>TTC09</v>
      </c>
      <c r="D5298" s="140" t="str">
        <f>SICODI!H2227</f>
        <v>TRANSFORMADOR TRIFASICO 250 kVA, 10/0.38-0.22 kV</v>
      </c>
      <c r="E5298" s="36" t="str">
        <f>SICODI!I2227</f>
        <v>UND.</v>
      </c>
      <c r="F5298" s="36"/>
      <c r="G5298" s="66">
        <f>SICODI!J2227</f>
        <v>6090.43</v>
      </c>
    </row>
    <row r="5299" spans="2:7" x14ac:dyDescent="0.2">
      <c r="B5299" s="36">
        <v>2226</v>
      </c>
      <c r="C5299" s="36" t="str">
        <f>SICODI!G2228</f>
        <v>TTC132</v>
      </c>
      <c r="D5299" s="140" t="str">
        <f>SICODI!H2228</f>
        <v>TRANSFORMADOR TRIFASICO AEREO  15 KVA 13.2 / 0.38-0.22 KV</v>
      </c>
      <c r="E5299" s="36" t="str">
        <f>SICODI!I2228</f>
        <v>UND.</v>
      </c>
      <c r="F5299" s="36"/>
      <c r="G5299" s="66">
        <f>SICODI!J2228</f>
        <v>2579.2199999999998</v>
      </c>
    </row>
    <row r="5300" spans="2:7" x14ac:dyDescent="0.2">
      <c r="B5300" s="36">
        <v>2227</v>
      </c>
      <c r="C5300" s="36" t="str">
        <f>SICODI!G2229</f>
        <v>TTC133</v>
      </c>
      <c r="D5300" s="140" t="str">
        <f>SICODI!H2229</f>
        <v>TRANSFORMADOR TRIFASICO AEREO  15 KVA 13.2 / 0.44-0.22 KV</v>
      </c>
      <c r="E5300" s="36" t="str">
        <f>SICODI!I2229</f>
        <v>UND.</v>
      </c>
      <c r="F5300" s="36"/>
      <c r="G5300" s="66">
        <f>SICODI!J2229</f>
        <v>2579.2199999999998</v>
      </c>
    </row>
    <row r="5301" spans="2:7" x14ac:dyDescent="0.2">
      <c r="B5301" s="36">
        <v>2228</v>
      </c>
      <c r="C5301" s="36" t="str">
        <f>SICODI!G2230</f>
        <v>TTC134</v>
      </c>
      <c r="D5301" s="140" t="str">
        <f>SICODI!H2230</f>
        <v>TRANSFORMADOR TRIFASICO AEREO  25 KVA 2.3 / 0.22 KV</v>
      </c>
      <c r="E5301" s="36" t="str">
        <f>SICODI!I2230</f>
        <v>UND.</v>
      </c>
      <c r="F5301" s="36"/>
      <c r="G5301" s="66">
        <f>SICODI!J2230</f>
        <v>3192.75</v>
      </c>
    </row>
    <row r="5302" spans="2:7" x14ac:dyDescent="0.2">
      <c r="B5302" s="36">
        <v>2229</v>
      </c>
      <c r="C5302" s="36" t="str">
        <f>SICODI!G2231</f>
        <v>TTC135</v>
      </c>
      <c r="D5302" s="140" t="str">
        <f>SICODI!H2231</f>
        <v>TRANSFORMADOR TRIFASICO AEREO  25 KVA 13.2 / 0.38-0.22 KV</v>
      </c>
      <c r="E5302" s="36" t="str">
        <f>SICODI!I2231</f>
        <v>UND.</v>
      </c>
      <c r="F5302" s="36"/>
      <c r="G5302" s="66">
        <f>SICODI!J2231</f>
        <v>3242.05</v>
      </c>
    </row>
    <row r="5303" spans="2:7" x14ac:dyDescent="0.2">
      <c r="B5303" s="36">
        <v>2230</v>
      </c>
      <c r="C5303" s="36" t="str">
        <f>SICODI!G2232</f>
        <v>TTC136</v>
      </c>
      <c r="D5303" s="140" t="str">
        <f>SICODI!H2232</f>
        <v>TRANSFORMADOR TRIFASICO AEREO  25 KVA 13.2 / 0.44-0.22 KV</v>
      </c>
      <c r="E5303" s="36" t="str">
        <f>SICODI!I2232</f>
        <v>UND.</v>
      </c>
      <c r="F5303" s="36"/>
      <c r="G5303" s="66">
        <f>SICODI!J2232</f>
        <v>3242.05</v>
      </c>
    </row>
    <row r="5304" spans="2:7" x14ac:dyDescent="0.2">
      <c r="B5304" s="36">
        <v>2231</v>
      </c>
      <c r="C5304" s="36" t="str">
        <f>SICODI!G2233</f>
        <v>TTC137</v>
      </c>
      <c r="D5304" s="140" t="str">
        <f>SICODI!H2233</f>
        <v>TRANSFORMADOR TRIFASICO AEREO  25 KVA 2.3 / 0.44-0.22 KV</v>
      </c>
      <c r="E5304" s="36" t="str">
        <f>SICODI!I2233</f>
        <v>UND.</v>
      </c>
      <c r="F5304" s="36"/>
      <c r="G5304" s="66">
        <f>SICODI!J2233</f>
        <v>3192.75</v>
      </c>
    </row>
    <row r="5305" spans="2:7" x14ac:dyDescent="0.2">
      <c r="B5305" s="36">
        <v>2232</v>
      </c>
      <c r="C5305" s="36" t="str">
        <f>SICODI!G2234</f>
        <v>TTC138</v>
      </c>
      <c r="D5305" s="140" t="str">
        <f>SICODI!H2234</f>
        <v>TRANSFORMADOR TRIFASICO AEREO  30 KVA 2.3 / 0.22 KV</v>
      </c>
      <c r="E5305" s="36" t="str">
        <f>SICODI!I2234</f>
        <v>UND.</v>
      </c>
      <c r="F5305" s="36"/>
      <c r="G5305" s="66">
        <f>SICODI!J2234</f>
        <v>3294.86</v>
      </c>
    </row>
    <row r="5306" spans="2:7" x14ac:dyDescent="0.2">
      <c r="B5306" s="36">
        <v>2233</v>
      </c>
      <c r="C5306" s="36" t="str">
        <f>SICODI!G2235</f>
        <v>TTC139</v>
      </c>
      <c r="D5306" s="140" t="str">
        <f>SICODI!H2235</f>
        <v>TRANSFORMADOR TRIFASICO AEREO  30 KVA 13.2 / 0.38-0.22 KV</v>
      </c>
      <c r="E5306" s="36" t="str">
        <f>SICODI!I2235</f>
        <v>UND.</v>
      </c>
      <c r="F5306" s="36"/>
      <c r="G5306" s="66">
        <f>SICODI!J2235</f>
        <v>3358.7</v>
      </c>
    </row>
    <row r="5307" spans="2:7" x14ac:dyDescent="0.2">
      <c r="B5307" s="36">
        <v>2234</v>
      </c>
      <c r="C5307" s="36" t="str">
        <f>SICODI!G2236</f>
        <v>TTC153</v>
      </c>
      <c r="D5307" s="140" t="str">
        <f>SICODI!H2236</f>
        <v>TRANSFORMADOR TRIFASICO AEREO  30 KVA 10 / 0.38-0.22 KV</v>
      </c>
      <c r="E5307" s="36" t="str">
        <f>SICODI!I2236</f>
        <v>UND.</v>
      </c>
      <c r="F5307" s="36"/>
      <c r="G5307" s="66">
        <f>SICODI!J2236</f>
        <v>918.67</v>
      </c>
    </row>
    <row r="5308" spans="2:7" x14ac:dyDescent="0.2">
      <c r="B5308" s="36">
        <v>2235</v>
      </c>
      <c r="C5308" s="36" t="str">
        <f>SICODI!G2237</f>
        <v>TTC154</v>
      </c>
      <c r="D5308" s="140" t="str">
        <f>SICODI!H2237</f>
        <v>TRANSFORMADOR TRIFASICO AEREO  37 KVA 2.3 / 0.38-0.22 KV</v>
      </c>
      <c r="E5308" s="36" t="str">
        <f>SICODI!I2237</f>
        <v>UND.</v>
      </c>
      <c r="F5308" s="36"/>
      <c r="G5308" s="66">
        <f>SICODI!J2237</f>
        <v>3437.81</v>
      </c>
    </row>
    <row r="5309" spans="2:7" x14ac:dyDescent="0.2">
      <c r="B5309" s="36">
        <v>2236</v>
      </c>
      <c r="C5309" s="36" t="str">
        <f>SICODI!G2238</f>
        <v>TTC155</v>
      </c>
      <c r="D5309" s="140" t="str">
        <f>SICODI!H2238</f>
        <v>TRANSFORMADOR TRIFASICO AEREO  37 KVA 5.8 / 0.22 KV</v>
      </c>
      <c r="E5309" s="36" t="str">
        <f>SICODI!I2238</f>
        <v>UND.</v>
      </c>
      <c r="F5309" s="36"/>
      <c r="G5309" s="66">
        <f>SICODI!J2238</f>
        <v>3339.24</v>
      </c>
    </row>
    <row r="5310" spans="2:7" x14ac:dyDescent="0.2">
      <c r="B5310" s="36">
        <v>2237</v>
      </c>
      <c r="C5310" s="36" t="str">
        <f>SICODI!G2239</f>
        <v>TTC156</v>
      </c>
      <c r="D5310" s="140" t="str">
        <f>SICODI!H2239</f>
        <v>TRANSFORMADOR TRIFASICO AEREO  37 KVA 10 / 0.44-0.22 KV</v>
      </c>
      <c r="E5310" s="36" t="str">
        <f>SICODI!I2239</f>
        <v>UND.</v>
      </c>
      <c r="F5310" s="36"/>
      <c r="G5310" s="66">
        <f>SICODI!J2239</f>
        <v>1083.23</v>
      </c>
    </row>
    <row r="5311" spans="2:7" x14ac:dyDescent="0.2">
      <c r="B5311" s="36">
        <v>2238</v>
      </c>
      <c r="C5311" s="36" t="str">
        <f>SICODI!G2240</f>
        <v>TTC157</v>
      </c>
      <c r="D5311" s="140" t="str">
        <f>SICODI!H2240</f>
        <v>TRANSFORMADOR TRIFASICO AEREO  37 KVA 13.2 / 0.38-0.22 KV</v>
      </c>
      <c r="E5311" s="36" t="str">
        <f>SICODI!I2240</f>
        <v>UND.</v>
      </c>
      <c r="F5311" s="36"/>
      <c r="G5311" s="66">
        <f>SICODI!J2240</f>
        <v>3522.01</v>
      </c>
    </row>
    <row r="5312" spans="2:7" x14ac:dyDescent="0.2">
      <c r="B5312" s="36">
        <v>2239</v>
      </c>
      <c r="C5312" s="36" t="str">
        <f>SICODI!G2241</f>
        <v>TTC158</v>
      </c>
      <c r="D5312" s="140" t="str">
        <f>SICODI!H2241</f>
        <v>TRANSFORMADOR TRIFASICO AEREO  37 KVA 13.2 / 0.44-0.22 KV</v>
      </c>
      <c r="E5312" s="36" t="str">
        <f>SICODI!I2241</f>
        <v>UND.</v>
      </c>
      <c r="F5312" s="36"/>
      <c r="G5312" s="66">
        <f>SICODI!J2241</f>
        <v>3522.01</v>
      </c>
    </row>
    <row r="5313" spans="2:7" x14ac:dyDescent="0.2">
      <c r="B5313" s="36">
        <v>2240</v>
      </c>
      <c r="C5313" s="36" t="str">
        <f>SICODI!G2242</f>
        <v>TTC159</v>
      </c>
      <c r="D5313" s="140" t="str">
        <f>SICODI!H2242</f>
        <v>TRANSFORMADOR TRIFASICO AEREO  37 KVA 2.3 / 0.22 KV</v>
      </c>
      <c r="E5313" s="36" t="str">
        <f>SICODI!I2242</f>
        <v>UND.</v>
      </c>
      <c r="F5313" s="36"/>
      <c r="G5313" s="66">
        <f>SICODI!J2242</f>
        <v>3437.81</v>
      </c>
    </row>
    <row r="5314" spans="2:7" x14ac:dyDescent="0.2">
      <c r="B5314" s="36">
        <v>2241</v>
      </c>
      <c r="C5314" s="36" t="str">
        <f>SICODI!G2243</f>
        <v>TTC160</v>
      </c>
      <c r="D5314" s="140" t="str">
        <f>SICODI!H2243</f>
        <v>TRANSFORMADOR TRIFASICO AEREO  40 KVA 10 / 0.38-0.22 KV</v>
      </c>
      <c r="E5314" s="36" t="str">
        <f>SICODI!I2243</f>
        <v>UND.</v>
      </c>
      <c r="F5314" s="36"/>
      <c r="G5314" s="66">
        <f>SICODI!J2243</f>
        <v>1153.75</v>
      </c>
    </row>
    <row r="5315" spans="2:7" x14ac:dyDescent="0.2">
      <c r="B5315" s="36">
        <v>2242</v>
      </c>
      <c r="C5315" s="36" t="str">
        <f>SICODI!G2244</f>
        <v>TTC161</v>
      </c>
      <c r="D5315" s="140" t="str">
        <f>SICODI!H2244</f>
        <v>TRANSFORMADOR TRIFASICO AEREO  40 KVA 13.2 / 0.38-0.22 KV</v>
      </c>
      <c r="E5315" s="36" t="str">
        <f>SICODI!I2244</f>
        <v>UND.</v>
      </c>
      <c r="F5315" s="36"/>
      <c r="G5315" s="66">
        <f>SICODI!J2244</f>
        <v>3592</v>
      </c>
    </row>
    <row r="5316" spans="2:7" x14ac:dyDescent="0.2">
      <c r="B5316" s="36">
        <v>2243</v>
      </c>
      <c r="C5316" s="36" t="str">
        <f>SICODI!G2245</f>
        <v>TTC162</v>
      </c>
      <c r="D5316" s="140" t="str">
        <f>SICODI!H2245</f>
        <v>TRANSFORMADOR TRIFASICO AEREO  50 KVA 2.3 / 0.22 KV</v>
      </c>
      <c r="E5316" s="36" t="str">
        <f>SICODI!I2245</f>
        <v>UND.</v>
      </c>
      <c r="F5316" s="36"/>
      <c r="G5316" s="66">
        <f>SICODI!J2245</f>
        <v>3703.3</v>
      </c>
    </row>
    <row r="5317" spans="2:7" x14ac:dyDescent="0.2">
      <c r="B5317" s="36">
        <v>2244</v>
      </c>
      <c r="C5317" s="36" t="str">
        <f>SICODI!G2246</f>
        <v>TTC163</v>
      </c>
      <c r="D5317" s="140" t="str">
        <f>SICODI!H2246</f>
        <v>TRANSFORMADOR TRIFASICO AEREO  50 KVA 5.8 / 0.22 KV</v>
      </c>
      <c r="E5317" s="36" t="str">
        <f>SICODI!I2246</f>
        <v>UND.</v>
      </c>
      <c r="F5317" s="36"/>
      <c r="G5317" s="66">
        <f>SICODI!J2246</f>
        <v>3660.7</v>
      </c>
    </row>
    <row r="5318" spans="2:7" x14ac:dyDescent="0.2">
      <c r="B5318" s="36">
        <v>2245</v>
      </c>
      <c r="C5318" s="36" t="str">
        <f>SICODI!G2247</f>
        <v>TTC164</v>
      </c>
      <c r="D5318" s="140" t="str">
        <f>SICODI!H2247</f>
        <v>TRANSFORMADOR TRIFASICO AEREO  50 KVA 13.2 / 0.38-0.22 KV</v>
      </c>
      <c r="E5318" s="36" t="str">
        <f>SICODI!I2247</f>
        <v>UND.</v>
      </c>
      <c r="F5318" s="36"/>
      <c r="G5318" s="66">
        <f>SICODI!J2247</f>
        <v>3825.3</v>
      </c>
    </row>
    <row r="5319" spans="2:7" x14ac:dyDescent="0.2">
      <c r="B5319" s="36">
        <v>2246</v>
      </c>
      <c r="C5319" s="36" t="str">
        <f>SICODI!G2248</f>
        <v>TTC165</v>
      </c>
      <c r="D5319" s="140" t="str">
        <f>SICODI!H2248</f>
        <v>TRANSFORMADOR TRIFASICO AEREO  50 KVA 13.2 / 0.44-0.22 KV</v>
      </c>
      <c r="E5319" s="36" t="str">
        <f>SICODI!I2248</f>
        <v>UND.</v>
      </c>
      <c r="F5319" s="36"/>
      <c r="G5319" s="66">
        <f>SICODI!J2248</f>
        <v>3825.3</v>
      </c>
    </row>
    <row r="5320" spans="2:7" x14ac:dyDescent="0.2">
      <c r="B5320" s="36">
        <v>2247</v>
      </c>
      <c r="C5320" s="36" t="str">
        <f>SICODI!G2249</f>
        <v>TTC166</v>
      </c>
      <c r="D5320" s="140" t="str">
        <f>SICODI!H2249</f>
        <v>TRANSFORMADOR TRIFASICO AEREO  75 KVA 5.8 / 0.22 KV</v>
      </c>
      <c r="E5320" s="36" t="str">
        <f>SICODI!I2249</f>
        <v>UND.</v>
      </c>
      <c r="F5320" s="36"/>
      <c r="G5320" s="66">
        <f>SICODI!J2249</f>
        <v>4278.8999999999996</v>
      </c>
    </row>
    <row r="5321" spans="2:7" x14ac:dyDescent="0.2">
      <c r="B5321" s="36">
        <v>2248</v>
      </c>
      <c r="C5321" s="36" t="str">
        <f>SICODI!G2250</f>
        <v>TTC167</v>
      </c>
      <c r="D5321" s="140" t="str">
        <f>SICODI!H2250</f>
        <v>TRANSFORMADOR TRIFASICO AEREO  75 KVA 10 / 0.38-0.22 KV</v>
      </c>
      <c r="E5321" s="36" t="str">
        <f>SICODI!I2250</f>
        <v>UND.</v>
      </c>
      <c r="F5321" s="36"/>
      <c r="G5321" s="66">
        <f>SICODI!J2250</f>
        <v>2034.26</v>
      </c>
    </row>
    <row r="5322" spans="2:7" x14ac:dyDescent="0.2">
      <c r="B5322" s="36">
        <v>2249</v>
      </c>
      <c r="C5322" s="36" t="str">
        <f>SICODI!G2251</f>
        <v>TTC168</v>
      </c>
      <c r="D5322" s="140" t="str">
        <f>SICODI!H2251</f>
        <v>TRANSFORMADOR TRIFASICO AEREO  75 KVA 13.2 / 0.38-0.22 KV</v>
      </c>
      <c r="E5322" s="36" t="str">
        <f>SICODI!I2251</f>
        <v>UND.</v>
      </c>
      <c r="F5322" s="36"/>
      <c r="G5322" s="66">
        <f>SICODI!J2251</f>
        <v>4408.55</v>
      </c>
    </row>
    <row r="5323" spans="2:7" x14ac:dyDescent="0.2">
      <c r="B5323" s="36">
        <v>2250</v>
      </c>
      <c r="C5323" s="36" t="str">
        <f>SICODI!G2252</f>
        <v>TTC169</v>
      </c>
      <c r="D5323" s="140" t="str">
        <f>SICODI!H2252</f>
        <v>TRANSFORMADOR TRIFASICO AEREO  80 KVA 2.3 / 0.38-0.22 KV</v>
      </c>
      <c r="E5323" s="36" t="str">
        <f>SICODI!I2252</f>
        <v>UND.</v>
      </c>
      <c r="F5323" s="36"/>
      <c r="G5323" s="66">
        <f>SICODI!J2252</f>
        <v>4315.96</v>
      </c>
    </row>
    <row r="5324" spans="2:7" x14ac:dyDescent="0.2">
      <c r="B5324" s="36">
        <v>2251</v>
      </c>
      <c r="C5324" s="36" t="str">
        <f>SICODI!G2253</f>
        <v>TTC170</v>
      </c>
      <c r="D5324" s="140" t="str">
        <f>SICODI!H2253</f>
        <v>TRANSFORMADOR TRIFASICO AEREO  80 KVA 10 / 0.44-0.22 KV</v>
      </c>
      <c r="E5324" s="36" t="str">
        <f>SICODI!I2253</f>
        <v>UND.</v>
      </c>
      <c r="F5324" s="36"/>
      <c r="G5324" s="66">
        <f>SICODI!J2253</f>
        <v>2094.0700000000002</v>
      </c>
    </row>
    <row r="5325" spans="2:7" x14ac:dyDescent="0.2">
      <c r="B5325" s="36">
        <v>2252</v>
      </c>
      <c r="C5325" s="36" t="str">
        <f>SICODI!G2254</f>
        <v>TTC171</v>
      </c>
      <c r="D5325" s="140" t="str">
        <f>SICODI!H2254</f>
        <v>TRANSFORMADOR TRIFASICO AEREO  80 KVA 13.2 / 0.38-0.22 KV</v>
      </c>
      <c r="E5325" s="36" t="str">
        <f>SICODI!I2254</f>
        <v>UND.</v>
      </c>
      <c r="F5325" s="36"/>
      <c r="G5325" s="66">
        <f>SICODI!J2254</f>
        <v>4525.2</v>
      </c>
    </row>
    <row r="5326" spans="2:7" x14ac:dyDescent="0.2">
      <c r="B5326" s="36">
        <v>2253</v>
      </c>
      <c r="C5326" s="36" t="str">
        <f>SICODI!G2255</f>
        <v>TTC172</v>
      </c>
      <c r="D5326" s="140" t="str">
        <f>SICODI!H2255</f>
        <v>TRANSFORMADOR TRIFASICO AEREO  90 KVA 10 / 0.38-0.22 KV</v>
      </c>
      <c r="E5326" s="36" t="str">
        <f>SICODI!I2255</f>
        <v>UND.</v>
      </c>
      <c r="F5326" s="36"/>
      <c r="G5326" s="66">
        <f>SICODI!J2255</f>
        <v>2329.15</v>
      </c>
    </row>
    <row r="5327" spans="2:7" x14ac:dyDescent="0.2">
      <c r="B5327" s="36">
        <v>2254</v>
      </c>
      <c r="C5327" s="36" t="str">
        <f>SICODI!G2256</f>
        <v>TTC173</v>
      </c>
      <c r="D5327" s="140" t="str">
        <f>SICODI!H2256</f>
        <v>TRANSFORMADOR TRIFASICO AEREO  125 KVA   2.3 / 0.22 KV</v>
      </c>
      <c r="E5327" s="36" t="str">
        <f>SICODI!I2256</f>
        <v>UND.</v>
      </c>
      <c r="F5327" s="36"/>
      <c r="G5327" s="66">
        <f>SICODI!J2256</f>
        <v>5234.95</v>
      </c>
    </row>
    <row r="5328" spans="2:7" x14ac:dyDescent="0.2">
      <c r="B5328" s="36">
        <v>2255</v>
      </c>
      <c r="C5328" s="36" t="str">
        <f>SICODI!G2257</f>
        <v>TTC174</v>
      </c>
      <c r="D5328" s="140" t="str">
        <f>SICODI!H2257</f>
        <v>TRANSFORMADOR TRIFASICO AEREO  125 KVA  13.2 / 0.38-0.22 KV</v>
      </c>
      <c r="E5328" s="36" t="str">
        <f>SICODI!I2257</f>
        <v>UND.</v>
      </c>
      <c r="F5328" s="36"/>
      <c r="G5328" s="66">
        <f>SICODI!J2257</f>
        <v>5575.05</v>
      </c>
    </row>
    <row r="5329" spans="2:7" x14ac:dyDescent="0.2">
      <c r="B5329" s="36">
        <v>2256</v>
      </c>
      <c r="C5329" s="36" t="str">
        <f>SICODI!G2258</f>
        <v>TTC175</v>
      </c>
      <c r="D5329" s="140" t="str">
        <f>SICODI!H2258</f>
        <v>TRANSFORMADOR TRIFASICO AEREO  150 KVA   2.3 / 0.38-0.22 KV</v>
      </c>
      <c r="E5329" s="36" t="str">
        <f>SICODI!I2258</f>
        <v>UND.</v>
      </c>
      <c r="F5329" s="36"/>
      <c r="G5329" s="66">
        <f>SICODI!J2258</f>
        <v>5745.5</v>
      </c>
    </row>
    <row r="5330" spans="2:7" x14ac:dyDescent="0.2">
      <c r="B5330" s="36">
        <v>2257</v>
      </c>
      <c r="C5330" s="36" t="str">
        <f>SICODI!G2259</f>
        <v>TTC176</v>
      </c>
      <c r="D5330" s="140" t="str">
        <f>SICODI!H2259</f>
        <v>TRANSFORMADOR TRIFASICO AEREO  150 KVA   10 / 0.38-0.22 KV</v>
      </c>
      <c r="E5330" s="36" t="str">
        <f>SICODI!I2259</f>
        <v>UND.</v>
      </c>
      <c r="F5330" s="36"/>
      <c r="G5330" s="66">
        <f>SICODI!J2259</f>
        <v>3739.63</v>
      </c>
    </row>
    <row r="5331" spans="2:7" x14ac:dyDescent="0.2">
      <c r="B5331" s="36">
        <v>2258</v>
      </c>
      <c r="C5331" s="36" t="str">
        <f>SICODI!G2260</f>
        <v>TTC177</v>
      </c>
      <c r="D5331" s="140" t="str">
        <f>SICODI!H2260</f>
        <v>TRANSFORMADOR TRIFASICO AEREO  150 KVA  13.2 / 0.38-0.22 KV</v>
      </c>
      <c r="E5331" s="36" t="str">
        <f>SICODI!I2260</f>
        <v>UND.</v>
      </c>
      <c r="F5331" s="36"/>
      <c r="G5331" s="66">
        <f>SICODI!J2260</f>
        <v>6158.3</v>
      </c>
    </row>
    <row r="5332" spans="2:7" x14ac:dyDescent="0.2">
      <c r="B5332" s="36">
        <v>2259</v>
      </c>
      <c r="C5332" s="36" t="str">
        <f>SICODI!G2261</f>
        <v>TTC178</v>
      </c>
      <c r="D5332" s="140" t="str">
        <f>SICODI!H2261</f>
        <v>TRANSFORMADOR TRIFASICO AEREO  175 KVA   10 / 0.38-0.22 KV</v>
      </c>
      <c r="E5332" s="36" t="str">
        <f>SICODI!I2261</f>
        <v>UND.</v>
      </c>
      <c r="F5332" s="36"/>
      <c r="G5332" s="66">
        <f>SICODI!J2261</f>
        <v>4327.33</v>
      </c>
    </row>
    <row r="5333" spans="2:7" x14ac:dyDescent="0.2">
      <c r="B5333" s="36">
        <v>2260</v>
      </c>
      <c r="C5333" s="36" t="str">
        <f>SICODI!G2262</f>
        <v>TTC179</v>
      </c>
      <c r="D5333" s="140" t="str">
        <f>SICODI!H2262</f>
        <v>TRANSFORMADOR TRIFASICO AEREO  200 KVA   2.3 / 0.22 KV</v>
      </c>
      <c r="E5333" s="36" t="str">
        <f>SICODI!I2262</f>
        <v>UND.</v>
      </c>
      <c r="F5333" s="36"/>
      <c r="G5333" s="66">
        <f>SICODI!J2262</f>
        <v>6766.6</v>
      </c>
    </row>
    <row r="5334" spans="2:7" x14ac:dyDescent="0.2">
      <c r="B5334" s="36">
        <v>2261</v>
      </c>
      <c r="C5334" s="36" t="str">
        <f>SICODI!G2263</f>
        <v>TTC180</v>
      </c>
      <c r="D5334" s="140" t="str">
        <f>SICODI!H2263</f>
        <v>TRANSFORMADOR TRIFASICO AEREO  200 KVA   10 / 0.44-0.22 KV</v>
      </c>
      <c r="E5334" s="36" t="str">
        <f>SICODI!I2263</f>
        <v>UND.</v>
      </c>
      <c r="F5334" s="36"/>
      <c r="G5334" s="66">
        <f>SICODI!J2263</f>
        <v>4834.6099999999997</v>
      </c>
    </row>
    <row r="5335" spans="2:7" x14ac:dyDescent="0.2">
      <c r="B5335" s="36">
        <v>2262</v>
      </c>
      <c r="C5335" s="36" t="str">
        <f>SICODI!G2264</f>
        <v>TTC181</v>
      </c>
      <c r="D5335" s="140" t="str">
        <f>SICODI!H2264</f>
        <v>TRANSFORMADOR TRIFASICO AEREO  200 KVA  13.2 / 0.38-0.22 KV</v>
      </c>
      <c r="E5335" s="36" t="str">
        <f>SICODI!I2264</f>
        <v>UND.</v>
      </c>
      <c r="F5335" s="36"/>
      <c r="G5335" s="66">
        <f>SICODI!J2264</f>
        <v>7324.8</v>
      </c>
    </row>
    <row r="5336" spans="2:7" x14ac:dyDescent="0.2">
      <c r="B5336" s="36">
        <v>2263</v>
      </c>
      <c r="C5336" s="36" t="str">
        <f>SICODI!G2265</f>
        <v>TTC182</v>
      </c>
      <c r="D5336" s="140" t="str">
        <f>SICODI!H2265</f>
        <v>TRANSFORMADOR TRIFASICO AEREO  220 KVA   10 / 0.38-0.22 KV</v>
      </c>
      <c r="E5336" s="36" t="str">
        <f>SICODI!I2265</f>
        <v>UND.</v>
      </c>
      <c r="F5336" s="36"/>
      <c r="G5336" s="66">
        <f>SICODI!J2265</f>
        <v>5385.19</v>
      </c>
    </row>
    <row r="5337" spans="2:7" x14ac:dyDescent="0.2">
      <c r="B5337" s="36">
        <v>2264</v>
      </c>
      <c r="C5337" s="36" t="str">
        <f>SICODI!G2266</f>
        <v>TTC183</v>
      </c>
      <c r="D5337" s="140" t="str">
        <f>SICODI!H2266</f>
        <v>TRANSFORMADOR TRIFASICO AEREO  225 KVA   10 / 0.38-0.22 KV</v>
      </c>
      <c r="E5337" s="36" t="str">
        <f>SICODI!I2266</f>
        <v>UND.</v>
      </c>
      <c r="F5337" s="36"/>
      <c r="G5337" s="66">
        <f>SICODI!J2266</f>
        <v>5502.73</v>
      </c>
    </row>
    <row r="5338" spans="2:7" x14ac:dyDescent="0.2">
      <c r="B5338" s="36">
        <v>2265</v>
      </c>
      <c r="C5338" s="36" t="str">
        <f>SICODI!G2267</f>
        <v>TTC184</v>
      </c>
      <c r="D5338" s="140" t="str">
        <f>SICODI!H2267</f>
        <v>TRANSFORMADOR TRIFASICO AEREO 250 KVA 13.2 / 0.38-0.22 KV</v>
      </c>
      <c r="E5338" s="36" t="str">
        <f>SICODI!I2267</f>
        <v>UND.</v>
      </c>
      <c r="F5338" s="36"/>
      <c r="G5338" s="66">
        <f>SICODI!J2267</f>
        <v>8491.2999999999993</v>
      </c>
    </row>
    <row r="5339" spans="2:7" x14ac:dyDescent="0.2">
      <c r="B5339" s="36">
        <v>2266</v>
      </c>
      <c r="C5339" s="36" t="str">
        <f>SICODI!G2268</f>
        <v>TTC185</v>
      </c>
      <c r="D5339" s="140" t="str">
        <f>SICODI!H2268</f>
        <v>TRANSFORMADOR TRIFASICO AEREO  315 KVA   10 / 0.38-0.22 KV</v>
      </c>
      <c r="E5339" s="36" t="str">
        <f>SICODI!I2268</f>
        <v>UND.</v>
      </c>
      <c r="F5339" s="36"/>
      <c r="G5339" s="66">
        <f>SICODI!J2268</f>
        <v>7618.45</v>
      </c>
    </row>
    <row r="5340" spans="2:7" x14ac:dyDescent="0.2">
      <c r="B5340" s="36">
        <v>2267</v>
      </c>
      <c r="C5340" s="36" t="str">
        <f>SICODI!G2269</f>
        <v>TTC186</v>
      </c>
      <c r="D5340" s="140" t="str">
        <f>SICODI!H2269</f>
        <v>TRANSFORMADOR TRIFASICO AEREO  315 KVA   10 / 0.44-0.22 KV</v>
      </c>
      <c r="E5340" s="36" t="str">
        <f>SICODI!I2269</f>
        <v>UND.</v>
      </c>
      <c r="F5340" s="36"/>
      <c r="G5340" s="66">
        <f>SICODI!J2269</f>
        <v>7618.45</v>
      </c>
    </row>
    <row r="5341" spans="2:7" x14ac:dyDescent="0.2">
      <c r="B5341" s="36">
        <v>2268</v>
      </c>
      <c r="C5341" s="36" t="str">
        <f>SICODI!G2270</f>
        <v>TTC187</v>
      </c>
      <c r="D5341" s="140" t="str">
        <f>SICODI!H2270</f>
        <v>TRANSFORMADOR TRIFASICO AEREO  315 KVA  13.2 / 0.38-0.22 KV</v>
      </c>
      <c r="E5341" s="36" t="str">
        <f>SICODI!I2270</f>
        <v>UND.</v>
      </c>
      <c r="F5341" s="36"/>
      <c r="G5341" s="66">
        <f>SICODI!J2270</f>
        <v>10007.75</v>
      </c>
    </row>
    <row r="5342" spans="2:7" x14ac:dyDescent="0.2">
      <c r="B5342" s="36">
        <v>2269</v>
      </c>
      <c r="C5342" s="36" t="str">
        <f>SICODI!G2271</f>
        <v>TTC188</v>
      </c>
      <c r="D5342" s="140" t="str">
        <f>SICODI!H2271</f>
        <v>TRANSFORMADOR TRIFASICO AEREO  320 KVA   10 / 0.44-0.22 KV</v>
      </c>
      <c r="E5342" s="36" t="str">
        <f>SICODI!I2271</f>
        <v>UND.</v>
      </c>
      <c r="F5342" s="36"/>
      <c r="G5342" s="66">
        <f>SICODI!J2271</f>
        <v>7735.99</v>
      </c>
    </row>
    <row r="5343" spans="2:7" x14ac:dyDescent="0.2">
      <c r="B5343" s="36">
        <v>2270</v>
      </c>
      <c r="C5343" s="36" t="str">
        <f>SICODI!G2272</f>
        <v>TTC189</v>
      </c>
      <c r="D5343" s="140" t="str">
        <f>SICODI!H2272</f>
        <v>TRANSFORMADOR TRIFASICO AEREO 400 KVA 10 / 0.38-0.22 KV</v>
      </c>
      <c r="E5343" s="36" t="str">
        <f>SICODI!I2272</f>
        <v>UND.</v>
      </c>
      <c r="F5343" s="36"/>
      <c r="G5343" s="66">
        <f>SICODI!J2272</f>
        <v>9616.6299999999992</v>
      </c>
    </row>
    <row r="5344" spans="2:7" x14ac:dyDescent="0.2">
      <c r="B5344" s="36">
        <v>2271</v>
      </c>
      <c r="C5344" s="36" t="str">
        <f>SICODI!G2273</f>
        <v>TTC47</v>
      </c>
      <c r="D5344" s="140" t="str">
        <f>SICODI!H2273</f>
        <v>TRANSFORMADOR TRIFASICO AEREO  15 KVA 2.3 / 0.44-0.22 KV</v>
      </c>
      <c r="E5344" s="36" t="str">
        <f>SICODI!I2273</f>
        <v>UND.</v>
      </c>
      <c r="F5344" s="36"/>
      <c r="G5344" s="66">
        <f>SICODI!J2273</f>
        <v>2757.33</v>
      </c>
    </row>
    <row r="5345" spans="2:7" x14ac:dyDescent="0.2">
      <c r="B5345" s="36">
        <v>2272</v>
      </c>
      <c r="C5345" s="36" t="str">
        <f>SICODI!G2274</f>
        <v>TTE01</v>
      </c>
      <c r="D5345" s="140" t="str">
        <f>SICODI!H2274</f>
        <v>TRANSFORMADOR DE 650 KVA TRIFASICO 2,3KV/10KV</v>
      </c>
      <c r="E5345" s="36" t="str">
        <f>SICODI!I2274</f>
        <v>UND.</v>
      </c>
      <c r="F5345" s="36"/>
      <c r="G5345" s="66">
        <f>SICODI!J2274</f>
        <v>15956.5</v>
      </c>
    </row>
    <row r="5346" spans="2:7" x14ac:dyDescent="0.2">
      <c r="B5346" s="36">
        <v>2273</v>
      </c>
      <c r="C5346" s="36" t="str">
        <f>SICODI!G2275</f>
        <v>TTE02</v>
      </c>
      <c r="D5346" s="140" t="str">
        <f>SICODI!H2275</f>
        <v>TRANSFORMADOR DE 1100 KVA TRIFASICO 2,3KV/10KV</v>
      </c>
      <c r="E5346" s="36" t="str">
        <f>SICODI!I2275</f>
        <v>UND.</v>
      </c>
      <c r="F5346" s="36"/>
      <c r="G5346" s="66">
        <f>SICODI!J2275</f>
        <v>25146.400000000001</v>
      </c>
    </row>
    <row r="5347" spans="2:7" x14ac:dyDescent="0.2">
      <c r="B5347" s="36">
        <v>2274</v>
      </c>
      <c r="C5347" s="36" t="str">
        <f>SICODI!G2276</f>
        <v>TTE03</v>
      </c>
      <c r="D5347" s="140" t="str">
        <f>SICODI!H2276</f>
        <v>TRANSFORMADOR DE 3 MVA TRIFASICO 10KV/22,9KV</v>
      </c>
      <c r="E5347" s="36" t="str">
        <f>SICODI!I2276</f>
        <v>UND.</v>
      </c>
      <c r="F5347" s="36"/>
      <c r="G5347" s="66">
        <f>SICODI!J2276</f>
        <v>96097.5</v>
      </c>
    </row>
    <row r="5348" spans="2:7" x14ac:dyDescent="0.2">
      <c r="B5348" s="36">
        <v>2275</v>
      </c>
      <c r="C5348" s="36" t="str">
        <f>SICODI!G2277</f>
        <v>TTP01</v>
      </c>
      <c r="D5348" s="140" t="str">
        <f>SICODI!H2277</f>
        <v>TRANSFORMADOR COMPACTO PEDESTAL DE 100 KVA TRIFASICO</v>
      </c>
      <c r="E5348" s="36" t="str">
        <f>SICODI!I2277</f>
        <v>UND.</v>
      </c>
      <c r="F5348" s="36"/>
      <c r="G5348" s="66">
        <f>SICODI!J2277</f>
        <v>9599.5</v>
      </c>
    </row>
    <row r="5349" spans="2:7" x14ac:dyDescent="0.2">
      <c r="B5349" s="36">
        <v>2276</v>
      </c>
      <c r="C5349" s="36" t="str">
        <f>SICODI!G2278</f>
        <v>TTP02</v>
      </c>
      <c r="D5349" s="140" t="str">
        <f>SICODI!H2278</f>
        <v>TRANSFORMADOR COMPACTO PEDESTAL DE 160 KVA TRIFASICO</v>
      </c>
      <c r="E5349" s="36" t="str">
        <f>SICODI!I2278</f>
        <v>UND.</v>
      </c>
      <c r="F5349" s="36"/>
      <c r="G5349" s="66">
        <f>SICODI!J2278</f>
        <v>10948</v>
      </c>
    </row>
    <row r="5350" spans="2:7" x14ac:dyDescent="0.2">
      <c r="B5350" s="36">
        <v>2277</v>
      </c>
      <c r="C5350" s="36" t="str">
        <f>SICODI!G2279</f>
        <v>TTP03</v>
      </c>
      <c r="D5350" s="140" t="str">
        <f>SICODI!H2279</f>
        <v>TRANSFORMADOR COMPACTO PEDESTAL DE 250 KVA TRIFASICO</v>
      </c>
      <c r="E5350" s="36" t="str">
        <f>SICODI!I2279</f>
        <v>UND.</v>
      </c>
      <c r="F5350" s="36"/>
      <c r="G5350" s="66">
        <f>SICODI!J2279</f>
        <v>12602.1</v>
      </c>
    </row>
    <row r="5351" spans="2:7" x14ac:dyDescent="0.2">
      <c r="B5351" s="36">
        <v>2278</v>
      </c>
      <c r="C5351" s="36" t="str">
        <f>SICODI!G2280</f>
        <v>TTP04</v>
      </c>
      <c r="D5351" s="140" t="str">
        <f>SICODI!H2280</f>
        <v>TRANSFORMADOR COMPACTO PEDESTAL DE 400 KVA TRIFASICO</v>
      </c>
      <c r="E5351" s="36" t="str">
        <f>SICODI!I2280</f>
        <v>UND.</v>
      </c>
      <c r="F5351" s="36"/>
      <c r="G5351" s="66">
        <f>SICODI!J2280</f>
        <v>13476</v>
      </c>
    </row>
    <row r="5352" spans="2:7" x14ac:dyDescent="0.2">
      <c r="B5352" s="36">
        <v>2279</v>
      </c>
      <c r="C5352" s="36" t="str">
        <f>SICODI!G2281</f>
        <v>TTP05</v>
      </c>
      <c r="D5352" s="140" t="str">
        <f>SICODI!H2281</f>
        <v>TRANSFORMADOR COMPACTO PEDESTAL DE 630 KVA TRIFASICO</v>
      </c>
      <c r="E5352" s="36" t="str">
        <f>SICODI!I2281</f>
        <v>UND.</v>
      </c>
      <c r="F5352" s="36"/>
      <c r="G5352" s="66">
        <f>SICODI!J2281</f>
        <v>18955.87</v>
      </c>
    </row>
    <row r="5353" spans="2:7" x14ac:dyDescent="0.2">
      <c r="B5353" s="36">
        <v>2280</v>
      </c>
      <c r="C5353" s="36" t="str">
        <f>SICODI!G2282</f>
        <v>TTP06</v>
      </c>
      <c r="D5353" s="140" t="str">
        <f>SICODI!H2282</f>
        <v>TRANSFORMADOR COMPACTO PEDESTAL DE 37 KVA TRIFASICO</v>
      </c>
      <c r="E5353" s="36" t="str">
        <f>SICODI!I2282</f>
        <v>UND.</v>
      </c>
      <c r="F5353" s="36"/>
      <c r="G5353" s="66">
        <f>SICODI!J2282</f>
        <v>8522.52</v>
      </c>
    </row>
    <row r="5354" spans="2:7" x14ac:dyDescent="0.2">
      <c r="B5354" s="36">
        <v>2281</v>
      </c>
      <c r="C5354" s="36" t="str">
        <f>SICODI!G2283</f>
        <v>TTP07</v>
      </c>
      <c r="D5354" s="140" t="str">
        <f>SICODI!H2283</f>
        <v>TRANSFORMADOR COMPACTO PEDESTAL DE 50 KVA TRIFASICO</v>
      </c>
      <c r="E5354" s="36" t="str">
        <f>SICODI!I2283</f>
        <v>UND.</v>
      </c>
      <c r="F5354" s="36"/>
      <c r="G5354" s="66">
        <f>SICODI!J2283</f>
        <v>8744.75</v>
      </c>
    </row>
    <row r="5355" spans="2:7" x14ac:dyDescent="0.2">
      <c r="B5355" s="36">
        <v>2282</v>
      </c>
      <c r="C5355" s="36" t="str">
        <f>SICODI!G2284</f>
        <v>TTP08</v>
      </c>
      <c r="D5355" s="140" t="str">
        <f>SICODI!H2284</f>
        <v>TRANSFORMADOR COMPACTO PEDESTAL DE 75 KVA TRIFASICO</v>
      </c>
      <c r="E5355" s="36" t="str">
        <f>SICODI!I2284</f>
        <v>UND.</v>
      </c>
      <c r="F5355" s="36"/>
      <c r="G5355" s="66">
        <f>SICODI!J2284</f>
        <v>9172.1299999999992</v>
      </c>
    </row>
    <row r="5356" spans="2:7" x14ac:dyDescent="0.2">
      <c r="B5356" s="36">
        <v>2283</v>
      </c>
      <c r="C5356" s="36" t="str">
        <f>SICODI!G2285</f>
        <v>TTP09</v>
      </c>
      <c r="D5356" s="140" t="str">
        <f>SICODI!H2285</f>
        <v>TRANSFORMADOR COMPACTO PEDESTAL DE 80 KVA TRIFASICO</v>
      </c>
      <c r="E5356" s="36" t="str">
        <f>SICODI!I2285</f>
        <v>UND.</v>
      </c>
      <c r="F5356" s="36"/>
      <c r="G5356" s="66">
        <f>SICODI!J2285</f>
        <v>9257.6</v>
      </c>
    </row>
    <row r="5357" spans="2:7" x14ac:dyDescent="0.2">
      <c r="B5357" s="36">
        <v>2284</v>
      </c>
      <c r="C5357" s="36" t="str">
        <f>SICODI!G2286</f>
        <v>TTP10</v>
      </c>
      <c r="D5357" s="140" t="str">
        <f>SICODI!H2286</f>
        <v>TRANSFORMADOR COMPACTO PEDESTAL DE 110 KVA TRIFASICO</v>
      </c>
      <c r="E5357" s="36" t="str">
        <f>SICODI!I2286</f>
        <v>UND.</v>
      </c>
      <c r="F5357" s="36"/>
      <c r="G5357" s="66">
        <f>SICODI!J2286</f>
        <v>9770.4500000000007</v>
      </c>
    </row>
    <row r="5358" spans="2:7" x14ac:dyDescent="0.2">
      <c r="B5358" s="36">
        <v>2285</v>
      </c>
      <c r="C5358" s="36" t="str">
        <f>SICODI!G2287</f>
        <v>TTP11</v>
      </c>
      <c r="D5358" s="140" t="str">
        <f>SICODI!H2287</f>
        <v>TRANSFORMADOR COMPACTO PEDESTAL DE 150 KVA TRIFASICO</v>
      </c>
      <c r="E5358" s="36" t="str">
        <f>SICODI!I2287</f>
        <v>UND.</v>
      </c>
      <c r="F5358" s="36"/>
      <c r="G5358" s="66">
        <f>SICODI!J2287</f>
        <v>10454.25</v>
      </c>
    </row>
    <row r="5359" spans="2:7" x14ac:dyDescent="0.2">
      <c r="B5359" s="36">
        <v>2286</v>
      </c>
      <c r="C5359" s="36" t="str">
        <f>SICODI!G2288</f>
        <v>TTP12</v>
      </c>
      <c r="D5359" s="140" t="str">
        <f>SICODI!H2288</f>
        <v>TRANSFORMADOR COMPACTO PEDESTAL DE 200 KVA TRIFASICO</v>
      </c>
      <c r="E5359" s="36" t="str">
        <f>SICODI!I2288</f>
        <v>UND.</v>
      </c>
      <c r="F5359" s="36"/>
      <c r="G5359" s="66">
        <f>SICODI!J2288</f>
        <v>11309</v>
      </c>
    </row>
    <row r="5360" spans="2:7" x14ac:dyDescent="0.2">
      <c r="B5360" s="36">
        <v>2287</v>
      </c>
      <c r="C5360" s="36" t="str">
        <f>SICODI!G2289</f>
        <v>TTP13</v>
      </c>
      <c r="D5360" s="140" t="str">
        <f>SICODI!H2289</f>
        <v>TRANSFORMADOR COMPACTO PEDESTAL DE 300 KVA TRIFASICO</v>
      </c>
      <c r="E5360" s="36" t="str">
        <f>SICODI!I2289</f>
        <v>UND.</v>
      </c>
      <c r="F5360" s="36"/>
      <c r="G5360" s="66">
        <f>SICODI!J2289</f>
        <v>13018.5</v>
      </c>
    </row>
    <row r="5361" spans="2:7" x14ac:dyDescent="0.2">
      <c r="B5361" s="36">
        <v>2288</v>
      </c>
      <c r="C5361" s="36" t="str">
        <f>SICODI!G2290</f>
        <v>TTP14</v>
      </c>
      <c r="D5361" s="140" t="str">
        <f>SICODI!H2290</f>
        <v>TRANSFORMADOR COMPACTO PEDESTAL DE 315 KVA TRIFASICO</v>
      </c>
      <c r="E5361" s="36" t="str">
        <f>SICODI!I2290</f>
        <v>UND.</v>
      </c>
      <c r="F5361" s="36"/>
      <c r="G5361" s="66">
        <f>SICODI!J2290</f>
        <v>13018.5</v>
      </c>
    </row>
    <row r="5362" spans="2:7" x14ac:dyDescent="0.2">
      <c r="B5362" s="36">
        <v>2289</v>
      </c>
      <c r="C5362" s="36" t="str">
        <f>SICODI!G2291</f>
        <v>TTP15</v>
      </c>
      <c r="D5362" s="140" t="str">
        <f>SICODI!H2291</f>
        <v>TRANSFORMADOR COMPACTO PEDESTAL DE 320 KVA TRIFASICO</v>
      </c>
      <c r="E5362" s="36" t="str">
        <f>SICODI!I2291</f>
        <v>UND.</v>
      </c>
      <c r="F5362" s="36"/>
      <c r="G5362" s="66">
        <f>SICODI!J2291</f>
        <v>13360.4</v>
      </c>
    </row>
    <row r="5363" spans="2:7" x14ac:dyDescent="0.2">
      <c r="B5363" s="36">
        <v>2290</v>
      </c>
      <c r="C5363" s="36" t="str">
        <f>SICODI!G2292</f>
        <v>TTP16</v>
      </c>
      <c r="D5363" s="140" t="str">
        <f>SICODI!H2292</f>
        <v>TRANSFORMADOR COMPACTO PEDESTAL DE 500 KVA TRIFASICO</v>
      </c>
      <c r="E5363" s="36" t="str">
        <f>SICODI!I2292</f>
        <v>UND.</v>
      </c>
      <c r="F5363" s="36"/>
      <c r="G5363" s="66">
        <f>SICODI!J2292</f>
        <v>16437.5</v>
      </c>
    </row>
    <row r="5364" spans="2:7" x14ac:dyDescent="0.2">
      <c r="B5364" s="36">
        <v>2291</v>
      </c>
      <c r="C5364" s="36" t="str">
        <f>SICODI!G2293</f>
        <v>TTP17</v>
      </c>
      <c r="D5364" s="140" t="str">
        <f>SICODI!H2293</f>
        <v>TRANSFORMADOR COMPACTO PEDESTAL DE 640 KVA TRIFASICO</v>
      </c>
      <c r="E5364" s="36" t="str">
        <f>SICODI!I2293</f>
        <v>UND.</v>
      </c>
      <c r="F5364" s="36"/>
      <c r="G5364" s="66">
        <f>SICODI!J2293</f>
        <v>18830.8</v>
      </c>
    </row>
    <row r="5365" spans="2:7" x14ac:dyDescent="0.2">
      <c r="B5365" s="36">
        <v>2292</v>
      </c>
      <c r="C5365" s="36" t="str">
        <f>SICODI!G2294</f>
        <v>TTP18</v>
      </c>
      <c r="D5365" s="140" t="str">
        <f>SICODI!H2294</f>
        <v>TRANSFORMADOR COMPACTO PEDESTAL DE 37.5 KVA TRIFASICO 10 / 0.38-0.22 KV</v>
      </c>
      <c r="E5365" s="36" t="str">
        <f>SICODI!I2294</f>
        <v>UND.</v>
      </c>
      <c r="F5365" s="36"/>
      <c r="G5365" s="66">
        <f>SICODI!J2294</f>
        <v>8478.5</v>
      </c>
    </row>
    <row r="5366" spans="2:7" x14ac:dyDescent="0.2">
      <c r="B5366" s="36">
        <v>2293</v>
      </c>
      <c r="C5366" s="36" t="str">
        <f>SICODI!G2295</f>
        <v>TTP19</v>
      </c>
      <c r="D5366" s="140" t="str">
        <f>SICODI!H2295</f>
        <v>TRANSFORMADOR COMPACTO PEDESTAL DE 75 KVA TRIFASICO 10 / 0.38-0.22 KV</v>
      </c>
      <c r="E5366" s="36" t="str">
        <f>SICODI!I2295</f>
        <v>UND.</v>
      </c>
      <c r="F5366" s="36"/>
      <c r="G5366" s="66">
        <f>SICODI!J2295</f>
        <v>9136.4</v>
      </c>
    </row>
    <row r="5367" spans="2:7" x14ac:dyDescent="0.2">
      <c r="B5367" s="36">
        <v>2294</v>
      </c>
      <c r="C5367" s="36" t="str">
        <f>SICODI!G2296</f>
        <v>TTP20</v>
      </c>
      <c r="D5367" s="140" t="str">
        <f>SICODI!H2296</f>
        <v>TRANSFORMADOR COMPACTO PEDESTAL DE 100 KVA TRIFASICO 10 / 0.38-0.22 KV</v>
      </c>
      <c r="E5367" s="36" t="str">
        <f>SICODI!I2296</f>
        <v>UND.</v>
      </c>
      <c r="F5367" s="36"/>
      <c r="G5367" s="66">
        <f>SICODI!J2296</f>
        <v>9569.23</v>
      </c>
    </row>
    <row r="5368" spans="2:7" x14ac:dyDescent="0.2">
      <c r="B5368" s="36">
        <v>2295</v>
      </c>
      <c r="C5368" s="36" t="str">
        <f>SICODI!G2297</f>
        <v>TTP21</v>
      </c>
      <c r="D5368" s="140" t="str">
        <f>SICODI!H2297</f>
        <v>TRANSFORMADOR COMPACTO PEDESTAL DE 150 KVA TRIFASICO 10 / 0.38-0.22 KV</v>
      </c>
      <c r="E5368" s="36" t="str">
        <f>SICODI!I2297</f>
        <v>UND.</v>
      </c>
      <c r="F5368" s="36"/>
      <c r="G5368" s="66">
        <f>SICODI!J2297</f>
        <v>10434.89</v>
      </c>
    </row>
    <row r="5369" spans="2:7" x14ac:dyDescent="0.2">
      <c r="B5369" s="36">
        <v>2296</v>
      </c>
      <c r="C5369" s="36" t="str">
        <f>SICODI!G2298</f>
        <v>TTP22</v>
      </c>
      <c r="D5369" s="140" t="str">
        <f>SICODI!H2298</f>
        <v>TRANSFORMADOR COMPACTO PEDESTAL DE 160 KVA TRIFASICO 10 / 0.38-0.22 KV</v>
      </c>
      <c r="E5369" s="36" t="str">
        <f>SICODI!I2298</f>
        <v>UND.</v>
      </c>
      <c r="F5369" s="36"/>
      <c r="G5369" s="66">
        <f>SICODI!J2298</f>
        <v>10608.03</v>
      </c>
    </row>
    <row r="5370" spans="2:7" x14ac:dyDescent="0.2">
      <c r="B5370" s="36">
        <v>2297</v>
      </c>
      <c r="C5370" s="36" t="str">
        <f>SICODI!G2299</f>
        <v>TTP23</v>
      </c>
      <c r="D5370" s="140" t="str">
        <f>SICODI!H2299</f>
        <v>TRANSFORMADOR COMPACTO PEDESTAL DE 200 KVA TRIFASICO 10 / 0.38-0.22 KV</v>
      </c>
      <c r="E5370" s="36" t="str">
        <f>SICODI!I2299</f>
        <v>UND.</v>
      </c>
      <c r="F5370" s="36"/>
      <c r="G5370" s="66">
        <f>SICODI!J2299</f>
        <v>11300.55</v>
      </c>
    </row>
    <row r="5371" spans="2:7" x14ac:dyDescent="0.2">
      <c r="B5371" s="36">
        <v>2298</v>
      </c>
      <c r="C5371" s="36" t="str">
        <f>SICODI!G2300</f>
        <v>TTP24</v>
      </c>
      <c r="D5371" s="140" t="str">
        <f>SICODI!H2300</f>
        <v>TRANSFORMADOR COMPACTO PEDESTAL DE 200 KVA TRIFASICO 10 / 0.44-0.22 KV</v>
      </c>
      <c r="E5371" s="36" t="str">
        <f>SICODI!I2300</f>
        <v>UND.</v>
      </c>
      <c r="F5371" s="36"/>
      <c r="G5371" s="66">
        <f>SICODI!J2300</f>
        <v>11300.55</v>
      </c>
    </row>
    <row r="5372" spans="2:7" x14ac:dyDescent="0.2">
      <c r="B5372" s="36">
        <v>2299</v>
      </c>
      <c r="C5372" s="36" t="str">
        <f>SICODI!G2301</f>
        <v>TTP25</v>
      </c>
      <c r="D5372" s="140" t="str">
        <f>SICODI!H2301</f>
        <v>TRANSFORMADOR COMPACTO PEDESTAL DE 250 KVA TRIFASICO 10 / 0.38-0.22 KV</v>
      </c>
      <c r="E5372" s="36" t="str">
        <f>SICODI!I2301</f>
        <v>UND.</v>
      </c>
      <c r="F5372" s="36"/>
      <c r="G5372" s="66">
        <f>SICODI!J2301</f>
        <v>11830.03</v>
      </c>
    </row>
    <row r="5373" spans="2:7" x14ac:dyDescent="0.2">
      <c r="B5373" s="36">
        <v>2300</v>
      </c>
      <c r="C5373" s="36" t="str">
        <f>SICODI!G2302</f>
        <v>TTP26</v>
      </c>
      <c r="D5373" s="140" t="str">
        <f>SICODI!H2302</f>
        <v>TRANSFORMADOR COMPACTO PEDESTAL DE 300 KVA TRIFASICO 10 / 0.38-0.22 KV</v>
      </c>
      <c r="E5373" s="36" t="str">
        <f>SICODI!I2302</f>
        <v>UND.</v>
      </c>
      <c r="F5373" s="36"/>
      <c r="G5373" s="66">
        <f>SICODI!J2302</f>
        <v>13031.87</v>
      </c>
    </row>
    <row r="5374" spans="2:7" x14ac:dyDescent="0.2">
      <c r="B5374" s="36">
        <v>2301</v>
      </c>
      <c r="C5374" s="36" t="str">
        <f>SICODI!G2303</f>
        <v>TTP27</v>
      </c>
      <c r="D5374" s="140" t="str">
        <f>SICODI!H2303</f>
        <v>TRANSFORMADOR COMPACTO PEDESTAL DE 315 KVA TRIFASICO 10 / 0.38-0.22 KV</v>
      </c>
      <c r="E5374" s="36" t="str">
        <f>SICODI!I2303</f>
        <v>UND.</v>
      </c>
      <c r="F5374" s="36"/>
      <c r="G5374" s="66">
        <f>SICODI!J2303</f>
        <v>13291.57</v>
      </c>
    </row>
    <row r="5375" spans="2:7" x14ac:dyDescent="0.2">
      <c r="B5375" s="36">
        <v>2302</v>
      </c>
      <c r="C5375" s="36" t="str">
        <f>SICODI!G2304</f>
        <v>TTP28</v>
      </c>
      <c r="D5375" s="140" t="str">
        <f>SICODI!H2304</f>
        <v>TRANSFORMADOR COMPACTO PEDESTAL DE 320 KVA TRIFASICO 10 / 0.38-0.22 KV</v>
      </c>
      <c r="E5375" s="36" t="str">
        <f>SICODI!I2304</f>
        <v>UND.</v>
      </c>
      <c r="F5375" s="36"/>
      <c r="G5375" s="66">
        <f>SICODI!J2304</f>
        <v>13378.14</v>
      </c>
    </row>
    <row r="5376" spans="2:7" x14ac:dyDescent="0.2">
      <c r="B5376" s="36">
        <v>2303</v>
      </c>
      <c r="C5376" s="36" t="str">
        <f>SICODI!G2305</f>
        <v>TTP29</v>
      </c>
      <c r="D5376" s="140" t="str">
        <f>SICODI!H2305</f>
        <v>TRANSFORMADOR COMPACTO PEDESTAL DE 400 KVA TRIFASICO 10 / 0.38-0.22 KV</v>
      </c>
      <c r="E5376" s="36" t="str">
        <f>SICODI!I2305</f>
        <v>UND.</v>
      </c>
      <c r="F5376" s="36"/>
      <c r="G5376" s="66">
        <f>SICODI!J2305</f>
        <v>15320.35</v>
      </c>
    </row>
    <row r="5377" spans="2:7" x14ac:dyDescent="0.2">
      <c r="B5377" s="36">
        <v>2304</v>
      </c>
      <c r="C5377" s="36" t="str">
        <f>SICODI!G2306</f>
        <v>TTP30</v>
      </c>
      <c r="D5377" s="140" t="str">
        <f>SICODI!H2306</f>
        <v>TRANSFORMADOR COMPACTO PEDESTAL DE 500 KVA TRIFASICO 10 / 0.38-0.22 KV</v>
      </c>
      <c r="E5377" s="36" t="str">
        <f>SICODI!I2306</f>
        <v>UND.</v>
      </c>
      <c r="F5377" s="36"/>
      <c r="G5377" s="66">
        <f>SICODI!J2306</f>
        <v>16494.509999999998</v>
      </c>
    </row>
    <row r="5378" spans="2:7" x14ac:dyDescent="0.2">
      <c r="B5378" s="36">
        <v>2305</v>
      </c>
      <c r="C5378" s="36" t="str">
        <f>SICODI!G2307</f>
        <v>TTV01</v>
      </c>
      <c r="D5378" s="140" t="str">
        <f>SICODI!H2307</f>
        <v>TRANSFORMADOR DE 25 KVA TRIFASICO</v>
      </c>
      <c r="E5378" s="36" t="str">
        <f>SICODI!I2307</f>
        <v>UND.</v>
      </c>
      <c r="F5378" s="36"/>
      <c r="G5378" s="66">
        <f>SICODI!J2307</f>
        <v>3368.43</v>
      </c>
    </row>
    <row r="5379" spans="2:7" x14ac:dyDescent="0.2">
      <c r="B5379" s="36">
        <v>2306</v>
      </c>
      <c r="C5379" s="36" t="str">
        <f>SICODI!G2308</f>
        <v>TTV02</v>
      </c>
      <c r="D5379" s="140" t="str">
        <f>SICODI!H2308</f>
        <v>TRANSFORMADOR DE 50 KVA TRIFASICO</v>
      </c>
      <c r="E5379" s="36" t="str">
        <f>SICODI!I2308</f>
        <v>UND.</v>
      </c>
      <c r="F5379" s="36"/>
      <c r="G5379" s="66">
        <f>SICODI!J2308</f>
        <v>4098.45</v>
      </c>
    </row>
    <row r="5380" spans="2:7" x14ac:dyDescent="0.2">
      <c r="B5380" s="36">
        <v>2307</v>
      </c>
      <c r="C5380" s="36" t="str">
        <f>SICODI!G2309</f>
        <v>TTV03</v>
      </c>
      <c r="D5380" s="140" t="str">
        <f>SICODI!H2309</f>
        <v>TRANSFORMADOR DE 80 KVA TRIFASICO</v>
      </c>
      <c r="E5380" s="36" t="str">
        <f>SICODI!I2309</f>
        <v>UND.</v>
      </c>
      <c r="F5380" s="36"/>
      <c r="G5380" s="66">
        <f>SICODI!J2309</f>
        <v>4974.4799999999996</v>
      </c>
    </row>
    <row r="5381" spans="2:7" x14ac:dyDescent="0.2">
      <c r="B5381" s="36">
        <v>2308</v>
      </c>
      <c r="C5381" s="36" t="str">
        <f>SICODI!G2310</f>
        <v>TTV04</v>
      </c>
      <c r="D5381" s="140" t="str">
        <f>SICODI!H2310</f>
        <v>TRANSFORMADOR DE 100 KVA TRIFASICO</v>
      </c>
      <c r="E5381" s="36" t="str">
        <f>SICODI!I2310</f>
        <v>UND.</v>
      </c>
      <c r="F5381" s="36"/>
      <c r="G5381" s="66">
        <f>SICODI!J2310</f>
        <v>5558.5</v>
      </c>
    </row>
    <row r="5382" spans="2:7" x14ac:dyDescent="0.2">
      <c r="B5382" s="36">
        <v>2309</v>
      </c>
      <c r="C5382" s="36" t="str">
        <f>SICODI!G2311</f>
        <v>TTV05</v>
      </c>
      <c r="D5382" s="140" t="str">
        <f>SICODI!H2311</f>
        <v>TRANSFORMADOR DE 125 KVA TRIFASICO</v>
      </c>
      <c r="E5382" s="36" t="str">
        <f>SICODI!I2311</f>
        <v>UND.</v>
      </c>
      <c r="F5382" s="36"/>
      <c r="G5382" s="66">
        <f>SICODI!J2311</f>
        <v>6288.53</v>
      </c>
    </row>
    <row r="5383" spans="2:7" x14ac:dyDescent="0.2">
      <c r="B5383" s="36">
        <v>2310</v>
      </c>
      <c r="C5383" s="36" t="str">
        <f>SICODI!G2312</f>
        <v>TTV06</v>
      </c>
      <c r="D5383" s="140" t="str">
        <f>SICODI!H2312</f>
        <v>TRANSFORMADOR DE 137 KVA TRIFASICO</v>
      </c>
      <c r="E5383" s="36" t="str">
        <f>SICODI!I2312</f>
        <v>UND.</v>
      </c>
      <c r="F5383" s="36"/>
      <c r="G5383" s="66">
        <f>SICODI!J2312</f>
        <v>6239.69</v>
      </c>
    </row>
    <row r="5384" spans="2:7" x14ac:dyDescent="0.2">
      <c r="B5384" s="36">
        <v>2311</v>
      </c>
      <c r="C5384" s="36" t="str">
        <f>SICODI!G2313</f>
        <v>TTV07</v>
      </c>
      <c r="D5384" s="140" t="str">
        <f>SICODI!H2313</f>
        <v>TRANSFORMADOR DE 150 KVA TRIFASICO</v>
      </c>
      <c r="E5384" s="36" t="str">
        <f>SICODI!I2313</f>
        <v>UND.</v>
      </c>
      <c r="F5384" s="36"/>
      <c r="G5384" s="66">
        <f>SICODI!J2313</f>
        <v>7018.55</v>
      </c>
    </row>
    <row r="5385" spans="2:7" x14ac:dyDescent="0.2">
      <c r="B5385" s="36">
        <v>2312</v>
      </c>
      <c r="C5385" s="36" t="str">
        <f>SICODI!G2314</f>
        <v>TTV08</v>
      </c>
      <c r="D5385" s="140" t="str">
        <f>SICODI!H2314</f>
        <v>TRANSFORMADOR DE 160 KVA TRIFASICO</v>
      </c>
      <c r="E5385" s="36" t="str">
        <f>SICODI!I2314</f>
        <v>UND.</v>
      </c>
      <c r="F5385" s="36"/>
      <c r="G5385" s="66">
        <f>SICODI!J2314</f>
        <v>7310.56</v>
      </c>
    </row>
    <row r="5386" spans="2:7" x14ac:dyDescent="0.2">
      <c r="B5386" s="36">
        <v>2313</v>
      </c>
      <c r="C5386" s="36" t="str">
        <f>SICODI!G2315</f>
        <v>TTV09</v>
      </c>
      <c r="D5386" s="140" t="str">
        <f>SICODI!H2315</f>
        <v>TRANSFORMADOR DE 175 KVA TRIFASICO</v>
      </c>
      <c r="E5386" s="36" t="str">
        <f>SICODI!I2315</f>
        <v>UND.</v>
      </c>
      <c r="F5386" s="36"/>
      <c r="G5386" s="66">
        <f>SICODI!J2315</f>
        <v>7646.45</v>
      </c>
    </row>
    <row r="5387" spans="2:7" x14ac:dyDescent="0.2">
      <c r="B5387" s="36">
        <v>2314</v>
      </c>
      <c r="C5387" s="36" t="str">
        <f>SICODI!G2316</f>
        <v>TTV10</v>
      </c>
      <c r="D5387" s="140" t="str">
        <f>SICODI!H2316</f>
        <v>TRANSFORMADOR DE 200 KVA TRIFASICO</v>
      </c>
      <c r="E5387" s="36" t="str">
        <f>SICODI!I2316</f>
        <v>UND.</v>
      </c>
      <c r="F5387" s="36"/>
      <c r="G5387" s="66">
        <f>SICODI!J2316</f>
        <v>8478.6</v>
      </c>
    </row>
    <row r="5388" spans="2:7" x14ac:dyDescent="0.2">
      <c r="B5388" s="36">
        <v>2315</v>
      </c>
      <c r="C5388" s="36" t="str">
        <f>SICODI!G2317</f>
        <v>TTV11</v>
      </c>
      <c r="D5388" s="140" t="str">
        <f>SICODI!H2317</f>
        <v>TRANSFORMADOR DE 220 KVA TRIFASICO</v>
      </c>
      <c r="E5388" s="36" t="str">
        <f>SICODI!I2317</f>
        <v>UND.</v>
      </c>
      <c r="F5388" s="36"/>
      <c r="G5388" s="66">
        <f>SICODI!J2317</f>
        <v>9062.6200000000008</v>
      </c>
    </row>
    <row r="5389" spans="2:7" x14ac:dyDescent="0.2">
      <c r="B5389" s="36">
        <v>2316</v>
      </c>
      <c r="C5389" s="36" t="str">
        <f>SICODI!G2318</f>
        <v>TTV12</v>
      </c>
      <c r="D5389" s="140" t="str">
        <f>SICODI!H2318</f>
        <v>TRANSFORMADOR DE 250 KVA TRIFASICO</v>
      </c>
      <c r="E5389" s="36" t="str">
        <f>SICODI!I2318</f>
        <v>UND.</v>
      </c>
      <c r="F5389" s="36"/>
      <c r="G5389" s="66">
        <f>SICODI!J2318</f>
        <v>9938.65</v>
      </c>
    </row>
    <row r="5390" spans="2:7" x14ac:dyDescent="0.2">
      <c r="B5390" s="36">
        <v>2317</v>
      </c>
      <c r="C5390" s="36" t="str">
        <f>SICODI!G2319</f>
        <v>TTV13</v>
      </c>
      <c r="D5390" s="140" t="str">
        <f>SICODI!H2319</f>
        <v>TRANSFORMADOR DE 275 KVA TRIFASICO</v>
      </c>
      <c r="E5390" s="36" t="str">
        <f>SICODI!I2319</f>
        <v>UND.</v>
      </c>
      <c r="F5390" s="36"/>
      <c r="G5390" s="66">
        <f>SICODI!J2319</f>
        <v>10668.68</v>
      </c>
    </row>
    <row r="5391" spans="2:7" x14ac:dyDescent="0.2">
      <c r="B5391" s="36">
        <v>2318</v>
      </c>
      <c r="C5391" s="36" t="str">
        <f>SICODI!G2320</f>
        <v>TTV14</v>
      </c>
      <c r="D5391" s="140" t="str">
        <f>SICODI!H2320</f>
        <v>TRANSFORMADOR DE 300 KVA TRIFASICO</v>
      </c>
      <c r="E5391" s="36" t="str">
        <f>SICODI!I2320</f>
        <v>UND.</v>
      </c>
      <c r="F5391" s="36"/>
      <c r="G5391" s="66">
        <f>SICODI!J2320</f>
        <v>11398.7</v>
      </c>
    </row>
    <row r="5392" spans="2:7" x14ac:dyDescent="0.2">
      <c r="B5392" s="36">
        <v>2319</v>
      </c>
      <c r="C5392" s="36" t="str">
        <f>SICODI!G2321</f>
        <v>TTV15</v>
      </c>
      <c r="D5392" s="140" t="str">
        <f>SICODI!H2321</f>
        <v>TRANSFORMADOR DE 315 KVA TRIFASICO</v>
      </c>
      <c r="E5392" s="36" t="str">
        <f>SICODI!I2321</f>
        <v>UND.</v>
      </c>
      <c r="F5392" s="36"/>
      <c r="G5392" s="66">
        <f>SICODI!J2321</f>
        <v>11836.72</v>
      </c>
    </row>
    <row r="5393" spans="2:7" x14ac:dyDescent="0.2">
      <c r="B5393" s="36">
        <v>2320</v>
      </c>
      <c r="C5393" s="36" t="str">
        <f>SICODI!G2322</f>
        <v>TTV16</v>
      </c>
      <c r="D5393" s="140" t="str">
        <f>SICODI!H2322</f>
        <v>TRANSFORMADOR DE 320 KVA TRIFASICO</v>
      </c>
      <c r="E5393" s="36" t="str">
        <f>SICODI!I2322</f>
        <v>UND.</v>
      </c>
      <c r="F5393" s="36"/>
      <c r="G5393" s="66">
        <f>SICODI!J2322</f>
        <v>11982.72</v>
      </c>
    </row>
    <row r="5394" spans="2:7" x14ac:dyDescent="0.2">
      <c r="B5394" s="36">
        <v>2321</v>
      </c>
      <c r="C5394" s="36" t="str">
        <f>SICODI!G2323</f>
        <v>TTV17</v>
      </c>
      <c r="D5394" s="140" t="str">
        <f>SICODI!H2323</f>
        <v>TRANSFORMADOR DE 350 KVA TRIFASICO</v>
      </c>
      <c r="E5394" s="36" t="str">
        <f>SICODI!I2323</f>
        <v>UND.</v>
      </c>
      <c r="F5394" s="36"/>
      <c r="G5394" s="66">
        <f>SICODI!J2323</f>
        <v>12858.75</v>
      </c>
    </row>
    <row r="5395" spans="2:7" x14ac:dyDescent="0.2">
      <c r="B5395" s="36">
        <v>2322</v>
      </c>
      <c r="C5395" s="36" t="str">
        <f>SICODI!G2324</f>
        <v>TTV18</v>
      </c>
      <c r="D5395" s="140" t="str">
        <f>SICODI!H2324</f>
        <v>TRANSFORMADOR DE 375 KVA TRIFASICO</v>
      </c>
      <c r="E5395" s="36" t="str">
        <f>SICODI!I2324</f>
        <v>UND.</v>
      </c>
      <c r="F5395" s="36"/>
      <c r="G5395" s="66">
        <f>SICODI!J2324</f>
        <v>13588.78</v>
      </c>
    </row>
    <row r="5396" spans="2:7" x14ac:dyDescent="0.2">
      <c r="B5396" s="36">
        <v>2323</v>
      </c>
      <c r="C5396" s="36" t="str">
        <f>SICODI!G2325</f>
        <v>TTV19</v>
      </c>
      <c r="D5396" s="140" t="str">
        <f>SICODI!H2325</f>
        <v>TRANSFORMADOR DE 400 KVA TRIFASICO</v>
      </c>
      <c r="E5396" s="36" t="str">
        <f>SICODI!I2325</f>
        <v>UND.</v>
      </c>
      <c r="F5396" s="36"/>
      <c r="G5396" s="66">
        <f>SICODI!J2325</f>
        <v>14318.8</v>
      </c>
    </row>
    <row r="5397" spans="2:7" x14ac:dyDescent="0.2">
      <c r="B5397" s="36">
        <v>2324</v>
      </c>
      <c r="C5397" s="36" t="str">
        <f>SICODI!G2326</f>
        <v>TTV20</v>
      </c>
      <c r="D5397" s="140" t="str">
        <f>SICODI!H2326</f>
        <v>TRANSFORMADOR DE 480 KVA TRIFASICO</v>
      </c>
      <c r="E5397" s="36" t="str">
        <f>SICODI!I2326</f>
        <v>UND.</v>
      </c>
      <c r="F5397" s="36"/>
      <c r="G5397" s="66">
        <f>SICODI!J2326</f>
        <v>16654.88</v>
      </c>
    </row>
    <row r="5398" spans="2:7" x14ac:dyDescent="0.2">
      <c r="B5398" s="36">
        <v>2325</v>
      </c>
      <c r="C5398" s="36" t="str">
        <f>SICODI!G2327</f>
        <v>TTV21</v>
      </c>
      <c r="D5398" s="140" t="str">
        <f>SICODI!H2327</f>
        <v>TRANSFORMADOR DE 500 KVA TRIFASICO</v>
      </c>
      <c r="E5398" s="36" t="str">
        <f>SICODI!I2327</f>
        <v>UND.</v>
      </c>
      <c r="F5398" s="36"/>
      <c r="G5398" s="66">
        <f>SICODI!J2327</f>
        <v>17238.900000000001</v>
      </c>
    </row>
    <row r="5399" spans="2:7" x14ac:dyDescent="0.2">
      <c r="B5399" s="36">
        <v>2326</v>
      </c>
      <c r="C5399" s="36" t="str">
        <f>SICODI!G2328</f>
        <v>TTV22</v>
      </c>
      <c r="D5399" s="140" t="str">
        <f>SICODI!H2328</f>
        <v>TRANSFORMADOR DE 550 KVA TRIFASICO</v>
      </c>
      <c r="E5399" s="36" t="str">
        <f>SICODI!I2328</f>
        <v>UND.</v>
      </c>
      <c r="F5399" s="36"/>
      <c r="G5399" s="66">
        <f>SICODI!J2328</f>
        <v>18698.95</v>
      </c>
    </row>
    <row r="5400" spans="2:7" x14ac:dyDescent="0.2">
      <c r="B5400" s="36">
        <v>2327</v>
      </c>
      <c r="C5400" s="36" t="str">
        <f>SICODI!G2329</f>
        <v>TTV23</v>
      </c>
      <c r="D5400" s="140" t="str">
        <f>SICODI!H2329</f>
        <v>TRANSFORMADOR DE 630 KVA TRIFASICO</v>
      </c>
      <c r="E5400" s="36" t="str">
        <f>SICODI!I2329</f>
        <v>UND.</v>
      </c>
      <c r="F5400" s="36"/>
      <c r="G5400" s="66">
        <f>SICODI!J2329</f>
        <v>21035.03</v>
      </c>
    </row>
    <row r="5401" spans="2:7" x14ac:dyDescent="0.2">
      <c r="B5401" s="36">
        <v>2328</v>
      </c>
      <c r="C5401" s="36" t="str">
        <f>SICODI!G2330</f>
        <v>TTV24</v>
      </c>
      <c r="D5401" s="140" t="str">
        <f>SICODI!H2330</f>
        <v>TRANSFORMADOR DE 640 KVA TRIFASICO</v>
      </c>
      <c r="E5401" s="36" t="str">
        <f>SICODI!I2330</f>
        <v>UND.</v>
      </c>
      <c r="F5401" s="36"/>
      <c r="G5401" s="66">
        <f>SICODI!J2330</f>
        <v>21327.040000000001</v>
      </c>
    </row>
    <row r="5402" spans="2:7" x14ac:dyDescent="0.2">
      <c r="B5402" s="36">
        <v>2329</v>
      </c>
      <c r="C5402" s="36" t="str">
        <f>SICODI!G2331</f>
        <v>TTV25</v>
      </c>
      <c r="D5402" s="140" t="str">
        <f>SICODI!H2331</f>
        <v>TRANSFORMADOR DE 700 KVA TRIFASICO</v>
      </c>
      <c r="E5402" s="36" t="str">
        <f>SICODI!I2331</f>
        <v>UND.</v>
      </c>
      <c r="F5402" s="36"/>
      <c r="G5402" s="66">
        <f>SICODI!J2331</f>
        <v>23079.1</v>
      </c>
    </row>
    <row r="5403" spans="2:7" x14ac:dyDescent="0.2">
      <c r="B5403" s="36">
        <v>2330</v>
      </c>
      <c r="C5403" s="36" t="str">
        <f>SICODI!G2332</f>
        <v>TTV26</v>
      </c>
      <c r="D5403" s="140" t="str">
        <f>SICODI!H2332</f>
        <v>TRANSFORMADOR DE 25 KVA TRIFASICO  10 / 0.38-0.22 KV</v>
      </c>
      <c r="E5403" s="36" t="str">
        <f>SICODI!I2332</f>
        <v>UND.</v>
      </c>
      <c r="F5403" s="36"/>
      <c r="G5403" s="66">
        <f>SICODI!J2332</f>
        <v>801.13</v>
      </c>
    </row>
    <row r="5404" spans="2:7" x14ac:dyDescent="0.2">
      <c r="B5404" s="36">
        <v>2331</v>
      </c>
      <c r="C5404" s="36" t="str">
        <f>SICODI!G2333</f>
        <v>TTV27</v>
      </c>
      <c r="D5404" s="140" t="str">
        <f>SICODI!H2333</f>
        <v>TRANSFORMADOR DE 50 KVA TRIFASICO  5.8 / 0.22 KV</v>
      </c>
      <c r="E5404" s="36" t="str">
        <f>SICODI!I2333</f>
        <v>UND.</v>
      </c>
      <c r="F5404" s="36"/>
      <c r="G5404" s="66">
        <f>SICODI!J2333</f>
        <v>3660.7</v>
      </c>
    </row>
    <row r="5405" spans="2:7" x14ac:dyDescent="0.2">
      <c r="B5405" s="36">
        <v>2332</v>
      </c>
      <c r="C5405" s="36" t="str">
        <f>SICODI!G2334</f>
        <v>TTV28</v>
      </c>
      <c r="D5405" s="140" t="str">
        <f>SICODI!H2334</f>
        <v>TRANSFORMADOR DE 100 KVA TRIFASICO 5.8 / 0.22 KV</v>
      </c>
      <c r="E5405" s="36" t="str">
        <f>SICODI!I2334</f>
        <v>UND.</v>
      </c>
      <c r="F5405" s="36"/>
      <c r="G5405" s="66">
        <f>SICODI!J2334</f>
        <v>4897.1000000000004</v>
      </c>
    </row>
    <row r="5406" spans="2:7" x14ac:dyDescent="0.2">
      <c r="B5406" s="36">
        <v>2333</v>
      </c>
      <c r="C5406" s="36" t="str">
        <f>SICODI!G2335</f>
        <v>TTV29</v>
      </c>
      <c r="D5406" s="140" t="str">
        <f>SICODI!H2335</f>
        <v>TRANSFORMADOR DE 100 KVA TRIFASICO 10 / 0.38-0.22 KV</v>
      </c>
      <c r="E5406" s="36" t="str">
        <f>SICODI!I2335</f>
        <v>UND.</v>
      </c>
      <c r="F5406" s="36"/>
      <c r="G5406" s="66">
        <f>SICODI!J2335</f>
        <v>2399.2399999999998</v>
      </c>
    </row>
    <row r="5407" spans="2:7" x14ac:dyDescent="0.2">
      <c r="B5407" s="36">
        <v>2334</v>
      </c>
      <c r="C5407" s="36" t="str">
        <f>SICODI!G2336</f>
        <v>TTV30</v>
      </c>
      <c r="D5407" s="140" t="str">
        <f>SICODI!H2336</f>
        <v>TRANSFORMADOR DE 100 KVA TRIFASICO 10 / 0.44-0.22 KV</v>
      </c>
      <c r="E5407" s="36" t="str">
        <f>SICODI!I2336</f>
        <v>UND.</v>
      </c>
      <c r="F5407" s="36"/>
      <c r="G5407" s="66">
        <f>SICODI!J2336</f>
        <v>2399.2399999999998</v>
      </c>
    </row>
    <row r="5408" spans="2:7" x14ac:dyDescent="0.2">
      <c r="B5408" s="36">
        <v>2335</v>
      </c>
      <c r="C5408" s="36" t="str">
        <f>SICODI!G2337</f>
        <v>TTV31</v>
      </c>
      <c r="D5408" s="140" t="str">
        <f>SICODI!H2337</f>
        <v>TRANSFORMADOR DE 125 KVA TRIFASICO 10 / 0.38-0.22 KV</v>
      </c>
      <c r="E5408" s="36" t="str">
        <f>SICODI!I2337</f>
        <v>UND.</v>
      </c>
      <c r="F5408" s="36"/>
      <c r="G5408" s="66">
        <f>SICODI!J2337</f>
        <v>3151.93</v>
      </c>
    </row>
    <row r="5409" spans="2:7" x14ac:dyDescent="0.2">
      <c r="B5409" s="36">
        <v>2336</v>
      </c>
      <c r="C5409" s="36" t="str">
        <f>SICODI!G2338</f>
        <v>TTV32</v>
      </c>
      <c r="D5409" s="140" t="str">
        <f>SICODI!H2338</f>
        <v>TRANSFORMADOR DE 125 KVA TRIFASICO 10 / 0.44-0.22 KV</v>
      </c>
      <c r="E5409" s="36" t="str">
        <f>SICODI!I2338</f>
        <v>UND.</v>
      </c>
      <c r="F5409" s="36"/>
      <c r="G5409" s="66">
        <f>SICODI!J2338</f>
        <v>3151.93</v>
      </c>
    </row>
    <row r="5410" spans="2:7" x14ac:dyDescent="0.2">
      <c r="B5410" s="36">
        <v>2337</v>
      </c>
      <c r="C5410" s="36" t="str">
        <f>SICODI!G2339</f>
        <v>TTV33</v>
      </c>
      <c r="D5410" s="140" t="str">
        <f>SICODI!H2339</f>
        <v>TRANSFORMADOR DE 150 KVA TRIFASICO 13.2 / 0.22 KV</v>
      </c>
      <c r="E5410" s="36" t="str">
        <f>SICODI!I2339</f>
        <v>UND.</v>
      </c>
      <c r="F5410" s="36"/>
      <c r="G5410" s="66">
        <f>SICODI!J2339</f>
        <v>6158.3</v>
      </c>
    </row>
    <row r="5411" spans="2:7" x14ac:dyDescent="0.2">
      <c r="B5411" s="36">
        <v>2338</v>
      </c>
      <c r="C5411" s="36" t="str">
        <f>SICODI!G2340</f>
        <v>TTV34</v>
      </c>
      <c r="D5411" s="140" t="str">
        <f>SICODI!H2340</f>
        <v>TRANSFORMADOR DE 160 KVA TRIFASICO 10 / 0.38-0.22 KV</v>
      </c>
      <c r="E5411" s="36" t="str">
        <f>SICODI!I2340</f>
        <v>UND.</v>
      </c>
      <c r="F5411" s="36"/>
      <c r="G5411" s="66">
        <f>SICODI!J2340</f>
        <v>3974.71</v>
      </c>
    </row>
    <row r="5412" spans="2:7" x14ac:dyDescent="0.2">
      <c r="B5412" s="36">
        <v>2339</v>
      </c>
      <c r="C5412" s="36" t="str">
        <f>SICODI!G2341</f>
        <v>TTV35</v>
      </c>
      <c r="D5412" s="140" t="str">
        <f>SICODI!H2341</f>
        <v>TRANSFORMADOR DE 160 KVA TRIFASICO 10 / 0.44-0.22 KV</v>
      </c>
      <c r="E5412" s="36" t="str">
        <f>SICODI!I2341</f>
        <v>UND.</v>
      </c>
      <c r="F5412" s="36"/>
      <c r="G5412" s="66">
        <f>SICODI!J2341</f>
        <v>3974.71</v>
      </c>
    </row>
    <row r="5413" spans="2:7" x14ac:dyDescent="0.2">
      <c r="B5413" s="36">
        <v>2340</v>
      </c>
      <c r="C5413" s="36" t="str">
        <f>SICODI!G2342</f>
        <v>TTV36</v>
      </c>
      <c r="D5413" s="140" t="str">
        <f>SICODI!H2342</f>
        <v>TRANSFORMADOR DE 200 KVA TRIFASICO 10 / 0.38-0.22 KV</v>
      </c>
      <c r="E5413" s="36" t="str">
        <f>SICODI!I2342</f>
        <v>UND.</v>
      </c>
      <c r="F5413" s="36"/>
      <c r="G5413" s="66">
        <f>SICODI!J2342</f>
        <v>4834.6099999999997</v>
      </c>
    </row>
    <row r="5414" spans="2:7" x14ac:dyDescent="0.2">
      <c r="B5414" s="36">
        <v>2341</v>
      </c>
      <c r="C5414" s="36" t="str">
        <f>SICODI!G2343</f>
        <v>TTV37</v>
      </c>
      <c r="D5414" s="140" t="str">
        <f>SICODI!H2343</f>
        <v>TRANSFORMADOR DE 200 KVA TRIFASICO 13.2 / 0.22 KV</v>
      </c>
      <c r="E5414" s="36" t="str">
        <f>SICODI!I2343</f>
        <v>UND.</v>
      </c>
      <c r="F5414" s="36"/>
      <c r="G5414" s="66">
        <f>SICODI!J2343</f>
        <v>7324.8</v>
      </c>
    </row>
    <row r="5415" spans="2:7" x14ac:dyDescent="0.2">
      <c r="B5415" s="36">
        <v>2342</v>
      </c>
      <c r="C5415" s="36" t="str">
        <f>SICODI!G2344</f>
        <v>TTV38</v>
      </c>
      <c r="D5415" s="140" t="str">
        <f>SICODI!H2344</f>
        <v>TRANSFORMADOR DE 200 KVA TRIFASICO 10 / 0.38-0.22 KV</v>
      </c>
      <c r="E5415" s="36" t="str">
        <f>SICODI!I2344</f>
        <v>UND.</v>
      </c>
      <c r="F5415" s="36"/>
      <c r="G5415" s="66">
        <f>SICODI!J2344</f>
        <v>4834.6099999999997</v>
      </c>
    </row>
    <row r="5416" spans="2:7" x14ac:dyDescent="0.2">
      <c r="B5416" s="36">
        <v>2343</v>
      </c>
      <c r="C5416" s="36" t="str">
        <f>SICODI!G2345</f>
        <v>TTV39</v>
      </c>
      <c r="D5416" s="140" t="str">
        <f>SICODI!H2345</f>
        <v>TRANSFORMADOR DE 220 KVA TRIFASICO 10 / 0.38-0.22 KV</v>
      </c>
      <c r="E5416" s="36" t="str">
        <f>SICODI!I2345</f>
        <v>UND.</v>
      </c>
      <c r="F5416" s="36"/>
      <c r="G5416" s="66">
        <f>SICODI!J2345</f>
        <v>5385.19</v>
      </c>
    </row>
    <row r="5417" spans="2:7" x14ac:dyDescent="0.2">
      <c r="B5417" s="36">
        <v>2344</v>
      </c>
      <c r="C5417" s="36" t="str">
        <f>SICODI!G2346</f>
        <v>TTV40</v>
      </c>
      <c r="D5417" s="140" t="str">
        <f>SICODI!H2346</f>
        <v>TRANSFORMADOR DE 250 KVA TRIFASICO 10 / 0.38-0.22 KV</v>
      </c>
      <c r="E5417" s="36" t="str">
        <f>SICODI!I2346</f>
        <v>UND.</v>
      </c>
      <c r="F5417" s="36"/>
      <c r="G5417" s="66">
        <f>SICODI!J2346</f>
        <v>6090.43</v>
      </c>
    </row>
    <row r="5418" spans="2:7" x14ac:dyDescent="0.2">
      <c r="B5418" s="36">
        <v>2345</v>
      </c>
      <c r="C5418" s="36" t="str">
        <f>SICODI!G2347</f>
        <v>TTV41</v>
      </c>
      <c r="D5418" s="140" t="str">
        <f>SICODI!H2347</f>
        <v>TRANSFORMADOR DE 250 KVA TRIFASICO 10 / 0.44-0.22 KV</v>
      </c>
      <c r="E5418" s="36" t="str">
        <f>SICODI!I2347</f>
        <v>UND.</v>
      </c>
      <c r="F5418" s="36"/>
      <c r="G5418" s="66">
        <f>SICODI!J2347</f>
        <v>6090.43</v>
      </c>
    </row>
    <row r="5419" spans="2:7" x14ac:dyDescent="0.2">
      <c r="B5419" s="36">
        <v>2346</v>
      </c>
      <c r="C5419" s="36" t="str">
        <f>SICODI!G2348</f>
        <v>TTV42</v>
      </c>
      <c r="D5419" s="140" t="str">
        <f>SICODI!H2348</f>
        <v>TRANSFORMADOR DE 300 KVA TRIFASICO 10 / 0.44-0.22 KV</v>
      </c>
      <c r="E5419" s="36" t="str">
        <f>SICODI!I2348</f>
        <v>UND.</v>
      </c>
      <c r="F5419" s="36"/>
      <c r="G5419" s="66">
        <f>SICODI!J2348</f>
        <v>7265.83</v>
      </c>
    </row>
    <row r="5420" spans="2:7" x14ac:dyDescent="0.2">
      <c r="B5420" s="36">
        <v>2347</v>
      </c>
      <c r="C5420" s="36" t="str">
        <f>SICODI!G2349</f>
        <v>TTV43</v>
      </c>
      <c r="D5420" s="140" t="str">
        <f>SICODI!H2349</f>
        <v>TRANSFORMADOR DE 315 KVA TRIFASICO 10 / 0.38-0.22 KV</v>
      </c>
      <c r="E5420" s="36" t="str">
        <f>SICODI!I2349</f>
        <v>UND.</v>
      </c>
      <c r="F5420" s="36"/>
      <c r="G5420" s="66">
        <f>SICODI!J2349</f>
        <v>7618.45</v>
      </c>
    </row>
    <row r="5421" spans="2:7" x14ac:dyDescent="0.2">
      <c r="B5421" s="36">
        <v>2348</v>
      </c>
      <c r="C5421" s="36" t="str">
        <f>SICODI!G2350</f>
        <v>TTV44</v>
      </c>
      <c r="D5421" s="140" t="str">
        <f>SICODI!H2350</f>
        <v>TRANSFORMADOR DE 315 KVA TRIFASICO 10 / 0.44-0.22 KV</v>
      </c>
      <c r="E5421" s="36" t="str">
        <f>SICODI!I2350</f>
        <v>UND.</v>
      </c>
      <c r="F5421" s="36"/>
      <c r="G5421" s="66">
        <f>SICODI!J2350</f>
        <v>7618.45</v>
      </c>
    </row>
    <row r="5422" spans="2:7" x14ac:dyDescent="0.2">
      <c r="B5422" s="36">
        <v>2349</v>
      </c>
      <c r="C5422" s="36" t="str">
        <f>SICODI!G2351</f>
        <v>TTV45</v>
      </c>
      <c r="D5422" s="140" t="str">
        <f>SICODI!H2351</f>
        <v>TRANSFORMADOR DE 320 KVA TRIFASICO 2.3 / 0.38-0.22 KV</v>
      </c>
      <c r="E5422" s="36" t="str">
        <f>SICODI!I2351</f>
        <v>UND.</v>
      </c>
      <c r="F5422" s="36"/>
      <c r="G5422" s="66">
        <f>SICODI!J2351</f>
        <v>9217.24</v>
      </c>
    </row>
    <row r="5423" spans="2:7" x14ac:dyDescent="0.2">
      <c r="B5423" s="36">
        <v>2350</v>
      </c>
      <c r="C5423" s="36" t="str">
        <f>SICODI!G2352</f>
        <v>TTV46</v>
      </c>
      <c r="D5423" s="140" t="str">
        <f>SICODI!H2352</f>
        <v>TRANSFORMADOR DE 320 KVA TRIFASICO 10 / 0.38-0.22 KV</v>
      </c>
      <c r="E5423" s="36" t="str">
        <f>SICODI!I2352</f>
        <v>UND.</v>
      </c>
      <c r="F5423" s="36"/>
      <c r="G5423" s="66">
        <f>SICODI!J2352</f>
        <v>7735.99</v>
      </c>
    </row>
    <row r="5424" spans="2:7" x14ac:dyDescent="0.2">
      <c r="B5424" s="36">
        <v>2351</v>
      </c>
      <c r="C5424" s="36" t="str">
        <f>SICODI!G2353</f>
        <v>TTV47</v>
      </c>
      <c r="D5424" s="140" t="str">
        <f>SICODI!H2353</f>
        <v>TRANSFORMADOR DE 320 KVA TRIFASICO 10 / 0.44-0.22 KV</v>
      </c>
      <c r="E5424" s="36" t="str">
        <f>SICODI!I2353</f>
        <v>UND.</v>
      </c>
      <c r="F5424" s="36"/>
      <c r="G5424" s="66">
        <f>SICODI!J2353</f>
        <v>7735.99</v>
      </c>
    </row>
    <row r="5425" spans="2:7" x14ac:dyDescent="0.2">
      <c r="B5425" s="36">
        <v>2352</v>
      </c>
      <c r="C5425" s="36" t="str">
        <f>SICODI!G2354</f>
        <v>TTV48</v>
      </c>
      <c r="D5425" s="140" t="str">
        <f>SICODI!H2354</f>
        <v>TRANSFORMADOR DE 350 KVA TRIFASICO 10 / 0.38-0.22 KV</v>
      </c>
      <c r="E5425" s="36" t="str">
        <f>SICODI!I2354</f>
        <v>UND.</v>
      </c>
      <c r="F5425" s="36"/>
      <c r="G5425" s="66">
        <f>SICODI!J2354</f>
        <v>8441.23</v>
      </c>
    </row>
    <row r="5426" spans="2:7" x14ac:dyDescent="0.2">
      <c r="B5426" s="36">
        <v>2353</v>
      </c>
      <c r="C5426" s="36" t="str">
        <f>SICODI!G2355</f>
        <v>TTV49</v>
      </c>
      <c r="D5426" s="140" t="str">
        <f>SICODI!H2355</f>
        <v>TRANSFORMADOR DE 400 KVA TRIFASICO 10 / 0.38-0.22 KV</v>
      </c>
      <c r="E5426" s="36" t="str">
        <f>SICODI!I2355</f>
        <v>UND.</v>
      </c>
      <c r="F5426" s="36"/>
      <c r="G5426" s="66">
        <f>SICODI!J2355</f>
        <v>9616.6299999999992</v>
      </c>
    </row>
    <row r="5427" spans="2:7" x14ac:dyDescent="0.2">
      <c r="B5427" s="36">
        <v>2354</v>
      </c>
      <c r="C5427" s="36" t="str">
        <f>SICODI!G2356</f>
        <v>TTV50</v>
      </c>
      <c r="D5427" s="140" t="str">
        <f>SICODI!H2356</f>
        <v>TRANSFORMADOR DE 400 KVA TRIFASICO 10 / 0.44-0.22 KV</v>
      </c>
      <c r="E5427" s="36" t="str">
        <f>SICODI!I2356</f>
        <v>UND.</v>
      </c>
      <c r="F5427" s="36"/>
      <c r="G5427" s="66">
        <f>SICODI!J2356</f>
        <v>9616.6299999999992</v>
      </c>
    </row>
    <row r="5428" spans="2:7" x14ac:dyDescent="0.2">
      <c r="B5428" s="36">
        <v>2355</v>
      </c>
      <c r="C5428" s="36" t="str">
        <f>SICODI!G2357</f>
        <v>TTV51</v>
      </c>
      <c r="D5428" s="140" t="str">
        <f>SICODI!H2357</f>
        <v>TRANSFORMADOR DE 400 KVA TRIFASICO 13.2 / 0.22 KV</v>
      </c>
      <c r="E5428" s="36" t="str">
        <f>SICODI!I2357</f>
        <v>UND.</v>
      </c>
      <c r="F5428" s="36"/>
      <c r="G5428" s="66">
        <f>SICODI!J2357</f>
        <v>11990.8</v>
      </c>
    </row>
    <row r="5429" spans="2:7" x14ac:dyDescent="0.2">
      <c r="B5429" s="36">
        <v>2356</v>
      </c>
      <c r="C5429" s="36" t="str">
        <f>SICODI!G2358</f>
        <v>TTV52</v>
      </c>
      <c r="D5429" s="140" t="str">
        <f>SICODI!H2358</f>
        <v>TRANSFORMADOR DE 400 KVA TRIFASICO 13.2 / 0.38-0.22 KV</v>
      </c>
      <c r="E5429" s="36" t="str">
        <f>SICODI!I2358</f>
        <v>UND.</v>
      </c>
      <c r="F5429" s="36"/>
      <c r="G5429" s="66">
        <f>SICODI!J2358</f>
        <v>11990.8</v>
      </c>
    </row>
    <row r="5430" spans="2:7" x14ac:dyDescent="0.2">
      <c r="B5430" s="36">
        <v>2357</v>
      </c>
      <c r="C5430" s="36" t="str">
        <f>SICODI!G2359</f>
        <v>TTV53</v>
      </c>
      <c r="D5430" s="140" t="str">
        <f>SICODI!H2359</f>
        <v>TRANSFORMADOR DE 500 KVA TRIFASICO 10 / 0.38-0.22 KV</v>
      </c>
      <c r="E5430" s="36" t="str">
        <f>SICODI!I2359</f>
        <v>UND.</v>
      </c>
      <c r="F5430" s="36"/>
      <c r="G5430" s="66">
        <f>SICODI!J2359</f>
        <v>11967.43</v>
      </c>
    </row>
    <row r="5431" spans="2:7" x14ac:dyDescent="0.2">
      <c r="B5431" s="36">
        <v>2358</v>
      </c>
      <c r="C5431" s="36" t="str">
        <f>SICODI!G2360</f>
        <v>TTV54</v>
      </c>
      <c r="D5431" s="140" t="str">
        <f>SICODI!H2360</f>
        <v>TRANSFORMADOR DE 500 KVA TRIFASICO 10 / 0.44-0.22 KV</v>
      </c>
      <c r="E5431" s="36" t="str">
        <f>SICODI!I2360</f>
        <v>UND.</v>
      </c>
      <c r="F5431" s="36"/>
      <c r="G5431" s="66">
        <f>SICODI!J2360</f>
        <v>11967.43</v>
      </c>
    </row>
    <row r="5432" spans="2:7" x14ac:dyDescent="0.2">
      <c r="B5432" s="36">
        <v>2359</v>
      </c>
      <c r="C5432" s="36" t="str">
        <f>SICODI!G2361</f>
        <v>TTV55</v>
      </c>
      <c r="D5432" s="140" t="str">
        <f>SICODI!H2361</f>
        <v>TRANSFORMADOR DE 550 KVA TRIFASICO 10 / 0.38-0.22 KV</v>
      </c>
      <c r="E5432" s="36" t="str">
        <f>SICODI!I2361</f>
        <v>UND.</v>
      </c>
      <c r="F5432" s="36"/>
      <c r="G5432" s="66">
        <f>SICODI!J2361</f>
        <v>13142.83</v>
      </c>
    </row>
    <row r="5433" spans="2:7" x14ac:dyDescent="0.2">
      <c r="B5433" s="36">
        <v>2360</v>
      </c>
      <c r="C5433" s="36" t="str">
        <f>SICODI!G2362</f>
        <v>TTV56</v>
      </c>
      <c r="D5433" s="140" t="str">
        <f>SICODI!H2362</f>
        <v>TRANSFORMADOR DE 630 KVA TRIFASICO 10 / 0.38-0.22 KV</v>
      </c>
      <c r="E5433" s="36" t="str">
        <f>SICODI!I2362</f>
        <v>UND.</v>
      </c>
      <c r="F5433" s="36"/>
      <c r="G5433" s="66">
        <f>SICODI!J2362</f>
        <v>15055.88</v>
      </c>
    </row>
    <row r="5434" spans="2:7" x14ac:dyDescent="0.2">
      <c r="B5434" s="36">
        <v>2361</v>
      </c>
      <c r="C5434" s="36" t="str">
        <f>SICODI!G2363</f>
        <v>TTV57</v>
      </c>
      <c r="D5434" s="140" t="str">
        <f>SICODI!H2363</f>
        <v>TRANSFORMADOR DE 640 KVA TRIFASICO 10 / 0.38-0.22 KV</v>
      </c>
      <c r="E5434" s="36" t="str">
        <f>SICODI!I2363</f>
        <v>UND.</v>
      </c>
      <c r="F5434" s="36"/>
      <c r="G5434" s="66">
        <f>SICODI!J2363</f>
        <v>15258.55</v>
      </c>
    </row>
    <row r="5435" spans="2:7" x14ac:dyDescent="0.2">
      <c r="B5435" s="36">
        <v>2362</v>
      </c>
      <c r="C5435" s="36" t="str">
        <f>SICODI!G2364</f>
        <v>TTV58</v>
      </c>
      <c r="D5435" s="140" t="str">
        <f>SICODI!H2364</f>
        <v>TRANSFORMADOR DE 50 KVA TRIFASICO  13.2 / 0.22 KV</v>
      </c>
      <c r="E5435" s="36" t="str">
        <f>SICODI!I2364</f>
        <v>UND.</v>
      </c>
      <c r="F5435" s="36"/>
      <c r="G5435" s="66">
        <f>SICODI!J2364</f>
        <v>3825.3</v>
      </c>
    </row>
    <row r="5436" spans="2:7" x14ac:dyDescent="0.2">
      <c r="B5436" s="36">
        <v>2363</v>
      </c>
      <c r="C5436" s="36" t="str">
        <f>SICODI!G2365</f>
        <v>TTV59</v>
      </c>
      <c r="D5436" s="140" t="str">
        <f>SICODI!H2365</f>
        <v>TRANSFORMADOR DE 100 KVA TRIFASICO  13.2 / 0.22 KV</v>
      </c>
      <c r="E5436" s="36" t="str">
        <f>SICODI!I2365</f>
        <v>UND.</v>
      </c>
      <c r="F5436" s="36"/>
      <c r="G5436" s="66">
        <f>SICODI!J2365</f>
        <v>4991.8</v>
      </c>
    </row>
    <row r="5437" spans="2:7" x14ac:dyDescent="0.2">
      <c r="B5437" s="36">
        <v>2364</v>
      </c>
      <c r="C5437" s="36" t="str">
        <f>SICODI!G2366</f>
        <v>TTV60</v>
      </c>
      <c r="D5437" s="140" t="str">
        <f>SICODI!H2366</f>
        <v>TRANSFORMADOR DE 100 KVA TRIFASICO  13.2 / 0.38-0.22 KV</v>
      </c>
      <c r="E5437" s="36" t="str">
        <f>SICODI!I2366</f>
        <v>UND.</v>
      </c>
      <c r="F5437" s="36"/>
      <c r="G5437" s="66">
        <f>SICODI!J2366</f>
        <v>4991.8</v>
      </c>
    </row>
    <row r="5438" spans="2:7" x14ac:dyDescent="0.2">
      <c r="B5438" s="36">
        <v>2365</v>
      </c>
      <c r="C5438" s="36" t="str">
        <f>SICODI!G2367</f>
        <v>TTV61</v>
      </c>
      <c r="D5438" s="140" t="str">
        <f>SICODI!H2367</f>
        <v>TRANSFORMADOR DE 125 KVA TRIFASICO  13.2 / 0.22 KV</v>
      </c>
      <c r="E5438" s="36" t="str">
        <f>SICODI!I2367</f>
        <v>UND.</v>
      </c>
      <c r="F5438" s="36"/>
      <c r="G5438" s="66">
        <f>SICODI!J2367</f>
        <v>5575.05</v>
      </c>
    </row>
    <row r="5439" spans="2:7" x14ac:dyDescent="0.2">
      <c r="B5439" s="36">
        <v>2366</v>
      </c>
      <c r="C5439" s="36" t="str">
        <f>SICODI!G2368</f>
        <v>TTV62</v>
      </c>
      <c r="D5439" s="140" t="str">
        <f>SICODI!H2368</f>
        <v>TRANSFORMADOR DE 160 KVA TRIFASICO  13.2 / 0.22 KV</v>
      </c>
      <c r="E5439" s="36" t="str">
        <f>SICODI!I2368</f>
        <v>UND.</v>
      </c>
      <c r="F5439" s="36"/>
      <c r="G5439" s="66">
        <f>SICODI!J2368</f>
        <v>6391.6</v>
      </c>
    </row>
    <row r="5440" spans="2:7" x14ac:dyDescent="0.2">
      <c r="B5440" s="36">
        <v>2367</v>
      </c>
      <c r="C5440" s="36" t="str">
        <f>SICODI!G2369</f>
        <v>TTV63</v>
      </c>
      <c r="D5440" s="140" t="str">
        <f>SICODI!H2369</f>
        <v>TRANSFORMADOR DE 160 KVA TRIFASICO  13.2 / 0.38-0.22 KV</v>
      </c>
      <c r="E5440" s="36" t="str">
        <f>SICODI!I2369</f>
        <v>UND.</v>
      </c>
      <c r="F5440" s="36"/>
      <c r="G5440" s="66">
        <f>SICODI!J2369</f>
        <v>6391.6</v>
      </c>
    </row>
    <row r="5441" spans="2:7" x14ac:dyDescent="0.2">
      <c r="B5441" s="36">
        <v>2368</v>
      </c>
      <c r="C5441" s="36" t="str">
        <f>SICODI!G2370</f>
        <v>TTV64</v>
      </c>
      <c r="D5441" s="140" t="str">
        <f>SICODI!H2370</f>
        <v>TRANSFORMADOR DE 175 KVA TRIFASICO  10 / 0.38-0.22 KV</v>
      </c>
      <c r="E5441" s="36" t="str">
        <f>SICODI!I2370</f>
        <v>UND.</v>
      </c>
      <c r="F5441" s="36"/>
      <c r="G5441" s="66">
        <f>SICODI!J2370</f>
        <v>4327.33</v>
      </c>
    </row>
    <row r="5442" spans="2:7" x14ac:dyDescent="0.2">
      <c r="B5442" s="36">
        <v>2369</v>
      </c>
      <c r="C5442" s="36" t="str">
        <f>SICODI!G2371</f>
        <v>TTV65</v>
      </c>
      <c r="D5442" s="140" t="str">
        <f>SICODI!H2371</f>
        <v>TRANSFORMADOR DE 200 KVA TRIFASICO  22.9 / 0.38-0.22 KV</v>
      </c>
      <c r="E5442" s="36" t="str">
        <f>SICODI!I2371</f>
        <v>UND.</v>
      </c>
      <c r="F5442" s="36"/>
      <c r="G5442" s="66">
        <f>SICODI!J2371</f>
        <v>8194.2999999999993</v>
      </c>
    </row>
    <row r="5443" spans="2:7" x14ac:dyDescent="0.2">
      <c r="B5443" s="36">
        <v>2370</v>
      </c>
      <c r="C5443" s="36" t="str">
        <f>SICODI!G2372</f>
        <v>TTV66</v>
      </c>
      <c r="D5443" s="140" t="str">
        <f>SICODI!H2372</f>
        <v>TRANSFORMADOR DE 250 KVA TRIFASICO  13.2 / 0.22 KV</v>
      </c>
      <c r="E5443" s="36" t="str">
        <f>SICODI!I2372</f>
        <v>UND.</v>
      </c>
      <c r="F5443" s="36"/>
      <c r="G5443" s="66">
        <f>SICODI!J2372</f>
        <v>8491.2999999999993</v>
      </c>
    </row>
    <row r="5444" spans="2:7" x14ac:dyDescent="0.2">
      <c r="B5444" s="36">
        <v>2371</v>
      </c>
      <c r="C5444" s="36" t="str">
        <f>SICODI!G2373</f>
        <v>TTV67</v>
      </c>
      <c r="D5444" s="140" t="str">
        <f>SICODI!H2373</f>
        <v>TRANSFORMADOR DE 250 KVA TRIFASICO  22.9 / 0.38-0.22 KV</v>
      </c>
      <c r="E5444" s="36" t="str">
        <f>SICODI!I2373</f>
        <v>UND.</v>
      </c>
      <c r="F5444" s="36"/>
      <c r="G5444" s="66">
        <f>SICODI!J2373</f>
        <v>9764</v>
      </c>
    </row>
    <row r="5445" spans="2:7" x14ac:dyDescent="0.2">
      <c r="B5445" s="36">
        <v>2372</v>
      </c>
      <c r="C5445" s="36" t="str">
        <f>SICODI!G2374</f>
        <v>TTV68</v>
      </c>
      <c r="D5445" s="140" t="str">
        <f>SICODI!H2374</f>
        <v>TRANSFORMADOR DE 300 KVA TRIFASICO  10 / 0.38-0.22 KV</v>
      </c>
      <c r="E5445" s="36" t="str">
        <f>SICODI!I2374</f>
        <v>UND.</v>
      </c>
      <c r="F5445" s="36"/>
      <c r="G5445" s="66">
        <f>SICODI!J2374</f>
        <v>7265.83</v>
      </c>
    </row>
    <row r="5446" spans="2:7" x14ac:dyDescent="0.2">
      <c r="B5446" s="36">
        <v>2373</v>
      </c>
      <c r="C5446" s="36" t="str">
        <f>SICODI!G2375</f>
        <v>TTV69</v>
      </c>
      <c r="D5446" s="140" t="str">
        <f>SICODI!H2375</f>
        <v>TRANSFORMADOR DE 320 KVA TRIFASICO  22.9 / 0.22 KV</v>
      </c>
      <c r="E5446" s="36" t="str">
        <f>SICODI!I2375</f>
        <v>UND.</v>
      </c>
      <c r="F5446" s="36"/>
      <c r="G5446" s="66">
        <f>SICODI!J2375</f>
        <v>11961.58</v>
      </c>
    </row>
    <row r="5447" spans="2:7" x14ac:dyDescent="0.2">
      <c r="B5447" s="36">
        <v>2374</v>
      </c>
      <c r="C5447" s="36" t="str">
        <f>SICODI!G2376</f>
        <v>TTV70</v>
      </c>
      <c r="D5447" s="140" t="str">
        <f>SICODI!H2376</f>
        <v>TRANSFORMADOR DE 350 KVA TRIFASICO  22.9 / 0.22 KV</v>
      </c>
      <c r="E5447" s="36" t="str">
        <f>SICODI!I2376</f>
        <v>UND.</v>
      </c>
      <c r="F5447" s="36"/>
      <c r="G5447" s="66">
        <f>SICODI!J2376</f>
        <v>12903.4</v>
      </c>
    </row>
    <row r="5448" spans="2:7" x14ac:dyDescent="0.2">
      <c r="B5448" s="36">
        <v>2375</v>
      </c>
      <c r="C5448" s="36" t="str">
        <f>SICODI!G2377</f>
        <v>TTV71</v>
      </c>
      <c r="D5448" s="140" t="str">
        <f>SICODI!H2377</f>
        <v>TRANSFORMADOR DE 375 KVA TRIFASICO 10 / 0.38-0.22 KV</v>
      </c>
      <c r="E5448" s="36" t="str">
        <f>SICODI!I2377</f>
        <v>UND</v>
      </c>
      <c r="F5448" s="36"/>
      <c r="G5448" s="66">
        <f>SICODI!J2377</f>
        <v>9028.93</v>
      </c>
    </row>
    <row r="5449" spans="2:7" x14ac:dyDescent="0.2">
      <c r="B5449" s="36">
        <v>2376</v>
      </c>
      <c r="C5449" s="36" t="str">
        <f>SICODI!G2378</f>
        <v>TTV72</v>
      </c>
      <c r="D5449" s="140" t="str">
        <f>SICODI!H2378</f>
        <v>TRANSFORMADOR DE 400 KVA TRIFASICO  22.9 / BT KV</v>
      </c>
      <c r="E5449" s="36" t="str">
        <f>SICODI!I2378</f>
        <v>UND.</v>
      </c>
      <c r="F5449" s="36"/>
      <c r="G5449" s="66">
        <f>SICODI!J2378</f>
        <v>14473.1</v>
      </c>
    </row>
    <row r="5450" spans="2:7" x14ac:dyDescent="0.2">
      <c r="B5450" s="36">
        <v>2377</v>
      </c>
      <c r="C5450" s="36" t="str">
        <f>SICODI!G2379</f>
        <v>TTV73</v>
      </c>
      <c r="D5450" s="140" t="str">
        <f>SICODI!H2379</f>
        <v>TRANSFORMADOR DE 500 KVA TRIFASICO  22.9 / 0.22 KV</v>
      </c>
      <c r="E5450" s="36" t="str">
        <f>SICODI!I2379</f>
        <v>UND.</v>
      </c>
      <c r="F5450" s="36"/>
      <c r="G5450" s="66">
        <f>SICODI!J2379</f>
        <v>17612.5</v>
      </c>
    </row>
    <row r="5451" spans="2:7" x14ac:dyDescent="0.2">
      <c r="B5451" s="36">
        <v>2378</v>
      </c>
      <c r="C5451" s="36" t="str">
        <f>SICODI!G2380</f>
        <v>TTV74</v>
      </c>
      <c r="D5451" s="140" t="str">
        <f>SICODI!H2380</f>
        <v>TRANSFORMADOR DE 550 KVA TRIFASICO  22.9 / BT KV</v>
      </c>
      <c r="E5451" s="36" t="str">
        <f>SICODI!I2380</f>
        <v>UND.</v>
      </c>
      <c r="F5451" s="36"/>
      <c r="G5451" s="66">
        <f>SICODI!J2380</f>
        <v>19182.2</v>
      </c>
    </row>
    <row r="5452" spans="2:7" x14ac:dyDescent="0.2">
      <c r="B5452" s="36">
        <v>2379</v>
      </c>
      <c r="C5452" s="36" t="str">
        <f>SICODI!G2381</f>
        <v>TTV75</v>
      </c>
      <c r="D5452" s="140" t="str">
        <f>SICODI!H2381</f>
        <v>TRANSFORMADOR DE 640 KVA TRIFASICO  10 / 0.44-0.22 KV</v>
      </c>
      <c r="E5452" s="36" t="str">
        <f>SICODI!I2381</f>
        <v>UND.</v>
      </c>
      <c r="F5452" s="36"/>
      <c r="G5452" s="66">
        <f>SICODI!J2381</f>
        <v>15258.55</v>
      </c>
    </row>
    <row r="5453" spans="2:7" x14ac:dyDescent="0.2">
      <c r="B5453" s="36">
        <v>2380</v>
      </c>
      <c r="C5453" s="36" t="str">
        <f>SICODI!G2382</f>
        <v>TTV76</v>
      </c>
      <c r="D5453" s="140" t="str">
        <f>SICODI!H2382</f>
        <v>TRANSFORMADOR DE 650 KVA TRIFASICO  2.3 / 10 KV</v>
      </c>
      <c r="E5453" s="36" t="str">
        <f>SICODI!I2382</f>
        <v>UND.</v>
      </c>
      <c r="F5453" s="36"/>
      <c r="G5453" s="66">
        <f>SICODI!J2382</f>
        <v>15956.5</v>
      </c>
    </row>
    <row r="5454" spans="2:7" x14ac:dyDescent="0.2">
      <c r="B5454" s="36">
        <v>2381</v>
      </c>
      <c r="C5454" s="36" t="str">
        <f>SICODI!G2383</f>
        <v>TTV77</v>
      </c>
      <c r="D5454" s="140" t="str">
        <f>SICODI!H2383</f>
        <v>TRANSFORMADOR DE 700 KVA TRIFASICO 10 / 0.38-0.22 KV</v>
      </c>
      <c r="E5454" s="36" t="str">
        <f>SICODI!I2383</f>
        <v>UND.</v>
      </c>
      <c r="F5454" s="36"/>
      <c r="G5454" s="66">
        <f>SICODI!J2383</f>
        <v>16669.03</v>
      </c>
    </row>
    <row r="5455" spans="2:7" x14ac:dyDescent="0.2">
      <c r="B5455" s="36">
        <v>2382</v>
      </c>
      <c r="C5455" s="36" t="str">
        <f>SICODI!G2384</f>
        <v>TTV78</v>
      </c>
      <c r="D5455" s="140" t="str">
        <f>SICODI!H2384</f>
        <v>TRANSFORMADOR DE 700 KVA TRIFASICO 13.2 / BT KV</v>
      </c>
      <c r="E5455" s="36" t="str">
        <f>SICODI!I2384</f>
        <v>UND.</v>
      </c>
      <c r="F5455" s="36"/>
      <c r="G5455" s="66">
        <f>SICODI!J2384</f>
        <v>18989.8</v>
      </c>
    </row>
    <row r="5456" spans="2:7" x14ac:dyDescent="0.2">
      <c r="B5456" s="36">
        <v>2383</v>
      </c>
      <c r="C5456" s="36" t="str">
        <f>SICODI!G2385</f>
        <v>TTV79</v>
      </c>
      <c r="D5456" s="140" t="str">
        <f>SICODI!H2385</f>
        <v>TRANSFORMADOR DE 700 KVA TRIFASICO 22.9 / BT KV</v>
      </c>
      <c r="E5456" s="36" t="str">
        <f>SICODI!I2385</f>
        <v>UND.</v>
      </c>
      <c r="F5456" s="36"/>
      <c r="G5456" s="66">
        <f>SICODI!J2385</f>
        <v>23891.3</v>
      </c>
    </row>
    <row r="5457" spans="2:7" x14ac:dyDescent="0.2">
      <c r="B5457" s="36">
        <v>2384</v>
      </c>
      <c r="C5457" s="36" t="str">
        <f>SICODI!G2386</f>
        <v>TTV80</v>
      </c>
      <c r="D5457" s="140" t="str">
        <f>SICODI!H2386</f>
        <v>TRANSFORMADOR DE 3000 KVA TRIFASICO 22.9 / 10 KV</v>
      </c>
      <c r="E5457" s="36" t="str">
        <f>SICODI!I2386</f>
        <v>UND.</v>
      </c>
      <c r="F5457" s="36"/>
      <c r="G5457" s="66">
        <f>SICODI!J2386</f>
        <v>96097.5</v>
      </c>
    </row>
    <row r="5458" spans="2:7" x14ac:dyDescent="0.2">
      <c r="B5458" s="36">
        <v>2385</v>
      </c>
      <c r="C5458" s="36" t="str">
        <f>SICODI!G2387</f>
        <v>TTV81</v>
      </c>
      <c r="D5458" s="140" t="str">
        <f>SICODI!H2387</f>
        <v>TRANSFORMADOR DE 10 KVA TRIFASICO 22.9/0.38-0.22 KV</v>
      </c>
      <c r="E5458" s="36" t="str">
        <f>SICODI!I2387</f>
        <v>UND.</v>
      </c>
      <c r="F5458" s="36"/>
      <c r="G5458" s="66">
        <f>SICODI!J2387</f>
        <v>2229.44</v>
      </c>
    </row>
    <row r="5459" spans="2:7" x14ac:dyDescent="0.2">
      <c r="B5459" s="36">
        <v>2386</v>
      </c>
      <c r="C5459" s="36" t="str">
        <f>SICODI!G2388</f>
        <v>TTV82</v>
      </c>
      <c r="D5459" s="140" t="str">
        <f>SICODI!H2388</f>
        <v>TRANSFORMADOR DE 175 KVA TRIFASICO 10/0.44-0.22 KV</v>
      </c>
      <c r="E5459" s="36" t="str">
        <f>SICODI!I2388</f>
        <v>UND.</v>
      </c>
      <c r="F5459" s="36"/>
      <c r="G5459" s="66">
        <f>SICODI!J2388</f>
        <v>4327.33</v>
      </c>
    </row>
    <row r="5460" spans="2:7" x14ac:dyDescent="0.2">
      <c r="B5460" s="36">
        <v>2387</v>
      </c>
      <c r="C5460" s="36" t="str">
        <f>SICODI!G2389</f>
        <v>TTV83</v>
      </c>
      <c r="D5460" s="140" t="str">
        <f>SICODI!H2389</f>
        <v>TRANSFORMADOR DE 175 KVA TRIFASICO 13.2/0.44-0.22 KV</v>
      </c>
      <c r="E5460" s="36" t="str">
        <f>SICODI!I2389</f>
        <v>UND.</v>
      </c>
      <c r="F5460" s="36"/>
      <c r="G5460" s="66">
        <f>SICODI!J2389</f>
        <v>6741.55</v>
      </c>
    </row>
    <row r="5461" spans="2:7" x14ac:dyDescent="0.2">
      <c r="B5461" s="36">
        <v>2388</v>
      </c>
      <c r="C5461" s="36" t="str">
        <f>SICODI!G2390</f>
        <v>TTV84</v>
      </c>
      <c r="D5461" s="140" t="str">
        <f>SICODI!H2390</f>
        <v>TRANSFORMADOR DE 275 KVA TRIFASICO 13.2/0.44-0.22 KV</v>
      </c>
      <c r="E5461" s="36" t="str">
        <f>SICODI!I2390</f>
        <v>UND.</v>
      </c>
      <c r="F5461" s="36"/>
      <c r="G5461" s="66">
        <f>SICODI!J2390</f>
        <v>9074.5499999999993</v>
      </c>
    </row>
    <row r="5462" spans="2:7" x14ac:dyDescent="0.2">
      <c r="B5462" s="36">
        <v>2389</v>
      </c>
      <c r="C5462" s="36" t="str">
        <f>SICODI!G2391</f>
        <v>TTV85</v>
      </c>
      <c r="D5462" s="140" t="str">
        <f>SICODI!H2391</f>
        <v>TRANSFORMADOR DE 375 KVA TRIFASICO 10/0.44-0.22 KV</v>
      </c>
      <c r="E5462" s="36" t="str">
        <f>SICODI!I2391</f>
        <v>UND</v>
      </c>
      <c r="F5462" s="36"/>
      <c r="G5462" s="66">
        <f>SICODI!J2391</f>
        <v>9028.93</v>
      </c>
    </row>
    <row r="5463" spans="2:7" x14ac:dyDescent="0.2">
      <c r="B5463" s="36">
        <v>2390</v>
      </c>
      <c r="C5463" s="36" t="str">
        <f>SICODI!G2392</f>
        <v>TTV86</v>
      </c>
      <c r="D5463" s="140" t="str">
        <f>SICODI!H2392</f>
        <v>TRANSFORMADOR DE 375 KVA TRIFASICO 13.2/0.44-0.22 KV</v>
      </c>
      <c r="E5463" s="36" t="str">
        <f>SICODI!I2392</f>
        <v>UND</v>
      </c>
      <c r="F5463" s="36"/>
      <c r="G5463" s="66">
        <f>SICODI!J2392</f>
        <v>11407.55</v>
      </c>
    </row>
    <row r="5464" spans="2:7" x14ac:dyDescent="0.2">
      <c r="B5464" s="36">
        <v>2391</v>
      </c>
      <c r="C5464" s="36" t="str">
        <f>SICODI!G2393</f>
        <v>TTV87</v>
      </c>
      <c r="D5464" s="140" t="str">
        <f>SICODI!H2393</f>
        <v>TRANSFORMADOR DE 550 KVA TRIFASICO 13.2/0.44-0.22 KV</v>
      </c>
      <c r="E5464" s="36" t="str">
        <f>SICODI!I2393</f>
        <v>UND.</v>
      </c>
      <c r="F5464" s="36"/>
      <c r="G5464" s="66">
        <f>SICODI!J2393</f>
        <v>15490.3</v>
      </c>
    </row>
    <row r="5465" spans="2:7" x14ac:dyDescent="0.2">
      <c r="B5465" s="36">
        <v>2392</v>
      </c>
      <c r="C5465" s="36" t="str">
        <f>SICODI!G2394</f>
        <v>TTV88</v>
      </c>
      <c r="D5465" s="140" t="str">
        <f>SICODI!H2394</f>
        <v>TRANSFORMADOR DE 630 KVA TRIFASICO 22.9/0.44-0.22 KV</v>
      </c>
      <c r="E5465" s="36" t="str">
        <f>SICODI!I2394</f>
        <v>UND.</v>
      </c>
      <c r="F5465" s="36"/>
      <c r="G5465" s="66">
        <f>SICODI!J2394</f>
        <v>21693.72</v>
      </c>
    </row>
    <row r="5466" spans="2:7" x14ac:dyDescent="0.2">
      <c r="B5466" s="36">
        <v>2393</v>
      </c>
      <c r="C5466" s="36" t="str">
        <f>SICODI!G2395</f>
        <v>TTV89</v>
      </c>
      <c r="D5466" s="140" t="str">
        <f>SICODI!H2395</f>
        <v>TRANSFORMADOR DE 160 KVA TRIFASICO 13.2/0.44-0.22 KV</v>
      </c>
      <c r="E5466" s="36" t="str">
        <f>SICODI!I2395</f>
        <v>UND.</v>
      </c>
      <c r="F5466" s="36"/>
      <c r="G5466" s="66">
        <f>SICODI!J2395</f>
        <v>6391.6</v>
      </c>
    </row>
    <row r="5467" spans="2:7" x14ac:dyDescent="0.2">
      <c r="B5467" s="36">
        <v>2394</v>
      </c>
      <c r="C5467" s="36" t="str">
        <f>SICODI!G2396</f>
        <v>TTV90</v>
      </c>
      <c r="D5467" s="140" t="str">
        <f>SICODI!H2396</f>
        <v>TRANSFORMADOR DE 200 KVA TRIFASICO 13.2/0.44-0.22 KV</v>
      </c>
      <c r="E5467" s="36" t="str">
        <f>SICODI!I2396</f>
        <v>UND.</v>
      </c>
      <c r="F5467" s="36"/>
      <c r="G5467" s="66">
        <f>SICODI!J2396</f>
        <v>7324.8</v>
      </c>
    </row>
    <row r="5468" spans="2:7" x14ac:dyDescent="0.2">
      <c r="B5468" s="36">
        <v>2395</v>
      </c>
      <c r="C5468" s="36" t="str">
        <f>SICODI!G2397</f>
        <v>TTV91</v>
      </c>
      <c r="D5468" s="140" t="str">
        <f>SICODI!H2397</f>
        <v>TRANSFORMADOR DE 315 KVA TRIFASICO 13.2/0.44-0.22 KV</v>
      </c>
      <c r="E5468" s="36" t="str">
        <f>SICODI!I2397</f>
        <v>UND.</v>
      </c>
      <c r="F5468" s="36"/>
      <c r="G5468" s="66">
        <f>SICODI!J2397</f>
        <v>10007.75</v>
      </c>
    </row>
    <row r="5469" spans="2:7" x14ac:dyDescent="0.2">
      <c r="B5469" s="36">
        <v>2396</v>
      </c>
      <c r="C5469" s="36" t="str">
        <f>SICODI!G2398</f>
        <v>TTV92</v>
      </c>
      <c r="D5469" s="140" t="str">
        <f>SICODI!H2398</f>
        <v>TRANSFORMADOR DE 220 KVA TRIFASICO 10/0.44-0.22 KV</v>
      </c>
      <c r="E5469" s="36" t="str">
        <f>SICODI!I2398</f>
        <v>UND.</v>
      </c>
      <c r="F5469" s="36"/>
      <c r="G5469" s="66">
        <f>SICODI!J2398</f>
        <v>5385.19</v>
      </c>
    </row>
    <row r="5470" spans="2:7" x14ac:dyDescent="0.2">
      <c r="B5470" s="36">
        <v>2397</v>
      </c>
      <c r="C5470" s="36" t="str">
        <f>SICODI!G2399</f>
        <v>TTV93</v>
      </c>
      <c r="D5470" s="140" t="str">
        <f>SICODI!H2399</f>
        <v>TRANSFORMADOR DE 220 KVA TRIFASICO 13.2/0.44-0.22 KV</v>
      </c>
      <c r="E5470" s="36" t="str">
        <f>SICODI!I2399</f>
        <v>UND.</v>
      </c>
      <c r="F5470" s="36"/>
      <c r="G5470" s="66">
        <f>SICODI!J2399</f>
        <v>7791.4</v>
      </c>
    </row>
    <row r="5471" spans="2:7" x14ac:dyDescent="0.2">
      <c r="B5471" s="36">
        <v>2398</v>
      </c>
      <c r="C5471" s="36" t="str">
        <f>SICODI!G2400</f>
        <v>TTV94</v>
      </c>
      <c r="D5471" s="140" t="str">
        <f>SICODI!H2400</f>
        <v>TRANSFORMADOR DE 700 KVA TRIFASICO 10/0.44-0.22 KV</v>
      </c>
      <c r="E5471" s="36" t="str">
        <f>SICODI!I2400</f>
        <v>UND.</v>
      </c>
      <c r="F5471" s="36"/>
      <c r="G5471" s="66">
        <f>SICODI!J2400</f>
        <v>16669.03</v>
      </c>
    </row>
    <row r="5472" spans="2:7" x14ac:dyDescent="0.2">
      <c r="B5472" s="36">
        <v>2399</v>
      </c>
      <c r="C5472" s="36" t="str">
        <f>SICODI!G2401</f>
        <v>TTV95</v>
      </c>
      <c r="D5472" s="140" t="str">
        <f>SICODI!H2401</f>
        <v>TRANSFORMADOR DE 1000 KVA TRIFASICO 10/0.22 KV</v>
      </c>
      <c r="E5472" s="36" t="str">
        <f>SICODI!I2401</f>
        <v>UND.</v>
      </c>
      <c r="F5472" s="36"/>
      <c r="G5472" s="66">
        <f>SICODI!J2401</f>
        <v>23721.43</v>
      </c>
    </row>
    <row r="5473" spans="2:7" x14ac:dyDescent="0.2">
      <c r="B5473" s="36">
        <v>2400</v>
      </c>
      <c r="C5473" s="36" t="str">
        <f>SICODI!G2402</f>
        <v>TTV96</v>
      </c>
      <c r="D5473" s="140" t="str">
        <f>SICODI!H2402</f>
        <v>TRANSFORMADOR DE 1000 KVA TRIFASICO 10/0.38-0.22 KV</v>
      </c>
      <c r="E5473" s="36" t="str">
        <f>SICODI!I2402</f>
        <v>UND.</v>
      </c>
      <c r="F5473" s="36"/>
      <c r="G5473" s="66">
        <f>SICODI!J2402</f>
        <v>23721.43</v>
      </c>
    </row>
    <row r="5474" spans="2:7" x14ac:dyDescent="0.2">
      <c r="B5474" s="36">
        <v>2401</v>
      </c>
      <c r="C5474" s="36" t="str">
        <f>SICODI!G2403</f>
        <v>TTV97</v>
      </c>
      <c r="D5474" s="140" t="str">
        <f>SICODI!H2403</f>
        <v>TRANSFORMADOR DE 1000 KVA TRIFASICO 10/0.44-0.22 KV</v>
      </c>
      <c r="E5474" s="36" t="str">
        <f>SICODI!I2403</f>
        <v>UND.</v>
      </c>
      <c r="F5474" s="36"/>
      <c r="G5474" s="66">
        <f>SICODI!J2403</f>
        <v>23721.43</v>
      </c>
    </row>
    <row r="5475" spans="2:7" x14ac:dyDescent="0.2">
      <c r="B5475" s="36">
        <v>2402</v>
      </c>
      <c r="C5475" s="36" t="str">
        <f>SICODI!G2404</f>
        <v>TTV98</v>
      </c>
      <c r="D5475" s="140" t="str">
        <f>SICODI!H2404</f>
        <v>TRANSFORMADOR DE 137 KVA TRIFASICO 13.2/0.38-0.22 KV</v>
      </c>
      <c r="E5475" s="36" t="str">
        <f>SICODI!I2404</f>
        <v>UND.</v>
      </c>
      <c r="F5475" s="36"/>
      <c r="G5475" s="66">
        <f>SICODI!J2404</f>
        <v>5855.01</v>
      </c>
    </row>
    <row r="5476" spans="2:7" x14ac:dyDescent="0.2">
      <c r="C5476" s="10"/>
    </row>
  </sheetData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404"/>
  <sheetViews>
    <sheetView topLeftCell="C1" workbookViewId="0">
      <selection activeCell="C1" sqref="C1"/>
    </sheetView>
  </sheetViews>
  <sheetFormatPr baseColWidth="10" defaultRowHeight="15" x14ac:dyDescent="0.25"/>
  <cols>
    <col min="1" max="1" width="11.42578125" style="1"/>
    <col min="2" max="2" width="22.5703125" style="1" bestFit="1" customWidth="1"/>
    <col min="3" max="3" width="12.42578125" style="1" bestFit="1" customWidth="1"/>
    <col min="4" max="4" width="30.140625" style="1" bestFit="1" customWidth="1"/>
    <col min="5" max="5" width="13.28515625" style="1" bestFit="1" customWidth="1"/>
    <col min="6" max="6" width="79.7109375" style="1" bestFit="1" customWidth="1"/>
    <col min="7" max="7" width="14.85546875" style="1" bestFit="1" customWidth="1"/>
    <col min="8" max="8" width="81.140625" style="1" bestFit="1" customWidth="1"/>
    <col min="9" max="9" width="8.28515625" style="1" bestFit="1" customWidth="1"/>
    <col min="10" max="10" width="11.140625" style="1" bestFit="1" customWidth="1"/>
    <col min="11" max="16384" width="11.42578125" style="1"/>
  </cols>
  <sheetData>
    <row r="2" spans="2:10" ht="15.75" thickBot="1" x14ac:dyDescent="0.3">
      <c r="B2" s="137" t="s">
        <v>3219</v>
      </c>
      <c r="C2" s="137" t="s">
        <v>3220</v>
      </c>
      <c r="D2" s="137" t="s">
        <v>3221</v>
      </c>
      <c r="E2" s="137" t="s">
        <v>3222</v>
      </c>
      <c r="F2" s="137" t="s">
        <v>3223</v>
      </c>
      <c r="G2" s="137" t="s">
        <v>3224</v>
      </c>
      <c r="H2" s="137" t="s">
        <v>3225</v>
      </c>
      <c r="I2" s="137" t="s">
        <v>46</v>
      </c>
      <c r="J2" s="138" t="s">
        <v>3226</v>
      </c>
    </row>
    <row r="3" spans="2:10" ht="15.75" thickTop="1" x14ac:dyDescent="0.25">
      <c r="B3" s="1" t="s">
        <v>3227</v>
      </c>
      <c r="C3" s="1" t="s">
        <v>3228</v>
      </c>
      <c r="D3" s="1" t="s">
        <v>3229</v>
      </c>
      <c r="E3" s="1">
        <v>4</v>
      </c>
      <c r="F3" s="1" t="s">
        <v>3230</v>
      </c>
      <c r="G3" s="1" t="s">
        <v>3231</v>
      </c>
      <c r="H3" s="1" t="s">
        <v>3232</v>
      </c>
      <c r="I3" s="1" t="s">
        <v>3233</v>
      </c>
      <c r="J3" s="1">
        <v>0.66</v>
      </c>
    </row>
    <row r="4" spans="2:10" ht="15.75" thickTop="1" x14ac:dyDescent="0.25">
      <c r="B4" s="1" t="s">
        <v>3227</v>
      </c>
      <c r="C4" s="1" t="s">
        <v>3228</v>
      </c>
      <c r="D4" s="1" t="s">
        <v>3229</v>
      </c>
      <c r="E4" s="1">
        <v>4</v>
      </c>
      <c r="F4" s="1" t="s">
        <v>3230</v>
      </c>
      <c r="G4" s="1" t="s">
        <v>3234</v>
      </c>
      <c r="H4" s="1" t="s">
        <v>3235</v>
      </c>
      <c r="I4" s="1" t="s">
        <v>3233</v>
      </c>
      <c r="J4" s="1">
        <v>0.93</v>
      </c>
    </row>
    <row r="5" spans="2:10" ht="15.75" thickTop="1" x14ac:dyDescent="0.25">
      <c r="B5" s="1" t="s">
        <v>3227</v>
      </c>
      <c r="C5" s="1" t="s">
        <v>3228</v>
      </c>
      <c r="D5" s="1" t="s">
        <v>3229</v>
      </c>
      <c r="E5" s="1">
        <v>5</v>
      </c>
      <c r="F5" s="1" t="s">
        <v>3236</v>
      </c>
      <c r="G5" s="1" t="s">
        <v>3237</v>
      </c>
      <c r="H5" s="1" t="s">
        <v>3238</v>
      </c>
      <c r="I5" s="1" t="s">
        <v>3233</v>
      </c>
      <c r="J5" s="1">
        <v>120.09</v>
      </c>
    </row>
    <row r="6" spans="2:10" ht="15.75" thickTop="1" x14ac:dyDescent="0.25">
      <c r="B6" s="1" t="s">
        <v>3227</v>
      </c>
      <c r="C6" s="1" t="s">
        <v>3228</v>
      </c>
      <c r="D6" s="1" t="s">
        <v>3229</v>
      </c>
      <c r="E6" s="1">
        <v>5</v>
      </c>
      <c r="F6" s="1" t="s">
        <v>3236</v>
      </c>
      <c r="G6" s="1" t="s">
        <v>3239</v>
      </c>
      <c r="H6" s="1" t="s">
        <v>3240</v>
      </c>
      <c r="I6" s="1" t="s">
        <v>3233</v>
      </c>
      <c r="J6" s="1">
        <v>71.5</v>
      </c>
    </row>
    <row r="7" spans="2:10" ht="15.75" thickTop="1" x14ac:dyDescent="0.25">
      <c r="B7" s="1" t="s">
        <v>3227</v>
      </c>
      <c r="C7" s="1" t="s">
        <v>3228</v>
      </c>
      <c r="D7" s="1" t="s">
        <v>3229</v>
      </c>
      <c r="E7" s="1">
        <v>5</v>
      </c>
      <c r="F7" s="1" t="s">
        <v>3236</v>
      </c>
      <c r="G7" s="1" t="s">
        <v>3241</v>
      </c>
      <c r="H7" s="1" t="s">
        <v>3242</v>
      </c>
      <c r="I7" s="1" t="s">
        <v>3233</v>
      </c>
      <c r="J7" s="1">
        <v>25</v>
      </c>
    </row>
    <row r="8" spans="2:10" ht="15.75" thickTop="1" x14ac:dyDescent="0.25">
      <c r="B8" s="1" t="s">
        <v>3227</v>
      </c>
      <c r="C8" s="1" t="s">
        <v>3228</v>
      </c>
      <c r="D8" s="1" t="s">
        <v>3229</v>
      </c>
      <c r="E8" s="1">
        <v>5</v>
      </c>
      <c r="F8" s="1" t="s">
        <v>3236</v>
      </c>
      <c r="G8" s="1" t="s">
        <v>3243</v>
      </c>
      <c r="H8" s="1" t="s">
        <v>3244</v>
      </c>
      <c r="I8" s="1" t="s">
        <v>3233</v>
      </c>
      <c r="J8" s="1">
        <v>25</v>
      </c>
    </row>
    <row r="9" spans="2:10" ht="15.75" thickTop="1" x14ac:dyDescent="0.25">
      <c r="B9" s="1" t="s">
        <v>3227</v>
      </c>
      <c r="C9" s="1" t="s">
        <v>3228</v>
      </c>
      <c r="D9" s="1" t="s">
        <v>3229</v>
      </c>
      <c r="E9" s="1">
        <v>5</v>
      </c>
      <c r="F9" s="1" t="s">
        <v>3236</v>
      </c>
      <c r="G9" s="1" t="s">
        <v>3245</v>
      </c>
      <c r="H9" s="1" t="s">
        <v>3246</v>
      </c>
      <c r="I9" s="1" t="s">
        <v>3233</v>
      </c>
      <c r="J9" s="1">
        <v>25</v>
      </c>
    </row>
    <row r="10" spans="2:10" ht="15.75" thickTop="1" x14ac:dyDescent="0.25">
      <c r="B10" s="1" t="s">
        <v>3227</v>
      </c>
      <c r="C10" s="1" t="s">
        <v>3228</v>
      </c>
      <c r="D10" s="1" t="s">
        <v>3229</v>
      </c>
      <c r="E10" s="1">
        <v>5</v>
      </c>
      <c r="F10" s="1" t="s">
        <v>3236</v>
      </c>
      <c r="G10" s="1" t="s">
        <v>3247</v>
      </c>
      <c r="H10" s="1" t="s">
        <v>3248</v>
      </c>
      <c r="I10" s="1" t="s">
        <v>3233</v>
      </c>
      <c r="J10" s="1">
        <v>25</v>
      </c>
    </row>
    <row r="11" spans="2:10" ht="15.75" thickTop="1" x14ac:dyDescent="0.25">
      <c r="B11" s="1" t="s">
        <v>3227</v>
      </c>
      <c r="C11" s="1" t="s">
        <v>3228</v>
      </c>
      <c r="D11" s="1" t="s">
        <v>3229</v>
      </c>
      <c r="E11" s="1">
        <v>5</v>
      </c>
      <c r="F11" s="1" t="s">
        <v>3236</v>
      </c>
      <c r="G11" s="1" t="s">
        <v>3249</v>
      </c>
      <c r="H11" s="1" t="s">
        <v>3250</v>
      </c>
      <c r="I11" s="1" t="s">
        <v>3233</v>
      </c>
      <c r="J11" s="1">
        <v>14.5</v>
      </c>
    </row>
    <row r="12" spans="2:10" ht="15.75" thickTop="1" x14ac:dyDescent="0.25">
      <c r="B12" s="1" t="s">
        <v>3227</v>
      </c>
      <c r="C12" s="1" t="s">
        <v>3228</v>
      </c>
      <c r="D12" s="1" t="s">
        <v>3229</v>
      </c>
      <c r="E12" s="1">
        <v>5</v>
      </c>
      <c r="F12" s="1" t="s">
        <v>3236</v>
      </c>
      <c r="G12" s="1" t="s">
        <v>3251</v>
      </c>
      <c r="H12" s="1" t="s">
        <v>3252</v>
      </c>
      <c r="I12" s="1" t="s">
        <v>3233</v>
      </c>
      <c r="J12" s="1">
        <v>14.5</v>
      </c>
    </row>
    <row r="13" spans="2:10" ht="15.75" thickTop="1" x14ac:dyDescent="0.25">
      <c r="B13" s="1" t="s">
        <v>3227</v>
      </c>
      <c r="C13" s="1" t="s">
        <v>3228</v>
      </c>
      <c r="D13" s="1" t="s">
        <v>3229</v>
      </c>
      <c r="E13" s="1">
        <v>6</v>
      </c>
      <c r="F13" s="1" t="s">
        <v>3253</v>
      </c>
      <c r="G13" s="1" t="s">
        <v>3254</v>
      </c>
      <c r="H13" s="1" t="s">
        <v>3255</v>
      </c>
      <c r="I13" s="1" t="s">
        <v>3233</v>
      </c>
      <c r="J13" s="1">
        <v>2.4500000000000002</v>
      </c>
    </row>
    <row r="14" spans="2:10" ht="15.75" thickTop="1" x14ac:dyDescent="0.25">
      <c r="B14" s="1" t="s">
        <v>3227</v>
      </c>
      <c r="C14" s="1" t="s">
        <v>3228</v>
      </c>
      <c r="D14" s="1" t="s">
        <v>3229</v>
      </c>
      <c r="E14" s="1">
        <v>6</v>
      </c>
      <c r="F14" s="1" t="s">
        <v>3253</v>
      </c>
      <c r="G14" s="1" t="s">
        <v>3256</v>
      </c>
      <c r="H14" s="1" t="s">
        <v>3257</v>
      </c>
      <c r="I14" s="1" t="s">
        <v>3233</v>
      </c>
      <c r="J14" s="1">
        <v>7.16</v>
      </c>
    </row>
    <row r="15" spans="2:10" ht="15.75" thickTop="1" x14ac:dyDescent="0.25">
      <c r="B15" s="1" t="s">
        <v>3227</v>
      </c>
      <c r="C15" s="1" t="s">
        <v>3228</v>
      </c>
      <c r="D15" s="1" t="s">
        <v>3229</v>
      </c>
      <c r="E15" s="1">
        <v>6</v>
      </c>
      <c r="F15" s="1" t="s">
        <v>3253</v>
      </c>
      <c r="G15" s="1" t="s">
        <v>3258</v>
      </c>
      <c r="H15" s="1" t="s">
        <v>3259</v>
      </c>
      <c r="I15" s="1" t="s">
        <v>3233</v>
      </c>
      <c r="J15" s="1">
        <v>7.21</v>
      </c>
    </row>
    <row r="16" spans="2:10" ht="15.75" thickTop="1" x14ac:dyDescent="0.25">
      <c r="B16" s="1" t="s">
        <v>3227</v>
      </c>
      <c r="C16" s="1" t="s">
        <v>3228</v>
      </c>
      <c r="D16" s="1" t="s">
        <v>3229</v>
      </c>
      <c r="E16" s="1">
        <v>6</v>
      </c>
      <c r="F16" s="1" t="s">
        <v>3253</v>
      </c>
      <c r="G16" s="1" t="s">
        <v>3260</v>
      </c>
      <c r="H16" s="1" t="s">
        <v>3261</v>
      </c>
      <c r="I16" s="1" t="s">
        <v>3233</v>
      </c>
      <c r="J16" s="1">
        <v>23.81</v>
      </c>
    </row>
    <row r="17" spans="2:10" ht="15.75" thickTop="1" x14ac:dyDescent="0.25">
      <c r="B17" s="1" t="s">
        <v>3227</v>
      </c>
      <c r="C17" s="1" t="s">
        <v>3228</v>
      </c>
      <c r="D17" s="1" t="s">
        <v>3229</v>
      </c>
      <c r="E17" s="1">
        <v>6</v>
      </c>
      <c r="F17" s="1" t="s">
        <v>3253</v>
      </c>
      <c r="G17" s="1" t="s">
        <v>3262</v>
      </c>
      <c r="H17" s="1" t="s">
        <v>3263</v>
      </c>
      <c r="I17" s="1" t="s">
        <v>3233</v>
      </c>
      <c r="J17" s="1">
        <v>22.31</v>
      </c>
    </row>
    <row r="18" spans="2:10" ht="15.75" thickTop="1" x14ac:dyDescent="0.25">
      <c r="B18" s="1" t="s">
        <v>3227</v>
      </c>
      <c r="C18" s="1" t="s">
        <v>3228</v>
      </c>
      <c r="D18" s="1" t="s">
        <v>3229</v>
      </c>
      <c r="E18" s="1">
        <v>6</v>
      </c>
      <c r="F18" s="1" t="s">
        <v>3253</v>
      </c>
      <c r="G18" s="1" t="s">
        <v>3264</v>
      </c>
      <c r="H18" s="1" t="s">
        <v>3265</v>
      </c>
      <c r="I18" s="1" t="s">
        <v>3233</v>
      </c>
      <c r="J18" s="1">
        <v>22.31</v>
      </c>
    </row>
    <row r="19" spans="2:10" ht="15.75" thickTop="1" x14ac:dyDescent="0.25">
      <c r="B19" s="1" t="s">
        <v>3227</v>
      </c>
      <c r="C19" s="1" t="s">
        <v>3228</v>
      </c>
      <c r="D19" s="1" t="s">
        <v>3229</v>
      </c>
      <c r="E19" s="1">
        <v>7</v>
      </c>
      <c r="F19" s="1" t="s">
        <v>3266</v>
      </c>
      <c r="G19" s="1" t="s">
        <v>3267</v>
      </c>
      <c r="H19" s="1" t="s">
        <v>3268</v>
      </c>
      <c r="I19" s="1" t="s">
        <v>3233</v>
      </c>
      <c r="J19" s="1">
        <v>18</v>
      </c>
    </row>
    <row r="20" spans="2:10" ht="15.75" thickTop="1" x14ac:dyDescent="0.25">
      <c r="B20" s="1" t="s">
        <v>3227</v>
      </c>
      <c r="C20" s="1" t="s">
        <v>3228</v>
      </c>
      <c r="D20" s="1" t="s">
        <v>3229</v>
      </c>
      <c r="E20" s="1">
        <v>7</v>
      </c>
      <c r="F20" s="1" t="s">
        <v>3266</v>
      </c>
      <c r="G20" s="1" t="s">
        <v>3269</v>
      </c>
      <c r="H20" s="1" t="s">
        <v>3270</v>
      </c>
      <c r="I20" s="1" t="s">
        <v>3233</v>
      </c>
      <c r="J20" s="1">
        <v>36.54</v>
      </c>
    </row>
    <row r="21" spans="2:10" ht="15.75" thickTop="1" x14ac:dyDescent="0.25">
      <c r="B21" s="1" t="s">
        <v>3227</v>
      </c>
      <c r="C21" s="1" t="s">
        <v>3228</v>
      </c>
      <c r="D21" s="1" t="s">
        <v>3229</v>
      </c>
      <c r="E21" s="1">
        <v>7</v>
      </c>
      <c r="F21" s="1" t="s">
        <v>3266</v>
      </c>
      <c r="G21" s="1" t="s">
        <v>3271</v>
      </c>
      <c r="H21" s="1" t="s">
        <v>3272</v>
      </c>
      <c r="I21" s="1" t="s">
        <v>3233</v>
      </c>
      <c r="J21" s="1">
        <v>12.14</v>
      </c>
    </row>
    <row r="22" spans="2:10" ht="15.75" thickTop="1" x14ac:dyDescent="0.25">
      <c r="B22" s="1" t="s">
        <v>3227</v>
      </c>
      <c r="C22" s="1" t="s">
        <v>3228</v>
      </c>
      <c r="D22" s="1" t="s">
        <v>3229</v>
      </c>
      <c r="E22" s="1">
        <v>7</v>
      </c>
      <c r="F22" s="1" t="s">
        <v>3266</v>
      </c>
      <c r="G22" s="1" t="s">
        <v>3273</v>
      </c>
      <c r="H22" s="1" t="s">
        <v>3274</v>
      </c>
      <c r="I22" s="1" t="s">
        <v>3233</v>
      </c>
      <c r="J22" s="1">
        <v>20.37</v>
      </c>
    </row>
    <row r="23" spans="2:10" ht="15.75" thickTop="1" x14ac:dyDescent="0.25">
      <c r="B23" s="1" t="s">
        <v>3227</v>
      </c>
      <c r="C23" s="1" t="s">
        <v>3228</v>
      </c>
      <c r="D23" s="1" t="s">
        <v>3229</v>
      </c>
      <c r="E23" s="1">
        <v>7</v>
      </c>
      <c r="F23" s="1" t="s">
        <v>3266</v>
      </c>
      <c r="G23" s="1" t="s">
        <v>3275</v>
      </c>
      <c r="H23" s="1" t="s">
        <v>3276</v>
      </c>
      <c r="I23" s="1" t="s">
        <v>3233</v>
      </c>
      <c r="J23" s="1">
        <v>15</v>
      </c>
    </row>
    <row r="24" spans="2:10" ht="15.75" thickTop="1" x14ac:dyDescent="0.25">
      <c r="B24" s="1" t="s">
        <v>3227</v>
      </c>
      <c r="C24" s="1" t="s">
        <v>3228</v>
      </c>
      <c r="D24" s="1" t="s">
        <v>3229</v>
      </c>
      <c r="E24" s="1">
        <v>7</v>
      </c>
      <c r="F24" s="1" t="s">
        <v>3266</v>
      </c>
      <c r="G24" s="1" t="s">
        <v>3277</v>
      </c>
      <c r="H24" s="1" t="s">
        <v>3278</v>
      </c>
      <c r="I24" s="1" t="s">
        <v>3233</v>
      </c>
      <c r="J24" s="1">
        <v>16.77</v>
      </c>
    </row>
    <row r="25" spans="2:10" ht="15.75" thickTop="1" x14ac:dyDescent="0.25">
      <c r="B25" s="1" t="s">
        <v>3227</v>
      </c>
      <c r="C25" s="1" t="s">
        <v>3228</v>
      </c>
      <c r="D25" s="1" t="s">
        <v>3229</v>
      </c>
      <c r="E25" s="1">
        <v>7</v>
      </c>
      <c r="F25" s="1" t="s">
        <v>3266</v>
      </c>
      <c r="G25" s="1" t="s">
        <v>3279</v>
      </c>
      <c r="H25" s="1" t="s">
        <v>3280</v>
      </c>
      <c r="I25" s="1" t="s">
        <v>3233</v>
      </c>
      <c r="J25" s="1">
        <v>16.39</v>
      </c>
    </row>
    <row r="26" spans="2:10" ht="15.75" thickTop="1" x14ac:dyDescent="0.25">
      <c r="B26" s="1" t="s">
        <v>3227</v>
      </c>
      <c r="C26" s="1" t="s">
        <v>3228</v>
      </c>
      <c r="D26" s="1" t="s">
        <v>3229</v>
      </c>
      <c r="E26" s="1">
        <v>8</v>
      </c>
      <c r="F26" s="1" t="s">
        <v>3281</v>
      </c>
      <c r="G26" s="1" t="s">
        <v>3282</v>
      </c>
      <c r="H26" s="1" t="s">
        <v>3283</v>
      </c>
      <c r="I26" s="1" t="s">
        <v>3233</v>
      </c>
      <c r="J26" s="1">
        <v>1.57</v>
      </c>
    </row>
    <row r="27" spans="2:10" ht="15.75" thickTop="1" x14ac:dyDescent="0.25">
      <c r="B27" s="1" t="s">
        <v>3227</v>
      </c>
      <c r="C27" s="1" t="s">
        <v>3228</v>
      </c>
      <c r="D27" s="1" t="s">
        <v>3229</v>
      </c>
      <c r="E27" s="1">
        <v>8</v>
      </c>
      <c r="F27" s="1" t="s">
        <v>3281</v>
      </c>
      <c r="G27" s="1" t="s">
        <v>3284</v>
      </c>
      <c r="H27" s="1" t="s">
        <v>3285</v>
      </c>
      <c r="I27" s="1" t="s">
        <v>3233</v>
      </c>
      <c r="J27" s="1">
        <v>2.95</v>
      </c>
    </row>
    <row r="28" spans="2:10" ht="15.75" thickTop="1" x14ac:dyDescent="0.25">
      <c r="B28" s="1" t="s">
        <v>3227</v>
      </c>
      <c r="C28" s="1" t="s">
        <v>3228</v>
      </c>
      <c r="D28" s="1" t="s">
        <v>3229</v>
      </c>
      <c r="E28" s="1">
        <v>8</v>
      </c>
      <c r="F28" s="1" t="s">
        <v>3281</v>
      </c>
      <c r="G28" s="1" t="s">
        <v>3286</v>
      </c>
      <c r="H28" s="1" t="s">
        <v>3287</v>
      </c>
      <c r="I28" s="1" t="s">
        <v>3233</v>
      </c>
      <c r="J28" s="1">
        <v>2.74</v>
      </c>
    </row>
    <row r="29" spans="2:10" ht="15.75" thickTop="1" x14ac:dyDescent="0.25">
      <c r="B29" s="1" t="s">
        <v>3227</v>
      </c>
      <c r="C29" s="1" t="s">
        <v>3228</v>
      </c>
      <c r="D29" s="1" t="s">
        <v>3229</v>
      </c>
      <c r="E29" s="1">
        <v>8</v>
      </c>
      <c r="F29" s="1" t="s">
        <v>3281</v>
      </c>
      <c r="G29" s="1" t="s">
        <v>3288</v>
      </c>
      <c r="H29" s="1" t="s">
        <v>3289</v>
      </c>
      <c r="I29" s="1" t="s">
        <v>3233</v>
      </c>
      <c r="J29" s="1">
        <v>3.01</v>
      </c>
    </row>
    <row r="30" spans="2:10" ht="15.75" thickTop="1" x14ac:dyDescent="0.25">
      <c r="B30" s="1" t="s">
        <v>3227</v>
      </c>
      <c r="C30" s="1" t="s">
        <v>3228</v>
      </c>
      <c r="D30" s="1" t="s">
        <v>3229</v>
      </c>
      <c r="E30" s="1">
        <v>93</v>
      </c>
      <c r="F30" s="1" t="s">
        <v>3290</v>
      </c>
      <c r="G30" s="1" t="s">
        <v>3291</v>
      </c>
      <c r="H30" s="1" t="s">
        <v>3292</v>
      </c>
      <c r="I30" s="1" t="s">
        <v>3233</v>
      </c>
      <c r="J30" s="1">
        <v>25</v>
      </c>
    </row>
    <row r="31" spans="2:10" ht="15.75" thickTop="1" x14ac:dyDescent="0.25">
      <c r="B31" s="1" t="s">
        <v>3227</v>
      </c>
      <c r="C31" s="1" t="s">
        <v>3228</v>
      </c>
      <c r="D31" s="1" t="s">
        <v>3229</v>
      </c>
      <c r="E31" s="1">
        <v>93</v>
      </c>
      <c r="F31" s="1" t="s">
        <v>3290</v>
      </c>
      <c r="G31" s="1" t="s">
        <v>3293</v>
      </c>
      <c r="H31" s="1" t="s">
        <v>3294</v>
      </c>
      <c r="I31" s="1" t="s">
        <v>3233</v>
      </c>
      <c r="J31" s="1">
        <v>60.38</v>
      </c>
    </row>
    <row r="32" spans="2:10" ht="15.75" thickTop="1" x14ac:dyDescent="0.25">
      <c r="B32" s="1" t="s">
        <v>3227</v>
      </c>
      <c r="C32" s="1" t="s">
        <v>3228</v>
      </c>
      <c r="D32" s="1" t="s">
        <v>3229</v>
      </c>
      <c r="E32" s="1">
        <v>93</v>
      </c>
      <c r="F32" s="1" t="s">
        <v>3290</v>
      </c>
      <c r="G32" s="1" t="s">
        <v>3295</v>
      </c>
      <c r="H32" s="1" t="s">
        <v>3296</v>
      </c>
      <c r="I32" s="1" t="s">
        <v>3233</v>
      </c>
      <c r="J32" s="1">
        <v>46.1</v>
      </c>
    </row>
    <row r="33" spans="2:10" ht="15.75" thickTop="1" x14ac:dyDescent="0.25">
      <c r="B33" s="1" t="s">
        <v>3227</v>
      </c>
      <c r="C33" s="1" t="s">
        <v>3228</v>
      </c>
      <c r="D33" s="1" t="s">
        <v>3229</v>
      </c>
      <c r="E33" s="1">
        <v>93</v>
      </c>
      <c r="F33" s="1" t="s">
        <v>3290</v>
      </c>
      <c r="G33" s="1" t="s">
        <v>3297</v>
      </c>
      <c r="H33" s="1" t="s">
        <v>3298</v>
      </c>
      <c r="I33" s="1" t="s">
        <v>3233</v>
      </c>
      <c r="J33" s="1">
        <v>2.5499999999999998</v>
      </c>
    </row>
    <row r="34" spans="2:10" ht="15.75" thickTop="1" x14ac:dyDescent="0.25">
      <c r="B34" s="1" t="s">
        <v>3227</v>
      </c>
      <c r="C34" s="1" t="s">
        <v>3228</v>
      </c>
      <c r="D34" s="1" t="s">
        <v>3229</v>
      </c>
      <c r="E34" s="1">
        <v>93</v>
      </c>
      <c r="F34" s="1" t="s">
        <v>3290</v>
      </c>
      <c r="G34" s="1" t="s">
        <v>3299</v>
      </c>
      <c r="H34" s="1" t="s">
        <v>3300</v>
      </c>
      <c r="I34" s="1" t="s">
        <v>3233</v>
      </c>
      <c r="J34" s="1">
        <v>2.76</v>
      </c>
    </row>
    <row r="35" spans="2:10" ht="15.75" thickTop="1" x14ac:dyDescent="0.25">
      <c r="B35" s="1" t="s">
        <v>3227</v>
      </c>
      <c r="C35" s="1" t="s">
        <v>3228</v>
      </c>
      <c r="D35" s="1" t="s">
        <v>3229</v>
      </c>
      <c r="E35" s="1">
        <v>93</v>
      </c>
      <c r="F35" s="1" t="s">
        <v>3290</v>
      </c>
      <c r="G35" s="1" t="s">
        <v>3301</v>
      </c>
      <c r="H35" s="1" t="s">
        <v>3302</v>
      </c>
      <c r="I35" s="1" t="s">
        <v>3233</v>
      </c>
      <c r="J35" s="1">
        <v>1.79</v>
      </c>
    </row>
    <row r="36" spans="2:10" ht="15.75" thickTop="1" x14ac:dyDescent="0.25">
      <c r="B36" s="1" t="s">
        <v>3227</v>
      </c>
      <c r="C36" s="1" t="s">
        <v>3228</v>
      </c>
      <c r="D36" s="1" t="s">
        <v>3229</v>
      </c>
      <c r="E36" s="1">
        <v>93</v>
      </c>
      <c r="F36" s="1" t="s">
        <v>3290</v>
      </c>
      <c r="G36" s="1" t="s">
        <v>3303</v>
      </c>
      <c r="H36" s="1" t="s">
        <v>3304</v>
      </c>
      <c r="I36" s="1" t="s">
        <v>3233</v>
      </c>
      <c r="J36" s="1">
        <v>3.38</v>
      </c>
    </row>
    <row r="37" spans="2:10" ht="15.75" thickTop="1" x14ac:dyDescent="0.25">
      <c r="B37" s="1" t="s">
        <v>3227</v>
      </c>
      <c r="C37" s="1" t="s">
        <v>3228</v>
      </c>
      <c r="D37" s="1" t="s">
        <v>3229</v>
      </c>
      <c r="E37" s="1">
        <v>93</v>
      </c>
      <c r="F37" s="1" t="s">
        <v>3290</v>
      </c>
      <c r="G37" s="1" t="s">
        <v>3305</v>
      </c>
      <c r="H37" s="1" t="s">
        <v>3306</v>
      </c>
      <c r="I37" s="1" t="s">
        <v>3233</v>
      </c>
      <c r="J37" s="1">
        <v>4.41</v>
      </c>
    </row>
    <row r="38" spans="2:10" ht="15.75" thickTop="1" x14ac:dyDescent="0.25">
      <c r="B38" s="1" t="s">
        <v>3227</v>
      </c>
      <c r="C38" s="1" t="s">
        <v>3228</v>
      </c>
      <c r="D38" s="1" t="s">
        <v>3229</v>
      </c>
      <c r="E38" s="1">
        <v>1</v>
      </c>
      <c r="F38" s="1" t="s">
        <v>3307</v>
      </c>
      <c r="G38" s="1" t="s">
        <v>3308</v>
      </c>
      <c r="H38" s="1" t="s">
        <v>3309</v>
      </c>
      <c r="I38" s="1" t="s">
        <v>3233</v>
      </c>
      <c r="J38" s="1">
        <v>3.88</v>
      </c>
    </row>
    <row r="39" spans="2:10" ht="15.75" thickTop="1" x14ac:dyDescent="0.25">
      <c r="B39" s="1" t="s">
        <v>3227</v>
      </c>
      <c r="C39" s="1" t="s">
        <v>3228</v>
      </c>
      <c r="D39" s="1" t="s">
        <v>3229</v>
      </c>
      <c r="E39" s="1">
        <v>1</v>
      </c>
      <c r="F39" s="1" t="s">
        <v>3307</v>
      </c>
      <c r="G39" s="1" t="s">
        <v>3310</v>
      </c>
      <c r="H39" s="1" t="s">
        <v>3311</v>
      </c>
      <c r="I39" s="1" t="s">
        <v>3233</v>
      </c>
      <c r="J39" s="1">
        <v>4.29</v>
      </c>
    </row>
    <row r="40" spans="2:10" ht="15.75" thickTop="1" x14ac:dyDescent="0.25">
      <c r="B40" s="1" t="s">
        <v>3227</v>
      </c>
      <c r="C40" s="1" t="s">
        <v>3228</v>
      </c>
      <c r="D40" s="1" t="s">
        <v>3229</v>
      </c>
      <c r="E40" s="1">
        <v>1</v>
      </c>
      <c r="F40" s="1" t="s">
        <v>3307</v>
      </c>
      <c r="G40" s="1" t="s">
        <v>3312</v>
      </c>
      <c r="H40" s="1" t="s">
        <v>3313</v>
      </c>
      <c r="I40" s="1" t="s">
        <v>3233</v>
      </c>
      <c r="J40" s="1">
        <v>4.76</v>
      </c>
    </row>
    <row r="41" spans="2:10" ht="15.75" thickTop="1" x14ac:dyDescent="0.25">
      <c r="B41" s="1" t="s">
        <v>3227</v>
      </c>
      <c r="C41" s="1" t="s">
        <v>3228</v>
      </c>
      <c r="D41" s="1" t="s">
        <v>3229</v>
      </c>
      <c r="E41" s="1">
        <v>1</v>
      </c>
      <c r="F41" s="1" t="s">
        <v>3307</v>
      </c>
      <c r="G41" s="1" t="s">
        <v>3314</v>
      </c>
      <c r="H41" s="1" t="s">
        <v>3315</v>
      </c>
      <c r="I41" s="1" t="s">
        <v>3233</v>
      </c>
      <c r="J41" s="1">
        <v>5.64</v>
      </c>
    </row>
    <row r="42" spans="2:10" ht="15.75" thickTop="1" x14ac:dyDescent="0.25">
      <c r="B42" s="1" t="s">
        <v>3227</v>
      </c>
      <c r="C42" s="1" t="s">
        <v>3228</v>
      </c>
      <c r="D42" s="1" t="s">
        <v>3229</v>
      </c>
      <c r="E42" s="1">
        <v>1</v>
      </c>
      <c r="F42" s="1" t="s">
        <v>3307</v>
      </c>
      <c r="G42" s="1" t="s">
        <v>3316</v>
      </c>
      <c r="H42" s="1" t="s">
        <v>3317</v>
      </c>
      <c r="I42" s="1" t="s">
        <v>3233</v>
      </c>
      <c r="J42" s="1">
        <v>3.96</v>
      </c>
    </row>
    <row r="43" spans="2:10" ht="15.75" thickTop="1" x14ac:dyDescent="0.25">
      <c r="B43" s="1" t="s">
        <v>3227</v>
      </c>
      <c r="C43" s="1" t="s">
        <v>3228</v>
      </c>
      <c r="D43" s="1" t="s">
        <v>3229</v>
      </c>
      <c r="E43" s="1">
        <v>1</v>
      </c>
      <c r="F43" s="1" t="s">
        <v>3307</v>
      </c>
      <c r="G43" s="1" t="s">
        <v>3318</v>
      </c>
      <c r="H43" s="1" t="s">
        <v>3319</v>
      </c>
      <c r="I43" s="1" t="s">
        <v>3233</v>
      </c>
      <c r="J43" s="1">
        <v>3.96</v>
      </c>
    </row>
    <row r="44" spans="2:10" ht="15.75" thickTop="1" x14ac:dyDescent="0.25">
      <c r="B44" s="1" t="s">
        <v>3227</v>
      </c>
      <c r="C44" s="1" t="s">
        <v>3228</v>
      </c>
      <c r="D44" s="1" t="s">
        <v>3229</v>
      </c>
      <c r="E44" s="1">
        <v>1</v>
      </c>
      <c r="F44" s="1" t="s">
        <v>3307</v>
      </c>
      <c r="G44" s="1" t="s">
        <v>3320</v>
      </c>
      <c r="H44" s="1" t="s">
        <v>3321</v>
      </c>
      <c r="I44" s="1" t="s">
        <v>3233</v>
      </c>
      <c r="J44" s="1">
        <v>4.29</v>
      </c>
    </row>
    <row r="45" spans="2:10" ht="15.75" thickTop="1" x14ac:dyDescent="0.25">
      <c r="B45" s="1" t="s">
        <v>3227</v>
      </c>
      <c r="C45" s="1" t="s">
        <v>3228</v>
      </c>
      <c r="D45" s="1" t="s">
        <v>3229</v>
      </c>
      <c r="E45" s="1">
        <v>1</v>
      </c>
      <c r="F45" s="1" t="s">
        <v>3307</v>
      </c>
      <c r="G45" s="1" t="s">
        <v>3322</v>
      </c>
      <c r="H45" s="1" t="s">
        <v>3323</v>
      </c>
      <c r="I45" s="1" t="s">
        <v>3233</v>
      </c>
      <c r="J45" s="1">
        <v>3.88</v>
      </c>
    </row>
    <row r="46" spans="2:10" ht="15.75" thickTop="1" x14ac:dyDescent="0.25">
      <c r="B46" s="1" t="s">
        <v>3227</v>
      </c>
      <c r="C46" s="1" t="s">
        <v>3228</v>
      </c>
      <c r="D46" s="1" t="s">
        <v>3229</v>
      </c>
      <c r="E46" s="1">
        <v>1</v>
      </c>
      <c r="F46" s="1" t="s">
        <v>3307</v>
      </c>
      <c r="G46" s="1" t="s">
        <v>3324</v>
      </c>
      <c r="H46" s="1" t="s">
        <v>3325</v>
      </c>
      <c r="I46" s="1" t="s">
        <v>3233</v>
      </c>
      <c r="J46" s="1">
        <v>4.29</v>
      </c>
    </row>
    <row r="47" spans="2:10" ht="15.75" thickTop="1" x14ac:dyDescent="0.25">
      <c r="B47" s="1" t="s">
        <v>3227</v>
      </c>
      <c r="C47" s="1" t="s">
        <v>3228</v>
      </c>
      <c r="D47" s="1" t="s">
        <v>3229</v>
      </c>
      <c r="E47" s="1">
        <v>1</v>
      </c>
      <c r="F47" s="1" t="s">
        <v>3307</v>
      </c>
      <c r="G47" s="1" t="s">
        <v>3326</v>
      </c>
      <c r="H47" s="1" t="s">
        <v>3327</v>
      </c>
      <c r="I47" s="1" t="s">
        <v>3233</v>
      </c>
      <c r="J47" s="1">
        <v>2.5</v>
      </c>
    </row>
    <row r="48" spans="2:10" ht="15.75" thickTop="1" x14ac:dyDescent="0.25">
      <c r="B48" s="1" t="s">
        <v>3227</v>
      </c>
      <c r="C48" s="1" t="s">
        <v>3228</v>
      </c>
      <c r="D48" s="1" t="s">
        <v>3229</v>
      </c>
      <c r="E48" s="1">
        <v>1</v>
      </c>
      <c r="F48" s="1" t="s">
        <v>3307</v>
      </c>
      <c r="G48" s="1" t="s">
        <v>3328</v>
      </c>
      <c r="H48" s="1" t="s">
        <v>3329</v>
      </c>
      <c r="I48" s="1" t="s">
        <v>3233</v>
      </c>
      <c r="J48" s="1">
        <v>2.5</v>
      </c>
    </row>
    <row r="49" spans="2:10" ht="15.75" thickTop="1" x14ac:dyDescent="0.25">
      <c r="B49" s="1" t="s">
        <v>3227</v>
      </c>
      <c r="C49" s="1" t="s">
        <v>3228</v>
      </c>
      <c r="D49" s="1" t="s">
        <v>3229</v>
      </c>
      <c r="E49" s="1">
        <v>1</v>
      </c>
      <c r="F49" s="1" t="s">
        <v>3307</v>
      </c>
      <c r="G49" s="1" t="s">
        <v>3330</v>
      </c>
      <c r="H49" s="1" t="s">
        <v>3331</v>
      </c>
      <c r="I49" s="1" t="s">
        <v>3233</v>
      </c>
      <c r="J49" s="1">
        <v>2.5</v>
      </c>
    </row>
    <row r="50" spans="2:10" ht="15.75" thickTop="1" x14ac:dyDescent="0.25">
      <c r="B50" s="1" t="s">
        <v>3227</v>
      </c>
      <c r="C50" s="1" t="s">
        <v>3228</v>
      </c>
      <c r="D50" s="1" t="s">
        <v>3229</v>
      </c>
      <c r="E50" s="1">
        <v>1</v>
      </c>
      <c r="F50" s="1" t="s">
        <v>3307</v>
      </c>
      <c r="G50" s="1" t="s">
        <v>3332</v>
      </c>
      <c r="H50" s="1" t="s">
        <v>3333</v>
      </c>
      <c r="I50" s="1" t="s">
        <v>3233</v>
      </c>
      <c r="J50" s="1">
        <v>2.5</v>
      </c>
    </row>
    <row r="51" spans="2:10" ht="15.75" thickTop="1" x14ac:dyDescent="0.25">
      <c r="B51" s="1" t="s">
        <v>3227</v>
      </c>
      <c r="C51" s="1" t="s">
        <v>3228</v>
      </c>
      <c r="D51" s="1" t="s">
        <v>3229</v>
      </c>
      <c r="E51" s="1">
        <v>1</v>
      </c>
      <c r="F51" s="1" t="s">
        <v>3307</v>
      </c>
      <c r="G51" s="1" t="s">
        <v>3334</v>
      </c>
      <c r="H51" s="1" t="s">
        <v>3335</v>
      </c>
      <c r="I51" s="1" t="s">
        <v>3233</v>
      </c>
      <c r="J51" s="1">
        <v>2.5</v>
      </c>
    </row>
    <row r="52" spans="2:10" ht="15.75" thickTop="1" x14ac:dyDescent="0.25">
      <c r="B52" s="1" t="s">
        <v>3227</v>
      </c>
      <c r="C52" s="1" t="s">
        <v>3228</v>
      </c>
      <c r="D52" s="1" t="s">
        <v>3229</v>
      </c>
      <c r="E52" s="1">
        <v>1</v>
      </c>
      <c r="F52" s="1" t="s">
        <v>3307</v>
      </c>
      <c r="G52" s="1" t="s">
        <v>3336</v>
      </c>
      <c r="H52" s="1" t="s">
        <v>3337</v>
      </c>
      <c r="I52" s="1" t="s">
        <v>3233</v>
      </c>
      <c r="J52" s="1">
        <v>3.2</v>
      </c>
    </row>
    <row r="53" spans="2:10" ht="15.75" thickTop="1" x14ac:dyDescent="0.25">
      <c r="B53" s="1" t="s">
        <v>3227</v>
      </c>
      <c r="C53" s="1" t="s">
        <v>3228</v>
      </c>
      <c r="D53" s="1" t="s">
        <v>3229</v>
      </c>
      <c r="E53" s="1">
        <v>1</v>
      </c>
      <c r="F53" s="1" t="s">
        <v>3307</v>
      </c>
      <c r="G53" s="1" t="s">
        <v>3338</v>
      </c>
      <c r="H53" s="1" t="s">
        <v>3339</v>
      </c>
      <c r="I53" s="1" t="s">
        <v>3233</v>
      </c>
      <c r="J53" s="1">
        <v>3.2</v>
      </c>
    </row>
    <row r="54" spans="2:10" ht="15.75" thickTop="1" x14ac:dyDescent="0.25">
      <c r="B54" s="1" t="s">
        <v>3227</v>
      </c>
      <c r="C54" s="1" t="s">
        <v>3228</v>
      </c>
      <c r="D54" s="1" t="s">
        <v>3229</v>
      </c>
      <c r="E54" s="1">
        <v>1</v>
      </c>
      <c r="F54" s="1" t="s">
        <v>3307</v>
      </c>
      <c r="G54" s="1" t="s">
        <v>3340</v>
      </c>
      <c r="H54" s="1" t="s">
        <v>3341</v>
      </c>
      <c r="I54" s="1" t="s">
        <v>3233</v>
      </c>
      <c r="J54" s="1">
        <v>3.2</v>
      </c>
    </row>
    <row r="55" spans="2:10" ht="15.75" thickTop="1" x14ac:dyDescent="0.25">
      <c r="B55" s="1" t="s">
        <v>3227</v>
      </c>
      <c r="C55" s="1" t="s">
        <v>3228</v>
      </c>
      <c r="D55" s="1" t="s">
        <v>3229</v>
      </c>
      <c r="E55" s="1">
        <v>1</v>
      </c>
      <c r="F55" s="1" t="s">
        <v>3307</v>
      </c>
      <c r="G55" s="1" t="s">
        <v>3342</v>
      </c>
      <c r="H55" s="1" t="s">
        <v>3343</v>
      </c>
      <c r="I55" s="1" t="s">
        <v>3233</v>
      </c>
      <c r="J55" s="1">
        <v>4.53</v>
      </c>
    </row>
    <row r="56" spans="2:10" ht="15.75" thickTop="1" x14ac:dyDescent="0.25">
      <c r="B56" s="1" t="s">
        <v>3227</v>
      </c>
      <c r="C56" s="1" t="s">
        <v>3228</v>
      </c>
      <c r="D56" s="1" t="s">
        <v>3229</v>
      </c>
      <c r="E56" s="1">
        <v>2</v>
      </c>
      <c r="F56" s="1" t="s">
        <v>3344</v>
      </c>
      <c r="G56" s="1" t="s">
        <v>3345</v>
      </c>
      <c r="H56" s="1" t="s">
        <v>3346</v>
      </c>
      <c r="I56" s="1" t="s">
        <v>3233</v>
      </c>
      <c r="J56" s="1">
        <v>3.76</v>
      </c>
    </row>
    <row r="57" spans="2:10" ht="15.75" thickTop="1" x14ac:dyDescent="0.25">
      <c r="B57" s="1" t="s">
        <v>3227</v>
      </c>
      <c r="C57" s="1" t="s">
        <v>3228</v>
      </c>
      <c r="D57" s="1" t="s">
        <v>3229</v>
      </c>
      <c r="E57" s="1">
        <v>2</v>
      </c>
      <c r="F57" s="1" t="s">
        <v>3344</v>
      </c>
      <c r="G57" s="1" t="s">
        <v>3347</v>
      </c>
      <c r="H57" s="1" t="s">
        <v>3348</v>
      </c>
      <c r="I57" s="1" t="s">
        <v>3233</v>
      </c>
      <c r="J57" s="1">
        <v>5.25</v>
      </c>
    </row>
    <row r="58" spans="2:10" ht="15.75" thickTop="1" x14ac:dyDescent="0.25">
      <c r="B58" s="1" t="s">
        <v>3227</v>
      </c>
      <c r="C58" s="1" t="s">
        <v>3228</v>
      </c>
      <c r="D58" s="1" t="s">
        <v>3229</v>
      </c>
      <c r="E58" s="1">
        <v>2</v>
      </c>
      <c r="F58" s="1" t="s">
        <v>3344</v>
      </c>
      <c r="G58" s="1" t="s">
        <v>3349</v>
      </c>
      <c r="H58" s="1" t="s">
        <v>3350</v>
      </c>
      <c r="I58" s="1" t="s">
        <v>3233</v>
      </c>
      <c r="J58" s="1">
        <v>5.46</v>
      </c>
    </row>
    <row r="59" spans="2:10" ht="15.75" thickTop="1" x14ac:dyDescent="0.25">
      <c r="B59" s="1" t="s">
        <v>3227</v>
      </c>
      <c r="C59" s="1" t="s">
        <v>3228</v>
      </c>
      <c r="D59" s="1" t="s">
        <v>3229</v>
      </c>
      <c r="E59" s="1">
        <v>2</v>
      </c>
      <c r="F59" s="1" t="s">
        <v>3344</v>
      </c>
      <c r="G59" s="1" t="s">
        <v>3351</v>
      </c>
      <c r="H59" s="1" t="s">
        <v>3352</v>
      </c>
      <c r="I59" s="1" t="s">
        <v>3233</v>
      </c>
      <c r="J59" s="1">
        <v>3.63</v>
      </c>
    </row>
    <row r="60" spans="2:10" ht="15.75" thickTop="1" x14ac:dyDescent="0.25">
      <c r="B60" s="1" t="s">
        <v>3227</v>
      </c>
      <c r="C60" s="1" t="s">
        <v>3228</v>
      </c>
      <c r="D60" s="1" t="s">
        <v>3229</v>
      </c>
      <c r="E60" s="1">
        <v>2</v>
      </c>
      <c r="F60" s="1" t="s">
        <v>3344</v>
      </c>
      <c r="G60" s="1" t="s">
        <v>3353</v>
      </c>
      <c r="H60" s="1" t="s">
        <v>3354</v>
      </c>
      <c r="I60" s="1" t="s">
        <v>3233</v>
      </c>
      <c r="J60" s="1">
        <v>5.55</v>
      </c>
    </row>
    <row r="61" spans="2:10" ht="15.75" thickTop="1" x14ac:dyDescent="0.25">
      <c r="B61" s="1" t="s">
        <v>3227</v>
      </c>
      <c r="C61" s="1" t="s">
        <v>3228</v>
      </c>
      <c r="D61" s="1" t="s">
        <v>3229</v>
      </c>
      <c r="E61" s="1">
        <v>2</v>
      </c>
      <c r="F61" s="1" t="s">
        <v>3344</v>
      </c>
      <c r="G61" s="1" t="s">
        <v>3355</v>
      </c>
      <c r="H61" s="1" t="s">
        <v>3356</v>
      </c>
      <c r="I61" s="1" t="s">
        <v>3233</v>
      </c>
      <c r="J61" s="1">
        <v>6.36</v>
      </c>
    </row>
    <row r="62" spans="2:10" ht="15.75" thickTop="1" x14ac:dyDescent="0.25">
      <c r="B62" s="1" t="s">
        <v>3227</v>
      </c>
      <c r="C62" s="1" t="s">
        <v>3228</v>
      </c>
      <c r="D62" s="1" t="s">
        <v>3229</v>
      </c>
      <c r="E62" s="1">
        <v>2</v>
      </c>
      <c r="F62" s="1" t="s">
        <v>3344</v>
      </c>
      <c r="G62" s="1" t="s">
        <v>3357</v>
      </c>
      <c r="H62" s="1" t="s">
        <v>3358</v>
      </c>
      <c r="I62" s="1" t="s">
        <v>3233</v>
      </c>
      <c r="J62" s="1">
        <v>10.83</v>
      </c>
    </row>
    <row r="63" spans="2:10" ht="15.75" thickTop="1" x14ac:dyDescent="0.25">
      <c r="B63" s="1" t="s">
        <v>3227</v>
      </c>
      <c r="C63" s="1" t="s">
        <v>3228</v>
      </c>
      <c r="D63" s="1" t="s">
        <v>3229</v>
      </c>
      <c r="E63" s="1">
        <v>2</v>
      </c>
      <c r="F63" s="1" t="s">
        <v>3344</v>
      </c>
      <c r="G63" s="1" t="s">
        <v>3359</v>
      </c>
      <c r="H63" s="1" t="s">
        <v>3360</v>
      </c>
      <c r="I63" s="1" t="s">
        <v>3233</v>
      </c>
      <c r="J63" s="1">
        <v>22.8</v>
      </c>
    </row>
    <row r="64" spans="2:10" ht="15.75" thickTop="1" x14ac:dyDescent="0.25">
      <c r="B64" s="1" t="s">
        <v>3227</v>
      </c>
      <c r="C64" s="1" t="s">
        <v>3228</v>
      </c>
      <c r="D64" s="1" t="s">
        <v>3229</v>
      </c>
      <c r="E64" s="1">
        <v>2</v>
      </c>
      <c r="F64" s="1" t="s">
        <v>3344</v>
      </c>
      <c r="G64" s="1" t="s">
        <v>3361</v>
      </c>
      <c r="H64" s="1" t="s">
        <v>3362</v>
      </c>
      <c r="I64" s="1" t="s">
        <v>3233</v>
      </c>
      <c r="J64" s="1">
        <v>5.25</v>
      </c>
    </row>
    <row r="65" spans="2:10" ht="15.75" thickTop="1" x14ac:dyDescent="0.25">
      <c r="B65" s="1" t="s">
        <v>3227</v>
      </c>
      <c r="C65" s="1" t="s">
        <v>3228</v>
      </c>
      <c r="D65" s="1" t="s">
        <v>3229</v>
      </c>
      <c r="E65" s="1">
        <v>2</v>
      </c>
      <c r="F65" s="1" t="s">
        <v>3344</v>
      </c>
      <c r="G65" s="1" t="s">
        <v>3363</v>
      </c>
      <c r="H65" s="1" t="s">
        <v>3364</v>
      </c>
      <c r="I65" s="1" t="s">
        <v>3233</v>
      </c>
      <c r="J65" s="1">
        <v>7.05</v>
      </c>
    </row>
    <row r="66" spans="2:10" ht="15.75" thickTop="1" x14ac:dyDescent="0.25">
      <c r="B66" s="1" t="s">
        <v>3227</v>
      </c>
      <c r="C66" s="1" t="s">
        <v>3228</v>
      </c>
      <c r="D66" s="1" t="s">
        <v>3229</v>
      </c>
      <c r="E66" s="1">
        <v>2</v>
      </c>
      <c r="F66" s="1" t="s">
        <v>3344</v>
      </c>
      <c r="G66" s="1" t="s">
        <v>3365</v>
      </c>
      <c r="H66" s="1" t="s">
        <v>3366</v>
      </c>
      <c r="I66" s="1" t="s">
        <v>3233</v>
      </c>
      <c r="J66" s="1">
        <v>9.26</v>
      </c>
    </row>
    <row r="67" spans="2:10" ht="15.75" thickTop="1" x14ac:dyDescent="0.25">
      <c r="B67" s="1" t="s">
        <v>3227</v>
      </c>
      <c r="C67" s="1" t="s">
        <v>3228</v>
      </c>
      <c r="D67" s="1" t="s">
        <v>3229</v>
      </c>
      <c r="E67" s="1">
        <v>2</v>
      </c>
      <c r="F67" s="1" t="s">
        <v>3344</v>
      </c>
      <c r="G67" s="1" t="s">
        <v>3367</v>
      </c>
      <c r="H67" s="1" t="s">
        <v>3368</v>
      </c>
      <c r="I67" s="1" t="s">
        <v>3233</v>
      </c>
      <c r="J67" s="1">
        <v>7.52</v>
      </c>
    </row>
    <row r="68" spans="2:10" ht="15.75" thickTop="1" x14ac:dyDescent="0.25">
      <c r="B68" s="1" t="s">
        <v>3227</v>
      </c>
      <c r="C68" s="1" t="s">
        <v>3228</v>
      </c>
      <c r="D68" s="1" t="s">
        <v>3229</v>
      </c>
      <c r="E68" s="1">
        <v>2</v>
      </c>
      <c r="F68" s="1" t="s">
        <v>3344</v>
      </c>
      <c r="G68" s="1" t="s">
        <v>3369</v>
      </c>
      <c r="H68" s="1" t="s">
        <v>3370</v>
      </c>
      <c r="I68" s="1" t="s">
        <v>3233</v>
      </c>
      <c r="J68" s="1">
        <v>8.3000000000000007</v>
      </c>
    </row>
    <row r="69" spans="2:10" ht="15.75" thickTop="1" x14ac:dyDescent="0.25">
      <c r="B69" s="1" t="s">
        <v>3227</v>
      </c>
      <c r="C69" s="1" t="s">
        <v>3228</v>
      </c>
      <c r="D69" s="1" t="s">
        <v>3229</v>
      </c>
      <c r="E69" s="1">
        <v>2</v>
      </c>
      <c r="F69" s="1" t="s">
        <v>3344</v>
      </c>
      <c r="G69" s="1" t="s">
        <v>3371</v>
      </c>
      <c r="H69" s="1" t="s">
        <v>3372</v>
      </c>
      <c r="I69" s="1" t="s">
        <v>3233</v>
      </c>
      <c r="J69" s="1">
        <v>8.5</v>
      </c>
    </row>
    <row r="70" spans="2:10" ht="15.75" thickTop="1" x14ac:dyDescent="0.25">
      <c r="B70" s="1" t="s">
        <v>3227</v>
      </c>
      <c r="C70" s="1" t="s">
        <v>3228</v>
      </c>
      <c r="D70" s="1" t="s">
        <v>3229</v>
      </c>
      <c r="E70" s="1">
        <v>2</v>
      </c>
      <c r="F70" s="1" t="s">
        <v>3344</v>
      </c>
      <c r="G70" s="1" t="s">
        <v>3373</v>
      </c>
      <c r="H70" s="1" t="s">
        <v>3374</v>
      </c>
      <c r="I70" s="1" t="s">
        <v>3233</v>
      </c>
      <c r="J70" s="1">
        <v>8.1999999999999993</v>
      </c>
    </row>
    <row r="71" spans="2:10" ht="15.75" thickTop="1" x14ac:dyDescent="0.25">
      <c r="B71" s="1" t="s">
        <v>3227</v>
      </c>
      <c r="C71" s="1" t="s">
        <v>3228</v>
      </c>
      <c r="D71" s="1" t="s">
        <v>3229</v>
      </c>
      <c r="E71" s="1">
        <v>2</v>
      </c>
      <c r="F71" s="1" t="s">
        <v>3344</v>
      </c>
      <c r="G71" s="1" t="s">
        <v>3375</v>
      </c>
      <c r="H71" s="1" t="s">
        <v>3376</v>
      </c>
      <c r="I71" s="1" t="s">
        <v>3233</v>
      </c>
      <c r="J71" s="1">
        <v>9.1</v>
      </c>
    </row>
    <row r="72" spans="2:10" ht="15.75" thickTop="1" x14ac:dyDescent="0.25">
      <c r="B72" s="1" t="s">
        <v>3227</v>
      </c>
      <c r="C72" s="1" t="s">
        <v>3228</v>
      </c>
      <c r="D72" s="1" t="s">
        <v>3229</v>
      </c>
      <c r="E72" s="1">
        <v>2</v>
      </c>
      <c r="F72" s="1" t="s">
        <v>3344</v>
      </c>
      <c r="G72" s="1" t="s">
        <v>3377</v>
      </c>
      <c r="H72" s="1" t="s">
        <v>3378</v>
      </c>
      <c r="I72" s="1" t="s">
        <v>3233</v>
      </c>
      <c r="J72" s="1">
        <v>22.89</v>
      </c>
    </row>
    <row r="73" spans="2:10" ht="15.75" thickTop="1" x14ac:dyDescent="0.25">
      <c r="B73" s="1" t="s">
        <v>3227</v>
      </c>
      <c r="C73" s="1" t="s">
        <v>3228</v>
      </c>
      <c r="D73" s="1" t="s">
        <v>3229</v>
      </c>
      <c r="E73" s="1">
        <v>2</v>
      </c>
      <c r="F73" s="1" t="s">
        <v>3344</v>
      </c>
      <c r="G73" s="1" t="s">
        <v>3379</v>
      </c>
      <c r="H73" s="1" t="s">
        <v>3380</v>
      </c>
      <c r="I73" s="1" t="s">
        <v>3233</v>
      </c>
      <c r="J73" s="1">
        <v>32.49</v>
      </c>
    </row>
    <row r="74" spans="2:10" ht="15.75" thickTop="1" x14ac:dyDescent="0.25">
      <c r="B74" s="1" t="s">
        <v>3227</v>
      </c>
      <c r="C74" s="1" t="s">
        <v>3228</v>
      </c>
      <c r="D74" s="1" t="s">
        <v>3229</v>
      </c>
      <c r="E74" s="1">
        <v>2</v>
      </c>
      <c r="F74" s="1" t="s">
        <v>3344</v>
      </c>
      <c r="G74" s="1" t="s">
        <v>3381</v>
      </c>
      <c r="H74" s="1" t="s">
        <v>3382</v>
      </c>
      <c r="I74" s="1" t="s">
        <v>3233</v>
      </c>
      <c r="J74" s="1">
        <v>13.07</v>
      </c>
    </row>
    <row r="75" spans="2:10" ht="15.75" thickTop="1" x14ac:dyDescent="0.25">
      <c r="B75" s="1" t="s">
        <v>3227</v>
      </c>
      <c r="C75" s="1" t="s">
        <v>3228</v>
      </c>
      <c r="D75" s="1" t="s">
        <v>3229</v>
      </c>
      <c r="E75" s="1">
        <v>2</v>
      </c>
      <c r="F75" s="1" t="s">
        <v>3344</v>
      </c>
      <c r="G75" s="1" t="s">
        <v>3383</v>
      </c>
      <c r="H75" s="1" t="s">
        <v>3384</v>
      </c>
      <c r="I75" s="1" t="s">
        <v>3233</v>
      </c>
      <c r="J75" s="1">
        <v>13.36</v>
      </c>
    </row>
    <row r="76" spans="2:10" ht="15.75" thickTop="1" x14ac:dyDescent="0.25">
      <c r="B76" s="1" t="s">
        <v>3227</v>
      </c>
      <c r="C76" s="1" t="s">
        <v>3228</v>
      </c>
      <c r="D76" s="1" t="s">
        <v>3229</v>
      </c>
      <c r="E76" s="1">
        <v>2</v>
      </c>
      <c r="F76" s="1" t="s">
        <v>3344</v>
      </c>
      <c r="G76" s="1" t="s">
        <v>3385</v>
      </c>
      <c r="H76" s="1" t="s">
        <v>3386</v>
      </c>
      <c r="I76" s="1" t="s">
        <v>3233</v>
      </c>
      <c r="J76" s="1">
        <v>9.5</v>
      </c>
    </row>
    <row r="77" spans="2:10" ht="15.75" thickTop="1" x14ac:dyDescent="0.25">
      <c r="B77" s="1" t="s">
        <v>3227</v>
      </c>
      <c r="C77" s="1" t="s">
        <v>3228</v>
      </c>
      <c r="D77" s="1" t="s">
        <v>3229</v>
      </c>
      <c r="E77" s="1">
        <v>2</v>
      </c>
      <c r="F77" s="1" t="s">
        <v>3344</v>
      </c>
      <c r="G77" s="1" t="s">
        <v>3387</v>
      </c>
      <c r="H77" s="1" t="s">
        <v>3388</v>
      </c>
      <c r="I77" s="1" t="s">
        <v>3233</v>
      </c>
      <c r="J77" s="1">
        <v>2.2999999999999998</v>
      </c>
    </row>
    <row r="78" spans="2:10" ht="15.75" thickTop="1" x14ac:dyDescent="0.25">
      <c r="B78" s="1" t="s">
        <v>3227</v>
      </c>
      <c r="C78" s="1" t="s">
        <v>3228</v>
      </c>
      <c r="D78" s="1" t="s">
        <v>3229</v>
      </c>
      <c r="E78" s="1">
        <v>2</v>
      </c>
      <c r="F78" s="1" t="s">
        <v>3344</v>
      </c>
      <c r="G78" s="1" t="s">
        <v>3389</v>
      </c>
      <c r="H78" s="1" t="s">
        <v>3390</v>
      </c>
      <c r="I78" s="1" t="s">
        <v>3233</v>
      </c>
      <c r="J78" s="1">
        <v>8.15</v>
      </c>
    </row>
    <row r="79" spans="2:10" ht="15.75" thickTop="1" x14ac:dyDescent="0.25">
      <c r="B79" s="1" t="s">
        <v>3227</v>
      </c>
      <c r="C79" s="1" t="s">
        <v>3228</v>
      </c>
      <c r="D79" s="1" t="s">
        <v>3229</v>
      </c>
      <c r="E79" s="1">
        <v>3</v>
      </c>
      <c r="F79" s="1" t="s">
        <v>3391</v>
      </c>
      <c r="G79" s="1" t="s">
        <v>3392</v>
      </c>
      <c r="H79" s="1" t="s">
        <v>3393</v>
      </c>
      <c r="I79" s="1" t="s">
        <v>3233</v>
      </c>
      <c r="J79" s="1">
        <v>5.83</v>
      </c>
    </row>
    <row r="80" spans="2:10" ht="15.75" thickTop="1" x14ac:dyDescent="0.25">
      <c r="B80" s="1" t="s">
        <v>3227</v>
      </c>
      <c r="C80" s="1" t="s">
        <v>3228</v>
      </c>
      <c r="D80" s="1" t="s">
        <v>3229</v>
      </c>
      <c r="E80" s="1">
        <v>3</v>
      </c>
      <c r="F80" s="1" t="s">
        <v>3391</v>
      </c>
      <c r="G80" s="1" t="s">
        <v>3394</v>
      </c>
      <c r="H80" s="1" t="s">
        <v>3395</v>
      </c>
      <c r="I80" s="1" t="s">
        <v>3233</v>
      </c>
      <c r="J80" s="1">
        <v>1.1100000000000001</v>
      </c>
    </row>
    <row r="81" spans="2:10" ht="15.75" thickTop="1" x14ac:dyDescent="0.25">
      <c r="B81" s="1" t="s">
        <v>3227</v>
      </c>
      <c r="C81" s="1" t="s">
        <v>3228</v>
      </c>
      <c r="D81" s="1" t="s">
        <v>3229</v>
      </c>
      <c r="E81" s="1">
        <v>3</v>
      </c>
      <c r="F81" s="1" t="s">
        <v>3391</v>
      </c>
      <c r="G81" s="1" t="s">
        <v>3396</v>
      </c>
      <c r="H81" s="1" t="s">
        <v>3397</v>
      </c>
      <c r="I81" s="1" t="s">
        <v>3233</v>
      </c>
      <c r="J81" s="1">
        <v>1.66</v>
      </c>
    </row>
    <row r="82" spans="2:10" ht="15.75" thickTop="1" x14ac:dyDescent="0.25">
      <c r="B82" s="1" t="s">
        <v>3227</v>
      </c>
      <c r="C82" s="1" t="s">
        <v>3228</v>
      </c>
      <c r="D82" s="1" t="s">
        <v>3229</v>
      </c>
      <c r="E82" s="1">
        <v>3</v>
      </c>
      <c r="F82" s="1" t="s">
        <v>3391</v>
      </c>
      <c r="G82" s="1" t="s">
        <v>3398</v>
      </c>
      <c r="H82" s="1" t="s">
        <v>3399</v>
      </c>
      <c r="I82" s="1" t="s">
        <v>3233</v>
      </c>
      <c r="J82" s="1">
        <v>1.8</v>
      </c>
    </row>
    <row r="83" spans="2:10" ht="15.75" thickTop="1" x14ac:dyDescent="0.25">
      <c r="B83" s="1" t="s">
        <v>3227</v>
      </c>
      <c r="C83" s="1" t="s">
        <v>3228</v>
      </c>
      <c r="D83" s="1" t="s">
        <v>3229</v>
      </c>
      <c r="E83" s="1">
        <v>3</v>
      </c>
      <c r="F83" s="1" t="s">
        <v>3391</v>
      </c>
      <c r="G83" s="1" t="s">
        <v>3400</v>
      </c>
      <c r="H83" s="1" t="s">
        <v>3401</v>
      </c>
      <c r="I83" s="1" t="s">
        <v>3233</v>
      </c>
      <c r="J83" s="1">
        <v>2.13</v>
      </c>
    </row>
    <row r="84" spans="2:10" ht="15.75" thickTop="1" x14ac:dyDescent="0.25">
      <c r="B84" s="1" t="s">
        <v>3227</v>
      </c>
      <c r="C84" s="1" t="s">
        <v>3228</v>
      </c>
      <c r="D84" s="1" t="s">
        <v>3229</v>
      </c>
      <c r="E84" s="1">
        <v>3</v>
      </c>
      <c r="F84" s="1" t="s">
        <v>3391</v>
      </c>
      <c r="G84" s="1" t="s">
        <v>3402</v>
      </c>
      <c r="H84" s="1" t="s">
        <v>3403</v>
      </c>
      <c r="I84" s="1" t="s">
        <v>3233</v>
      </c>
      <c r="J84" s="1">
        <v>1.36</v>
      </c>
    </row>
    <row r="85" spans="2:10" ht="15.75" thickTop="1" x14ac:dyDescent="0.25">
      <c r="B85" s="1" t="s">
        <v>3227</v>
      </c>
      <c r="C85" s="1" t="s">
        <v>3228</v>
      </c>
      <c r="D85" s="1" t="s">
        <v>3229</v>
      </c>
      <c r="E85" s="1">
        <v>3</v>
      </c>
      <c r="F85" s="1" t="s">
        <v>3391</v>
      </c>
      <c r="G85" s="1" t="s">
        <v>3404</v>
      </c>
      <c r="H85" s="1" t="s">
        <v>3405</v>
      </c>
      <c r="I85" s="1" t="s">
        <v>3233</v>
      </c>
      <c r="J85" s="1">
        <v>1.36</v>
      </c>
    </row>
    <row r="86" spans="2:10" ht="15.75" thickTop="1" x14ac:dyDescent="0.25">
      <c r="B86" s="1" t="s">
        <v>3227</v>
      </c>
      <c r="C86" s="1" t="s">
        <v>3228</v>
      </c>
      <c r="D86" s="1" t="s">
        <v>3229</v>
      </c>
      <c r="E86" s="1">
        <v>3</v>
      </c>
      <c r="F86" s="1" t="s">
        <v>3391</v>
      </c>
      <c r="G86" s="1" t="s">
        <v>3406</v>
      </c>
      <c r="H86" s="1" t="s">
        <v>3407</v>
      </c>
      <c r="I86" s="1" t="s">
        <v>3233</v>
      </c>
      <c r="J86" s="1">
        <v>1.36</v>
      </c>
    </row>
    <row r="87" spans="2:10" ht="15.75" thickTop="1" x14ac:dyDescent="0.25">
      <c r="B87" s="1" t="s">
        <v>3227</v>
      </c>
      <c r="C87" s="1" t="s">
        <v>3228</v>
      </c>
      <c r="D87" s="1" t="s">
        <v>3229</v>
      </c>
      <c r="E87" s="1">
        <v>3</v>
      </c>
      <c r="F87" s="1" t="s">
        <v>3391</v>
      </c>
      <c r="G87" s="1" t="s">
        <v>3408</v>
      </c>
      <c r="H87" s="1" t="s">
        <v>3409</v>
      </c>
      <c r="I87" s="1" t="s">
        <v>3233</v>
      </c>
      <c r="J87" s="1">
        <v>1.36</v>
      </c>
    </row>
    <row r="88" spans="2:10" ht="15.75" thickTop="1" x14ac:dyDescent="0.25">
      <c r="B88" s="1" t="s">
        <v>3227</v>
      </c>
      <c r="C88" s="1" t="s">
        <v>3228</v>
      </c>
      <c r="D88" s="1" t="s">
        <v>3229</v>
      </c>
      <c r="E88" s="1">
        <v>3</v>
      </c>
      <c r="F88" s="1" t="s">
        <v>3391</v>
      </c>
      <c r="G88" s="1" t="s">
        <v>3410</v>
      </c>
      <c r="H88" s="1" t="s">
        <v>3411</v>
      </c>
      <c r="I88" s="1" t="s">
        <v>3233</v>
      </c>
      <c r="J88" s="1">
        <v>1.36</v>
      </c>
    </row>
    <row r="89" spans="2:10" ht="15.75" thickTop="1" x14ac:dyDescent="0.25">
      <c r="B89" s="1" t="s">
        <v>3227</v>
      </c>
      <c r="C89" s="1" t="s">
        <v>3228</v>
      </c>
      <c r="D89" s="1" t="s">
        <v>3229</v>
      </c>
      <c r="E89" s="1">
        <v>3</v>
      </c>
      <c r="F89" s="1" t="s">
        <v>3391</v>
      </c>
      <c r="G89" s="1" t="s">
        <v>3412</v>
      </c>
      <c r="H89" s="1" t="s">
        <v>3413</v>
      </c>
      <c r="I89" s="1" t="s">
        <v>3233</v>
      </c>
      <c r="J89" s="1">
        <v>1.36</v>
      </c>
    </row>
    <row r="90" spans="2:10" ht="15.75" thickTop="1" x14ac:dyDescent="0.25">
      <c r="B90" s="1" t="s">
        <v>3227</v>
      </c>
      <c r="C90" s="1" t="s">
        <v>3228</v>
      </c>
      <c r="D90" s="1" t="s">
        <v>3229</v>
      </c>
      <c r="E90" s="1">
        <v>3</v>
      </c>
      <c r="F90" s="1" t="s">
        <v>3391</v>
      </c>
      <c r="G90" s="1" t="s">
        <v>3414</v>
      </c>
      <c r="H90" s="1" t="s">
        <v>3415</v>
      </c>
      <c r="I90" s="1" t="s">
        <v>3233</v>
      </c>
      <c r="J90" s="1">
        <v>1.36</v>
      </c>
    </row>
    <row r="91" spans="2:10" ht="15.75" thickTop="1" x14ac:dyDescent="0.25">
      <c r="B91" s="1" t="s">
        <v>3227</v>
      </c>
      <c r="C91" s="1" t="s">
        <v>3228</v>
      </c>
      <c r="D91" s="1" t="s">
        <v>3229</v>
      </c>
      <c r="E91" s="1">
        <v>3</v>
      </c>
      <c r="F91" s="1" t="s">
        <v>3391</v>
      </c>
      <c r="G91" s="1" t="s">
        <v>3416</v>
      </c>
      <c r="H91" s="1" t="s">
        <v>3417</v>
      </c>
      <c r="I91" s="1" t="s">
        <v>3233</v>
      </c>
      <c r="J91" s="1">
        <v>1.36</v>
      </c>
    </row>
    <row r="92" spans="2:10" ht="15.75" thickTop="1" x14ac:dyDescent="0.25">
      <c r="B92" s="1" t="s">
        <v>3227</v>
      </c>
      <c r="C92" s="1" t="s">
        <v>3228</v>
      </c>
      <c r="D92" s="1" t="s">
        <v>3229</v>
      </c>
      <c r="E92" s="1">
        <v>3</v>
      </c>
      <c r="F92" s="1" t="s">
        <v>3391</v>
      </c>
      <c r="G92" s="1" t="s">
        <v>3418</v>
      </c>
      <c r="H92" s="1" t="s">
        <v>3419</v>
      </c>
      <c r="I92" s="1" t="s">
        <v>3233</v>
      </c>
      <c r="J92" s="1">
        <v>1.36</v>
      </c>
    </row>
    <row r="93" spans="2:10" ht="15.75" thickTop="1" x14ac:dyDescent="0.25">
      <c r="B93" s="1" t="s">
        <v>3227</v>
      </c>
      <c r="C93" s="1" t="s">
        <v>3228</v>
      </c>
      <c r="D93" s="1" t="s">
        <v>3229</v>
      </c>
      <c r="E93" s="1">
        <v>3</v>
      </c>
      <c r="F93" s="1" t="s">
        <v>3391</v>
      </c>
      <c r="G93" s="1" t="s">
        <v>3420</v>
      </c>
      <c r="H93" s="1" t="s">
        <v>3421</v>
      </c>
      <c r="I93" s="1" t="s">
        <v>3233</v>
      </c>
      <c r="J93" s="1">
        <v>1.36</v>
      </c>
    </row>
    <row r="94" spans="2:10" ht="15.75" thickTop="1" x14ac:dyDescent="0.25">
      <c r="B94" s="1" t="s">
        <v>3227</v>
      </c>
      <c r="C94" s="1" t="s">
        <v>3228</v>
      </c>
      <c r="D94" s="1" t="s">
        <v>3229</v>
      </c>
      <c r="E94" s="1">
        <v>3</v>
      </c>
      <c r="F94" s="1" t="s">
        <v>3391</v>
      </c>
      <c r="G94" s="1" t="s">
        <v>3422</v>
      </c>
      <c r="H94" s="1" t="s">
        <v>3423</v>
      </c>
      <c r="I94" s="1" t="s">
        <v>3233</v>
      </c>
      <c r="J94" s="1">
        <v>2.4500000000000002</v>
      </c>
    </row>
    <row r="95" spans="2:10" ht="15.75" thickTop="1" x14ac:dyDescent="0.25">
      <c r="B95" s="1" t="s">
        <v>3227</v>
      </c>
      <c r="C95" s="1" t="s">
        <v>3228</v>
      </c>
      <c r="D95" s="1" t="s">
        <v>3229</v>
      </c>
      <c r="E95" s="1">
        <v>3</v>
      </c>
      <c r="F95" s="1" t="s">
        <v>3391</v>
      </c>
      <c r="G95" s="1" t="s">
        <v>3424</v>
      </c>
      <c r="H95" s="1" t="s">
        <v>3425</v>
      </c>
      <c r="I95" s="1" t="s">
        <v>3233</v>
      </c>
      <c r="J95" s="1">
        <v>4.68</v>
      </c>
    </row>
    <row r="96" spans="2:10" ht="15.75" thickTop="1" x14ac:dyDescent="0.25">
      <c r="B96" s="1" t="s">
        <v>3227</v>
      </c>
      <c r="C96" s="1" t="s">
        <v>3228</v>
      </c>
      <c r="D96" s="1" t="s">
        <v>3229</v>
      </c>
      <c r="E96" s="1">
        <v>3</v>
      </c>
      <c r="F96" s="1" t="s">
        <v>3391</v>
      </c>
      <c r="G96" s="1" t="s">
        <v>3426</v>
      </c>
      <c r="H96" s="1" t="s">
        <v>3427</v>
      </c>
      <c r="I96" s="1" t="s">
        <v>3233</v>
      </c>
      <c r="J96" s="1">
        <v>4.01</v>
      </c>
    </row>
    <row r="97" spans="2:10" ht="15.75" thickTop="1" x14ac:dyDescent="0.25">
      <c r="B97" s="1" t="s">
        <v>3227</v>
      </c>
      <c r="C97" s="1" t="s">
        <v>3228</v>
      </c>
      <c r="D97" s="1" t="s">
        <v>3229</v>
      </c>
      <c r="E97" s="1">
        <v>3</v>
      </c>
      <c r="F97" s="1" t="s">
        <v>3391</v>
      </c>
      <c r="G97" s="1" t="s">
        <v>3428</v>
      </c>
      <c r="H97" s="1" t="s">
        <v>3429</v>
      </c>
      <c r="I97" s="1" t="s">
        <v>3233</v>
      </c>
      <c r="J97" s="1">
        <v>3.68</v>
      </c>
    </row>
    <row r="98" spans="2:10" ht="15.75" thickTop="1" x14ac:dyDescent="0.25">
      <c r="B98" s="1" t="s">
        <v>3227</v>
      </c>
      <c r="C98" s="1" t="s">
        <v>3228</v>
      </c>
      <c r="D98" s="1" t="s">
        <v>3229</v>
      </c>
      <c r="E98" s="1">
        <v>3</v>
      </c>
      <c r="F98" s="1" t="s">
        <v>3391</v>
      </c>
      <c r="G98" s="1" t="s">
        <v>3430</v>
      </c>
      <c r="H98" s="1" t="s">
        <v>3431</v>
      </c>
      <c r="I98" s="1" t="s">
        <v>3233</v>
      </c>
      <c r="J98" s="1">
        <v>0.8</v>
      </c>
    </row>
    <row r="99" spans="2:10" ht="15.75" thickTop="1" x14ac:dyDescent="0.25">
      <c r="B99" s="1" t="s">
        <v>3227</v>
      </c>
      <c r="C99" s="1" t="s">
        <v>3228</v>
      </c>
      <c r="D99" s="1" t="s">
        <v>3229</v>
      </c>
      <c r="E99" s="1">
        <v>3</v>
      </c>
      <c r="F99" s="1" t="s">
        <v>3391</v>
      </c>
      <c r="G99" s="1" t="s">
        <v>3432</v>
      </c>
      <c r="H99" s="1" t="s">
        <v>3433</v>
      </c>
      <c r="I99" s="1" t="s">
        <v>3233</v>
      </c>
      <c r="J99" s="1">
        <v>0.9</v>
      </c>
    </row>
    <row r="100" spans="2:10" ht="15.75" thickTop="1" x14ac:dyDescent="0.25">
      <c r="B100" s="1" t="s">
        <v>3227</v>
      </c>
      <c r="C100" s="1" t="s">
        <v>3228</v>
      </c>
      <c r="D100" s="1" t="s">
        <v>3229</v>
      </c>
      <c r="E100" s="1">
        <v>3</v>
      </c>
      <c r="F100" s="1" t="s">
        <v>3391</v>
      </c>
      <c r="G100" s="1" t="s">
        <v>3434</v>
      </c>
      <c r="H100" s="1" t="s">
        <v>3435</v>
      </c>
      <c r="I100" s="1" t="s">
        <v>3233</v>
      </c>
      <c r="J100" s="1">
        <v>1.03</v>
      </c>
    </row>
    <row r="101" spans="2:10" ht="15.75" thickTop="1" x14ac:dyDescent="0.25">
      <c r="B101" s="1" t="s">
        <v>3227</v>
      </c>
      <c r="C101" s="1" t="s">
        <v>3228</v>
      </c>
      <c r="D101" s="1" t="s">
        <v>3229</v>
      </c>
      <c r="E101" s="1">
        <v>3</v>
      </c>
      <c r="F101" s="1" t="s">
        <v>3391</v>
      </c>
      <c r="G101" s="1" t="s">
        <v>3436</v>
      </c>
      <c r="H101" s="1" t="s">
        <v>3437</v>
      </c>
      <c r="I101" s="1" t="s">
        <v>3233</v>
      </c>
      <c r="J101" s="1">
        <v>3.08</v>
      </c>
    </row>
    <row r="102" spans="2:10" ht="15.75" thickTop="1" x14ac:dyDescent="0.25">
      <c r="B102" s="1" t="s">
        <v>3227</v>
      </c>
      <c r="C102" s="1" t="s">
        <v>3228</v>
      </c>
      <c r="D102" s="1" t="s">
        <v>3229</v>
      </c>
      <c r="E102" s="1">
        <v>93</v>
      </c>
      <c r="F102" s="1" t="s">
        <v>3290</v>
      </c>
      <c r="G102" s="1" t="s">
        <v>3438</v>
      </c>
      <c r="H102" s="1" t="s">
        <v>3439</v>
      </c>
      <c r="I102" s="1" t="s">
        <v>3233</v>
      </c>
      <c r="J102" s="1">
        <v>3.34</v>
      </c>
    </row>
    <row r="103" spans="2:10" ht="15.75" thickTop="1" x14ac:dyDescent="0.25">
      <c r="B103" s="1" t="s">
        <v>3227</v>
      </c>
      <c r="C103" s="1" t="s">
        <v>3440</v>
      </c>
      <c r="D103" s="1" t="s">
        <v>3441</v>
      </c>
      <c r="E103" s="1">
        <v>20</v>
      </c>
      <c r="F103" s="1" t="s">
        <v>3442</v>
      </c>
      <c r="G103" s="1" t="s">
        <v>3443</v>
      </c>
      <c r="H103" s="1" t="s">
        <v>3444</v>
      </c>
      <c r="I103" s="1" t="s">
        <v>3445</v>
      </c>
      <c r="J103" s="1">
        <v>0.15</v>
      </c>
    </row>
    <row r="104" spans="2:10" ht="15.75" thickTop="1" x14ac:dyDescent="0.25">
      <c r="B104" s="1" t="s">
        <v>3227</v>
      </c>
      <c r="C104" s="1" t="s">
        <v>3440</v>
      </c>
      <c r="D104" s="1" t="s">
        <v>3441</v>
      </c>
      <c r="E104" s="1">
        <v>20</v>
      </c>
      <c r="F104" s="1" t="s">
        <v>3442</v>
      </c>
      <c r="G104" s="1" t="s">
        <v>3446</v>
      </c>
      <c r="H104" s="1" t="s">
        <v>3447</v>
      </c>
      <c r="I104" s="1" t="s">
        <v>3445</v>
      </c>
      <c r="J104" s="1">
        <v>0.15</v>
      </c>
    </row>
    <row r="105" spans="2:10" ht="15.75" thickTop="1" x14ac:dyDescent="0.25">
      <c r="B105" s="1" t="s">
        <v>3227</v>
      </c>
      <c r="C105" s="1" t="s">
        <v>3440</v>
      </c>
      <c r="D105" s="1" t="s">
        <v>3441</v>
      </c>
      <c r="E105" s="1">
        <v>20</v>
      </c>
      <c r="F105" s="1" t="s">
        <v>3442</v>
      </c>
      <c r="G105" s="1" t="s">
        <v>3448</v>
      </c>
      <c r="H105" s="1" t="s">
        <v>3449</v>
      </c>
      <c r="I105" s="1" t="s">
        <v>3445</v>
      </c>
      <c r="J105" s="1">
        <v>0.15</v>
      </c>
    </row>
    <row r="106" spans="2:10" ht="15.75" thickTop="1" x14ac:dyDescent="0.25">
      <c r="B106" s="1" t="s">
        <v>3227</v>
      </c>
      <c r="C106" s="1" t="s">
        <v>3440</v>
      </c>
      <c r="D106" s="1" t="s">
        <v>3441</v>
      </c>
      <c r="E106" s="1">
        <v>20</v>
      </c>
      <c r="F106" s="1" t="s">
        <v>3442</v>
      </c>
      <c r="G106" s="1" t="s">
        <v>3450</v>
      </c>
      <c r="H106" s="1" t="s">
        <v>3451</v>
      </c>
      <c r="I106" s="1" t="s">
        <v>3445</v>
      </c>
      <c r="J106" s="1">
        <v>0.15</v>
      </c>
    </row>
    <row r="107" spans="2:10" ht="15.75" thickTop="1" x14ac:dyDescent="0.25">
      <c r="B107" s="1" t="s">
        <v>3227</v>
      </c>
      <c r="C107" s="1" t="s">
        <v>3440</v>
      </c>
      <c r="D107" s="1" t="s">
        <v>3441</v>
      </c>
      <c r="E107" s="1">
        <v>20</v>
      </c>
      <c r="F107" s="1" t="s">
        <v>3442</v>
      </c>
      <c r="G107" s="1" t="s">
        <v>3452</v>
      </c>
      <c r="H107" s="1" t="s">
        <v>3453</v>
      </c>
      <c r="I107" s="1" t="s">
        <v>3445</v>
      </c>
      <c r="J107" s="1">
        <v>0.17</v>
      </c>
    </row>
    <row r="108" spans="2:10" ht="15.75" thickTop="1" x14ac:dyDescent="0.25">
      <c r="B108" s="1" t="s">
        <v>3227</v>
      </c>
      <c r="C108" s="1" t="s">
        <v>3440</v>
      </c>
      <c r="D108" s="1" t="s">
        <v>3441</v>
      </c>
      <c r="E108" s="1">
        <v>20</v>
      </c>
      <c r="F108" s="1" t="s">
        <v>3442</v>
      </c>
      <c r="G108" s="1" t="s">
        <v>3454</v>
      </c>
      <c r="H108" s="1" t="s">
        <v>3455</v>
      </c>
      <c r="I108" s="1" t="s">
        <v>3445</v>
      </c>
      <c r="J108" s="1">
        <v>0.17</v>
      </c>
    </row>
    <row r="109" spans="2:10" ht="15.75" thickTop="1" x14ac:dyDescent="0.25">
      <c r="B109" s="1" t="s">
        <v>3227</v>
      </c>
      <c r="C109" s="1" t="s">
        <v>3440</v>
      </c>
      <c r="D109" s="1" t="s">
        <v>3441</v>
      </c>
      <c r="E109" s="1">
        <v>20</v>
      </c>
      <c r="F109" s="1" t="s">
        <v>3442</v>
      </c>
      <c r="G109" s="1" t="s">
        <v>3456</v>
      </c>
      <c r="H109" s="1" t="s">
        <v>3457</v>
      </c>
      <c r="I109" s="1" t="s">
        <v>3445</v>
      </c>
      <c r="J109" s="1">
        <v>0.28999999999999998</v>
      </c>
    </row>
    <row r="110" spans="2:10" ht="15.75" thickTop="1" x14ac:dyDescent="0.25">
      <c r="B110" s="1" t="s">
        <v>3227</v>
      </c>
      <c r="C110" s="1" t="s">
        <v>3440</v>
      </c>
      <c r="D110" s="1" t="s">
        <v>3441</v>
      </c>
      <c r="E110" s="1">
        <v>20</v>
      </c>
      <c r="F110" s="1" t="s">
        <v>3442</v>
      </c>
      <c r="G110" s="1" t="s">
        <v>3458</v>
      </c>
      <c r="H110" s="1" t="s">
        <v>3459</v>
      </c>
      <c r="I110" s="1" t="s">
        <v>3445</v>
      </c>
      <c r="J110" s="1">
        <v>0.32</v>
      </c>
    </row>
    <row r="111" spans="2:10" ht="15.75" thickTop="1" x14ac:dyDescent="0.25">
      <c r="B111" s="1" t="s">
        <v>3227</v>
      </c>
      <c r="C111" s="1" t="s">
        <v>3440</v>
      </c>
      <c r="D111" s="1" t="s">
        <v>3441</v>
      </c>
      <c r="E111" s="1">
        <v>20</v>
      </c>
      <c r="F111" s="1" t="s">
        <v>3442</v>
      </c>
      <c r="G111" s="1" t="s">
        <v>3460</v>
      </c>
      <c r="H111" s="1" t="s">
        <v>3461</v>
      </c>
      <c r="I111" s="1" t="s">
        <v>3445</v>
      </c>
      <c r="J111" s="1">
        <v>0.46</v>
      </c>
    </row>
    <row r="112" spans="2:10" ht="15.75" thickTop="1" x14ac:dyDescent="0.25">
      <c r="B112" s="1" t="s">
        <v>3227</v>
      </c>
      <c r="C112" s="1" t="s">
        <v>3440</v>
      </c>
      <c r="D112" s="1" t="s">
        <v>3441</v>
      </c>
      <c r="E112" s="1">
        <v>20</v>
      </c>
      <c r="F112" s="1" t="s">
        <v>3442</v>
      </c>
      <c r="G112" s="1" t="s">
        <v>3462</v>
      </c>
      <c r="H112" s="1" t="s">
        <v>3463</v>
      </c>
      <c r="I112" s="1" t="s">
        <v>3445</v>
      </c>
      <c r="J112" s="1">
        <v>0.68</v>
      </c>
    </row>
    <row r="113" spans="2:10" ht="15.75" thickTop="1" x14ac:dyDescent="0.25">
      <c r="B113" s="1" t="s">
        <v>3227</v>
      </c>
      <c r="C113" s="1" t="s">
        <v>3440</v>
      </c>
      <c r="D113" s="1" t="s">
        <v>3441</v>
      </c>
      <c r="E113" s="1">
        <v>20</v>
      </c>
      <c r="F113" s="1" t="s">
        <v>3442</v>
      </c>
      <c r="G113" s="1" t="s">
        <v>3464</v>
      </c>
      <c r="H113" s="1" t="s">
        <v>3465</v>
      </c>
      <c r="I113" s="1" t="s">
        <v>3445</v>
      </c>
      <c r="J113" s="1">
        <v>1.0900000000000001</v>
      </c>
    </row>
    <row r="114" spans="2:10" ht="15.75" thickTop="1" x14ac:dyDescent="0.25">
      <c r="B114" s="1" t="s">
        <v>3227</v>
      </c>
      <c r="C114" s="1" t="s">
        <v>3440</v>
      </c>
      <c r="D114" s="1" t="s">
        <v>3441</v>
      </c>
      <c r="E114" s="1">
        <v>20</v>
      </c>
      <c r="F114" s="1" t="s">
        <v>3442</v>
      </c>
      <c r="G114" s="1" t="s">
        <v>3466</v>
      </c>
      <c r="H114" s="1" t="s">
        <v>3467</v>
      </c>
      <c r="I114" s="1" t="s">
        <v>3445</v>
      </c>
      <c r="J114" s="1">
        <v>1.22</v>
      </c>
    </row>
    <row r="115" spans="2:10" ht="15.75" thickTop="1" x14ac:dyDescent="0.25">
      <c r="B115" s="1" t="s">
        <v>3227</v>
      </c>
      <c r="C115" s="1" t="s">
        <v>3440</v>
      </c>
      <c r="D115" s="1" t="s">
        <v>3441</v>
      </c>
      <c r="E115" s="1">
        <v>20</v>
      </c>
      <c r="F115" s="1" t="s">
        <v>3442</v>
      </c>
      <c r="G115" s="1" t="s">
        <v>3468</v>
      </c>
      <c r="H115" s="1" t="s">
        <v>3469</v>
      </c>
      <c r="I115" s="1" t="s">
        <v>3445</v>
      </c>
      <c r="J115" s="1">
        <v>2.1800000000000002</v>
      </c>
    </row>
    <row r="116" spans="2:10" ht="15.75" thickTop="1" x14ac:dyDescent="0.25">
      <c r="B116" s="1" t="s">
        <v>3227</v>
      </c>
      <c r="C116" s="1" t="s">
        <v>3440</v>
      </c>
      <c r="D116" s="1" t="s">
        <v>3441</v>
      </c>
      <c r="E116" s="1">
        <v>20</v>
      </c>
      <c r="F116" s="1" t="s">
        <v>3442</v>
      </c>
      <c r="G116" s="1" t="s">
        <v>3470</v>
      </c>
      <c r="H116" s="1" t="s">
        <v>3471</v>
      </c>
      <c r="I116" s="1" t="s">
        <v>3445</v>
      </c>
      <c r="J116" s="1">
        <v>0.34</v>
      </c>
    </row>
    <row r="117" spans="2:10" ht="15.75" thickTop="1" x14ac:dyDescent="0.25">
      <c r="B117" s="1" t="s">
        <v>3227</v>
      </c>
      <c r="C117" s="1" t="s">
        <v>3440</v>
      </c>
      <c r="D117" s="1" t="s">
        <v>3441</v>
      </c>
      <c r="E117" s="1">
        <v>20</v>
      </c>
      <c r="F117" s="1" t="s">
        <v>3442</v>
      </c>
      <c r="G117" s="1" t="s">
        <v>3472</v>
      </c>
      <c r="H117" s="1" t="s">
        <v>3473</v>
      </c>
      <c r="I117" s="1" t="s">
        <v>3445</v>
      </c>
      <c r="J117" s="1">
        <v>0.52</v>
      </c>
    </row>
    <row r="118" spans="2:10" ht="15.75" thickTop="1" x14ac:dyDescent="0.25">
      <c r="B118" s="1" t="s">
        <v>3227</v>
      </c>
      <c r="C118" s="1" t="s">
        <v>3440</v>
      </c>
      <c r="D118" s="1" t="s">
        <v>3441</v>
      </c>
      <c r="E118" s="1">
        <v>20</v>
      </c>
      <c r="F118" s="1" t="s">
        <v>3442</v>
      </c>
      <c r="G118" s="1" t="s">
        <v>3474</v>
      </c>
      <c r="H118" s="1" t="s">
        <v>3475</v>
      </c>
      <c r="I118" s="1" t="s">
        <v>3445</v>
      </c>
      <c r="J118" s="1">
        <v>0.72</v>
      </c>
    </row>
    <row r="119" spans="2:10" ht="15.75" thickTop="1" x14ac:dyDescent="0.25">
      <c r="B119" s="1" t="s">
        <v>3227</v>
      </c>
      <c r="C119" s="1" t="s">
        <v>3440</v>
      </c>
      <c r="D119" s="1" t="s">
        <v>3441</v>
      </c>
      <c r="E119" s="1">
        <v>20</v>
      </c>
      <c r="F119" s="1" t="s">
        <v>3442</v>
      </c>
      <c r="G119" s="1" t="s">
        <v>3476</v>
      </c>
      <c r="H119" s="1" t="s">
        <v>3477</v>
      </c>
      <c r="I119" s="1" t="s">
        <v>3445</v>
      </c>
      <c r="J119" s="1">
        <v>0.88</v>
      </c>
    </row>
    <row r="120" spans="2:10" ht="15.75" thickTop="1" x14ac:dyDescent="0.25">
      <c r="B120" s="1" t="s">
        <v>3227</v>
      </c>
      <c r="C120" s="1" t="s">
        <v>3440</v>
      </c>
      <c r="D120" s="1" t="s">
        <v>3441</v>
      </c>
      <c r="E120" s="1">
        <v>20</v>
      </c>
      <c r="F120" s="1" t="s">
        <v>3442</v>
      </c>
      <c r="G120" s="1" t="s">
        <v>3478</v>
      </c>
      <c r="H120" s="1" t="s">
        <v>3479</v>
      </c>
      <c r="I120" s="1" t="s">
        <v>3445</v>
      </c>
      <c r="J120" s="1">
        <v>1.62</v>
      </c>
    </row>
    <row r="121" spans="2:10" ht="15.75" thickTop="1" x14ac:dyDescent="0.25">
      <c r="B121" s="1" t="s">
        <v>3227</v>
      </c>
      <c r="C121" s="1" t="s">
        <v>3440</v>
      </c>
      <c r="D121" s="1" t="s">
        <v>3441</v>
      </c>
      <c r="E121" s="1">
        <v>20</v>
      </c>
      <c r="F121" s="1" t="s">
        <v>3442</v>
      </c>
      <c r="G121" s="1" t="s">
        <v>3480</v>
      </c>
      <c r="H121" s="1" t="s">
        <v>3481</v>
      </c>
      <c r="I121" s="1" t="s">
        <v>3445</v>
      </c>
      <c r="J121" s="1">
        <v>0.96</v>
      </c>
    </row>
    <row r="122" spans="2:10" ht="15.75" thickTop="1" x14ac:dyDescent="0.25">
      <c r="B122" s="1" t="s">
        <v>3227</v>
      </c>
      <c r="C122" s="1" t="s">
        <v>3440</v>
      </c>
      <c r="D122" s="1" t="s">
        <v>3441</v>
      </c>
      <c r="E122" s="1">
        <v>20</v>
      </c>
      <c r="F122" s="1" t="s">
        <v>3442</v>
      </c>
      <c r="G122" s="1" t="s">
        <v>3482</v>
      </c>
      <c r="H122" s="1" t="s">
        <v>3483</v>
      </c>
      <c r="I122" s="1" t="s">
        <v>3445</v>
      </c>
      <c r="J122" s="1">
        <v>1.45</v>
      </c>
    </row>
    <row r="123" spans="2:10" ht="15.75" thickTop="1" x14ac:dyDescent="0.25">
      <c r="B123" s="1" t="s">
        <v>3227</v>
      </c>
      <c r="C123" s="1" t="s">
        <v>3440</v>
      </c>
      <c r="D123" s="1" t="s">
        <v>3441</v>
      </c>
      <c r="E123" s="1">
        <v>20</v>
      </c>
      <c r="F123" s="1" t="s">
        <v>3442</v>
      </c>
      <c r="G123" s="1" t="s">
        <v>3484</v>
      </c>
      <c r="H123" s="1" t="s">
        <v>3485</v>
      </c>
      <c r="I123" s="1" t="s">
        <v>3445</v>
      </c>
      <c r="J123" s="1">
        <v>1.76</v>
      </c>
    </row>
    <row r="124" spans="2:10" ht="15.75" thickTop="1" x14ac:dyDescent="0.25">
      <c r="B124" s="1" t="s">
        <v>3227</v>
      </c>
      <c r="C124" s="1" t="s">
        <v>3440</v>
      </c>
      <c r="D124" s="1" t="s">
        <v>3441</v>
      </c>
      <c r="E124" s="1">
        <v>20</v>
      </c>
      <c r="F124" s="1" t="s">
        <v>3442</v>
      </c>
      <c r="G124" s="1" t="s">
        <v>3486</v>
      </c>
      <c r="H124" s="1" t="s">
        <v>3487</v>
      </c>
      <c r="I124" s="1" t="s">
        <v>3445</v>
      </c>
      <c r="J124" s="1">
        <v>2.79</v>
      </c>
    </row>
    <row r="125" spans="2:10" ht="15.75" thickTop="1" x14ac:dyDescent="0.25">
      <c r="B125" s="1" t="s">
        <v>3227</v>
      </c>
      <c r="C125" s="1" t="s">
        <v>3440</v>
      </c>
      <c r="D125" s="1" t="s">
        <v>3441</v>
      </c>
      <c r="E125" s="1">
        <v>20</v>
      </c>
      <c r="F125" s="1" t="s">
        <v>3442</v>
      </c>
      <c r="G125" s="1" t="s">
        <v>3488</v>
      </c>
      <c r="H125" s="1" t="s">
        <v>3489</v>
      </c>
      <c r="I125" s="1" t="s">
        <v>3445</v>
      </c>
      <c r="J125" s="1">
        <v>2.85</v>
      </c>
    </row>
    <row r="126" spans="2:10" ht="15.75" thickTop="1" x14ac:dyDescent="0.25">
      <c r="B126" s="1" t="s">
        <v>3227</v>
      </c>
      <c r="C126" s="1" t="s">
        <v>3440</v>
      </c>
      <c r="D126" s="1" t="s">
        <v>3441</v>
      </c>
      <c r="E126" s="1">
        <v>20</v>
      </c>
      <c r="F126" s="1" t="s">
        <v>3442</v>
      </c>
      <c r="G126" s="1" t="s">
        <v>3490</v>
      </c>
      <c r="H126" s="1" t="s">
        <v>3491</v>
      </c>
      <c r="I126" s="1" t="s">
        <v>3445</v>
      </c>
      <c r="J126" s="1">
        <v>2.4900000000000002</v>
      </c>
    </row>
    <row r="127" spans="2:10" ht="15.75" thickTop="1" x14ac:dyDescent="0.25">
      <c r="B127" s="1" t="s">
        <v>3227</v>
      </c>
      <c r="C127" s="1" t="s">
        <v>3440</v>
      </c>
      <c r="D127" s="1" t="s">
        <v>3441</v>
      </c>
      <c r="E127" s="1">
        <v>22</v>
      </c>
      <c r="F127" s="1" t="s">
        <v>3492</v>
      </c>
      <c r="G127" s="1" t="s">
        <v>3493</v>
      </c>
      <c r="H127" s="1" t="s">
        <v>3494</v>
      </c>
      <c r="I127" s="1" t="s">
        <v>3445</v>
      </c>
      <c r="J127" s="1">
        <v>0.24</v>
      </c>
    </row>
    <row r="128" spans="2:10" ht="15.75" thickTop="1" x14ac:dyDescent="0.25">
      <c r="B128" s="1" t="s">
        <v>3227</v>
      </c>
      <c r="C128" s="1" t="s">
        <v>3440</v>
      </c>
      <c r="D128" s="1" t="s">
        <v>3441</v>
      </c>
      <c r="E128" s="1">
        <v>22</v>
      </c>
      <c r="F128" s="1" t="s">
        <v>3492</v>
      </c>
      <c r="G128" s="1" t="s">
        <v>3495</v>
      </c>
      <c r="H128" s="1" t="s">
        <v>3496</v>
      </c>
      <c r="I128" s="1" t="s">
        <v>3445</v>
      </c>
      <c r="J128" s="1">
        <v>0.24</v>
      </c>
    </row>
    <row r="129" spans="2:10" ht="15.75" thickTop="1" x14ac:dyDescent="0.25">
      <c r="B129" s="1" t="s">
        <v>3227</v>
      </c>
      <c r="C129" s="1" t="s">
        <v>3440</v>
      </c>
      <c r="D129" s="1" t="s">
        <v>3441</v>
      </c>
      <c r="E129" s="1">
        <v>22</v>
      </c>
      <c r="F129" s="1" t="s">
        <v>3492</v>
      </c>
      <c r="G129" s="1" t="s">
        <v>3497</v>
      </c>
      <c r="H129" s="1" t="s">
        <v>3498</v>
      </c>
      <c r="I129" s="1" t="s">
        <v>3445</v>
      </c>
      <c r="J129" s="1">
        <v>0.24</v>
      </c>
    </row>
    <row r="130" spans="2:10" ht="15.75" thickTop="1" x14ac:dyDescent="0.25">
      <c r="B130" s="1" t="s">
        <v>3227</v>
      </c>
      <c r="C130" s="1" t="s">
        <v>3440</v>
      </c>
      <c r="D130" s="1" t="s">
        <v>3441</v>
      </c>
      <c r="E130" s="1">
        <v>22</v>
      </c>
      <c r="F130" s="1" t="s">
        <v>3492</v>
      </c>
      <c r="G130" s="1" t="s">
        <v>3499</v>
      </c>
      <c r="H130" s="1" t="s">
        <v>3500</v>
      </c>
      <c r="I130" s="1" t="s">
        <v>3445</v>
      </c>
      <c r="J130" s="1">
        <v>0.24</v>
      </c>
    </row>
    <row r="131" spans="2:10" ht="15.75" thickTop="1" x14ac:dyDescent="0.25">
      <c r="B131" s="1" t="s">
        <v>3227</v>
      </c>
      <c r="C131" s="1" t="s">
        <v>3440</v>
      </c>
      <c r="D131" s="1" t="s">
        <v>3441</v>
      </c>
      <c r="E131" s="1">
        <v>22</v>
      </c>
      <c r="F131" s="1" t="s">
        <v>3492</v>
      </c>
      <c r="G131" s="1" t="s">
        <v>3501</v>
      </c>
      <c r="H131" s="1" t="s">
        <v>3502</v>
      </c>
      <c r="I131" s="1" t="s">
        <v>3445</v>
      </c>
      <c r="J131" s="1">
        <v>0.4</v>
      </c>
    </row>
    <row r="132" spans="2:10" ht="15.75" thickTop="1" x14ac:dyDescent="0.25">
      <c r="B132" s="1" t="s">
        <v>3227</v>
      </c>
      <c r="C132" s="1" t="s">
        <v>3440</v>
      </c>
      <c r="D132" s="1" t="s">
        <v>3441</v>
      </c>
      <c r="E132" s="1">
        <v>22</v>
      </c>
      <c r="F132" s="1" t="s">
        <v>3492</v>
      </c>
      <c r="G132" s="1" t="s">
        <v>3503</v>
      </c>
      <c r="H132" s="1" t="s">
        <v>3504</v>
      </c>
      <c r="I132" s="1" t="s">
        <v>3445</v>
      </c>
      <c r="J132" s="1">
        <v>0.4</v>
      </c>
    </row>
    <row r="133" spans="2:10" ht="15.75" thickTop="1" x14ac:dyDescent="0.25">
      <c r="B133" s="1" t="s">
        <v>3227</v>
      </c>
      <c r="C133" s="1" t="s">
        <v>3440</v>
      </c>
      <c r="D133" s="1" t="s">
        <v>3441</v>
      </c>
      <c r="E133" s="1">
        <v>22</v>
      </c>
      <c r="F133" s="1" t="s">
        <v>3492</v>
      </c>
      <c r="G133" s="1" t="s">
        <v>3505</v>
      </c>
      <c r="H133" s="1" t="s">
        <v>3506</v>
      </c>
      <c r="I133" s="1" t="s">
        <v>3445</v>
      </c>
      <c r="J133" s="1">
        <v>0.53</v>
      </c>
    </row>
    <row r="134" spans="2:10" ht="15.75" thickTop="1" x14ac:dyDescent="0.25">
      <c r="B134" s="1" t="s">
        <v>3227</v>
      </c>
      <c r="C134" s="1" t="s">
        <v>3440</v>
      </c>
      <c r="D134" s="1" t="s">
        <v>3441</v>
      </c>
      <c r="E134" s="1">
        <v>22</v>
      </c>
      <c r="F134" s="1" t="s">
        <v>3492</v>
      </c>
      <c r="G134" s="1" t="s">
        <v>3507</v>
      </c>
      <c r="H134" s="1" t="s">
        <v>3508</v>
      </c>
      <c r="I134" s="1" t="s">
        <v>3445</v>
      </c>
      <c r="J134" s="1">
        <v>0.88</v>
      </c>
    </row>
    <row r="135" spans="2:10" ht="15.75" thickTop="1" x14ac:dyDescent="0.25">
      <c r="B135" s="1" t="s">
        <v>3227</v>
      </c>
      <c r="C135" s="1" t="s">
        <v>3440</v>
      </c>
      <c r="D135" s="1" t="s">
        <v>3441</v>
      </c>
      <c r="E135" s="1">
        <v>22</v>
      </c>
      <c r="F135" s="1" t="s">
        <v>3492</v>
      </c>
      <c r="G135" s="1" t="s">
        <v>3509</v>
      </c>
      <c r="H135" s="1" t="s">
        <v>3510</v>
      </c>
      <c r="I135" s="1" t="s">
        <v>3445</v>
      </c>
      <c r="J135" s="1">
        <v>0.98</v>
      </c>
    </row>
    <row r="136" spans="2:10" ht="15.75" thickTop="1" x14ac:dyDescent="0.25">
      <c r="B136" s="1" t="s">
        <v>3227</v>
      </c>
      <c r="C136" s="1" t="s">
        <v>3440</v>
      </c>
      <c r="D136" s="1" t="s">
        <v>3441</v>
      </c>
      <c r="E136" s="1">
        <v>22</v>
      </c>
      <c r="F136" s="1" t="s">
        <v>3492</v>
      </c>
      <c r="G136" s="1" t="s">
        <v>3511</v>
      </c>
      <c r="H136" s="1" t="s">
        <v>3512</v>
      </c>
      <c r="I136" s="1" t="s">
        <v>3445</v>
      </c>
      <c r="J136" s="1">
        <v>1.31</v>
      </c>
    </row>
    <row r="137" spans="2:10" ht="15.75" thickTop="1" x14ac:dyDescent="0.25">
      <c r="B137" s="1" t="s">
        <v>3227</v>
      </c>
      <c r="C137" s="1" t="s">
        <v>3440</v>
      </c>
      <c r="D137" s="1" t="s">
        <v>3441</v>
      </c>
      <c r="E137" s="1">
        <v>22</v>
      </c>
      <c r="F137" s="1" t="s">
        <v>3492</v>
      </c>
      <c r="G137" s="1" t="s">
        <v>3513</v>
      </c>
      <c r="H137" s="1" t="s">
        <v>3514</v>
      </c>
      <c r="I137" s="1" t="s">
        <v>3445</v>
      </c>
      <c r="J137" s="1">
        <v>1.71</v>
      </c>
    </row>
    <row r="138" spans="2:10" ht="15.75" thickTop="1" x14ac:dyDescent="0.25">
      <c r="B138" s="1" t="s">
        <v>3227</v>
      </c>
      <c r="C138" s="1" t="s">
        <v>3440</v>
      </c>
      <c r="D138" s="1" t="s">
        <v>3441</v>
      </c>
      <c r="E138" s="1">
        <v>22</v>
      </c>
      <c r="F138" s="1" t="s">
        <v>3492</v>
      </c>
      <c r="G138" s="1" t="s">
        <v>3515</v>
      </c>
      <c r="H138" s="1" t="s">
        <v>3516</v>
      </c>
      <c r="I138" s="1" t="s">
        <v>3445</v>
      </c>
      <c r="J138" s="1">
        <v>2.12</v>
      </c>
    </row>
    <row r="139" spans="2:10" ht="15.75" thickTop="1" x14ac:dyDescent="0.25">
      <c r="B139" s="1" t="s">
        <v>3227</v>
      </c>
      <c r="C139" s="1" t="s">
        <v>3440</v>
      </c>
      <c r="D139" s="1" t="s">
        <v>3441</v>
      </c>
      <c r="E139" s="1">
        <v>22</v>
      </c>
      <c r="F139" s="1" t="s">
        <v>3492</v>
      </c>
      <c r="G139" s="1" t="s">
        <v>3517</v>
      </c>
      <c r="H139" s="1" t="s">
        <v>3518</v>
      </c>
      <c r="I139" s="1" t="s">
        <v>3445</v>
      </c>
      <c r="J139" s="1">
        <v>2.6</v>
      </c>
    </row>
    <row r="140" spans="2:10" ht="15.75" thickTop="1" x14ac:dyDescent="0.25">
      <c r="B140" s="1" t="s">
        <v>3227</v>
      </c>
      <c r="C140" s="1" t="s">
        <v>3440</v>
      </c>
      <c r="D140" s="1" t="s">
        <v>3441</v>
      </c>
      <c r="E140" s="1">
        <v>22</v>
      </c>
      <c r="F140" s="1" t="s">
        <v>3492</v>
      </c>
      <c r="G140" s="1" t="s">
        <v>3519</v>
      </c>
      <c r="H140" s="1" t="s">
        <v>3520</v>
      </c>
      <c r="I140" s="1" t="s">
        <v>3445</v>
      </c>
      <c r="J140" s="1">
        <v>3.17</v>
      </c>
    </row>
    <row r="141" spans="2:10" ht="15.75" thickTop="1" x14ac:dyDescent="0.25">
      <c r="B141" s="1" t="s">
        <v>3227</v>
      </c>
      <c r="C141" s="1" t="s">
        <v>3440</v>
      </c>
      <c r="D141" s="1" t="s">
        <v>3441</v>
      </c>
      <c r="E141" s="1">
        <v>22</v>
      </c>
      <c r="F141" s="1" t="s">
        <v>3492</v>
      </c>
      <c r="G141" s="1" t="s">
        <v>3521</v>
      </c>
      <c r="H141" s="1" t="s">
        <v>3522</v>
      </c>
      <c r="I141" s="1" t="s">
        <v>3445</v>
      </c>
      <c r="J141" s="1">
        <v>4.0599999999999996</v>
      </c>
    </row>
    <row r="142" spans="2:10" ht="15.75" thickTop="1" x14ac:dyDescent="0.25">
      <c r="B142" s="1" t="s">
        <v>3227</v>
      </c>
      <c r="C142" s="1" t="s">
        <v>3440</v>
      </c>
      <c r="D142" s="1" t="s">
        <v>3441</v>
      </c>
      <c r="E142" s="1">
        <v>21</v>
      </c>
      <c r="F142" s="1" t="s">
        <v>3523</v>
      </c>
      <c r="G142" s="1" t="s">
        <v>3524</v>
      </c>
      <c r="H142" s="1" t="s">
        <v>3525</v>
      </c>
      <c r="I142" s="1" t="s">
        <v>3445</v>
      </c>
      <c r="J142" s="1">
        <v>1.22</v>
      </c>
    </row>
    <row r="143" spans="2:10" ht="15.75" thickTop="1" x14ac:dyDescent="0.25">
      <c r="B143" s="1" t="s">
        <v>3227</v>
      </c>
      <c r="C143" s="1" t="s">
        <v>3440</v>
      </c>
      <c r="D143" s="1" t="s">
        <v>3441</v>
      </c>
      <c r="E143" s="1">
        <v>21</v>
      </c>
      <c r="F143" s="1" t="s">
        <v>3523</v>
      </c>
      <c r="G143" s="1" t="s">
        <v>3526</v>
      </c>
      <c r="H143" s="1" t="s">
        <v>3527</v>
      </c>
      <c r="I143" s="1" t="s">
        <v>3445</v>
      </c>
      <c r="J143" s="1">
        <v>1.33</v>
      </c>
    </row>
    <row r="144" spans="2:10" ht="15.75" thickTop="1" x14ac:dyDescent="0.25">
      <c r="B144" s="1" t="s">
        <v>3227</v>
      </c>
      <c r="C144" s="1" t="s">
        <v>3440</v>
      </c>
      <c r="D144" s="1" t="s">
        <v>3441</v>
      </c>
      <c r="E144" s="1">
        <v>21</v>
      </c>
      <c r="F144" s="1" t="s">
        <v>3523</v>
      </c>
      <c r="G144" s="1" t="s">
        <v>3528</v>
      </c>
      <c r="H144" s="1" t="s">
        <v>3529</v>
      </c>
      <c r="I144" s="1" t="s">
        <v>3445</v>
      </c>
      <c r="J144" s="1">
        <v>1.59</v>
      </c>
    </row>
    <row r="145" spans="2:10" ht="15.75" thickTop="1" x14ac:dyDescent="0.25">
      <c r="B145" s="1" t="s">
        <v>3227</v>
      </c>
      <c r="C145" s="1" t="s">
        <v>3440</v>
      </c>
      <c r="D145" s="1" t="s">
        <v>3441</v>
      </c>
      <c r="E145" s="1">
        <v>21</v>
      </c>
      <c r="F145" s="1" t="s">
        <v>3523</v>
      </c>
      <c r="G145" s="1" t="s">
        <v>3530</v>
      </c>
      <c r="H145" s="1" t="s">
        <v>3531</v>
      </c>
      <c r="I145" s="1" t="s">
        <v>3445</v>
      </c>
      <c r="J145" s="1">
        <v>2.09</v>
      </c>
    </row>
    <row r="146" spans="2:10" ht="15.75" thickTop="1" x14ac:dyDescent="0.25">
      <c r="B146" s="1" t="s">
        <v>3227</v>
      </c>
      <c r="C146" s="1" t="s">
        <v>3440</v>
      </c>
      <c r="D146" s="1" t="s">
        <v>3441</v>
      </c>
      <c r="E146" s="1">
        <v>21</v>
      </c>
      <c r="F146" s="1" t="s">
        <v>3523</v>
      </c>
      <c r="G146" s="1" t="s">
        <v>3532</v>
      </c>
      <c r="H146" s="1" t="s">
        <v>3533</v>
      </c>
      <c r="I146" s="1" t="s">
        <v>3445</v>
      </c>
      <c r="J146" s="1">
        <v>3.01</v>
      </c>
    </row>
    <row r="147" spans="2:10" ht="15.75" thickTop="1" x14ac:dyDescent="0.25">
      <c r="B147" s="1" t="s">
        <v>3227</v>
      </c>
      <c r="C147" s="1" t="s">
        <v>3440</v>
      </c>
      <c r="D147" s="1" t="s">
        <v>3441</v>
      </c>
      <c r="E147" s="1">
        <v>21</v>
      </c>
      <c r="F147" s="1" t="s">
        <v>3523</v>
      </c>
      <c r="G147" s="1" t="s">
        <v>3534</v>
      </c>
      <c r="H147" s="1" t="s">
        <v>3535</v>
      </c>
      <c r="I147" s="1" t="s">
        <v>3445</v>
      </c>
      <c r="J147" s="1">
        <v>4.74</v>
      </c>
    </row>
    <row r="148" spans="2:10" ht="15.75" thickTop="1" x14ac:dyDescent="0.25">
      <c r="B148" s="1" t="s">
        <v>3227</v>
      </c>
      <c r="C148" s="1" t="s">
        <v>3440</v>
      </c>
      <c r="D148" s="1" t="s">
        <v>3441</v>
      </c>
      <c r="E148" s="1">
        <v>21</v>
      </c>
      <c r="F148" s="1" t="s">
        <v>3523</v>
      </c>
      <c r="G148" s="1" t="s">
        <v>3536</v>
      </c>
      <c r="H148" s="1" t="s">
        <v>3537</v>
      </c>
      <c r="I148" s="1" t="s">
        <v>3445</v>
      </c>
      <c r="J148" s="1">
        <v>7.48</v>
      </c>
    </row>
    <row r="149" spans="2:10" ht="15.75" thickTop="1" x14ac:dyDescent="0.25">
      <c r="B149" s="1" t="s">
        <v>3227</v>
      </c>
      <c r="C149" s="1" t="s">
        <v>3440</v>
      </c>
      <c r="D149" s="1" t="s">
        <v>3441</v>
      </c>
      <c r="E149" s="1">
        <v>21</v>
      </c>
      <c r="F149" s="1" t="s">
        <v>3523</v>
      </c>
      <c r="G149" s="1" t="s">
        <v>3538</v>
      </c>
      <c r="H149" s="1" t="s">
        <v>3539</v>
      </c>
      <c r="I149" s="1" t="s">
        <v>3445</v>
      </c>
      <c r="J149" s="1">
        <v>1.77</v>
      </c>
    </row>
    <row r="150" spans="2:10" ht="15.75" thickTop="1" x14ac:dyDescent="0.25">
      <c r="B150" s="1" t="s">
        <v>3227</v>
      </c>
      <c r="C150" s="1" t="s">
        <v>3440</v>
      </c>
      <c r="D150" s="1" t="s">
        <v>3441</v>
      </c>
      <c r="E150" s="1">
        <v>21</v>
      </c>
      <c r="F150" s="1" t="s">
        <v>3523</v>
      </c>
      <c r="G150" s="1" t="s">
        <v>3540</v>
      </c>
      <c r="H150" s="1" t="s">
        <v>3541</v>
      </c>
      <c r="I150" s="1" t="s">
        <v>3445</v>
      </c>
      <c r="J150" s="1">
        <v>2.3199999999999998</v>
      </c>
    </row>
    <row r="151" spans="2:10" ht="15.75" thickTop="1" x14ac:dyDescent="0.25">
      <c r="B151" s="1" t="s">
        <v>3227</v>
      </c>
      <c r="C151" s="1" t="s">
        <v>3440</v>
      </c>
      <c r="D151" s="1" t="s">
        <v>3441</v>
      </c>
      <c r="E151" s="1">
        <v>21</v>
      </c>
      <c r="F151" s="1" t="s">
        <v>3523</v>
      </c>
      <c r="G151" s="1" t="s">
        <v>3542</v>
      </c>
      <c r="H151" s="1" t="s">
        <v>3543</v>
      </c>
      <c r="I151" s="1" t="s">
        <v>3445</v>
      </c>
      <c r="J151" s="1">
        <v>3.05</v>
      </c>
    </row>
    <row r="152" spans="2:10" ht="15.75" thickTop="1" x14ac:dyDescent="0.25">
      <c r="B152" s="1" t="s">
        <v>3227</v>
      </c>
      <c r="C152" s="1" t="s">
        <v>3440</v>
      </c>
      <c r="D152" s="1" t="s">
        <v>3441</v>
      </c>
      <c r="E152" s="1">
        <v>21</v>
      </c>
      <c r="F152" s="1" t="s">
        <v>3523</v>
      </c>
      <c r="G152" s="1" t="s">
        <v>3544</v>
      </c>
      <c r="H152" s="1" t="s">
        <v>3545</v>
      </c>
      <c r="I152" s="1" t="s">
        <v>3445</v>
      </c>
      <c r="J152" s="1">
        <v>4.4400000000000004</v>
      </c>
    </row>
    <row r="153" spans="2:10" ht="15.75" thickTop="1" x14ac:dyDescent="0.25">
      <c r="B153" s="1" t="s">
        <v>3227</v>
      </c>
      <c r="C153" s="1" t="s">
        <v>3440</v>
      </c>
      <c r="D153" s="1" t="s">
        <v>3441</v>
      </c>
      <c r="E153" s="1">
        <v>21</v>
      </c>
      <c r="F153" s="1" t="s">
        <v>3523</v>
      </c>
      <c r="G153" s="1" t="s">
        <v>3546</v>
      </c>
      <c r="H153" s="1" t="s">
        <v>3547</v>
      </c>
      <c r="I153" s="1" t="s">
        <v>3445</v>
      </c>
      <c r="J153" s="1">
        <v>6.14</v>
      </c>
    </row>
    <row r="154" spans="2:10" ht="15.75" thickTop="1" x14ac:dyDescent="0.25">
      <c r="B154" s="1" t="s">
        <v>3227</v>
      </c>
      <c r="C154" s="1" t="s">
        <v>3440</v>
      </c>
      <c r="D154" s="1" t="s">
        <v>3441</v>
      </c>
      <c r="E154" s="1">
        <v>21</v>
      </c>
      <c r="F154" s="1" t="s">
        <v>3523</v>
      </c>
      <c r="G154" s="1" t="s">
        <v>3548</v>
      </c>
      <c r="H154" s="1" t="s">
        <v>3549</v>
      </c>
      <c r="I154" s="1" t="s">
        <v>3445</v>
      </c>
      <c r="J154" s="1">
        <v>8.27</v>
      </c>
    </row>
    <row r="155" spans="2:10" ht="15.75" thickTop="1" x14ac:dyDescent="0.25">
      <c r="B155" s="1" t="s">
        <v>3227</v>
      </c>
      <c r="C155" s="1" t="s">
        <v>3440</v>
      </c>
      <c r="D155" s="1" t="s">
        <v>3441</v>
      </c>
      <c r="E155" s="1">
        <v>21</v>
      </c>
      <c r="F155" s="1" t="s">
        <v>3523</v>
      </c>
      <c r="G155" s="1" t="s">
        <v>3550</v>
      </c>
      <c r="H155" s="1" t="s">
        <v>3551</v>
      </c>
      <c r="I155" s="1" t="s">
        <v>3445</v>
      </c>
      <c r="J155" s="1">
        <v>10.39</v>
      </c>
    </row>
    <row r="156" spans="2:10" ht="15.75" thickTop="1" x14ac:dyDescent="0.25">
      <c r="B156" s="1" t="s">
        <v>3227</v>
      </c>
      <c r="C156" s="1" t="s">
        <v>3440</v>
      </c>
      <c r="D156" s="1" t="s">
        <v>3441</v>
      </c>
      <c r="E156" s="1">
        <v>21</v>
      </c>
      <c r="F156" s="1" t="s">
        <v>3523</v>
      </c>
      <c r="G156" s="1" t="s">
        <v>3552</v>
      </c>
      <c r="H156" s="1" t="s">
        <v>3553</v>
      </c>
      <c r="I156" s="1" t="s">
        <v>3445</v>
      </c>
      <c r="J156" s="1">
        <v>1.78</v>
      </c>
    </row>
    <row r="157" spans="2:10" ht="15.75" thickTop="1" x14ac:dyDescent="0.25">
      <c r="B157" s="1" t="s">
        <v>3227</v>
      </c>
      <c r="C157" s="1" t="s">
        <v>3440</v>
      </c>
      <c r="D157" s="1" t="s">
        <v>3441</v>
      </c>
      <c r="E157" s="1">
        <v>21</v>
      </c>
      <c r="F157" s="1" t="s">
        <v>3523</v>
      </c>
      <c r="G157" s="1" t="s">
        <v>3554</v>
      </c>
      <c r="H157" s="1" t="s">
        <v>3555</v>
      </c>
      <c r="I157" s="1" t="s">
        <v>3445</v>
      </c>
      <c r="J157" s="1">
        <v>2.0299999999999998</v>
      </c>
    </row>
    <row r="158" spans="2:10" ht="15.75" thickTop="1" x14ac:dyDescent="0.25">
      <c r="B158" s="1" t="s">
        <v>3227</v>
      </c>
      <c r="C158" s="1" t="s">
        <v>3440</v>
      </c>
      <c r="D158" s="1" t="s">
        <v>3441</v>
      </c>
      <c r="E158" s="1">
        <v>21</v>
      </c>
      <c r="F158" s="1" t="s">
        <v>3523</v>
      </c>
      <c r="G158" s="1" t="s">
        <v>3556</v>
      </c>
      <c r="H158" s="1" t="s">
        <v>3557</v>
      </c>
      <c r="I158" s="1" t="s">
        <v>3445</v>
      </c>
      <c r="J158" s="1">
        <v>3.33</v>
      </c>
    </row>
    <row r="159" spans="2:10" ht="15.75" thickTop="1" x14ac:dyDescent="0.25">
      <c r="B159" s="1" t="s">
        <v>3227</v>
      </c>
      <c r="C159" s="1" t="s">
        <v>3440</v>
      </c>
      <c r="D159" s="1" t="s">
        <v>3441</v>
      </c>
      <c r="E159" s="1">
        <v>21</v>
      </c>
      <c r="F159" s="1" t="s">
        <v>3523</v>
      </c>
      <c r="G159" s="1" t="s">
        <v>3558</v>
      </c>
      <c r="H159" s="1" t="s">
        <v>3559</v>
      </c>
      <c r="I159" s="1" t="s">
        <v>3445</v>
      </c>
      <c r="J159" s="1">
        <v>4.83</v>
      </c>
    </row>
    <row r="160" spans="2:10" ht="15.75" thickTop="1" x14ac:dyDescent="0.25">
      <c r="B160" s="1" t="s">
        <v>3227</v>
      </c>
      <c r="C160" s="1" t="s">
        <v>3440</v>
      </c>
      <c r="D160" s="1" t="s">
        <v>3441</v>
      </c>
      <c r="E160" s="1">
        <v>21</v>
      </c>
      <c r="F160" s="1" t="s">
        <v>3523</v>
      </c>
      <c r="G160" s="1" t="s">
        <v>3560</v>
      </c>
      <c r="H160" s="1" t="s">
        <v>3561</v>
      </c>
      <c r="I160" s="1" t="s">
        <v>3445</v>
      </c>
      <c r="J160" s="1">
        <v>1.78</v>
      </c>
    </row>
    <row r="161" spans="2:10" ht="15.75" thickTop="1" x14ac:dyDescent="0.25">
      <c r="B161" s="1" t="s">
        <v>3227</v>
      </c>
      <c r="C161" s="1" t="s">
        <v>3440</v>
      </c>
      <c r="D161" s="1" t="s">
        <v>3441</v>
      </c>
      <c r="E161" s="1">
        <v>21</v>
      </c>
      <c r="F161" s="1" t="s">
        <v>3523</v>
      </c>
      <c r="G161" s="1" t="s">
        <v>3562</v>
      </c>
      <c r="H161" s="1" t="s">
        <v>3563</v>
      </c>
      <c r="I161" s="1" t="s">
        <v>3445</v>
      </c>
      <c r="J161" s="1">
        <v>2.0299999999999998</v>
      </c>
    </row>
    <row r="162" spans="2:10" ht="15.75" thickTop="1" x14ac:dyDescent="0.25">
      <c r="B162" s="1" t="s">
        <v>3227</v>
      </c>
      <c r="C162" s="1" t="s">
        <v>3440</v>
      </c>
      <c r="D162" s="1" t="s">
        <v>3441</v>
      </c>
      <c r="E162" s="1">
        <v>21</v>
      </c>
      <c r="F162" s="1" t="s">
        <v>3523</v>
      </c>
      <c r="G162" s="1" t="s">
        <v>3564</v>
      </c>
      <c r="H162" s="1" t="s">
        <v>3565</v>
      </c>
      <c r="I162" s="1" t="s">
        <v>3445</v>
      </c>
      <c r="J162" s="1">
        <v>3.33</v>
      </c>
    </row>
    <row r="163" spans="2:10" ht="15.75" thickTop="1" x14ac:dyDescent="0.25">
      <c r="B163" s="1" t="s">
        <v>3227</v>
      </c>
      <c r="C163" s="1" t="s">
        <v>3440</v>
      </c>
      <c r="D163" s="1" t="s">
        <v>3441</v>
      </c>
      <c r="E163" s="1">
        <v>21</v>
      </c>
      <c r="F163" s="1" t="s">
        <v>3523</v>
      </c>
      <c r="G163" s="1" t="s">
        <v>3566</v>
      </c>
      <c r="H163" s="1" t="s">
        <v>3567</v>
      </c>
      <c r="I163" s="1" t="s">
        <v>3445</v>
      </c>
      <c r="J163" s="1">
        <v>4.83</v>
      </c>
    </row>
    <row r="164" spans="2:10" ht="15.75" thickTop="1" x14ac:dyDescent="0.25">
      <c r="B164" s="1" t="s">
        <v>3227</v>
      </c>
      <c r="C164" s="1" t="s">
        <v>3440</v>
      </c>
      <c r="D164" s="1" t="s">
        <v>3441</v>
      </c>
      <c r="E164" s="1">
        <v>21</v>
      </c>
      <c r="F164" s="1" t="s">
        <v>3523</v>
      </c>
      <c r="G164" s="1" t="s">
        <v>3568</v>
      </c>
      <c r="H164" s="1" t="s">
        <v>3569</v>
      </c>
      <c r="I164" s="1" t="s">
        <v>3445</v>
      </c>
      <c r="J164" s="1">
        <v>1.05</v>
      </c>
    </row>
    <row r="165" spans="2:10" ht="15.75" thickTop="1" x14ac:dyDescent="0.25">
      <c r="B165" s="1" t="s">
        <v>3227</v>
      </c>
      <c r="C165" s="1" t="s">
        <v>3440</v>
      </c>
      <c r="D165" s="1" t="s">
        <v>3441</v>
      </c>
      <c r="E165" s="1">
        <v>21</v>
      </c>
      <c r="F165" s="1" t="s">
        <v>3523</v>
      </c>
      <c r="G165" s="1" t="s">
        <v>3570</v>
      </c>
      <c r="H165" s="1" t="s">
        <v>3571</v>
      </c>
      <c r="I165" s="1" t="s">
        <v>3445</v>
      </c>
      <c r="J165" s="1">
        <v>0.83</v>
      </c>
    </row>
    <row r="166" spans="2:10" ht="15.75" thickTop="1" x14ac:dyDescent="0.25">
      <c r="B166" s="1" t="s">
        <v>3227</v>
      </c>
      <c r="C166" s="1" t="s">
        <v>3440</v>
      </c>
      <c r="D166" s="1" t="s">
        <v>3441</v>
      </c>
      <c r="E166" s="1">
        <v>21</v>
      </c>
      <c r="F166" s="1" t="s">
        <v>3523</v>
      </c>
      <c r="G166" s="1" t="s">
        <v>3572</v>
      </c>
      <c r="H166" s="1" t="s">
        <v>3573</v>
      </c>
      <c r="I166" s="1" t="s">
        <v>3445</v>
      </c>
      <c r="J166" s="1">
        <v>1.1399999999999999</v>
      </c>
    </row>
    <row r="167" spans="2:10" ht="15.75" thickTop="1" x14ac:dyDescent="0.25">
      <c r="B167" s="1" t="s">
        <v>3227</v>
      </c>
      <c r="C167" s="1" t="s">
        <v>3440</v>
      </c>
      <c r="D167" s="1" t="s">
        <v>3441</v>
      </c>
      <c r="E167" s="1">
        <v>21</v>
      </c>
      <c r="F167" s="1" t="s">
        <v>3523</v>
      </c>
      <c r="G167" s="1" t="s">
        <v>3574</v>
      </c>
      <c r="H167" s="1" t="s">
        <v>3575</v>
      </c>
      <c r="I167" s="1" t="s">
        <v>3445</v>
      </c>
      <c r="J167" s="1">
        <v>1.5</v>
      </c>
    </row>
    <row r="168" spans="2:10" ht="15.75" thickTop="1" x14ac:dyDescent="0.25">
      <c r="B168" s="1" t="s">
        <v>3227</v>
      </c>
      <c r="C168" s="1" t="s">
        <v>3440</v>
      </c>
      <c r="D168" s="1" t="s">
        <v>3441</v>
      </c>
      <c r="E168" s="1">
        <v>21</v>
      </c>
      <c r="F168" s="1" t="s">
        <v>3523</v>
      </c>
      <c r="G168" s="1" t="s">
        <v>3576</v>
      </c>
      <c r="H168" s="1" t="s">
        <v>3577</v>
      </c>
      <c r="I168" s="1" t="s">
        <v>3445</v>
      </c>
      <c r="J168" s="1">
        <v>1.98</v>
      </c>
    </row>
    <row r="169" spans="2:10" ht="15.75" thickTop="1" x14ac:dyDescent="0.25">
      <c r="B169" s="1" t="s">
        <v>3227</v>
      </c>
      <c r="C169" s="1" t="s">
        <v>3440</v>
      </c>
      <c r="D169" s="1" t="s">
        <v>3441</v>
      </c>
      <c r="E169" s="1">
        <v>21</v>
      </c>
      <c r="F169" s="1" t="s">
        <v>3523</v>
      </c>
      <c r="G169" s="1" t="s">
        <v>3578</v>
      </c>
      <c r="H169" s="1" t="s">
        <v>3579</v>
      </c>
      <c r="I169" s="1" t="s">
        <v>3445</v>
      </c>
      <c r="J169" s="1">
        <v>2.59</v>
      </c>
    </row>
    <row r="170" spans="2:10" ht="15.75" thickTop="1" x14ac:dyDescent="0.25">
      <c r="B170" s="1" t="s">
        <v>3227</v>
      </c>
      <c r="C170" s="1" t="s">
        <v>3440</v>
      </c>
      <c r="D170" s="1" t="s">
        <v>3441</v>
      </c>
      <c r="E170" s="1">
        <v>21</v>
      </c>
      <c r="F170" s="1" t="s">
        <v>3523</v>
      </c>
      <c r="G170" s="1" t="s">
        <v>3580</v>
      </c>
      <c r="H170" s="1" t="s">
        <v>3581</v>
      </c>
      <c r="I170" s="1" t="s">
        <v>3445</v>
      </c>
      <c r="J170" s="1">
        <v>12.94</v>
      </c>
    </row>
    <row r="171" spans="2:10" ht="15.75" thickTop="1" x14ac:dyDescent="0.25">
      <c r="B171" s="1" t="s">
        <v>3227</v>
      </c>
      <c r="C171" s="1" t="s">
        <v>3440</v>
      </c>
      <c r="D171" s="1" t="s">
        <v>3441</v>
      </c>
      <c r="E171" s="1">
        <v>21</v>
      </c>
      <c r="F171" s="1" t="s">
        <v>3523</v>
      </c>
      <c r="G171" s="1" t="s">
        <v>3582</v>
      </c>
      <c r="H171" s="1" t="s">
        <v>3583</v>
      </c>
      <c r="I171" s="1" t="s">
        <v>3445</v>
      </c>
      <c r="J171" s="1">
        <v>2.0299999999999998</v>
      </c>
    </row>
    <row r="172" spans="2:10" ht="15.75" thickTop="1" x14ac:dyDescent="0.25">
      <c r="B172" s="1" t="s">
        <v>3227</v>
      </c>
      <c r="C172" s="1" t="s">
        <v>3440</v>
      </c>
      <c r="D172" s="1" t="s">
        <v>3441</v>
      </c>
      <c r="E172" s="1">
        <v>21</v>
      </c>
      <c r="F172" s="1" t="s">
        <v>3523</v>
      </c>
      <c r="G172" s="1" t="s">
        <v>3584</v>
      </c>
      <c r="H172" s="1" t="s">
        <v>3585</v>
      </c>
      <c r="I172" s="1" t="s">
        <v>3445</v>
      </c>
      <c r="J172" s="1">
        <v>2.0299999999999998</v>
      </c>
    </row>
    <row r="173" spans="2:10" ht="15.75" thickTop="1" x14ac:dyDescent="0.25">
      <c r="B173" s="1" t="s">
        <v>3227</v>
      </c>
      <c r="C173" s="1" t="s">
        <v>3440</v>
      </c>
      <c r="D173" s="1" t="s">
        <v>3441</v>
      </c>
      <c r="E173" s="1">
        <v>21</v>
      </c>
      <c r="F173" s="1" t="s">
        <v>3523</v>
      </c>
      <c r="G173" s="1" t="s">
        <v>3586</v>
      </c>
      <c r="H173" s="1" t="s">
        <v>3587</v>
      </c>
      <c r="I173" s="1" t="s">
        <v>3445</v>
      </c>
      <c r="J173" s="1">
        <v>4.83</v>
      </c>
    </row>
    <row r="174" spans="2:10" ht="15.75" thickTop="1" x14ac:dyDescent="0.25">
      <c r="B174" s="1" t="s">
        <v>3227</v>
      </c>
      <c r="C174" s="1" t="s">
        <v>3440</v>
      </c>
      <c r="D174" s="1" t="s">
        <v>3441</v>
      </c>
      <c r="E174" s="1">
        <v>21</v>
      </c>
      <c r="F174" s="1" t="s">
        <v>3523</v>
      </c>
      <c r="G174" s="1" t="s">
        <v>3588</v>
      </c>
      <c r="H174" s="1" t="s">
        <v>3589</v>
      </c>
      <c r="I174" s="1" t="s">
        <v>3445</v>
      </c>
      <c r="J174" s="1">
        <v>4.83</v>
      </c>
    </row>
    <row r="175" spans="2:10" ht="15.75" thickTop="1" x14ac:dyDescent="0.25">
      <c r="B175" s="1" t="s">
        <v>3227</v>
      </c>
      <c r="C175" s="1" t="s">
        <v>3440</v>
      </c>
      <c r="D175" s="1" t="s">
        <v>3441</v>
      </c>
      <c r="E175" s="1">
        <v>21</v>
      </c>
      <c r="F175" s="1" t="s">
        <v>3523</v>
      </c>
      <c r="G175" s="1" t="s">
        <v>3590</v>
      </c>
      <c r="H175" s="1" t="s">
        <v>3591</v>
      </c>
      <c r="I175" s="1" t="s">
        <v>3445</v>
      </c>
      <c r="J175" s="1">
        <v>4.83</v>
      </c>
    </row>
    <row r="176" spans="2:10" ht="15.75" thickTop="1" x14ac:dyDescent="0.25">
      <c r="B176" s="1" t="s">
        <v>3227</v>
      </c>
      <c r="C176" s="1" t="s">
        <v>3440</v>
      </c>
      <c r="D176" s="1" t="s">
        <v>3441</v>
      </c>
      <c r="E176" s="1">
        <v>21</v>
      </c>
      <c r="F176" s="1" t="s">
        <v>3523</v>
      </c>
      <c r="G176" s="1" t="s">
        <v>3592</v>
      </c>
      <c r="H176" s="1" t="s">
        <v>3593</v>
      </c>
      <c r="I176" s="1" t="s">
        <v>3445</v>
      </c>
      <c r="J176" s="1">
        <v>5.35</v>
      </c>
    </row>
    <row r="177" spans="2:10" ht="15.75" thickTop="1" x14ac:dyDescent="0.25">
      <c r="B177" s="1" t="s">
        <v>3227</v>
      </c>
      <c r="C177" s="1" t="s">
        <v>3440</v>
      </c>
      <c r="D177" s="1" t="s">
        <v>3441</v>
      </c>
      <c r="E177" s="1">
        <v>21</v>
      </c>
      <c r="F177" s="1" t="s">
        <v>3523</v>
      </c>
      <c r="G177" s="1" t="s">
        <v>3594</v>
      </c>
      <c r="H177" s="1" t="s">
        <v>3595</v>
      </c>
      <c r="I177" s="1" t="s">
        <v>3445</v>
      </c>
      <c r="J177" s="1">
        <v>5.35</v>
      </c>
    </row>
    <row r="178" spans="2:10" ht="15.75" thickTop="1" x14ac:dyDescent="0.25">
      <c r="B178" s="1" t="s">
        <v>3227</v>
      </c>
      <c r="C178" s="1" t="s">
        <v>3440</v>
      </c>
      <c r="D178" s="1" t="s">
        <v>3441</v>
      </c>
      <c r="E178" s="1">
        <v>21</v>
      </c>
      <c r="F178" s="1" t="s">
        <v>3523</v>
      </c>
      <c r="G178" s="1" t="s">
        <v>3596</v>
      </c>
      <c r="H178" s="1" t="s">
        <v>3597</v>
      </c>
      <c r="I178" s="1" t="s">
        <v>3445</v>
      </c>
      <c r="J178" s="1">
        <v>5.35</v>
      </c>
    </row>
    <row r="179" spans="2:10" ht="15.75" thickTop="1" x14ac:dyDescent="0.25">
      <c r="B179" s="1" t="s">
        <v>3227</v>
      </c>
      <c r="C179" s="1" t="s">
        <v>3440</v>
      </c>
      <c r="D179" s="1" t="s">
        <v>3441</v>
      </c>
      <c r="E179" s="1">
        <v>21</v>
      </c>
      <c r="F179" s="1" t="s">
        <v>3523</v>
      </c>
      <c r="G179" s="1" t="s">
        <v>3598</v>
      </c>
      <c r="H179" s="1" t="s">
        <v>3599</v>
      </c>
      <c r="I179" s="1" t="s">
        <v>3445</v>
      </c>
      <c r="J179" s="1">
        <v>5.35</v>
      </c>
    </row>
    <row r="180" spans="2:10" ht="15.75" thickTop="1" x14ac:dyDescent="0.25">
      <c r="B180" s="1" t="s">
        <v>3227</v>
      </c>
      <c r="C180" s="1" t="s">
        <v>3440</v>
      </c>
      <c r="D180" s="1" t="s">
        <v>3441</v>
      </c>
      <c r="E180" s="1">
        <v>21</v>
      </c>
      <c r="F180" s="1" t="s">
        <v>3523</v>
      </c>
      <c r="G180" s="1" t="s">
        <v>3600</v>
      </c>
      <c r="H180" s="1" t="s">
        <v>3601</v>
      </c>
      <c r="I180" s="1" t="s">
        <v>3445</v>
      </c>
      <c r="J180" s="1">
        <v>5.35</v>
      </c>
    </row>
    <row r="181" spans="2:10" ht="15.75" thickTop="1" x14ac:dyDescent="0.25">
      <c r="B181" s="1" t="s">
        <v>3227</v>
      </c>
      <c r="C181" s="1" t="s">
        <v>3440</v>
      </c>
      <c r="D181" s="1" t="s">
        <v>3441</v>
      </c>
      <c r="E181" s="1">
        <v>21</v>
      </c>
      <c r="F181" s="1" t="s">
        <v>3523</v>
      </c>
      <c r="G181" s="1" t="s">
        <v>3602</v>
      </c>
      <c r="H181" s="1" t="s">
        <v>3603</v>
      </c>
      <c r="I181" s="1" t="s">
        <v>3445</v>
      </c>
      <c r="J181" s="1">
        <v>8.84</v>
      </c>
    </row>
    <row r="182" spans="2:10" ht="15.75" thickTop="1" x14ac:dyDescent="0.25">
      <c r="B182" s="1" t="s">
        <v>3227</v>
      </c>
      <c r="C182" s="1" t="s">
        <v>3440</v>
      </c>
      <c r="D182" s="1" t="s">
        <v>3441</v>
      </c>
      <c r="E182" s="1">
        <v>21</v>
      </c>
      <c r="F182" s="1" t="s">
        <v>3523</v>
      </c>
      <c r="G182" s="1" t="s">
        <v>3604</v>
      </c>
      <c r="H182" s="1" t="s">
        <v>3605</v>
      </c>
      <c r="I182" s="1" t="s">
        <v>3445</v>
      </c>
      <c r="J182" s="1">
        <v>10.89</v>
      </c>
    </row>
    <row r="183" spans="2:10" ht="15.75" thickTop="1" x14ac:dyDescent="0.25">
      <c r="B183" s="1" t="s">
        <v>3227</v>
      </c>
      <c r="C183" s="1" t="s">
        <v>3440</v>
      </c>
      <c r="D183" s="1" t="s">
        <v>3441</v>
      </c>
      <c r="E183" s="1">
        <v>21</v>
      </c>
      <c r="F183" s="1" t="s">
        <v>3523</v>
      </c>
      <c r="G183" s="1" t="s">
        <v>3606</v>
      </c>
      <c r="H183" s="1" t="s">
        <v>3607</v>
      </c>
      <c r="I183" s="1" t="s">
        <v>3445</v>
      </c>
      <c r="J183" s="1">
        <v>0.94</v>
      </c>
    </row>
    <row r="184" spans="2:10" ht="15.75" thickTop="1" x14ac:dyDescent="0.25">
      <c r="B184" s="1" t="s">
        <v>3227</v>
      </c>
      <c r="C184" s="1" t="s">
        <v>3440</v>
      </c>
      <c r="D184" s="1" t="s">
        <v>3441</v>
      </c>
      <c r="E184" s="1">
        <v>21</v>
      </c>
      <c r="F184" s="1" t="s">
        <v>3523</v>
      </c>
      <c r="G184" s="1" t="s">
        <v>3608</v>
      </c>
      <c r="H184" s="1" t="s">
        <v>3609</v>
      </c>
      <c r="I184" s="1" t="s">
        <v>3445</v>
      </c>
      <c r="J184" s="1">
        <v>0.94</v>
      </c>
    </row>
    <row r="185" spans="2:10" ht="15.75" thickTop="1" x14ac:dyDescent="0.25">
      <c r="B185" s="1" t="s">
        <v>3227</v>
      </c>
      <c r="C185" s="1" t="s">
        <v>3440</v>
      </c>
      <c r="D185" s="1" t="s">
        <v>3441</v>
      </c>
      <c r="E185" s="1">
        <v>21</v>
      </c>
      <c r="F185" s="1" t="s">
        <v>3523</v>
      </c>
      <c r="G185" s="1" t="s">
        <v>3610</v>
      </c>
      <c r="H185" s="1" t="s">
        <v>3611</v>
      </c>
      <c r="I185" s="1" t="s">
        <v>3445</v>
      </c>
      <c r="J185" s="1">
        <v>0.94</v>
      </c>
    </row>
    <row r="186" spans="2:10" ht="15.75" thickTop="1" x14ac:dyDescent="0.25">
      <c r="B186" s="1" t="s">
        <v>3227</v>
      </c>
      <c r="C186" s="1" t="s">
        <v>3440</v>
      </c>
      <c r="D186" s="1" t="s">
        <v>3441</v>
      </c>
      <c r="E186" s="1">
        <v>21</v>
      </c>
      <c r="F186" s="1" t="s">
        <v>3523</v>
      </c>
      <c r="G186" s="1" t="s">
        <v>3612</v>
      </c>
      <c r="H186" s="1" t="s">
        <v>3613</v>
      </c>
      <c r="I186" s="1" t="s">
        <v>3445</v>
      </c>
      <c r="J186" s="1">
        <v>0.94</v>
      </c>
    </row>
    <row r="187" spans="2:10" ht="15.75" thickTop="1" x14ac:dyDescent="0.25">
      <c r="B187" s="1" t="s">
        <v>3227</v>
      </c>
      <c r="C187" s="1" t="s">
        <v>3440</v>
      </c>
      <c r="D187" s="1" t="s">
        <v>3441</v>
      </c>
      <c r="E187" s="1">
        <v>21</v>
      </c>
      <c r="F187" s="1" t="s">
        <v>3523</v>
      </c>
      <c r="G187" s="1" t="s">
        <v>3614</v>
      </c>
      <c r="H187" s="1" t="s">
        <v>3615</v>
      </c>
      <c r="I187" s="1" t="s">
        <v>3445</v>
      </c>
      <c r="J187" s="1">
        <v>0.96</v>
      </c>
    </row>
    <row r="188" spans="2:10" ht="15.75" thickTop="1" x14ac:dyDescent="0.25">
      <c r="B188" s="1" t="s">
        <v>3227</v>
      </c>
      <c r="C188" s="1" t="s">
        <v>3440</v>
      </c>
      <c r="D188" s="1" t="s">
        <v>3441</v>
      </c>
      <c r="E188" s="1">
        <v>21</v>
      </c>
      <c r="F188" s="1" t="s">
        <v>3523</v>
      </c>
      <c r="G188" s="1" t="s">
        <v>3616</v>
      </c>
      <c r="H188" s="1" t="s">
        <v>3617</v>
      </c>
      <c r="I188" s="1" t="s">
        <v>3445</v>
      </c>
      <c r="J188" s="1">
        <v>0.96</v>
      </c>
    </row>
    <row r="189" spans="2:10" ht="15.75" thickTop="1" x14ac:dyDescent="0.25">
      <c r="B189" s="1" t="s">
        <v>3227</v>
      </c>
      <c r="C189" s="1" t="s">
        <v>3440</v>
      </c>
      <c r="D189" s="1" t="s">
        <v>3441</v>
      </c>
      <c r="E189" s="1">
        <v>21</v>
      </c>
      <c r="F189" s="1" t="s">
        <v>3523</v>
      </c>
      <c r="G189" s="1" t="s">
        <v>3618</v>
      </c>
      <c r="H189" s="1" t="s">
        <v>3619</v>
      </c>
      <c r="I189" s="1" t="s">
        <v>3445</v>
      </c>
      <c r="J189" s="1">
        <v>0.96</v>
      </c>
    </row>
    <row r="190" spans="2:10" ht="15.75" thickTop="1" x14ac:dyDescent="0.25">
      <c r="B190" s="1" t="s">
        <v>3227</v>
      </c>
      <c r="C190" s="1" t="s">
        <v>3440</v>
      </c>
      <c r="D190" s="1" t="s">
        <v>3441</v>
      </c>
      <c r="E190" s="1">
        <v>21</v>
      </c>
      <c r="F190" s="1" t="s">
        <v>3523</v>
      </c>
      <c r="G190" s="1" t="s">
        <v>3620</v>
      </c>
      <c r="H190" s="1" t="s">
        <v>3621</v>
      </c>
      <c r="I190" s="1" t="s">
        <v>3445</v>
      </c>
      <c r="J190" s="1">
        <v>0.96</v>
      </c>
    </row>
    <row r="191" spans="2:10" ht="15.75" thickTop="1" x14ac:dyDescent="0.25">
      <c r="B191" s="1" t="s">
        <v>3227</v>
      </c>
      <c r="C191" s="1" t="s">
        <v>3440</v>
      </c>
      <c r="D191" s="1" t="s">
        <v>3441</v>
      </c>
      <c r="E191" s="1">
        <v>21</v>
      </c>
      <c r="F191" s="1" t="s">
        <v>3523</v>
      </c>
      <c r="G191" s="1" t="s">
        <v>3622</v>
      </c>
      <c r="H191" s="1" t="s">
        <v>3623</v>
      </c>
      <c r="I191" s="1" t="s">
        <v>3445</v>
      </c>
      <c r="J191" s="1">
        <v>0.48</v>
      </c>
    </row>
    <row r="192" spans="2:10" ht="15.75" thickTop="1" x14ac:dyDescent="0.25">
      <c r="B192" s="1" t="s">
        <v>3227</v>
      </c>
      <c r="C192" s="1" t="s">
        <v>3440</v>
      </c>
      <c r="D192" s="1" t="s">
        <v>3441</v>
      </c>
      <c r="E192" s="1">
        <v>21</v>
      </c>
      <c r="F192" s="1" t="s">
        <v>3523</v>
      </c>
      <c r="G192" s="1" t="s">
        <v>3624</v>
      </c>
      <c r="H192" s="1" t="s">
        <v>3625</v>
      </c>
      <c r="I192" s="1" t="s">
        <v>3445</v>
      </c>
      <c r="J192" s="1">
        <v>0.69</v>
      </c>
    </row>
    <row r="193" spans="2:10" ht="15.75" thickTop="1" x14ac:dyDescent="0.25">
      <c r="B193" s="1" t="s">
        <v>3227</v>
      </c>
      <c r="C193" s="1" t="s">
        <v>3440</v>
      </c>
      <c r="D193" s="1" t="s">
        <v>3441</v>
      </c>
      <c r="E193" s="1">
        <v>21</v>
      </c>
      <c r="F193" s="1" t="s">
        <v>3523</v>
      </c>
      <c r="G193" s="1" t="s">
        <v>3626</v>
      </c>
      <c r="H193" s="1" t="s">
        <v>3627</v>
      </c>
      <c r="I193" s="1" t="s">
        <v>3445</v>
      </c>
      <c r="J193" s="1">
        <v>0.35</v>
      </c>
    </row>
    <row r="194" spans="2:10" ht="15.75" thickTop="1" x14ac:dyDescent="0.25">
      <c r="B194" s="1" t="s">
        <v>3227</v>
      </c>
      <c r="C194" s="1" t="s">
        <v>3440</v>
      </c>
      <c r="D194" s="1" t="s">
        <v>3441</v>
      </c>
      <c r="E194" s="1">
        <v>21</v>
      </c>
      <c r="F194" s="1" t="s">
        <v>3523</v>
      </c>
      <c r="G194" s="1" t="s">
        <v>3628</v>
      </c>
      <c r="H194" s="1" t="s">
        <v>3629</v>
      </c>
      <c r="I194" s="1" t="s">
        <v>3445</v>
      </c>
      <c r="J194" s="1">
        <v>0.48</v>
      </c>
    </row>
    <row r="195" spans="2:10" ht="15.75" thickTop="1" x14ac:dyDescent="0.25">
      <c r="B195" s="1" t="s">
        <v>3227</v>
      </c>
      <c r="C195" s="1" t="s">
        <v>3440</v>
      </c>
      <c r="D195" s="1" t="s">
        <v>3441</v>
      </c>
      <c r="E195" s="1">
        <v>21</v>
      </c>
      <c r="F195" s="1" t="s">
        <v>3523</v>
      </c>
      <c r="G195" s="1" t="s">
        <v>3630</v>
      </c>
      <c r="H195" s="1" t="s">
        <v>3631</v>
      </c>
      <c r="I195" s="1" t="s">
        <v>3445</v>
      </c>
      <c r="J195" s="1">
        <v>0.69</v>
      </c>
    </row>
    <row r="196" spans="2:10" ht="15.75" thickTop="1" x14ac:dyDescent="0.25">
      <c r="B196" s="1" t="s">
        <v>3227</v>
      </c>
      <c r="C196" s="1" t="s">
        <v>3440</v>
      </c>
      <c r="D196" s="1" t="s">
        <v>3441</v>
      </c>
      <c r="E196" s="1">
        <v>21</v>
      </c>
      <c r="F196" s="1" t="s">
        <v>3523</v>
      </c>
      <c r="G196" s="1" t="s">
        <v>3632</v>
      </c>
      <c r="H196" s="1" t="s">
        <v>3633</v>
      </c>
      <c r="I196" s="1" t="s">
        <v>3445</v>
      </c>
      <c r="J196" s="1">
        <v>0.14000000000000001</v>
      </c>
    </row>
    <row r="197" spans="2:10" ht="15.75" thickTop="1" x14ac:dyDescent="0.25">
      <c r="B197" s="1" t="s">
        <v>3227</v>
      </c>
      <c r="C197" s="1" t="s">
        <v>3440</v>
      </c>
      <c r="D197" s="1" t="s">
        <v>3441</v>
      </c>
      <c r="E197" s="1">
        <v>21</v>
      </c>
      <c r="F197" s="1" t="s">
        <v>3523</v>
      </c>
      <c r="G197" s="1" t="s">
        <v>3634</v>
      </c>
      <c r="H197" s="1" t="s">
        <v>3635</v>
      </c>
      <c r="I197" s="1" t="s">
        <v>3445</v>
      </c>
      <c r="J197" s="1">
        <v>0.27</v>
      </c>
    </row>
    <row r="198" spans="2:10" ht="15.75" thickTop="1" x14ac:dyDescent="0.25">
      <c r="B198" s="1" t="s">
        <v>3227</v>
      </c>
      <c r="C198" s="1" t="s">
        <v>3440</v>
      </c>
      <c r="D198" s="1" t="s">
        <v>3441</v>
      </c>
      <c r="E198" s="1">
        <v>21</v>
      </c>
      <c r="F198" s="1" t="s">
        <v>3523</v>
      </c>
      <c r="G198" s="1" t="s">
        <v>3636</v>
      </c>
      <c r="H198" s="1" t="s">
        <v>3637</v>
      </c>
      <c r="I198" s="1" t="s">
        <v>3445</v>
      </c>
      <c r="J198" s="1">
        <v>0.35</v>
      </c>
    </row>
    <row r="199" spans="2:10" ht="15.75" thickTop="1" x14ac:dyDescent="0.25">
      <c r="B199" s="1" t="s">
        <v>3227</v>
      </c>
      <c r="C199" s="1" t="s">
        <v>3440</v>
      </c>
      <c r="D199" s="1" t="s">
        <v>3441</v>
      </c>
      <c r="E199" s="1">
        <v>21</v>
      </c>
      <c r="F199" s="1" t="s">
        <v>3523</v>
      </c>
      <c r="G199" s="1" t="s">
        <v>3638</v>
      </c>
      <c r="H199" s="1" t="s">
        <v>3639</v>
      </c>
      <c r="I199" s="1" t="s">
        <v>3445</v>
      </c>
      <c r="J199" s="1">
        <v>0.94</v>
      </c>
    </row>
    <row r="200" spans="2:10" ht="15.75" thickTop="1" x14ac:dyDescent="0.25">
      <c r="B200" s="1" t="s">
        <v>3227</v>
      </c>
      <c r="C200" s="1" t="s">
        <v>3440</v>
      </c>
      <c r="D200" s="1" t="s">
        <v>3441</v>
      </c>
      <c r="E200" s="1">
        <v>21</v>
      </c>
      <c r="F200" s="1" t="s">
        <v>3523</v>
      </c>
      <c r="G200" s="1" t="s">
        <v>3640</v>
      </c>
      <c r="H200" s="1" t="s">
        <v>3641</v>
      </c>
      <c r="I200" s="1" t="s">
        <v>3445</v>
      </c>
      <c r="J200" s="1">
        <v>0.96</v>
      </c>
    </row>
    <row r="201" spans="2:10" ht="15.75" thickTop="1" x14ac:dyDescent="0.25">
      <c r="B201" s="1" t="s">
        <v>3227</v>
      </c>
      <c r="C201" s="1" t="s">
        <v>3440</v>
      </c>
      <c r="D201" s="1" t="s">
        <v>3441</v>
      </c>
      <c r="E201" s="1">
        <v>21</v>
      </c>
      <c r="F201" s="1" t="s">
        <v>3523</v>
      </c>
      <c r="G201" s="1" t="s">
        <v>3642</v>
      </c>
      <c r="H201" s="1" t="s">
        <v>3643</v>
      </c>
      <c r="I201" s="1" t="s">
        <v>3445</v>
      </c>
      <c r="J201" s="1">
        <v>0.94</v>
      </c>
    </row>
    <row r="202" spans="2:10" ht="15.75" thickTop="1" x14ac:dyDescent="0.25">
      <c r="B202" s="1" t="s">
        <v>3227</v>
      </c>
      <c r="C202" s="1" t="s">
        <v>3440</v>
      </c>
      <c r="D202" s="1" t="s">
        <v>3441</v>
      </c>
      <c r="E202" s="1">
        <v>21</v>
      </c>
      <c r="F202" s="1" t="s">
        <v>3523</v>
      </c>
      <c r="G202" s="1" t="s">
        <v>3644</v>
      </c>
      <c r="H202" s="1" t="s">
        <v>3645</v>
      </c>
      <c r="I202" s="1" t="s">
        <v>3445</v>
      </c>
      <c r="J202" s="1">
        <v>0.94</v>
      </c>
    </row>
    <row r="203" spans="2:10" ht="15.75" thickTop="1" x14ac:dyDescent="0.25">
      <c r="B203" s="1" t="s">
        <v>3227</v>
      </c>
      <c r="C203" s="1" t="s">
        <v>3440</v>
      </c>
      <c r="D203" s="1" t="s">
        <v>3441</v>
      </c>
      <c r="E203" s="1">
        <v>21</v>
      </c>
      <c r="F203" s="1" t="s">
        <v>3523</v>
      </c>
      <c r="G203" s="1" t="s">
        <v>3646</v>
      </c>
      <c r="H203" s="1" t="s">
        <v>3647</v>
      </c>
      <c r="I203" s="1" t="s">
        <v>3445</v>
      </c>
      <c r="J203" s="1">
        <v>1.35</v>
      </c>
    </row>
    <row r="204" spans="2:10" ht="15.75" thickTop="1" x14ac:dyDescent="0.25">
      <c r="B204" s="1" t="s">
        <v>3227</v>
      </c>
      <c r="C204" s="1" t="s">
        <v>3440</v>
      </c>
      <c r="D204" s="1" t="s">
        <v>3441</v>
      </c>
      <c r="E204" s="1">
        <v>21</v>
      </c>
      <c r="F204" s="1" t="s">
        <v>3523</v>
      </c>
      <c r="G204" s="1" t="s">
        <v>3648</v>
      </c>
      <c r="H204" s="1" t="s">
        <v>3649</v>
      </c>
      <c r="I204" s="1" t="s">
        <v>3445</v>
      </c>
      <c r="J204" s="1">
        <v>1.35</v>
      </c>
    </row>
    <row r="205" spans="2:10" ht="15.75" thickTop="1" x14ac:dyDescent="0.25">
      <c r="B205" s="1" t="s">
        <v>3227</v>
      </c>
      <c r="C205" s="1" t="s">
        <v>3440</v>
      </c>
      <c r="D205" s="1" t="s">
        <v>3441</v>
      </c>
      <c r="E205" s="1">
        <v>21</v>
      </c>
      <c r="F205" s="1" t="s">
        <v>3523</v>
      </c>
      <c r="G205" s="1" t="s">
        <v>3650</v>
      </c>
      <c r="H205" s="1" t="s">
        <v>3651</v>
      </c>
      <c r="I205" s="1" t="s">
        <v>3445</v>
      </c>
      <c r="J205" s="1">
        <v>1.78</v>
      </c>
    </row>
    <row r="206" spans="2:10" ht="15.75" thickTop="1" x14ac:dyDescent="0.25">
      <c r="B206" s="1" t="s">
        <v>3227</v>
      </c>
      <c r="C206" s="1" t="s">
        <v>3440</v>
      </c>
      <c r="D206" s="1" t="s">
        <v>3441</v>
      </c>
      <c r="E206" s="1">
        <v>21</v>
      </c>
      <c r="F206" s="1" t="s">
        <v>3523</v>
      </c>
      <c r="G206" s="1" t="s">
        <v>3652</v>
      </c>
      <c r="H206" s="1" t="s">
        <v>3653</v>
      </c>
      <c r="I206" s="1" t="s">
        <v>3445</v>
      </c>
      <c r="J206" s="1">
        <v>2.0299999999999998</v>
      </c>
    </row>
    <row r="207" spans="2:10" ht="15.75" thickTop="1" x14ac:dyDescent="0.25">
      <c r="B207" s="1" t="s">
        <v>3227</v>
      </c>
      <c r="C207" s="1" t="s">
        <v>3440</v>
      </c>
      <c r="D207" s="1" t="s">
        <v>3441</v>
      </c>
      <c r="E207" s="1">
        <v>21</v>
      </c>
      <c r="F207" s="1" t="s">
        <v>3523</v>
      </c>
      <c r="G207" s="1" t="s">
        <v>3654</v>
      </c>
      <c r="H207" s="1" t="s">
        <v>3655</v>
      </c>
      <c r="I207" s="1" t="s">
        <v>3445</v>
      </c>
      <c r="J207" s="1">
        <v>3.33</v>
      </c>
    </row>
    <row r="208" spans="2:10" ht="15.75" thickTop="1" x14ac:dyDescent="0.25">
      <c r="B208" s="1" t="s">
        <v>3227</v>
      </c>
      <c r="C208" s="1" t="s">
        <v>3440</v>
      </c>
      <c r="D208" s="1" t="s">
        <v>3441</v>
      </c>
      <c r="E208" s="1">
        <v>21</v>
      </c>
      <c r="F208" s="1" t="s">
        <v>3523</v>
      </c>
      <c r="G208" s="1" t="s">
        <v>3656</v>
      </c>
      <c r="H208" s="1" t="s">
        <v>3657</v>
      </c>
      <c r="I208" s="1" t="s">
        <v>3445</v>
      </c>
      <c r="J208" s="1">
        <v>0.94</v>
      </c>
    </row>
    <row r="209" spans="2:10" ht="15.75" thickTop="1" x14ac:dyDescent="0.25">
      <c r="B209" s="1" t="s">
        <v>3227</v>
      </c>
      <c r="C209" s="1" t="s">
        <v>3440</v>
      </c>
      <c r="D209" s="1" t="s">
        <v>3441</v>
      </c>
      <c r="E209" s="1">
        <v>21</v>
      </c>
      <c r="F209" s="1" t="s">
        <v>3523</v>
      </c>
      <c r="G209" s="1" t="s">
        <v>3658</v>
      </c>
      <c r="H209" s="1" t="s">
        <v>3659</v>
      </c>
      <c r="I209" s="1" t="s">
        <v>3445</v>
      </c>
      <c r="J209" s="1">
        <v>0.35</v>
      </c>
    </row>
    <row r="210" spans="2:10" ht="15.75" thickTop="1" x14ac:dyDescent="0.25">
      <c r="B210" s="1" t="s">
        <v>3227</v>
      </c>
      <c r="C210" s="1" t="s">
        <v>3440</v>
      </c>
      <c r="D210" s="1" t="s">
        <v>3441</v>
      </c>
      <c r="E210" s="1">
        <v>21</v>
      </c>
      <c r="F210" s="1" t="s">
        <v>3523</v>
      </c>
      <c r="G210" s="1" t="s">
        <v>3660</v>
      </c>
      <c r="H210" s="1" t="s">
        <v>3661</v>
      </c>
      <c r="I210" s="1" t="s">
        <v>3445</v>
      </c>
      <c r="J210" s="1">
        <v>0.35</v>
      </c>
    </row>
    <row r="211" spans="2:10" ht="15.75" thickTop="1" x14ac:dyDescent="0.25">
      <c r="B211" s="1" t="s">
        <v>3227</v>
      </c>
      <c r="C211" s="1" t="s">
        <v>3440</v>
      </c>
      <c r="D211" s="1" t="s">
        <v>3441</v>
      </c>
      <c r="E211" s="1">
        <v>21</v>
      </c>
      <c r="F211" s="1" t="s">
        <v>3523</v>
      </c>
      <c r="G211" s="1" t="s">
        <v>3662</v>
      </c>
      <c r="H211" s="1" t="s">
        <v>3663</v>
      </c>
      <c r="I211" s="1" t="s">
        <v>3445</v>
      </c>
      <c r="J211" s="1">
        <v>0.35</v>
      </c>
    </row>
    <row r="212" spans="2:10" ht="15.75" thickTop="1" x14ac:dyDescent="0.25">
      <c r="B212" s="1" t="s">
        <v>3227</v>
      </c>
      <c r="C212" s="1" t="s">
        <v>3440</v>
      </c>
      <c r="D212" s="1" t="s">
        <v>3441</v>
      </c>
      <c r="E212" s="1">
        <v>21</v>
      </c>
      <c r="F212" s="1" t="s">
        <v>3523</v>
      </c>
      <c r="G212" s="1" t="s">
        <v>3664</v>
      </c>
      <c r="H212" s="1" t="s">
        <v>3665</v>
      </c>
      <c r="I212" s="1" t="s">
        <v>3445</v>
      </c>
      <c r="J212" s="1">
        <v>0.35</v>
      </c>
    </row>
    <row r="213" spans="2:10" ht="15.75" thickTop="1" x14ac:dyDescent="0.25">
      <c r="B213" s="1" t="s">
        <v>3227</v>
      </c>
      <c r="C213" s="1" t="s">
        <v>3440</v>
      </c>
      <c r="D213" s="1" t="s">
        <v>3441</v>
      </c>
      <c r="E213" s="1">
        <v>21</v>
      </c>
      <c r="F213" s="1" t="s">
        <v>3523</v>
      </c>
      <c r="G213" s="1" t="s">
        <v>3666</v>
      </c>
      <c r="H213" s="1" t="s">
        <v>3667</v>
      </c>
      <c r="I213" s="1" t="s">
        <v>3445</v>
      </c>
      <c r="J213" s="1">
        <v>0.53</v>
      </c>
    </row>
    <row r="214" spans="2:10" ht="15.75" thickTop="1" x14ac:dyDescent="0.25">
      <c r="B214" s="1" t="s">
        <v>3227</v>
      </c>
      <c r="C214" s="1" t="s">
        <v>3440</v>
      </c>
      <c r="D214" s="1" t="s">
        <v>3441</v>
      </c>
      <c r="E214" s="1">
        <v>21</v>
      </c>
      <c r="F214" s="1" t="s">
        <v>3523</v>
      </c>
      <c r="G214" s="1" t="s">
        <v>3668</v>
      </c>
      <c r="H214" s="1" t="s">
        <v>3669</v>
      </c>
      <c r="I214" s="1" t="s">
        <v>3445</v>
      </c>
      <c r="J214" s="1">
        <v>1.22</v>
      </c>
    </row>
    <row r="215" spans="2:10" ht="15.75" thickTop="1" x14ac:dyDescent="0.25">
      <c r="B215" s="1" t="s">
        <v>3227</v>
      </c>
      <c r="C215" s="1" t="s">
        <v>3440</v>
      </c>
      <c r="D215" s="1" t="s">
        <v>3441</v>
      </c>
      <c r="E215" s="1">
        <v>21</v>
      </c>
      <c r="F215" s="1" t="s">
        <v>3523</v>
      </c>
      <c r="G215" s="1" t="s">
        <v>3670</v>
      </c>
      <c r="H215" s="1" t="s">
        <v>3671</v>
      </c>
      <c r="I215" s="1" t="s">
        <v>3445</v>
      </c>
      <c r="J215" s="1">
        <v>1.04</v>
      </c>
    </row>
    <row r="216" spans="2:10" ht="15.75" thickTop="1" x14ac:dyDescent="0.25">
      <c r="B216" s="1" t="s">
        <v>3227</v>
      </c>
      <c r="C216" s="1" t="s">
        <v>3440</v>
      </c>
      <c r="D216" s="1" t="s">
        <v>3441</v>
      </c>
      <c r="E216" s="1">
        <v>21</v>
      </c>
      <c r="F216" s="1" t="s">
        <v>3523</v>
      </c>
      <c r="G216" s="1" t="s">
        <v>3672</v>
      </c>
      <c r="H216" s="1" t="s">
        <v>3673</v>
      </c>
      <c r="I216" s="1" t="s">
        <v>3445</v>
      </c>
      <c r="J216" s="1">
        <v>1.35</v>
      </c>
    </row>
    <row r="217" spans="2:10" ht="15.75" thickTop="1" x14ac:dyDescent="0.25">
      <c r="B217" s="1" t="s">
        <v>3227</v>
      </c>
      <c r="C217" s="1" t="s">
        <v>3440</v>
      </c>
      <c r="D217" s="1" t="s">
        <v>3441</v>
      </c>
      <c r="E217" s="1">
        <v>21</v>
      </c>
      <c r="F217" s="1" t="s">
        <v>3523</v>
      </c>
      <c r="G217" s="1" t="s">
        <v>3674</v>
      </c>
      <c r="H217" s="1" t="s">
        <v>3675</v>
      </c>
      <c r="I217" s="1" t="s">
        <v>3445</v>
      </c>
      <c r="J217" s="1">
        <v>0.96</v>
      </c>
    </row>
    <row r="218" spans="2:10" ht="15.75" thickTop="1" x14ac:dyDescent="0.25">
      <c r="B218" s="1" t="s">
        <v>3227</v>
      </c>
      <c r="C218" s="1" t="s">
        <v>3440</v>
      </c>
      <c r="D218" s="1" t="s">
        <v>3441</v>
      </c>
      <c r="E218" s="1">
        <v>21</v>
      </c>
      <c r="F218" s="1" t="s">
        <v>3523</v>
      </c>
      <c r="G218" s="1" t="s">
        <v>3676</v>
      </c>
      <c r="H218" s="1" t="s">
        <v>3677</v>
      </c>
      <c r="I218" s="1" t="s">
        <v>3445</v>
      </c>
      <c r="J218" s="1">
        <v>1.35</v>
      </c>
    </row>
    <row r="219" spans="2:10" ht="15.75" thickTop="1" x14ac:dyDescent="0.25">
      <c r="B219" s="1" t="s">
        <v>3227</v>
      </c>
      <c r="C219" s="1" t="s">
        <v>3440</v>
      </c>
      <c r="D219" s="1" t="s">
        <v>3441</v>
      </c>
      <c r="E219" s="1">
        <v>21</v>
      </c>
      <c r="F219" s="1" t="s">
        <v>3523</v>
      </c>
      <c r="G219" s="1" t="s">
        <v>3678</v>
      </c>
      <c r="H219" s="1" t="s">
        <v>3679</v>
      </c>
      <c r="I219" s="1" t="s">
        <v>3445</v>
      </c>
      <c r="J219" s="1">
        <v>1.05</v>
      </c>
    </row>
    <row r="220" spans="2:10" ht="15.75" thickTop="1" x14ac:dyDescent="0.25">
      <c r="B220" s="1" t="s">
        <v>3227</v>
      </c>
      <c r="C220" s="1" t="s">
        <v>3440</v>
      </c>
      <c r="D220" s="1" t="s">
        <v>3441</v>
      </c>
      <c r="E220" s="1">
        <v>21</v>
      </c>
      <c r="F220" s="1" t="s">
        <v>3523</v>
      </c>
      <c r="G220" s="1" t="s">
        <v>3680</v>
      </c>
      <c r="H220" s="1" t="s">
        <v>3681</v>
      </c>
      <c r="I220" s="1" t="s">
        <v>3445</v>
      </c>
      <c r="J220" s="1">
        <v>0.35</v>
      </c>
    </row>
    <row r="221" spans="2:10" ht="15.75" thickTop="1" x14ac:dyDescent="0.25">
      <c r="B221" s="1" t="s">
        <v>3227</v>
      </c>
      <c r="C221" s="1" t="s">
        <v>3440</v>
      </c>
      <c r="D221" s="1" t="s">
        <v>3441</v>
      </c>
      <c r="E221" s="1">
        <v>21</v>
      </c>
      <c r="F221" s="1" t="s">
        <v>3523</v>
      </c>
      <c r="G221" s="1" t="s">
        <v>3682</v>
      </c>
      <c r="H221" s="1" t="s">
        <v>3683</v>
      </c>
      <c r="I221" s="1" t="s">
        <v>3445</v>
      </c>
      <c r="J221" s="1">
        <v>1.26</v>
      </c>
    </row>
    <row r="222" spans="2:10" ht="15.75" thickTop="1" x14ac:dyDescent="0.25">
      <c r="B222" s="1" t="s">
        <v>3227</v>
      </c>
      <c r="C222" s="1" t="s">
        <v>3440</v>
      </c>
      <c r="D222" s="1" t="s">
        <v>3441</v>
      </c>
      <c r="E222" s="1">
        <v>21</v>
      </c>
      <c r="F222" s="1" t="s">
        <v>3523</v>
      </c>
      <c r="G222" s="1" t="s">
        <v>3684</v>
      </c>
      <c r="H222" s="1" t="s">
        <v>3685</v>
      </c>
      <c r="I222" s="1" t="s">
        <v>3445</v>
      </c>
      <c r="J222" s="1">
        <v>0.35</v>
      </c>
    </row>
    <row r="223" spans="2:10" ht="15.75" thickTop="1" x14ac:dyDescent="0.25">
      <c r="B223" s="1" t="s">
        <v>3227</v>
      </c>
      <c r="C223" s="1" t="s">
        <v>3440</v>
      </c>
      <c r="D223" s="1" t="s">
        <v>3441</v>
      </c>
      <c r="E223" s="1">
        <v>21</v>
      </c>
      <c r="F223" s="1" t="s">
        <v>3523</v>
      </c>
      <c r="G223" s="1" t="s">
        <v>3686</v>
      </c>
      <c r="H223" s="1" t="s">
        <v>3687</v>
      </c>
      <c r="I223" s="1" t="s">
        <v>3445</v>
      </c>
      <c r="J223" s="1">
        <v>1.26</v>
      </c>
    </row>
    <row r="224" spans="2:10" ht="15.75" thickTop="1" x14ac:dyDescent="0.25">
      <c r="B224" s="1" t="s">
        <v>3227</v>
      </c>
      <c r="C224" s="1" t="s">
        <v>3440</v>
      </c>
      <c r="D224" s="1" t="s">
        <v>3441</v>
      </c>
      <c r="E224" s="1">
        <v>21</v>
      </c>
      <c r="F224" s="1" t="s">
        <v>3523</v>
      </c>
      <c r="G224" s="1" t="s">
        <v>3688</v>
      </c>
      <c r="H224" s="1" t="s">
        <v>3689</v>
      </c>
      <c r="I224" s="1" t="s">
        <v>3445</v>
      </c>
      <c r="J224" s="1">
        <v>0.94</v>
      </c>
    </row>
    <row r="225" spans="2:10" ht="15.75" thickTop="1" x14ac:dyDescent="0.25">
      <c r="B225" s="1" t="s">
        <v>3227</v>
      </c>
      <c r="C225" s="1" t="s">
        <v>3440</v>
      </c>
      <c r="D225" s="1" t="s">
        <v>3441</v>
      </c>
      <c r="E225" s="1">
        <v>21</v>
      </c>
      <c r="F225" s="1" t="s">
        <v>3523</v>
      </c>
      <c r="G225" s="1" t="s">
        <v>3690</v>
      </c>
      <c r="H225" s="1" t="s">
        <v>3691</v>
      </c>
      <c r="I225" s="1" t="s">
        <v>3445</v>
      </c>
      <c r="J225" s="1">
        <v>1.29</v>
      </c>
    </row>
    <row r="226" spans="2:10" ht="15.75" thickTop="1" x14ac:dyDescent="0.25">
      <c r="B226" s="1" t="s">
        <v>3227</v>
      </c>
      <c r="C226" s="1" t="s">
        <v>3440</v>
      </c>
      <c r="D226" s="1" t="s">
        <v>3441</v>
      </c>
      <c r="E226" s="1">
        <v>21</v>
      </c>
      <c r="F226" s="1" t="s">
        <v>3523</v>
      </c>
      <c r="G226" s="1" t="s">
        <v>3692</v>
      </c>
      <c r="H226" s="1" t="s">
        <v>3693</v>
      </c>
      <c r="I226" s="1" t="s">
        <v>3445</v>
      </c>
      <c r="J226" s="1">
        <v>0.35</v>
      </c>
    </row>
    <row r="227" spans="2:10" ht="15.75" thickTop="1" x14ac:dyDescent="0.25">
      <c r="B227" s="1" t="s">
        <v>3227</v>
      </c>
      <c r="C227" s="1" t="s">
        <v>3440</v>
      </c>
      <c r="D227" s="1" t="s">
        <v>3441</v>
      </c>
      <c r="E227" s="1">
        <v>21</v>
      </c>
      <c r="F227" s="1" t="s">
        <v>3523</v>
      </c>
      <c r="G227" s="1" t="s">
        <v>3694</v>
      </c>
      <c r="H227" s="1" t="s">
        <v>3695</v>
      </c>
      <c r="I227" s="1" t="s">
        <v>3445</v>
      </c>
      <c r="J227" s="1">
        <v>1.29</v>
      </c>
    </row>
    <row r="228" spans="2:10" ht="15.75" thickTop="1" x14ac:dyDescent="0.25">
      <c r="B228" s="1" t="s">
        <v>3227</v>
      </c>
      <c r="C228" s="1" t="s">
        <v>3440</v>
      </c>
      <c r="D228" s="1" t="s">
        <v>3441</v>
      </c>
      <c r="E228" s="1">
        <v>21</v>
      </c>
      <c r="F228" s="1" t="s">
        <v>3523</v>
      </c>
      <c r="G228" s="1" t="s">
        <v>3696</v>
      </c>
      <c r="H228" s="1" t="s">
        <v>3697</v>
      </c>
      <c r="I228" s="1" t="s">
        <v>3445</v>
      </c>
      <c r="J228" s="1">
        <v>0.94</v>
      </c>
    </row>
    <row r="229" spans="2:10" ht="15.75" thickTop="1" x14ac:dyDescent="0.25">
      <c r="B229" s="1" t="s">
        <v>3227</v>
      </c>
      <c r="C229" s="1" t="s">
        <v>3440</v>
      </c>
      <c r="D229" s="1" t="s">
        <v>3441</v>
      </c>
      <c r="E229" s="1">
        <v>21</v>
      </c>
      <c r="F229" s="1" t="s">
        <v>3523</v>
      </c>
      <c r="G229" s="1" t="s">
        <v>3698</v>
      </c>
      <c r="H229" s="1" t="s">
        <v>3699</v>
      </c>
      <c r="I229" s="1" t="s">
        <v>3445</v>
      </c>
      <c r="J229" s="1">
        <v>1.29</v>
      </c>
    </row>
    <row r="230" spans="2:10" ht="15.75" thickTop="1" x14ac:dyDescent="0.25">
      <c r="B230" s="1" t="s">
        <v>3227</v>
      </c>
      <c r="C230" s="1" t="s">
        <v>3440</v>
      </c>
      <c r="D230" s="1" t="s">
        <v>3441</v>
      </c>
      <c r="E230" s="1">
        <v>21</v>
      </c>
      <c r="F230" s="1" t="s">
        <v>3523</v>
      </c>
      <c r="G230" s="1" t="s">
        <v>3700</v>
      </c>
      <c r="H230" s="1" t="s">
        <v>3701</v>
      </c>
      <c r="I230" s="1" t="s">
        <v>3445</v>
      </c>
      <c r="J230" s="1">
        <v>0.96</v>
      </c>
    </row>
    <row r="231" spans="2:10" ht="15.75" thickTop="1" x14ac:dyDescent="0.25">
      <c r="B231" s="1" t="s">
        <v>3227</v>
      </c>
      <c r="C231" s="1" t="s">
        <v>3440</v>
      </c>
      <c r="D231" s="1" t="s">
        <v>3441</v>
      </c>
      <c r="E231" s="1">
        <v>21</v>
      </c>
      <c r="F231" s="1" t="s">
        <v>3523</v>
      </c>
      <c r="G231" s="1" t="s">
        <v>3702</v>
      </c>
      <c r="H231" s="1" t="s">
        <v>3703</v>
      </c>
      <c r="I231" s="1" t="s">
        <v>3445</v>
      </c>
      <c r="J231" s="1">
        <v>1.79</v>
      </c>
    </row>
    <row r="232" spans="2:10" ht="15.75" thickTop="1" x14ac:dyDescent="0.25">
      <c r="B232" s="1" t="s">
        <v>3227</v>
      </c>
      <c r="C232" s="1" t="s">
        <v>3440</v>
      </c>
      <c r="D232" s="1" t="s">
        <v>3441</v>
      </c>
      <c r="E232" s="1">
        <v>21</v>
      </c>
      <c r="F232" s="1" t="s">
        <v>3523</v>
      </c>
      <c r="G232" s="1" t="s">
        <v>3704</v>
      </c>
      <c r="H232" s="1" t="s">
        <v>3705</v>
      </c>
      <c r="I232" s="1" t="s">
        <v>3445</v>
      </c>
      <c r="J232" s="1">
        <v>0.35</v>
      </c>
    </row>
    <row r="233" spans="2:10" ht="15.75" thickTop="1" x14ac:dyDescent="0.25">
      <c r="B233" s="1" t="s">
        <v>3227</v>
      </c>
      <c r="C233" s="1" t="s">
        <v>3440</v>
      </c>
      <c r="D233" s="1" t="s">
        <v>3441</v>
      </c>
      <c r="E233" s="1">
        <v>21</v>
      </c>
      <c r="F233" s="1" t="s">
        <v>3523</v>
      </c>
      <c r="G233" s="1" t="s">
        <v>3706</v>
      </c>
      <c r="H233" s="1" t="s">
        <v>3707</v>
      </c>
      <c r="I233" s="1" t="s">
        <v>3445</v>
      </c>
      <c r="J233" s="1">
        <v>2.4500000000000002</v>
      </c>
    </row>
    <row r="234" spans="2:10" ht="15.75" thickTop="1" x14ac:dyDescent="0.25">
      <c r="B234" s="1" t="s">
        <v>3227</v>
      </c>
      <c r="C234" s="1" t="s">
        <v>3440</v>
      </c>
      <c r="D234" s="1" t="s">
        <v>3441</v>
      </c>
      <c r="E234" s="1">
        <v>21</v>
      </c>
      <c r="F234" s="1" t="s">
        <v>3523</v>
      </c>
      <c r="G234" s="1" t="s">
        <v>3708</v>
      </c>
      <c r="H234" s="1" t="s">
        <v>3709</v>
      </c>
      <c r="I234" s="1" t="s">
        <v>3445</v>
      </c>
      <c r="J234" s="1">
        <v>0.35</v>
      </c>
    </row>
    <row r="235" spans="2:10" ht="15.75" thickTop="1" x14ac:dyDescent="0.25">
      <c r="B235" s="1" t="s">
        <v>3227</v>
      </c>
      <c r="C235" s="1" t="s">
        <v>3440</v>
      </c>
      <c r="D235" s="1" t="s">
        <v>3441</v>
      </c>
      <c r="E235" s="1">
        <v>21</v>
      </c>
      <c r="F235" s="1" t="s">
        <v>3523</v>
      </c>
      <c r="G235" s="1" t="s">
        <v>3710</v>
      </c>
      <c r="H235" s="1" t="s">
        <v>3711</v>
      </c>
      <c r="I235" s="1" t="s">
        <v>3445</v>
      </c>
      <c r="J235" s="1">
        <v>0.94</v>
      </c>
    </row>
    <row r="236" spans="2:10" ht="15.75" thickTop="1" x14ac:dyDescent="0.25">
      <c r="B236" s="1" t="s">
        <v>3227</v>
      </c>
      <c r="C236" s="1" t="s">
        <v>3440</v>
      </c>
      <c r="D236" s="1" t="s">
        <v>3441</v>
      </c>
      <c r="E236" s="1">
        <v>21</v>
      </c>
      <c r="F236" s="1" t="s">
        <v>3523</v>
      </c>
      <c r="G236" s="1" t="s">
        <v>3712</v>
      </c>
      <c r="H236" s="1" t="s">
        <v>3713</v>
      </c>
      <c r="I236" s="1" t="s">
        <v>3233</v>
      </c>
      <c r="J236" s="1">
        <v>1.1399999999999999</v>
      </c>
    </row>
    <row r="237" spans="2:10" ht="15.75" thickTop="1" x14ac:dyDescent="0.25">
      <c r="B237" s="1" t="s">
        <v>3227</v>
      </c>
      <c r="C237" s="1" t="s">
        <v>3440</v>
      </c>
      <c r="D237" s="1" t="s">
        <v>3441</v>
      </c>
      <c r="E237" s="1">
        <v>96</v>
      </c>
      <c r="F237" s="1" t="s">
        <v>3714</v>
      </c>
      <c r="G237" s="1" t="s">
        <v>3715</v>
      </c>
      <c r="H237" s="1" t="s">
        <v>3716</v>
      </c>
      <c r="I237" s="1" t="s">
        <v>3445</v>
      </c>
      <c r="J237" s="1">
        <v>9.85</v>
      </c>
    </row>
    <row r="238" spans="2:10" ht="15.75" thickTop="1" x14ac:dyDescent="0.25">
      <c r="B238" s="1" t="s">
        <v>3227</v>
      </c>
      <c r="C238" s="1" t="s">
        <v>3440</v>
      </c>
      <c r="D238" s="1" t="s">
        <v>3441</v>
      </c>
      <c r="E238" s="1">
        <v>96</v>
      </c>
      <c r="F238" s="1" t="s">
        <v>3714</v>
      </c>
      <c r="G238" s="1" t="s">
        <v>3717</v>
      </c>
      <c r="H238" s="1" t="s">
        <v>3718</v>
      </c>
      <c r="I238" s="1" t="s">
        <v>3445</v>
      </c>
      <c r="J238" s="1">
        <v>17.22</v>
      </c>
    </row>
    <row r="239" spans="2:10" ht="15.75" thickTop="1" x14ac:dyDescent="0.25">
      <c r="B239" s="1" t="s">
        <v>3227</v>
      </c>
      <c r="C239" s="1" t="s">
        <v>3440</v>
      </c>
      <c r="D239" s="1" t="s">
        <v>3441</v>
      </c>
      <c r="E239" s="1">
        <v>96</v>
      </c>
      <c r="F239" s="1" t="s">
        <v>3714</v>
      </c>
      <c r="G239" s="1" t="s">
        <v>3719</v>
      </c>
      <c r="H239" s="1" t="s">
        <v>3720</v>
      </c>
      <c r="I239" s="1" t="s">
        <v>3445</v>
      </c>
      <c r="J239" s="1">
        <v>21.59</v>
      </c>
    </row>
    <row r="240" spans="2:10" ht="15.75" thickTop="1" x14ac:dyDescent="0.25">
      <c r="B240" s="1" t="s">
        <v>3227</v>
      </c>
      <c r="C240" s="1" t="s">
        <v>3440</v>
      </c>
      <c r="D240" s="1" t="s">
        <v>3441</v>
      </c>
      <c r="E240" s="1">
        <v>96</v>
      </c>
      <c r="F240" s="1" t="s">
        <v>3714</v>
      </c>
      <c r="G240" s="1" t="s">
        <v>3721</v>
      </c>
      <c r="H240" s="1" t="s">
        <v>3722</v>
      </c>
      <c r="I240" s="1" t="s">
        <v>3445</v>
      </c>
      <c r="J240" s="1">
        <v>15.82</v>
      </c>
    </row>
    <row r="241" spans="2:10" ht="15.75" thickTop="1" x14ac:dyDescent="0.25">
      <c r="B241" s="1" t="s">
        <v>3227</v>
      </c>
      <c r="C241" s="1" t="s">
        <v>3440</v>
      </c>
      <c r="D241" s="1" t="s">
        <v>3441</v>
      </c>
      <c r="E241" s="1">
        <v>96</v>
      </c>
      <c r="F241" s="1" t="s">
        <v>3714</v>
      </c>
      <c r="G241" s="1" t="s">
        <v>3723</v>
      </c>
      <c r="H241" s="1" t="s">
        <v>3724</v>
      </c>
      <c r="I241" s="1" t="s">
        <v>3445</v>
      </c>
      <c r="J241" s="1">
        <v>19.96</v>
      </c>
    </row>
    <row r="242" spans="2:10" ht="15.75" thickTop="1" x14ac:dyDescent="0.25">
      <c r="B242" s="1" t="s">
        <v>3227</v>
      </c>
      <c r="C242" s="1" t="s">
        <v>3440</v>
      </c>
      <c r="D242" s="1" t="s">
        <v>3441</v>
      </c>
      <c r="E242" s="1">
        <v>96</v>
      </c>
      <c r="F242" s="1" t="s">
        <v>3714</v>
      </c>
      <c r="G242" s="1" t="s">
        <v>3725</v>
      </c>
      <c r="H242" s="1" t="s">
        <v>3726</v>
      </c>
      <c r="I242" s="1" t="s">
        <v>3445</v>
      </c>
      <c r="J242" s="1">
        <v>3.97</v>
      </c>
    </row>
    <row r="243" spans="2:10" ht="15.75" thickTop="1" x14ac:dyDescent="0.25">
      <c r="B243" s="1" t="s">
        <v>3227</v>
      </c>
      <c r="C243" s="1" t="s">
        <v>3440</v>
      </c>
      <c r="D243" s="1" t="s">
        <v>3441</v>
      </c>
      <c r="E243" s="1">
        <v>96</v>
      </c>
      <c r="F243" s="1" t="s">
        <v>3714</v>
      </c>
      <c r="G243" s="1" t="s">
        <v>3727</v>
      </c>
      <c r="H243" s="1" t="s">
        <v>3728</v>
      </c>
      <c r="I243" s="1" t="s">
        <v>3445</v>
      </c>
      <c r="J243" s="1">
        <v>7.98</v>
      </c>
    </row>
    <row r="244" spans="2:10" ht="15.75" thickTop="1" x14ac:dyDescent="0.25">
      <c r="B244" s="1" t="s">
        <v>3227</v>
      </c>
      <c r="C244" s="1" t="s">
        <v>3440</v>
      </c>
      <c r="D244" s="1" t="s">
        <v>3441</v>
      </c>
      <c r="E244" s="1">
        <v>96</v>
      </c>
      <c r="F244" s="1" t="s">
        <v>3714</v>
      </c>
      <c r="G244" s="1" t="s">
        <v>3729</v>
      </c>
      <c r="H244" s="1" t="s">
        <v>3730</v>
      </c>
      <c r="I244" s="1" t="s">
        <v>3445</v>
      </c>
      <c r="J244" s="1">
        <v>25.94</v>
      </c>
    </row>
    <row r="245" spans="2:10" ht="15.75" thickTop="1" x14ac:dyDescent="0.25">
      <c r="B245" s="1" t="s">
        <v>3227</v>
      </c>
      <c r="C245" s="1" t="s">
        <v>3440</v>
      </c>
      <c r="D245" s="1" t="s">
        <v>3441</v>
      </c>
      <c r="E245" s="1">
        <v>99</v>
      </c>
      <c r="F245" s="1" t="s">
        <v>3731</v>
      </c>
      <c r="G245" s="1" t="s">
        <v>3732</v>
      </c>
      <c r="H245" s="1" t="s">
        <v>3733</v>
      </c>
      <c r="I245" s="1" t="s">
        <v>3445</v>
      </c>
      <c r="J245" s="1">
        <v>1.31</v>
      </c>
    </row>
    <row r="246" spans="2:10" ht="15.75" thickTop="1" x14ac:dyDescent="0.25">
      <c r="B246" s="1" t="s">
        <v>3227</v>
      </c>
      <c r="C246" s="1" t="s">
        <v>3440</v>
      </c>
      <c r="D246" s="1" t="s">
        <v>3441</v>
      </c>
      <c r="E246" s="1">
        <v>99</v>
      </c>
      <c r="F246" s="1" t="s">
        <v>3731</v>
      </c>
      <c r="G246" s="1" t="s">
        <v>3734</v>
      </c>
      <c r="H246" s="1" t="s">
        <v>3735</v>
      </c>
      <c r="I246" s="1" t="s">
        <v>3445</v>
      </c>
      <c r="J246" s="1">
        <v>0.98</v>
      </c>
    </row>
    <row r="247" spans="2:10" ht="15.75" thickTop="1" x14ac:dyDescent="0.25">
      <c r="B247" s="1" t="s">
        <v>3227</v>
      </c>
      <c r="C247" s="1" t="s">
        <v>3440</v>
      </c>
      <c r="D247" s="1" t="s">
        <v>3441</v>
      </c>
      <c r="E247" s="1">
        <v>24</v>
      </c>
      <c r="F247" s="1" t="s">
        <v>3736</v>
      </c>
      <c r="G247" s="1" t="s">
        <v>3737</v>
      </c>
      <c r="H247" s="1" t="s">
        <v>3738</v>
      </c>
      <c r="I247" s="1" t="s">
        <v>3445</v>
      </c>
      <c r="J247" s="1">
        <v>1</v>
      </c>
    </row>
    <row r="248" spans="2:10" ht="15.75" thickTop="1" x14ac:dyDescent="0.25">
      <c r="B248" s="1" t="s">
        <v>3227</v>
      </c>
      <c r="C248" s="1" t="s">
        <v>3440</v>
      </c>
      <c r="D248" s="1" t="s">
        <v>3441</v>
      </c>
      <c r="E248" s="1">
        <v>24</v>
      </c>
      <c r="F248" s="1" t="s">
        <v>3736</v>
      </c>
      <c r="G248" s="1" t="s">
        <v>3739</v>
      </c>
      <c r="H248" s="1" t="s">
        <v>3740</v>
      </c>
      <c r="I248" s="1" t="s">
        <v>3445</v>
      </c>
      <c r="J248" s="1">
        <v>1</v>
      </c>
    </row>
    <row r="249" spans="2:10" ht="15.75" thickTop="1" x14ac:dyDescent="0.25">
      <c r="B249" s="1" t="s">
        <v>3227</v>
      </c>
      <c r="C249" s="1" t="s">
        <v>3440</v>
      </c>
      <c r="D249" s="1" t="s">
        <v>3441</v>
      </c>
      <c r="E249" s="1">
        <v>24</v>
      </c>
      <c r="F249" s="1" t="s">
        <v>3736</v>
      </c>
      <c r="G249" s="1" t="s">
        <v>3741</v>
      </c>
      <c r="H249" s="1" t="s">
        <v>3742</v>
      </c>
      <c r="I249" s="1" t="s">
        <v>3445</v>
      </c>
      <c r="J249" s="1">
        <v>1.1599999999999999</v>
      </c>
    </row>
    <row r="250" spans="2:10" ht="15.75" thickTop="1" x14ac:dyDescent="0.25">
      <c r="B250" s="1" t="s">
        <v>3227</v>
      </c>
      <c r="C250" s="1" t="s">
        <v>3440</v>
      </c>
      <c r="D250" s="1" t="s">
        <v>3441</v>
      </c>
      <c r="E250" s="1">
        <v>24</v>
      </c>
      <c r="F250" s="1" t="s">
        <v>3736</v>
      </c>
      <c r="G250" s="1" t="s">
        <v>3743</v>
      </c>
      <c r="H250" s="1" t="s">
        <v>3744</v>
      </c>
      <c r="I250" s="1" t="s">
        <v>3445</v>
      </c>
      <c r="J250" s="1">
        <v>1.51</v>
      </c>
    </row>
    <row r="251" spans="2:10" ht="15.75" thickTop="1" x14ac:dyDescent="0.25">
      <c r="B251" s="1" t="s">
        <v>3227</v>
      </c>
      <c r="C251" s="1" t="s">
        <v>3440</v>
      </c>
      <c r="D251" s="1" t="s">
        <v>3441</v>
      </c>
      <c r="E251" s="1">
        <v>24</v>
      </c>
      <c r="F251" s="1" t="s">
        <v>3736</v>
      </c>
      <c r="G251" s="1" t="s">
        <v>3745</v>
      </c>
      <c r="H251" s="1" t="s">
        <v>3746</v>
      </c>
      <c r="I251" s="1" t="s">
        <v>3445</v>
      </c>
      <c r="J251" s="1">
        <v>2.21</v>
      </c>
    </row>
    <row r="252" spans="2:10" ht="15.75" thickTop="1" x14ac:dyDescent="0.25">
      <c r="B252" s="1" t="s">
        <v>3227</v>
      </c>
      <c r="C252" s="1" t="s">
        <v>3440</v>
      </c>
      <c r="D252" s="1" t="s">
        <v>3441</v>
      </c>
      <c r="E252" s="1">
        <v>24</v>
      </c>
      <c r="F252" s="1" t="s">
        <v>3736</v>
      </c>
      <c r="G252" s="1" t="s">
        <v>3747</v>
      </c>
      <c r="H252" s="1" t="s">
        <v>3748</v>
      </c>
      <c r="I252" s="1" t="s">
        <v>3445</v>
      </c>
      <c r="J252" s="1">
        <v>2.21</v>
      </c>
    </row>
    <row r="253" spans="2:10" ht="15.75" thickTop="1" x14ac:dyDescent="0.25">
      <c r="B253" s="1" t="s">
        <v>3227</v>
      </c>
      <c r="C253" s="1" t="s">
        <v>3440</v>
      </c>
      <c r="D253" s="1" t="s">
        <v>3441</v>
      </c>
      <c r="E253" s="1">
        <v>24</v>
      </c>
      <c r="F253" s="1" t="s">
        <v>3736</v>
      </c>
      <c r="G253" s="1" t="s">
        <v>3749</v>
      </c>
      <c r="H253" s="1" t="s">
        <v>3750</v>
      </c>
      <c r="I253" s="1" t="s">
        <v>3445</v>
      </c>
      <c r="J253" s="1">
        <v>3.14</v>
      </c>
    </row>
    <row r="254" spans="2:10" ht="15.75" thickTop="1" x14ac:dyDescent="0.25">
      <c r="B254" s="1" t="s">
        <v>3227</v>
      </c>
      <c r="C254" s="1" t="s">
        <v>3440</v>
      </c>
      <c r="D254" s="1" t="s">
        <v>3441</v>
      </c>
      <c r="E254" s="1">
        <v>24</v>
      </c>
      <c r="F254" s="1" t="s">
        <v>3736</v>
      </c>
      <c r="G254" s="1" t="s">
        <v>3751</v>
      </c>
      <c r="H254" s="1" t="s">
        <v>3752</v>
      </c>
      <c r="I254" s="1" t="s">
        <v>3445</v>
      </c>
      <c r="J254" s="1">
        <v>4.0999999999999996</v>
      </c>
    </row>
    <row r="255" spans="2:10" ht="15.75" thickTop="1" x14ac:dyDescent="0.25">
      <c r="B255" s="1" t="s">
        <v>3227</v>
      </c>
      <c r="C255" s="1" t="s">
        <v>3440</v>
      </c>
      <c r="D255" s="1" t="s">
        <v>3441</v>
      </c>
      <c r="E255" s="1">
        <v>24</v>
      </c>
      <c r="F255" s="1" t="s">
        <v>3736</v>
      </c>
      <c r="G255" s="1" t="s">
        <v>3753</v>
      </c>
      <c r="H255" s="1" t="s">
        <v>3754</v>
      </c>
      <c r="I255" s="1" t="s">
        <v>3445</v>
      </c>
      <c r="J255" s="1">
        <v>5.31</v>
      </c>
    </row>
    <row r="256" spans="2:10" ht="15.75" thickTop="1" x14ac:dyDescent="0.25">
      <c r="B256" s="1" t="s">
        <v>3227</v>
      </c>
      <c r="C256" s="1" t="s">
        <v>3440</v>
      </c>
      <c r="D256" s="1" t="s">
        <v>3441</v>
      </c>
      <c r="E256" s="1">
        <v>24</v>
      </c>
      <c r="F256" s="1" t="s">
        <v>3736</v>
      </c>
      <c r="G256" s="1" t="s">
        <v>3755</v>
      </c>
      <c r="H256" s="1" t="s">
        <v>3756</v>
      </c>
      <c r="I256" s="1" t="s">
        <v>3445</v>
      </c>
      <c r="J256" s="1">
        <v>7.28</v>
      </c>
    </row>
    <row r="257" spans="2:10" ht="15.75" thickTop="1" x14ac:dyDescent="0.25">
      <c r="B257" s="1" t="s">
        <v>3227</v>
      </c>
      <c r="C257" s="1" t="s">
        <v>3440</v>
      </c>
      <c r="D257" s="1" t="s">
        <v>3441</v>
      </c>
      <c r="E257" s="1">
        <v>24</v>
      </c>
      <c r="F257" s="1" t="s">
        <v>3736</v>
      </c>
      <c r="G257" s="1" t="s">
        <v>3757</v>
      </c>
      <c r="H257" s="1" t="s">
        <v>3758</v>
      </c>
      <c r="I257" s="1" t="s">
        <v>3445</v>
      </c>
      <c r="J257" s="1">
        <v>8.33</v>
      </c>
    </row>
    <row r="258" spans="2:10" ht="15.75" thickTop="1" x14ac:dyDescent="0.25">
      <c r="B258" s="1" t="s">
        <v>3227</v>
      </c>
      <c r="C258" s="1" t="s">
        <v>3440</v>
      </c>
      <c r="D258" s="1" t="s">
        <v>3441</v>
      </c>
      <c r="E258" s="1">
        <v>24</v>
      </c>
      <c r="F258" s="1" t="s">
        <v>3736</v>
      </c>
      <c r="G258" s="1" t="s">
        <v>3759</v>
      </c>
      <c r="H258" s="1" t="s">
        <v>3760</v>
      </c>
      <c r="I258" s="1" t="s">
        <v>3445</v>
      </c>
      <c r="J258" s="1">
        <v>9.1</v>
      </c>
    </row>
    <row r="259" spans="2:10" ht="15.75" thickTop="1" x14ac:dyDescent="0.25">
      <c r="B259" s="1" t="s">
        <v>3227</v>
      </c>
      <c r="C259" s="1" t="s">
        <v>3440</v>
      </c>
      <c r="D259" s="1" t="s">
        <v>3441</v>
      </c>
      <c r="E259" s="1">
        <v>24</v>
      </c>
      <c r="F259" s="1" t="s">
        <v>3736</v>
      </c>
      <c r="G259" s="1" t="s">
        <v>3761</v>
      </c>
      <c r="H259" s="1" t="s">
        <v>3762</v>
      </c>
      <c r="I259" s="1" t="s">
        <v>3445</v>
      </c>
      <c r="J259" s="1">
        <v>10.96</v>
      </c>
    </row>
    <row r="260" spans="2:10" ht="15.75" thickTop="1" x14ac:dyDescent="0.25">
      <c r="B260" s="1" t="s">
        <v>3227</v>
      </c>
      <c r="C260" s="1" t="s">
        <v>3440</v>
      </c>
      <c r="D260" s="1" t="s">
        <v>3441</v>
      </c>
      <c r="E260" s="1">
        <v>24</v>
      </c>
      <c r="F260" s="1" t="s">
        <v>3736</v>
      </c>
      <c r="G260" s="1" t="s">
        <v>3763</v>
      </c>
      <c r="H260" s="1" t="s">
        <v>3764</v>
      </c>
      <c r="I260" s="1" t="s">
        <v>3445</v>
      </c>
      <c r="J260" s="1">
        <v>11.33</v>
      </c>
    </row>
    <row r="261" spans="2:10" ht="15.75" thickTop="1" x14ac:dyDescent="0.25">
      <c r="B261" s="1" t="s">
        <v>3227</v>
      </c>
      <c r="C261" s="1" t="s">
        <v>3440</v>
      </c>
      <c r="D261" s="1" t="s">
        <v>3441</v>
      </c>
      <c r="E261" s="1">
        <v>24</v>
      </c>
      <c r="F261" s="1" t="s">
        <v>3736</v>
      </c>
      <c r="G261" s="1" t="s">
        <v>3765</v>
      </c>
      <c r="H261" s="1" t="s">
        <v>3766</v>
      </c>
      <c r="I261" s="1" t="s">
        <v>3445</v>
      </c>
      <c r="J261" s="1">
        <v>13.1</v>
      </c>
    </row>
    <row r="262" spans="2:10" ht="15.75" thickTop="1" x14ac:dyDescent="0.25">
      <c r="B262" s="1" t="s">
        <v>3227</v>
      </c>
      <c r="C262" s="1" t="s">
        <v>3440</v>
      </c>
      <c r="D262" s="1" t="s">
        <v>3441</v>
      </c>
      <c r="E262" s="1">
        <v>24</v>
      </c>
      <c r="F262" s="1" t="s">
        <v>3736</v>
      </c>
      <c r="G262" s="1" t="s">
        <v>3767</v>
      </c>
      <c r="H262" s="1" t="s">
        <v>3768</v>
      </c>
      <c r="I262" s="1" t="s">
        <v>3445</v>
      </c>
      <c r="J262" s="1">
        <v>15.48</v>
      </c>
    </row>
    <row r="263" spans="2:10" ht="15.75" thickTop="1" x14ac:dyDescent="0.25">
      <c r="B263" s="1" t="s">
        <v>3227</v>
      </c>
      <c r="C263" s="1" t="s">
        <v>3440</v>
      </c>
      <c r="D263" s="1" t="s">
        <v>3441</v>
      </c>
      <c r="E263" s="1">
        <v>24</v>
      </c>
      <c r="F263" s="1" t="s">
        <v>3736</v>
      </c>
      <c r="G263" s="1" t="s">
        <v>3769</v>
      </c>
      <c r="H263" s="1" t="s">
        <v>3770</v>
      </c>
      <c r="I263" s="1" t="s">
        <v>3445</v>
      </c>
      <c r="J263" s="1">
        <v>17.13</v>
      </c>
    </row>
    <row r="264" spans="2:10" ht="15.75" thickTop="1" x14ac:dyDescent="0.25">
      <c r="B264" s="1" t="s">
        <v>3227</v>
      </c>
      <c r="C264" s="1" t="s">
        <v>3440</v>
      </c>
      <c r="D264" s="1" t="s">
        <v>3441</v>
      </c>
      <c r="E264" s="1">
        <v>25</v>
      </c>
      <c r="F264" s="1" t="s">
        <v>3771</v>
      </c>
      <c r="G264" s="1" t="s">
        <v>3772</v>
      </c>
      <c r="H264" s="1" t="s">
        <v>3773</v>
      </c>
      <c r="I264" s="1" t="s">
        <v>3445</v>
      </c>
      <c r="J264" s="1">
        <v>0.81</v>
      </c>
    </row>
    <row r="265" spans="2:10" ht="15.75" thickTop="1" x14ac:dyDescent="0.25">
      <c r="B265" s="1" t="s">
        <v>3227</v>
      </c>
      <c r="C265" s="1" t="s">
        <v>3440</v>
      </c>
      <c r="D265" s="1" t="s">
        <v>3441</v>
      </c>
      <c r="E265" s="1">
        <v>25</v>
      </c>
      <c r="F265" s="1" t="s">
        <v>3771</v>
      </c>
      <c r="G265" s="1" t="s">
        <v>3774</v>
      </c>
      <c r="H265" s="1" t="s">
        <v>3775</v>
      </c>
      <c r="I265" s="1" t="s">
        <v>3445</v>
      </c>
      <c r="J265" s="1">
        <v>0.81</v>
      </c>
    </row>
    <row r="266" spans="2:10" ht="15.75" thickTop="1" x14ac:dyDescent="0.25">
      <c r="B266" s="1" t="s">
        <v>3227</v>
      </c>
      <c r="C266" s="1" t="s">
        <v>3440</v>
      </c>
      <c r="D266" s="1" t="s">
        <v>3441</v>
      </c>
      <c r="E266" s="1">
        <v>25</v>
      </c>
      <c r="F266" s="1" t="s">
        <v>3771</v>
      </c>
      <c r="G266" s="1" t="s">
        <v>3776</v>
      </c>
      <c r="H266" s="1" t="s">
        <v>3777</v>
      </c>
      <c r="I266" s="1" t="s">
        <v>3445</v>
      </c>
      <c r="J266" s="1">
        <v>1.24</v>
      </c>
    </row>
    <row r="267" spans="2:10" ht="15.75" thickTop="1" x14ac:dyDescent="0.25">
      <c r="B267" s="1" t="s">
        <v>3227</v>
      </c>
      <c r="C267" s="1" t="s">
        <v>3440</v>
      </c>
      <c r="D267" s="1" t="s">
        <v>3441</v>
      </c>
      <c r="E267" s="1">
        <v>25</v>
      </c>
      <c r="F267" s="1" t="s">
        <v>3771</v>
      </c>
      <c r="G267" s="1" t="s">
        <v>3778</v>
      </c>
      <c r="H267" s="1" t="s">
        <v>3779</v>
      </c>
      <c r="I267" s="1" t="s">
        <v>3445</v>
      </c>
      <c r="J267" s="1">
        <v>1.24</v>
      </c>
    </row>
    <row r="268" spans="2:10" ht="15.75" thickTop="1" x14ac:dyDescent="0.25">
      <c r="B268" s="1" t="s">
        <v>3227</v>
      </c>
      <c r="C268" s="1" t="s">
        <v>3440</v>
      </c>
      <c r="D268" s="1" t="s">
        <v>3441</v>
      </c>
      <c r="E268" s="1">
        <v>25</v>
      </c>
      <c r="F268" s="1" t="s">
        <v>3771</v>
      </c>
      <c r="G268" s="1" t="s">
        <v>3780</v>
      </c>
      <c r="H268" s="1" t="s">
        <v>3781</v>
      </c>
      <c r="I268" s="1" t="s">
        <v>3445</v>
      </c>
      <c r="J268" s="1">
        <v>1.81</v>
      </c>
    </row>
    <row r="269" spans="2:10" ht="15.75" thickTop="1" x14ac:dyDescent="0.25">
      <c r="B269" s="1" t="s">
        <v>3227</v>
      </c>
      <c r="C269" s="1" t="s">
        <v>3440</v>
      </c>
      <c r="D269" s="1" t="s">
        <v>3441</v>
      </c>
      <c r="E269" s="1">
        <v>25</v>
      </c>
      <c r="F269" s="1" t="s">
        <v>3771</v>
      </c>
      <c r="G269" s="1" t="s">
        <v>3782</v>
      </c>
      <c r="H269" s="1" t="s">
        <v>3783</v>
      </c>
      <c r="I269" s="1" t="s">
        <v>3445</v>
      </c>
      <c r="J269" s="1">
        <v>1.81</v>
      </c>
    </row>
    <row r="270" spans="2:10" ht="15.75" thickTop="1" x14ac:dyDescent="0.25">
      <c r="B270" s="1" t="s">
        <v>3227</v>
      </c>
      <c r="C270" s="1" t="s">
        <v>3440</v>
      </c>
      <c r="D270" s="1" t="s">
        <v>3441</v>
      </c>
      <c r="E270" s="1">
        <v>25</v>
      </c>
      <c r="F270" s="1" t="s">
        <v>3771</v>
      </c>
      <c r="G270" s="1" t="s">
        <v>3784</v>
      </c>
      <c r="H270" s="1" t="s">
        <v>3785</v>
      </c>
      <c r="I270" s="1" t="s">
        <v>3445</v>
      </c>
      <c r="J270" s="1">
        <v>2.83</v>
      </c>
    </row>
    <row r="271" spans="2:10" ht="15.75" thickTop="1" x14ac:dyDescent="0.25">
      <c r="B271" s="1" t="s">
        <v>3227</v>
      </c>
      <c r="C271" s="1" t="s">
        <v>3440</v>
      </c>
      <c r="D271" s="1" t="s">
        <v>3441</v>
      </c>
      <c r="E271" s="1">
        <v>25</v>
      </c>
      <c r="F271" s="1" t="s">
        <v>3771</v>
      </c>
      <c r="G271" s="1" t="s">
        <v>3786</v>
      </c>
      <c r="H271" s="1" t="s">
        <v>3787</v>
      </c>
      <c r="I271" s="1" t="s">
        <v>3445</v>
      </c>
      <c r="J271" s="1">
        <v>3.28</v>
      </c>
    </row>
    <row r="272" spans="2:10" ht="15.75" thickTop="1" x14ac:dyDescent="0.25">
      <c r="B272" s="1" t="s">
        <v>3227</v>
      </c>
      <c r="C272" s="1" t="s">
        <v>3440</v>
      </c>
      <c r="D272" s="1" t="s">
        <v>3441</v>
      </c>
      <c r="E272" s="1">
        <v>25</v>
      </c>
      <c r="F272" s="1" t="s">
        <v>3771</v>
      </c>
      <c r="G272" s="1" t="s">
        <v>3788</v>
      </c>
      <c r="H272" s="1" t="s">
        <v>3789</v>
      </c>
      <c r="I272" s="1" t="s">
        <v>3445</v>
      </c>
      <c r="J272" s="1">
        <v>4.8899999999999997</v>
      </c>
    </row>
    <row r="273" spans="2:10" ht="15.75" thickTop="1" x14ac:dyDescent="0.25">
      <c r="B273" s="1" t="s">
        <v>3227</v>
      </c>
      <c r="C273" s="1" t="s">
        <v>3440</v>
      </c>
      <c r="D273" s="1" t="s">
        <v>3441</v>
      </c>
      <c r="E273" s="1">
        <v>25</v>
      </c>
      <c r="F273" s="1" t="s">
        <v>3771</v>
      </c>
      <c r="G273" s="1" t="s">
        <v>3790</v>
      </c>
      <c r="H273" s="1" t="s">
        <v>3791</v>
      </c>
      <c r="I273" s="1" t="s">
        <v>3445</v>
      </c>
      <c r="J273" s="1">
        <v>6.31</v>
      </c>
    </row>
    <row r="274" spans="2:10" ht="15.75" thickTop="1" x14ac:dyDescent="0.25">
      <c r="B274" s="1" t="s">
        <v>3227</v>
      </c>
      <c r="C274" s="1" t="s">
        <v>3440</v>
      </c>
      <c r="D274" s="1" t="s">
        <v>3441</v>
      </c>
      <c r="E274" s="1">
        <v>25</v>
      </c>
      <c r="F274" s="1" t="s">
        <v>3771</v>
      </c>
      <c r="G274" s="1" t="s">
        <v>3792</v>
      </c>
      <c r="H274" s="1" t="s">
        <v>3793</v>
      </c>
      <c r="I274" s="1" t="s">
        <v>3445</v>
      </c>
      <c r="J274" s="1">
        <v>8.14</v>
      </c>
    </row>
    <row r="275" spans="2:10" ht="15.75" thickTop="1" x14ac:dyDescent="0.25">
      <c r="B275" s="1" t="s">
        <v>3227</v>
      </c>
      <c r="C275" s="1" t="s">
        <v>3440</v>
      </c>
      <c r="D275" s="1" t="s">
        <v>3441</v>
      </c>
      <c r="E275" s="1">
        <v>25</v>
      </c>
      <c r="F275" s="1" t="s">
        <v>3771</v>
      </c>
      <c r="G275" s="1" t="s">
        <v>3794</v>
      </c>
      <c r="H275" s="1" t="s">
        <v>3795</v>
      </c>
      <c r="I275" s="1" t="s">
        <v>3445</v>
      </c>
      <c r="J275" s="1">
        <v>9.9</v>
      </c>
    </row>
    <row r="276" spans="2:10" ht="15.75" thickTop="1" x14ac:dyDescent="0.25">
      <c r="B276" s="1" t="s">
        <v>3227</v>
      </c>
      <c r="C276" s="1" t="s">
        <v>3440</v>
      </c>
      <c r="D276" s="1" t="s">
        <v>3441</v>
      </c>
      <c r="E276" s="1">
        <v>25</v>
      </c>
      <c r="F276" s="1" t="s">
        <v>3771</v>
      </c>
      <c r="G276" s="1" t="s">
        <v>3796</v>
      </c>
      <c r="H276" s="1" t="s">
        <v>3797</v>
      </c>
      <c r="I276" s="1" t="s">
        <v>3445</v>
      </c>
      <c r="J276" s="1">
        <v>11.93</v>
      </c>
    </row>
    <row r="277" spans="2:10" ht="15.75" thickTop="1" x14ac:dyDescent="0.25">
      <c r="B277" s="1" t="s">
        <v>3227</v>
      </c>
      <c r="C277" s="1" t="s">
        <v>3440</v>
      </c>
      <c r="D277" s="1" t="s">
        <v>3441</v>
      </c>
      <c r="E277" s="1">
        <v>25</v>
      </c>
      <c r="F277" s="1" t="s">
        <v>3771</v>
      </c>
      <c r="G277" s="1" t="s">
        <v>3798</v>
      </c>
      <c r="H277" s="1" t="s">
        <v>3799</v>
      </c>
      <c r="I277" s="1" t="s">
        <v>3445</v>
      </c>
      <c r="J277" s="1">
        <v>14.22</v>
      </c>
    </row>
    <row r="278" spans="2:10" ht="15.75" thickTop="1" x14ac:dyDescent="0.25">
      <c r="B278" s="1" t="s">
        <v>3227</v>
      </c>
      <c r="C278" s="1" t="s">
        <v>3440</v>
      </c>
      <c r="D278" s="1" t="s">
        <v>3441</v>
      </c>
      <c r="E278" s="1">
        <v>23</v>
      </c>
      <c r="F278" s="1" t="s">
        <v>3800</v>
      </c>
      <c r="G278" s="1" t="s">
        <v>3801</v>
      </c>
      <c r="H278" s="1" t="s">
        <v>3802</v>
      </c>
      <c r="I278" s="1" t="s">
        <v>3445</v>
      </c>
      <c r="J278" s="1">
        <v>3.7</v>
      </c>
    </row>
    <row r="279" spans="2:10" ht="15.75" thickTop="1" x14ac:dyDescent="0.25">
      <c r="B279" s="1" t="s">
        <v>3227</v>
      </c>
      <c r="C279" s="1" t="s">
        <v>3440</v>
      </c>
      <c r="D279" s="1" t="s">
        <v>3441</v>
      </c>
      <c r="E279" s="1">
        <v>23</v>
      </c>
      <c r="F279" s="1" t="s">
        <v>3800</v>
      </c>
      <c r="G279" s="1" t="s">
        <v>3803</v>
      </c>
      <c r="H279" s="1" t="s">
        <v>3804</v>
      </c>
      <c r="I279" s="1" t="s">
        <v>3445</v>
      </c>
      <c r="J279" s="1">
        <v>4.88</v>
      </c>
    </row>
    <row r="280" spans="2:10" ht="15.75" thickTop="1" x14ac:dyDescent="0.25">
      <c r="B280" s="1" t="s">
        <v>3227</v>
      </c>
      <c r="C280" s="1" t="s">
        <v>3440</v>
      </c>
      <c r="D280" s="1" t="s">
        <v>3441</v>
      </c>
      <c r="E280" s="1">
        <v>23</v>
      </c>
      <c r="F280" s="1" t="s">
        <v>3800</v>
      </c>
      <c r="G280" s="1" t="s">
        <v>3805</v>
      </c>
      <c r="H280" s="1" t="s">
        <v>3806</v>
      </c>
      <c r="I280" s="1" t="s">
        <v>3445</v>
      </c>
      <c r="J280" s="1">
        <v>7.04</v>
      </c>
    </row>
    <row r="281" spans="2:10" ht="15.75" thickTop="1" x14ac:dyDescent="0.25">
      <c r="B281" s="1" t="s">
        <v>3227</v>
      </c>
      <c r="C281" s="1" t="s">
        <v>3440</v>
      </c>
      <c r="D281" s="1" t="s">
        <v>3441</v>
      </c>
      <c r="E281" s="1">
        <v>23</v>
      </c>
      <c r="F281" s="1" t="s">
        <v>3800</v>
      </c>
      <c r="G281" s="1" t="s">
        <v>3807</v>
      </c>
      <c r="H281" s="1" t="s">
        <v>3808</v>
      </c>
      <c r="I281" s="1" t="s">
        <v>3445</v>
      </c>
      <c r="J281" s="1">
        <v>10.33</v>
      </c>
    </row>
    <row r="282" spans="2:10" ht="15.75" thickTop="1" x14ac:dyDescent="0.25">
      <c r="B282" s="1" t="s">
        <v>3227</v>
      </c>
      <c r="C282" s="1" t="s">
        <v>3440</v>
      </c>
      <c r="D282" s="1" t="s">
        <v>3441</v>
      </c>
      <c r="E282" s="1">
        <v>23</v>
      </c>
      <c r="F282" s="1" t="s">
        <v>3800</v>
      </c>
      <c r="G282" s="1" t="s">
        <v>3809</v>
      </c>
      <c r="H282" s="1" t="s">
        <v>3810</v>
      </c>
      <c r="I282" s="1" t="s">
        <v>3445</v>
      </c>
      <c r="J282" s="1">
        <v>5.26</v>
      </c>
    </row>
    <row r="283" spans="2:10" ht="15.75" thickTop="1" x14ac:dyDescent="0.25">
      <c r="B283" s="1" t="s">
        <v>3227</v>
      </c>
      <c r="C283" s="1" t="s">
        <v>3440</v>
      </c>
      <c r="D283" s="1" t="s">
        <v>3441</v>
      </c>
      <c r="E283" s="1">
        <v>23</v>
      </c>
      <c r="F283" s="1" t="s">
        <v>3800</v>
      </c>
      <c r="G283" s="1" t="s">
        <v>3811</v>
      </c>
      <c r="H283" s="1" t="s">
        <v>3812</v>
      </c>
      <c r="I283" s="1" t="s">
        <v>3445</v>
      </c>
      <c r="J283" s="1">
        <v>5.26</v>
      </c>
    </row>
    <row r="284" spans="2:10" ht="15.75" thickTop="1" x14ac:dyDescent="0.25">
      <c r="B284" s="1" t="s">
        <v>3227</v>
      </c>
      <c r="C284" s="1" t="s">
        <v>3440</v>
      </c>
      <c r="D284" s="1" t="s">
        <v>3441</v>
      </c>
      <c r="E284" s="1">
        <v>23</v>
      </c>
      <c r="F284" s="1" t="s">
        <v>3800</v>
      </c>
      <c r="G284" s="1" t="s">
        <v>3813</v>
      </c>
      <c r="H284" s="1" t="s">
        <v>3814</v>
      </c>
      <c r="I284" s="1" t="s">
        <v>3445</v>
      </c>
      <c r="J284" s="1">
        <v>5.1100000000000003</v>
      </c>
    </row>
    <row r="285" spans="2:10" ht="15.75" thickTop="1" x14ac:dyDescent="0.25">
      <c r="B285" s="1" t="s">
        <v>3227</v>
      </c>
      <c r="C285" s="1" t="s">
        <v>3440</v>
      </c>
      <c r="D285" s="1" t="s">
        <v>3441</v>
      </c>
      <c r="E285" s="1">
        <v>23</v>
      </c>
      <c r="F285" s="1" t="s">
        <v>3800</v>
      </c>
      <c r="G285" s="1" t="s">
        <v>3815</v>
      </c>
      <c r="H285" s="1" t="s">
        <v>3816</v>
      </c>
      <c r="I285" s="1" t="s">
        <v>3445</v>
      </c>
      <c r="J285" s="1">
        <v>4.7699999999999996</v>
      </c>
    </row>
    <row r="286" spans="2:10" ht="15.75" thickTop="1" x14ac:dyDescent="0.25">
      <c r="B286" s="1" t="s">
        <v>3227</v>
      </c>
      <c r="C286" s="1" t="s">
        <v>3440</v>
      </c>
      <c r="D286" s="1" t="s">
        <v>3441</v>
      </c>
      <c r="E286" s="1">
        <v>23</v>
      </c>
      <c r="F286" s="1" t="s">
        <v>3800</v>
      </c>
      <c r="G286" s="1" t="s">
        <v>3817</v>
      </c>
      <c r="H286" s="1" t="s">
        <v>3818</v>
      </c>
      <c r="I286" s="1" t="s">
        <v>3445</v>
      </c>
      <c r="J286" s="1">
        <v>6.29</v>
      </c>
    </row>
    <row r="287" spans="2:10" ht="15.75" thickTop="1" x14ac:dyDescent="0.25">
      <c r="B287" s="1" t="s">
        <v>3227</v>
      </c>
      <c r="C287" s="1" t="s">
        <v>3440</v>
      </c>
      <c r="D287" s="1" t="s">
        <v>3441</v>
      </c>
      <c r="E287" s="1">
        <v>23</v>
      </c>
      <c r="F287" s="1" t="s">
        <v>3800</v>
      </c>
      <c r="G287" s="1" t="s">
        <v>3819</v>
      </c>
      <c r="H287" s="1" t="s">
        <v>3820</v>
      </c>
      <c r="I287" s="1" t="s">
        <v>3445</v>
      </c>
      <c r="J287" s="1">
        <v>6.29</v>
      </c>
    </row>
    <row r="288" spans="2:10" ht="15.75" thickTop="1" x14ac:dyDescent="0.25">
      <c r="B288" s="1" t="s">
        <v>3227</v>
      </c>
      <c r="C288" s="1" t="s">
        <v>3440</v>
      </c>
      <c r="D288" s="1" t="s">
        <v>3441</v>
      </c>
      <c r="E288" s="1">
        <v>23</v>
      </c>
      <c r="F288" s="1" t="s">
        <v>3800</v>
      </c>
      <c r="G288" s="1" t="s">
        <v>3821</v>
      </c>
      <c r="H288" s="1" t="s">
        <v>3822</v>
      </c>
      <c r="I288" s="1" t="s">
        <v>3445</v>
      </c>
      <c r="J288" s="1">
        <v>7.63</v>
      </c>
    </row>
    <row r="289" spans="2:10" ht="15.75" thickTop="1" x14ac:dyDescent="0.25">
      <c r="B289" s="1" t="s">
        <v>3227</v>
      </c>
      <c r="C289" s="1" t="s">
        <v>3440</v>
      </c>
      <c r="D289" s="1" t="s">
        <v>3441</v>
      </c>
      <c r="E289" s="1">
        <v>23</v>
      </c>
      <c r="F289" s="1" t="s">
        <v>3800</v>
      </c>
      <c r="G289" s="1" t="s">
        <v>3823</v>
      </c>
      <c r="H289" s="1" t="s">
        <v>3824</v>
      </c>
      <c r="I289" s="1" t="s">
        <v>3445</v>
      </c>
      <c r="J289" s="1">
        <v>12.26</v>
      </c>
    </row>
    <row r="290" spans="2:10" ht="15.75" thickTop="1" x14ac:dyDescent="0.25">
      <c r="B290" s="1" t="s">
        <v>3227</v>
      </c>
      <c r="C290" s="1" t="s">
        <v>3440</v>
      </c>
      <c r="D290" s="1" t="s">
        <v>3441</v>
      </c>
      <c r="E290" s="1">
        <v>23</v>
      </c>
      <c r="F290" s="1" t="s">
        <v>3800</v>
      </c>
      <c r="G290" s="1" t="s">
        <v>3825</v>
      </c>
      <c r="H290" s="1" t="s">
        <v>3826</v>
      </c>
      <c r="I290" s="1" t="s">
        <v>3445</v>
      </c>
      <c r="J290" s="1">
        <v>4.4800000000000004</v>
      </c>
    </row>
    <row r="291" spans="2:10" ht="15.75" thickTop="1" x14ac:dyDescent="0.25">
      <c r="B291" s="1" t="s">
        <v>3227</v>
      </c>
      <c r="C291" s="1" t="s">
        <v>3440</v>
      </c>
      <c r="D291" s="1" t="s">
        <v>3441</v>
      </c>
      <c r="E291" s="1">
        <v>23</v>
      </c>
      <c r="F291" s="1" t="s">
        <v>3800</v>
      </c>
      <c r="G291" s="1" t="s">
        <v>3827</v>
      </c>
      <c r="H291" s="1" t="s">
        <v>3828</v>
      </c>
      <c r="I291" s="1" t="s">
        <v>3445</v>
      </c>
      <c r="J291" s="1">
        <v>4.08</v>
      </c>
    </row>
    <row r="292" spans="2:10" ht="15.75" thickTop="1" x14ac:dyDescent="0.25">
      <c r="B292" s="1" t="s">
        <v>3227</v>
      </c>
      <c r="C292" s="1" t="s">
        <v>3440</v>
      </c>
      <c r="D292" s="1" t="s">
        <v>3441</v>
      </c>
      <c r="E292" s="1">
        <v>23</v>
      </c>
      <c r="F292" s="1" t="s">
        <v>3800</v>
      </c>
      <c r="G292" s="1" t="s">
        <v>3829</v>
      </c>
      <c r="H292" s="1" t="s">
        <v>3830</v>
      </c>
      <c r="I292" s="1" t="s">
        <v>3445</v>
      </c>
      <c r="J292" s="1">
        <v>3.29</v>
      </c>
    </row>
    <row r="293" spans="2:10" ht="15.75" thickTop="1" x14ac:dyDescent="0.25">
      <c r="B293" s="1" t="s">
        <v>3227</v>
      </c>
      <c r="C293" s="1" t="s">
        <v>3440</v>
      </c>
      <c r="D293" s="1" t="s">
        <v>3441</v>
      </c>
      <c r="E293" s="1">
        <v>23</v>
      </c>
      <c r="F293" s="1" t="s">
        <v>3800</v>
      </c>
      <c r="G293" s="1" t="s">
        <v>3831</v>
      </c>
      <c r="H293" s="1" t="s">
        <v>3832</v>
      </c>
      <c r="I293" s="1" t="s">
        <v>3445</v>
      </c>
      <c r="J293" s="1">
        <v>4.4800000000000004</v>
      </c>
    </row>
    <row r="294" spans="2:10" ht="15.75" thickTop="1" x14ac:dyDescent="0.25">
      <c r="B294" s="1" t="s">
        <v>3227</v>
      </c>
      <c r="C294" s="1" t="s">
        <v>3440</v>
      </c>
      <c r="D294" s="1" t="s">
        <v>3441</v>
      </c>
      <c r="E294" s="1">
        <v>23</v>
      </c>
      <c r="F294" s="1" t="s">
        <v>3800</v>
      </c>
      <c r="G294" s="1" t="s">
        <v>3833</v>
      </c>
      <c r="H294" s="1" t="s">
        <v>3834</v>
      </c>
      <c r="I294" s="1" t="s">
        <v>3445</v>
      </c>
      <c r="J294" s="1">
        <v>4.4800000000000004</v>
      </c>
    </row>
    <row r="295" spans="2:10" ht="15.75" thickTop="1" x14ac:dyDescent="0.25">
      <c r="B295" s="1" t="s">
        <v>3227</v>
      </c>
      <c r="C295" s="1" t="s">
        <v>3440</v>
      </c>
      <c r="D295" s="1" t="s">
        <v>3441</v>
      </c>
      <c r="E295" s="1">
        <v>23</v>
      </c>
      <c r="F295" s="1" t="s">
        <v>3800</v>
      </c>
      <c r="G295" s="1" t="s">
        <v>3835</v>
      </c>
      <c r="H295" s="1" t="s">
        <v>3836</v>
      </c>
      <c r="I295" s="1" t="s">
        <v>3445</v>
      </c>
      <c r="J295" s="1">
        <v>3.29</v>
      </c>
    </row>
    <row r="296" spans="2:10" ht="15.75" thickTop="1" x14ac:dyDescent="0.25">
      <c r="B296" s="1" t="s">
        <v>3227</v>
      </c>
      <c r="C296" s="1" t="s">
        <v>3440</v>
      </c>
      <c r="D296" s="1" t="s">
        <v>3441</v>
      </c>
      <c r="E296" s="1">
        <v>23</v>
      </c>
      <c r="F296" s="1" t="s">
        <v>3800</v>
      </c>
      <c r="G296" s="1" t="s">
        <v>3837</v>
      </c>
      <c r="H296" s="1" t="s">
        <v>3838</v>
      </c>
      <c r="I296" s="1" t="s">
        <v>3445</v>
      </c>
      <c r="J296" s="1">
        <v>3.29</v>
      </c>
    </row>
    <row r="297" spans="2:10" ht="15.75" thickTop="1" x14ac:dyDescent="0.25">
      <c r="B297" s="1" t="s">
        <v>3227</v>
      </c>
      <c r="C297" s="1" t="s">
        <v>3440</v>
      </c>
      <c r="D297" s="1" t="s">
        <v>3441</v>
      </c>
      <c r="E297" s="1">
        <v>23</v>
      </c>
      <c r="F297" s="1" t="s">
        <v>3800</v>
      </c>
      <c r="G297" s="1" t="s">
        <v>3839</v>
      </c>
      <c r="H297" s="1" t="s">
        <v>3840</v>
      </c>
      <c r="I297" s="1" t="s">
        <v>3233</v>
      </c>
      <c r="J297" s="1">
        <v>7.7</v>
      </c>
    </row>
    <row r="298" spans="2:10" ht="15.75" thickTop="1" x14ac:dyDescent="0.25">
      <c r="B298" s="1" t="s">
        <v>3227</v>
      </c>
      <c r="C298" s="1" t="s">
        <v>3440</v>
      </c>
      <c r="D298" s="1" t="s">
        <v>3441</v>
      </c>
      <c r="E298" s="1">
        <v>23</v>
      </c>
      <c r="F298" s="1" t="s">
        <v>3800</v>
      </c>
      <c r="G298" s="1" t="s">
        <v>3841</v>
      </c>
      <c r="H298" s="1" t="s">
        <v>3820</v>
      </c>
      <c r="I298" s="1" t="s">
        <v>3445</v>
      </c>
      <c r="J298" s="1">
        <v>6.29</v>
      </c>
    </row>
    <row r="299" spans="2:10" ht="15.75" thickTop="1" x14ac:dyDescent="0.25">
      <c r="B299" s="1" t="s">
        <v>3227</v>
      </c>
      <c r="C299" s="1" t="s">
        <v>3440</v>
      </c>
      <c r="D299" s="1" t="s">
        <v>3441</v>
      </c>
      <c r="E299" s="1">
        <v>23</v>
      </c>
      <c r="F299" s="1" t="s">
        <v>3800</v>
      </c>
      <c r="G299" s="1" t="s">
        <v>3842</v>
      </c>
      <c r="H299" s="1" t="s">
        <v>3843</v>
      </c>
      <c r="I299" s="1" t="s">
        <v>3233</v>
      </c>
      <c r="J299" s="1">
        <v>4.9800000000000004</v>
      </c>
    </row>
    <row r="300" spans="2:10" ht="15.75" thickTop="1" x14ac:dyDescent="0.25">
      <c r="B300" s="1" t="s">
        <v>3227</v>
      </c>
      <c r="C300" s="1" t="s">
        <v>3440</v>
      </c>
      <c r="D300" s="1" t="s">
        <v>3441</v>
      </c>
      <c r="E300" s="1">
        <v>23</v>
      </c>
      <c r="F300" s="1" t="s">
        <v>3800</v>
      </c>
      <c r="G300" s="1" t="s">
        <v>3844</v>
      </c>
      <c r="H300" s="1" t="s">
        <v>3845</v>
      </c>
      <c r="I300" s="1" t="s">
        <v>3233</v>
      </c>
      <c r="J300" s="1">
        <v>3.29</v>
      </c>
    </row>
    <row r="301" spans="2:10" ht="15.75" thickTop="1" x14ac:dyDescent="0.25">
      <c r="B301" s="1" t="s">
        <v>3227</v>
      </c>
      <c r="C301" s="1" t="s">
        <v>3440</v>
      </c>
      <c r="D301" s="1" t="s">
        <v>3441</v>
      </c>
      <c r="E301" s="1">
        <v>23</v>
      </c>
      <c r="F301" s="1" t="s">
        <v>3800</v>
      </c>
      <c r="G301" s="1" t="s">
        <v>3846</v>
      </c>
      <c r="H301" s="1" t="s">
        <v>3847</v>
      </c>
      <c r="I301" s="1" t="s">
        <v>3233</v>
      </c>
      <c r="J301" s="1">
        <v>4.4800000000000004</v>
      </c>
    </row>
    <row r="302" spans="2:10" ht="15.75" thickTop="1" x14ac:dyDescent="0.25">
      <c r="B302" s="1" t="s">
        <v>3227</v>
      </c>
      <c r="C302" s="1" t="s">
        <v>3440</v>
      </c>
      <c r="D302" s="1" t="s">
        <v>3441</v>
      </c>
      <c r="E302" s="1">
        <v>23</v>
      </c>
      <c r="F302" s="1" t="s">
        <v>3800</v>
      </c>
      <c r="G302" s="1" t="s">
        <v>3848</v>
      </c>
      <c r="H302" s="1" t="s">
        <v>3849</v>
      </c>
      <c r="I302" s="1" t="s">
        <v>3233</v>
      </c>
      <c r="J302" s="1">
        <v>4.08</v>
      </c>
    </row>
    <row r="303" spans="2:10" ht="15.75" thickTop="1" x14ac:dyDescent="0.25">
      <c r="B303" s="1" t="s">
        <v>3227</v>
      </c>
      <c r="C303" s="1" t="s">
        <v>3440</v>
      </c>
      <c r="D303" s="1" t="s">
        <v>3441</v>
      </c>
      <c r="E303" s="1">
        <v>23</v>
      </c>
      <c r="F303" s="1" t="s">
        <v>3800</v>
      </c>
      <c r="G303" s="1" t="s">
        <v>3850</v>
      </c>
      <c r="H303" s="1" t="s">
        <v>3851</v>
      </c>
      <c r="I303" s="1" t="s">
        <v>3233</v>
      </c>
      <c r="J303" s="1">
        <v>3.29</v>
      </c>
    </row>
    <row r="304" spans="2:10" ht="15.75" thickTop="1" x14ac:dyDescent="0.25">
      <c r="B304" s="1" t="s">
        <v>3227</v>
      </c>
      <c r="C304" s="1" t="s">
        <v>3440</v>
      </c>
      <c r="D304" s="1" t="s">
        <v>3441</v>
      </c>
      <c r="E304" s="1">
        <v>23</v>
      </c>
      <c r="F304" s="1" t="s">
        <v>3800</v>
      </c>
      <c r="G304" s="1" t="s">
        <v>3852</v>
      </c>
      <c r="H304" s="1" t="s">
        <v>3853</v>
      </c>
      <c r="I304" s="1" t="s">
        <v>3233</v>
      </c>
      <c r="J304" s="1">
        <v>3.07</v>
      </c>
    </row>
    <row r="305" spans="2:10" ht="15.75" thickTop="1" x14ac:dyDescent="0.25">
      <c r="B305" s="1" t="s">
        <v>3227</v>
      </c>
      <c r="C305" s="1" t="s">
        <v>3440</v>
      </c>
      <c r="D305" s="1" t="s">
        <v>3441</v>
      </c>
      <c r="E305" s="1">
        <v>23</v>
      </c>
      <c r="F305" s="1" t="s">
        <v>3800</v>
      </c>
      <c r="G305" s="1" t="s">
        <v>3854</v>
      </c>
      <c r="H305" s="1" t="s">
        <v>3855</v>
      </c>
      <c r="I305" s="1" t="s">
        <v>3233</v>
      </c>
      <c r="J305" s="1">
        <v>4.4800000000000004</v>
      </c>
    </row>
    <row r="306" spans="2:10" ht="15.75" thickTop="1" x14ac:dyDescent="0.25">
      <c r="B306" s="1" t="s">
        <v>3227</v>
      </c>
      <c r="C306" s="1" t="s">
        <v>3440</v>
      </c>
      <c r="D306" s="1" t="s">
        <v>3441</v>
      </c>
      <c r="E306" s="1">
        <v>23</v>
      </c>
      <c r="F306" s="1" t="s">
        <v>3800</v>
      </c>
      <c r="G306" s="1" t="s">
        <v>3856</v>
      </c>
      <c r="H306" s="1" t="s">
        <v>3857</v>
      </c>
      <c r="I306" s="1" t="s">
        <v>3233</v>
      </c>
      <c r="J306" s="1">
        <v>3.07</v>
      </c>
    </row>
    <row r="307" spans="2:10" ht="15.75" thickTop="1" x14ac:dyDescent="0.25">
      <c r="B307" s="1" t="s">
        <v>3227</v>
      </c>
      <c r="C307" s="1" t="s">
        <v>3440</v>
      </c>
      <c r="D307" s="1" t="s">
        <v>3441</v>
      </c>
      <c r="E307" s="1">
        <v>23</v>
      </c>
      <c r="F307" s="1" t="s">
        <v>3800</v>
      </c>
      <c r="G307" s="1" t="s">
        <v>3858</v>
      </c>
      <c r="H307" s="1" t="s">
        <v>3859</v>
      </c>
      <c r="I307" s="1" t="s">
        <v>3445</v>
      </c>
      <c r="J307" s="1">
        <v>5.77</v>
      </c>
    </row>
    <row r="308" spans="2:10" ht="15.75" thickTop="1" x14ac:dyDescent="0.25">
      <c r="B308" s="1" t="s">
        <v>3227</v>
      </c>
      <c r="C308" s="1" t="s">
        <v>3440</v>
      </c>
      <c r="D308" s="1" t="s">
        <v>3441</v>
      </c>
      <c r="E308" s="1">
        <v>23</v>
      </c>
      <c r="F308" s="1" t="s">
        <v>3800</v>
      </c>
      <c r="G308" s="1" t="s">
        <v>3860</v>
      </c>
      <c r="H308" s="1" t="s">
        <v>3861</v>
      </c>
      <c r="I308" s="1" t="s">
        <v>3445</v>
      </c>
      <c r="J308" s="1">
        <v>6.11</v>
      </c>
    </row>
    <row r="309" spans="2:10" ht="15.75" thickTop="1" x14ac:dyDescent="0.25">
      <c r="B309" s="1" t="s">
        <v>3227</v>
      </c>
      <c r="C309" s="1" t="s">
        <v>3440</v>
      </c>
      <c r="D309" s="1" t="s">
        <v>3441</v>
      </c>
      <c r="E309" s="1">
        <v>23</v>
      </c>
      <c r="F309" s="1" t="s">
        <v>3800</v>
      </c>
      <c r="G309" s="1" t="s">
        <v>3862</v>
      </c>
      <c r="H309" s="1" t="s">
        <v>3863</v>
      </c>
      <c r="I309" s="1" t="s">
        <v>3445</v>
      </c>
      <c r="J309" s="1">
        <v>8.6300000000000008</v>
      </c>
    </row>
    <row r="310" spans="2:10" ht="15.75" thickTop="1" x14ac:dyDescent="0.25">
      <c r="B310" s="1" t="s">
        <v>3227</v>
      </c>
      <c r="C310" s="1" t="s">
        <v>3440</v>
      </c>
      <c r="D310" s="1" t="s">
        <v>3441</v>
      </c>
      <c r="E310" s="1">
        <v>23</v>
      </c>
      <c r="F310" s="1" t="s">
        <v>3800</v>
      </c>
      <c r="G310" s="1" t="s">
        <v>3864</v>
      </c>
      <c r="H310" s="1" t="s">
        <v>3865</v>
      </c>
      <c r="I310" s="1" t="s">
        <v>3445</v>
      </c>
      <c r="J310" s="1">
        <v>8.6300000000000008</v>
      </c>
    </row>
    <row r="311" spans="2:10" ht="15.75" thickTop="1" x14ac:dyDescent="0.25">
      <c r="B311" s="1" t="s">
        <v>3227</v>
      </c>
      <c r="C311" s="1" t="s">
        <v>3440</v>
      </c>
      <c r="D311" s="1" t="s">
        <v>3441</v>
      </c>
      <c r="E311" s="1">
        <v>23</v>
      </c>
      <c r="F311" s="1" t="s">
        <v>3800</v>
      </c>
      <c r="G311" s="1" t="s">
        <v>3866</v>
      </c>
      <c r="H311" s="1" t="s">
        <v>3867</v>
      </c>
      <c r="I311" s="1" t="s">
        <v>3445</v>
      </c>
      <c r="J311" s="1">
        <v>7.29</v>
      </c>
    </row>
    <row r="312" spans="2:10" ht="15.75" thickTop="1" x14ac:dyDescent="0.25">
      <c r="B312" s="1" t="s">
        <v>3227</v>
      </c>
      <c r="C312" s="1" t="s">
        <v>3440</v>
      </c>
      <c r="D312" s="1" t="s">
        <v>3441</v>
      </c>
      <c r="E312" s="1">
        <v>23</v>
      </c>
      <c r="F312" s="1" t="s">
        <v>3800</v>
      </c>
      <c r="G312" s="1" t="s">
        <v>3868</v>
      </c>
      <c r="H312" s="1" t="s">
        <v>3869</v>
      </c>
      <c r="I312" s="1" t="s">
        <v>3445</v>
      </c>
      <c r="J312" s="1">
        <v>7.63</v>
      </c>
    </row>
    <row r="313" spans="2:10" ht="15.75" thickTop="1" x14ac:dyDescent="0.25">
      <c r="B313" s="1" t="s">
        <v>3227</v>
      </c>
      <c r="C313" s="1" t="s">
        <v>3440</v>
      </c>
      <c r="D313" s="1" t="s">
        <v>3441</v>
      </c>
      <c r="E313" s="1">
        <v>23</v>
      </c>
      <c r="F313" s="1" t="s">
        <v>3800</v>
      </c>
      <c r="G313" s="1" t="s">
        <v>3870</v>
      </c>
      <c r="H313" s="1" t="s">
        <v>3871</v>
      </c>
      <c r="I313" s="1" t="s">
        <v>3445</v>
      </c>
      <c r="J313" s="1">
        <v>12.89</v>
      </c>
    </row>
    <row r="314" spans="2:10" ht="15.75" thickTop="1" x14ac:dyDescent="0.25">
      <c r="B314" s="1" t="s">
        <v>3227</v>
      </c>
      <c r="C314" s="1" t="s">
        <v>3440</v>
      </c>
      <c r="D314" s="1" t="s">
        <v>3441</v>
      </c>
      <c r="E314" s="1">
        <v>23</v>
      </c>
      <c r="F314" s="1" t="s">
        <v>3800</v>
      </c>
      <c r="G314" s="1" t="s">
        <v>3872</v>
      </c>
      <c r="H314" s="1" t="s">
        <v>3873</v>
      </c>
      <c r="I314" s="1" t="s">
        <v>3445</v>
      </c>
      <c r="J314" s="1">
        <v>12.26</v>
      </c>
    </row>
    <row r="315" spans="2:10" ht="15.75" thickTop="1" x14ac:dyDescent="0.25">
      <c r="B315" s="1" t="s">
        <v>3227</v>
      </c>
      <c r="C315" s="1" t="s">
        <v>3440</v>
      </c>
      <c r="D315" s="1" t="s">
        <v>3441</v>
      </c>
      <c r="E315" s="1">
        <v>23</v>
      </c>
      <c r="F315" s="1" t="s">
        <v>3800</v>
      </c>
      <c r="G315" s="1" t="s">
        <v>3874</v>
      </c>
      <c r="H315" s="1" t="s">
        <v>3875</v>
      </c>
      <c r="I315" s="1" t="s">
        <v>3445</v>
      </c>
      <c r="J315" s="1">
        <v>12.89</v>
      </c>
    </row>
    <row r="316" spans="2:10" ht="15.75" thickTop="1" x14ac:dyDescent="0.25">
      <c r="B316" s="1" t="s">
        <v>3227</v>
      </c>
      <c r="C316" s="1" t="s">
        <v>3440</v>
      </c>
      <c r="D316" s="1" t="s">
        <v>3441</v>
      </c>
      <c r="E316" s="1">
        <v>23</v>
      </c>
      <c r="F316" s="1" t="s">
        <v>3800</v>
      </c>
      <c r="G316" s="1" t="s">
        <v>3876</v>
      </c>
      <c r="H316" s="1" t="s">
        <v>3877</v>
      </c>
      <c r="I316" s="1" t="s">
        <v>3445</v>
      </c>
      <c r="J316" s="1">
        <v>8.6300000000000008</v>
      </c>
    </row>
    <row r="317" spans="2:10" ht="15.75" thickTop="1" x14ac:dyDescent="0.25">
      <c r="B317" s="1" t="s">
        <v>3227</v>
      </c>
      <c r="C317" s="1" t="s">
        <v>3440</v>
      </c>
      <c r="D317" s="1" t="s">
        <v>3441</v>
      </c>
      <c r="E317" s="1">
        <v>23</v>
      </c>
      <c r="F317" s="1" t="s">
        <v>3800</v>
      </c>
      <c r="G317" s="1" t="s">
        <v>3878</v>
      </c>
      <c r="H317" s="1" t="s">
        <v>3879</v>
      </c>
      <c r="I317" s="1" t="s">
        <v>3445</v>
      </c>
      <c r="J317" s="1">
        <v>13.71</v>
      </c>
    </row>
    <row r="318" spans="2:10" ht="15.75" thickTop="1" x14ac:dyDescent="0.25">
      <c r="B318" s="1" t="s">
        <v>3227</v>
      </c>
      <c r="C318" s="1" t="s">
        <v>3440</v>
      </c>
      <c r="D318" s="1" t="s">
        <v>3441</v>
      </c>
      <c r="E318" s="1">
        <v>23</v>
      </c>
      <c r="F318" s="1" t="s">
        <v>3800</v>
      </c>
      <c r="G318" s="1" t="s">
        <v>3880</v>
      </c>
      <c r="H318" s="1" t="s">
        <v>3881</v>
      </c>
      <c r="I318" s="1" t="s">
        <v>3445</v>
      </c>
      <c r="J318" s="1">
        <v>30.41</v>
      </c>
    </row>
    <row r="319" spans="2:10" ht="15.75" thickTop="1" x14ac:dyDescent="0.25">
      <c r="B319" s="1" t="s">
        <v>3227</v>
      </c>
      <c r="C319" s="1" t="s">
        <v>3440</v>
      </c>
      <c r="D319" s="1" t="s">
        <v>3441</v>
      </c>
      <c r="E319" s="1">
        <v>23</v>
      </c>
      <c r="F319" s="1" t="s">
        <v>3800</v>
      </c>
      <c r="G319" s="1" t="s">
        <v>3882</v>
      </c>
      <c r="H319" s="1" t="s">
        <v>3883</v>
      </c>
      <c r="I319" s="1" t="s">
        <v>3445</v>
      </c>
      <c r="J319" s="1">
        <v>6.11</v>
      </c>
    </row>
    <row r="320" spans="2:10" ht="15.75" thickTop="1" x14ac:dyDescent="0.25">
      <c r="B320" s="1" t="s">
        <v>3227</v>
      </c>
      <c r="C320" s="1" t="s">
        <v>3440</v>
      </c>
      <c r="D320" s="1" t="s">
        <v>3441</v>
      </c>
      <c r="E320" s="1">
        <v>23</v>
      </c>
      <c r="F320" s="1" t="s">
        <v>3800</v>
      </c>
      <c r="G320" s="1" t="s">
        <v>3884</v>
      </c>
      <c r="H320" s="1" t="s">
        <v>3885</v>
      </c>
      <c r="I320" s="1" t="s">
        <v>3445</v>
      </c>
      <c r="J320" s="1">
        <v>7.63</v>
      </c>
    </row>
    <row r="321" spans="2:10" ht="15.75" thickTop="1" x14ac:dyDescent="0.25">
      <c r="B321" s="1" t="s">
        <v>3227</v>
      </c>
      <c r="C321" s="1" t="s">
        <v>3440</v>
      </c>
      <c r="D321" s="1" t="s">
        <v>3441</v>
      </c>
      <c r="E321" s="1">
        <v>23</v>
      </c>
      <c r="F321" s="1" t="s">
        <v>3800</v>
      </c>
      <c r="G321" s="1" t="s">
        <v>3886</v>
      </c>
      <c r="H321" s="1" t="s">
        <v>3887</v>
      </c>
      <c r="I321" s="1" t="s">
        <v>3445</v>
      </c>
      <c r="J321" s="1">
        <v>12</v>
      </c>
    </row>
    <row r="322" spans="2:10" ht="15.75" thickTop="1" x14ac:dyDescent="0.25">
      <c r="B322" s="1" t="s">
        <v>3227</v>
      </c>
      <c r="C322" s="1" t="s">
        <v>3440</v>
      </c>
      <c r="D322" s="1" t="s">
        <v>3441</v>
      </c>
      <c r="E322" s="1">
        <v>23</v>
      </c>
      <c r="F322" s="1" t="s">
        <v>3800</v>
      </c>
      <c r="G322" s="1" t="s">
        <v>3888</v>
      </c>
      <c r="H322" s="1" t="s">
        <v>3889</v>
      </c>
      <c r="I322" s="1" t="s">
        <v>3445</v>
      </c>
      <c r="J322" s="1">
        <v>13.71</v>
      </c>
    </row>
    <row r="323" spans="2:10" ht="15.75" thickTop="1" x14ac:dyDescent="0.25">
      <c r="B323" s="1" t="s">
        <v>3227</v>
      </c>
      <c r="C323" s="1" t="s">
        <v>3440</v>
      </c>
      <c r="D323" s="1" t="s">
        <v>3441</v>
      </c>
      <c r="E323" s="1">
        <v>23</v>
      </c>
      <c r="F323" s="1" t="s">
        <v>3800</v>
      </c>
      <c r="G323" s="1" t="s">
        <v>3890</v>
      </c>
      <c r="H323" s="1" t="s">
        <v>3891</v>
      </c>
      <c r="I323" s="1" t="s">
        <v>3445</v>
      </c>
      <c r="J323" s="1">
        <v>23.04</v>
      </c>
    </row>
    <row r="324" spans="2:10" ht="15.75" thickTop="1" x14ac:dyDescent="0.25">
      <c r="B324" s="1" t="s">
        <v>3227</v>
      </c>
      <c r="C324" s="1" t="s">
        <v>3440</v>
      </c>
      <c r="D324" s="1" t="s">
        <v>3441</v>
      </c>
      <c r="E324" s="1">
        <v>23</v>
      </c>
      <c r="F324" s="1" t="s">
        <v>3800</v>
      </c>
      <c r="G324" s="1" t="s">
        <v>3892</v>
      </c>
      <c r="H324" s="1" t="s">
        <v>3893</v>
      </c>
      <c r="I324" s="1" t="s">
        <v>3445</v>
      </c>
      <c r="J324" s="1">
        <v>30.41</v>
      </c>
    </row>
    <row r="325" spans="2:10" ht="15.75" thickTop="1" x14ac:dyDescent="0.25">
      <c r="B325" s="1" t="s">
        <v>3227</v>
      </c>
      <c r="C325" s="1" t="s">
        <v>3440</v>
      </c>
      <c r="D325" s="1" t="s">
        <v>3441</v>
      </c>
      <c r="E325" s="1">
        <v>23</v>
      </c>
      <c r="F325" s="1" t="s">
        <v>3800</v>
      </c>
      <c r="G325" s="1" t="s">
        <v>3894</v>
      </c>
      <c r="H325" s="1" t="s">
        <v>3895</v>
      </c>
      <c r="I325" s="1" t="s">
        <v>3445</v>
      </c>
      <c r="J325" s="1">
        <v>16.59</v>
      </c>
    </row>
    <row r="326" spans="2:10" ht="15.75" thickTop="1" x14ac:dyDescent="0.25">
      <c r="B326" s="1" t="s">
        <v>3227</v>
      </c>
      <c r="C326" s="1" t="s">
        <v>3440</v>
      </c>
      <c r="D326" s="1" t="s">
        <v>3441</v>
      </c>
      <c r="E326" s="1">
        <v>23</v>
      </c>
      <c r="F326" s="1" t="s">
        <v>3800</v>
      </c>
      <c r="G326" s="1" t="s">
        <v>3896</v>
      </c>
      <c r="H326" s="1" t="s">
        <v>3897</v>
      </c>
      <c r="I326" s="1" t="s">
        <v>3445</v>
      </c>
      <c r="J326" s="1">
        <v>23.04</v>
      </c>
    </row>
    <row r="327" spans="2:10" ht="15.75" thickTop="1" x14ac:dyDescent="0.25">
      <c r="B327" s="1" t="s">
        <v>3227</v>
      </c>
      <c r="C327" s="1" t="s">
        <v>3440</v>
      </c>
      <c r="D327" s="1" t="s">
        <v>3441</v>
      </c>
      <c r="E327" s="1">
        <v>23</v>
      </c>
      <c r="F327" s="1" t="s">
        <v>3800</v>
      </c>
      <c r="G327" s="1" t="s">
        <v>3898</v>
      </c>
      <c r="H327" s="1" t="s">
        <v>3899</v>
      </c>
      <c r="I327" s="1" t="s">
        <v>3445</v>
      </c>
      <c r="J327" s="1">
        <v>30.41</v>
      </c>
    </row>
    <row r="328" spans="2:10" ht="15.75" thickTop="1" x14ac:dyDescent="0.25">
      <c r="B328" s="1" t="s">
        <v>3227</v>
      </c>
      <c r="C328" s="1" t="s">
        <v>3440</v>
      </c>
      <c r="D328" s="1" t="s">
        <v>3441</v>
      </c>
      <c r="E328" s="1">
        <v>23</v>
      </c>
      <c r="F328" s="1" t="s">
        <v>3800</v>
      </c>
      <c r="G328" s="1" t="s">
        <v>3900</v>
      </c>
      <c r="H328" s="1" t="s">
        <v>3901</v>
      </c>
      <c r="I328" s="1" t="s">
        <v>3445</v>
      </c>
      <c r="J328" s="1">
        <v>7.63</v>
      </c>
    </row>
    <row r="329" spans="2:10" ht="15.75" thickTop="1" x14ac:dyDescent="0.25">
      <c r="B329" s="1" t="s">
        <v>3227</v>
      </c>
      <c r="C329" s="1" t="s">
        <v>3440</v>
      </c>
      <c r="D329" s="1" t="s">
        <v>3441</v>
      </c>
      <c r="E329" s="1">
        <v>23</v>
      </c>
      <c r="F329" s="1" t="s">
        <v>3800</v>
      </c>
      <c r="G329" s="1" t="s">
        <v>3902</v>
      </c>
      <c r="H329" s="1" t="s">
        <v>3903</v>
      </c>
      <c r="I329" s="1" t="s">
        <v>3445</v>
      </c>
      <c r="J329" s="1">
        <v>13.71</v>
      </c>
    </row>
    <row r="330" spans="2:10" ht="15.75" thickTop="1" x14ac:dyDescent="0.25">
      <c r="B330" s="1" t="s">
        <v>3227</v>
      </c>
      <c r="C330" s="1" t="s">
        <v>3440</v>
      </c>
      <c r="D330" s="1" t="s">
        <v>3441</v>
      </c>
      <c r="E330" s="1">
        <v>23</v>
      </c>
      <c r="F330" s="1" t="s">
        <v>3800</v>
      </c>
      <c r="G330" s="1" t="s">
        <v>3904</v>
      </c>
      <c r="H330" s="1" t="s">
        <v>3905</v>
      </c>
      <c r="I330" s="1" t="s">
        <v>3445</v>
      </c>
      <c r="J330" s="1">
        <v>8.8000000000000007</v>
      </c>
    </row>
    <row r="331" spans="2:10" ht="15.75" thickTop="1" x14ac:dyDescent="0.25">
      <c r="B331" s="1" t="s">
        <v>3227</v>
      </c>
      <c r="C331" s="1" t="s">
        <v>3440</v>
      </c>
      <c r="D331" s="1" t="s">
        <v>3441</v>
      </c>
      <c r="E331" s="1">
        <v>23</v>
      </c>
      <c r="F331" s="1" t="s">
        <v>3800</v>
      </c>
      <c r="G331" s="1" t="s">
        <v>3906</v>
      </c>
      <c r="H331" s="1" t="s">
        <v>3907</v>
      </c>
      <c r="I331" s="1" t="s">
        <v>3445</v>
      </c>
      <c r="J331" s="1">
        <v>2.56</v>
      </c>
    </row>
    <row r="332" spans="2:10" ht="15.75" thickTop="1" x14ac:dyDescent="0.25">
      <c r="B332" s="1" t="s">
        <v>3227</v>
      </c>
      <c r="C332" s="1" t="s">
        <v>3440</v>
      </c>
      <c r="D332" s="1" t="s">
        <v>3441</v>
      </c>
      <c r="E332" s="1">
        <v>23</v>
      </c>
      <c r="F332" s="1" t="s">
        <v>3800</v>
      </c>
      <c r="G332" s="1" t="s">
        <v>3908</v>
      </c>
      <c r="H332" s="1" t="s">
        <v>3909</v>
      </c>
      <c r="I332" s="1" t="s">
        <v>3445</v>
      </c>
      <c r="J332" s="1">
        <v>2.93</v>
      </c>
    </row>
    <row r="333" spans="2:10" ht="15.75" thickTop="1" x14ac:dyDescent="0.25">
      <c r="B333" s="1" t="s">
        <v>3227</v>
      </c>
      <c r="C333" s="1" t="s">
        <v>3440</v>
      </c>
      <c r="D333" s="1" t="s">
        <v>3441</v>
      </c>
      <c r="E333" s="1">
        <v>23</v>
      </c>
      <c r="F333" s="1" t="s">
        <v>3800</v>
      </c>
      <c r="G333" s="1" t="s">
        <v>3910</v>
      </c>
      <c r="H333" s="1" t="s">
        <v>3911</v>
      </c>
      <c r="I333" s="1" t="s">
        <v>3445</v>
      </c>
      <c r="J333" s="1">
        <v>3.07</v>
      </c>
    </row>
    <row r="334" spans="2:10" ht="15.75" thickTop="1" x14ac:dyDescent="0.25">
      <c r="B334" s="1" t="s">
        <v>3227</v>
      </c>
      <c r="C334" s="1" t="s">
        <v>3440</v>
      </c>
      <c r="D334" s="1" t="s">
        <v>3441</v>
      </c>
      <c r="E334" s="1">
        <v>23</v>
      </c>
      <c r="F334" s="1" t="s">
        <v>3800</v>
      </c>
      <c r="G334" s="1" t="s">
        <v>3912</v>
      </c>
      <c r="H334" s="1" t="s">
        <v>3913</v>
      </c>
      <c r="I334" s="1" t="s">
        <v>3445</v>
      </c>
      <c r="J334" s="1">
        <v>5.92</v>
      </c>
    </row>
    <row r="335" spans="2:10" ht="15.75" thickTop="1" x14ac:dyDescent="0.25">
      <c r="B335" s="1" t="s">
        <v>3227</v>
      </c>
      <c r="C335" s="1" t="s">
        <v>3440</v>
      </c>
      <c r="D335" s="1" t="s">
        <v>3441</v>
      </c>
      <c r="E335" s="1">
        <v>23</v>
      </c>
      <c r="F335" s="1" t="s">
        <v>3800</v>
      </c>
      <c r="G335" s="1" t="s">
        <v>3914</v>
      </c>
      <c r="H335" s="1" t="s">
        <v>3915</v>
      </c>
      <c r="I335" s="1" t="s">
        <v>3445</v>
      </c>
      <c r="J335" s="1">
        <v>8.19</v>
      </c>
    </row>
    <row r="336" spans="2:10" ht="15.75" thickTop="1" x14ac:dyDescent="0.25">
      <c r="B336" s="1" t="s">
        <v>3227</v>
      </c>
      <c r="C336" s="1" t="s">
        <v>3440</v>
      </c>
      <c r="D336" s="1" t="s">
        <v>3441</v>
      </c>
      <c r="E336" s="1">
        <v>23</v>
      </c>
      <c r="F336" s="1" t="s">
        <v>3800</v>
      </c>
      <c r="G336" s="1" t="s">
        <v>3916</v>
      </c>
      <c r="H336" s="1" t="s">
        <v>3917</v>
      </c>
      <c r="I336" s="1" t="s">
        <v>3445</v>
      </c>
      <c r="J336" s="1">
        <v>12</v>
      </c>
    </row>
    <row r="337" spans="2:10" ht="15.75" thickTop="1" x14ac:dyDescent="0.25">
      <c r="B337" s="1" t="s">
        <v>3227</v>
      </c>
      <c r="C337" s="1" t="s">
        <v>3440</v>
      </c>
      <c r="D337" s="1" t="s">
        <v>3441</v>
      </c>
      <c r="E337" s="1">
        <v>23</v>
      </c>
      <c r="F337" s="1" t="s">
        <v>3800</v>
      </c>
      <c r="G337" s="1" t="s">
        <v>3918</v>
      </c>
      <c r="H337" s="1" t="s">
        <v>3919</v>
      </c>
      <c r="I337" s="1" t="s">
        <v>3445</v>
      </c>
      <c r="J337" s="1">
        <v>16.440000000000001</v>
      </c>
    </row>
    <row r="338" spans="2:10" ht="15.75" thickTop="1" x14ac:dyDescent="0.25">
      <c r="B338" s="1" t="s">
        <v>3227</v>
      </c>
      <c r="C338" s="1" t="s">
        <v>3440</v>
      </c>
      <c r="D338" s="1" t="s">
        <v>3441</v>
      </c>
      <c r="E338" s="1">
        <v>23</v>
      </c>
      <c r="F338" s="1" t="s">
        <v>3800</v>
      </c>
      <c r="G338" s="1" t="s">
        <v>3920</v>
      </c>
      <c r="H338" s="1" t="s">
        <v>3921</v>
      </c>
      <c r="I338" s="1" t="s">
        <v>3445</v>
      </c>
      <c r="J338" s="1">
        <v>27.89</v>
      </c>
    </row>
    <row r="339" spans="2:10" ht="15.75" thickTop="1" x14ac:dyDescent="0.25">
      <c r="B339" s="1" t="s">
        <v>3227</v>
      </c>
      <c r="C339" s="1" t="s">
        <v>3440</v>
      </c>
      <c r="D339" s="1" t="s">
        <v>3441</v>
      </c>
      <c r="E339" s="1">
        <v>23</v>
      </c>
      <c r="F339" s="1" t="s">
        <v>3800</v>
      </c>
      <c r="G339" s="1" t="s">
        <v>3922</v>
      </c>
      <c r="H339" s="1" t="s">
        <v>3923</v>
      </c>
      <c r="I339" s="1" t="s">
        <v>3445</v>
      </c>
      <c r="J339" s="1">
        <v>15</v>
      </c>
    </row>
    <row r="340" spans="2:10" ht="15.75" thickTop="1" x14ac:dyDescent="0.25">
      <c r="B340" s="1" t="s">
        <v>3227</v>
      </c>
      <c r="C340" s="1" t="s">
        <v>3440</v>
      </c>
      <c r="D340" s="1" t="s">
        <v>3441</v>
      </c>
      <c r="E340" s="1">
        <v>23</v>
      </c>
      <c r="F340" s="1" t="s">
        <v>3800</v>
      </c>
      <c r="G340" s="1" t="s">
        <v>3924</v>
      </c>
      <c r="H340" s="1" t="s">
        <v>3925</v>
      </c>
      <c r="I340" s="1" t="s">
        <v>3445</v>
      </c>
      <c r="J340" s="1">
        <v>19.45</v>
      </c>
    </row>
    <row r="341" spans="2:10" ht="15.75" thickTop="1" x14ac:dyDescent="0.25">
      <c r="B341" s="1" t="s">
        <v>3227</v>
      </c>
      <c r="C341" s="1" t="s">
        <v>3440</v>
      </c>
      <c r="D341" s="1" t="s">
        <v>3441</v>
      </c>
      <c r="E341" s="1">
        <v>23</v>
      </c>
      <c r="F341" s="1" t="s">
        <v>3800</v>
      </c>
      <c r="G341" s="1" t="s">
        <v>3926</v>
      </c>
      <c r="H341" s="1" t="s">
        <v>3927</v>
      </c>
      <c r="I341" s="1" t="s">
        <v>3445</v>
      </c>
      <c r="J341" s="1">
        <v>27.99</v>
      </c>
    </row>
    <row r="342" spans="2:10" ht="15.75" thickTop="1" x14ac:dyDescent="0.25">
      <c r="B342" s="1" t="s">
        <v>3227</v>
      </c>
      <c r="C342" s="1" t="s">
        <v>3440</v>
      </c>
      <c r="D342" s="1" t="s">
        <v>3441</v>
      </c>
      <c r="E342" s="1">
        <v>23</v>
      </c>
      <c r="F342" s="1" t="s">
        <v>3800</v>
      </c>
      <c r="G342" s="1" t="s">
        <v>3928</v>
      </c>
      <c r="H342" s="1" t="s">
        <v>3929</v>
      </c>
      <c r="I342" s="1" t="s">
        <v>3445</v>
      </c>
      <c r="J342" s="1">
        <v>27.99</v>
      </c>
    </row>
    <row r="343" spans="2:10" ht="15.75" thickTop="1" x14ac:dyDescent="0.25">
      <c r="B343" s="1" t="s">
        <v>3227</v>
      </c>
      <c r="C343" s="1" t="s">
        <v>3440</v>
      </c>
      <c r="D343" s="1" t="s">
        <v>3441</v>
      </c>
      <c r="E343" s="1">
        <v>23</v>
      </c>
      <c r="F343" s="1" t="s">
        <v>3800</v>
      </c>
      <c r="G343" s="1" t="s">
        <v>3930</v>
      </c>
      <c r="H343" s="1" t="s">
        <v>3931</v>
      </c>
      <c r="I343" s="1" t="s">
        <v>3445</v>
      </c>
      <c r="J343" s="1">
        <v>33.619999999999997</v>
      </c>
    </row>
    <row r="344" spans="2:10" ht="15.75" thickTop="1" x14ac:dyDescent="0.25">
      <c r="B344" s="1" t="s">
        <v>3227</v>
      </c>
      <c r="C344" s="1" t="s">
        <v>3440</v>
      </c>
      <c r="D344" s="1" t="s">
        <v>3441</v>
      </c>
      <c r="E344" s="1">
        <v>23</v>
      </c>
      <c r="F344" s="1" t="s">
        <v>3800</v>
      </c>
      <c r="G344" s="1" t="s">
        <v>3932</v>
      </c>
      <c r="H344" s="1" t="s">
        <v>3933</v>
      </c>
      <c r="I344" s="1" t="s">
        <v>3445</v>
      </c>
      <c r="J344" s="1">
        <v>43.78</v>
      </c>
    </row>
    <row r="345" spans="2:10" ht="15.75" thickTop="1" x14ac:dyDescent="0.25">
      <c r="B345" s="1" t="s">
        <v>3227</v>
      </c>
      <c r="C345" s="1" t="s">
        <v>3440</v>
      </c>
      <c r="D345" s="1" t="s">
        <v>3441</v>
      </c>
      <c r="E345" s="1">
        <v>23</v>
      </c>
      <c r="F345" s="1" t="s">
        <v>3800</v>
      </c>
      <c r="G345" s="1" t="s">
        <v>3934</v>
      </c>
      <c r="H345" s="1" t="s">
        <v>3935</v>
      </c>
      <c r="I345" s="1" t="s">
        <v>3445</v>
      </c>
      <c r="J345" s="1">
        <v>14.59</v>
      </c>
    </row>
    <row r="346" spans="2:10" ht="15.75" thickTop="1" x14ac:dyDescent="0.25">
      <c r="B346" s="1" t="s">
        <v>3227</v>
      </c>
      <c r="C346" s="1" t="s">
        <v>3440</v>
      </c>
      <c r="D346" s="1" t="s">
        <v>3441</v>
      </c>
      <c r="E346" s="1">
        <v>23</v>
      </c>
      <c r="F346" s="1" t="s">
        <v>3800</v>
      </c>
      <c r="G346" s="1" t="s">
        <v>3936</v>
      </c>
      <c r="H346" s="1" t="s">
        <v>3937</v>
      </c>
      <c r="I346" s="1" t="s">
        <v>3445</v>
      </c>
      <c r="J346" s="1">
        <v>25.81</v>
      </c>
    </row>
    <row r="347" spans="2:10" ht="15.75" thickTop="1" x14ac:dyDescent="0.25">
      <c r="B347" s="1" t="s">
        <v>3227</v>
      </c>
      <c r="C347" s="1" t="s">
        <v>3440</v>
      </c>
      <c r="D347" s="1" t="s">
        <v>3441</v>
      </c>
      <c r="E347" s="1">
        <v>23</v>
      </c>
      <c r="F347" s="1" t="s">
        <v>3800</v>
      </c>
      <c r="G347" s="1" t="s">
        <v>3938</v>
      </c>
      <c r="H347" s="1" t="s">
        <v>3939</v>
      </c>
      <c r="I347" s="1" t="s">
        <v>3445</v>
      </c>
      <c r="J347" s="1">
        <v>27.22</v>
      </c>
    </row>
    <row r="348" spans="2:10" ht="15.75" thickTop="1" x14ac:dyDescent="0.25">
      <c r="B348" s="1" t="s">
        <v>3227</v>
      </c>
      <c r="C348" s="1" t="s">
        <v>3440</v>
      </c>
      <c r="D348" s="1" t="s">
        <v>3441</v>
      </c>
      <c r="E348" s="1">
        <v>23</v>
      </c>
      <c r="F348" s="1" t="s">
        <v>3800</v>
      </c>
      <c r="G348" s="1" t="s">
        <v>3940</v>
      </c>
      <c r="H348" s="1" t="s">
        <v>3941</v>
      </c>
      <c r="I348" s="1" t="s">
        <v>3445</v>
      </c>
      <c r="J348" s="1">
        <v>38.29</v>
      </c>
    </row>
    <row r="349" spans="2:10" ht="15.75" thickTop="1" x14ac:dyDescent="0.25">
      <c r="B349" s="1" t="s">
        <v>3227</v>
      </c>
      <c r="C349" s="1" t="s">
        <v>3440</v>
      </c>
      <c r="D349" s="1" t="s">
        <v>3441</v>
      </c>
      <c r="E349" s="1">
        <v>23</v>
      </c>
      <c r="F349" s="1" t="s">
        <v>3800</v>
      </c>
      <c r="G349" s="1" t="s">
        <v>3942</v>
      </c>
      <c r="H349" s="1" t="s">
        <v>3943</v>
      </c>
      <c r="I349" s="1" t="s">
        <v>3445</v>
      </c>
      <c r="J349" s="1">
        <v>49.07</v>
      </c>
    </row>
    <row r="350" spans="2:10" ht="15.75" thickTop="1" x14ac:dyDescent="0.25">
      <c r="B350" s="1" t="s">
        <v>3227</v>
      </c>
      <c r="C350" s="1" t="s">
        <v>3440</v>
      </c>
      <c r="D350" s="1" t="s">
        <v>3441</v>
      </c>
      <c r="E350" s="1">
        <v>23</v>
      </c>
      <c r="F350" s="1" t="s">
        <v>3800</v>
      </c>
      <c r="G350" s="1" t="s">
        <v>3944</v>
      </c>
      <c r="H350" s="1" t="s">
        <v>3945</v>
      </c>
      <c r="I350" s="1" t="s">
        <v>3445</v>
      </c>
      <c r="J350" s="1">
        <v>49.07</v>
      </c>
    </row>
    <row r="351" spans="2:10" ht="15.75" thickTop="1" x14ac:dyDescent="0.25">
      <c r="B351" s="1" t="s">
        <v>3227</v>
      </c>
      <c r="C351" s="1" t="s">
        <v>3440</v>
      </c>
      <c r="D351" s="1" t="s">
        <v>3441</v>
      </c>
      <c r="E351" s="1">
        <v>23</v>
      </c>
      <c r="F351" s="1" t="s">
        <v>3800</v>
      </c>
      <c r="G351" s="1" t="s">
        <v>3946</v>
      </c>
      <c r="H351" s="1" t="s">
        <v>3947</v>
      </c>
      <c r="I351" s="1" t="s">
        <v>3445</v>
      </c>
      <c r="J351" s="1">
        <v>6.11</v>
      </c>
    </row>
    <row r="352" spans="2:10" ht="15.75" thickTop="1" x14ac:dyDescent="0.25">
      <c r="B352" s="1" t="s">
        <v>3227</v>
      </c>
      <c r="C352" s="1" t="s">
        <v>3440</v>
      </c>
      <c r="D352" s="1" t="s">
        <v>3441</v>
      </c>
      <c r="E352" s="1">
        <v>23</v>
      </c>
      <c r="F352" s="1" t="s">
        <v>3800</v>
      </c>
      <c r="G352" s="1" t="s">
        <v>3948</v>
      </c>
      <c r="H352" s="1" t="s">
        <v>3949</v>
      </c>
      <c r="I352" s="1" t="s">
        <v>3445</v>
      </c>
      <c r="J352" s="1">
        <v>12.26</v>
      </c>
    </row>
    <row r="353" spans="2:10" ht="15.75" thickTop="1" x14ac:dyDescent="0.25">
      <c r="B353" s="1" t="s">
        <v>3227</v>
      </c>
      <c r="C353" s="1" t="s">
        <v>3440</v>
      </c>
      <c r="D353" s="1" t="s">
        <v>3441</v>
      </c>
      <c r="E353" s="1">
        <v>23</v>
      </c>
      <c r="F353" s="1" t="s">
        <v>3800</v>
      </c>
      <c r="G353" s="1" t="s">
        <v>3950</v>
      </c>
      <c r="H353" s="1" t="s">
        <v>3951</v>
      </c>
      <c r="I353" s="1" t="s">
        <v>3445</v>
      </c>
      <c r="J353" s="1">
        <v>23.04</v>
      </c>
    </row>
    <row r="354" spans="2:10" ht="15.75" thickTop="1" x14ac:dyDescent="0.25">
      <c r="B354" s="1" t="s">
        <v>3227</v>
      </c>
      <c r="C354" s="1" t="s">
        <v>3440</v>
      </c>
      <c r="D354" s="1" t="s">
        <v>3441</v>
      </c>
      <c r="E354" s="1">
        <v>23</v>
      </c>
      <c r="F354" s="1" t="s">
        <v>3800</v>
      </c>
      <c r="G354" s="1" t="s">
        <v>3952</v>
      </c>
      <c r="H354" s="1" t="s">
        <v>3953</v>
      </c>
      <c r="I354" s="1" t="s">
        <v>3445</v>
      </c>
      <c r="J354" s="1">
        <v>49.07</v>
      </c>
    </row>
    <row r="355" spans="2:10" ht="15.75" thickTop="1" x14ac:dyDescent="0.25">
      <c r="B355" s="1" t="s">
        <v>3227</v>
      </c>
      <c r="C355" s="1" t="s">
        <v>3440</v>
      </c>
      <c r="D355" s="1" t="s">
        <v>3441</v>
      </c>
      <c r="E355" s="1">
        <v>23</v>
      </c>
      <c r="F355" s="1" t="s">
        <v>3800</v>
      </c>
      <c r="G355" s="1" t="s">
        <v>3954</v>
      </c>
      <c r="H355" s="1" t="s">
        <v>3955</v>
      </c>
      <c r="I355" s="1" t="s">
        <v>3445</v>
      </c>
      <c r="J355" s="1">
        <v>61.92</v>
      </c>
    </row>
    <row r="356" spans="2:10" ht="15.75" thickTop="1" x14ac:dyDescent="0.25">
      <c r="B356" s="1" t="s">
        <v>3227</v>
      </c>
      <c r="C356" s="1" t="s">
        <v>3440</v>
      </c>
      <c r="D356" s="1" t="s">
        <v>3441</v>
      </c>
      <c r="E356" s="1">
        <v>23</v>
      </c>
      <c r="F356" s="1" t="s">
        <v>3800</v>
      </c>
      <c r="G356" s="1" t="s">
        <v>3956</v>
      </c>
      <c r="H356" s="1" t="s">
        <v>3957</v>
      </c>
      <c r="I356" s="1" t="s">
        <v>3445</v>
      </c>
      <c r="J356" s="1">
        <v>13.71</v>
      </c>
    </row>
    <row r="357" spans="2:10" ht="15.75" thickTop="1" x14ac:dyDescent="0.25">
      <c r="B357" s="1" t="s">
        <v>3227</v>
      </c>
      <c r="C357" s="1" t="s">
        <v>3440</v>
      </c>
      <c r="D357" s="1" t="s">
        <v>3441</v>
      </c>
      <c r="E357" s="1">
        <v>23</v>
      </c>
      <c r="F357" s="1" t="s">
        <v>3800</v>
      </c>
      <c r="G357" s="1" t="s">
        <v>3958</v>
      </c>
      <c r="H357" s="1" t="s">
        <v>3959</v>
      </c>
      <c r="I357" s="1" t="s">
        <v>3445</v>
      </c>
      <c r="J357" s="1">
        <v>2.34</v>
      </c>
    </row>
    <row r="358" spans="2:10" ht="15.75" thickTop="1" x14ac:dyDescent="0.25">
      <c r="B358" s="1" t="s">
        <v>3227</v>
      </c>
      <c r="C358" s="1" t="s">
        <v>3440</v>
      </c>
      <c r="D358" s="1" t="s">
        <v>3441</v>
      </c>
      <c r="E358" s="1">
        <v>23</v>
      </c>
      <c r="F358" s="1" t="s">
        <v>3800</v>
      </c>
      <c r="G358" s="1" t="s">
        <v>3960</v>
      </c>
      <c r="H358" s="1" t="s">
        <v>3961</v>
      </c>
      <c r="I358" s="1" t="s">
        <v>3445</v>
      </c>
      <c r="J358" s="1">
        <v>2.34</v>
      </c>
    </row>
    <row r="359" spans="2:10" ht="15.75" thickTop="1" x14ac:dyDescent="0.25">
      <c r="B359" s="1" t="s">
        <v>3227</v>
      </c>
      <c r="C359" s="1" t="s">
        <v>3440</v>
      </c>
      <c r="D359" s="1" t="s">
        <v>3441</v>
      </c>
      <c r="E359" s="1">
        <v>23</v>
      </c>
      <c r="F359" s="1" t="s">
        <v>3800</v>
      </c>
      <c r="G359" s="1" t="s">
        <v>3962</v>
      </c>
      <c r="H359" s="1" t="s">
        <v>3963</v>
      </c>
      <c r="I359" s="1" t="s">
        <v>3445</v>
      </c>
      <c r="J359" s="1">
        <v>2.34</v>
      </c>
    </row>
    <row r="360" spans="2:10" ht="15.75" thickTop="1" x14ac:dyDescent="0.25">
      <c r="B360" s="1" t="s">
        <v>3227</v>
      </c>
      <c r="C360" s="1" t="s">
        <v>3440</v>
      </c>
      <c r="D360" s="1" t="s">
        <v>3441</v>
      </c>
      <c r="E360" s="1">
        <v>23</v>
      </c>
      <c r="F360" s="1" t="s">
        <v>3800</v>
      </c>
      <c r="G360" s="1" t="s">
        <v>3964</v>
      </c>
      <c r="H360" s="1" t="s">
        <v>3965</v>
      </c>
      <c r="I360" s="1" t="s">
        <v>3445</v>
      </c>
      <c r="J360" s="1">
        <v>3.29</v>
      </c>
    </row>
    <row r="361" spans="2:10" ht="15.75" thickTop="1" x14ac:dyDescent="0.25">
      <c r="B361" s="1" t="s">
        <v>3227</v>
      </c>
      <c r="C361" s="1" t="s">
        <v>3440</v>
      </c>
      <c r="D361" s="1" t="s">
        <v>3441</v>
      </c>
      <c r="E361" s="1">
        <v>23</v>
      </c>
      <c r="F361" s="1" t="s">
        <v>3800</v>
      </c>
      <c r="G361" s="1" t="s">
        <v>3966</v>
      </c>
      <c r="H361" s="1" t="s">
        <v>3967</v>
      </c>
      <c r="I361" s="1" t="s">
        <v>3445</v>
      </c>
      <c r="J361" s="1">
        <v>3.29</v>
      </c>
    </row>
    <row r="362" spans="2:10" ht="15.75" thickTop="1" x14ac:dyDescent="0.25">
      <c r="B362" s="1" t="s">
        <v>3227</v>
      </c>
      <c r="C362" s="1" t="s">
        <v>3440</v>
      </c>
      <c r="D362" s="1" t="s">
        <v>3441</v>
      </c>
      <c r="E362" s="1">
        <v>23</v>
      </c>
      <c r="F362" s="1" t="s">
        <v>3800</v>
      </c>
      <c r="G362" s="1" t="s">
        <v>3968</v>
      </c>
      <c r="H362" s="1" t="s">
        <v>3969</v>
      </c>
      <c r="I362" s="1" t="s">
        <v>3445</v>
      </c>
      <c r="J362" s="1">
        <v>3.29</v>
      </c>
    </row>
    <row r="363" spans="2:10" ht="15.75" thickTop="1" x14ac:dyDescent="0.25">
      <c r="B363" s="1" t="s">
        <v>3227</v>
      </c>
      <c r="C363" s="1" t="s">
        <v>3440</v>
      </c>
      <c r="D363" s="1" t="s">
        <v>3441</v>
      </c>
      <c r="E363" s="1">
        <v>23</v>
      </c>
      <c r="F363" s="1" t="s">
        <v>3800</v>
      </c>
      <c r="G363" s="1" t="s">
        <v>3970</v>
      </c>
      <c r="H363" s="1" t="s">
        <v>3971</v>
      </c>
      <c r="I363" s="1" t="s">
        <v>3445</v>
      </c>
      <c r="J363" s="1">
        <v>3.29</v>
      </c>
    </row>
    <row r="364" spans="2:10" ht="15.75" thickTop="1" x14ac:dyDescent="0.25">
      <c r="B364" s="1" t="s">
        <v>3227</v>
      </c>
      <c r="C364" s="1" t="s">
        <v>3440</v>
      </c>
      <c r="D364" s="1" t="s">
        <v>3441</v>
      </c>
      <c r="E364" s="1">
        <v>23</v>
      </c>
      <c r="F364" s="1" t="s">
        <v>3800</v>
      </c>
      <c r="G364" s="1" t="s">
        <v>3972</v>
      </c>
      <c r="H364" s="1" t="s">
        <v>3973</v>
      </c>
      <c r="I364" s="1" t="s">
        <v>3445</v>
      </c>
      <c r="J364" s="1">
        <v>3.29</v>
      </c>
    </row>
    <row r="365" spans="2:10" ht="15.75" thickTop="1" x14ac:dyDescent="0.25">
      <c r="B365" s="1" t="s">
        <v>3227</v>
      </c>
      <c r="C365" s="1" t="s">
        <v>3440</v>
      </c>
      <c r="D365" s="1" t="s">
        <v>3441</v>
      </c>
      <c r="E365" s="1">
        <v>23</v>
      </c>
      <c r="F365" s="1" t="s">
        <v>3800</v>
      </c>
      <c r="G365" s="1" t="s">
        <v>3974</v>
      </c>
      <c r="H365" s="1" t="s">
        <v>3975</v>
      </c>
      <c r="I365" s="1" t="s">
        <v>3445</v>
      </c>
      <c r="J365" s="1">
        <v>3.29</v>
      </c>
    </row>
    <row r="366" spans="2:10" ht="15.75" thickTop="1" x14ac:dyDescent="0.25">
      <c r="B366" s="1" t="s">
        <v>3227</v>
      </c>
      <c r="C366" s="1" t="s">
        <v>3440</v>
      </c>
      <c r="D366" s="1" t="s">
        <v>3441</v>
      </c>
      <c r="E366" s="1">
        <v>23</v>
      </c>
      <c r="F366" s="1" t="s">
        <v>3800</v>
      </c>
      <c r="G366" s="1" t="s">
        <v>3976</v>
      </c>
      <c r="H366" s="1" t="s">
        <v>3977</v>
      </c>
      <c r="I366" s="1" t="s">
        <v>3445</v>
      </c>
      <c r="J366" s="1">
        <v>4.4800000000000004</v>
      </c>
    </row>
    <row r="367" spans="2:10" ht="15.75" thickTop="1" x14ac:dyDescent="0.25">
      <c r="B367" s="1" t="s">
        <v>3227</v>
      </c>
      <c r="C367" s="1" t="s">
        <v>3440</v>
      </c>
      <c r="D367" s="1" t="s">
        <v>3441</v>
      </c>
      <c r="E367" s="1">
        <v>23</v>
      </c>
      <c r="F367" s="1" t="s">
        <v>3800</v>
      </c>
      <c r="G367" s="1" t="s">
        <v>3978</v>
      </c>
      <c r="H367" s="1" t="s">
        <v>3979</v>
      </c>
      <c r="I367" s="1" t="s">
        <v>3445</v>
      </c>
      <c r="J367" s="1">
        <v>4.4800000000000004</v>
      </c>
    </row>
    <row r="368" spans="2:10" ht="15.75" thickTop="1" x14ac:dyDescent="0.25">
      <c r="B368" s="1" t="s">
        <v>3227</v>
      </c>
      <c r="C368" s="1" t="s">
        <v>3440</v>
      </c>
      <c r="D368" s="1" t="s">
        <v>3441</v>
      </c>
      <c r="E368" s="1">
        <v>23</v>
      </c>
      <c r="F368" s="1" t="s">
        <v>3800</v>
      </c>
      <c r="G368" s="1" t="s">
        <v>3980</v>
      </c>
      <c r="H368" s="1" t="s">
        <v>3981</v>
      </c>
      <c r="I368" s="1" t="s">
        <v>3445</v>
      </c>
      <c r="J368" s="1">
        <v>4.4800000000000004</v>
      </c>
    </row>
    <row r="369" spans="2:10" ht="15.75" thickTop="1" x14ac:dyDescent="0.25">
      <c r="B369" s="1" t="s">
        <v>3227</v>
      </c>
      <c r="C369" s="1" t="s">
        <v>3440</v>
      </c>
      <c r="D369" s="1" t="s">
        <v>3441</v>
      </c>
      <c r="E369" s="1">
        <v>23</v>
      </c>
      <c r="F369" s="1" t="s">
        <v>3800</v>
      </c>
      <c r="G369" s="1" t="s">
        <v>3982</v>
      </c>
      <c r="H369" s="1" t="s">
        <v>3983</v>
      </c>
      <c r="I369" s="1" t="s">
        <v>3445</v>
      </c>
      <c r="J369" s="1">
        <v>4.18</v>
      </c>
    </row>
    <row r="370" spans="2:10" ht="15.75" thickTop="1" x14ac:dyDescent="0.25">
      <c r="B370" s="1" t="s">
        <v>3227</v>
      </c>
      <c r="C370" s="1" t="s">
        <v>3440</v>
      </c>
      <c r="D370" s="1" t="s">
        <v>3441</v>
      </c>
      <c r="E370" s="1">
        <v>23</v>
      </c>
      <c r="F370" s="1" t="s">
        <v>3800</v>
      </c>
      <c r="G370" s="1" t="s">
        <v>3984</v>
      </c>
      <c r="H370" s="1" t="s">
        <v>3985</v>
      </c>
      <c r="I370" s="1" t="s">
        <v>3445</v>
      </c>
      <c r="J370" s="1">
        <v>4.18</v>
      </c>
    </row>
    <row r="371" spans="2:10" ht="15.75" thickTop="1" x14ac:dyDescent="0.25">
      <c r="B371" s="1" t="s">
        <v>3227</v>
      </c>
      <c r="C371" s="1" t="s">
        <v>3440</v>
      </c>
      <c r="D371" s="1" t="s">
        <v>3441</v>
      </c>
      <c r="E371" s="1">
        <v>23</v>
      </c>
      <c r="F371" s="1" t="s">
        <v>3800</v>
      </c>
      <c r="G371" s="1" t="s">
        <v>3986</v>
      </c>
      <c r="H371" s="1" t="s">
        <v>3987</v>
      </c>
      <c r="I371" s="1" t="s">
        <v>3445</v>
      </c>
      <c r="J371" s="1">
        <v>4.29</v>
      </c>
    </row>
    <row r="372" spans="2:10" ht="15.75" thickTop="1" x14ac:dyDescent="0.25">
      <c r="B372" s="1" t="s">
        <v>3227</v>
      </c>
      <c r="C372" s="1" t="s">
        <v>3440</v>
      </c>
      <c r="D372" s="1" t="s">
        <v>3441</v>
      </c>
      <c r="E372" s="1">
        <v>23</v>
      </c>
      <c r="F372" s="1" t="s">
        <v>3800</v>
      </c>
      <c r="G372" s="1" t="s">
        <v>3988</v>
      </c>
      <c r="H372" s="1" t="s">
        <v>3989</v>
      </c>
      <c r="I372" s="1" t="s">
        <v>3445</v>
      </c>
      <c r="J372" s="1">
        <v>2.34</v>
      </c>
    </row>
    <row r="373" spans="2:10" ht="15.75" thickTop="1" x14ac:dyDescent="0.25">
      <c r="B373" s="1" t="s">
        <v>3227</v>
      </c>
      <c r="C373" s="1" t="s">
        <v>3440</v>
      </c>
      <c r="D373" s="1" t="s">
        <v>3441</v>
      </c>
      <c r="E373" s="1">
        <v>23</v>
      </c>
      <c r="F373" s="1" t="s">
        <v>3800</v>
      </c>
      <c r="G373" s="1" t="s">
        <v>3990</v>
      </c>
      <c r="H373" s="1" t="s">
        <v>3991</v>
      </c>
      <c r="I373" s="1" t="s">
        <v>3445</v>
      </c>
      <c r="J373" s="1">
        <v>2.34</v>
      </c>
    </row>
    <row r="374" spans="2:10" ht="15.75" thickTop="1" x14ac:dyDescent="0.25">
      <c r="B374" s="1" t="s">
        <v>3227</v>
      </c>
      <c r="C374" s="1" t="s">
        <v>3440</v>
      </c>
      <c r="D374" s="1" t="s">
        <v>3441</v>
      </c>
      <c r="E374" s="1">
        <v>23</v>
      </c>
      <c r="F374" s="1" t="s">
        <v>3800</v>
      </c>
      <c r="G374" s="1" t="s">
        <v>3992</v>
      </c>
      <c r="H374" s="1" t="s">
        <v>3993</v>
      </c>
      <c r="I374" s="1" t="s">
        <v>3445</v>
      </c>
      <c r="J374" s="1">
        <v>2.34</v>
      </c>
    </row>
    <row r="375" spans="2:10" ht="15.75" thickTop="1" x14ac:dyDescent="0.25">
      <c r="B375" s="1" t="s">
        <v>3227</v>
      </c>
      <c r="C375" s="1" t="s">
        <v>3440</v>
      </c>
      <c r="D375" s="1" t="s">
        <v>3441</v>
      </c>
      <c r="E375" s="1">
        <v>23</v>
      </c>
      <c r="F375" s="1" t="s">
        <v>3800</v>
      </c>
      <c r="G375" s="1" t="s">
        <v>3994</v>
      </c>
      <c r="H375" s="1" t="s">
        <v>3995</v>
      </c>
      <c r="I375" s="1" t="s">
        <v>3445</v>
      </c>
      <c r="J375" s="1">
        <v>2.34</v>
      </c>
    </row>
    <row r="376" spans="2:10" ht="15.75" thickTop="1" x14ac:dyDescent="0.25">
      <c r="B376" s="1" t="s">
        <v>3227</v>
      </c>
      <c r="C376" s="1" t="s">
        <v>3440</v>
      </c>
      <c r="D376" s="1" t="s">
        <v>3441</v>
      </c>
      <c r="E376" s="1">
        <v>23</v>
      </c>
      <c r="F376" s="1" t="s">
        <v>3800</v>
      </c>
      <c r="G376" s="1" t="s">
        <v>3996</v>
      </c>
      <c r="H376" s="1" t="s">
        <v>3997</v>
      </c>
      <c r="I376" s="1" t="s">
        <v>3445</v>
      </c>
      <c r="J376" s="1">
        <v>2.34</v>
      </c>
    </row>
    <row r="377" spans="2:10" ht="15.75" thickTop="1" x14ac:dyDescent="0.25">
      <c r="B377" s="1" t="s">
        <v>3227</v>
      </c>
      <c r="C377" s="1" t="s">
        <v>3440</v>
      </c>
      <c r="D377" s="1" t="s">
        <v>3441</v>
      </c>
      <c r="E377" s="1">
        <v>23</v>
      </c>
      <c r="F377" s="1" t="s">
        <v>3800</v>
      </c>
      <c r="G377" s="1" t="s">
        <v>3998</v>
      </c>
      <c r="H377" s="1" t="s">
        <v>3999</v>
      </c>
      <c r="I377" s="1" t="s">
        <v>3445</v>
      </c>
      <c r="J377" s="1">
        <v>4.29</v>
      </c>
    </row>
    <row r="378" spans="2:10" ht="15.75" thickTop="1" x14ac:dyDescent="0.25">
      <c r="B378" s="1" t="s">
        <v>3227</v>
      </c>
      <c r="C378" s="1" t="s">
        <v>3440</v>
      </c>
      <c r="D378" s="1" t="s">
        <v>3441</v>
      </c>
      <c r="E378" s="1">
        <v>23</v>
      </c>
      <c r="F378" s="1" t="s">
        <v>3800</v>
      </c>
      <c r="G378" s="1" t="s">
        <v>4000</v>
      </c>
      <c r="H378" s="1" t="s">
        <v>4001</v>
      </c>
      <c r="I378" s="1" t="s">
        <v>3445</v>
      </c>
      <c r="J378" s="1">
        <v>6.11</v>
      </c>
    </row>
    <row r="379" spans="2:10" ht="15.75" thickTop="1" x14ac:dyDescent="0.25">
      <c r="B379" s="1" t="s">
        <v>3227</v>
      </c>
      <c r="C379" s="1" t="s">
        <v>3440</v>
      </c>
      <c r="D379" s="1" t="s">
        <v>3441</v>
      </c>
      <c r="E379" s="1">
        <v>23</v>
      </c>
      <c r="F379" s="1" t="s">
        <v>3800</v>
      </c>
      <c r="G379" s="1" t="s">
        <v>4002</v>
      </c>
      <c r="H379" s="1" t="s">
        <v>4003</v>
      </c>
      <c r="I379" s="1" t="s">
        <v>3445</v>
      </c>
      <c r="J379" s="1">
        <v>6.11</v>
      </c>
    </row>
    <row r="380" spans="2:10" ht="15.75" thickTop="1" x14ac:dyDescent="0.25">
      <c r="B380" s="1" t="s">
        <v>3227</v>
      </c>
      <c r="C380" s="1" t="s">
        <v>3440</v>
      </c>
      <c r="D380" s="1" t="s">
        <v>3441</v>
      </c>
      <c r="E380" s="1">
        <v>23</v>
      </c>
      <c r="F380" s="1" t="s">
        <v>3800</v>
      </c>
      <c r="G380" s="1" t="s">
        <v>4004</v>
      </c>
      <c r="H380" s="1" t="s">
        <v>4005</v>
      </c>
      <c r="I380" s="1" t="s">
        <v>3445</v>
      </c>
      <c r="J380" s="1">
        <v>12.26</v>
      </c>
    </row>
    <row r="381" spans="2:10" ht="15.75" thickTop="1" x14ac:dyDescent="0.25">
      <c r="B381" s="1" t="s">
        <v>3227</v>
      </c>
      <c r="C381" s="1" t="s">
        <v>3440</v>
      </c>
      <c r="D381" s="1" t="s">
        <v>3441</v>
      </c>
      <c r="E381" s="1">
        <v>23</v>
      </c>
      <c r="F381" s="1" t="s">
        <v>3800</v>
      </c>
      <c r="G381" s="1" t="s">
        <v>4006</v>
      </c>
      <c r="H381" s="1" t="s">
        <v>4007</v>
      </c>
      <c r="I381" s="1" t="s">
        <v>3445</v>
      </c>
      <c r="J381" s="1">
        <v>30.41</v>
      </c>
    </row>
    <row r="382" spans="2:10" ht="15.75" thickTop="1" x14ac:dyDescent="0.25">
      <c r="B382" s="1" t="s">
        <v>3227</v>
      </c>
      <c r="C382" s="1" t="s">
        <v>3440</v>
      </c>
      <c r="D382" s="1" t="s">
        <v>3441</v>
      </c>
      <c r="E382" s="1">
        <v>23</v>
      </c>
      <c r="F382" s="1" t="s">
        <v>3800</v>
      </c>
      <c r="G382" s="1" t="s">
        <v>4008</v>
      </c>
      <c r="H382" s="1" t="s">
        <v>4009</v>
      </c>
      <c r="I382" s="1" t="s">
        <v>3445</v>
      </c>
      <c r="J382" s="1">
        <v>4.18</v>
      </c>
    </row>
    <row r="383" spans="2:10" ht="15.75" thickTop="1" x14ac:dyDescent="0.25">
      <c r="B383" s="1" t="s">
        <v>3227</v>
      </c>
      <c r="C383" s="1" t="s">
        <v>3440</v>
      </c>
      <c r="D383" s="1" t="s">
        <v>3441</v>
      </c>
      <c r="E383" s="1">
        <v>23</v>
      </c>
      <c r="F383" s="1" t="s">
        <v>3800</v>
      </c>
      <c r="G383" s="1" t="s">
        <v>4010</v>
      </c>
      <c r="H383" s="1" t="s">
        <v>4011</v>
      </c>
      <c r="I383" s="1" t="s">
        <v>3445</v>
      </c>
      <c r="J383" s="1">
        <v>4.88</v>
      </c>
    </row>
    <row r="384" spans="2:10" ht="15.75" thickTop="1" x14ac:dyDescent="0.25">
      <c r="B384" s="1" t="s">
        <v>3227</v>
      </c>
      <c r="C384" s="1" t="s">
        <v>3440</v>
      </c>
      <c r="D384" s="1" t="s">
        <v>3441</v>
      </c>
      <c r="E384" s="1">
        <v>23</v>
      </c>
      <c r="F384" s="1" t="s">
        <v>3800</v>
      </c>
      <c r="G384" s="1" t="s">
        <v>4012</v>
      </c>
      <c r="H384" s="1" t="s">
        <v>4013</v>
      </c>
      <c r="I384" s="1" t="s">
        <v>3445</v>
      </c>
      <c r="J384" s="1">
        <v>4.18</v>
      </c>
    </row>
    <row r="385" spans="2:10" ht="15.75" thickTop="1" x14ac:dyDescent="0.25">
      <c r="B385" s="1" t="s">
        <v>3227</v>
      </c>
      <c r="C385" s="1" t="s">
        <v>3440</v>
      </c>
      <c r="D385" s="1" t="s">
        <v>3441</v>
      </c>
      <c r="E385" s="1">
        <v>23</v>
      </c>
      <c r="F385" s="1" t="s">
        <v>3800</v>
      </c>
      <c r="G385" s="1" t="s">
        <v>4014</v>
      </c>
      <c r="H385" s="1" t="s">
        <v>4015</v>
      </c>
      <c r="I385" s="1" t="s">
        <v>3445</v>
      </c>
      <c r="J385" s="1">
        <v>4.29</v>
      </c>
    </row>
    <row r="386" spans="2:10" ht="15.75" thickTop="1" x14ac:dyDescent="0.25">
      <c r="B386" s="1" t="s">
        <v>3227</v>
      </c>
      <c r="C386" s="1" t="s">
        <v>3440</v>
      </c>
      <c r="D386" s="1" t="s">
        <v>3441</v>
      </c>
      <c r="E386" s="1">
        <v>23</v>
      </c>
      <c r="F386" s="1" t="s">
        <v>3800</v>
      </c>
      <c r="G386" s="1" t="s">
        <v>4016</v>
      </c>
      <c r="H386" s="1" t="s">
        <v>4017</v>
      </c>
      <c r="I386" s="1" t="s">
        <v>3445</v>
      </c>
      <c r="J386" s="1">
        <v>12.26</v>
      </c>
    </row>
    <row r="387" spans="2:10" ht="15.75" thickTop="1" x14ac:dyDescent="0.25">
      <c r="B387" s="1" t="s">
        <v>3227</v>
      </c>
      <c r="C387" s="1" t="s">
        <v>3440</v>
      </c>
      <c r="D387" s="1" t="s">
        <v>3441</v>
      </c>
      <c r="E387" s="1">
        <v>23</v>
      </c>
      <c r="F387" s="1" t="s">
        <v>3800</v>
      </c>
      <c r="G387" s="1" t="s">
        <v>4018</v>
      </c>
      <c r="H387" s="1" t="s">
        <v>4019</v>
      </c>
      <c r="I387" s="1" t="s">
        <v>3445</v>
      </c>
      <c r="J387" s="1">
        <v>23.04</v>
      </c>
    </row>
    <row r="388" spans="2:10" ht="15.75" thickTop="1" x14ac:dyDescent="0.25">
      <c r="B388" s="1" t="s">
        <v>3227</v>
      </c>
      <c r="C388" s="1" t="s">
        <v>3440</v>
      </c>
      <c r="D388" s="1" t="s">
        <v>3441</v>
      </c>
      <c r="E388" s="1">
        <v>23</v>
      </c>
      <c r="F388" s="1" t="s">
        <v>3800</v>
      </c>
      <c r="G388" s="1" t="s">
        <v>4020</v>
      </c>
      <c r="H388" s="1" t="s">
        <v>4021</v>
      </c>
      <c r="I388" s="1" t="s">
        <v>3445</v>
      </c>
      <c r="J388" s="1">
        <v>4.29</v>
      </c>
    </row>
    <row r="389" spans="2:10" ht="15.75" thickTop="1" x14ac:dyDescent="0.25">
      <c r="B389" s="1" t="s">
        <v>3227</v>
      </c>
      <c r="C389" s="1" t="s">
        <v>3440</v>
      </c>
      <c r="D389" s="1" t="s">
        <v>3441</v>
      </c>
      <c r="E389" s="1">
        <v>23</v>
      </c>
      <c r="F389" s="1" t="s">
        <v>3800</v>
      </c>
      <c r="G389" s="1" t="s">
        <v>4022</v>
      </c>
      <c r="H389" s="1" t="s">
        <v>4023</v>
      </c>
      <c r="I389" s="1" t="s">
        <v>3445</v>
      </c>
      <c r="J389" s="1">
        <v>4.29</v>
      </c>
    </row>
    <row r="390" spans="2:10" ht="15.75" thickTop="1" x14ac:dyDescent="0.25">
      <c r="B390" s="1" t="s">
        <v>3227</v>
      </c>
      <c r="C390" s="1" t="s">
        <v>3440</v>
      </c>
      <c r="D390" s="1" t="s">
        <v>3441</v>
      </c>
      <c r="E390" s="1">
        <v>23</v>
      </c>
      <c r="F390" s="1" t="s">
        <v>3800</v>
      </c>
      <c r="G390" s="1" t="s">
        <v>4024</v>
      </c>
      <c r="H390" s="1" t="s">
        <v>4025</v>
      </c>
      <c r="I390" s="1" t="s">
        <v>3445</v>
      </c>
      <c r="J390" s="1">
        <v>6.29</v>
      </c>
    </row>
    <row r="391" spans="2:10" ht="15.75" thickTop="1" x14ac:dyDescent="0.25">
      <c r="B391" s="1" t="s">
        <v>3227</v>
      </c>
      <c r="C391" s="1" t="s">
        <v>3440</v>
      </c>
      <c r="D391" s="1" t="s">
        <v>3441</v>
      </c>
      <c r="E391" s="1">
        <v>26</v>
      </c>
      <c r="F391" s="1" t="s">
        <v>4026</v>
      </c>
      <c r="G391" s="1" t="s">
        <v>4027</v>
      </c>
      <c r="H391" s="1" t="s">
        <v>4028</v>
      </c>
      <c r="I391" s="1" t="s">
        <v>3445</v>
      </c>
      <c r="J391" s="1">
        <v>1.57</v>
      </c>
    </row>
    <row r="392" spans="2:10" ht="15.75" thickTop="1" x14ac:dyDescent="0.25">
      <c r="B392" s="1" t="s">
        <v>3227</v>
      </c>
      <c r="C392" s="1" t="s">
        <v>3440</v>
      </c>
      <c r="D392" s="1" t="s">
        <v>3441</v>
      </c>
      <c r="E392" s="1">
        <v>26</v>
      </c>
      <c r="F392" s="1" t="s">
        <v>4026</v>
      </c>
      <c r="G392" s="1" t="s">
        <v>4029</v>
      </c>
      <c r="H392" s="1" t="s">
        <v>4030</v>
      </c>
      <c r="I392" s="1" t="s">
        <v>3445</v>
      </c>
      <c r="J392" s="1">
        <v>3.14</v>
      </c>
    </row>
    <row r="393" spans="2:10" ht="15.75" thickTop="1" x14ac:dyDescent="0.25">
      <c r="B393" s="1" t="s">
        <v>3227</v>
      </c>
      <c r="C393" s="1" t="s">
        <v>3440</v>
      </c>
      <c r="D393" s="1" t="s">
        <v>3441</v>
      </c>
      <c r="E393" s="1">
        <v>26</v>
      </c>
      <c r="F393" s="1" t="s">
        <v>4026</v>
      </c>
      <c r="G393" s="1" t="s">
        <v>4031</v>
      </c>
      <c r="H393" s="1" t="s">
        <v>4032</v>
      </c>
      <c r="I393" s="1" t="s">
        <v>3445</v>
      </c>
      <c r="J393" s="1">
        <v>2.92</v>
      </c>
    </row>
    <row r="394" spans="2:10" ht="15.75" thickTop="1" x14ac:dyDescent="0.25">
      <c r="B394" s="1" t="s">
        <v>3227</v>
      </c>
      <c r="C394" s="1" t="s">
        <v>3440</v>
      </c>
      <c r="D394" s="1" t="s">
        <v>3441</v>
      </c>
      <c r="E394" s="1">
        <v>26</v>
      </c>
      <c r="F394" s="1" t="s">
        <v>4026</v>
      </c>
      <c r="G394" s="1" t="s">
        <v>4033</v>
      </c>
      <c r="H394" s="1" t="s">
        <v>4034</v>
      </c>
      <c r="I394" s="1" t="s">
        <v>3445</v>
      </c>
      <c r="J394" s="1">
        <v>3.62</v>
      </c>
    </row>
    <row r="395" spans="2:10" ht="15.75" thickTop="1" x14ac:dyDescent="0.25">
      <c r="B395" s="1" t="s">
        <v>3227</v>
      </c>
      <c r="C395" s="1" t="s">
        <v>3440</v>
      </c>
      <c r="D395" s="1" t="s">
        <v>3441</v>
      </c>
      <c r="E395" s="1">
        <v>26</v>
      </c>
      <c r="F395" s="1" t="s">
        <v>4026</v>
      </c>
      <c r="G395" s="1" t="s">
        <v>4035</v>
      </c>
      <c r="H395" s="1" t="s">
        <v>4036</v>
      </c>
      <c r="I395" s="1" t="s">
        <v>3445</v>
      </c>
      <c r="J395" s="1">
        <v>4.1399999999999997</v>
      </c>
    </row>
    <row r="396" spans="2:10" ht="15.75" thickTop="1" x14ac:dyDescent="0.25">
      <c r="B396" s="1" t="s">
        <v>3227</v>
      </c>
      <c r="C396" s="1" t="s">
        <v>3440</v>
      </c>
      <c r="D396" s="1" t="s">
        <v>3441</v>
      </c>
      <c r="E396" s="1">
        <v>26</v>
      </c>
      <c r="F396" s="1" t="s">
        <v>4026</v>
      </c>
      <c r="G396" s="1" t="s">
        <v>4037</v>
      </c>
      <c r="H396" s="1" t="s">
        <v>4038</v>
      </c>
      <c r="I396" s="1" t="s">
        <v>3445</v>
      </c>
      <c r="J396" s="1">
        <v>6.99</v>
      </c>
    </row>
    <row r="397" spans="2:10" ht="15.75" thickTop="1" x14ac:dyDescent="0.25">
      <c r="B397" s="1" t="s">
        <v>3227</v>
      </c>
      <c r="C397" s="1" t="s">
        <v>3440</v>
      </c>
      <c r="D397" s="1" t="s">
        <v>3441</v>
      </c>
      <c r="E397" s="1">
        <v>26</v>
      </c>
      <c r="F397" s="1" t="s">
        <v>4026</v>
      </c>
      <c r="G397" s="1" t="s">
        <v>4039</v>
      </c>
      <c r="H397" s="1" t="s">
        <v>4040</v>
      </c>
      <c r="I397" s="1" t="s">
        <v>3445</v>
      </c>
      <c r="J397" s="1">
        <v>9.51</v>
      </c>
    </row>
    <row r="398" spans="2:10" ht="15.75" thickTop="1" x14ac:dyDescent="0.25">
      <c r="B398" s="1" t="s">
        <v>3227</v>
      </c>
      <c r="C398" s="1" t="s">
        <v>3440</v>
      </c>
      <c r="D398" s="1" t="s">
        <v>3441</v>
      </c>
      <c r="E398" s="1">
        <v>26</v>
      </c>
      <c r="F398" s="1" t="s">
        <v>4026</v>
      </c>
      <c r="G398" s="1" t="s">
        <v>4041</v>
      </c>
      <c r="H398" s="1" t="s">
        <v>4042</v>
      </c>
      <c r="I398" s="1" t="s">
        <v>3445</v>
      </c>
      <c r="J398" s="1">
        <v>20.93</v>
      </c>
    </row>
    <row r="399" spans="2:10" ht="15.75" thickTop="1" x14ac:dyDescent="0.25">
      <c r="B399" s="1" t="s">
        <v>3227</v>
      </c>
      <c r="C399" s="1" t="s">
        <v>3440</v>
      </c>
      <c r="D399" s="1" t="s">
        <v>3441</v>
      </c>
      <c r="E399" s="1">
        <v>27</v>
      </c>
      <c r="F399" s="1" t="s">
        <v>4043</v>
      </c>
      <c r="G399" s="1" t="s">
        <v>4044</v>
      </c>
      <c r="H399" s="1" t="s">
        <v>4045</v>
      </c>
      <c r="I399" s="1" t="s">
        <v>3445</v>
      </c>
      <c r="J399" s="1">
        <v>42.99</v>
      </c>
    </row>
    <row r="400" spans="2:10" ht="15.75" thickTop="1" x14ac:dyDescent="0.25">
      <c r="B400" s="1" t="s">
        <v>3227</v>
      </c>
      <c r="C400" s="1" t="s">
        <v>3440</v>
      </c>
      <c r="D400" s="1" t="s">
        <v>3441</v>
      </c>
      <c r="E400" s="1">
        <v>27</v>
      </c>
      <c r="F400" s="1" t="s">
        <v>4043</v>
      </c>
      <c r="G400" s="1" t="s">
        <v>4046</v>
      </c>
      <c r="H400" s="1" t="s">
        <v>4047</v>
      </c>
      <c r="I400" s="1" t="s">
        <v>3445</v>
      </c>
      <c r="J400" s="1">
        <v>45.96</v>
      </c>
    </row>
    <row r="401" spans="2:10" ht="15.75" thickTop="1" x14ac:dyDescent="0.25">
      <c r="B401" s="1" t="s">
        <v>3227</v>
      </c>
      <c r="C401" s="1" t="s">
        <v>3440</v>
      </c>
      <c r="D401" s="1" t="s">
        <v>3441</v>
      </c>
      <c r="E401" s="1">
        <v>27</v>
      </c>
      <c r="F401" s="1" t="s">
        <v>4043</v>
      </c>
      <c r="G401" s="1" t="s">
        <v>4048</v>
      </c>
      <c r="H401" s="1" t="s">
        <v>4049</v>
      </c>
      <c r="I401" s="1" t="s">
        <v>3445</v>
      </c>
      <c r="J401" s="1">
        <v>50.41</v>
      </c>
    </row>
    <row r="402" spans="2:10" ht="15.75" thickTop="1" x14ac:dyDescent="0.25">
      <c r="B402" s="1" t="s">
        <v>3227</v>
      </c>
      <c r="C402" s="1" t="s">
        <v>3440</v>
      </c>
      <c r="D402" s="1" t="s">
        <v>3441</v>
      </c>
      <c r="E402" s="1">
        <v>27</v>
      </c>
      <c r="F402" s="1" t="s">
        <v>4043</v>
      </c>
      <c r="G402" s="1" t="s">
        <v>4050</v>
      </c>
      <c r="H402" s="1" t="s">
        <v>4051</v>
      </c>
      <c r="I402" s="1" t="s">
        <v>3445</v>
      </c>
      <c r="J402" s="1">
        <v>53.04</v>
      </c>
    </row>
    <row r="403" spans="2:10" ht="15.75" thickTop="1" x14ac:dyDescent="0.25">
      <c r="B403" s="1" t="s">
        <v>3227</v>
      </c>
      <c r="C403" s="1" t="s">
        <v>3440</v>
      </c>
      <c r="D403" s="1" t="s">
        <v>3441</v>
      </c>
      <c r="E403" s="1">
        <v>27</v>
      </c>
      <c r="F403" s="1" t="s">
        <v>4043</v>
      </c>
      <c r="G403" s="1" t="s">
        <v>4052</v>
      </c>
      <c r="H403" s="1" t="s">
        <v>4053</v>
      </c>
      <c r="I403" s="1" t="s">
        <v>3445</v>
      </c>
      <c r="J403" s="1">
        <v>59.99</v>
      </c>
    </row>
    <row r="404" spans="2:10" ht="15.75" thickTop="1" x14ac:dyDescent="0.25">
      <c r="B404" s="1" t="s">
        <v>3227</v>
      </c>
      <c r="C404" s="1" t="s">
        <v>3440</v>
      </c>
      <c r="D404" s="1" t="s">
        <v>3441</v>
      </c>
      <c r="E404" s="1">
        <v>29</v>
      </c>
      <c r="F404" s="1" t="s">
        <v>4054</v>
      </c>
      <c r="G404" s="1" t="s">
        <v>4055</v>
      </c>
      <c r="H404" s="1" t="s">
        <v>4056</v>
      </c>
      <c r="I404" s="1" t="s">
        <v>3445</v>
      </c>
      <c r="J404" s="1">
        <v>0.8</v>
      </c>
    </row>
    <row r="405" spans="2:10" ht="15.75" thickTop="1" x14ac:dyDescent="0.25">
      <c r="B405" s="1" t="s">
        <v>3227</v>
      </c>
      <c r="C405" s="1" t="s">
        <v>3440</v>
      </c>
      <c r="D405" s="1" t="s">
        <v>3441</v>
      </c>
      <c r="E405" s="1">
        <v>29</v>
      </c>
      <c r="F405" s="1" t="s">
        <v>4054</v>
      </c>
      <c r="G405" s="1" t="s">
        <v>4057</v>
      </c>
      <c r="H405" s="1" t="s">
        <v>4058</v>
      </c>
      <c r="I405" s="1" t="s">
        <v>3445</v>
      </c>
      <c r="J405" s="1">
        <v>1.1100000000000001</v>
      </c>
    </row>
    <row r="406" spans="2:10" ht="15.75" thickTop="1" x14ac:dyDescent="0.25">
      <c r="B406" s="1" t="s">
        <v>3227</v>
      </c>
      <c r="C406" s="1" t="s">
        <v>3440</v>
      </c>
      <c r="D406" s="1" t="s">
        <v>3441</v>
      </c>
      <c r="E406" s="1">
        <v>29</v>
      </c>
      <c r="F406" s="1" t="s">
        <v>4054</v>
      </c>
      <c r="G406" s="1" t="s">
        <v>4059</v>
      </c>
      <c r="H406" s="1" t="s">
        <v>4060</v>
      </c>
      <c r="I406" s="1" t="s">
        <v>3445</v>
      </c>
      <c r="J406" s="1">
        <v>1.87</v>
      </c>
    </row>
    <row r="407" spans="2:10" ht="15.75" thickTop="1" x14ac:dyDescent="0.25">
      <c r="B407" s="1" t="s">
        <v>3227</v>
      </c>
      <c r="C407" s="1" t="s">
        <v>3440</v>
      </c>
      <c r="D407" s="1" t="s">
        <v>3441</v>
      </c>
      <c r="E407" s="1">
        <v>29</v>
      </c>
      <c r="F407" s="1" t="s">
        <v>4054</v>
      </c>
      <c r="G407" s="1" t="s">
        <v>4061</v>
      </c>
      <c r="H407" s="1" t="s">
        <v>4062</v>
      </c>
      <c r="I407" s="1" t="s">
        <v>3445</v>
      </c>
      <c r="J407" s="1">
        <v>2.94</v>
      </c>
    </row>
    <row r="408" spans="2:10" ht="15.75" thickTop="1" x14ac:dyDescent="0.25">
      <c r="B408" s="1" t="s">
        <v>3227</v>
      </c>
      <c r="C408" s="1" t="s">
        <v>3440</v>
      </c>
      <c r="D408" s="1" t="s">
        <v>3441</v>
      </c>
      <c r="E408" s="1">
        <v>29</v>
      </c>
      <c r="F408" s="1" t="s">
        <v>4054</v>
      </c>
      <c r="G408" s="1" t="s">
        <v>4063</v>
      </c>
      <c r="H408" s="1" t="s">
        <v>4064</v>
      </c>
      <c r="I408" s="1" t="s">
        <v>3445</v>
      </c>
      <c r="J408" s="1">
        <v>2.85</v>
      </c>
    </row>
    <row r="409" spans="2:10" ht="15.75" thickTop="1" x14ac:dyDescent="0.25">
      <c r="B409" s="1" t="s">
        <v>3227</v>
      </c>
      <c r="C409" s="1" t="s">
        <v>3440</v>
      </c>
      <c r="D409" s="1" t="s">
        <v>3441</v>
      </c>
      <c r="E409" s="1">
        <v>29</v>
      </c>
      <c r="F409" s="1" t="s">
        <v>4054</v>
      </c>
      <c r="G409" s="1" t="s">
        <v>4065</v>
      </c>
      <c r="H409" s="1" t="s">
        <v>4066</v>
      </c>
      <c r="I409" s="1" t="s">
        <v>3445</v>
      </c>
      <c r="J409" s="1">
        <v>3.16</v>
      </c>
    </row>
    <row r="410" spans="2:10" ht="15.75" thickTop="1" x14ac:dyDescent="0.25">
      <c r="B410" s="1" t="s">
        <v>3227</v>
      </c>
      <c r="C410" s="1" t="s">
        <v>3440</v>
      </c>
      <c r="D410" s="1" t="s">
        <v>3441</v>
      </c>
      <c r="E410" s="1">
        <v>29</v>
      </c>
      <c r="F410" s="1" t="s">
        <v>4054</v>
      </c>
      <c r="G410" s="1" t="s">
        <v>4067</v>
      </c>
      <c r="H410" s="1" t="s">
        <v>4068</v>
      </c>
      <c r="I410" s="1" t="s">
        <v>3445</v>
      </c>
      <c r="J410" s="1">
        <v>6.39</v>
      </c>
    </row>
    <row r="411" spans="2:10" ht="15.75" thickTop="1" x14ac:dyDescent="0.25">
      <c r="B411" s="1" t="s">
        <v>3227</v>
      </c>
      <c r="C411" s="1" t="s">
        <v>3440</v>
      </c>
      <c r="D411" s="1" t="s">
        <v>3441</v>
      </c>
      <c r="E411" s="1">
        <v>29</v>
      </c>
      <c r="F411" s="1" t="s">
        <v>4054</v>
      </c>
      <c r="G411" s="1" t="s">
        <v>4069</v>
      </c>
      <c r="H411" s="1" t="s">
        <v>4070</v>
      </c>
      <c r="I411" s="1" t="s">
        <v>3445</v>
      </c>
      <c r="J411" s="1">
        <v>4.38</v>
      </c>
    </row>
    <row r="412" spans="2:10" ht="15.75" thickTop="1" x14ac:dyDescent="0.25">
      <c r="B412" s="1" t="s">
        <v>3227</v>
      </c>
      <c r="C412" s="1" t="s">
        <v>3440</v>
      </c>
      <c r="D412" s="1" t="s">
        <v>3441</v>
      </c>
      <c r="E412" s="1">
        <v>30</v>
      </c>
      <c r="F412" s="1" t="s">
        <v>4071</v>
      </c>
      <c r="G412" s="1" t="s">
        <v>4072</v>
      </c>
      <c r="H412" s="1" t="s">
        <v>4073</v>
      </c>
      <c r="I412" s="1" t="s">
        <v>3445</v>
      </c>
      <c r="J412" s="1">
        <v>0.5</v>
      </c>
    </row>
    <row r="413" spans="2:10" ht="15.75" thickTop="1" x14ac:dyDescent="0.25">
      <c r="B413" s="1" t="s">
        <v>3227</v>
      </c>
      <c r="C413" s="1" t="s">
        <v>3440</v>
      </c>
      <c r="D413" s="1" t="s">
        <v>3441</v>
      </c>
      <c r="E413" s="1">
        <v>30</v>
      </c>
      <c r="F413" s="1" t="s">
        <v>4071</v>
      </c>
      <c r="G413" s="1" t="s">
        <v>4074</v>
      </c>
      <c r="H413" s="1" t="s">
        <v>4075</v>
      </c>
      <c r="I413" s="1" t="s">
        <v>3445</v>
      </c>
      <c r="J413" s="1">
        <v>0.66</v>
      </c>
    </row>
    <row r="414" spans="2:10" ht="15.75" thickTop="1" x14ac:dyDescent="0.25">
      <c r="B414" s="1" t="s">
        <v>3227</v>
      </c>
      <c r="C414" s="1" t="s">
        <v>3440</v>
      </c>
      <c r="D414" s="1" t="s">
        <v>3441</v>
      </c>
      <c r="E414" s="1">
        <v>102</v>
      </c>
      <c r="F414" s="1" t="s">
        <v>4076</v>
      </c>
      <c r="G414" s="1" t="s">
        <v>4077</v>
      </c>
      <c r="H414" s="1" t="s">
        <v>4078</v>
      </c>
      <c r="I414" s="1" t="s">
        <v>3445</v>
      </c>
      <c r="J414" s="1">
        <v>1.83</v>
      </c>
    </row>
    <row r="415" spans="2:10" ht="15.75" thickTop="1" x14ac:dyDescent="0.25">
      <c r="B415" s="1" t="s">
        <v>3227</v>
      </c>
      <c r="C415" s="1" t="s">
        <v>3440</v>
      </c>
      <c r="D415" s="1" t="s">
        <v>3441</v>
      </c>
      <c r="E415" s="1">
        <v>15</v>
      </c>
      <c r="F415" s="1" t="s">
        <v>4079</v>
      </c>
      <c r="G415" s="1" t="s">
        <v>4080</v>
      </c>
      <c r="H415" s="1" t="s">
        <v>4081</v>
      </c>
      <c r="I415" s="1" t="s">
        <v>3445</v>
      </c>
      <c r="J415" s="1">
        <v>9.77</v>
      </c>
    </row>
    <row r="416" spans="2:10" ht="15.75" thickTop="1" x14ac:dyDescent="0.25">
      <c r="B416" s="1" t="s">
        <v>3227</v>
      </c>
      <c r="C416" s="1" t="s">
        <v>3440</v>
      </c>
      <c r="D416" s="1" t="s">
        <v>3441</v>
      </c>
      <c r="E416" s="1">
        <v>15</v>
      </c>
      <c r="F416" s="1" t="s">
        <v>4079</v>
      </c>
      <c r="G416" s="1" t="s">
        <v>4082</v>
      </c>
      <c r="H416" s="1" t="s">
        <v>4083</v>
      </c>
      <c r="I416" s="1" t="s">
        <v>3445</v>
      </c>
      <c r="J416" s="1">
        <v>8.4499999999999993</v>
      </c>
    </row>
    <row r="417" spans="2:10" ht="15.75" thickTop="1" x14ac:dyDescent="0.25">
      <c r="B417" s="1" t="s">
        <v>3227</v>
      </c>
      <c r="C417" s="1" t="s">
        <v>3440</v>
      </c>
      <c r="D417" s="1" t="s">
        <v>3441</v>
      </c>
      <c r="E417" s="1">
        <v>15</v>
      </c>
      <c r="F417" s="1" t="s">
        <v>4079</v>
      </c>
      <c r="G417" s="1" t="s">
        <v>4084</v>
      </c>
      <c r="H417" s="1" t="s">
        <v>4085</v>
      </c>
      <c r="I417" s="1" t="s">
        <v>3445</v>
      </c>
      <c r="J417" s="1">
        <v>12.27</v>
      </c>
    </row>
    <row r="418" spans="2:10" ht="15.75" thickTop="1" x14ac:dyDescent="0.25">
      <c r="B418" s="1" t="s">
        <v>3227</v>
      </c>
      <c r="C418" s="1" t="s">
        <v>3440</v>
      </c>
      <c r="D418" s="1" t="s">
        <v>3441</v>
      </c>
      <c r="E418" s="1">
        <v>15</v>
      </c>
      <c r="F418" s="1" t="s">
        <v>4079</v>
      </c>
      <c r="G418" s="1" t="s">
        <v>4086</v>
      </c>
      <c r="H418" s="1" t="s">
        <v>4087</v>
      </c>
      <c r="I418" s="1" t="s">
        <v>3445</v>
      </c>
      <c r="J418" s="1">
        <v>17.3</v>
      </c>
    </row>
    <row r="419" spans="2:10" ht="15.75" thickTop="1" x14ac:dyDescent="0.25">
      <c r="B419" s="1" t="s">
        <v>3227</v>
      </c>
      <c r="C419" s="1" t="s">
        <v>3440</v>
      </c>
      <c r="D419" s="1" t="s">
        <v>3441</v>
      </c>
      <c r="E419" s="1">
        <v>15</v>
      </c>
      <c r="F419" s="1" t="s">
        <v>4079</v>
      </c>
      <c r="G419" s="1" t="s">
        <v>4088</v>
      </c>
      <c r="H419" s="1" t="s">
        <v>4089</v>
      </c>
      <c r="I419" s="1" t="s">
        <v>3445</v>
      </c>
      <c r="J419" s="1">
        <v>30.64</v>
      </c>
    </row>
    <row r="420" spans="2:10" ht="15.75" thickTop="1" x14ac:dyDescent="0.25">
      <c r="B420" s="1" t="s">
        <v>3227</v>
      </c>
      <c r="C420" s="1" t="s">
        <v>3440</v>
      </c>
      <c r="D420" s="1" t="s">
        <v>3441</v>
      </c>
      <c r="E420" s="1">
        <v>15</v>
      </c>
      <c r="F420" s="1" t="s">
        <v>4079</v>
      </c>
      <c r="G420" s="1" t="s">
        <v>4090</v>
      </c>
      <c r="H420" s="1" t="s">
        <v>4091</v>
      </c>
      <c r="I420" s="1" t="s">
        <v>3445</v>
      </c>
      <c r="J420" s="1">
        <v>50.84</v>
      </c>
    </row>
    <row r="421" spans="2:10" ht="15.75" thickTop="1" x14ac:dyDescent="0.25">
      <c r="B421" s="1" t="s">
        <v>3227</v>
      </c>
      <c r="C421" s="1" t="s">
        <v>3440</v>
      </c>
      <c r="D421" s="1" t="s">
        <v>3441</v>
      </c>
      <c r="E421" s="1">
        <v>15</v>
      </c>
      <c r="F421" s="1" t="s">
        <v>4079</v>
      </c>
      <c r="G421" s="1" t="s">
        <v>4092</v>
      </c>
      <c r="H421" s="1" t="s">
        <v>4093</v>
      </c>
      <c r="I421" s="1" t="s">
        <v>3445</v>
      </c>
      <c r="J421" s="1">
        <v>75.37</v>
      </c>
    </row>
    <row r="422" spans="2:10" ht="15.75" thickTop="1" x14ac:dyDescent="0.25">
      <c r="B422" s="1" t="s">
        <v>3227</v>
      </c>
      <c r="C422" s="1" t="s">
        <v>3440</v>
      </c>
      <c r="D422" s="1" t="s">
        <v>3441</v>
      </c>
      <c r="E422" s="1">
        <v>15</v>
      </c>
      <c r="F422" s="1" t="s">
        <v>4079</v>
      </c>
      <c r="G422" s="1" t="s">
        <v>4094</v>
      </c>
      <c r="H422" s="1" t="s">
        <v>4095</v>
      </c>
      <c r="I422" s="1" t="s">
        <v>3445</v>
      </c>
      <c r="J422" s="1">
        <v>103.41</v>
      </c>
    </row>
    <row r="423" spans="2:10" ht="15.75" thickTop="1" x14ac:dyDescent="0.25">
      <c r="B423" s="1" t="s">
        <v>3227</v>
      </c>
      <c r="C423" s="1" t="s">
        <v>3440</v>
      </c>
      <c r="D423" s="1" t="s">
        <v>3441</v>
      </c>
      <c r="E423" s="1">
        <v>15</v>
      </c>
      <c r="F423" s="1" t="s">
        <v>4079</v>
      </c>
      <c r="G423" s="1" t="s">
        <v>4096</v>
      </c>
      <c r="H423" s="1" t="s">
        <v>4097</v>
      </c>
      <c r="I423" s="1" t="s">
        <v>3445</v>
      </c>
      <c r="J423" s="1">
        <v>147.19999999999999</v>
      </c>
    </row>
    <row r="424" spans="2:10" ht="15.75" thickTop="1" x14ac:dyDescent="0.25">
      <c r="B424" s="1" t="s">
        <v>3227</v>
      </c>
      <c r="C424" s="1" t="s">
        <v>3440</v>
      </c>
      <c r="D424" s="1" t="s">
        <v>3441</v>
      </c>
      <c r="E424" s="1">
        <v>15</v>
      </c>
      <c r="F424" s="1" t="s">
        <v>4079</v>
      </c>
      <c r="G424" s="1" t="s">
        <v>4098</v>
      </c>
      <c r="H424" s="1" t="s">
        <v>4099</v>
      </c>
      <c r="I424" s="1" t="s">
        <v>3445</v>
      </c>
      <c r="J424" s="1">
        <v>14.48</v>
      </c>
    </row>
    <row r="425" spans="2:10" ht="15.75" thickTop="1" x14ac:dyDescent="0.25">
      <c r="B425" s="1" t="s">
        <v>3227</v>
      </c>
      <c r="C425" s="1" t="s">
        <v>3440</v>
      </c>
      <c r="D425" s="1" t="s">
        <v>3441</v>
      </c>
      <c r="E425" s="1">
        <v>15</v>
      </c>
      <c r="F425" s="1" t="s">
        <v>4079</v>
      </c>
      <c r="G425" s="1" t="s">
        <v>4100</v>
      </c>
      <c r="H425" s="1" t="s">
        <v>4101</v>
      </c>
      <c r="I425" s="1" t="s">
        <v>3445</v>
      </c>
      <c r="J425" s="1">
        <v>20.79</v>
      </c>
    </row>
    <row r="426" spans="2:10" ht="15.75" thickTop="1" x14ac:dyDescent="0.25">
      <c r="B426" s="1" t="s">
        <v>3227</v>
      </c>
      <c r="C426" s="1" t="s">
        <v>3440</v>
      </c>
      <c r="D426" s="1" t="s">
        <v>3441</v>
      </c>
      <c r="E426" s="1">
        <v>15</v>
      </c>
      <c r="F426" s="1" t="s">
        <v>4079</v>
      </c>
      <c r="G426" s="1" t="s">
        <v>4102</v>
      </c>
      <c r="H426" s="1" t="s">
        <v>4103</v>
      </c>
      <c r="I426" s="1" t="s">
        <v>3445</v>
      </c>
      <c r="J426" s="1">
        <v>20.36</v>
      </c>
    </row>
    <row r="427" spans="2:10" ht="15.75" thickTop="1" x14ac:dyDescent="0.25">
      <c r="B427" s="1" t="s">
        <v>3227</v>
      </c>
      <c r="C427" s="1" t="s">
        <v>3440</v>
      </c>
      <c r="D427" s="1" t="s">
        <v>3441</v>
      </c>
      <c r="E427" s="1">
        <v>15</v>
      </c>
      <c r="F427" s="1" t="s">
        <v>4079</v>
      </c>
      <c r="G427" s="1" t="s">
        <v>4104</v>
      </c>
      <c r="H427" s="1" t="s">
        <v>4105</v>
      </c>
      <c r="I427" s="1" t="s">
        <v>3445</v>
      </c>
      <c r="J427" s="1">
        <v>23.96</v>
      </c>
    </row>
    <row r="428" spans="2:10" ht="15.75" thickTop="1" x14ac:dyDescent="0.25">
      <c r="B428" s="1" t="s">
        <v>3227</v>
      </c>
      <c r="C428" s="1" t="s">
        <v>3440</v>
      </c>
      <c r="D428" s="1" t="s">
        <v>3441</v>
      </c>
      <c r="E428" s="1">
        <v>15</v>
      </c>
      <c r="F428" s="1" t="s">
        <v>4079</v>
      </c>
      <c r="G428" s="1" t="s">
        <v>4106</v>
      </c>
      <c r="H428" s="1" t="s">
        <v>4107</v>
      </c>
      <c r="I428" s="1" t="s">
        <v>3445</v>
      </c>
      <c r="J428" s="1">
        <v>39.76</v>
      </c>
    </row>
    <row r="429" spans="2:10" ht="15.75" thickTop="1" x14ac:dyDescent="0.25">
      <c r="B429" s="1" t="s">
        <v>3227</v>
      </c>
      <c r="C429" s="1" t="s">
        <v>3440</v>
      </c>
      <c r="D429" s="1" t="s">
        <v>3441</v>
      </c>
      <c r="E429" s="1">
        <v>15</v>
      </c>
      <c r="F429" s="1" t="s">
        <v>4079</v>
      </c>
      <c r="G429" s="1" t="s">
        <v>4108</v>
      </c>
      <c r="H429" s="1" t="s">
        <v>4109</v>
      </c>
      <c r="I429" s="1" t="s">
        <v>3445</v>
      </c>
      <c r="J429" s="1">
        <v>63.55</v>
      </c>
    </row>
    <row r="430" spans="2:10" ht="15.75" thickTop="1" x14ac:dyDescent="0.25">
      <c r="B430" s="1" t="s">
        <v>3227</v>
      </c>
      <c r="C430" s="1" t="s">
        <v>3440</v>
      </c>
      <c r="D430" s="1" t="s">
        <v>3441</v>
      </c>
      <c r="E430" s="1">
        <v>15</v>
      </c>
      <c r="F430" s="1" t="s">
        <v>4079</v>
      </c>
      <c r="G430" s="1" t="s">
        <v>4110</v>
      </c>
      <c r="H430" s="1" t="s">
        <v>4111</v>
      </c>
      <c r="I430" s="1" t="s">
        <v>3445</v>
      </c>
      <c r="J430" s="1">
        <v>88.72</v>
      </c>
    </row>
    <row r="431" spans="2:10" ht="15.75" thickTop="1" x14ac:dyDescent="0.25">
      <c r="B431" s="1" t="s">
        <v>3227</v>
      </c>
      <c r="C431" s="1" t="s">
        <v>3440</v>
      </c>
      <c r="D431" s="1" t="s">
        <v>3441</v>
      </c>
      <c r="E431" s="1">
        <v>15</v>
      </c>
      <c r="F431" s="1" t="s">
        <v>4079</v>
      </c>
      <c r="G431" s="1" t="s">
        <v>4112</v>
      </c>
      <c r="H431" s="1" t="s">
        <v>4113</v>
      </c>
      <c r="I431" s="1" t="s">
        <v>3445</v>
      </c>
      <c r="J431" s="1">
        <v>109.46</v>
      </c>
    </row>
    <row r="432" spans="2:10" ht="15.75" thickTop="1" x14ac:dyDescent="0.25">
      <c r="B432" s="1" t="s">
        <v>3227</v>
      </c>
      <c r="C432" s="1" t="s">
        <v>3440</v>
      </c>
      <c r="D432" s="1" t="s">
        <v>3441</v>
      </c>
      <c r="E432" s="1">
        <v>15</v>
      </c>
      <c r="F432" s="1" t="s">
        <v>4079</v>
      </c>
      <c r="G432" s="1" t="s">
        <v>4114</v>
      </c>
      <c r="H432" s="1" t="s">
        <v>4115</v>
      </c>
      <c r="I432" s="1" t="s">
        <v>3445</v>
      </c>
      <c r="J432" s="1">
        <v>125.06</v>
      </c>
    </row>
    <row r="433" spans="2:10" ht="15.75" thickTop="1" x14ac:dyDescent="0.25">
      <c r="B433" s="1" t="s">
        <v>3227</v>
      </c>
      <c r="C433" s="1" t="s">
        <v>3440</v>
      </c>
      <c r="D433" s="1" t="s">
        <v>3441</v>
      </c>
      <c r="E433" s="1">
        <v>15</v>
      </c>
      <c r="F433" s="1" t="s">
        <v>4079</v>
      </c>
      <c r="G433" s="1" t="s">
        <v>4116</v>
      </c>
      <c r="H433" s="1" t="s">
        <v>4117</v>
      </c>
      <c r="I433" s="1" t="s">
        <v>3445</v>
      </c>
      <c r="J433" s="1">
        <v>168.17</v>
      </c>
    </row>
    <row r="434" spans="2:10" ht="15.75" thickTop="1" x14ac:dyDescent="0.25">
      <c r="B434" s="1" t="s">
        <v>3227</v>
      </c>
      <c r="C434" s="1" t="s">
        <v>3440</v>
      </c>
      <c r="D434" s="1" t="s">
        <v>3441</v>
      </c>
      <c r="E434" s="1">
        <v>15</v>
      </c>
      <c r="F434" s="1" t="s">
        <v>4079</v>
      </c>
      <c r="G434" s="1" t="s">
        <v>4118</v>
      </c>
      <c r="H434" s="1" t="s">
        <v>4119</v>
      </c>
      <c r="I434" s="1" t="s">
        <v>3445</v>
      </c>
      <c r="J434" s="1">
        <v>213.78</v>
      </c>
    </row>
    <row r="435" spans="2:10" ht="15.75" thickTop="1" x14ac:dyDescent="0.25">
      <c r="B435" s="1" t="s">
        <v>3227</v>
      </c>
      <c r="C435" s="1" t="s">
        <v>3440</v>
      </c>
      <c r="D435" s="1" t="s">
        <v>3441</v>
      </c>
      <c r="E435" s="1">
        <v>15</v>
      </c>
      <c r="F435" s="1" t="s">
        <v>4079</v>
      </c>
      <c r="G435" s="1" t="s">
        <v>4120</v>
      </c>
      <c r="H435" s="1" t="s">
        <v>4121</v>
      </c>
      <c r="I435" s="1" t="s">
        <v>3445</v>
      </c>
      <c r="J435" s="1">
        <v>13.43</v>
      </c>
    </row>
    <row r="436" spans="2:10" ht="15.75" thickTop="1" x14ac:dyDescent="0.25">
      <c r="B436" s="1" t="s">
        <v>3227</v>
      </c>
      <c r="C436" s="1" t="s">
        <v>3440</v>
      </c>
      <c r="D436" s="1" t="s">
        <v>3441</v>
      </c>
      <c r="E436" s="1">
        <v>15</v>
      </c>
      <c r="F436" s="1" t="s">
        <v>4079</v>
      </c>
      <c r="G436" s="1" t="s">
        <v>4122</v>
      </c>
      <c r="H436" s="1" t="s">
        <v>4123</v>
      </c>
      <c r="I436" s="1" t="s">
        <v>3445</v>
      </c>
      <c r="J436" s="1">
        <v>19.579999999999998</v>
      </c>
    </row>
    <row r="437" spans="2:10" ht="15.75" thickTop="1" x14ac:dyDescent="0.25">
      <c r="B437" s="1" t="s">
        <v>3227</v>
      </c>
      <c r="C437" s="1" t="s">
        <v>3440</v>
      </c>
      <c r="D437" s="1" t="s">
        <v>3441</v>
      </c>
      <c r="E437" s="1">
        <v>15</v>
      </c>
      <c r="F437" s="1" t="s">
        <v>4079</v>
      </c>
      <c r="G437" s="1" t="s">
        <v>4124</v>
      </c>
      <c r="H437" s="1" t="s">
        <v>4125</v>
      </c>
      <c r="I437" s="1" t="s">
        <v>3445</v>
      </c>
      <c r="J437" s="1">
        <v>29.33</v>
      </c>
    </row>
    <row r="438" spans="2:10" ht="15.75" thickTop="1" x14ac:dyDescent="0.25">
      <c r="B438" s="1" t="s">
        <v>3227</v>
      </c>
      <c r="C438" s="1" t="s">
        <v>3440</v>
      </c>
      <c r="D438" s="1" t="s">
        <v>3441</v>
      </c>
      <c r="E438" s="1">
        <v>15</v>
      </c>
      <c r="F438" s="1" t="s">
        <v>4079</v>
      </c>
      <c r="G438" s="1" t="s">
        <v>4126</v>
      </c>
      <c r="H438" s="1" t="s">
        <v>4127</v>
      </c>
      <c r="I438" s="1" t="s">
        <v>3445</v>
      </c>
      <c r="J438" s="1">
        <v>5.15</v>
      </c>
    </row>
    <row r="439" spans="2:10" ht="15.75" thickTop="1" x14ac:dyDescent="0.25">
      <c r="B439" s="1" t="s">
        <v>3227</v>
      </c>
      <c r="C439" s="1" t="s">
        <v>3440</v>
      </c>
      <c r="D439" s="1" t="s">
        <v>3441</v>
      </c>
      <c r="E439" s="1">
        <v>15</v>
      </c>
      <c r="F439" s="1" t="s">
        <v>4079</v>
      </c>
      <c r="G439" s="1" t="s">
        <v>4128</v>
      </c>
      <c r="H439" s="1" t="s">
        <v>4129</v>
      </c>
      <c r="I439" s="1" t="s">
        <v>3445</v>
      </c>
      <c r="J439" s="1">
        <v>6.8</v>
      </c>
    </row>
    <row r="440" spans="2:10" ht="15.75" thickTop="1" x14ac:dyDescent="0.25">
      <c r="B440" s="1" t="s">
        <v>3227</v>
      </c>
      <c r="C440" s="1" t="s">
        <v>3440</v>
      </c>
      <c r="D440" s="1" t="s">
        <v>3441</v>
      </c>
      <c r="E440" s="1">
        <v>15</v>
      </c>
      <c r="F440" s="1" t="s">
        <v>4079</v>
      </c>
      <c r="G440" s="1" t="s">
        <v>4130</v>
      </c>
      <c r="H440" s="1" t="s">
        <v>4131</v>
      </c>
      <c r="I440" s="1" t="s">
        <v>3445</v>
      </c>
      <c r="J440" s="1">
        <v>8.7799999999999994</v>
      </c>
    </row>
    <row r="441" spans="2:10" ht="15.75" thickTop="1" x14ac:dyDescent="0.25">
      <c r="B441" s="1" t="s">
        <v>3227</v>
      </c>
      <c r="C441" s="1" t="s">
        <v>3440</v>
      </c>
      <c r="D441" s="1" t="s">
        <v>3441</v>
      </c>
      <c r="E441" s="1">
        <v>15</v>
      </c>
      <c r="F441" s="1" t="s">
        <v>4079</v>
      </c>
      <c r="G441" s="1" t="s">
        <v>4132</v>
      </c>
      <c r="H441" s="1" t="s">
        <v>4133</v>
      </c>
      <c r="I441" s="1" t="s">
        <v>3445</v>
      </c>
      <c r="J441" s="1">
        <v>23.12</v>
      </c>
    </row>
    <row r="442" spans="2:10" ht="15.75" thickTop="1" x14ac:dyDescent="0.25">
      <c r="B442" s="1" t="s">
        <v>3227</v>
      </c>
      <c r="C442" s="1" t="s">
        <v>3440</v>
      </c>
      <c r="D442" s="1" t="s">
        <v>3441</v>
      </c>
      <c r="E442" s="1">
        <v>15</v>
      </c>
      <c r="F442" s="1" t="s">
        <v>4079</v>
      </c>
      <c r="G442" s="1" t="s">
        <v>4134</v>
      </c>
      <c r="H442" s="1" t="s">
        <v>4135</v>
      </c>
      <c r="I442" s="1" t="s">
        <v>3445</v>
      </c>
      <c r="J442" s="1">
        <v>26.25</v>
      </c>
    </row>
    <row r="443" spans="2:10" ht="15.75" thickTop="1" x14ac:dyDescent="0.25">
      <c r="B443" s="1" t="s">
        <v>3227</v>
      </c>
      <c r="C443" s="1" t="s">
        <v>3440</v>
      </c>
      <c r="D443" s="1" t="s">
        <v>3441</v>
      </c>
      <c r="E443" s="1">
        <v>15</v>
      </c>
      <c r="F443" s="1" t="s">
        <v>4079</v>
      </c>
      <c r="G443" s="1" t="s">
        <v>4136</v>
      </c>
      <c r="H443" s="1" t="s">
        <v>4137</v>
      </c>
      <c r="I443" s="1" t="s">
        <v>3445</v>
      </c>
      <c r="J443" s="1">
        <v>11.19</v>
      </c>
    </row>
    <row r="444" spans="2:10" ht="15.75" thickTop="1" x14ac:dyDescent="0.25">
      <c r="B444" s="1" t="s">
        <v>3227</v>
      </c>
      <c r="C444" s="1" t="s">
        <v>3440</v>
      </c>
      <c r="D444" s="1" t="s">
        <v>3441</v>
      </c>
      <c r="E444" s="1">
        <v>15</v>
      </c>
      <c r="F444" s="1" t="s">
        <v>4079</v>
      </c>
      <c r="G444" s="1" t="s">
        <v>4138</v>
      </c>
      <c r="H444" s="1" t="s">
        <v>4139</v>
      </c>
      <c r="I444" s="1" t="s">
        <v>3445</v>
      </c>
      <c r="J444" s="1">
        <v>16.309999999999999</v>
      </c>
    </row>
    <row r="445" spans="2:10" ht="15.75" thickTop="1" x14ac:dyDescent="0.25">
      <c r="B445" s="1" t="s">
        <v>3227</v>
      </c>
      <c r="C445" s="1" t="s">
        <v>3440</v>
      </c>
      <c r="D445" s="1" t="s">
        <v>3441</v>
      </c>
      <c r="E445" s="1">
        <v>12</v>
      </c>
      <c r="F445" s="1" t="s">
        <v>4140</v>
      </c>
      <c r="G445" s="1" t="s">
        <v>4141</v>
      </c>
      <c r="H445" s="1" t="s">
        <v>4142</v>
      </c>
      <c r="I445" s="1" t="s">
        <v>3445</v>
      </c>
      <c r="J445" s="1">
        <v>1.46</v>
      </c>
    </row>
    <row r="446" spans="2:10" ht="15.75" thickTop="1" x14ac:dyDescent="0.25">
      <c r="B446" s="1" t="s">
        <v>3227</v>
      </c>
      <c r="C446" s="1" t="s">
        <v>3440</v>
      </c>
      <c r="D446" s="1" t="s">
        <v>3441</v>
      </c>
      <c r="E446" s="1">
        <v>12</v>
      </c>
      <c r="F446" s="1" t="s">
        <v>4140</v>
      </c>
      <c r="G446" s="1" t="s">
        <v>4143</v>
      </c>
      <c r="H446" s="1" t="s">
        <v>4144</v>
      </c>
      <c r="I446" s="1" t="s">
        <v>3445</v>
      </c>
      <c r="J446" s="1">
        <v>1.39</v>
      </c>
    </row>
    <row r="447" spans="2:10" ht="15.75" thickTop="1" x14ac:dyDescent="0.25">
      <c r="B447" s="1" t="s">
        <v>3227</v>
      </c>
      <c r="C447" s="1" t="s">
        <v>3440</v>
      </c>
      <c r="D447" s="1" t="s">
        <v>3441</v>
      </c>
      <c r="E447" s="1">
        <v>12</v>
      </c>
      <c r="F447" s="1" t="s">
        <v>4140</v>
      </c>
      <c r="G447" s="1" t="s">
        <v>4145</v>
      </c>
      <c r="H447" s="1" t="s">
        <v>4146</v>
      </c>
      <c r="I447" s="1" t="s">
        <v>3445</v>
      </c>
      <c r="J447" s="1">
        <v>1.98</v>
      </c>
    </row>
    <row r="448" spans="2:10" ht="15.75" thickTop="1" x14ac:dyDescent="0.25">
      <c r="B448" s="1" t="s">
        <v>3227</v>
      </c>
      <c r="C448" s="1" t="s">
        <v>3440</v>
      </c>
      <c r="D448" s="1" t="s">
        <v>3441</v>
      </c>
      <c r="E448" s="1">
        <v>12</v>
      </c>
      <c r="F448" s="1" t="s">
        <v>4140</v>
      </c>
      <c r="G448" s="1" t="s">
        <v>4147</v>
      </c>
      <c r="H448" s="1" t="s">
        <v>4148</v>
      </c>
      <c r="I448" s="1" t="s">
        <v>3445</v>
      </c>
      <c r="J448" s="1">
        <v>5.56</v>
      </c>
    </row>
    <row r="449" spans="2:10" ht="15.75" thickTop="1" x14ac:dyDescent="0.25">
      <c r="B449" s="1" t="s">
        <v>3227</v>
      </c>
      <c r="C449" s="1" t="s">
        <v>3440</v>
      </c>
      <c r="D449" s="1" t="s">
        <v>3441</v>
      </c>
      <c r="E449" s="1">
        <v>12</v>
      </c>
      <c r="F449" s="1" t="s">
        <v>4140</v>
      </c>
      <c r="G449" s="1" t="s">
        <v>4149</v>
      </c>
      <c r="H449" s="1" t="s">
        <v>4150</v>
      </c>
      <c r="I449" s="1" t="s">
        <v>3445</v>
      </c>
      <c r="J449" s="1">
        <v>9.51</v>
      </c>
    </row>
    <row r="450" spans="2:10" ht="15.75" thickTop="1" x14ac:dyDescent="0.25">
      <c r="B450" s="1" t="s">
        <v>3227</v>
      </c>
      <c r="C450" s="1" t="s">
        <v>3440</v>
      </c>
      <c r="D450" s="1" t="s">
        <v>3441</v>
      </c>
      <c r="E450" s="1">
        <v>12</v>
      </c>
      <c r="F450" s="1" t="s">
        <v>4140</v>
      </c>
      <c r="G450" s="1" t="s">
        <v>4151</v>
      </c>
      <c r="H450" s="1" t="s">
        <v>4152</v>
      </c>
      <c r="I450" s="1" t="s">
        <v>3445</v>
      </c>
      <c r="J450" s="1">
        <v>17.41</v>
      </c>
    </row>
    <row r="451" spans="2:10" ht="15.75" thickTop="1" x14ac:dyDescent="0.25">
      <c r="B451" s="1" t="s">
        <v>3227</v>
      </c>
      <c r="C451" s="1" t="s">
        <v>3440</v>
      </c>
      <c r="D451" s="1" t="s">
        <v>3441</v>
      </c>
      <c r="E451" s="1">
        <v>12</v>
      </c>
      <c r="F451" s="1" t="s">
        <v>4140</v>
      </c>
      <c r="G451" s="1" t="s">
        <v>4153</v>
      </c>
      <c r="H451" s="1" t="s">
        <v>4154</v>
      </c>
      <c r="I451" s="1" t="s">
        <v>3445</v>
      </c>
      <c r="J451" s="1">
        <v>29.06</v>
      </c>
    </row>
    <row r="452" spans="2:10" ht="15.75" thickTop="1" x14ac:dyDescent="0.25">
      <c r="B452" s="1" t="s">
        <v>3227</v>
      </c>
      <c r="C452" s="1" t="s">
        <v>3440</v>
      </c>
      <c r="D452" s="1" t="s">
        <v>3441</v>
      </c>
      <c r="E452" s="1">
        <v>12</v>
      </c>
      <c r="F452" s="1" t="s">
        <v>4140</v>
      </c>
      <c r="G452" s="1" t="s">
        <v>4155</v>
      </c>
      <c r="H452" s="1" t="s">
        <v>4156</v>
      </c>
      <c r="I452" s="1" t="s">
        <v>3445</v>
      </c>
      <c r="J452" s="1">
        <v>56.71</v>
      </c>
    </row>
    <row r="453" spans="2:10" ht="15.75" thickTop="1" x14ac:dyDescent="0.25">
      <c r="B453" s="1" t="s">
        <v>3227</v>
      </c>
      <c r="C453" s="1" t="s">
        <v>3440</v>
      </c>
      <c r="D453" s="1" t="s">
        <v>3441</v>
      </c>
      <c r="E453" s="1">
        <v>12</v>
      </c>
      <c r="F453" s="1" t="s">
        <v>4140</v>
      </c>
      <c r="G453" s="1" t="s">
        <v>4157</v>
      </c>
      <c r="H453" s="1" t="s">
        <v>4158</v>
      </c>
      <c r="I453" s="1" t="s">
        <v>3445</v>
      </c>
      <c r="J453" s="1">
        <v>95.66</v>
      </c>
    </row>
    <row r="454" spans="2:10" ht="15.75" thickTop="1" x14ac:dyDescent="0.25">
      <c r="B454" s="1" t="s">
        <v>3227</v>
      </c>
      <c r="C454" s="1" t="s">
        <v>3440</v>
      </c>
      <c r="D454" s="1" t="s">
        <v>3441</v>
      </c>
      <c r="E454" s="1">
        <v>12</v>
      </c>
      <c r="F454" s="1" t="s">
        <v>4140</v>
      </c>
      <c r="G454" s="1" t="s">
        <v>4159</v>
      </c>
      <c r="H454" s="1" t="s">
        <v>4160</v>
      </c>
      <c r="I454" s="1" t="s">
        <v>3445</v>
      </c>
      <c r="J454" s="1">
        <v>166.21</v>
      </c>
    </row>
    <row r="455" spans="2:10" ht="15.75" thickTop="1" x14ac:dyDescent="0.25">
      <c r="B455" s="1" t="s">
        <v>3227</v>
      </c>
      <c r="C455" s="1" t="s">
        <v>3440</v>
      </c>
      <c r="D455" s="1" t="s">
        <v>3441</v>
      </c>
      <c r="E455" s="1">
        <v>12</v>
      </c>
      <c r="F455" s="1" t="s">
        <v>4140</v>
      </c>
      <c r="G455" s="1" t="s">
        <v>4161</v>
      </c>
      <c r="H455" s="1" t="s">
        <v>4162</v>
      </c>
      <c r="I455" s="1" t="s">
        <v>3445</v>
      </c>
      <c r="J455" s="1">
        <v>0.67</v>
      </c>
    </row>
    <row r="456" spans="2:10" ht="15.75" thickTop="1" x14ac:dyDescent="0.25">
      <c r="B456" s="1" t="s">
        <v>3227</v>
      </c>
      <c r="C456" s="1" t="s">
        <v>3440</v>
      </c>
      <c r="D456" s="1" t="s">
        <v>3441</v>
      </c>
      <c r="E456" s="1">
        <v>12</v>
      </c>
      <c r="F456" s="1" t="s">
        <v>4140</v>
      </c>
      <c r="G456" s="1" t="s">
        <v>4163</v>
      </c>
      <c r="H456" s="1" t="s">
        <v>4164</v>
      </c>
      <c r="I456" s="1" t="s">
        <v>3445</v>
      </c>
      <c r="J456" s="1">
        <v>1.1299999999999999</v>
      </c>
    </row>
    <row r="457" spans="2:10" ht="15.75" thickTop="1" x14ac:dyDescent="0.25">
      <c r="B457" s="1" t="s">
        <v>3227</v>
      </c>
      <c r="C457" s="1" t="s">
        <v>3440</v>
      </c>
      <c r="D457" s="1" t="s">
        <v>3441</v>
      </c>
      <c r="E457" s="1">
        <v>12</v>
      </c>
      <c r="F457" s="1" t="s">
        <v>4140</v>
      </c>
      <c r="G457" s="1" t="s">
        <v>4165</v>
      </c>
      <c r="H457" s="1" t="s">
        <v>4166</v>
      </c>
      <c r="I457" s="1" t="s">
        <v>3445</v>
      </c>
      <c r="J457" s="1">
        <v>1.81</v>
      </c>
    </row>
    <row r="458" spans="2:10" ht="15.75" thickTop="1" x14ac:dyDescent="0.25">
      <c r="B458" s="1" t="s">
        <v>3227</v>
      </c>
      <c r="C458" s="1" t="s">
        <v>3440</v>
      </c>
      <c r="D458" s="1" t="s">
        <v>3441</v>
      </c>
      <c r="E458" s="1">
        <v>12</v>
      </c>
      <c r="F458" s="1" t="s">
        <v>4140</v>
      </c>
      <c r="G458" s="1" t="s">
        <v>4167</v>
      </c>
      <c r="H458" s="1" t="s">
        <v>4168</v>
      </c>
      <c r="I458" s="1" t="s">
        <v>3445</v>
      </c>
      <c r="J458" s="1">
        <v>2.27</v>
      </c>
    </row>
    <row r="459" spans="2:10" ht="15.75" thickTop="1" x14ac:dyDescent="0.25">
      <c r="B459" s="1" t="s">
        <v>3227</v>
      </c>
      <c r="C459" s="1" t="s">
        <v>3440</v>
      </c>
      <c r="D459" s="1" t="s">
        <v>3441</v>
      </c>
      <c r="E459" s="1">
        <v>12</v>
      </c>
      <c r="F459" s="1" t="s">
        <v>4140</v>
      </c>
      <c r="G459" s="1" t="s">
        <v>4169</v>
      </c>
      <c r="H459" s="1" t="s">
        <v>4170</v>
      </c>
      <c r="I459" s="1" t="s">
        <v>3445</v>
      </c>
      <c r="J459" s="1">
        <v>2.84</v>
      </c>
    </row>
    <row r="460" spans="2:10" ht="15.75" thickTop="1" x14ac:dyDescent="0.25">
      <c r="B460" s="1" t="s">
        <v>3227</v>
      </c>
      <c r="C460" s="1" t="s">
        <v>3440</v>
      </c>
      <c r="D460" s="1" t="s">
        <v>3441</v>
      </c>
      <c r="E460" s="1">
        <v>12</v>
      </c>
      <c r="F460" s="1" t="s">
        <v>4140</v>
      </c>
      <c r="G460" s="1" t="s">
        <v>4171</v>
      </c>
      <c r="H460" s="1" t="s">
        <v>4172</v>
      </c>
      <c r="I460" s="1" t="s">
        <v>3445</v>
      </c>
      <c r="J460" s="1">
        <v>4.2699999999999996</v>
      </c>
    </row>
    <row r="461" spans="2:10" ht="15.75" thickTop="1" x14ac:dyDescent="0.25">
      <c r="B461" s="1" t="s">
        <v>3227</v>
      </c>
      <c r="C461" s="1" t="s">
        <v>3440</v>
      </c>
      <c r="D461" s="1" t="s">
        <v>3441</v>
      </c>
      <c r="E461" s="1">
        <v>12</v>
      </c>
      <c r="F461" s="1" t="s">
        <v>4140</v>
      </c>
      <c r="G461" s="1" t="s">
        <v>4173</v>
      </c>
      <c r="H461" s="1" t="s">
        <v>4174</v>
      </c>
      <c r="I461" s="1" t="s">
        <v>3445</v>
      </c>
      <c r="J461" s="1">
        <v>5.66</v>
      </c>
    </row>
    <row r="462" spans="2:10" ht="15.75" thickTop="1" x14ac:dyDescent="0.25">
      <c r="B462" s="1" t="s">
        <v>3227</v>
      </c>
      <c r="C462" s="1" t="s">
        <v>3440</v>
      </c>
      <c r="D462" s="1" t="s">
        <v>3441</v>
      </c>
      <c r="E462" s="1">
        <v>12</v>
      </c>
      <c r="F462" s="1" t="s">
        <v>4140</v>
      </c>
      <c r="G462" s="1" t="s">
        <v>4175</v>
      </c>
      <c r="H462" s="1" t="s">
        <v>4176</v>
      </c>
      <c r="I462" s="1" t="s">
        <v>3445</v>
      </c>
      <c r="J462" s="1">
        <v>8.02</v>
      </c>
    </row>
    <row r="463" spans="2:10" ht="15.75" thickTop="1" x14ac:dyDescent="0.25">
      <c r="B463" s="1" t="s">
        <v>3227</v>
      </c>
      <c r="C463" s="1" t="s">
        <v>3440</v>
      </c>
      <c r="D463" s="1" t="s">
        <v>3441</v>
      </c>
      <c r="E463" s="1">
        <v>12</v>
      </c>
      <c r="F463" s="1" t="s">
        <v>4140</v>
      </c>
      <c r="G463" s="1" t="s">
        <v>4177</v>
      </c>
      <c r="H463" s="1" t="s">
        <v>4178</v>
      </c>
      <c r="I463" s="1" t="s">
        <v>3445</v>
      </c>
      <c r="J463" s="1">
        <v>9.25</v>
      </c>
    </row>
    <row r="464" spans="2:10" ht="15.75" thickTop="1" x14ac:dyDescent="0.25">
      <c r="B464" s="1" t="s">
        <v>3227</v>
      </c>
      <c r="C464" s="1" t="s">
        <v>3440</v>
      </c>
      <c r="D464" s="1" t="s">
        <v>3441</v>
      </c>
      <c r="E464" s="1">
        <v>12</v>
      </c>
      <c r="F464" s="1" t="s">
        <v>4140</v>
      </c>
      <c r="G464" s="1" t="s">
        <v>4179</v>
      </c>
      <c r="H464" s="1" t="s">
        <v>4180</v>
      </c>
      <c r="I464" s="1" t="s">
        <v>3445</v>
      </c>
      <c r="J464" s="1">
        <v>13.82</v>
      </c>
    </row>
    <row r="465" spans="2:10" ht="15.75" thickTop="1" x14ac:dyDescent="0.25">
      <c r="B465" s="1" t="s">
        <v>3227</v>
      </c>
      <c r="C465" s="1" t="s">
        <v>3440</v>
      </c>
      <c r="D465" s="1" t="s">
        <v>3441</v>
      </c>
      <c r="E465" s="1">
        <v>12</v>
      </c>
      <c r="F465" s="1" t="s">
        <v>4140</v>
      </c>
      <c r="G465" s="1" t="s">
        <v>4181</v>
      </c>
      <c r="H465" s="1" t="s">
        <v>4182</v>
      </c>
      <c r="I465" s="1" t="s">
        <v>3445</v>
      </c>
      <c r="J465" s="1">
        <v>19</v>
      </c>
    </row>
    <row r="466" spans="2:10" ht="15.75" thickTop="1" x14ac:dyDescent="0.25">
      <c r="B466" s="1" t="s">
        <v>3227</v>
      </c>
      <c r="C466" s="1" t="s">
        <v>3440</v>
      </c>
      <c r="D466" s="1" t="s">
        <v>3441</v>
      </c>
      <c r="E466" s="1">
        <v>12</v>
      </c>
      <c r="F466" s="1" t="s">
        <v>4140</v>
      </c>
      <c r="G466" s="1" t="s">
        <v>4183</v>
      </c>
      <c r="H466" s="1" t="s">
        <v>4184</v>
      </c>
      <c r="I466" s="1" t="s">
        <v>3445</v>
      </c>
      <c r="J466" s="1">
        <v>21.39</v>
      </c>
    </row>
    <row r="467" spans="2:10" ht="15.75" thickTop="1" x14ac:dyDescent="0.25">
      <c r="B467" s="1" t="s">
        <v>3227</v>
      </c>
      <c r="C467" s="1" t="s">
        <v>3440</v>
      </c>
      <c r="D467" s="1" t="s">
        <v>3441</v>
      </c>
      <c r="E467" s="1">
        <v>12</v>
      </c>
      <c r="F467" s="1" t="s">
        <v>4140</v>
      </c>
      <c r="G467" s="1" t="s">
        <v>4185</v>
      </c>
      <c r="H467" s="1" t="s">
        <v>4186</v>
      </c>
      <c r="I467" s="1" t="s">
        <v>3445</v>
      </c>
      <c r="J467" s="1">
        <v>23.14</v>
      </c>
    </row>
    <row r="468" spans="2:10" ht="15.75" thickTop="1" x14ac:dyDescent="0.25">
      <c r="B468" s="1" t="s">
        <v>3227</v>
      </c>
      <c r="C468" s="1" t="s">
        <v>3440</v>
      </c>
      <c r="D468" s="1" t="s">
        <v>3441</v>
      </c>
      <c r="E468" s="1">
        <v>12</v>
      </c>
      <c r="F468" s="1" t="s">
        <v>4140</v>
      </c>
      <c r="G468" s="1" t="s">
        <v>4187</v>
      </c>
      <c r="H468" s="1" t="s">
        <v>4188</v>
      </c>
      <c r="I468" s="1" t="s">
        <v>3445</v>
      </c>
      <c r="J468" s="1">
        <v>27.81</v>
      </c>
    </row>
    <row r="469" spans="2:10" ht="15.75" thickTop="1" x14ac:dyDescent="0.25">
      <c r="B469" s="1" t="s">
        <v>3227</v>
      </c>
      <c r="C469" s="1" t="s">
        <v>3440</v>
      </c>
      <c r="D469" s="1" t="s">
        <v>3441</v>
      </c>
      <c r="E469" s="1">
        <v>12</v>
      </c>
      <c r="F469" s="1" t="s">
        <v>4140</v>
      </c>
      <c r="G469" s="1" t="s">
        <v>4189</v>
      </c>
      <c r="H469" s="1" t="s">
        <v>4190</v>
      </c>
      <c r="I469" s="1" t="s">
        <v>3445</v>
      </c>
      <c r="J469" s="1">
        <v>34.83</v>
      </c>
    </row>
    <row r="470" spans="2:10" ht="15.75" thickTop="1" x14ac:dyDescent="0.25">
      <c r="B470" s="1" t="s">
        <v>3227</v>
      </c>
      <c r="C470" s="1" t="s">
        <v>3440</v>
      </c>
      <c r="D470" s="1" t="s">
        <v>3441</v>
      </c>
      <c r="E470" s="1">
        <v>12</v>
      </c>
      <c r="F470" s="1" t="s">
        <v>4140</v>
      </c>
      <c r="G470" s="1" t="s">
        <v>4191</v>
      </c>
      <c r="H470" s="1" t="s">
        <v>4192</v>
      </c>
      <c r="I470" s="1" t="s">
        <v>3445</v>
      </c>
      <c r="J470" s="1">
        <v>41.87</v>
      </c>
    </row>
    <row r="471" spans="2:10" ht="15.75" thickTop="1" x14ac:dyDescent="0.25">
      <c r="B471" s="1" t="s">
        <v>3227</v>
      </c>
      <c r="C471" s="1" t="s">
        <v>3440</v>
      </c>
      <c r="D471" s="1" t="s">
        <v>3441</v>
      </c>
      <c r="E471" s="1">
        <v>12</v>
      </c>
      <c r="F471" s="1" t="s">
        <v>4140</v>
      </c>
      <c r="G471" s="1" t="s">
        <v>4193</v>
      </c>
      <c r="H471" s="1" t="s">
        <v>4194</v>
      </c>
      <c r="I471" s="1" t="s">
        <v>3445</v>
      </c>
      <c r="J471" s="1">
        <v>59.03</v>
      </c>
    </row>
    <row r="472" spans="2:10" ht="15.75" thickTop="1" x14ac:dyDescent="0.25">
      <c r="B472" s="1" t="s">
        <v>3227</v>
      </c>
      <c r="C472" s="1" t="s">
        <v>3440</v>
      </c>
      <c r="D472" s="1" t="s">
        <v>3441</v>
      </c>
      <c r="E472" s="1">
        <v>12</v>
      </c>
      <c r="F472" s="1" t="s">
        <v>4140</v>
      </c>
      <c r="G472" s="1" t="s">
        <v>4195</v>
      </c>
      <c r="H472" s="1" t="s">
        <v>4196</v>
      </c>
      <c r="I472" s="1" t="s">
        <v>3445</v>
      </c>
      <c r="J472" s="1">
        <v>93.71</v>
      </c>
    </row>
    <row r="473" spans="2:10" ht="15.75" thickTop="1" x14ac:dyDescent="0.25">
      <c r="B473" s="1" t="s">
        <v>3227</v>
      </c>
      <c r="C473" s="1" t="s">
        <v>3440</v>
      </c>
      <c r="D473" s="1" t="s">
        <v>3441</v>
      </c>
      <c r="E473" s="1">
        <v>12</v>
      </c>
      <c r="F473" s="1" t="s">
        <v>4140</v>
      </c>
      <c r="G473" s="1" t="s">
        <v>4197</v>
      </c>
      <c r="H473" s="1" t="s">
        <v>4198</v>
      </c>
      <c r="I473" s="1" t="s">
        <v>3445</v>
      </c>
      <c r="J473" s="1">
        <v>6.51</v>
      </c>
    </row>
    <row r="474" spans="2:10" ht="15.75" thickTop="1" x14ac:dyDescent="0.25">
      <c r="B474" s="1" t="s">
        <v>3227</v>
      </c>
      <c r="C474" s="1" t="s">
        <v>3440</v>
      </c>
      <c r="D474" s="1" t="s">
        <v>3441</v>
      </c>
      <c r="E474" s="1">
        <v>12</v>
      </c>
      <c r="F474" s="1" t="s">
        <v>4140</v>
      </c>
      <c r="G474" s="1" t="s">
        <v>4199</v>
      </c>
      <c r="H474" s="1" t="s">
        <v>4200</v>
      </c>
      <c r="I474" s="1" t="s">
        <v>3445</v>
      </c>
      <c r="J474" s="1">
        <v>12.91</v>
      </c>
    </row>
    <row r="475" spans="2:10" ht="15.75" thickTop="1" x14ac:dyDescent="0.25">
      <c r="B475" s="1" t="s">
        <v>3227</v>
      </c>
      <c r="C475" s="1" t="s">
        <v>3440</v>
      </c>
      <c r="D475" s="1" t="s">
        <v>3441</v>
      </c>
      <c r="E475" s="1">
        <v>12</v>
      </c>
      <c r="F475" s="1" t="s">
        <v>4140</v>
      </c>
      <c r="G475" s="1" t="s">
        <v>4201</v>
      </c>
      <c r="H475" s="1" t="s">
        <v>4202</v>
      </c>
      <c r="I475" s="1" t="s">
        <v>3445</v>
      </c>
      <c r="J475" s="1">
        <v>27.58</v>
      </c>
    </row>
    <row r="476" spans="2:10" ht="15.75" thickTop="1" x14ac:dyDescent="0.25">
      <c r="B476" s="1" t="s">
        <v>3227</v>
      </c>
      <c r="C476" s="1" t="s">
        <v>3440</v>
      </c>
      <c r="D476" s="1" t="s">
        <v>3441</v>
      </c>
      <c r="E476" s="1">
        <v>12</v>
      </c>
      <c r="F476" s="1" t="s">
        <v>4140</v>
      </c>
      <c r="G476" s="1" t="s">
        <v>4203</v>
      </c>
      <c r="H476" s="1" t="s">
        <v>4204</v>
      </c>
      <c r="I476" s="1" t="s">
        <v>3445</v>
      </c>
      <c r="J476" s="1">
        <v>58.05</v>
      </c>
    </row>
    <row r="477" spans="2:10" ht="15.75" thickTop="1" x14ac:dyDescent="0.25">
      <c r="B477" s="1" t="s">
        <v>3227</v>
      </c>
      <c r="C477" s="1" t="s">
        <v>3440</v>
      </c>
      <c r="D477" s="1" t="s">
        <v>3441</v>
      </c>
      <c r="E477" s="1">
        <v>12</v>
      </c>
      <c r="F477" s="1" t="s">
        <v>4140</v>
      </c>
      <c r="G477" s="1" t="s">
        <v>4205</v>
      </c>
      <c r="H477" s="1" t="s">
        <v>4206</v>
      </c>
      <c r="I477" s="1" t="s">
        <v>3445</v>
      </c>
      <c r="J477" s="1">
        <v>75.150000000000006</v>
      </c>
    </row>
    <row r="478" spans="2:10" ht="15.75" thickTop="1" x14ac:dyDescent="0.25">
      <c r="B478" s="1" t="s">
        <v>3227</v>
      </c>
      <c r="C478" s="1" t="s">
        <v>3440</v>
      </c>
      <c r="D478" s="1" t="s">
        <v>3441</v>
      </c>
      <c r="E478" s="1">
        <v>12</v>
      </c>
      <c r="F478" s="1" t="s">
        <v>4140</v>
      </c>
      <c r="G478" s="1" t="s">
        <v>4207</v>
      </c>
      <c r="H478" s="1" t="s">
        <v>4208</v>
      </c>
      <c r="I478" s="1" t="s">
        <v>3445</v>
      </c>
      <c r="J478" s="1">
        <v>116.51</v>
      </c>
    </row>
    <row r="479" spans="2:10" ht="15.75" thickTop="1" x14ac:dyDescent="0.25">
      <c r="B479" s="1" t="s">
        <v>3227</v>
      </c>
      <c r="C479" s="1" t="s">
        <v>3440</v>
      </c>
      <c r="D479" s="1" t="s">
        <v>3441</v>
      </c>
      <c r="E479" s="1">
        <v>12</v>
      </c>
      <c r="F479" s="1" t="s">
        <v>4140</v>
      </c>
      <c r="G479" s="1" t="s">
        <v>4209</v>
      </c>
      <c r="H479" s="1" t="s">
        <v>4210</v>
      </c>
      <c r="I479" s="1" t="s">
        <v>3445</v>
      </c>
      <c r="J479" s="1">
        <v>2.0699999999999998</v>
      </c>
    </row>
    <row r="480" spans="2:10" ht="15.75" thickTop="1" x14ac:dyDescent="0.25">
      <c r="B480" s="1" t="s">
        <v>3227</v>
      </c>
      <c r="C480" s="1" t="s">
        <v>3440</v>
      </c>
      <c r="D480" s="1" t="s">
        <v>3441</v>
      </c>
      <c r="E480" s="1">
        <v>12</v>
      </c>
      <c r="F480" s="1" t="s">
        <v>4140</v>
      </c>
      <c r="G480" s="1" t="s">
        <v>4211</v>
      </c>
      <c r="H480" s="1" t="s">
        <v>4212</v>
      </c>
      <c r="I480" s="1" t="s">
        <v>3445</v>
      </c>
      <c r="J480" s="1">
        <v>2.04</v>
      </c>
    </row>
    <row r="481" spans="2:10" ht="15.75" thickTop="1" x14ac:dyDescent="0.25">
      <c r="B481" s="1" t="s">
        <v>3227</v>
      </c>
      <c r="C481" s="1" t="s">
        <v>3440</v>
      </c>
      <c r="D481" s="1" t="s">
        <v>3441</v>
      </c>
      <c r="E481" s="1">
        <v>12</v>
      </c>
      <c r="F481" s="1" t="s">
        <v>4140</v>
      </c>
      <c r="G481" s="1" t="s">
        <v>4213</v>
      </c>
      <c r="H481" s="1" t="s">
        <v>4214</v>
      </c>
      <c r="I481" s="1" t="s">
        <v>3445</v>
      </c>
      <c r="J481" s="1">
        <v>3.4</v>
      </c>
    </row>
    <row r="482" spans="2:10" ht="15.75" thickTop="1" x14ac:dyDescent="0.25">
      <c r="B482" s="1" t="s">
        <v>3227</v>
      </c>
      <c r="C482" s="1" t="s">
        <v>3440</v>
      </c>
      <c r="D482" s="1" t="s">
        <v>3441</v>
      </c>
      <c r="E482" s="1">
        <v>12</v>
      </c>
      <c r="F482" s="1" t="s">
        <v>4140</v>
      </c>
      <c r="G482" s="1" t="s">
        <v>4215</v>
      </c>
      <c r="H482" s="1" t="s">
        <v>4216</v>
      </c>
      <c r="I482" s="1" t="s">
        <v>3445</v>
      </c>
      <c r="J482" s="1">
        <v>5.44</v>
      </c>
    </row>
    <row r="483" spans="2:10" ht="15.75" thickTop="1" x14ac:dyDescent="0.25">
      <c r="B483" s="1" t="s">
        <v>3227</v>
      </c>
      <c r="C483" s="1" t="s">
        <v>3440</v>
      </c>
      <c r="D483" s="1" t="s">
        <v>3441</v>
      </c>
      <c r="E483" s="1">
        <v>12</v>
      </c>
      <c r="F483" s="1" t="s">
        <v>4140</v>
      </c>
      <c r="G483" s="1" t="s">
        <v>4217</v>
      </c>
      <c r="H483" s="1" t="s">
        <v>4218</v>
      </c>
      <c r="I483" s="1" t="s">
        <v>3445</v>
      </c>
      <c r="J483" s="1">
        <v>11.89</v>
      </c>
    </row>
    <row r="484" spans="2:10" ht="15.75" thickTop="1" x14ac:dyDescent="0.25">
      <c r="B484" s="1" t="s">
        <v>3227</v>
      </c>
      <c r="C484" s="1" t="s">
        <v>3440</v>
      </c>
      <c r="D484" s="1" t="s">
        <v>3441</v>
      </c>
      <c r="E484" s="1">
        <v>12</v>
      </c>
      <c r="F484" s="1" t="s">
        <v>4140</v>
      </c>
      <c r="G484" s="1" t="s">
        <v>4219</v>
      </c>
      <c r="H484" s="1" t="s">
        <v>4220</v>
      </c>
      <c r="I484" s="1" t="s">
        <v>3445</v>
      </c>
      <c r="J484" s="1">
        <v>8.5</v>
      </c>
    </row>
    <row r="485" spans="2:10" ht="15.75" thickTop="1" x14ac:dyDescent="0.25">
      <c r="B485" s="1" t="s">
        <v>3227</v>
      </c>
      <c r="C485" s="1" t="s">
        <v>3440</v>
      </c>
      <c r="D485" s="1" t="s">
        <v>3441</v>
      </c>
      <c r="E485" s="1">
        <v>12</v>
      </c>
      <c r="F485" s="1" t="s">
        <v>4140</v>
      </c>
      <c r="G485" s="1" t="s">
        <v>4221</v>
      </c>
      <c r="H485" s="1" t="s">
        <v>4222</v>
      </c>
      <c r="I485" s="1" t="s">
        <v>3445</v>
      </c>
      <c r="J485" s="1">
        <v>16.989999999999998</v>
      </c>
    </row>
    <row r="486" spans="2:10" ht="15.75" thickTop="1" x14ac:dyDescent="0.25">
      <c r="B486" s="1" t="s">
        <v>3227</v>
      </c>
      <c r="C486" s="1" t="s">
        <v>3440</v>
      </c>
      <c r="D486" s="1" t="s">
        <v>3441</v>
      </c>
      <c r="E486" s="1">
        <v>12</v>
      </c>
      <c r="F486" s="1" t="s">
        <v>4140</v>
      </c>
      <c r="G486" s="1" t="s">
        <v>4223</v>
      </c>
      <c r="H486" s="1" t="s">
        <v>4224</v>
      </c>
      <c r="I486" s="1" t="s">
        <v>3445</v>
      </c>
      <c r="J486" s="1">
        <v>17.41</v>
      </c>
    </row>
    <row r="487" spans="2:10" ht="15.75" thickTop="1" x14ac:dyDescent="0.25">
      <c r="B487" s="1" t="s">
        <v>3227</v>
      </c>
      <c r="C487" s="1" t="s">
        <v>3440</v>
      </c>
      <c r="D487" s="1" t="s">
        <v>3441</v>
      </c>
      <c r="E487" s="1">
        <v>12</v>
      </c>
      <c r="F487" s="1" t="s">
        <v>4140</v>
      </c>
      <c r="G487" s="1" t="s">
        <v>4225</v>
      </c>
      <c r="H487" s="1" t="s">
        <v>4226</v>
      </c>
      <c r="I487" s="1" t="s">
        <v>3445</v>
      </c>
      <c r="J487" s="1">
        <v>40.75</v>
      </c>
    </row>
    <row r="488" spans="2:10" ht="15.75" thickTop="1" x14ac:dyDescent="0.25">
      <c r="B488" s="1" t="s">
        <v>3227</v>
      </c>
      <c r="C488" s="1" t="s">
        <v>3440</v>
      </c>
      <c r="D488" s="1" t="s">
        <v>3441</v>
      </c>
      <c r="E488" s="1">
        <v>12</v>
      </c>
      <c r="F488" s="1" t="s">
        <v>4140</v>
      </c>
      <c r="G488" s="1" t="s">
        <v>4227</v>
      </c>
      <c r="H488" s="1" t="s">
        <v>4228</v>
      </c>
      <c r="I488" s="1" t="s">
        <v>3445</v>
      </c>
      <c r="J488" s="1">
        <v>50.93</v>
      </c>
    </row>
    <row r="489" spans="2:10" ht="15.75" thickTop="1" x14ac:dyDescent="0.25">
      <c r="B489" s="1" t="s">
        <v>3227</v>
      </c>
      <c r="C489" s="1" t="s">
        <v>3440</v>
      </c>
      <c r="D489" s="1" t="s">
        <v>3441</v>
      </c>
      <c r="E489" s="1">
        <v>12</v>
      </c>
      <c r="F489" s="1" t="s">
        <v>4140</v>
      </c>
      <c r="G489" s="1" t="s">
        <v>4229</v>
      </c>
      <c r="H489" s="1" t="s">
        <v>4230</v>
      </c>
      <c r="I489" s="1" t="s">
        <v>3445</v>
      </c>
      <c r="J489" s="1">
        <v>62.81</v>
      </c>
    </row>
    <row r="490" spans="2:10" ht="15.75" thickTop="1" x14ac:dyDescent="0.25">
      <c r="B490" s="1" t="s">
        <v>3227</v>
      </c>
      <c r="C490" s="1" t="s">
        <v>3440</v>
      </c>
      <c r="D490" s="1" t="s">
        <v>3441</v>
      </c>
      <c r="E490" s="1">
        <v>12</v>
      </c>
      <c r="F490" s="1" t="s">
        <v>4140</v>
      </c>
      <c r="G490" s="1" t="s">
        <v>4231</v>
      </c>
      <c r="H490" s="1" t="s">
        <v>4232</v>
      </c>
      <c r="I490" s="1" t="s">
        <v>3445</v>
      </c>
      <c r="J490" s="1">
        <v>67.900000000000006</v>
      </c>
    </row>
    <row r="491" spans="2:10" ht="15.75" thickTop="1" x14ac:dyDescent="0.25">
      <c r="B491" s="1" t="s">
        <v>3227</v>
      </c>
      <c r="C491" s="1" t="s">
        <v>3440</v>
      </c>
      <c r="D491" s="1" t="s">
        <v>3441</v>
      </c>
      <c r="E491" s="1">
        <v>12</v>
      </c>
      <c r="F491" s="1" t="s">
        <v>4140</v>
      </c>
      <c r="G491" s="1" t="s">
        <v>4233</v>
      </c>
      <c r="H491" s="1" t="s">
        <v>4234</v>
      </c>
      <c r="I491" s="1" t="s">
        <v>3445</v>
      </c>
      <c r="J491" s="1">
        <v>81.47</v>
      </c>
    </row>
    <row r="492" spans="2:10" ht="15.75" thickTop="1" x14ac:dyDescent="0.25">
      <c r="B492" s="1" t="s">
        <v>3227</v>
      </c>
      <c r="C492" s="1" t="s">
        <v>3440</v>
      </c>
      <c r="D492" s="1" t="s">
        <v>3441</v>
      </c>
      <c r="E492" s="1">
        <v>12</v>
      </c>
      <c r="F492" s="1" t="s">
        <v>4140</v>
      </c>
      <c r="G492" s="1" t="s">
        <v>4235</v>
      </c>
      <c r="H492" s="1" t="s">
        <v>4236</v>
      </c>
      <c r="I492" s="1" t="s">
        <v>3445</v>
      </c>
      <c r="J492" s="1">
        <v>101.83</v>
      </c>
    </row>
    <row r="493" spans="2:10" ht="15.75" thickTop="1" x14ac:dyDescent="0.25">
      <c r="B493" s="1" t="s">
        <v>3227</v>
      </c>
      <c r="C493" s="1" t="s">
        <v>3440</v>
      </c>
      <c r="D493" s="1" t="s">
        <v>3441</v>
      </c>
      <c r="E493" s="1">
        <v>12</v>
      </c>
      <c r="F493" s="1" t="s">
        <v>4140</v>
      </c>
      <c r="G493" s="1" t="s">
        <v>4237</v>
      </c>
      <c r="H493" s="1" t="s">
        <v>4238</v>
      </c>
      <c r="I493" s="1" t="s">
        <v>3445</v>
      </c>
      <c r="J493" s="1">
        <v>122.18</v>
      </c>
    </row>
    <row r="494" spans="2:10" ht="15.75" thickTop="1" x14ac:dyDescent="0.25">
      <c r="B494" s="1" t="s">
        <v>3227</v>
      </c>
      <c r="C494" s="1" t="s">
        <v>3440</v>
      </c>
      <c r="D494" s="1" t="s">
        <v>3441</v>
      </c>
      <c r="E494" s="1">
        <v>12</v>
      </c>
      <c r="F494" s="1" t="s">
        <v>4140</v>
      </c>
      <c r="G494" s="1" t="s">
        <v>4239</v>
      </c>
      <c r="H494" s="1" t="s">
        <v>4240</v>
      </c>
      <c r="I494" s="1" t="s">
        <v>3445</v>
      </c>
      <c r="J494" s="1">
        <v>169.67</v>
      </c>
    </row>
    <row r="495" spans="2:10" ht="15.75" thickTop="1" x14ac:dyDescent="0.25">
      <c r="B495" s="1" t="s">
        <v>3227</v>
      </c>
      <c r="C495" s="1" t="s">
        <v>3440</v>
      </c>
      <c r="D495" s="1" t="s">
        <v>3441</v>
      </c>
      <c r="E495" s="1">
        <v>12</v>
      </c>
      <c r="F495" s="1" t="s">
        <v>4140</v>
      </c>
      <c r="G495" s="1" t="s">
        <v>4241</v>
      </c>
      <c r="H495" s="1" t="s">
        <v>4242</v>
      </c>
      <c r="I495" s="1" t="s">
        <v>3445</v>
      </c>
      <c r="J495" s="1">
        <v>32.26</v>
      </c>
    </row>
    <row r="496" spans="2:10" ht="15.75" thickTop="1" x14ac:dyDescent="0.25">
      <c r="B496" s="1" t="s">
        <v>3227</v>
      </c>
      <c r="C496" s="1" t="s">
        <v>3440</v>
      </c>
      <c r="D496" s="1" t="s">
        <v>3441</v>
      </c>
      <c r="E496" s="1">
        <v>12</v>
      </c>
      <c r="F496" s="1" t="s">
        <v>4140</v>
      </c>
      <c r="G496" s="1" t="s">
        <v>4243</v>
      </c>
      <c r="H496" s="1" t="s">
        <v>4244</v>
      </c>
      <c r="I496" s="1" t="s">
        <v>3445</v>
      </c>
      <c r="J496" s="1">
        <v>271.41000000000003</v>
      </c>
    </row>
    <row r="497" spans="2:10" ht="15.75" thickTop="1" x14ac:dyDescent="0.25">
      <c r="B497" s="1" t="s">
        <v>3227</v>
      </c>
      <c r="C497" s="1" t="s">
        <v>3440</v>
      </c>
      <c r="D497" s="1" t="s">
        <v>3441</v>
      </c>
      <c r="E497" s="1">
        <v>16</v>
      </c>
      <c r="F497" s="1" t="s">
        <v>4245</v>
      </c>
      <c r="G497" s="1" t="s">
        <v>4246</v>
      </c>
      <c r="H497" s="1" t="s">
        <v>4247</v>
      </c>
      <c r="I497" s="1" t="s">
        <v>3445</v>
      </c>
      <c r="J497" s="1">
        <v>42.84</v>
      </c>
    </row>
    <row r="498" spans="2:10" ht="15.75" thickTop="1" x14ac:dyDescent="0.25">
      <c r="B498" s="1" t="s">
        <v>3227</v>
      </c>
      <c r="C498" s="1" t="s">
        <v>3440</v>
      </c>
      <c r="D498" s="1" t="s">
        <v>3441</v>
      </c>
      <c r="E498" s="1">
        <v>16</v>
      </c>
      <c r="F498" s="1" t="s">
        <v>4245</v>
      </c>
      <c r="G498" s="1" t="s">
        <v>4248</v>
      </c>
      <c r="H498" s="1" t="s">
        <v>4249</v>
      </c>
      <c r="I498" s="1" t="s">
        <v>3445</v>
      </c>
      <c r="J498" s="1">
        <v>55.22</v>
      </c>
    </row>
    <row r="499" spans="2:10" ht="15.75" thickTop="1" x14ac:dyDescent="0.25">
      <c r="B499" s="1" t="s">
        <v>3227</v>
      </c>
      <c r="C499" s="1" t="s">
        <v>3440</v>
      </c>
      <c r="D499" s="1" t="s">
        <v>3441</v>
      </c>
      <c r="E499" s="1">
        <v>16</v>
      </c>
      <c r="F499" s="1" t="s">
        <v>4245</v>
      </c>
      <c r="G499" s="1" t="s">
        <v>4250</v>
      </c>
      <c r="H499" s="1" t="s">
        <v>4251</v>
      </c>
      <c r="I499" s="1" t="s">
        <v>3445</v>
      </c>
      <c r="J499" s="1">
        <v>66.87</v>
      </c>
    </row>
    <row r="500" spans="2:10" ht="15.75" thickTop="1" x14ac:dyDescent="0.25">
      <c r="B500" s="1" t="s">
        <v>3227</v>
      </c>
      <c r="C500" s="1" t="s">
        <v>3440</v>
      </c>
      <c r="D500" s="1" t="s">
        <v>3441</v>
      </c>
      <c r="E500" s="1">
        <v>16</v>
      </c>
      <c r="F500" s="1" t="s">
        <v>4245</v>
      </c>
      <c r="G500" s="1" t="s">
        <v>4252</v>
      </c>
      <c r="H500" s="1" t="s">
        <v>4253</v>
      </c>
      <c r="I500" s="1" t="s">
        <v>3445</v>
      </c>
      <c r="J500" s="1">
        <v>99.19</v>
      </c>
    </row>
    <row r="501" spans="2:10" ht="15.75" thickTop="1" x14ac:dyDescent="0.25">
      <c r="B501" s="1" t="s">
        <v>3227</v>
      </c>
      <c r="C501" s="1" t="s">
        <v>3440</v>
      </c>
      <c r="D501" s="1" t="s">
        <v>3441</v>
      </c>
      <c r="E501" s="1">
        <v>16</v>
      </c>
      <c r="F501" s="1" t="s">
        <v>4245</v>
      </c>
      <c r="G501" s="1" t="s">
        <v>4254</v>
      </c>
      <c r="H501" s="1" t="s">
        <v>4255</v>
      </c>
      <c r="I501" s="1" t="s">
        <v>3445</v>
      </c>
      <c r="J501" s="1">
        <v>134.78</v>
      </c>
    </row>
    <row r="502" spans="2:10" ht="15.75" thickTop="1" x14ac:dyDescent="0.25">
      <c r="B502" s="1" t="s">
        <v>3227</v>
      </c>
      <c r="C502" s="1" t="s">
        <v>3440</v>
      </c>
      <c r="D502" s="1" t="s">
        <v>3441</v>
      </c>
      <c r="E502" s="1">
        <v>16</v>
      </c>
      <c r="F502" s="1" t="s">
        <v>4245</v>
      </c>
      <c r="G502" s="1" t="s">
        <v>4256</v>
      </c>
      <c r="H502" s="1" t="s">
        <v>4257</v>
      </c>
      <c r="I502" s="1" t="s">
        <v>3445</v>
      </c>
      <c r="J502" s="1">
        <v>153.02000000000001</v>
      </c>
    </row>
    <row r="503" spans="2:10" ht="15.75" thickTop="1" x14ac:dyDescent="0.25">
      <c r="B503" s="1" t="s">
        <v>3227</v>
      </c>
      <c r="C503" s="1" t="s">
        <v>3440</v>
      </c>
      <c r="D503" s="1" t="s">
        <v>3441</v>
      </c>
      <c r="E503" s="1">
        <v>16</v>
      </c>
      <c r="F503" s="1" t="s">
        <v>4245</v>
      </c>
      <c r="G503" s="1" t="s">
        <v>4258</v>
      </c>
      <c r="H503" s="1" t="s">
        <v>4259</v>
      </c>
      <c r="I503" s="1" t="s">
        <v>3445</v>
      </c>
      <c r="J503" s="1">
        <v>199.93</v>
      </c>
    </row>
    <row r="504" spans="2:10" ht="15.75" thickTop="1" x14ac:dyDescent="0.25">
      <c r="B504" s="1" t="s">
        <v>3227</v>
      </c>
      <c r="C504" s="1" t="s">
        <v>3440</v>
      </c>
      <c r="D504" s="1" t="s">
        <v>3441</v>
      </c>
      <c r="E504" s="1">
        <v>16</v>
      </c>
      <c r="F504" s="1" t="s">
        <v>4245</v>
      </c>
      <c r="G504" s="1" t="s">
        <v>4260</v>
      </c>
      <c r="H504" s="1" t="s">
        <v>4261</v>
      </c>
      <c r="I504" s="1" t="s">
        <v>3445</v>
      </c>
      <c r="J504" s="1">
        <v>32.79</v>
      </c>
    </row>
    <row r="505" spans="2:10" ht="15.75" thickTop="1" x14ac:dyDescent="0.25">
      <c r="B505" s="1" t="s">
        <v>3227</v>
      </c>
      <c r="C505" s="1" t="s">
        <v>3440</v>
      </c>
      <c r="D505" s="1" t="s">
        <v>3441</v>
      </c>
      <c r="E505" s="1">
        <v>16</v>
      </c>
      <c r="F505" s="1" t="s">
        <v>4245</v>
      </c>
      <c r="G505" s="1" t="s">
        <v>4262</v>
      </c>
      <c r="H505" s="1" t="s">
        <v>4263</v>
      </c>
      <c r="I505" s="1" t="s">
        <v>3445</v>
      </c>
      <c r="J505" s="1">
        <v>81.91</v>
      </c>
    </row>
    <row r="506" spans="2:10" ht="15.75" thickTop="1" x14ac:dyDescent="0.25">
      <c r="B506" s="1" t="s">
        <v>3227</v>
      </c>
      <c r="C506" s="1" t="s">
        <v>3440</v>
      </c>
      <c r="D506" s="1" t="s">
        <v>3441</v>
      </c>
      <c r="E506" s="1">
        <v>16</v>
      </c>
      <c r="F506" s="1" t="s">
        <v>4245</v>
      </c>
      <c r="G506" s="1" t="s">
        <v>4264</v>
      </c>
      <c r="H506" s="1" t="s">
        <v>4265</v>
      </c>
      <c r="I506" s="1" t="s">
        <v>3445</v>
      </c>
      <c r="J506" s="1">
        <v>118.01</v>
      </c>
    </row>
    <row r="507" spans="2:10" ht="15.75" thickTop="1" x14ac:dyDescent="0.25">
      <c r="B507" s="1" t="s">
        <v>3227</v>
      </c>
      <c r="C507" s="1" t="s">
        <v>3440</v>
      </c>
      <c r="D507" s="1" t="s">
        <v>3441</v>
      </c>
      <c r="E507" s="1">
        <v>16</v>
      </c>
      <c r="F507" s="1" t="s">
        <v>4245</v>
      </c>
      <c r="G507" s="1" t="s">
        <v>4266</v>
      </c>
      <c r="H507" s="1" t="s">
        <v>4267</v>
      </c>
      <c r="I507" s="1" t="s">
        <v>3445</v>
      </c>
      <c r="J507" s="1">
        <v>172.42</v>
      </c>
    </row>
    <row r="508" spans="2:10" ht="15.75" thickTop="1" x14ac:dyDescent="0.25">
      <c r="B508" s="1" t="s">
        <v>3227</v>
      </c>
      <c r="C508" s="1" t="s">
        <v>3440</v>
      </c>
      <c r="D508" s="1" t="s">
        <v>3441</v>
      </c>
      <c r="E508" s="1">
        <v>16</v>
      </c>
      <c r="F508" s="1" t="s">
        <v>4245</v>
      </c>
      <c r="G508" s="1" t="s">
        <v>4268</v>
      </c>
      <c r="H508" s="1" t="s">
        <v>4269</v>
      </c>
      <c r="I508" s="1" t="s">
        <v>3445</v>
      </c>
      <c r="J508" s="1">
        <v>180.23</v>
      </c>
    </row>
    <row r="509" spans="2:10" ht="15.75" thickTop="1" x14ac:dyDescent="0.25">
      <c r="B509" s="1" t="s">
        <v>3227</v>
      </c>
      <c r="C509" s="1" t="s">
        <v>3440</v>
      </c>
      <c r="D509" s="1" t="s">
        <v>3441</v>
      </c>
      <c r="E509" s="1">
        <v>16</v>
      </c>
      <c r="F509" s="1" t="s">
        <v>4245</v>
      </c>
      <c r="G509" s="1" t="s">
        <v>4270</v>
      </c>
      <c r="H509" s="1" t="s">
        <v>4271</v>
      </c>
      <c r="I509" s="1" t="s">
        <v>3445</v>
      </c>
      <c r="J509" s="1">
        <v>226.99</v>
      </c>
    </row>
    <row r="510" spans="2:10" ht="15.75" thickTop="1" x14ac:dyDescent="0.25">
      <c r="B510" s="1" t="s">
        <v>3227</v>
      </c>
      <c r="C510" s="1" t="s">
        <v>3440</v>
      </c>
      <c r="D510" s="1" t="s">
        <v>3441</v>
      </c>
      <c r="E510" s="1">
        <v>16</v>
      </c>
      <c r="F510" s="1" t="s">
        <v>4245</v>
      </c>
      <c r="G510" s="1" t="s">
        <v>4272</v>
      </c>
      <c r="H510" s="1" t="s">
        <v>4273</v>
      </c>
      <c r="I510" s="1" t="s">
        <v>3445</v>
      </c>
      <c r="J510" s="1">
        <v>267.36</v>
      </c>
    </row>
    <row r="511" spans="2:10" ht="15.75" thickTop="1" x14ac:dyDescent="0.25">
      <c r="B511" s="1" t="s">
        <v>3227</v>
      </c>
      <c r="C511" s="1" t="s">
        <v>3440</v>
      </c>
      <c r="D511" s="1" t="s">
        <v>3441</v>
      </c>
      <c r="E511" s="1">
        <v>16</v>
      </c>
      <c r="F511" s="1" t="s">
        <v>4245</v>
      </c>
      <c r="G511" s="1" t="s">
        <v>4274</v>
      </c>
      <c r="H511" s="1" t="s">
        <v>4275</v>
      </c>
      <c r="I511" s="1" t="s">
        <v>3445</v>
      </c>
      <c r="J511" s="1">
        <v>303.55</v>
      </c>
    </row>
    <row r="512" spans="2:10" ht="15.75" thickTop="1" x14ac:dyDescent="0.25">
      <c r="B512" s="1" t="s">
        <v>3227</v>
      </c>
      <c r="C512" s="1" t="s">
        <v>3440</v>
      </c>
      <c r="D512" s="1" t="s">
        <v>3441</v>
      </c>
      <c r="E512" s="1">
        <v>13</v>
      </c>
      <c r="F512" s="1" t="s">
        <v>4276</v>
      </c>
      <c r="G512" s="1" t="s">
        <v>4277</v>
      </c>
      <c r="H512" s="1" t="s">
        <v>4278</v>
      </c>
      <c r="I512" s="1" t="s">
        <v>3445</v>
      </c>
      <c r="J512" s="1">
        <v>9.85</v>
      </c>
    </row>
    <row r="513" spans="2:10" ht="15.75" thickTop="1" x14ac:dyDescent="0.25">
      <c r="B513" s="1" t="s">
        <v>3227</v>
      </c>
      <c r="C513" s="1" t="s">
        <v>3440</v>
      </c>
      <c r="D513" s="1" t="s">
        <v>3441</v>
      </c>
      <c r="E513" s="1">
        <v>13</v>
      </c>
      <c r="F513" s="1" t="s">
        <v>4276</v>
      </c>
      <c r="G513" s="1" t="s">
        <v>4279</v>
      </c>
      <c r="H513" s="1" t="s">
        <v>4280</v>
      </c>
      <c r="I513" s="1" t="s">
        <v>3445</v>
      </c>
      <c r="J513" s="1">
        <v>11.52</v>
      </c>
    </row>
    <row r="514" spans="2:10" ht="15.75" thickTop="1" x14ac:dyDescent="0.25">
      <c r="B514" s="1" t="s">
        <v>3227</v>
      </c>
      <c r="C514" s="1" t="s">
        <v>3440</v>
      </c>
      <c r="D514" s="1" t="s">
        <v>3441</v>
      </c>
      <c r="E514" s="1">
        <v>13</v>
      </c>
      <c r="F514" s="1" t="s">
        <v>4276</v>
      </c>
      <c r="G514" s="1" t="s">
        <v>4281</v>
      </c>
      <c r="H514" s="1" t="s">
        <v>4282</v>
      </c>
      <c r="I514" s="1" t="s">
        <v>3445</v>
      </c>
      <c r="J514" s="1">
        <v>12.81</v>
      </c>
    </row>
    <row r="515" spans="2:10" ht="15.75" thickTop="1" x14ac:dyDescent="0.25">
      <c r="B515" s="1" t="s">
        <v>3227</v>
      </c>
      <c r="C515" s="1" t="s">
        <v>3440</v>
      </c>
      <c r="D515" s="1" t="s">
        <v>3441</v>
      </c>
      <c r="E515" s="1">
        <v>13</v>
      </c>
      <c r="F515" s="1" t="s">
        <v>4276</v>
      </c>
      <c r="G515" s="1" t="s">
        <v>4283</v>
      </c>
      <c r="H515" s="1" t="s">
        <v>4284</v>
      </c>
      <c r="I515" s="1" t="s">
        <v>3445</v>
      </c>
      <c r="J515" s="1">
        <v>21.37</v>
      </c>
    </row>
    <row r="516" spans="2:10" ht="15.75" thickTop="1" x14ac:dyDescent="0.25">
      <c r="B516" s="1" t="s">
        <v>3227</v>
      </c>
      <c r="C516" s="1" t="s">
        <v>3440</v>
      </c>
      <c r="D516" s="1" t="s">
        <v>3441</v>
      </c>
      <c r="E516" s="1">
        <v>13</v>
      </c>
      <c r="F516" s="1" t="s">
        <v>4276</v>
      </c>
      <c r="G516" s="1" t="s">
        <v>4285</v>
      </c>
      <c r="H516" s="1" t="s">
        <v>4286</v>
      </c>
      <c r="I516" s="1" t="s">
        <v>3445</v>
      </c>
      <c r="J516" s="1">
        <v>21.57</v>
      </c>
    </row>
    <row r="517" spans="2:10" ht="15.75" thickTop="1" x14ac:dyDescent="0.25">
      <c r="B517" s="1" t="s">
        <v>3227</v>
      </c>
      <c r="C517" s="1" t="s">
        <v>3440</v>
      </c>
      <c r="D517" s="1" t="s">
        <v>3441</v>
      </c>
      <c r="E517" s="1">
        <v>13</v>
      </c>
      <c r="F517" s="1" t="s">
        <v>4276</v>
      </c>
      <c r="G517" s="1" t="s">
        <v>4287</v>
      </c>
      <c r="H517" s="1" t="s">
        <v>4288</v>
      </c>
      <c r="I517" s="1" t="s">
        <v>3445</v>
      </c>
      <c r="J517" s="1">
        <v>34.29</v>
      </c>
    </row>
    <row r="518" spans="2:10" ht="15.75" thickTop="1" x14ac:dyDescent="0.25">
      <c r="B518" s="1" t="s">
        <v>3227</v>
      </c>
      <c r="C518" s="1" t="s">
        <v>3440</v>
      </c>
      <c r="D518" s="1" t="s">
        <v>3441</v>
      </c>
      <c r="E518" s="1">
        <v>13</v>
      </c>
      <c r="F518" s="1" t="s">
        <v>4276</v>
      </c>
      <c r="G518" s="1" t="s">
        <v>4289</v>
      </c>
      <c r="H518" s="1" t="s">
        <v>4290</v>
      </c>
      <c r="I518" s="1" t="s">
        <v>3445</v>
      </c>
      <c r="J518" s="1">
        <v>8.9700000000000006</v>
      </c>
    </row>
    <row r="519" spans="2:10" ht="15.75" thickTop="1" x14ac:dyDescent="0.25">
      <c r="B519" s="1" t="s">
        <v>3227</v>
      </c>
      <c r="C519" s="1" t="s">
        <v>3440</v>
      </c>
      <c r="D519" s="1" t="s">
        <v>3441</v>
      </c>
      <c r="E519" s="1">
        <v>13</v>
      </c>
      <c r="F519" s="1" t="s">
        <v>4276</v>
      </c>
      <c r="G519" s="1" t="s">
        <v>4291</v>
      </c>
      <c r="H519" s="1" t="s">
        <v>4292</v>
      </c>
      <c r="I519" s="1" t="s">
        <v>3445</v>
      </c>
      <c r="J519" s="1">
        <v>9.31</v>
      </c>
    </row>
    <row r="520" spans="2:10" ht="15.75" thickTop="1" x14ac:dyDescent="0.25">
      <c r="B520" s="1" t="s">
        <v>3227</v>
      </c>
      <c r="C520" s="1" t="s">
        <v>3440</v>
      </c>
      <c r="D520" s="1" t="s">
        <v>3441</v>
      </c>
      <c r="E520" s="1">
        <v>13</v>
      </c>
      <c r="F520" s="1" t="s">
        <v>4276</v>
      </c>
      <c r="G520" s="1" t="s">
        <v>4293</v>
      </c>
      <c r="H520" s="1" t="s">
        <v>4294</v>
      </c>
      <c r="I520" s="1" t="s">
        <v>3445</v>
      </c>
      <c r="J520" s="1">
        <v>10.49</v>
      </c>
    </row>
    <row r="521" spans="2:10" ht="15.75" thickTop="1" x14ac:dyDescent="0.25">
      <c r="B521" s="1" t="s">
        <v>3227</v>
      </c>
      <c r="C521" s="1" t="s">
        <v>3440</v>
      </c>
      <c r="D521" s="1" t="s">
        <v>3441</v>
      </c>
      <c r="E521" s="1">
        <v>13</v>
      </c>
      <c r="F521" s="1" t="s">
        <v>4276</v>
      </c>
      <c r="G521" s="1" t="s">
        <v>4295</v>
      </c>
      <c r="H521" s="1" t="s">
        <v>4296</v>
      </c>
      <c r="I521" s="1" t="s">
        <v>3445</v>
      </c>
      <c r="J521" s="1">
        <v>15.28</v>
      </c>
    </row>
    <row r="522" spans="2:10" ht="15.75" thickTop="1" x14ac:dyDescent="0.25">
      <c r="B522" s="1" t="s">
        <v>3227</v>
      </c>
      <c r="C522" s="1" t="s">
        <v>3440</v>
      </c>
      <c r="D522" s="1" t="s">
        <v>3441</v>
      </c>
      <c r="E522" s="1">
        <v>13</v>
      </c>
      <c r="F522" s="1" t="s">
        <v>4276</v>
      </c>
      <c r="G522" s="1" t="s">
        <v>4297</v>
      </c>
      <c r="H522" s="1" t="s">
        <v>4298</v>
      </c>
      <c r="I522" s="1" t="s">
        <v>3445</v>
      </c>
      <c r="J522" s="1">
        <v>103.41</v>
      </c>
    </row>
    <row r="523" spans="2:10" ht="15.75" thickTop="1" x14ac:dyDescent="0.25">
      <c r="B523" s="1" t="s">
        <v>3227</v>
      </c>
      <c r="C523" s="1" t="s">
        <v>3440</v>
      </c>
      <c r="D523" s="1" t="s">
        <v>3441</v>
      </c>
      <c r="E523" s="1">
        <v>13</v>
      </c>
      <c r="F523" s="1" t="s">
        <v>4276</v>
      </c>
      <c r="G523" s="1" t="s">
        <v>4299</v>
      </c>
      <c r="H523" s="1" t="s">
        <v>4300</v>
      </c>
      <c r="I523" s="1" t="s">
        <v>3445</v>
      </c>
      <c r="J523" s="1">
        <v>55.24</v>
      </c>
    </row>
    <row r="524" spans="2:10" ht="15.75" thickTop="1" x14ac:dyDescent="0.25">
      <c r="B524" s="1" t="s">
        <v>3227</v>
      </c>
      <c r="C524" s="1" t="s">
        <v>3440</v>
      </c>
      <c r="D524" s="1" t="s">
        <v>3441</v>
      </c>
      <c r="E524" s="1">
        <v>13</v>
      </c>
      <c r="F524" s="1" t="s">
        <v>4276</v>
      </c>
      <c r="G524" s="1" t="s">
        <v>4301</v>
      </c>
      <c r="H524" s="1" t="s">
        <v>4302</v>
      </c>
      <c r="I524" s="1" t="s">
        <v>3445</v>
      </c>
      <c r="J524" s="1">
        <v>11.52</v>
      </c>
    </row>
    <row r="525" spans="2:10" ht="15.75" thickTop="1" x14ac:dyDescent="0.25">
      <c r="B525" s="1" t="s">
        <v>3227</v>
      </c>
      <c r="C525" s="1" t="s">
        <v>3440</v>
      </c>
      <c r="D525" s="1" t="s">
        <v>3441</v>
      </c>
      <c r="E525" s="1">
        <v>13</v>
      </c>
      <c r="F525" s="1" t="s">
        <v>4276</v>
      </c>
      <c r="G525" s="1" t="s">
        <v>4303</v>
      </c>
      <c r="H525" s="1" t="s">
        <v>4304</v>
      </c>
      <c r="I525" s="1" t="s">
        <v>3445</v>
      </c>
      <c r="J525" s="1">
        <v>13.25</v>
      </c>
    </row>
    <row r="526" spans="2:10" ht="15.75" thickTop="1" x14ac:dyDescent="0.25">
      <c r="B526" s="1" t="s">
        <v>3227</v>
      </c>
      <c r="C526" s="1" t="s">
        <v>3440</v>
      </c>
      <c r="D526" s="1" t="s">
        <v>3441</v>
      </c>
      <c r="E526" s="1">
        <v>13</v>
      </c>
      <c r="F526" s="1" t="s">
        <v>4276</v>
      </c>
      <c r="G526" s="1" t="s">
        <v>4305</v>
      </c>
      <c r="H526" s="1" t="s">
        <v>4306</v>
      </c>
      <c r="I526" s="1" t="s">
        <v>3445</v>
      </c>
      <c r="J526" s="1">
        <v>14.81</v>
      </c>
    </row>
    <row r="527" spans="2:10" ht="15.75" thickTop="1" x14ac:dyDescent="0.25">
      <c r="B527" s="1" t="s">
        <v>3227</v>
      </c>
      <c r="C527" s="1" t="s">
        <v>3440</v>
      </c>
      <c r="D527" s="1" t="s">
        <v>3441</v>
      </c>
      <c r="E527" s="1">
        <v>13</v>
      </c>
      <c r="F527" s="1" t="s">
        <v>4276</v>
      </c>
      <c r="G527" s="1" t="s">
        <v>4307</v>
      </c>
      <c r="H527" s="1" t="s">
        <v>4308</v>
      </c>
      <c r="I527" s="1" t="s">
        <v>3445</v>
      </c>
      <c r="J527" s="1">
        <v>19.59</v>
      </c>
    </row>
    <row r="528" spans="2:10" ht="15.75" thickTop="1" x14ac:dyDescent="0.25">
      <c r="B528" s="1" t="s">
        <v>3227</v>
      </c>
      <c r="C528" s="1" t="s">
        <v>3440</v>
      </c>
      <c r="D528" s="1" t="s">
        <v>3441</v>
      </c>
      <c r="E528" s="1">
        <v>13</v>
      </c>
      <c r="F528" s="1" t="s">
        <v>4276</v>
      </c>
      <c r="G528" s="1" t="s">
        <v>4309</v>
      </c>
      <c r="H528" s="1" t="s">
        <v>4310</v>
      </c>
      <c r="I528" s="1" t="s">
        <v>3445</v>
      </c>
      <c r="J528" s="1">
        <v>38.31</v>
      </c>
    </row>
    <row r="529" spans="2:10" ht="15.75" thickTop="1" x14ac:dyDescent="0.25">
      <c r="B529" s="1" t="s">
        <v>3227</v>
      </c>
      <c r="C529" s="1" t="s">
        <v>3440</v>
      </c>
      <c r="D529" s="1" t="s">
        <v>3441</v>
      </c>
      <c r="E529" s="1">
        <v>13</v>
      </c>
      <c r="F529" s="1" t="s">
        <v>4276</v>
      </c>
      <c r="G529" s="1" t="s">
        <v>4311</v>
      </c>
      <c r="H529" s="1" t="s">
        <v>4312</v>
      </c>
      <c r="I529" s="1" t="s">
        <v>3445</v>
      </c>
      <c r="J529" s="1">
        <v>26.86</v>
      </c>
    </row>
    <row r="530" spans="2:10" ht="15.75" thickTop="1" x14ac:dyDescent="0.25">
      <c r="B530" s="1" t="s">
        <v>3227</v>
      </c>
      <c r="C530" s="1" t="s">
        <v>3440</v>
      </c>
      <c r="D530" s="1" t="s">
        <v>3441</v>
      </c>
      <c r="E530" s="1">
        <v>13</v>
      </c>
      <c r="F530" s="1" t="s">
        <v>4276</v>
      </c>
      <c r="G530" s="1" t="s">
        <v>4313</v>
      </c>
      <c r="H530" s="1" t="s">
        <v>4314</v>
      </c>
      <c r="I530" s="1" t="s">
        <v>3445</v>
      </c>
      <c r="J530" s="1">
        <v>12.18</v>
      </c>
    </row>
    <row r="531" spans="2:10" ht="15.75" thickTop="1" x14ac:dyDescent="0.25">
      <c r="B531" s="1" t="s">
        <v>3227</v>
      </c>
      <c r="C531" s="1" t="s">
        <v>3440</v>
      </c>
      <c r="D531" s="1" t="s">
        <v>3441</v>
      </c>
      <c r="E531" s="1">
        <v>13</v>
      </c>
      <c r="F531" s="1" t="s">
        <v>4276</v>
      </c>
      <c r="G531" s="1" t="s">
        <v>4315</v>
      </c>
      <c r="H531" s="1" t="s">
        <v>4316</v>
      </c>
      <c r="I531" s="1" t="s">
        <v>3445</v>
      </c>
      <c r="J531" s="1">
        <v>17.03</v>
      </c>
    </row>
    <row r="532" spans="2:10" ht="15.75" thickTop="1" x14ac:dyDescent="0.25">
      <c r="B532" s="1" t="s">
        <v>3227</v>
      </c>
      <c r="C532" s="1" t="s">
        <v>3440</v>
      </c>
      <c r="D532" s="1" t="s">
        <v>3441</v>
      </c>
      <c r="E532" s="1">
        <v>14</v>
      </c>
      <c r="F532" s="1" t="s">
        <v>4317</v>
      </c>
      <c r="G532" s="1" t="s">
        <v>4318</v>
      </c>
      <c r="H532" s="1" t="s">
        <v>4319</v>
      </c>
      <c r="I532" s="1" t="s">
        <v>3445</v>
      </c>
      <c r="J532" s="1">
        <v>9.8800000000000008</v>
      </c>
    </row>
    <row r="533" spans="2:10" ht="15.75" thickTop="1" x14ac:dyDescent="0.25">
      <c r="B533" s="1" t="s">
        <v>3227</v>
      </c>
      <c r="C533" s="1" t="s">
        <v>3440</v>
      </c>
      <c r="D533" s="1" t="s">
        <v>3441</v>
      </c>
      <c r="E533" s="1">
        <v>14</v>
      </c>
      <c r="F533" s="1" t="s">
        <v>4317</v>
      </c>
      <c r="G533" s="1" t="s">
        <v>4320</v>
      </c>
      <c r="H533" s="1" t="s">
        <v>4321</v>
      </c>
      <c r="I533" s="1" t="s">
        <v>3445</v>
      </c>
      <c r="J533" s="1">
        <v>10.99</v>
      </c>
    </row>
    <row r="534" spans="2:10" ht="15.75" thickTop="1" x14ac:dyDescent="0.25">
      <c r="B534" s="1" t="s">
        <v>3227</v>
      </c>
      <c r="C534" s="1" t="s">
        <v>3440</v>
      </c>
      <c r="D534" s="1" t="s">
        <v>3441</v>
      </c>
      <c r="E534" s="1">
        <v>14</v>
      </c>
      <c r="F534" s="1" t="s">
        <v>4317</v>
      </c>
      <c r="G534" s="1" t="s">
        <v>4322</v>
      </c>
      <c r="H534" s="1" t="s">
        <v>4323</v>
      </c>
      <c r="I534" s="1" t="s">
        <v>3445</v>
      </c>
      <c r="J534" s="1">
        <v>14.85</v>
      </c>
    </row>
    <row r="535" spans="2:10" ht="15.75" thickTop="1" x14ac:dyDescent="0.25">
      <c r="B535" s="1" t="s">
        <v>3227</v>
      </c>
      <c r="C535" s="1" t="s">
        <v>3440</v>
      </c>
      <c r="D535" s="1" t="s">
        <v>3441</v>
      </c>
      <c r="E535" s="1">
        <v>14</v>
      </c>
      <c r="F535" s="1" t="s">
        <v>4317</v>
      </c>
      <c r="G535" s="1" t="s">
        <v>4324</v>
      </c>
      <c r="H535" s="1" t="s">
        <v>4325</v>
      </c>
      <c r="I535" s="1" t="s">
        <v>3445</v>
      </c>
      <c r="J535" s="1">
        <v>20.36</v>
      </c>
    </row>
    <row r="536" spans="2:10" ht="15.75" thickTop="1" x14ac:dyDescent="0.25">
      <c r="B536" s="1" t="s">
        <v>3227</v>
      </c>
      <c r="C536" s="1" t="s">
        <v>3440</v>
      </c>
      <c r="D536" s="1" t="s">
        <v>3441</v>
      </c>
      <c r="E536" s="1">
        <v>14</v>
      </c>
      <c r="F536" s="1" t="s">
        <v>4317</v>
      </c>
      <c r="G536" s="1" t="s">
        <v>4326</v>
      </c>
      <c r="H536" s="1" t="s">
        <v>4327</v>
      </c>
      <c r="I536" s="1" t="s">
        <v>3445</v>
      </c>
      <c r="J536" s="1">
        <v>8.23</v>
      </c>
    </row>
    <row r="537" spans="2:10" ht="15.75" thickTop="1" x14ac:dyDescent="0.25">
      <c r="B537" s="1" t="s">
        <v>3227</v>
      </c>
      <c r="C537" s="1" t="s">
        <v>3440</v>
      </c>
      <c r="D537" s="1" t="s">
        <v>3441</v>
      </c>
      <c r="E537" s="1">
        <v>14</v>
      </c>
      <c r="F537" s="1" t="s">
        <v>4317</v>
      </c>
      <c r="G537" s="1" t="s">
        <v>4328</v>
      </c>
      <c r="H537" s="1" t="s">
        <v>4329</v>
      </c>
      <c r="I537" s="1" t="s">
        <v>3445</v>
      </c>
      <c r="J537" s="1">
        <v>8.89</v>
      </c>
    </row>
    <row r="538" spans="2:10" ht="15.75" thickTop="1" x14ac:dyDescent="0.25">
      <c r="B538" s="1" t="s">
        <v>3227</v>
      </c>
      <c r="C538" s="1" t="s">
        <v>3440</v>
      </c>
      <c r="D538" s="1" t="s">
        <v>3441</v>
      </c>
      <c r="E538" s="1">
        <v>14</v>
      </c>
      <c r="F538" s="1" t="s">
        <v>4317</v>
      </c>
      <c r="G538" s="1" t="s">
        <v>4330</v>
      </c>
      <c r="H538" s="1" t="s">
        <v>4331</v>
      </c>
      <c r="I538" s="1" t="s">
        <v>3445</v>
      </c>
      <c r="J538" s="1">
        <v>10.43</v>
      </c>
    </row>
    <row r="539" spans="2:10" ht="15.75" thickTop="1" x14ac:dyDescent="0.25">
      <c r="B539" s="1" t="s">
        <v>3227</v>
      </c>
      <c r="C539" s="1" t="s">
        <v>3440</v>
      </c>
      <c r="D539" s="1" t="s">
        <v>3441</v>
      </c>
      <c r="E539" s="1">
        <v>14</v>
      </c>
      <c r="F539" s="1" t="s">
        <v>4317</v>
      </c>
      <c r="G539" s="1" t="s">
        <v>4332</v>
      </c>
      <c r="H539" s="1" t="s">
        <v>4333</v>
      </c>
      <c r="I539" s="1" t="s">
        <v>3445</v>
      </c>
      <c r="J539" s="1">
        <v>12.64</v>
      </c>
    </row>
    <row r="540" spans="2:10" ht="15.75" thickTop="1" x14ac:dyDescent="0.25">
      <c r="B540" s="1" t="s">
        <v>3227</v>
      </c>
      <c r="C540" s="1" t="s">
        <v>3440</v>
      </c>
      <c r="D540" s="1" t="s">
        <v>3441</v>
      </c>
      <c r="E540" s="1">
        <v>14</v>
      </c>
      <c r="F540" s="1" t="s">
        <v>4317</v>
      </c>
      <c r="G540" s="1" t="s">
        <v>4334</v>
      </c>
      <c r="H540" s="1" t="s">
        <v>4335</v>
      </c>
      <c r="I540" s="1" t="s">
        <v>3445</v>
      </c>
      <c r="J540" s="1">
        <v>17.600000000000001</v>
      </c>
    </row>
    <row r="541" spans="2:10" ht="15.75" thickTop="1" x14ac:dyDescent="0.25">
      <c r="B541" s="1" t="s">
        <v>3227</v>
      </c>
      <c r="C541" s="1" t="s">
        <v>3440</v>
      </c>
      <c r="D541" s="1" t="s">
        <v>3441</v>
      </c>
      <c r="E541" s="1">
        <v>14</v>
      </c>
      <c r="F541" s="1" t="s">
        <v>4317</v>
      </c>
      <c r="G541" s="1" t="s">
        <v>4336</v>
      </c>
      <c r="H541" s="1" t="s">
        <v>4337</v>
      </c>
      <c r="I541" s="1" t="s">
        <v>3445</v>
      </c>
      <c r="J541" s="1">
        <v>23.67</v>
      </c>
    </row>
    <row r="542" spans="2:10" ht="15.75" thickTop="1" x14ac:dyDescent="0.25">
      <c r="B542" s="1" t="s">
        <v>3227</v>
      </c>
      <c r="C542" s="1" t="s">
        <v>3440</v>
      </c>
      <c r="D542" s="1" t="s">
        <v>3441</v>
      </c>
      <c r="E542" s="1">
        <v>14</v>
      </c>
      <c r="F542" s="1" t="s">
        <v>4317</v>
      </c>
      <c r="G542" s="1" t="s">
        <v>4338</v>
      </c>
      <c r="H542" s="1" t="s">
        <v>4339</v>
      </c>
      <c r="I542" s="1" t="s">
        <v>3445</v>
      </c>
      <c r="J542" s="1">
        <v>33.6</v>
      </c>
    </row>
    <row r="543" spans="2:10" ht="15.75" thickTop="1" x14ac:dyDescent="0.25">
      <c r="B543" s="1" t="s">
        <v>3227</v>
      </c>
      <c r="C543" s="1" t="s">
        <v>3440</v>
      </c>
      <c r="D543" s="1" t="s">
        <v>3441</v>
      </c>
      <c r="E543" s="1">
        <v>17</v>
      </c>
      <c r="F543" s="1" t="s">
        <v>4340</v>
      </c>
      <c r="G543" s="1" t="s">
        <v>4341</v>
      </c>
      <c r="H543" s="1" t="s">
        <v>4342</v>
      </c>
      <c r="I543" s="1" t="s">
        <v>3445</v>
      </c>
      <c r="J543" s="1">
        <v>26.33</v>
      </c>
    </row>
    <row r="544" spans="2:10" ht="15.75" thickTop="1" x14ac:dyDescent="0.25">
      <c r="B544" s="1" t="s">
        <v>3227</v>
      </c>
      <c r="C544" s="1" t="s">
        <v>3440</v>
      </c>
      <c r="D544" s="1" t="s">
        <v>3441</v>
      </c>
      <c r="E544" s="1">
        <v>17</v>
      </c>
      <c r="F544" s="1" t="s">
        <v>4340</v>
      </c>
      <c r="G544" s="1" t="s">
        <v>4343</v>
      </c>
      <c r="H544" s="1" t="s">
        <v>4344</v>
      </c>
      <c r="I544" s="1" t="s">
        <v>3445</v>
      </c>
      <c r="J544" s="1">
        <v>64.989999999999995</v>
      </c>
    </row>
    <row r="545" spans="2:10" ht="15.75" thickTop="1" x14ac:dyDescent="0.25">
      <c r="B545" s="1" t="s">
        <v>3227</v>
      </c>
      <c r="C545" s="1" t="s">
        <v>3440</v>
      </c>
      <c r="D545" s="1" t="s">
        <v>3441</v>
      </c>
      <c r="E545" s="1">
        <v>18</v>
      </c>
      <c r="F545" s="1" t="s">
        <v>4345</v>
      </c>
      <c r="G545" s="1" t="s">
        <v>4346</v>
      </c>
      <c r="H545" s="1" t="s">
        <v>4347</v>
      </c>
      <c r="I545" s="1" t="s">
        <v>3445</v>
      </c>
      <c r="J545" s="1">
        <v>26.48</v>
      </c>
    </row>
    <row r="546" spans="2:10" ht="15.75" thickTop="1" x14ac:dyDescent="0.25">
      <c r="B546" s="1" t="s">
        <v>3227</v>
      </c>
      <c r="C546" s="1" t="s">
        <v>3440</v>
      </c>
      <c r="D546" s="1" t="s">
        <v>3441</v>
      </c>
      <c r="E546" s="1">
        <v>18</v>
      </c>
      <c r="F546" s="1" t="s">
        <v>4345</v>
      </c>
      <c r="G546" s="1" t="s">
        <v>4348</v>
      </c>
      <c r="H546" s="1" t="s">
        <v>4349</v>
      </c>
      <c r="I546" s="1" t="s">
        <v>3445</v>
      </c>
      <c r="J546" s="1">
        <v>30.5</v>
      </c>
    </row>
    <row r="547" spans="2:10" ht="15.75" thickTop="1" x14ac:dyDescent="0.25">
      <c r="B547" s="1" t="s">
        <v>3227</v>
      </c>
      <c r="C547" s="1" t="s">
        <v>3440</v>
      </c>
      <c r="D547" s="1" t="s">
        <v>3441</v>
      </c>
      <c r="E547" s="1">
        <v>18</v>
      </c>
      <c r="F547" s="1" t="s">
        <v>4345</v>
      </c>
      <c r="G547" s="1" t="s">
        <v>4350</v>
      </c>
      <c r="H547" s="1" t="s">
        <v>4351</v>
      </c>
      <c r="I547" s="1" t="s">
        <v>3445</v>
      </c>
      <c r="J547" s="1">
        <v>36.54</v>
      </c>
    </row>
    <row r="548" spans="2:10" ht="15.75" thickTop="1" x14ac:dyDescent="0.25">
      <c r="B548" s="1" t="s">
        <v>3227</v>
      </c>
      <c r="C548" s="1" t="s">
        <v>3440</v>
      </c>
      <c r="D548" s="1" t="s">
        <v>3441</v>
      </c>
      <c r="E548" s="1">
        <v>18</v>
      </c>
      <c r="F548" s="1" t="s">
        <v>4345</v>
      </c>
      <c r="G548" s="1" t="s">
        <v>4352</v>
      </c>
      <c r="H548" s="1" t="s">
        <v>4353</v>
      </c>
      <c r="I548" s="1" t="s">
        <v>3445</v>
      </c>
      <c r="J548" s="1">
        <v>43.26</v>
      </c>
    </row>
    <row r="549" spans="2:10" ht="15.75" thickTop="1" x14ac:dyDescent="0.25">
      <c r="B549" s="1" t="s">
        <v>3227</v>
      </c>
      <c r="C549" s="1" t="s">
        <v>3440</v>
      </c>
      <c r="D549" s="1" t="s">
        <v>3441</v>
      </c>
      <c r="E549" s="1">
        <v>18</v>
      </c>
      <c r="F549" s="1" t="s">
        <v>4345</v>
      </c>
      <c r="G549" s="1" t="s">
        <v>4354</v>
      </c>
      <c r="H549" s="1" t="s">
        <v>4355</v>
      </c>
      <c r="I549" s="1" t="s">
        <v>3445</v>
      </c>
      <c r="J549" s="1">
        <v>53.32</v>
      </c>
    </row>
    <row r="550" spans="2:10" ht="15.75" thickTop="1" x14ac:dyDescent="0.25">
      <c r="B550" s="1" t="s">
        <v>3227</v>
      </c>
      <c r="C550" s="1" t="s">
        <v>3440</v>
      </c>
      <c r="D550" s="1" t="s">
        <v>3441</v>
      </c>
      <c r="E550" s="1">
        <v>18</v>
      </c>
      <c r="F550" s="1" t="s">
        <v>4345</v>
      </c>
      <c r="G550" s="1" t="s">
        <v>4356</v>
      </c>
      <c r="H550" s="1" t="s">
        <v>4357</v>
      </c>
      <c r="I550" s="1" t="s">
        <v>3445</v>
      </c>
      <c r="J550" s="1">
        <v>66.75</v>
      </c>
    </row>
    <row r="551" spans="2:10" ht="15.75" thickTop="1" x14ac:dyDescent="0.25">
      <c r="B551" s="1" t="s">
        <v>3227</v>
      </c>
      <c r="C551" s="1" t="s">
        <v>3440</v>
      </c>
      <c r="D551" s="1" t="s">
        <v>3441</v>
      </c>
      <c r="E551" s="1">
        <v>18</v>
      </c>
      <c r="F551" s="1" t="s">
        <v>4345</v>
      </c>
      <c r="G551" s="1" t="s">
        <v>4358</v>
      </c>
      <c r="H551" s="1" t="s">
        <v>4359</v>
      </c>
      <c r="I551" s="1" t="s">
        <v>3445</v>
      </c>
      <c r="J551" s="1">
        <v>83.53</v>
      </c>
    </row>
    <row r="552" spans="2:10" ht="15.75" thickTop="1" x14ac:dyDescent="0.25">
      <c r="B552" s="1" t="s">
        <v>3227</v>
      </c>
      <c r="C552" s="1" t="s">
        <v>3440</v>
      </c>
      <c r="D552" s="1" t="s">
        <v>3441</v>
      </c>
      <c r="E552" s="1">
        <v>18</v>
      </c>
      <c r="F552" s="1" t="s">
        <v>4345</v>
      </c>
      <c r="G552" s="1" t="s">
        <v>4360</v>
      </c>
      <c r="H552" s="1" t="s">
        <v>4361</v>
      </c>
      <c r="I552" s="1" t="s">
        <v>3445</v>
      </c>
      <c r="J552" s="1">
        <v>100.31</v>
      </c>
    </row>
    <row r="553" spans="2:10" ht="15.75" thickTop="1" x14ac:dyDescent="0.25">
      <c r="B553" s="1" t="s">
        <v>3227</v>
      </c>
      <c r="C553" s="1" t="s">
        <v>3440</v>
      </c>
      <c r="D553" s="1" t="s">
        <v>3441</v>
      </c>
      <c r="E553" s="1">
        <v>18</v>
      </c>
      <c r="F553" s="1" t="s">
        <v>4345</v>
      </c>
      <c r="G553" s="1" t="s">
        <v>4362</v>
      </c>
      <c r="H553" s="1" t="s">
        <v>4363</v>
      </c>
      <c r="I553" s="1" t="s">
        <v>3445</v>
      </c>
      <c r="J553" s="1">
        <v>120.44</v>
      </c>
    </row>
    <row r="554" spans="2:10" ht="15.75" thickTop="1" x14ac:dyDescent="0.25">
      <c r="B554" s="1" t="s">
        <v>3227</v>
      </c>
      <c r="C554" s="1" t="s">
        <v>3440</v>
      </c>
      <c r="D554" s="1" t="s">
        <v>3441</v>
      </c>
      <c r="E554" s="1">
        <v>18</v>
      </c>
      <c r="F554" s="1" t="s">
        <v>4345</v>
      </c>
      <c r="G554" s="1" t="s">
        <v>4364</v>
      </c>
      <c r="H554" s="1" t="s">
        <v>4365</v>
      </c>
      <c r="I554" s="1" t="s">
        <v>3445</v>
      </c>
      <c r="J554" s="1">
        <v>180.85</v>
      </c>
    </row>
    <row r="555" spans="2:10" ht="15.75" thickTop="1" x14ac:dyDescent="0.25">
      <c r="B555" s="1" t="s">
        <v>3227</v>
      </c>
      <c r="C555" s="1" t="s">
        <v>3440</v>
      </c>
      <c r="D555" s="1" t="s">
        <v>3441</v>
      </c>
      <c r="E555" s="1">
        <v>19</v>
      </c>
      <c r="F555" s="1" t="s">
        <v>4366</v>
      </c>
      <c r="G555" s="1" t="s">
        <v>4367</v>
      </c>
      <c r="H555" s="1" t="s">
        <v>4368</v>
      </c>
      <c r="I555" s="1" t="s">
        <v>3445</v>
      </c>
      <c r="J555" s="1">
        <v>15.07</v>
      </c>
    </row>
    <row r="556" spans="2:10" ht="15.75" thickTop="1" x14ac:dyDescent="0.25">
      <c r="B556" s="1" t="s">
        <v>3227</v>
      </c>
      <c r="C556" s="1" t="s">
        <v>3440</v>
      </c>
      <c r="D556" s="1" t="s">
        <v>3441</v>
      </c>
      <c r="E556" s="1">
        <v>19</v>
      </c>
      <c r="F556" s="1" t="s">
        <v>4366</v>
      </c>
      <c r="G556" s="1" t="s">
        <v>4369</v>
      </c>
      <c r="H556" s="1" t="s">
        <v>4370</v>
      </c>
      <c r="I556" s="1" t="s">
        <v>3445</v>
      </c>
      <c r="J556" s="1">
        <v>16.84</v>
      </c>
    </row>
    <row r="557" spans="2:10" ht="15.75" thickTop="1" x14ac:dyDescent="0.25">
      <c r="B557" s="1" t="s">
        <v>3227</v>
      </c>
      <c r="C557" s="1" t="s">
        <v>3440</v>
      </c>
      <c r="D557" s="1" t="s">
        <v>3441</v>
      </c>
      <c r="E557" s="1">
        <v>19</v>
      </c>
      <c r="F557" s="1" t="s">
        <v>4366</v>
      </c>
      <c r="G557" s="1" t="s">
        <v>4371</v>
      </c>
      <c r="H557" s="1" t="s">
        <v>4372</v>
      </c>
      <c r="I557" s="1" t="s">
        <v>3445</v>
      </c>
      <c r="J557" s="1">
        <v>19.489999999999998</v>
      </c>
    </row>
    <row r="558" spans="2:10" ht="15.75" thickTop="1" x14ac:dyDescent="0.25">
      <c r="B558" s="1" t="s">
        <v>3227</v>
      </c>
      <c r="C558" s="1" t="s">
        <v>3440</v>
      </c>
      <c r="D558" s="1" t="s">
        <v>3441</v>
      </c>
      <c r="E558" s="1">
        <v>19</v>
      </c>
      <c r="F558" s="1" t="s">
        <v>4366</v>
      </c>
      <c r="G558" s="1" t="s">
        <v>4373</v>
      </c>
      <c r="H558" s="1" t="s">
        <v>4374</v>
      </c>
      <c r="I558" s="1" t="s">
        <v>3445</v>
      </c>
      <c r="J558" s="1">
        <v>22.44</v>
      </c>
    </row>
    <row r="559" spans="2:10" ht="15.75" thickTop="1" x14ac:dyDescent="0.25">
      <c r="B559" s="1" t="s">
        <v>3227</v>
      </c>
      <c r="C559" s="1" t="s">
        <v>3440</v>
      </c>
      <c r="D559" s="1" t="s">
        <v>3441</v>
      </c>
      <c r="E559" s="1">
        <v>19</v>
      </c>
      <c r="F559" s="1" t="s">
        <v>4366</v>
      </c>
      <c r="G559" s="1" t="s">
        <v>4375</v>
      </c>
      <c r="H559" s="1" t="s">
        <v>4376</v>
      </c>
      <c r="I559" s="1" t="s">
        <v>3445</v>
      </c>
      <c r="J559" s="1">
        <v>26.86</v>
      </c>
    </row>
    <row r="560" spans="2:10" ht="15.75" thickTop="1" x14ac:dyDescent="0.25">
      <c r="B560" s="1" t="s">
        <v>3227</v>
      </c>
      <c r="C560" s="1" t="s">
        <v>3440</v>
      </c>
      <c r="D560" s="1" t="s">
        <v>3441</v>
      </c>
      <c r="E560" s="1">
        <v>19</v>
      </c>
      <c r="F560" s="1" t="s">
        <v>4366</v>
      </c>
      <c r="G560" s="1" t="s">
        <v>4377</v>
      </c>
      <c r="H560" s="1" t="s">
        <v>4378</v>
      </c>
      <c r="I560" s="1" t="s">
        <v>3445</v>
      </c>
      <c r="J560" s="1">
        <v>32.76</v>
      </c>
    </row>
    <row r="561" spans="2:10" ht="15.75" thickTop="1" x14ac:dyDescent="0.25">
      <c r="B561" s="1" t="s">
        <v>3227</v>
      </c>
      <c r="C561" s="1" t="s">
        <v>3440</v>
      </c>
      <c r="D561" s="1" t="s">
        <v>3441</v>
      </c>
      <c r="E561" s="1">
        <v>19</v>
      </c>
      <c r="F561" s="1" t="s">
        <v>4366</v>
      </c>
      <c r="G561" s="1" t="s">
        <v>4379</v>
      </c>
      <c r="H561" s="1" t="s">
        <v>4380</v>
      </c>
      <c r="I561" s="1" t="s">
        <v>3445</v>
      </c>
      <c r="J561" s="1">
        <v>40.130000000000003</v>
      </c>
    </row>
    <row r="562" spans="2:10" ht="15.75" thickTop="1" x14ac:dyDescent="0.25">
      <c r="B562" s="1" t="s">
        <v>3227</v>
      </c>
      <c r="C562" s="1" t="s">
        <v>3440</v>
      </c>
      <c r="D562" s="1" t="s">
        <v>3441</v>
      </c>
      <c r="E562" s="1">
        <v>19</v>
      </c>
      <c r="F562" s="1" t="s">
        <v>4366</v>
      </c>
      <c r="G562" s="1" t="s">
        <v>4381</v>
      </c>
      <c r="H562" s="1" t="s">
        <v>4382</v>
      </c>
      <c r="I562" s="1" t="s">
        <v>3445</v>
      </c>
      <c r="J562" s="1">
        <v>47.5</v>
      </c>
    </row>
    <row r="563" spans="2:10" ht="15.75" thickTop="1" x14ac:dyDescent="0.25">
      <c r="B563" s="1" t="s">
        <v>3227</v>
      </c>
      <c r="C563" s="1" t="s">
        <v>3440</v>
      </c>
      <c r="D563" s="1" t="s">
        <v>3441</v>
      </c>
      <c r="E563" s="1">
        <v>19</v>
      </c>
      <c r="F563" s="1" t="s">
        <v>4366</v>
      </c>
      <c r="G563" s="1" t="s">
        <v>4383</v>
      </c>
      <c r="H563" s="1" t="s">
        <v>4384</v>
      </c>
      <c r="I563" s="1" t="s">
        <v>3445</v>
      </c>
      <c r="J563" s="1">
        <v>56.34</v>
      </c>
    </row>
    <row r="564" spans="2:10" ht="15.75" thickTop="1" x14ac:dyDescent="0.25">
      <c r="B564" s="1" t="s">
        <v>3227</v>
      </c>
      <c r="C564" s="1" t="s">
        <v>3440</v>
      </c>
      <c r="D564" s="1" t="s">
        <v>3441</v>
      </c>
      <c r="E564" s="1">
        <v>19</v>
      </c>
      <c r="F564" s="1" t="s">
        <v>4366</v>
      </c>
      <c r="G564" s="1" t="s">
        <v>4385</v>
      </c>
      <c r="H564" s="1" t="s">
        <v>4386</v>
      </c>
      <c r="I564" s="1" t="s">
        <v>3445</v>
      </c>
      <c r="J564" s="1">
        <v>82.87</v>
      </c>
    </row>
    <row r="565" spans="2:10" ht="15.75" thickTop="1" x14ac:dyDescent="0.25">
      <c r="B565" s="1" t="s">
        <v>3227</v>
      </c>
      <c r="C565" s="1" t="s">
        <v>3440</v>
      </c>
      <c r="D565" s="1" t="s">
        <v>3441</v>
      </c>
      <c r="E565" s="1">
        <v>103</v>
      </c>
      <c r="F565" s="1" t="s">
        <v>4387</v>
      </c>
      <c r="G565" s="1" t="s">
        <v>4388</v>
      </c>
      <c r="H565" s="1" t="s">
        <v>4389</v>
      </c>
      <c r="I565" s="1" t="s">
        <v>3445</v>
      </c>
      <c r="J565" s="1">
        <v>1.21</v>
      </c>
    </row>
    <row r="566" spans="2:10" ht="15.75" thickTop="1" x14ac:dyDescent="0.25">
      <c r="B566" s="1" t="s">
        <v>3227</v>
      </c>
      <c r="C566" s="1" t="s">
        <v>3440</v>
      </c>
      <c r="D566" s="1" t="s">
        <v>3441</v>
      </c>
      <c r="E566" s="1">
        <v>103</v>
      </c>
      <c r="F566" s="1" t="s">
        <v>4387</v>
      </c>
      <c r="G566" s="1" t="s">
        <v>4390</v>
      </c>
      <c r="H566" s="1" t="s">
        <v>4391</v>
      </c>
      <c r="I566" s="1" t="s">
        <v>3445</v>
      </c>
      <c r="J566" s="1">
        <v>3.76</v>
      </c>
    </row>
    <row r="567" spans="2:10" ht="15.75" thickTop="1" x14ac:dyDescent="0.25">
      <c r="B567" s="1" t="s">
        <v>3227</v>
      </c>
      <c r="C567" s="1" t="s">
        <v>3440</v>
      </c>
      <c r="D567" s="1" t="s">
        <v>3441</v>
      </c>
      <c r="E567" s="1">
        <v>103</v>
      </c>
      <c r="F567" s="1" t="s">
        <v>4387</v>
      </c>
      <c r="G567" s="1" t="s">
        <v>4392</v>
      </c>
      <c r="H567" s="1" t="s">
        <v>4393</v>
      </c>
      <c r="I567" s="1" t="s">
        <v>3445</v>
      </c>
      <c r="J567" s="1">
        <v>6.55</v>
      </c>
    </row>
    <row r="568" spans="2:10" ht="15.75" thickTop="1" x14ac:dyDescent="0.25">
      <c r="B568" s="1" t="s">
        <v>3227</v>
      </c>
      <c r="C568" s="1" t="s">
        <v>3440</v>
      </c>
      <c r="D568" s="1" t="s">
        <v>3441</v>
      </c>
      <c r="E568" s="1">
        <v>103</v>
      </c>
      <c r="F568" s="1" t="s">
        <v>4387</v>
      </c>
      <c r="G568" s="1" t="s">
        <v>4394</v>
      </c>
      <c r="H568" s="1" t="s">
        <v>4395</v>
      </c>
      <c r="I568" s="1" t="s">
        <v>3445</v>
      </c>
      <c r="J568" s="1">
        <v>9.49</v>
      </c>
    </row>
    <row r="569" spans="2:10" ht="15.75" thickTop="1" x14ac:dyDescent="0.25">
      <c r="B569" s="1" t="s">
        <v>3227</v>
      </c>
      <c r="C569" s="1" t="s">
        <v>3440</v>
      </c>
      <c r="D569" s="1" t="s">
        <v>3441</v>
      </c>
      <c r="E569" s="1">
        <v>103</v>
      </c>
      <c r="F569" s="1" t="s">
        <v>4387</v>
      </c>
      <c r="G569" s="1" t="s">
        <v>4396</v>
      </c>
      <c r="H569" s="1" t="s">
        <v>4397</v>
      </c>
      <c r="I569" s="1" t="s">
        <v>3445</v>
      </c>
      <c r="J569" s="1">
        <v>14.36</v>
      </c>
    </row>
    <row r="570" spans="2:10" ht="15.75" thickTop="1" x14ac:dyDescent="0.25">
      <c r="B570" s="1" t="s">
        <v>3227</v>
      </c>
      <c r="C570" s="1" t="s">
        <v>3440</v>
      </c>
      <c r="D570" s="1" t="s">
        <v>3441</v>
      </c>
      <c r="E570" s="1">
        <v>104</v>
      </c>
      <c r="F570" s="1" t="s">
        <v>4398</v>
      </c>
      <c r="G570" s="1" t="s">
        <v>4399</v>
      </c>
      <c r="H570" s="1" t="s">
        <v>4400</v>
      </c>
      <c r="I570" s="1" t="s">
        <v>3445</v>
      </c>
      <c r="J570" s="1">
        <v>3.49</v>
      </c>
    </row>
    <row r="571" spans="2:10" ht="15.75" thickTop="1" x14ac:dyDescent="0.25">
      <c r="B571" s="1" t="s">
        <v>3227</v>
      </c>
      <c r="C571" s="1" t="s">
        <v>3440</v>
      </c>
      <c r="D571" s="1" t="s">
        <v>3441</v>
      </c>
      <c r="E571" s="1">
        <v>104</v>
      </c>
      <c r="F571" s="1" t="s">
        <v>4398</v>
      </c>
      <c r="G571" s="1" t="s">
        <v>4401</v>
      </c>
      <c r="H571" s="1" t="s">
        <v>4402</v>
      </c>
      <c r="I571" s="1" t="s">
        <v>3445</v>
      </c>
      <c r="J571" s="1">
        <v>7.03</v>
      </c>
    </row>
    <row r="572" spans="2:10" ht="15.75" thickTop="1" x14ac:dyDescent="0.25">
      <c r="B572" s="1" t="s">
        <v>3227</v>
      </c>
      <c r="C572" s="1" t="s">
        <v>3440</v>
      </c>
      <c r="D572" s="1" t="s">
        <v>3441</v>
      </c>
      <c r="E572" s="1">
        <v>104</v>
      </c>
      <c r="F572" s="1" t="s">
        <v>4398</v>
      </c>
      <c r="G572" s="1" t="s">
        <v>4403</v>
      </c>
      <c r="H572" s="1" t="s">
        <v>4404</v>
      </c>
      <c r="I572" s="1" t="s">
        <v>3445</v>
      </c>
      <c r="J572" s="1">
        <v>10.74</v>
      </c>
    </row>
    <row r="573" spans="2:10" ht="15.75" thickTop="1" x14ac:dyDescent="0.25">
      <c r="B573" s="1" t="s">
        <v>3227</v>
      </c>
      <c r="C573" s="1" t="s">
        <v>3440</v>
      </c>
      <c r="D573" s="1" t="s">
        <v>3441</v>
      </c>
      <c r="E573" s="1">
        <v>104</v>
      </c>
      <c r="F573" s="1" t="s">
        <v>4398</v>
      </c>
      <c r="G573" s="1" t="s">
        <v>4405</v>
      </c>
      <c r="H573" s="1" t="s">
        <v>4406</v>
      </c>
      <c r="I573" s="1" t="s">
        <v>3445</v>
      </c>
      <c r="J573" s="1">
        <v>16.71</v>
      </c>
    </row>
    <row r="574" spans="2:10" ht="15.75" thickTop="1" x14ac:dyDescent="0.25">
      <c r="B574" s="1" t="s">
        <v>3227</v>
      </c>
      <c r="C574" s="1" t="s">
        <v>3440</v>
      </c>
      <c r="D574" s="1" t="s">
        <v>3441</v>
      </c>
      <c r="E574" s="1">
        <v>104</v>
      </c>
      <c r="F574" s="1" t="s">
        <v>4398</v>
      </c>
      <c r="G574" s="1" t="s">
        <v>4407</v>
      </c>
      <c r="H574" s="1" t="s">
        <v>4408</v>
      </c>
      <c r="I574" s="1" t="s">
        <v>3445</v>
      </c>
      <c r="J574" s="1">
        <v>5.59</v>
      </c>
    </row>
    <row r="575" spans="2:10" ht="15.75" thickTop="1" x14ac:dyDescent="0.25">
      <c r="B575" s="1" t="s">
        <v>3227</v>
      </c>
      <c r="C575" s="1" t="s">
        <v>3440</v>
      </c>
      <c r="D575" s="1" t="s">
        <v>3441</v>
      </c>
      <c r="E575" s="1">
        <v>104</v>
      </c>
      <c r="F575" s="1" t="s">
        <v>4398</v>
      </c>
      <c r="G575" s="1" t="s">
        <v>4409</v>
      </c>
      <c r="H575" s="1" t="s">
        <v>4410</v>
      </c>
      <c r="I575" s="1" t="s">
        <v>3445</v>
      </c>
      <c r="J575" s="1">
        <v>1.51</v>
      </c>
    </row>
    <row r="576" spans="2:10" ht="15.75" thickTop="1" x14ac:dyDescent="0.25">
      <c r="B576" s="1" t="s">
        <v>3227</v>
      </c>
      <c r="C576" s="1" t="s">
        <v>3440</v>
      </c>
      <c r="D576" s="1" t="s">
        <v>3441</v>
      </c>
      <c r="E576" s="1">
        <v>104</v>
      </c>
      <c r="F576" s="1" t="s">
        <v>4398</v>
      </c>
      <c r="G576" s="1" t="s">
        <v>4411</v>
      </c>
      <c r="H576" s="1" t="s">
        <v>4412</v>
      </c>
      <c r="I576" s="1" t="s">
        <v>3445</v>
      </c>
      <c r="J576" s="1">
        <v>2.02</v>
      </c>
    </row>
    <row r="577" spans="2:10" ht="15.75" thickTop="1" x14ac:dyDescent="0.25">
      <c r="B577" s="1" t="s">
        <v>3227</v>
      </c>
      <c r="C577" s="1" t="s">
        <v>3440</v>
      </c>
      <c r="D577" s="1" t="s">
        <v>3441</v>
      </c>
      <c r="E577" s="1">
        <v>104</v>
      </c>
      <c r="F577" s="1" t="s">
        <v>4398</v>
      </c>
      <c r="G577" s="1" t="s">
        <v>4413</v>
      </c>
      <c r="H577" s="1" t="s">
        <v>4414</v>
      </c>
      <c r="I577" s="1" t="s">
        <v>3445</v>
      </c>
      <c r="J577" s="1">
        <v>2.74</v>
      </c>
    </row>
    <row r="578" spans="2:10" ht="15.75" thickTop="1" x14ac:dyDescent="0.25">
      <c r="B578" s="1" t="s">
        <v>3227</v>
      </c>
      <c r="C578" s="1" t="s">
        <v>3440</v>
      </c>
      <c r="D578" s="1" t="s">
        <v>3441</v>
      </c>
      <c r="E578" s="1">
        <v>104</v>
      </c>
      <c r="F578" s="1" t="s">
        <v>4398</v>
      </c>
      <c r="G578" s="1" t="s">
        <v>4415</v>
      </c>
      <c r="H578" s="1" t="s">
        <v>4416</v>
      </c>
      <c r="I578" s="1" t="s">
        <v>3445</v>
      </c>
      <c r="J578" s="1">
        <v>4.75</v>
      </c>
    </row>
    <row r="579" spans="2:10" ht="15.75" thickTop="1" x14ac:dyDescent="0.25">
      <c r="B579" s="1" t="s">
        <v>3227</v>
      </c>
      <c r="C579" s="1" t="s">
        <v>3440</v>
      </c>
      <c r="D579" s="1" t="s">
        <v>3441</v>
      </c>
      <c r="E579" s="1">
        <v>104</v>
      </c>
      <c r="F579" s="1" t="s">
        <v>4398</v>
      </c>
      <c r="G579" s="1" t="s">
        <v>4417</v>
      </c>
      <c r="H579" s="1" t="s">
        <v>4418</v>
      </c>
      <c r="I579" s="1" t="s">
        <v>3445</v>
      </c>
      <c r="J579" s="1">
        <v>8.42</v>
      </c>
    </row>
    <row r="580" spans="2:10" ht="15.75" thickTop="1" x14ac:dyDescent="0.25">
      <c r="B580" s="1" t="s">
        <v>3227</v>
      </c>
      <c r="C580" s="1" t="s">
        <v>3440</v>
      </c>
      <c r="D580" s="1" t="s">
        <v>3441</v>
      </c>
      <c r="E580" s="1">
        <v>104</v>
      </c>
      <c r="F580" s="1" t="s">
        <v>4398</v>
      </c>
      <c r="G580" s="1" t="s">
        <v>4419</v>
      </c>
      <c r="H580" s="1" t="s">
        <v>4420</v>
      </c>
      <c r="I580" s="1" t="s">
        <v>3445</v>
      </c>
      <c r="J580" s="1">
        <v>1.38</v>
      </c>
    </row>
    <row r="581" spans="2:10" ht="15.75" thickTop="1" x14ac:dyDescent="0.25">
      <c r="B581" s="1" t="s">
        <v>3227</v>
      </c>
      <c r="C581" s="1" t="s">
        <v>3440</v>
      </c>
      <c r="D581" s="1" t="s">
        <v>3441</v>
      </c>
      <c r="E581" s="1">
        <v>104</v>
      </c>
      <c r="F581" s="1" t="s">
        <v>4398</v>
      </c>
      <c r="G581" s="1" t="s">
        <v>4421</v>
      </c>
      <c r="H581" s="1" t="s">
        <v>4422</v>
      </c>
      <c r="I581" s="1" t="s">
        <v>3445</v>
      </c>
      <c r="J581" s="1">
        <v>1.1299999999999999</v>
      </c>
    </row>
    <row r="582" spans="2:10" ht="15.75" thickTop="1" x14ac:dyDescent="0.25">
      <c r="B582" s="1" t="s">
        <v>3227</v>
      </c>
      <c r="C582" s="1" t="s">
        <v>3440</v>
      </c>
      <c r="D582" s="1" t="s">
        <v>3441</v>
      </c>
      <c r="E582" s="1">
        <v>104</v>
      </c>
      <c r="F582" s="1" t="s">
        <v>4398</v>
      </c>
      <c r="G582" s="1" t="s">
        <v>4423</v>
      </c>
      <c r="H582" s="1" t="s">
        <v>4424</v>
      </c>
      <c r="I582" s="1" t="s">
        <v>3445</v>
      </c>
      <c r="J582" s="1">
        <v>21.07</v>
      </c>
    </row>
    <row r="583" spans="2:10" ht="15.75" thickTop="1" x14ac:dyDescent="0.25">
      <c r="B583" s="1" t="s">
        <v>3227</v>
      </c>
      <c r="C583" s="1" t="s">
        <v>3440</v>
      </c>
      <c r="D583" s="1" t="s">
        <v>3441</v>
      </c>
      <c r="E583" s="1">
        <v>28</v>
      </c>
      <c r="F583" s="1" t="s">
        <v>4425</v>
      </c>
      <c r="G583" s="1" t="s">
        <v>4426</v>
      </c>
      <c r="H583" s="1" t="s">
        <v>4427</v>
      </c>
      <c r="I583" s="1" t="s">
        <v>3445</v>
      </c>
      <c r="J583" s="1">
        <v>0.8</v>
      </c>
    </row>
    <row r="584" spans="2:10" ht="15.75" thickTop="1" x14ac:dyDescent="0.25">
      <c r="B584" s="1" t="s">
        <v>3227</v>
      </c>
      <c r="C584" s="1" t="s">
        <v>3440</v>
      </c>
      <c r="D584" s="1" t="s">
        <v>3441</v>
      </c>
      <c r="E584" s="1">
        <v>28</v>
      </c>
      <c r="F584" s="1" t="s">
        <v>4425</v>
      </c>
      <c r="G584" s="1" t="s">
        <v>4428</v>
      </c>
      <c r="H584" s="1" t="s">
        <v>4429</v>
      </c>
      <c r="I584" s="1" t="s">
        <v>3445</v>
      </c>
      <c r="J584" s="1">
        <v>1.1499999999999999</v>
      </c>
    </row>
    <row r="585" spans="2:10" ht="15.75" thickTop="1" x14ac:dyDescent="0.25">
      <c r="B585" s="1" t="s">
        <v>3227</v>
      </c>
      <c r="C585" s="1" t="s">
        <v>3440</v>
      </c>
      <c r="D585" s="1" t="s">
        <v>3441</v>
      </c>
      <c r="E585" s="1">
        <v>98</v>
      </c>
      <c r="F585" s="1" t="s">
        <v>4430</v>
      </c>
      <c r="G585" s="1" t="s">
        <v>4431</v>
      </c>
      <c r="H585" s="1" t="s">
        <v>4432</v>
      </c>
      <c r="I585" s="1" t="s">
        <v>3445</v>
      </c>
      <c r="J585" s="1">
        <v>5.87</v>
      </c>
    </row>
    <row r="586" spans="2:10" ht="15.75" thickTop="1" x14ac:dyDescent="0.25">
      <c r="B586" s="1" t="s">
        <v>3227</v>
      </c>
      <c r="C586" s="1" t="s">
        <v>3440</v>
      </c>
      <c r="D586" s="1" t="s">
        <v>3441</v>
      </c>
      <c r="E586" s="1">
        <v>98</v>
      </c>
      <c r="F586" s="1" t="s">
        <v>4430</v>
      </c>
      <c r="G586" s="1" t="s">
        <v>4433</v>
      </c>
      <c r="H586" s="1" t="s">
        <v>4434</v>
      </c>
      <c r="I586" s="1" t="s">
        <v>3445</v>
      </c>
      <c r="J586" s="1">
        <v>4.2</v>
      </c>
    </row>
    <row r="587" spans="2:10" ht="15.75" thickTop="1" x14ac:dyDescent="0.25">
      <c r="B587" s="1" t="s">
        <v>3227</v>
      </c>
      <c r="C587" s="1" t="s">
        <v>3440</v>
      </c>
      <c r="D587" s="1" t="s">
        <v>3441</v>
      </c>
      <c r="E587" s="1">
        <v>98</v>
      </c>
      <c r="F587" s="1" t="s">
        <v>4430</v>
      </c>
      <c r="G587" s="1" t="s">
        <v>4435</v>
      </c>
      <c r="H587" s="1" t="s">
        <v>4436</v>
      </c>
      <c r="I587" s="1" t="s">
        <v>3445</v>
      </c>
      <c r="J587" s="1">
        <v>4.95</v>
      </c>
    </row>
    <row r="588" spans="2:10" ht="15.75" thickTop="1" x14ac:dyDescent="0.25">
      <c r="B588" s="1" t="s">
        <v>3227</v>
      </c>
      <c r="C588" s="1" t="s">
        <v>3440</v>
      </c>
      <c r="D588" s="1" t="s">
        <v>3441</v>
      </c>
      <c r="E588" s="1">
        <v>98</v>
      </c>
      <c r="F588" s="1" t="s">
        <v>4430</v>
      </c>
      <c r="G588" s="1" t="s">
        <v>4437</v>
      </c>
      <c r="H588" s="1" t="s">
        <v>4438</v>
      </c>
      <c r="I588" s="1" t="s">
        <v>3445</v>
      </c>
      <c r="J588" s="1">
        <v>5.31</v>
      </c>
    </row>
    <row r="589" spans="2:10" ht="15.75" thickTop="1" x14ac:dyDescent="0.25">
      <c r="B589" s="1" t="s">
        <v>3227</v>
      </c>
      <c r="C589" s="1" t="s">
        <v>3440</v>
      </c>
      <c r="D589" s="1" t="s">
        <v>3441</v>
      </c>
      <c r="E589" s="1">
        <v>98</v>
      </c>
      <c r="F589" s="1" t="s">
        <v>4430</v>
      </c>
      <c r="G589" s="1" t="s">
        <v>4439</v>
      </c>
      <c r="H589" s="1" t="s">
        <v>4440</v>
      </c>
      <c r="I589" s="1" t="s">
        <v>3445</v>
      </c>
      <c r="J589" s="1">
        <v>6.45</v>
      </c>
    </row>
    <row r="590" spans="2:10" ht="15.75" thickTop="1" x14ac:dyDescent="0.25">
      <c r="B590" s="1" t="s">
        <v>3227</v>
      </c>
      <c r="C590" s="1" t="s">
        <v>3440</v>
      </c>
      <c r="D590" s="1" t="s">
        <v>3441</v>
      </c>
      <c r="E590" s="1">
        <v>98</v>
      </c>
      <c r="F590" s="1" t="s">
        <v>4430</v>
      </c>
      <c r="G590" s="1" t="s">
        <v>4441</v>
      </c>
      <c r="H590" s="1" t="s">
        <v>4442</v>
      </c>
      <c r="I590" s="1" t="s">
        <v>3445</v>
      </c>
      <c r="J590" s="1">
        <v>10.07</v>
      </c>
    </row>
    <row r="591" spans="2:10" ht="15.75" thickTop="1" x14ac:dyDescent="0.25">
      <c r="B591" s="1" t="s">
        <v>3227</v>
      </c>
      <c r="C591" s="1" t="s">
        <v>3440</v>
      </c>
      <c r="D591" s="1" t="s">
        <v>3441</v>
      </c>
      <c r="E591" s="1">
        <v>98</v>
      </c>
      <c r="F591" s="1" t="s">
        <v>4430</v>
      </c>
      <c r="G591" s="1" t="s">
        <v>4443</v>
      </c>
      <c r="H591" s="1" t="s">
        <v>4444</v>
      </c>
      <c r="I591" s="1" t="s">
        <v>3445</v>
      </c>
      <c r="J591" s="1">
        <v>4.59</v>
      </c>
    </row>
    <row r="592" spans="2:10" ht="15.75" thickTop="1" x14ac:dyDescent="0.25">
      <c r="B592" s="1" t="s">
        <v>3227</v>
      </c>
      <c r="C592" s="1" t="s">
        <v>3440</v>
      </c>
      <c r="D592" s="1" t="s">
        <v>3441</v>
      </c>
      <c r="E592" s="1">
        <v>98</v>
      </c>
      <c r="F592" s="1" t="s">
        <v>4430</v>
      </c>
      <c r="G592" s="1" t="s">
        <v>4445</v>
      </c>
      <c r="H592" s="1" t="s">
        <v>4446</v>
      </c>
      <c r="I592" s="1" t="s">
        <v>3445</v>
      </c>
      <c r="J592" s="1">
        <v>7.37</v>
      </c>
    </row>
    <row r="593" spans="2:10" ht="15.75" thickTop="1" x14ac:dyDescent="0.25">
      <c r="B593" s="1" t="s">
        <v>3227</v>
      </c>
      <c r="C593" s="1" t="s">
        <v>3440</v>
      </c>
      <c r="D593" s="1" t="s">
        <v>3441</v>
      </c>
      <c r="E593" s="1">
        <v>98</v>
      </c>
      <c r="F593" s="1" t="s">
        <v>4430</v>
      </c>
      <c r="G593" s="1" t="s">
        <v>4447</v>
      </c>
      <c r="H593" s="1" t="s">
        <v>4448</v>
      </c>
      <c r="I593" s="1" t="s">
        <v>3445</v>
      </c>
      <c r="J593" s="1">
        <v>3.78</v>
      </c>
    </row>
    <row r="594" spans="2:10" ht="15.75" thickTop="1" x14ac:dyDescent="0.25">
      <c r="B594" s="1" t="s">
        <v>3227</v>
      </c>
      <c r="C594" s="1" t="s">
        <v>3440</v>
      </c>
      <c r="D594" s="1" t="s">
        <v>3441</v>
      </c>
      <c r="E594" s="1">
        <v>98</v>
      </c>
      <c r="F594" s="1" t="s">
        <v>4430</v>
      </c>
      <c r="G594" s="1" t="s">
        <v>4449</v>
      </c>
      <c r="H594" s="1" t="s">
        <v>4450</v>
      </c>
      <c r="I594" s="1" t="s">
        <v>3445</v>
      </c>
      <c r="J594" s="1">
        <v>3.95</v>
      </c>
    </row>
    <row r="595" spans="2:10" ht="15.75" thickTop="1" x14ac:dyDescent="0.25">
      <c r="B595" s="1" t="s">
        <v>3227</v>
      </c>
      <c r="C595" s="1" t="s">
        <v>3440</v>
      </c>
      <c r="D595" s="1" t="s">
        <v>3441</v>
      </c>
      <c r="E595" s="1">
        <v>98</v>
      </c>
      <c r="F595" s="1" t="s">
        <v>4430</v>
      </c>
      <c r="G595" s="1" t="s">
        <v>4451</v>
      </c>
      <c r="H595" s="1" t="s">
        <v>4434</v>
      </c>
      <c r="I595" s="1" t="s">
        <v>3445</v>
      </c>
      <c r="J595" s="1">
        <v>4.2</v>
      </c>
    </row>
    <row r="596" spans="2:10" ht="15.75" thickTop="1" x14ac:dyDescent="0.25">
      <c r="B596" s="1" t="s">
        <v>3227</v>
      </c>
      <c r="C596" s="1" t="s">
        <v>3440</v>
      </c>
      <c r="D596" s="1" t="s">
        <v>3441</v>
      </c>
      <c r="E596" s="1">
        <v>98</v>
      </c>
      <c r="F596" s="1" t="s">
        <v>4430</v>
      </c>
      <c r="G596" s="1" t="s">
        <v>4452</v>
      </c>
      <c r="H596" s="1" t="s">
        <v>4440</v>
      </c>
      <c r="I596" s="1" t="s">
        <v>3445</v>
      </c>
      <c r="J596" s="1">
        <v>6.45</v>
      </c>
    </row>
    <row r="597" spans="2:10" ht="15.75" thickTop="1" x14ac:dyDescent="0.25">
      <c r="B597" s="1" t="s">
        <v>3227</v>
      </c>
      <c r="C597" s="1" t="s">
        <v>3440</v>
      </c>
      <c r="D597" s="1" t="s">
        <v>3441</v>
      </c>
      <c r="E597" s="1">
        <v>94</v>
      </c>
      <c r="F597" s="1" t="s">
        <v>4453</v>
      </c>
      <c r="G597" s="1" t="s">
        <v>4454</v>
      </c>
      <c r="H597" s="1" t="s">
        <v>4455</v>
      </c>
      <c r="I597" s="1" t="s">
        <v>3233</v>
      </c>
      <c r="J597" s="1">
        <v>0.55000000000000004</v>
      </c>
    </row>
    <row r="598" spans="2:10" ht="15.75" thickTop="1" x14ac:dyDescent="0.25">
      <c r="B598" s="1" t="s">
        <v>3227</v>
      </c>
      <c r="C598" s="1" t="s">
        <v>3440</v>
      </c>
      <c r="D598" s="1" t="s">
        <v>3441</v>
      </c>
      <c r="E598" s="1">
        <v>94</v>
      </c>
      <c r="F598" s="1" t="s">
        <v>4453</v>
      </c>
      <c r="G598" s="1" t="s">
        <v>4456</v>
      </c>
      <c r="H598" s="1" t="s">
        <v>4457</v>
      </c>
      <c r="I598" s="1" t="s">
        <v>3233</v>
      </c>
      <c r="J598" s="1">
        <v>0.51</v>
      </c>
    </row>
    <row r="599" spans="2:10" ht="15.75" thickTop="1" x14ac:dyDescent="0.25">
      <c r="B599" s="1" t="s">
        <v>3227</v>
      </c>
      <c r="C599" s="1" t="s">
        <v>3440</v>
      </c>
      <c r="D599" s="1" t="s">
        <v>3441</v>
      </c>
      <c r="E599" s="1">
        <v>94</v>
      </c>
      <c r="F599" s="1" t="s">
        <v>4453</v>
      </c>
      <c r="G599" s="1" t="s">
        <v>4458</v>
      </c>
      <c r="H599" s="1" t="s">
        <v>4459</v>
      </c>
      <c r="I599" s="1" t="s">
        <v>3233</v>
      </c>
      <c r="J599" s="1">
        <v>1.08</v>
      </c>
    </row>
    <row r="600" spans="2:10" ht="15.75" thickTop="1" x14ac:dyDescent="0.25">
      <c r="B600" s="1" t="s">
        <v>3227</v>
      </c>
      <c r="C600" s="1" t="s">
        <v>3440</v>
      </c>
      <c r="D600" s="1" t="s">
        <v>3441</v>
      </c>
      <c r="E600" s="1">
        <v>94</v>
      </c>
      <c r="F600" s="1" t="s">
        <v>4453</v>
      </c>
      <c r="G600" s="1" t="s">
        <v>4460</v>
      </c>
      <c r="H600" s="1" t="s">
        <v>4461</v>
      </c>
      <c r="I600" s="1" t="s">
        <v>3233</v>
      </c>
      <c r="J600" s="1">
        <v>1.04</v>
      </c>
    </row>
    <row r="601" spans="2:10" ht="15.75" thickTop="1" x14ac:dyDescent="0.25">
      <c r="B601" s="1" t="s">
        <v>3227</v>
      </c>
      <c r="C601" s="1" t="s">
        <v>3440</v>
      </c>
      <c r="D601" s="1" t="s">
        <v>3441</v>
      </c>
      <c r="E601" s="1">
        <v>94</v>
      </c>
      <c r="F601" s="1" t="s">
        <v>4453</v>
      </c>
      <c r="G601" s="1" t="s">
        <v>4462</v>
      </c>
      <c r="H601" s="1" t="s">
        <v>4463</v>
      </c>
      <c r="I601" s="1" t="s">
        <v>3233</v>
      </c>
      <c r="J601" s="1">
        <v>6.2</v>
      </c>
    </row>
    <row r="602" spans="2:10" ht="15.75" thickTop="1" x14ac:dyDescent="0.25">
      <c r="B602" s="1" t="s">
        <v>3227</v>
      </c>
      <c r="C602" s="1" t="s">
        <v>3440</v>
      </c>
      <c r="D602" s="1" t="s">
        <v>3441</v>
      </c>
      <c r="E602" s="1">
        <v>94</v>
      </c>
      <c r="F602" s="1" t="s">
        <v>4453</v>
      </c>
      <c r="G602" s="1" t="s">
        <v>4464</v>
      </c>
      <c r="H602" s="1" t="s">
        <v>4465</v>
      </c>
      <c r="I602" s="1" t="s">
        <v>3233</v>
      </c>
      <c r="J602" s="1">
        <v>8.7100000000000009</v>
      </c>
    </row>
    <row r="603" spans="2:10" ht="15.75" thickTop="1" x14ac:dyDescent="0.25">
      <c r="B603" s="1" t="s">
        <v>3227</v>
      </c>
      <c r="C603" s="1" t="s">
        <v>3440</v>
      </c>
      <c r="D603" s="1" t="s">
        <v>3441</v>
      </c>
      <c r="E603" s="1">
        <v>94</v>
      </c>
      <c r="F603" s="1" t="s">
        <v>4453</v>
      </c>
      <c r="G603" s="1" t="s">
        <v>4466</v>
      </c>
      <c r="H603" s="1" t="s">
        <v>4467</v>
      </c>
      <c r="I603" s="1" t="s">
        <v>3233</v>
      </c>
      <c r="J603" s="1">
        <v>1.99</v>
      </c>
    </row>
    <row r="604" spans="2:10" ht="15.75" thickTop="1" x14ac:dyDescent="0.25">
      <c r="B604" s="1" t="s">
        <v>3227</v>
      </c>
      <c r="C604" s="1" t="s">
        <v>3440</v>
      </c>
      <c r="D604" s="1" t="s">
        <v>3441</v>
      </c>
      <c r="E604" s="1">
        <v>94</v>
      </c>
      <c r="F604" s="1" t="s">
        <v>4453</v>
      </c>
      <c r="G604" s="1" t="s">
        <v>4468</v>
      </c>
      <c r="H604" s="1" t="s">
        <v>4469</v>
      </c>
      <c r="I604" s="1" t="s">
        <v>3233</v>
      </c>
      <c r="J604" s="1">
        <v>4.51</v>
      </c>
    </row>
    <row r="605" spans="2:10" ht="15.75" thickTop="1" x14ac:dyDescent="0.25">
      <c r="B605" s="1" t="s">
        <v>3227</v>
      </c>
      <c r="C605" s="1" t="s">
        <v>3440</v>
      </c>
      <c r="D605" s="1" t="s">
        <v>3441</v>
      </c>
      <c r="E605" s="1">
        <v>94</v>
      </c>
      <c r="F605" s="1" t="s">
        <v>4453</v>
      </c>
      <c r="G605" s="1" t="s">
        <v>4470</v>
      </c>
      <c r="H605" s="1" t="s">
        <v>4471</v>
      </c>
      <c r="I605" s="1" t="s">
        <v>3233</v>
      </c>
      <c r="J605" s="1">
        <v>10.84</v>
      </c>
    </row>
    <row r="606" spans="2:10" ht="15.75" thickTop="1" x14ac:dyDescent="0.25">
      <c r="B606" s="1" t="s">
        <v>3227</v>
      </c>
      <c r="C606" s="1" t="s">
        <v>3440</v>
      </c>
      <c r="D606" s="1" t="s">
        <v>3441</v>
      </c>
      <c r="E606" s="1">
        <v>94</v>
      </c>
      <c r="F606" s="1" t="s">
        <v>4453</v>
      </c>
      <c r="G606" s="1" t="s">
        <v>4472</v>
      </c>
      <c r="H606" s="1" t="s">
        <v>4473</v>
      </c>
      <c r="I606" s="1" t="s">
        <v>3233</v>
      </c>
      <c r="J606" s="1">
        <v>1</v>
      </c>
    </row>
    <row r="607" spans="2:10" ht="15.75" thickTop="1" x14ac:dyDescent="0.25">
      <c r="B607" s="1" t="s">
        <v>3227</v>
      </c>
      <c r="C607" s="1" t="s">
        <v>3440</v>
      </c>
      <c r="D607" s="1" t="s">
        <v>3441</v>
      </c>
      <c r="E607" s="1">
        <v>94</v>
      </c>
      <c r="F607" s="1" t="s">
        <v>4453</v>
      </c>
      <c r="G607" s="1" t="s">
        <v>4474</v>
      </c>
      <c r="H607" s="1" t="s">
        <v>4475</v>
      </c>
      <c r="I607" s="1" t="s">
        <v>3233</v>
      </c>
      <c r="J607" s="1">
        <v>1.57</v>
      </c>
    </row>
    <row r="608" spans="2:10" ht="15.75" thickTop="1" x14ac:dyDescent="0.25">
      <c r="B608" s="1" t="s">
        <v>3227</v>
      </c>
      <c r="C608" s="1" t="s">
        <v>3440</v>
      </c>
      <c r="D608" s="1" t="s">
        <v>3441</v>
      </c>
      <c r="E608" s="1">
        <v>94</v>
      </c>
      <c r="F608" s="1" t="s">
        <v>4453</v>
      </c>
      <c r="G608" s="1" t="s">
        <v>4476</v>
      </c>
      <c r="H608" s="1" t="s">
        <v>4477</v>
      </c>
      <c r="I608" s="1" t="s">
        <v>3233</v>
      </c>
      <c r="J608" s="1">
        <v>8.0399999999999991</v>
      </c>
    </row>
    <row r="609" spans="2:10" ht="15.75" thickTop="1" x14ac:dyDescent="0.25">
      <c r="B609" s="1" t="s">
        <v>3227</v>
      </c>
      <c r="C609" s="1" t="s">
        <v>3440</v>
      </c>
      <c r="D609" s="1" t="s">
        <v>3441</v>
      </c>
      <c r="E609" s="1">
        <v>94</v>
      </c>
      <c r="F609" s="1" t="s">
        <v>4453</v>
      </c>
      <c r="G609" s="1" t="s">
        <v>4478</v>
      </c>
      <c r="H609" s="1" t="s">
        <v>4479</v>
      </c>
      <c r="I609" s="1" t="s">
        <v>3233</v>
      </c>
      <c r="J609" s="1">
        <v>1.1100000000000001</v>
      </c>
    </row>
    <row r="610" spans="2:10" ht="15.75" thickTop="1" x14ac:dyDescent="0.25">
      <c r="B610" s="1" t="s">
        <v>3227</v>
      </c>
      <c r="C610" s="1" t="s">
        <v>3440</v>
      </c>
      <c r="D610" s="1" t="s">
        <v>3441</v>
      </c>
      <c r="E610" s="1">
        <v>94</v>
      </c>
      <c r="F610" s="1" t="s">
        <v>4453</v>
      </c>
      <c r="G610" s="1" t="s">
        <v>4480</v>
      </c>
      <c r="H610" s="1" t="s">
        <v>4481</v>
      </c>
      <c r="I610" s="1" t="s">
        <v>3233</v>
      </c>
      <c r="J610" s="1">
        <v>0.66</v>
      </c>
    </row>
    <row r="611" spans="2:10" ht="15.75" thickTop="1" x14ac:dyDescent="0.25">
      <c r="B611" s="1" t="s">
        <v>3227</v>
      </c>
      <c r="C611" s="1" t="s">
        <v>3440</v>
      </c>
      <c r="D611" s="1" t="s">
        <v>3441</v>
      </c>
      <c r="E611" s="1">
        <v>95</v>
      </c>
      <c r="F611" s="1" t="s">
        <v>3290</v>
      </c>
      <c r="G611" s="1" t="s">
        <v>4482</v>
      </c>
      <c r="H611" s="1" t="s">
        <v>4483</v>
      </c>
      <c r="I611" s="1" t="s">
        <v>3233</v>
      </c>
      <c r="J611" s="1">
        <v>2.54</v>
      </c>
    </row>
    <row r="612" spans="2:10" ht="15.75" thickTop="1" x14ac:dyDescent="0.25">
      <c r="B612" s="1" t="s">
        <v>3227</v>
      </c>
      <c r="C612" s="1" t="s">
        <v>3440</v>
      </c>
      <c r="D612" s="1" t="s">
        <v>3441</v>
      </c>
      <c r="E612" s="1">
        <v>94</v>
      </c>
      <c r="F612" s="1" t="s">
        <v>4453</v>
      </c>
      <c r="G612" s="1" t="s">
        <v>4484</v>
      </c>
      <c r="H612" s="1" t="s">
        <v>4485</v>
      </c>
      <c r="I612" s="1" t="s">
        <v>3233</v>
      </c>
      <c r="J612" s="1">
        <v>0.95</v>
      </c>
    </row>
    <row r="613" spans="2:10" ht="15.75" thickTop="1" x14ac:dyDescent="0.25">
      <c r="B613" s="1" t="s">
        <v>3227</v>
      </c>
      <c r="C613" s="1" t="s">
        <v>3440</v>
      </c>
      <c r="D613" s="1" t="s">
        <v>3441</v>
      </c>
      <c r="E613" s="1">
        <v>94</v>
      </c>
      <c r="F613" s="1" t="s">
        <v>4453</v>
      </c>
      <c r="G613" s="1" t="s">
        <v>4486</v>
      </c>
      <c r="H613" s="1" t="s">
        <v>4487</v>
      </c>
      <c r="I613" s="1" t="s">
        <v>3233</v>
      </c>
      <c r="J613" s="1">
        <v>1.79</v>
      </c>
    </row>
    <row r="614" spans="2:10" ht="15.75" thickTop="1" x14ac:dyDescent="0.25">
      <c r="B614" s="1" t="s">
        <v>3227</v>
      </c>
      <c r="C614" s="1" t="s">
        <v>3440</v>
      </c>
      <c r="D614" s="1" t="s">
        <v>3441</v>
      </c>
      <c r="E614" s="1">
        <v>94</v>
      </c>
      <c r="F614" s="1" t="s">
        <v>4453</v>
      </c>
      <c r="G614" s="1" t="s">
        <v>4488</v>
      </c>
      <c r="H614" s="1" t="s">
        <v>4489</v>
      </c>
      <c r="I614" s="1" t="s">
        <v>3233</v>
      </c>
      <c r="J614" s="1">
        <v>5.3</v>
      </c>
    </row>
    <row r="615" spans="2:10" ht="15.75" thickTop="1" x14ac:dyDescent="0.25">
      <c r="B615" s="1" t="s">
        <v>3227</v>
      </c>
      <c r="C615" s="1" t="s">
        <v>3440</v>
      </c>
      <c r="D615" s="1" t="s">
        <v>3441</v>
      </c>
      <c r="E615" s="1">
        <v>94</v>
      </c>
      <c r="F615" s="1" t="s">
        <v>4453</v>
      </c>
      <c r="G615" s="1" t="s">
        <v>4490</v>
      </c>
      <c r="H615" s="1" t="s">
        <v>4491</v>
      </c>
      <c r="I615" s="1" t="s">
        <v>3233</v>
      </c>
      <c r="J615" s="1">
        <v>59.34</v>
      </c>
    </row>
    <row r="616" spans="2:10" ht="15.75" thickTop="1" x14ac:dyDescent="0.25">
      <c r="B616" s="1" t="s">
        <v>3227</v>
      </c>
      <c r="C616" s="1" t="s">
        <v>3440</v>
      </c>
      <c r="D616" s="1" t="s">
        <v>3441</v>
      </c>
      <c r="E616" s="1">
        <v>95</v>
      </c>
      <c r="F616" s="1" t="s">
        <v>3290</v>
      </c>
      <c r="G616" s="1" t="s">
        <v>4492</v>
      </c>
      <c r="H616" s="1" t="s">
        <v>4493</v>
      </c>
      <c r="I616" s="1" t="s">
        <v>3233</v>
      </c>
      <c r="J616" s="1">
        <v>2.38</v>
      </c>
    </row>
    <row r="617" spans="2:10" ht="15.75" thickTop="1" x14ac:dyDescent="0.25">
      <c r="B617" s="1" t="s">
        <v>3227</v>
      </c>
      <c r="C617" s="1" t="s">
        <v>3440</v>
      </c>
      <c r="D617" s="1" t="s">
        <v>3441</v>
      </c>
      <c r="E617" s="1">
        <v>95</v>
      </c>
      <c r="F617" s="1" t="s">
        <v>3290</v>
      </c>
      <c r="G617" s="1" t="s">
        <v>4494</v>
      </c>
      <c r="H617" s="1" t="s">
        <v>4495</v>
      </c>
      <c r="I617" s="1" t="s">
        <v>3233</v>
      </c>
      <c r="J617" s="1">
        <v>2.2000000000000002</v>
      </c>
    </row>
    <row r="618" spans="2:10" ht="15.75" thickTop="1" x14ac:dyDescent="0.25">
      <c r="B618" s="1" t="s">
        <v>3227</v>
      </c>
      <c r="C618" s="1" t="s">
        <v>3440</v>
      </c>
      <c r="D618" s="1" t="s">
        <v>3441</v>
      </c>
      <c r="E618" s="1">
        <v>95</v>
      </c>
      <c r="F618" s="1" t="s">
        <v>3290</v>
      </c>
      <c r="G618" s="1" t="s">
        <v>4496</v>
      </c>
      <c r="H618" s="1" t="s">
        <v>4497</v>
      </c>
      <c r="I618" s="1" t="s">
        <v>3233</v>
      </c>
      <c r="J618" s="1">
        <v>1.83</v>
      </c>
    </row>
    <row r="619" spans="2:10" ht="15.75" thickTop="1" x14ac:dyDescent="0.25">
      <c r="B619" s="1" t="s">
        <v>3227</v>
      </c>
      <c r="C619" s="1" t="s">
        <v>3440</v>
      </c>
      <c r="D619" s="1" t="s">
        <v>3441</v>
      </c>
      <c r="E619" s="1">
        <v>95</v>
      </c>
      <c r="F619" s="1" t="s">
        <v>3290</v>
      </c>
      <c r="G619" s="1" t="s">
        <v>4498</v>
      </c>
      <c r="H619" s="1" t="s">
        <v>4499</v>
      </c>
      <c r="I619" s="1" t="s">
        <v>3233</v>
      </c>
      <c r="J619" s="1">
        <v>2.08</v>
      </c>
    </row>
    <row r="620" spans="2:10" ht="15.75" thickTop="1" x14ac:dyDescent="0.25">
      <c r="B620" s="1" t="s">
        <v>3227</v>
      </c>
      <c r="C620" s="1" t="s">
        <v>3440</v>
      </c>
      <c r="D620" s="1" t="s">
        <v>3441</v>
      </c>
      <c r="E620" s="1">
        <v>95</v>
      </c>
      <c r="F620" s="1" t="s">
        <v>3290</v>
      </c>
      <c r="G620" s="1" t="s">
        <v>4500</v>
      </c>
      <c r="H620" s="1" t="s">
        <v>4501</v>
      </c>
      <c r="I620" s="1" t="s">
        <v>3233</v>
      </c>
      <c r="J620" s="1">
        <v>2.33</v>
      </c>
    </row>
    <row r="621" spans="2:10" ht="15.75" thickTop="1" x14ac:dyDescent="0.25">
      <c r="B621" s="1" t="s">
        <v>3227</v>
      </c>
      <c r="C621" s="1" t="s">
        <v>3440</v>
      </c>
      <c r="D621" s="1" t="s">
        <v>3441</v>
      </c>
      <c r="E621" s="1">
        <v>95</v>
      </c>
      <c r="F621" s="1" t="s">
        <v>3290</v>
      </c>
      <c r="G621" s="1" t="s">
        <v>4502</v>
      </c>
      <c r="H621" s="1" t="s">
        <v>4503</v>
      </c>
      <c r="I621" s="1" t="s">
        <v>3233</v>
      </c>
      <c r="J621" s="1">
        <v>2.89</v>
      </c>
    </row>
    <row r="622" spans="2:10" ht="15.75" thickTop="1" x14ac:dyDescent="0.25">
      <c r="B622" s="1" t="s">
        <v>3227</v>
      </c>
      <c r="C622" s="1" t="s">
        <v>3440</v>
      </c>
      <c r="D622" s="1" t="s">
        <v>3441</v>
      </c>
      <c r="E622" s="1">
        <v>95</v>
      </c>
      <c r="F622" s="1" t="s">
        <v>3290</v>
      </c>
      <c r="G622" s="1" t="s">
        <v>4504</v>
      </c>
      <c r="H622" s="1" t="s">
        <v>4505</v>
      </c>
      <c r="I622" s="1" t="s">
        <v>3233</v>
      </c>
      <c r="J622" s="1">
        <v>5.54</v>
      </c>
    </row>
    <row r="623" spans="2:10" ht="15.75" thickTop="1" x14ac:dyDescent="0.25">
      <c r="B623" s="1" t="s">
        <v>3227</v>
      </c>
      <c r="C623" s="1" t="s">
        <v>3440</v>
      </c>
      <c r="D623" s="1" t="s">
        <v>3441</v>
      </c>
      <c r="E623" s="1">
        <v>95</v>
      </c>
      <c r="F623" s="1" t="s">
        <v>3290</v>
      </c>
      <c r="G623" s="1" t="s">
        <v>4506</v>
      </c>
      <c r="H623" s="1" t="s">
        <v>4507</v>
      </c>
      <c r="I623" s="1" t="s">
        <v>3233</v>
      </c>
      <c r="J623" s="1">
        <v>4.22</v>
      </c>
    </row>
    <row r="624" spans="2:10" ht="15.75" thickTop="1" x14ac:dyDescent="0.25">
      <c r="B624" s="1" t="s">
        <v>3227</v>
      </c>
      <c r="C624" s="1" t="s">
        <v>3440</v>
      </c>
      <c r="D624" s="1" t="s">
        <v>3441</v>
      </c>
      <c r="E624" s="1">
        <v>10</v>
      </c>
      <c r="F624" s="1" t="s">
        <v>4508</v>
      </c>
      <c r="G624" s="1" t="s">
        <v>4509</v>
      </c>
      <c r="H624" s="1" t="s">
        <v>4510</v>
      </c>
      <c r="I624" s="1" t="s">
        <v>3233</v>
      </c>
      <c r="J624" s="1">
        <v>168.76</v>
      </c>
    </row>
    <row r="625" spans="2:10" ht="15.75" thickTop="1" x14ac:dyDescent="0.25">
      <c r="B625" s="1" t="s">
        <v>3227</v>
      </c>
      <c r="C625" s="1" t="s">
        <v>3440</v>
      </c>
      <c r="D625" s="1" t="s">
        <v>3441</v>
      </c>
      <c r="E625" s="1">
        <v>10</v>
      </c>
      <c r="F625" s="1" t="s">
        <v>4508</v>
      </c>
      <c r="G625" s="1" t="s">
        <v>4511</v>
      </c>
      <c r="H625" s="1" t="s">
        <v>4512</v>
      </c>
      <c r="I625" s="1" t="s">
        <v>3233</v>
      </c>
      <c r="J625" s="1">
        <v>173.34</v>
      </c>
    </row>
    <row r="626" spans="2:10" ht="15.75" thickTop="1" x14ac:dyDescent="0.25">
      <c r="B626" s="1" t="s">
        <v>3227</v>
      </c>
      <c r="C626" s="1" t="s">
        <v>3440</v>
      </c>
      <c r="D626" s="1" t="s">
        <v>3441</v>
      </c>
      <c r="E626" s="1">
        <v>10</v>
      </c>
      <c r="F626" s="1" t="s">
        <v>4508</v>
      </c>
      <c r="G626" s="1" t="s">
        <v>4513</v>
      </c>
      <c r="H626" s="1" t="s">
        <v>4514</v>
      </c>
      <c r="I626" s="1" t="s">
        <v>3233</v>
      </c>
      <c r="J626" s="1">
        <v>209.28</v>
      </c>
    </row>
    <row r="627" spans="2:10" ht="15.75" thickTop="1" x14ac:dyDescent="0.25">
      <c r="B627" s="1" t="s">
        <v>3227</v>
      </c>
      <c r="C627" s="1" t="s">
        <v>3440</v>
      </c>
      <c r="D627" s="1" t="s">
        <v>3441</v>
      </c>
      <c r="E627" s="1">
        <v>10</v>
      </c>
      <c r="F627" s="1" t="s">
        <v>4508</v>
      </c>
      <c r="G627" s="1" t="s">
        <v>4515</v>
      </c>
      <c r="H627" s="1" t="s">
        <v>4516</v>
      </c>
      <c r="I627" s="1" t="s">
        <v>3233</v>
      </c>
      <c r="J627" s="1">
        <v>207.37</v>
      </c>
    </row>
    <row r="628" spans="2:10" ht="15.75" thickTop="1" x14ac:dyDescent="0.25">
      <c r="B628" s="1" t="s">
        <v>3227</v>
      </c>
      <c r="C628" s="1" t="s">
        <v>3440</v>
      </c>
      <c r="D628" s="1" t="s">
        <v>3441</v>
      </c>
      <c r="E628" s="1">
        <v>10</v>
      </c>
      <c r="F628" s="1" t="s">
        <v>4508</v>
      </c>
      <c r="G628" s="1" t="s">
        <v>4517</v>
      </c>
      <c r="H628" s="1" t="s">
        <v>4518</v>
      </c>
      <c r="I628" s="1" t="s">
        <v>3233</v>
      </c>
      <c r="J628" s="1">
        <v>267.72000000000003</v>
      </c>
    </row>
    <row r="629" spans="2:10" ht="15.75" thickTop="1" x14ac:dyDescent="0.25">
      <c r="B629" s="1" t="s">
        <v>3227</v>
      </c>
      <c r="C629" s="1" t="s">
        <v>3440</v>
      </c>
      <c r="D629" s="1" t="s">
        <v>3441</v>
      </c>
      <c r="E629" s="1">
        <v>10</v>
      </c>
      <c r="F629" s="1" t="s">
        <v>4508</v>
      </c>
      <c r="G629" s="1" t="s">
        <v>4519</v>
      </c>
      <c r="H629" s="1" t="s">
        <v>4520</v>
      </c>
      <c r="I629" s="1" t="s">
        <v>3233</v>
      </c>
      <c r="J629" s="1">
        <v>285.77999999999997</v>
      </c>
    </row>
    <row r="630" spans="2:10" ht="15.75" thickTop="1" x14ac:dyDescent="0.25">
      <c r="B630" s="1" t="s">
        <v>3227</v>
      </c>
      <c r="C630" s="1" t="s">
        <v>3440</v>
      </c>
      <c r="D630" s="1" t="s">
        <v>3441</v>
      </c>
      <c r="E630" s="1">
        <v>10</v>
      </c>
      <c r="F630" s="1" t="s">
        <v>4508</v>
      </c>
      <c r="G630" s="1" t="s">
        <v>4521</v>
      </c>
      <c r="H630" s="1" t="s">
        <v>4522</v>
      </c>
      <c r="I630" s="1" t="s">
        <v>3233</v>
      </c>
      <c r="J630" s="1">
        <v>313.88</v>
      </c>
    </row>
    <row r="631" spans="2:10" ht="15.75" thickTop="1" x14ac:dyDescent="0.25">
      <c r="B631" s="1" t="s">
        <v>3227</v>
      </c>
      <c r="C631" s="1" t="s">
        <v>3440</v>
      </c>
      <c r="D631" s="1" t="s">
        <v>3441</v>
      </c>
      <c r="E631" s="1">
        <v>10</v>
      </c>
      <c r="F631" s="1" t="s">
        <v>4508</v>
      </c>
      <c r="G631" s="1" t="s">
        <v>4523</v>
      </c>
      <c r="H631" s="1" t="s">
        <v>4524</v>
      </c>
      <c r="I631" s="1" t="s">
        <v>3233</v>
      </c>
      <c r="J631" s="1">
        <v>392.34</v>
      </c>
    </row>
    <row r="632" spans="2:10" ht="15.75" thickTop="1" x14ac:dyDescent="0.25">
      <c r="B632" s="1" t="s">
        <v>3227</v>
      </c>
      <c r="C632" s="1" t="s">
        <v>3440</v>
      </c>
      <c r="D632" s="1" t="s">
        <v>3441</v>
      </c>
      <c r="E632" s="1">
        <v>10</v>
      </c>
      <c r="F632" s="1" t="s">
        <v>4508</v>
      </c>
      <c r="G632" s="1" t="s">
        <v>4525</v>
      </c>
      <c r="H632" s="1" t="s">
        <v>4526</v>
      </c>
      <c r="I632" s="1" t="s">
        <v>3233</v>
      </c>
      <c r="J632" s="1">
        <v>462.56</v>
      </c>
    </row>
    <row r="633" spans="2:10" ht="15.75" thickTop="1" x14ac:dyDescent="0.25">
      <c r="B633" s="1" t="s">
        <v>3227</v>
      </c>
      <c r="C633" s="1" t="s">
        <v>3440</v>
      </c>
      <c r="D633" s="1" t="s">
        <v>3441</v>
      </c>
      <c r="E633" s="1">
        <v>10</v>
      </c>
      <c r="F633" s="1" t="s">
        <v>4508</v>
      </c>
      <c r="G633" s="1" t="s">
        <v>4527</v>
      </c>
      <c r="H633" s="1" t="s">
        <v>4528</v>
      </c>
      <c r="I633" s="1" t="s">
        <v>3233</v>
      </c>
      <c r="J633" s="1">
        <v>235.55</v>
      </c>
    </row>
    <row r="634" spans="2:10" ht="15.75" thickTop="1" x14ac:dyDescent="0.25">
      <c r="B634" s="1" t="s">
        <v>3227</v>
      </c>
      <c r="C634" s="1" t="s">
        <v>3440</v>
      </c>
      <c r="D634" s="1" t="s">
        <v>3441</v>
      </c>
      <c r="E634" s="1">
        <v>10</v>
      </c>
      <c r="F634" s="1" t="s">
        <v>4508</v>
      </c>
      <c r="G634" s="1" t="s">
        <v>4529</v>
      </c>
      <c r="H634" s="1" t="s">
        <v>4530</v>
      </c>
      <c r="I634" s="1" t="s">
        <v>3233</v>
      </c>
      <c r="J634" s="1">
        <v>245.91</v>
      </c>
    </row>
    <row r="635" spans="2:10" ht="15.75" thickTop="1" x14ac:dyDescent="0.25">
      <c r="B635" s="1" t="s">
        <v>3227</v>
      </c>
      <c r="C635" s="1" t="s">
        <v>3440</v>
      </c>
      <c r="D635" s="1" t="s">
        <v>3441</v>
      </c>
      <c r="E635" s="1">
        <v>10</v>
      </c>
      <c r="F635" s="1" t="s">
        <v>4508</v>
      </c>
      <c r="G635" s="1" t="s">
        <v>4531</v>
      </c>
      <c r="H635" s="1" t="s">
        <v>4532</v>
      </c>
      <c r="I635" s="1" t="s">
        <v>3233</v>
      </c>
      <c r="J635" s="1">
        <v>548.72</v>
      </c>
    </row>
    <row r="636" spans="2:10" ht="15.75" thickTop="1" x14ac:dyDescent="0.25">
      <c r="B636" s="1" t="s">
        <v>3227</v>
      </c>
      <c r="C636" s="1" t="s">
        <v>3440</v>
      </c>
      <c r="D636" s="1" t="s">
        <v>3441</v>
      </c>
      <c r="E636" s="1">
        <v>10</v>
      </c>
      <c r="F636" s="1" t="s">
        <v>4508</v>
      </c>
      <c r="G636" s="1" t="s">
        <v>4533</v>
      </c>
      <c r="H636" s="1" t="s">
        <v>4534</v>
      </c>
      <c r="I636" s="1" t="s">
        <v>3233</v>
      </c>
      <c r="J636" s="1">
        <v>7.96</v>
      </c>
    </row>
    <row r="637" spans="2:10" ht="15.75" thickTop="1" x14ac:dyDescent="0.25">
      <c r="B637" s="1" t="s">
        <v>3227</v>
      </c>
      <c r="C637" s="1" t="s">
        <v>3440</v>
      </c>
      <c r="D637" s="1" t="s">
        <v>3441</v>
      </c>
      <c r="E637" s="1">
        <v>10</v>
      </c>
      <c r="F637" s="1" t="s">
        <v>4508</v>
      </c>
      <c r="G637" s="1" t="s">
        <v>4535</v>
      </c>
      <c r="H637" s="1" t="s">
        <v>4536</v>
      </c>
      <c r="I637" s="1" t="s">
        <v>3233</v>
      </c>
      <c r="J637" s="1">
        <v>18.21</v>
      </c>
    </row>
    <row r="638" spans="2:10" ht="15.75" thickTop="1" x14ac:dyDescent="0.25">
      <c r="B638" s="1" t="s">
        <v>3227</v>
      </c>
      <c r="C638" s="1" t="s">
        <v>3440</v>
      </c>
      <c r="D638" s="1" t="s">
        <v>3441</v>
      </c>
      <c r="E638" s="1">
        <v>10</v>
      </c>
      <c r="F638" s="1" t="s">
        <v>4508</v>
      </c>
      <c r="G638" s="1" t="s">
        <v>4537</v>
      </c>
      <c r="H638" s="1" t="s">
        <v>4538</v>
      </c>
      <c r="I638" s="1" t="s">
        <v>3233</v>
      </c>
      <c r="J638" s="1">
        <v>24.89</v>
      </c>
    </row>
    <row r="639" spans="2:10" ht="15.75" thickTop="1" x14ac:dyDescent="0.25">
      <c r="B639" s="1" t="s">
        <v>3227</v>
      </c>
      <c r="C639" s="1" t="s">
        <v>3440</v>
      </c>
      <c r="D639" s="1" t="s">
        <v>3441</v>
      </c>
      <c r="E639" s="1">
        <v>10</v>
      </c>
      <c r="F639" s="1" t="s">
        <v>4508</v>
      </c>
      <c r="G639" s="1" t="s">
        <v>4539</v>
      </c>
      <c r="H639" s="1" t="s">
        <v>4540</v>
      </c>
      <c r="I639" s="1" t="s">
        <v>3233</v>
      </c>
      <c r="J639" s="1">
        <v>29.98</v>
      </c>
    </row>
    <row r="640" spans="2:10" ht="15.75" thickTop="1" x14ac:dyDescent="0.25">
      <c r="B640" s="1" t="s">
        <v>3227</v>
      </c>
      <c r="C640" s="1" t="s">
        <v>3440</v>
      </c>
      <c r="D640" s="1" t="s">
        <v>3441</v>
      </c>
      <c r="E640" s="1">
        <v>10</v>
      </c>
      <c r="F640" s="1" t="s">
        <v>4508</v>
      </c>
      <c r="G640" s="1" t="s">
        <v>4541</v>
      </c>
      <c r="H640" s="1" t="s">
        <v>4542</v>
      </c>
      <c r="I640" s="1" t="s">
        <v>3233</v>
      </c>
      <c r="J640" s="1">
        <v>82.38</v>
      </c>
    </row>
    <row r="641" spans="2:10" ht="15.75" thickTop="1" x14ac:dyDescent="0.25">
      <c r="B641" s="1" t="s">
        <v>3227</v>
      </c>
      <c r="C641" s="1" t="s">
        <v>3440</v>
      </c>
      <c r="D641" s="1" t="s">
        <v>3441</v>
      </c>
      <c r="E641" s="1">
        <v>10</v>
      </c>
      <c r="F641" s="1" t="s">
        <v>4508</v>
      </c>
      <c r="G641" s="1" t="s">
        <v>4543</v>
      </c>
      <c r="H641" s="1" t="s">
        <v>4544</v>
      </c>
      <c r="I641" s="1" t="s">
        <v>3233</v>
      </c>
      <c r="J641" s="1">
        <v>87.05</v>
      </c>
    </row>
    <row r="642" spans="2:10" ht="15.75" thickTop="1" x14ac:dyDescent="0.25">
      <c r="B642" s="1" t="s">
        <v>3227</v>
      </c>
      <c r="C642" s="1" t="s">
        <v>3440</v>
      </c>
      <c r="D642" s="1" t="s">
        <v>3441</v>
      </c>
      <c r="E642" s="1">
        <v>10</v>
      </c>
      <c r="F642" s="1" t="s">
        <v>4508</v>
      </c>
      <c r="G642" s="1" t="s">
        <v>4545</v>
      </c>
      <c r="H642" s="1" t="s">
        <v>4546</v>
      </c>
      <c r="I642" s="1" t="s">
        <v>3233</v>
      </c>
      <c r="J642" s="1">
        <v>94.85</v>
      </c>
    </row>
    <row r="643" spans="2:10" ht="15.75" thickTop="1" x14ac:dyDescent="0.25">
      <c r="B643" s="1" t="s">
        <v>3227</v>
      </c>
      <c r="C643" s="1" t="s">
        <v>3440</v>
      </c>
      <c r="D643" s="1" t="s">
        <v>3441</v>
      </c>
      <c r="E643" s="1">
        <v>10</v>
      </c>
      <c r="F643" s="1" t="s">
        <v>4508</v>
      </c>
      <c r="G643" s="1" t="s">
        <v>4547</v>
      </c>
      <c r="H643" s="1" t="s">
        <v>4548</v>
      </c>
      <c r="I643" s="1" t="s">
        <v>3233</v>
      </c>
      <c r="J643" s="1">
        <v>97.1</v>
      </c>
    </row>
    <row r="644" spans="2:10" ht="15.75" thickTop="1" x14ac:dyDescent="0.25">
      <c r="B644" s="1" t="s">
        <v>3227</v>
      </c>
      <c r="C644" s="1" t="s">
        <v>3440</v>
      </c>
      <c r="D644" s="1" t="s">
        <v>3441</v>
      </c>
      <c r="E644" s="1">
        <v>10</v>
      </c>
      <c r="F644" s="1" t="s">
        <v>4508</v>
      </c>
      <c r="G644" s="1" t="s">
        <v>4549</v>
      </c>
      <c r="H644" s="1" t="s">
        <v>4550</v>
      </c>
      <c r="I644" s="1" t="s">
        <v>3233</v>
      </c>
      <c r="J644" s="1">
        <v>461.53</v>
      </c>
    </row>
    <row r="645" spans="2:10" ht="15.75" thickTop="1" x14ac:dyDescent="0.25">
      <c r="B645" s="1" t="s">
        <v>3227</v>
      </c>
      <c r="C645" s="1" t="s">
        <v>3440</v>
      </c>
      <c r="D645" s="1" t="s">
        <v>3441</v>
      </c>
      <c r="E645" s="1">
        <v>10</v>
      </c>
      <c r="F645" s="1" t="s">
        <v>4508</v>
      </c>
      <c r="G645" s="1" t="s">
        <v>4551</v>
      </c>
      <c r="H645" s="1" t="s">
        <v>4552</v>
      </c>
      <c r="I645" s="1" t="s">
        <v>4553</v>
      </c>
      <c r="J645" s="1">
        <v>17.54</v>
      </c>
    </row>
    <row r="646" spans="2:10" ht="15.75" thickTop="1" x14ac:dyDescent="0.25">
      <c r="B646" s="1" t="s">
        <v>3227</v>
      </c>
      <c r="C646" s="1" t="s">
        <v>3440</v>
      </c>
      <c r="D646" s="1" t="s">
        <v>3441</v>
      </c>
      <c r="E646" s="1">
        <v>10</v>
      </c>
      <c r="F646" s="1" t="s">
        <v>4508</v>
      </c>
      <c r="G646" s="1" t="s">
        <v>4554</v>
      </c>
      <c r="H646" s="1" t="s">
        <v>4555</v>
      </c>
      <c r="I646" s="1" t="s">
        <v>3233</v>
      </c>
      <c r="J646" s="1">
        <v>79.349999999999994</v>
      </c>
    </row>
    <row r="647" spans="2:10" ht="15.75" thickTop="1" x14ac:dyDescent="0.25">
      <c r="B647" s="1" t="s">
        <v>3227</v>
      </c>
      <c r="C647" s="1" t="s">
        <v>3440</v>
      </c>
      <c r="D647" s="1" t="s">
        <v>3441</v>
      </c>
      <c r="E647" s="1">
        <v>10</v>
      </c>
      <c r="F647" s="1" t="s">
        <v>4508</v>
      </c>
      <c r="G647" s="1" t="s">
        <v>4556</v>
      </c>
      <c r="H647" s="1" t="s">
        <v>4557</v>
      </c>
      <c r="I647" s="1" t="s">
        <v>3233</v>
      </c>
      <c r="J647" s="1">
        <v>90.51</v>
      </c>
    </row>
    <row r="648" spans="2:10" ht="15.75" thickTop="1" x14ac:dyDescent="0.25">
      <c r="B648" s="1" t="s">
        <v>3227</v>
      </c>
      <c r="C648" s="1" t="s">
        <v>3440</v>
      </c>
      <c r="D648" s="1" t="s">
        <v>3441</v>
      </c>
      <c r="E648" s="1">
        <v>10</v>
      </c>
      <c r="F648" s="1" t="s">
        <v>4508</v>
      </c>
      <c r="G648" s="1" t="s">
        <v>4558</v>
      </c>
      <c r="H648" s="1" t="s">
        <v>4559</v>
      </c>
      <c r="I648" s="1" t="s">
        <v>3233</v>
      </c>
      <c r="J648" s="1">
        <v>2.38</v>
      </c>
    </row>
    <row r="649" spans="2:10" ht="15.75" thickTop="1" x14ac:dyDescent="0.25">
      <c r="B649" s="1" t="s">
        <v>3227</v>
      </c>
      <c r="C649" s="1" t="s">
        <v>3440</v>
      </c>
      <c r="D649" s="1" t="s">
        <v>3441</v>
      </c>
      <c r="E649" s="1">
        <v>10</v>
      </c>
      <c r="F649" s="1" t="s">
        <v>4508</v>
      </c>
      <c r="G649" s="1" t="s">
        <v>4560</v>
      </c>
      <c r="H649" s="1" t="s">
        <v>4561</v>
      </c>
      <c r="I649" s="1" t="s">
        <v>3233</v>
      </c>
      <c r="J649" s="1">
        <v>3.34</v>
      </c>
    </row>
    <row r="650" spans="2:10" ht="15.75" thickTop="1" x14ac:dyDescent="0.25">
      <c r="B650" s="1" t="s">
        <v>3227</v>
      </c>
      <c r="C650" s="1" t="s">
        <v>3440</v>
      </c>
      <c r="D650" s="1" t="s">
        <v>3441</v>
      </c>
      <c r="E650" s="1">
        <v>10</v>
      </c>
      <c r="F650" s="1" t="s">
        <v>4508</v>
      </c>
      <c r="G650" s="1" t="s">
        <v>4562</v>
      </c>
      <c r="H650" s="1" t="s">
        <v>4563</v>
      </c>
      <c r="I650" s="1" t="s">
        <v>3233</v>
      </c>
      <c r="J650" s="1">
        <v>467.36</v>
      </c>
    </row>
    <row r="651" spans="2:10" ht="15.75" thickTop="1" x14ac:dyDescent="0.25">
      <c r="B651" s="1" t="s">
        <v>3227</v>
      </c>
      <c r="C651" s="1" t="s">
        <v>3440</v>
      </c>
      <c r="D651" s="1" t="s">
        <v>3441</v>
      </c>
      <c r="E651" s="1">
        <v>10</v>
      </c>
      <c r="F651" s="1" t="s">
        <v>4508</v>
      </c>
      <c r="G651" s="1" t="s">
        <v>4564</v>
      </c>
      <c r="H651" s="1" t="s">
        <v>4565</v>
      </c>
      <c r="I651" s="1" t="s">
        <v>3233</v>
      </c>
      <c r="J651" s="1">
        <v>5.88</v>
      </c>
    </row>
    <row r="652" spans="2:10" ht="15.75" thickTop="1" x14ac:dyDescent="0.25">
      <c r="B652" s="1" t="s">
        <v>3227</v>
      </c>
      <c r="C652" s="1" t="s">
        <v>3440</v>
      </c>
      <c r="D652" s="1" t="s">
        <v>3441</v>
      </c>
      <c r="E652" s="1">
        <v>10</v>
      </c>
      <c r="F652" s="1" t="s">
        <v>4508</v>
      </c>
      <c r="G652" s="1" t="s">
        <v>4566</v>
      </c>
      <c r="H652" s="1" t="s">
        <v>4567</v>
      </c>
      <c r="I652" s="1" t="s">
        <v>3233</v>
      </c>
      <c r="J652" s="1">
        <v>40.21</v>
      </c>
    </row>
    <row r="653" spans="2:10" ht="15.75" thickTop="1" x14ac:dyDescent="0.25">
      <c r="B653" s="1" t="s">
        <v>3227</v>
      </c>
      <c r="C653" s="1" t="s">
        <v>3440</v>
      </c>
      <c r="D653" s="1" t="s">
        <v>3441</v>
      </c>
      <c r="E653" s="1">
        <v>10</v>
      </c>
      <c r="F653" s="1" t="s">
        <v>4508</v>
      </c>
      <c r="G653" s="1" t="s">
        <v>4568</v>
      </c>
      <c r="H653" s="1" t="s">
        <v>4569</v>
      </c>
      <c r="I653" s="1" t="s">
        <v>3233</v>
      </c>
      <c r="J653" s="1">
        <v>552.59</v>
      </c>
    </row>
    <row r="654" spans="2:10" ht="15.75" thickTop="1" x14ac:dyDescent="0.25">
      <c r="B654" s="1" t="s">
        <v>3227</v>
      </c>
      <c r="C654" s="1" t="s">
        <v>3440</v>
      </c>
      <c r="D654" s="1" t="s">
        <v>3441</v>
      </c>
      <c r="E654" s="1">
        <v>10</v>
      </c>
      <c r="F654" s="1" t="s">
        <v>4508</v>
      </c>
      <c r="G654" s="1" t="s">
        <v>4570</v>
      </c>
      <c r="H654" s="1" t="s">
        <v>4571</v>
      </c>
      <c r="I654" s="1" t="s">
        <v>3233</v>
      </c>
      <c r="J654" s="1">
        <v>554.83000000000004</v>
      </c>
    </row>
    <row r="655" spans="2:10" ht="15.75" thickTop="1" x14ac:dyDescent="0.25">
      <c r="B655" s="1" t="s">
        <v>3227</v>
      </c>
      <c r="C655" s="1" t="s">
        <v>3440</v>
      </c>
      <c r="D655" s="1" t="s">
        <v>3441</v>
      </c>
      <c r="E655" s="1">
        <v>10</v>
      </c>
      <c r="F655" s="1" t="s">
        <v>4508</v>
      </c>
      <c r="G655" s="1" t="s">
        <v>4572</v>
      </c>
      <c r="H655" s="1" t="s">
        <v>4573</v>
      </c>
      <c r="I655" s="1" t="s">
        <v>3233</v>
      </c>
      <c r="J655" s="1">
        <v>615.46</v>
      </c>
    </row>
    <row r="656" spans="2:10" ht="15.75" thickTop="1" x14ac:dyDescent="0.25">
      <c r="B656" s="1" t="s">
        <v>3227</v>
      </c>
      <c r="C656" s="1" t="s">
        <v>3440</v>
      </c>
      <c r="D656" s="1" t="s">
        <v>3441</v>
      </c>
      <c r="E656" s="1">
        <v>10</v>
      </c>
      <c r="F656" s="1" t="s">
        <v>4508</v>
      </c>
      <c r="G656" s="1" t="s">
        <v>4574</v>
      </c>
      <c r="H656" s="1" t="s">
        <v>4575</v>
      </c>
      <c r="I656" s="1" t="s">
        <v>3233</v>
      </c>
      <c r="J656" s="1">
        <v>606.98</v>
      </c>
    </row>
    <row r="657" spans="2:10" ht="15.75" thickTop="1" x14ac:dyDescent="0.25">
      <c r="B657" s="1" t="s">
        <v>3227</v>
      </c>
      <c r="C657" s="1" t="s">
        <v>3440</v>
      </c>
      <c r="D657" s="1" t="s">
        <v>3441</v>
      </c>
      <c r="E657" s="1">
        <v>10</v>
      </c>
      <c r="F657" s="1" t="s">
        <v>4508</v>
      </c>
      <c r="G657" s="1" t="s">
        <v>4576</v>
      </c>
      <c r="H657" s="1" t="s">
        <v>4577</v>
      </c>
      <c r="I657" s="1" t="s">
        <v>3233</v>
      </c>
      <c r="J657" s="1">
        <v>5.98</v>
      </c>
    </row>
    <row r="658" spans="2:10" ht="15.75" thickTop="1" x14ac:dyDescent="0.25">
      <c r="B658" s="1" t="s">
        <v>3227</v>
      </c>
      <c r="C658" s="1" t="s">
        <v>3440</v>
      </c>
      <c r="D658" s="1" t="s">
        <v>3441</v>
      </c>
      <c r="E658" s="1">
        <v>10</v>
      </c>
      <c r="F658" s="1" t="s">
        <v>4508</v>
      </c>
      <c r="G658" s="1" t="s">
        <v>4578</v>
      </c>
      <c r="H658" s="1" t="s">
        <v>4579</v>
      </c>
      <c r="I658" s="1" t="s">
        <v>3233</v>
      </c>
      <c r="J658" s="1">
        <v>9.3699999999999992</v>
      </c>
    </row>
    <row r="659" spans="2:10" ht="15.75" thickTop="1" x14ac:dyDescent="0.25">
      <c r="B659" s="1" t="s">
        <v>3227</v>
      </c>
      <c r="C659" s="1" t="s">
        <v>3440</v>
      </c>
      <c r="D659" s="1" t="s">
        <v>3441</v>
      </c>
      <c r="E659" s="1">
        <v>10</v>
      </c>
      <c r="F659" s="1" t="s">
        <v>4508</v>
      </c>
      <c r="G659" s="1" t="s">
        <v>4580</v>
      </c>
      <c r="H659" s="1" t="s">
        <v>4581</v>
      </c>
      <c r="I659" s="1" t="s">
        <v>3233</v>
      </c>
      <c r="J659" s="1">
        <v>14.24</v>
      </c>
    </row>
    <row r="660" spans="2:10" ht="15.75" thickTop="1" x14ac:dyDescent="0.25">
      <c r="B660" s="1" t="s">
        <v>3227</v>
      </c>
      <c r="C660" s="1" t="s">
        <v>3440</v>
      </c>
      <c r="D660" s="1" t="s">
        <v>3441</v>
      </c>
      <c r="E660" s="1">
        <v>10</v>
      </c>
      <c r="F660" s="1" t="s">
        <v>4508</v>
      </c>
      <c r="G660" s="1" t="s">
        <v>4582</v>
      </c>
      <c r="H660" s="1" t="s">
        <v>4583</v>
      </c>
      <c r="I660" s="1" t="s">
        <v>3233</v>
      </c>
      <c r="J660" s="1">
        <v>4.09</v>
      </c>
    </row>
    <row r="661" spans="2:10" ht="15.75" thickTop="1" x14ac:dyDescent="0.25">
      <c r="B661" s="1" t="s">
        <v>3227</v>
      </c>
      <c r="C661" s="1" t="s">
        <v>3440</v>
      </c>
      <c r="D661" s="1" t="s">
        <v>3441</v>
      </c>
      <c r="E661" s="1">
        <v>10</v>
      </c>
      <c r="F661" s="1" t="s">
        <v>4508</v>
      </c>
      <c r="G661" s="1" t="s">
        <v>4584</v>
      </c>
      <c r="H661" s="1" t="s">
        <v>4585</v>
      </c>
      <c r="I661" s="1" t="s">
        <v>3233</v>
      </c>
      <c r="J661" s="1">
        <v>4.59</v>
      </c>
    </row>
    <row r="662" spans="2:10" ht="15.75" thickTop="1" x14ac:dyDescent="0.25">
      <c r="B662" s="1" t="s">
        <v>3227</v>
      </c>
      <c r="C662" s="1" t="s">
        <v>3440</v>
      </c>
      <c r="D662" s="1" t="s">
        <v>3441</v>
      </c>
      <c r="E662" s="1">
        <v>10</v>
      </c>
      <c r="F662" s="1" t="s">
        <v>4508</v>
      </c>
      <c r="G662" s="1" t="s">
        <v>4586</v>
      </c>
      <c r="H662" s="1" t="s">
        <v>4587</v>
      </c>
      <c r="I662" s="1" t="s">
        <v>3233</v>
      </c>
      <c r="J662" s="1">
        <v>10.14</v>
      </c>
    </row>
    <row r="663" spans="2:10" ht="15.75" thickTop="1" x14ac:dyDescent="0.25">
      <c r="B663" s="1" t="s">
        <v>3227</v>
      </c>
      <c r="C663" s="1" t="s">
        <v>3440</v>
      </c>
      <c r="D663" s="1" t="s">
        <v>3441</v>
      </c>
      <c r="E663" s="1">
        <v>10</v>
      </c>
      <c r="F663" s="1" t="s">
        <v>4508</v>
      </c>
      <c r="G663" s="1" t="s">
        <v>4588</v>
      </c>
      <c r="H663" s="1" t="s">
        <v>4589</v>
      </c>
      <c r="I663" s="1" t="s">
        <v>3233</v>
      </c>
      <c r="J663" s="1">
        <v>12.12</v>
      </c>
    </row>
    <row r="664" spans="2:10" ht="15.75" thickTop="1" x14ac:dyDescent="0.25">
      <c r="B664" s="1" t="s">
        <v>3227</v>
      </c>
      <c r="C664" s="1" t="s">
        <v>3440</v>
      </c>
      <c r="D664" s="1" t="s">
        <v>3441</v>
      </c>
      <c r="E664" s="1">
        <v>10</v>
      </c>
      <c r="F664" s="1" t="s">
        <v>4508</v>
      </c>
      <c r="G664" s="1" t="s">
        <v>4590</v>
      </c>
      <c r="H664" s="1" t="s">
        <v>4591</v>
      </c>
      <c r="I664" s="1" t="s">
        <v>3233</v>
      </c>
      <c r="J664" s="1">
        <v>10.09</v>
      </c>
    </row>
    <row r="665" spans="2:10" ht="15.75" thickTop="1" x14ac:dyDescent="0.25">
      <c r="B665" s="1" t="s">
        <v>3227</v>
      </c>
      <c r="C665" s="1" t="s">
        <v>3440</v>
      </c>
      <c r="D665" s="1" t="s">
        <v>3441</v>
      </c>
      <c r="E665" s="1">
        <v>10</v>
      </c>
      <c r="F665" s="1" t="s">
        <v>4508</v>
      </c>
      <c r="G665" s="1" t="s">
        <v>4592</v>
      </c>
      <c r="H665" s="1" t="s">
        <v>4593</v>
      </c>
      <c r="I665" s="1" t="s">
        <v>3233</v>
      </c>
      <c r="J665" s="1">
        <v>26.97</v>
      </c>
    </row>
    <row r="666" spans="2:10" ht="15.75" thickTop="1" x14ac:dyDescent="0.25">
      <c r="B666" s="1" t="s">
        <v>3227</v>
      </c>
      <c r="C666" s="1" t="s">
        <v>3440</v>
      </c>
      <c r="D666" s="1" t="s">
        <v>3441</v>
      </c>
      <c r="E666" s="1">
        <v>10</v>
      </c>
      <c r="F666" s="1" t="s">
        <v>4508</v>
      </c>
      <c r="G666" s="1" t="s">
        <v>4594</v>
      </c>
      <c r="H666" s="1" t="s">
        <v>4595</v>
      </c>
      <c r="I666" s="1" t="s">
        <v>3233</v>
      </c>
      <c r="J666" s="1">
        <v>10.88</v>
      </c>
    </row>
    <row r="667" spans="2:10" ht="15.75" thickTop="1" x14ac:dyDescent="0.25">
      <c r="B667" s="1" t="s">
        <v>3227</v>
      </c>
      <c r="C667" s="1" t="s">
        <v>3440</v>
      </c>
      <c r="D667" s="1" t="s">
        <v>3441</v>
      </c>
      <c r="E667" s="1">
        <v>10</v>
      </c>
      <c r="F667" s="1" t="s">
        <v>4508</v>
      </c>
      <c r="G667" s="1" t="s">
        <v>4596</v>
      </c>
      <c r="H667" s="1" t="s">
        <v>4597</v>
      </c>
      <c r="I667" s="1" t="s">
        <v>3233</v>
      </c>
      <c r="J667" s="1">
        <v>10.68</v>
      </c>
    </row>
    <row r="668" spans="2:10" ht="15.75" thickTop="1" x14ac:dyDescent="0.25">
      <c r="B668" s="1" t="s">
        <v>3227</v>
      </c>
      <c r="C668" s="1" t="s">
        <v>3440</v>
      </c>
      <c r="D668" s="1" t="s">
        <v>3441</v>
      </c>
      <c r="E668" s="1">
        <v>10</v>
      </c>
      <c r="F668" s="1" t="s">
        <v>4508</v>
      </c>
      <c r="G668" s="1" t="s">
        <v>4598</v>
      </c>
      <c r="H668" s="1" t="s">
        <v>4599</v>
      </c>
      <c r="I668" s="1" t="s">
        <v>3233</v>
      </c>
      <c r="J668" s="1">
        <v>9.5</v>
      </c>
    </row>
    <row r="669" spans="2:10" ht="15.75" thickTop="1" x14ac:dyDescent="0.25">
      <c r="B669" s="1" t="s">
        <v>3227</v>
      </c>
      <c r="C669" s="1" t="s">
        <v>3440</v>
      </c>
      <c r="D669" s="1" t="s">
        <v>3441</v>
      </c>
      <c r="E669" s="1">
        <v>10</v>
      </c>
      <c r="F669" s="1" t="s">
        <v>4508</v>
      </c>
      <c r="G669" s="1" t="s">
        <v>4600</v>
      </c>
      <c r="H669" s="1" t="s">
        <v>4601</v>
      </c>
      <c r="I669" s="1" t="s">
        <v>3233</v>
      </c>
      <c r="J669" s="1">
        <v>36.47</v>
      </c>
    </row>
    <row r="670" spans="2:10" ht="15.75" thickTop="1" x14ac:dyDescent="0.25">
      <c r="B670" s="1" t="s">
        <v>3227</v>
      </c>
      <c r="C670" s="1" t="s">
        <v>3440</v>
      </c>
      <c r="D670" s="1" t="s">
        <v>3441</v>
      </c>
      <c r="E670" s="1">
        <v>10</v>
      </c>
      <c r="F670" s="1" t="s">
        <v>4508</v>
      </c>
      <c r="G670" s="1" t="s">
        <v>4602</v>
      </c>
      <c r="H670" s="1" t="s">
        <v>4603</v>
      </c>
      <c r="I670" s="1" t="s">
        <v>3233</v>
      </c>
      <c r="J670" s="1">
        <v>13.4</v>
      </c>
    </row>
    <row r="671" spans="2:10" ht="15.75" thickTop="1" x14ac:dyDescent="0.25">
      <c r="B671" s="1" t="s">
        <v>3227</v>
      </c>
      <c r="C671" s="1" t="s">
        <v>3440</v>
      </c>
      <c r="D671" s="1" t="s">
        <v>3441</v>
      </c>
      <c r="E671" s="1">
        <v>10</v>
      </c>
      <c r="F671" s="1" t="s">
        <v>4508</v>
      </c>
      <c r="G671" s="1" t="s">
        <v>4604</v>
      </c>
      <c r="H671" s="1" t="s">
        <v>4605</v>
      </c>
      <c r="I671" s="1" t="s">
        <v>3233</v>
      </c>
      <c r="J671" s="1">
        <v>409.59</v>
      </c>
    </row>
    <row r="672" spans="2:10" ht="15.75" thickTop="1" x14ac:dyDescent="0.25">
      <c r="B672" s="1" t="s">
        <v>3227</v>
      </c>
      <c r="C672" s="1" t="s">
        <v>3440</v>
      </c>
      <c r="D672" s="1" t="s">
        <v>3441</v>
      </c>
      <c r="E672" s="1">
        <v>10</v>
      </c>
      <c r="F672" s="1" t="s">
        <v>4508</v>
      </c>
      <c r="G672" s="1" t="s">
        <v>4606</v>
      </c>
      <c r="H672" s="1" t="s">
        <v>4607</v>
      </c>
      <c r="I672" s="1" t="s">
        <v>3233</v>
      </c>
      <c r="J672" s="1">
        <v>207.37</v>
      </c>
    </row>
    <row r="673" spans="2:10" ht="15.75" thickTop="1" x14ac:dyDescent="0.25">
      <c r="B673" s="1" t="s">
        <v>3227</v>
      </c>
      <c r="C673" s="1" t="s">
        <v>3440</v>
      </c>
      <c r="D673" s="1" t="s">
        <v>3441</v>
      </c>
      <c r="E673" s="1">
        <v>10</v>
      </c>
      <c r="F673" s="1" t="s">
        <v>4508</v>
      </c>
      <c r="G673" s="1" t="s">
        <v>4608</v>
      </c>
      <c r="H673" s="1" t="s">
        <v>4609</v>
      </c>
      <c r="I673" s="1" t="s">
        <v>3233</v>
      </c>
      <c r="J673" s="1">
        <v>500</v>
      </c>
    </row>
    <row r="674" spans="2:10" ht="15.75" thickTop="1" x14ac:dyDescent="0.25">
      <c r="B674" s="1" t="s">
        <v>3227</v>
      </c>
      <c r="C674" s="1" t="s">
        <v>3440</v>
      </c>
      <c r="D674" s="1" t="s">
        <v>3441</v>
      </c>
      <c r="E674" s="1">
        <v>10</v>
      </c>
      <c r="F674" s="1" t="s">
        <v>4508</v>
      </c>
      <c r="G674" s="1" t="s">
        <v>4610</v>
      </c>
      <c r="H674" s="1" t="s">
        <v>4611</v>
      </c>
      <c r="I674" s="1" t="s">
        <v>3233</v>
      </c>
      <c r="J674" s="1">
        <v>384.92</v>
      </c>
    </row>
    <row r="675" spans="2:10" ht="15.75" thickTop="1" x14ac:dyDescent="0.25">
      <c r="B675" s="1" t="s">
        <v>3227</v>
      </c>
      <c r="C675" s="1" t="s">
        <v>3440</v>
      </c>
      <c r="D675" s="1" t="s">
        <v>3441</v>
      </c>
      <c r="E675" s="1">
        <v>10</v>
      </c>
      <c r="F675" s="1" t="s">
        <v>4508</v>
      </c>
      <c r="G675" s="1" t="s">
        <v>4612</v>
      </c>
      <c r="H675" s="1" t="s">
        <v>4613</v>
      </c>
      <c r="I675" s="1" t="s">
        <v>3233</v>
      </c>
      <c r="J675" s="1">
        <v>986.4</v>
      </c>
    </row>
    <row r="676" spans="2:10" ht="15.75" thickTop="1" x14ac:dyDescent="0.25">
      <c r="B676" s="1" t="s">
        <v>3227</v>
      </c>
      <c r="C676" s="1" t="s">
        <v>3440</v>
      </c>
      <c r="D676" s="1" t="s">
        <v>3441</v>
      </c>
      <c r="E676" s="1">
        <v>10</v>
      </c>
      <c r="F676" s="1" t="s">
        <v>4508</v>
      </c>
      <c r="G676" s="1" t="s">
        <v>4614</v>
      </c>
      <c r="H676" s="1" t="s">
        <v>4615</v>
      </c>
      <c r="I676" s="1" t="s">
        <v>3233</v>
      </c>
      <c r="J676" s="1">
        <v>1655.95</v>
      </c>
    </row>
    <row r="677" spans="2:10" ht="15.75" thickTop="1" x14ac:dyDescent="0.25">
      <c r="B677" s="1" t="s">
        <v>3227</v>
      </c>
      <c r="C677" s="1" t="s">
        <v>3440</v>
      </c>
      <c r="D677" s="1" t="s">
        <v>3441</v>
      </c>
      <c r="E677" s="1">
        <v>10</v>
      </c>
      <c r="F677" s="1" t="s">
        <v>4508</v>
      </c>
      <c r="G677" s="1" t="s">
        <v>4616</v>
      </c>
      <c r="H677" s="1" t="s">
        <v>4617</v>
      </c>
      <c r="I677" s="1" t="s">
        <v>3233</v>
      </c>
      <c r="J677" s="1">
        <v>3.95</v>
      </c>
    </row>
    <row r="678" spans="2:10" ht="15.75" thickTop="1" x14ac:dyDescent="0.25">
      <c r="B678" s="1" t="s">
        <v>3227</v>
      </c>
      <c r="C678" s="1" t="s">
        <v>3440</v>
      </c>
      <c r="D678" s="1" t="s">
        <v>3441</v>
      </c>
      <c r="E678" s="1">
        <v>10</v>
      </c>
      <c r="F678" s="1" t="s">
        <v>4508</v>
      </c>
      <c r="G678" s="1" t="s">
        <v>4618</v>
      </c>
      <c r="H678" s="1" t="s">
        <v>4619</v>
      </c>
      <c r="I678" s="1" t="s">
        <v>3233</v>
      </c>
      <c r="J678" s="1">
        <v>6.54</v>
      </c>
    </row>
    <row r="679" spans="2:10" ht="15.75" thickTop="1" x14ac:dyDescent="0.25">
      <c r="B679" s="1" t="s">
        <v>3227</v>
      </c>
      <c r="C679" s="1" t="s">
        <v>3440</v>
      </c>
      <c r="D679" s="1" t="s">
        <v>3441</v>
      </c>
      <c r="E679" s="1">
        <v>10</v>
      </c>
      <c r="F679" s="1" t="s">
        <v>4508</v>
      </c>
      <c r="G679" s="1" t="s">
        <v>4620</v>
      </c>
      <c r="H679" s="1" t="s">
        <v>4621</v>
      </c>
      <c r="I679" s="1" t="s">
        <v>3233</v>
      </c>
      <c r="J679" s="1">
        <v>9.33</v>
      </c>
    </row>
    <row r="680" spans="2:10" ht="15.75" thickTop="1" x14ac:dyDescent="0.25">
      <c r="B680" s="1" t="s">
        <v>3227</v>
      </c>
      <c r="C680" s="1" t="s">
        <v>3440</v>
      </c>
      <c r="D680" s="1" t="s">
        <v>3441</v>
      </c>
      <c r="E680" s="1">
        <v>10</v>
      </c>
      <c r="F680" s="1" t="s">
        <v>4508</v>
      </c>
      <c r="G680" s="1" t="s">
        <v>4622</v>
      </c>
      <c r="H680" s="1" t="s">
        <v>4623</v>
      </c>
      <c r="I680" s="1" t="s">
        <v>3233</v>
      </c>
      <c r="J680" s="1">
        <v>17.2</v>
      </c>
    </row>
    <row r="681" spans="2:10" ht="15.75" thickTop="1" x14ac:dyDescent="0.25">
      <c r="B681" s="1" t="s">
        <v>3227</v>
      </c>
      <c r="C681" s="1" t="s">
        <v>3440</v>
      </c>
      <c r="D681" s="1" t="s">
        <v>3441</v>
      </c>
      <c r="E681" s="1">
        <v>10</v>
      </c>
      <c r="F681" s="1" t="s">
        <v>4508</v>
      </c>
      <c r="G681" s="1" t="s">
        <v>4624</v>
      </c>
      <c r="H681" s="1" t="s">
        <v>4625</v>
      </c>
      <c r="I681" s="1" t="s">
        <v>3233</v>
      </c>
      <c r="J681" s="1">
        <v>492.36</v>
      </c>
    </row>
    <row r="682" spans="2:10" ht="15.75" thickTop="1" x14ac:dyDescent="0.25">
      <c r="B682" s="1" t="s">
        <v>3227</v>
      </c>
      <c r="C682" s="1" t="s">
        <v>3440</v>
      </c>
      <c r="D682" s="1" t="s">
        <v>3441</v>
      </c>
      <c r="E682" s="1">
        <v>10</v>
      </c>
      <c r="F682" s="1" t="s">
        <v>4508</v>
      </c>
      <c r="G682" s="1" t="s">
        <v>4626</v>
      </c>
      <c r="H682" s="1" t="s">
        <v>4627</v>
      </c>
      <c r="I682" s="1" t="s">
        <v>3233</v>
      </c>
      <c r="J682" s="1">
        <v>426.2</v>
      </c>
    </row>
    <row r="683" spans="2:10" ht="15.75" thickTop="1" x14ac:dyDescent="0.25">
      <c r="B683" s="1" t="s">
        <v>3227</v>
      </c>
      <c r="C683" s="1" t="s">
        <v>3440</v>
      </c>
      <c r="D683" s="1" t="s">
        <v>3441</v>
      </c>
      <c r="E683" s="1">
        <v>10</v>
      </c>
      <c r="F683" s="1" t="s">
        <v>4508</v>
      </c>
      <c r="G683" s="1" t="s">
        <v>4628</v>
      </c>
      <c r="H683" s="1" t="s">
        <v>4629</v>
      </c>
      <c r="I683" s="1" t="s">
        <v>3233</v>
      </c>
      <c r="J683" s="1">
        <v>555.9</v>
      </c>
    </row>
    <row r="684" spans="2:10" ht="15.75" thickTop="1" x14ac:dyDescent="0.25">
      <c r="B684" s="1" t="s">
        <v>3227</v>
      </c>
      <c r="C684" s="1" t="s">
        <v>3440</v>
      </c>
      <c r="D684" s="1" t="s">
        <v>3441</v>
      </c>
      <c r="E684" s="1">
        <v>10</v>
      </c>
      <c r="F684" s="1" t="s">
        <v>4508</v>
      </c>
      <c r="G684" s="1" t="s">
        <v>4630</v>
      </c>
      <c r="H684" s="1" t="s">
        <v>4631</v>
      </c>
      <c r="I684" s="1" t="s">
        <v>3233</v>
      </c>
      <c r="J684" s="1">
        <v>452.67</v>
      </c>
    </row>
    <row r="685" spans="2:10" ht="15.75" thickTop="1" x14ac:dyDescent="0.25">
      <c r="B685" s="1" t="s">
        <v>3227</v>
      </c>
      <c r="C685" s="1" t="s">
        <v>3440</v>
      </c>
      <c r="D685" s="1" t="s">
        <v>3441</v>
      </c>
      <c r="E685" s="1">
        <v>10</v>
      </c>
      <c r="F685" s="1" t="s">
        <v>4508</v>
      </c>
      <c r="G685" s="1" t="s">
        <v>4632</v>
      </c>
      <c r="H685" s="1" t="s">
        <v>4633</v>
      </c>
      <c r="I685" s="1" t="s">
        <v>3233</v>
      </c>
      <c r="J685" s="1">
        <v>616.79</v>
      </c>
    </row>
    <row r="686" spans="2:10" ht="15.75" thickTop="1" x14ac:dyDescent="0.25">
      <c r="B686" s="1" t="s">
        <v>3227</v>
      </c>
      <c r="C686" s="1" t="s">
        <v>3440</v>
      </c>
      <c r="D686" s="1" t="s">
        <v>3441</v>
      </c>
      <c r="E686" s="1">
        <v>10</v>
      </c>
      <c r="F686" s="1" t="s">
        <v>4508</v>
      </c>
      <c r="G686" s="1" t="s">
        <v>4634</v>
      </c>
      <c r="H686" s="1" t="s">
        <v>4635</v>
      </c>
      <c r="I686" s="1" t="s">
        <v>3233</v>
      </c>
      <c r="J686" s="1">
        <v>468.54</v>
      </c>
    </row>
    <row r="687" spans="2:10" ht="15.75" thickTop="1" x14ac:dyDescent="0.25">
      <c r="B687" s="1" t="s">
        <v>3227</v>
      </c>
      <c r="C687" s="1" t="s">
        <v>3440</v>
      </c>
      <c r="D687" s="1" t="s">
        <v>3441</v>
      </c>
      <c r="E687" s="1">
        <v>10</v>
      </c>
      <c r="F687" s="1" t="s">
        <v>4508</v>
      </c>
      <c r="G687" s="1" t="s">
        <v>4636</v>
      </c>
      <c r="H687" s="1" t="s">
        <v>4637</v>
      </c>
      <c r="I687" s="1" t="s">
        <v>3233</v>
      </c>
      <c r="J687" s="1">
        <v>632.66999999999996</v>
      </c>
    </row>
    <row r="688" spans="2:10" ht="15.75" thickTop="1" x14ac:dyDescent="0.25">
      <c r="B688" s="1" t="s">
        <v>3227</v>
      </c>
      <c r="C688" s="1" t="s">
        <v>3440</v>
      </c>
      <c r="D688" s="1" t="s">
        <v>3441</v>
      </c>
      <c r="E688" s="1">
        <v>10</v>
      </c>
      <c r="F688" s="1" t="s">
        <v>4508</v>
      </c>
      <c r="G688" s="1" t="s">
        <v>4638</v>
      </c>
      <c r="H688" s="1" t="s">
        <v>4639</v>
      </c>
      <c r="I688" s="1" t="s">
        <v>3233</v>
      </c>
      <c r="J688" s="1">
        <v>738.57</v>
      </c>
    </row>
    <row r="689" spans="2:10" ht="15.75" thickTop="1" x14ac:dyDescent="0.25">
      <c r="B689" s="1" t="s">
        <v>3227</v>
      </c>
      <c r="C689" s="1" t="s">
        <v>3440</v>
      </c>
      <c r="D689" s="1" t="s">
        <v>3441</v>
      </c>
      <c r="E689" s="1">
        <v>10</v>
      </c>
      <c r="F689" s="1" t="s">
        <v>4508</v>
      </c>
      <c r="G689" s="1" t="s">
        <v>4640</v>
      </c>
      <c r="H689" s="1" t="s">
        <v>4641</v>
      </c>
      <c r="I689" s="1" t="s">
        <v>3233</v>
      </c>
      <c r="J689" s="1">
        <v>563.84</v>
      </c>
    </row>
    <row r="690" spans="2:10" ht="15.75" thickTop="1" x14ac:dyDescent="0.25">
      <c r="B690" s="1" t="s">
        <v>3227</v>
      </c>
      <c r="C690" s="1" t="s">
        <v>3440</v>
      </c>
      <c r="D690" s="1" t="s">
        <v>3441</v>
      </c>
      <c r="E690" s="1">
        <v>10</v>
      </c>
      <c r="F690" s="1" t="s">
        <v>4508</v>
      </c>
      <c r="G690" s="1" t="s">
        <v>4642</v>
      </c>
      <c r="H690" s="1" t="s">
        <v>4643</v>
      </c>
      <c r="I690" s="1" t="s">
        <v>3233</v>
      </c>
      <c r="J690" s="1">
        <v>25.6</v>
      </c>
    </row>
    <row r="691" spans="2:10" ht="15.75" thickTop="1" x14ac:dyDescent="0.25">
      <c r="B691" s="1" t="s">
        <v>3227</v>
      </c>
      <c r="C691" s="1" t="s">
        <v>3440</v>
      </c>
      <c r="D691" s="1" t="s">
        <v>3441</v>
      </c>
      <c r="E691" s="1">
        <v>10</v>
      </c>
      <c r="F691" s="1" t="s">
        <v>4508</v>
      </c>
      <c r="G691" s="1" t="s">
        <v>4644</v>
      </c>
      <c r="H691" s="1" t="s">
        <v>4645</v>
      </c>
      <c r="I691" s="1" t="s">
        <v>3233</v>
      </c>
      <c r="J691" s="1">
        <v>10.74</v>
      </c>
    </row>
    <row r="692" spans="2:10" ht="15.75" thickTop="1" x14ac:dyDescent="0.25">
      <c r="B692" s="1" t="s">
        <v>3227</v>
      </c>
      <c r="C692" s="1" t="s">
        <v>3440</v>
      </c>
      <c r="D692" s="1" t="s">
        <v>3441</v>
      </c>
      <c r="E692" s="1">
        <v>10</v>
      </c>
      <c r="F692" s="1" t="s">
        <v>4508</v>
      </c>
      <c r="G692" s="1" t="s">
        <v>4646</v>
      </c>
      <c r="H692" s="1" t="s">
        <v>4647</v>
      </c>
      <c r="I692" s="1" t="s">
        <v>3233</v>
      </c>
      <c r="J692" s="1">
        <v>12.71</v>
      </c>
    </row>
    <row r="693" spans="2:10" ht="15.75" thickTop="1" x14ac:dyDescent="0.25">
      <c r="B693" s="1" t="s">
        <v>3227</v>
      </c>
      <c r="C693" s="1" t="s">
        <v>3440</v>
      </c>
      <c r="D693" s="1" t="s">
        <v>3441</v>
      </c>
      <c r="E693" s="1">
        <v>10</v>
      </c>
      <c r="F693" s="1" t="s">
        <v>4508</v>
      </c>
      <c r="G693" s="1" t="s">
        <v>4648</v>
      </c>
      <c r="H693" s="1" t="s">
        <v>4649</v>
      </c>
      <c r="I693" s="1" t="s">
        <v>3233</v>
      </c>
      <c r="J693" s="1">
        <v>21.72</v>
      </c>
    </row>
    <row r="694" spans="2:10" ht="15.75" thickTop="1" x14ac:dyDescent="0.25">
      <c r="B694" s="1" t="s">
        <v>3227</v>
      </c>
      <c r="C694" s="1" t="s">
        <v>3440</v>
      </c>
      <c r="D694" s="1" t="s">
        <v>3441</v>
      </c>
      <c r="E694" s="1">
        <v>10</v>
      </c>
      <c r="F694" s="1" t="s">
        <v>4508</v>
      </c>
      <c r="G694" s="1" t="s">
        <v>4650</v>
      </c>
      <c r="H694" s="1" t="s">
        <v>4651</v>
      </c>
      <c r="I694" s="1" t="s">
        <v>3233</v>
      </c>
      <c r="J694" s="1">
        <v>9.5</v>
      </c>
    </row>
    <row r="695" spans="2:10" ht="15.75" thickTop="1" x14ac:dyDescent="0.25">
      <c r="B695" s="1" t="s">
        <v>3227</v>
      </c>
      <c r="C695" s="1" t="s">
        <v>3440</v>
      </c>
      <c r="D695" s="1" t="s">
        <v>3441</v>
      </c>
      <c r="E695" s="1">
        <v>10</v>
      </c>
      <c r="F695" s="1" t="s">
        <v>4508</v>
      </c>
      <c r="G695" s="1" t="s">
        <v>4652</v>
      </c>
      <c r="H695" s="1" t="s">
        <v>4653</v>
      </c>
      <c r="I695" s="1" t="s">
        <v>3233</v>
      </c>
      <c r="J695" s="1">
        <v>193.03</v>
      </c>
    </row>
    <row r="696" spans="2:10" ht="15.75" thickTop="1" x14ac:dyDescent="0.25">
      <c r="B696" s="1" t="s">
        <v>3227</v>
      </c>
      <c r="C696" s="1" t="s">
        <v>3440</v>
      </c>
      <c r="D696" s="1" t="s">
        <v>3441</v>
      </c>
      <c r="E696" s="1">
        <v>10</v>
      </c>
      <c r="F696" s="1" t="s">
        <v>4508</v>
      </c>
      <c r="G696" s="1" t="s">
        <v>4654</v>
      </c>
      <c r="H696" s="1" t="s">
        <v>4655</v>
      </c>
      <c r="I696" s="1" t="s">
        <v>3233</v>
      </c>
      <c r="J696" s="1">
        <v>261.27999999999997</v>
      </c>
    </row>
    <row r="697" spans="2:10" ht="15.75" thickTop="1" x14ac:dyDescent="0.25">
      <c r="B697" s="1" t="s">
        <v>3227</v>
      </c>
      <c r="C697" s="1" t="s">
        <v>3440</v>
      </c>
      <c r="D697" s="1" t="s">
        <v>3441</v>
      </c>
      <c r="E697" s="1">
        <v>10</v>
      </c>
      <c r="F697" s="1" t="s">
        <v>4508</v>
      </c>
      <c r="G697" s="1" t="s">
        <v>4656</v>
      </c>
      <c r="H697" s="1" t="s">
        <v>4657</v>
      </c>
      <c r="I697" s="1" t="s">
        <v>3233</v>
      </c>
      <c r="J697" s="1">
        <v>397.07</v>
      </c>
    </row>
    <row r="698" spans="2:10" ht="15.75" thickTop="1" x14ac:dyDescent="0.25">
      <c r="B698" s="1" t="s">
        <v>3227</v>
      </c>
      <c r="C698" s="1" t="s">
        <v>3440</v>
      </c>
      <c r="D698" s="1" t="s">
        <v>3441</v>
      </c>
      <c r="E698" s="1">
        <v>10</v>
      </c>
      <c r="F698" s="1" t="s">
        <v>4508</v>
      </c>
      <c r="G698" s="1" t="s">
        <v>4658</v>
      </c>
      <c r="H698" s="1" t="s">
        <v>4659</v>
      </c>
      <c r="I698" s="1" t="s">
        <v>3233</v>
      </c>
      <c r="J698" s="1">
        <v>254</v>
      </c>
    </row>
    <row r="699" spans="2:10" ht="15.75" thickTop="1" x14ac:dyDescent="0.25">
      <c r="B699" s="1" t="s">
        <v>3227</v>
      </c>
      <c r="C699" s="1" t="s">
        <v>3440</v>
      </c>
      <c r="D699" s="1" t="s">
        <v>3441</v>
      </c>
      <c r="E699" s="1">
        <v>10</v>
      </c>
      <c r="F699" s="1" t="s">
        <v>4508</v>
      </c>
      <c r="G699" s="1" t="s">
        <v>4660</v>
      </c>
      <c r="H699" s="1" t="s">
        <v>4661</v>
      </c>
      <c r="I699" s="1" t="s">
        <v>3233</v>
      </c>
      <c r="J699" s="1">
        <v>347.33</v>
      </c>
    </row>
    <row r="700" spans="2:10" ht="15.75" thickTop="1" x14ac:dyDescent="0.25">
      <c r="B700" s="1" t="s">
        <v>3227</v>
      </c>
      <c r="C700" s="1" t="s">
        <v>3440</v>
      </c>
      <c r="D700" s="1" t="s">
        <v>3441</v>
      </c>
      <c r="E700" s="1">
        <v>10</v>
      </c>
      <c r="F700" s="1" t="s">
        <v>4508</v>
      </c>
      <c r="G700" s="1" t="s">
        <v>4662</v>
      </c>
      <c r="H700" s="1" t="s">
        <v>4663</v>
      </c>
      <c r="I700" s="1" t="s">
        <v>3233</v>
      </c>
      <c r="J700" s="1">
        <v>403.66</v>
      </c>
    </row>
    <row r="701" spans="2:10" ht="15.75" thickTop="1" x14ac:dyDescent="0.25">
      <c r="B701" s="1" t="s">
        <v>3227</v>
      </c>
      <c r="C701" s="1" t="s">
        <v>3440</v>
      </c>
      <c r="D701" s="1" t="s">
        <v>3441</v>
      </c>
      <c r="E701" s="1">
        <v>10</v>
      </c>
      <c r="F701" s="1" t="s">
        <v>4508</v>
      </c>
      <c r="G701" s="1" t="s">
        <v>4664</v>
      </c>
      <c r="H701" s="1" t="s">
        <v>4665</v>
      </c>
      <c r="I701" s="1" t="s">
        <v>3233</v>
      </c>
      <c r="J701" s="1">
        <v>259.55</v>
      </c>
    </row>
    <row r="702" spans="2:10" ht="15.75" thickTop="1" x14ac:dyDescent="0.25">
      <c r="B702" s="1" t="s">
        <v>3227</v>
      </c>
      <c r="C702" s="1" t="s">
        <v>3440</v>
      </c>
      <c r="D702" s="1" t="s">
        <v>3441</v>
      </c>
      <c r="E702" s="1">
        <v>10</v>
      </c>
      <c r="F702" s="1" t="s">
        <v>4508</v>
      </c>
      <c r="G702" s="1" t="s">
        <v>4666</v>
      </c>
      <c r="H702" s="1" t="s">
        <v>4667</v>
      </c>
      <c r="I702" s="1" t="s">
        <v>3233</v>
      </c>
      <c r="J702" s="1">
        <v>32.04</v>
      </c>
    </row>
    <row r="703" spans="2:10" ht="15.75" thickTop="1" x14ac:dyDescent="0.25">
      <c r="B703" s="1" t="s">
        <v>3227</v>
      </c>
      <c r="C703" s="1" t="s">
        <v>3440</v>
      </c>
      <c r="D703" s="1" t="s">
        <v>3441</v>
      </c>
      <c r="E703" s="1">
        <v>10</v>
      </c>
      <c r="F703" s="1" t="s">
        <v>4508</v>
      </c>
      <c r="G703" s="1" t="s">
        <v>4668</v>
      </c>
      <c r="H703" s="1" t="s">
        <v>4669</v>
      </c>
      <c r="I703" s="1" t="s">
        <v>3233</v>
      </c>
      <c r="J703" s="1">
        <v>64.84</v>
      </c>
    </row>
    <row r="704" spans="2:10" ht="15.75" thickTop="1" x14ac:dyDescent="0.25">
      <c r="B704" s="1" t="s">
        <v>3227</v>
      </c>
      <c r="C704" s="1" t="s">
        <v>3440</v>
      </c>
      <c r="D704" s="1" t="s">
        <v>3441</v>
      </c>
      <c r="E704" s="1">
        <v>10</v>
      </c>
      <c r="F704" s="1" t="s">
        <v>4508</v>
      </c>
      <c r="G704" s="1" t="s">
        <v>4670</v>
      </c>
      <c r="H704" s="1" t="s">
        <v>4671</v>
      </c>
      <c r="I704" s="1" t="s">
        <v>3233</v>
      </c>
      <c r="J704" s="1">
        <v>92.6</v>
      </c>
    </row>
    <row r="705" spans="2:10" ht="15.75" thickTop="1" x14ac:dyDescent="0.25">
      <c r="B705" s="1" t="s">
        <v>3227</v>
      </c>
      <c r="C705" s="1" t="s">
        <v>3440</v>
      </c>
      <c r="D705" s="1" t="s">
        <v>3441</v>
      </c>
      <c r="E705" s="1">
        <v>10</v>
      </c>
      <c r="F705" s="1" t="s">
        <v>4508</v>
      </c>
      <c r="G705" s="1" t="s">
        <v>4672</v>
      </c>
      <c r="H705" s="1" t="s">
        <v>4673</v>
      </c>
      <c r="I705" s="1" t="s">
        <v>3233</v>
      </c>
      <c r="J705" s="1">
        <v>119.39</v>
      </c>
    </row>
    <row r="706" spans="2:10" ht="15.75" thickTop="1" x14ac:dyDescent="0.25">
      <c r="B706" s="1" t="s">
        <v>3227</v>
      </c>
      <c r="C706" s="1" t="s">
        <v>3440</v>
      </c>
      <c r="D706" s="1" t="s">
        <v>3441</v>
      </c>
      <c r="E706" s="1">
        <v>10</v>
      </c>
      <c r="F706" s="1" t="s">
        <v>4508</v>
      </c>
      <c r="G706" s="1" t="s">
        <v>4674</v>
      </c>
      <c r="H706" s="1" t="s">
        <v>4675</v>
      </c>
      <c r="I706" s="1" t="s">
        <v>3233</v>
      </c>
      <c r="J706" s="1">
        <v>3.79</v>
      </c>
    </row>
    <row r="707" spans="2:10" ht="15.75" thickTop="1" x14ac:dyDescent="0.25">
      <c r="B707" s="1" t="s">
        <v>3227</v>
      </c>
      <c r="C707" s="1" t="s">
        <v>3440</v>
      </c>
      <c r="D707" s="1" t="s">
        <v>3441</v>
      </c>
      <c r="E707" s="1">
        <v>10</v>
      </c>
      <c r="F707" s="1" t="s">
        <v>4508</v>
      </c>
      <c r="G707" s="1" t="s">
        <v>4676</v>
      </c>
      <c r="H707" s="1" t="s">
        <v>4677</v>
      </c>
      <c r="I707" s="1" t="s">
        <v>3233</v>
      </c>
      <c r="J707" s="1">
        <v>30.9</v>
      </c>
    </row>
    <row r="708" spans="2:10" ht="15.75" thickTop="1" x14ac:dyDescent="0.25">
      <c r="B708" s="1" t="s">
        <v>3227</v>
      </c>
      <c r="C708" s="1" t="s">
        <v>3440</v>
      </c>
      <c r="D708" s="1" t="s">
        <v>3441</v>
      </c>
      <c r="E708" s="1">
        <v>10</v>
      </c>
      <c r="F708" s="1" t="s">
        <v>4508</v>
      </c>
      <c r="G708" s="1" t="s">
        <v>4678</v>
      </c>
      <c r="H708" s="1" t="s">
        <v>4679</v>
      </c>
      <c r="I708" s="1" t="s">
        <v>3233</v>
      </c>
      <c r="J708" s="1">
        <v>49.79</v>
      </c>
    </row>
    <row r="709" spans="2:10" ht="15.75" thickTop="1" x14ac:dyDescent="0.25">
      <c r="B709" s="1" t="s">
        <v>3227</v>
      </c>
      <c r="C709" s="1" t="s">
        <v>3440</v>
      </c>
      <c r="D709" s="1" t="s">
        <v>3441</v>
      </c>
      <c r="E709" s="1">
        <v>10</v>
      </c>
      <c r="F709" s="1" t="s">
        <v>4508</v>
      </c>
      <c r="G709" s="1" t="s">
        <v>4680</v>
      </c>
      <c r="H709" s="1" t="s">
        <v>4681</v>
      </c>
      <c r="I709" s="1" t="s">
        <v>3233</v>
      </c>
      <c r="J709" s="1">
        <v>32.28</v>
      </c>
    </row>
    <row r="710" spans="2:10" ht="15.75" thickTop="1" x14ac:dyDescent="0.25">
      <c r="B710" s="1" t="s">
        <v>3227</v>
      </c>
      <c r="C710" s="1" t="s">
        <v>3440</v>
      </c>
      <c r="D710" s="1" t="s">
        <v>3441</v>
      </c>
      <c r="E710" s="1">
        <v>11</v>
      </c>
      <c r="F710" s="1" t="s">
        <v>4682</v>
      </c>
      <c r="G710" s="1" t="s">
        <v>4683</v>
      </c>
      <c r="H710" s="1" t="s">
        <v>4684</v>
      </c>
      <c r="I710" s="1" t="s">
        <v>3233</v>
      </c>
      <c r="J710" s="1">
        <v>107.27</v>
      </c>
    </row>
    <row r="711" spans="2:10" ht="15.75" thickTop="1" x14ac:dyDescent="0.25">
      <c r="B711" s="1" t="s">
        <v>3227</v>
      </c>
      <c r="C711" s="1" t="s">
        <v>3440</v>
      </c>
      <c r="D711" s="1" t="s">
        <v>3441</v>
      </c>
      <c r="E711" s="1">
        <v>11</v>
      </c>
      <c r="F711" s="1" t="s">
        <v>4682</v>
      </c>
      <c r="G711" s="1" t="s">
        <v>4685</v>
      </c>
      <c r="H711" s="1" t="s">
        <v>4686</v>
      </c>
      <c r="I711" s="1" t="s">
        <v>3233</v>
      </c>
      <c r="J711" s="1">
        <v>140.08000000000001</v>
      </c>
    </row>
    <row r="712" spans="2:10" ht="15.75" thickTop="1" x14ac:dyDescent="0.25">
      <c r="B712" s="1" t="s">
        <v>3227</v>
      </c>
      <c r="C712" s="1" t="s">
        <v>3440</v>
      </c>
      <c r="D712" s="1" t="s">
        <v>3441</v>
      </c>
      <c r="E712" s="1">
        <v>11</v>
      </c>
      <c r="F712" s="1" t="s">
        <v>4682</v>
      </c>
      <c r="G712" s="1" t="s">
        <v>4687</v>
      </c>
      <c r="H712" s="1" t="s">
        <v>4688</v>
      </c>
      <c r="I712" s="1" t="s">
        <v>3233</v>
      </c>
      <c r="J712" s="1">
        <v>110</v>
      </c>
    </row>
    <row r="713" spans="2:10" ht="15.75" thickTop="1" x14ac:dyDescent="0.25">
      <c r="B713" s="1" t="s">
        <v>3227</v>
      </c>
      <c r="C713" s="1" t="s">
        <v>3440</v>
      </c>
      <c r="D713" s="1" t="s">
        <v>3441</v>
      </c>
      <c r="E713" s="1">
        <v>11</v>
      </c>
      <c r="F713" s="1" t="s">
        <v>4682</v>
      </c>
      <c r="G713" s="1" t="s">
        <v>4689</v>
      </c>
      <c r="H713" s="1" t="s">
        <v>4690</v>
      </c>
      <c r="I713" s="1" t="s">
        <v>3233</v>
      </c>
      <c r="J713" s="1">
        <v>121</v>
      </c>
    </row>
    <row r="714" spans="2:10" ht="15.75" thickTop="1" x14ac:dyDescent="0.25">
      <c r="B714" s="1" t="s">
        <v>3227</v>
      </c>
      <c r="C714" s="1" t="s">
        <v>3440</v>
      </c>
      <c r="D714" s="1" t="s">
        <v>3441</v>
      </c>
      <c r="E714" s="1">
        <v>11</v>
      </c>
      <c r="F714" s="1" t="s">
        <v>4682</v>
      </c>
      <c r="G714" s="1" t="s">
        <v>4691</v>
      </c>
      <c r="H714" s="1" t="s">
        <v>4692</v>
      </c>
      <c r="I714" s="1" t="s">
        <v>3233</v>
      </c>
      <c r="J714" s="1">
        <v>363.09</v>
      </c>
    </row>
    <row r="715" spans="2:10" ht="15.75" thickTop="1" x14ac:dyDescent="0.25">
      <c r="B715" s="1" t="s">
        <v>3227</v>
      </c>
      <c r="C715" s="1" t="s">
        <v>3440</v>
      </c>
      <c r="D715" s="1" t="s">
        <v>3441</v>
      </c>
      <c r="E715" s="1">
        <v>11</v>
      </c>
      <c r="F715" s="1" t="s">
        <v>4682</v>
      </c>
      <c r="G715" s="1" t="s">
        <v>4693</v>
      </c>
      <c r="H715" s="1" t="s">
        <v>4694</v>
      </c>
      <c r="I715" s="1" t="s">
        <v>3233</v>
      </c>
      <c r="J715" s="1">
        <v>158.6</v>
      </c>
    </row>
    <row r="716" spans="2:10" ht="15.75" thickTop="1" x14ac:dyDescent="0.25">
      <c r="B716" s="1" t="s">
        <v>3227</v>
      </c>
      <c r="C716" s="1" t="s">
        <v>3440</v>
      </c>
      <c r="D716" s="1" t="s">
        <v>3441</v>
      </c>
      <c r="E716" s="1">
        <v>11</v>
      </c>
      <c r="F716" s="1" t="s">
        <v>4682</v>
      </c>
      <c r="G716" s="1" t="s">
        <v>4695</v>
      </c>
      <c r="H716" s="1" t="s">
        <v>4696</v>
      </c>
      <c r="I716" s="1" t="s">
        <v>3233</v>
      </c>
      <c r="J716" s="1">
        <v>144.18</v>
      </c>
    </row>
    <row r="717" spans="2:10" ht="15.75" thickTop="1" x14ac:dyDescent="0.25">
      <c r="B717" s="1" t="s">
        <v>3227</v>
      </c>
      <c r="C717" s="1" t="s">
        <v>3440</v>
      </c>
      <c r="D717" s="1" t="s">
        <v>3441</v>
      </c>
      <c r="E717" s="1">
        <v>11</v>
      </c>
      <c r="F717" s="1" t="s">
        <v>4682</v>
      </c>
      <c r="G717" s="1" t="s">
        <v>4697</v>
      </c>
      <c r="H717" s="1" t="s">
        <v>4698</v>
      </c>
      <c r="I717" s="1" t="s">
        <v>3233</v>
      </c>
      <c r="J717" s="1">
        <v>425.38</v>
      </c>
    </row>
    <row r="718" spans="2:10" ht="15.75" thickTop="1" x14ac:dyDescent="0.25">
      <c r="B718" s="1" t="s">
        <v>3227</v>
      </c>
      <c r="C718" s="1" t="s">
        <v>3440</v>
      </c>
      <c r="D718" s="1" t="s">
        <v>3441</v>
      </c>
      <c r="E718" s="1">
        <v>11</v>
      </c>
      <c r="F718" s="1" t="s">
        <v>4682</v>
      </c>
      <c r="G718" s="1" t="s">
        <v>4699</v>
      </c>
      <c r="H718" s="1" t="s">
        <v>4700</v>
      </c>
      <c r="I718" s="1" t="s">
        <v>3233</v>
      </c>
      <c r="J718" s="1">
        <v>146.87</v>
      </c>
    </row>
    <row r="719" spans="2:10" ht="15.75" thickTop="1" x14ac:dyDescent="0.25">
      <c r="B719" s="1" t="s">
        <v>3227</v>
      </c>
      <c r="C719" s="1" t="s">
        <v>3440</v>
      </c>
      <c r="D719" s="1" t="s">
        <v>3441</v>
      </c>
      <c r="E719" s="1">
        <v>11</v>
      </c>
      <c r="F719" s="1" t="s">
        <v>4682</v>
      </c>
      <c r="G719" s="1" t="s">
        <v>4701</v>
      </c>
      <c r="H719" s="1" t="s">
        <v>4702</v>
      </c>
      <c r="I719" s="1" t="s">
        <v>3233</v>
      </c>
      <c r="J719" s="1">
        <v>197.88</v>
      </c>
    </row>
    <row r="720" spans="2:10" ht="15.75" thickTop="1" x14ac:dyDescent="0.25">
      <c r="B720" s="1" t="s">
        <v>3227</v>
      </c>
      <c r="C720" s="1" t="s">
        <v>3440</v>
      </c>
      <c r="D720" s="1" t="s">
        <v>3441</v>
      </c>
      <c r="E720" s="1">
        <v>11</v>
      </c>
      <c r="F720" s="1" t="s">
        <v>4682</v>
      </c>
      <c r="G720" s="1" t="s">
        <v>4703</v>
      </c>
      <c r="H720" s="1" t="s">
        <v>4704</v>
      </c>
      <c r="I720" s="1" t="s">
        <v>3233</v>
      </c>
      <c r="J720" s="1">
        <v>393.36</v>
      </c>
    </row>
    <row r="721" spans="2:10" ht="15.75" thickTop="1" x14ac:dyDescent="0.25">
      <c r="B721" s="1" t="s">
        <v>3227</v>
      </c>
      <c r="C721" s="1" t="s">
        <v>3440</v>
      </c>
      <c r="D721" s="1" t="s">
        <v>3441</v>
      </c>
      <c r="E721" s="1">
        <v>11</v>
      </c>
      <c r="F721" s="1" t="s">
        <v>4682</v>
      </c>
      <c r="G721" s="1" t="s">
        <v>4705</v>
      </c>
      <c r="H721" s="1" t="s">
        <v>4706</v>
      </c>
      <c r="I721" s="1" t="s">
        <v>3233</v>
      </c>
      <c r="J721" s="1">
        <v>289.25</v>
      </c>
    </row>
    <row r="722" spans="2:10" ht="15.75" thickTop="1" x14ac:dyDescent="0.25">
      <c r="B722" s="1" t="s">
        <v>3227</v>
      </c>
      <c r="C722" s="1" t="s">
        <v>3440</v>
      </c>
      <c r="D722" s="1" t="s">
        <v>3441</v>
      </c>
      <c r="E722" s="1">
        <v>11</v>
      </c>
      <c r="F722" s="1" t="s">
        <v>4682</v>
      </c>
      <c r="G722" s="1" t="s">
        <v>4707</v>
      </c>
      <c r="H722" s="1" t="s">
        <v>4708</v>
      </c>
      <c r="I722" s="1" t="s">
        <v>3233</v>
      </c>
      <c r="J722" s="1">
        <v>552.66</v>
      </c>
    </row>
    <row r="723" spans="2:10" ht="15.75" thickTop="1" x14ac:dyDescent="0.25">
      <c r="B723" s="1" t="s">
        <v>3227</v>
      </c>
      <c r="C723" s="1" t="s">
        <v>3440</v>
      </c>
      <c r="D723" s="1" t="s">
        <v>3441</v>
      </c>
      <c r="E723" s="1">
        <v>11</v>
      </c>
      <c r="F723" s="1" t="s">
        <v>4682</v>
      </c>
      <c r="G723" s="1" t="s">
        <v>4709</v>
      </c>
      <c r="H723" s="1" t="s">
        <v>4710</v>
      </c>
      <c r="I723" s="1" t="s">
        <v>3233</v>
      </c>
      <c r="J723" s="1">
        <v>934.96</v>
      </c>
    </row>
    <row r="724" spans="2:10" ht="15.75" thickTop="1" x14ac:dyDescent="0.25">
      <c r="B724" s="1" t="s">
        <v>3227</v>
      </c>
      <c r="C724" s="1" t="s">
        <v>3440</v>
      </c>
      <c r="D724" s="1" t="s">
        <v>3441</v>
      </c>
      <c r="E724" s="1">
        <v>11</v>
      </c>
      <c r="F724" s="1" t="s">
        <v>4682</v>
      </c>
      <c r="G724" s="1" t="s">
        <v>4711</v>
      </c>
      <c r="H724" s="1" t="s">
        <v>4712</v>
      </c>
      <c r="I724" s="1" t="s">
        <v>3233</v>
      </c>
      <c r="J724" s="1">
        <v>992.81</v>
      </c>
    </row>
    <row r="725" spans="2:10" ht="15.75" thickTop="1" x14ac:dyDescent="0.25">
      <c r="B725" s="1" t="s">
        <v>3227</v>
      </c>
      <c r="C725" s="1" t="s">
        <v>3440</v>
      </c>
      <c r="D725" s="1" t="s">
        <v>3441</v>
      </c>
      <c r="E725" s="1">
        <v>11</v>
      </c>
      <c r="F725" s="1" t="s">
        <v>4682</v>
      </c>
      <c r="G725" s="1" t="s">
        <v>4713</v>
      </c>
      <c r="H725" s="1" t="s">
        <v>4714</v>
      </c>
      <c r="I725" s="1" t="s">
        <v>3233</v>
      </c>
      <c r="J725" s="1">
        <v>333.74</v>
      </c>
    </row>
    <row r="726" spans="2:10" ht="15.75" thickTop="1" x14ac:dyDescent="0.25">
      <c r="B726" s="1" t="s">
        <v>3227</v>
      </c>
      <c r="C726" s="1" t="s">
        <v>3440</v>
      </c>
      <c r="D726" s="1" t="s">
        <v>3441</v>
      </c>
      <c r="E726" s="1">
        <v>11</v>
      </c>
      <c r="F726" s="1" t="s">
        <v>4682</v>
      </c>
      <c r="G726" s="1" t="s">
        <v>4715</v>
      </c>
      <c r="H726" s="1" t="s">
        <v>4716</v>
      </c>
      <c r="I726" s="1" t="s">
        <v>3233</v>
      </c>
      <c r="J726" s="1">
        <v>9.61</v>
      </c>
    </row>
    <row r="727" spans="2:10" ht="15.75" thickTop="1" x14ac:dyDescent="0.25">
      <c r="B727" s="1" t="s">
        <v>3227</v>
      </c>
      <c r="C727" s="1" t="s">
        <v>3440</v>
      </c>
      <c r="D727" s="1" t="s">
        <v>3441</v>
      </c>
      <c r="E727" s="1">
        <v>11</v>
      </c>
      <c r="F727" s="1" t="s">
        <v>4682</v>
      </c>
      <c r="G727" s="1" t="s">
        <v>4717</v>
      </c>
      <c r="H727" s="1" t="s">
        <v>4718</v>
      </c>
      <c r="I727" s="1" t="s">
        <v>3233</v>
      </c>
      <c r="J727" s="1">
        <v>24.42</v>
      </c>
    </row>
    <row r="728" spans="2:10" ht="15.75" thickTop="1" x14ac:dyDescent="0.25">
      <c r="B728" s="1" t="s">
        <v>3227</v>
      </c>
      <c r="C728" s="1" t="s">
        <v>3440</v>
      </c>
      <c r="D728" s="1" t="s">
        <v>3441</v>
      </c>
      <c r="E728" s="1">
        <v>11</v>
      </c>
      <c r="F728" s="1" t="s">
        <v>4682</v>
      </c>
      <c r="G728" s="1" t="s">
        <v>4719</v>
      </c>
      <c r="H728" s="1" t="s">
        <v>4720</v>
      </c>
      <c r="I728" s="1" t="s">
        <v>3233</v>
      </c>
      <c r="J728" s="1">
        <v>21.22</v>
      </c>
    </row>
    <row r="729" spans="2:10" ht="15.75" thickTop="1" x14ac:dyDescent="0.25">
      <c r="B729" s="1" t="s">
        <v>3227</v>
      </c>
      <c r="C729" s="1" t="s">
        <v>3440</v>
      </c>
      <c r="D729" s="1" t="s">
        <v>3441</v>
      </c>
      <c r="E729" s="1">
        <v>11</v>
      </c>
      <c r="F729" s="1" t="s">
        <v>4682</v>
      </c>
      <c r="G729" s="1" t="s">
        <v>4721</v>
      </c>
      <c r="H729" s="1" t="s">
        <v>4722</v>
      </c>
      <c r="I729" s="1" t="s">
        <v>3233</v>
      </c>
      <c r="J729" s="1">
        <v>88.43</v>
      </c>
    </row>
    <row r="730" spans="2:10" ht="15.75" thickTop="1" x14ac:dyDescent="0.25">
      <c r="B730" s="1" t="s">
        <v>3227</v>
      </c>
      <c r="C730" s="1" t="s">
        <v>3440</v>
      </c>
      <c r="D730" s="1" t="s">
        <v>3441</v>
      </c>
      <c r="E730" s="1">
        <v>11</v>
      </c>
      <c r="F730" s="1" t="s">
        <v>4682</v>
      </c>
      <c r="G730" s="1" t="s">
        <v>4723</v>
      </c>
      <c r="H730" s="1" t="s">
        <v>4724</v>
      </c>
      <c r="I730" s="1" t="s">
        <v>3233</v>
      </c>
      <c r="J730" s="1">
        <v>209.41</v>
      </c>
    </row>
    <row r="731" spans="2:10" ht="15.75" thickTop="1" x14ac:dyDescent="0.25">
      <c r="B731" s="1" t="s">
        <v>3227</v>
      </c>
      <c r="C731" s="1" t="s">
        <v>3440</v>
      </c>
      <c r="D731" s="1" t="s">
        <v>3441</v>
      </c>
      <c r="E731" s="1">
        <v>11</v>
      </c>
      <c r="F731" s="1" t="s">
        <v>4682</v>
      </c>
      <c r="G731" s="1" t="s">
        <v>4725</v>
      </c>
      <c r="H731" s="1" t="s">
        <v>4726</v>
      </c>
      <c r="I731" s="1" t="s">
        <v>3233</v>
      </c>
      <c r="J731" s="1">
        <v>125.36</v>
      </c>
    </row>
    <row r="732" spans="2:10" ht="15.75" thickTop="1" x14ac:dyDescent="0.25">
      <c r="B732" s="1" t="s">
        <v>3227</v>
      </c>
      <c r="C732" s="1" t="s">
        <v>3440</v>
      </c>
      <c r="D732" s="1" t="s">
        <v>3441</v>
      </c>
      <c r="E732" s="1">
        <v>11</v>
      </c>
      <c r="F732" s="1" t="s">
        <v>4682</v>
      </c>
      <c r="G732" s="1" t="s">
        <v>4727</v>
      </c>
      <c r="H732" s="1" t="s">
        <v>4728</v>
      </c>
      <c r="I732" s="1" t="s">
        <v>3233</v>
      </c>
      <c r="J732" s="1">
        <v>114.21</v>
      </c>
    </row>
    <row r="733" spans="2:10" ht="15.75" thickTop="1" x14ac:dyDescent="0.25">
      <c r="B733" s="1" t="s">
        <v>3227</v>
      </c>
      <c r="C733" s="1" t="s">
        <v>3440</v>
      </c>
      <c r="D733" s="1" t="s">
        <v>3441</v>
      </c>
      <c r="E733" s="1">
        <v>11</v>
      </c>
      <c r="F733" s="1" t="s">
        <v>4682</v>
      </c>
      <c r="G733" s="1" t="s">
        <v>4729</v>
      </c>
      <c r="H733" s="1" t="s">
        <v>4730</v>
      </c>
      <c r="I733" s="1" t="s">
        <v>3233</v>
      </c>
      <c r="J733" s="1">
        <v>99.15</v>
      </c>
    </row>
    <row r="734" spans="2:10" ht="15.75" thickTop="1" x14ac:dyDescent="0.25">
      <c r="B734" s="1" t="s">
        <v>3227</v>
      </c>
      <c r="C734" s="1" t="s">
        <v>3440</v>
      </c>
      <c r="D734" s="1" t="s">
        <v>3441</v>
      </c>
      <c r="E734" s="1">
        <v>11</v>
      </c>
      <c r="F734" s="1" t="s">
        <v>4682</v>
      </c>
      <c r="G734" s="1" t="s">
        <v>4731</v>
      </c>
      <c r="H734" s="1" t="s">
        <v>4732</v>
      </c>
      <c r="I734" s="1" t="s">
        <v>3233</v>
      </c>
      <c r="J734" s="1">
        <v>129.59</v>
      </c>
    </row>
    <row r="735" spans="2:10" ht="15.75" thickTop="1" x14ac:dyDescent="0.25">
      <c r="B735" s="1" t="s">
        <v>3227</v>
      </c>
      <c r="C735" s="1" t="s">
        <v>3440</v>
      </c>
      <c r="D735" s="1" t="s">
        <v>3441</v>
      </c>
      <c r="E735" s="1">
        <v>11</v>
      </c>
      <c r="F735" s="1" t="s">
        <v>4682</v>
      </c>
      <c r="G735" s="1" t="s">
        <v>4733</v>
      </c>
      <c r="H735" s="1" t="s">
        <v>4734</v>
      </c>
      <c r="I735" s="1" t="s">
        <v>3233</v>
      </c>
      <c r="J735" s="1">
        <v>125.16</v>
      </c>
    </row>
    <row r="736" spans="2:10" ht="15.75" thickTop="1" x14ac:dyDescent="0.25">
      <c r="B736" s="1" t="s">
        <v>3227</v>
      </c>
      <c r="C736" s="1" t="s">
        <v>3440</v>
      </c>
      <c r="D736" s="1" t="s">
        <v>3441</v>
      </c>
      <c r="E736" s="1">
        <v>11</v>
      </c>
      <c r="F736" s="1" t="s">
        <v>4682</v>
      </c>
      <c r="G736" s="1" t="s">
        <v>4735</v>
      </c>
      <c r="H736" s="1" t="s">
        <v>4736</v>
      </c>
      <c r="I736" s="1" t="s">
        <v>3233</v>
      </c>
      <c r="J736" s="1">
        <v>146.11000000000001</v>
      </c>
    </row>
    <row r="737" spans="2:10" ht="15.75" thickTop="1" x14ac:dyDescent="0.25">
      <c r="B737" s="1" t="s">
        <v>3227</v>
      </c>
      <c r="C737" s="1" t="s">
        <v>3440</v>
      </c>
      <c r="D737" s="1" t="s">
        <v>3441</v>
      </c>
      <c r="E737" s="1">
        <v>11</v>
      </c>
      <c r="F737" s="1" t="s">
        <v>4682</v>
      </c>
      <c r="G737" s="1" t="s">
        <v>4737</v>
      </c>
      <c r="H737" s="1" t="s">
        <v>4738</v>
      </c>
      <c r="I737" s="1" t="s">
        <v>3233</v>
      </c>
      <c r="J737" s="1">
        <v>154.94</v>
      </c>
    </row>
    <row r="738" spans="2:10" ht="15.75" thickTop="1" x14ac:dyDescent="0.25">
      <c r="B738" s="1" t="s">
        <v>3227</v>
      </c>
      <c r="C738" s="1" t="s">
        <v>3440</v>
      </c>
      <c r="D738" s="1" t="s">
        <v>3441</v>
      </c>
      <c r="E738" s="1">
        <v>11</v>
      </c>
      <c r="F738" s="1" t="s">
        <v>4682</v>
      </c>
      <c r="G738" s="1" t="s">
        <v>4739</v>
      </c>
      <c r="H738" s="1" t="s">
        <v>4740</v>
      </c>
      <c r="I738" s="1" t="s">
        <v>3233</v>
      </c>
      <c r="J738" s="1">
        <v>183.76</v>
      </c>
    </row>
    <row r="739" spans="2:10" ht="15.75" thickTop="1" x14ac:dyDescent="0.25">
      <c r="B739" s="1" t="s">
        <v>3227</v>
      </c>
      <c r="C739" s="1" t="s">
        <v>3440</v>
      </c>
      <c r="D739" s="1" t="s">
        <v>3441</v>
      </c>
      <c r="E739" s="1">
        <v>11</v>
      </c>
      <c r="F739" s="1" t="s">
        <v>4682</v>
      </c>
      <c r="G739" s="1" t="s">
        <v>4741</v>
      </c>
      <c r="H739" s="1" t="s">
        <v>4742</v>
      </c>
      <c r="I739" s="1" t="s">
        <v>3233</v>
      </c>
      <c r="J739" s="1">
        <v>4.04</v>
      </c>
    </row>
    <row r="740" spans="2:10" ht="15.75" thickTop="1" x14ac:dyDescent="0.25">
      <c r="B740" s="1" t="s">
        <v>3227</v>
      </c>
      <c r="C740" s="1" t="s">
        <v>3440</v>
      </c>
      <c r="D740" s="1" t="s">
        <v>3441</v>
      </c>
      <c r="E740" s="1">
        <v>11</v>
      </c>
      <c r="F740" s="1" t="s">
        <v>4682</v>
      </c>
      <c r="G740" s="1" t="s">
        <v>4743</v>
      </c>
      <c r="H740" s="1" t="s">
        <v>4744</v>
      </c>
      <c r="I740" s="1" t="s">
        <v>3233</v>
      </c>
      <c r="J740" s="1">
        <v>232.94</v>
      </c>
    </row>
    <row r="741" spans="2:10" ht="15.75" thickTop="1" x14ac:dyDescent="0.25">
      <c r="B741" s="1" t="s">
        <v>3227</v>
      </c>
      <c r="C741" s="1" t="s">
        <v>3440</v>
      </c>
      <c r="D741" s="1" t="s">
        <v>3441</v>
      </c>
      <c r="E741" s="1">
        <v>11</v>
      </c>
      <c r="F741" s="1" t="s">
        <v>4682</v>
      </c>
      <c r="G741" s="1" t="s">
        <v>4745</v>
      </c>
      <c r="H741" s="1" t="s">
        <v>4746</v>
      </c>
      <c r="I741" s="1" t="s">
        <v>3233</v>
      </c>
      <c r="J741" s="1">
        <v>280</v>
      </c>
    </row>
    <row r="742" spans="2:10" ht="15.75" thickTop="1" x14ac:dyDescent="0.25">
      <c r="B742" s="1" t="s">
        <v>3227</v>
      </c>
      <c r="C742" s="1" t="s">
        <v>3440</v>
      </c>
      <c r="D742" s="1" t="s">
        <v>3441</v>
      </c>
      <c r="E742" s="1">
        <v>11</v>
      </c>
      <c r="F742" s="1" t="s">
        <v>4682</v>
      </c>
      <c r="G742" s="1" t="s">
        <v>4747</v>
      </c>
      <c r="H742" s="1" t="s">
        <v>4748</v>
      </c>
      <c r="I742" s="1" t="s">
        <v>3233</v>
      </c>
      <c r="J742" s="1">
        <v>552.66</v>
      </c>
    </row>
    <row r="743" spans="2:10" ht="15.75" thickTop="1" x14ac:dyDescent="0.25">
      <c r="B743" s="1" t="s">
        <v>3227</v>
      </c>
      <c r="C743" s="1" t="s">
        <v>3440</v>
      </c>
      <c r="D743" s="1" t="s">
        <v>3441</v>
      </c>
      <c r="E743" s="1">
        <v>11</v>
      </c>
      <c r="F743" s="1" t="s">
        <v>4682</v>
      </c>
      <c r="G743" s="1" t="s">
        <v>4749</v>
      </c>
      <c r="H743" s="1" t="s">
        <v>4750</v>
      </c>
      <c r="I743" s="1" t="s">
        <v>3233</v>
      </c>
      <c r="J743" s="1">
        <v>607.91999999999996</v>
      </c>
    </row>
    <row r="744" spans="2:10" ht="15.75" thickTop="1" x14ac:dyDescent="0.25">
      <c r="B744" s="1" t="s">
        <v>3227</v>
      </c>
      <c r="C744" s="1" t="s">
        <v>3440</v>
      </c>
      <c r="D744" s="1" t="s">
        <v>3441</v>
      </c>
      <c r="E744" s="1">
        <v>11</v>
      </c>
      <c r="F744" s="1" t="s">
        <v>4682</v>
      </c>
      <c r="G744" s="1" t="s">
        <v>4751</v>
      </c>
      <c r="H744" s="1" t="s">
        <v>4752</v>
      </c>
      <c r="I744" s="1" t="s">
        <v>3233</v>
      </c>
      <c r="J744" s="1">
        <v>1944.02</v>
      </c>
    </row>
    <row r="745" spans="2:10" ht="15.75" thickTop="1" x14ac:dyDescent="0.25">
      <c r="B745" s="1" t="s">
        <v>3227</v>
      </c>
      <c r="C745" s="1" t="s">
        <v>3440</v>
      </c>
      <c r="D745" s="1" t="s">
        <v>3441</v>
      </c>
      <c r="E745" s="1">
        <v>11</v>
      </c>
      <c r="F745" s="1" t="s">
        <v>4682</v>
      </c>
      <c r="G745" s="1" t="s">
        <v>4753</v>
      </c>
      <c r="H745" s="1" t="s">
        <v>4754</v>
      </c>
      <c r="I745" s="1" t="s">
        <v>3233</v>
      </c>
      <c r="J745" s="1">
        <v>2138.42</v>
      </c>
    </row>
    <row r="746" spans="2:10" ht="15.75" thickTop="1" x14ac:dyDescent="0.25">
      <c r="B746" s="1" t="s">
        <v>3227</v>
      </c>
      <c r="C746" s="1" t="s">
        <v>3440</v>
      </c>
      <c r="D746" s="1" t="s">
        <v>3441</v>
      </c>
      <c r="E746" s="1">
        <v>11</v>
      </c>
      <c r="F746" s="1" t="s">
        <v>4682</v>
      </c>
      <c r="G746" s="1" t="s">
        <v>4755</v>
      </c>
      <c r="H746" s="1" t="s">
        <v>4756</v>
      </c>
      <c r="I746" s="1" t="s">
        <v>3233</v>
      </c>
      <c r="J746" s="1">
        <v>7.3</v>
      </c>
    </row>
    <row r="747" spans="2:10" ht="15.75" thickTop="1" x14ac:dyDescent="0.25">
      <c r="B747" s="1" t="s">
        <v>3227</v>
      </c>
      <c r="C747" s="1" t="s">
        <v>3440</v>
      </c>
      <c r="D747" s="1" t="s">
        <v>3441</v>
      </c>
      <c r="E747" s="1">
        <v>11</v>
      </c>
      <c r="F747" s="1" t="s">
        <v>4682</v>
      </c>
      <c r="G747" s="1" t="s">
        <v>4757</v>
      </c>
      <c r="H747" s="1" t="s">
        <v>4758</v>
      </c>
      <c r="I747" s="1" t="s">
        <v>3233</v>
      </c>
      <c r="J747" s="1">
        <v>7.58</v>
      </c>
    </row>
    <row r="748" spans="2:10" ht="15.75" thickTop="1" x14ac:dyDescent="0.25">
      <c r="B748" s="1" t="s">
        <v>3227</v>
      </c>
      <c r="C748" s="1" t="s">
        <v>3440</v>
      </c>
      <c r="D748" s="1" t="s">
        <v>3441</v>
      </c>
      <c r="E748" s="1">
        <v>11</v>
      </c>
      <c r="F748" s="1" t="s">
        <v>4682</v>
      </c>
      <c r="G748" s="1" t="s">
        <v>4759</v>
      </c>
      <c r="H748" s="1" t="s">
        <v>4760</v>
      </c>
      <c r="I748" s="1" t="s">
        <v>3233</v>
      </c>
      <c r="J748" s="1">
        <v>8.52</v>
      </c>
    </row>
    <row r="749" spans="2:10" ht="15.75" thickTop="1" x14ac:dyDescent="0.25">
      <c r="B749" s="1" t="s">
        <v>3227</v>
      </c>
      <c r="C749" s="1" t="s">
        <v>3440</v>
      </c>
      <c r="D749" s="1" t="s">
        <v>3441</v>
      </c>
      <c r="E749" s="1">
        <v>11</v>
      </c>
      <c r="F749" s="1" t="s">
        <v>4682</v>
      </c>
      <c r="G749" s="1" t="s">
        <v>4761</v>
      </c>
      <c r="H749" s="1" t="s">
        <v>4762</v>
      </c>
      <c r="I749" s="1" t="s">
        <v>3233</v>
      </c>
      <c r="J749" s="1">
        <v>97.69</v>
      </c>
    </row>
    <row r="750" spans="2:10" ht="15.75" thickTop="1" x14ac:dyDescent="0.25">
      <c r="B750" s="1" t="s">
        <v>3227</v>
      </c>
      <c r="C750" s="1" t="s">
        <v>3440</v>
      </c>
      <c r="D750" s="1" t="s">
        <v>3441</v>
      </c>
      <c r="E750" s="1">
        <v>11</v>
      </c>
      <c r="F750" s="1" t="s">
        <v>4682</v>
      </c>
      <c r="G750" s="1" t="s">
        <v>4763</v>
      </c>
      <c r="H750" s="1" t="s">
        <v>4764</v>
      </c>
      <c r="I750" s="1" t="s">
        <v>3233</v>
      </c>
      <c r="J750" s="1">
        <v>367.1</v>
      </c>
    </row>
    <row r="751" spans="2:10" ht="15.75" thickTop="1" x14ac:dyDescent="0.25">
      <c r="B751" s="1" t="s">
        <v>3227</v>
      </c>
      <c r="C751" s="1" t="s">
        <v>3440</v>
      </c>
      <c r="D751" s="1" t="s">
        <v>3441</v>
      </c>
      <c r="E751" s="1">
        <v>11</v>
      </c>
      <c r="F751" s="1" t="s">
        <v>4682</v>
      </c>
      <c r="G751" s="1" t="s">
        <v>4765</v>
      </c>
      <c r="H751" s="1" t="s">
        <v>4766</v>
      </c>
      <c r="I751" s="1" t="s">
        <v>3233</v>
      </c>
      <c r="J751" s="1">
        <v>234.43</v>
      </c>
    </row>
    <row r="752" spans="2:10" ht="15.75" thickTop="1" x14ac:dyDescent="0.25">
      <c r="B752" s="1" t="s">
        <v>3227</v>
      </c>
      <c r="C752" s="1" t="s">
        <v>3440</v>
      </c>
      <c r="D752" s="1" t="s">
        <v>3441</v>
      </c>
      <c r="E752" s="1">
        <v>11</v>
      </c>
      <c r="F752" s="1" t="s">
        <v>4682</v>
      </c>
      <c r="G752" s="1" t="s">
        <v>4767</v>
      </c>
      <c r="H752" s="1" t="s">
        <v>4768</v>
      </c>
      <c r="I752" s="1" t="s">
        <v>3233</v>
      </c>
      <c r="J752" s="1">
        <v>203.41</v>
      </c>
    </row>
    <row r="753" spans="2:10" ht="15.75" thickTop="1" x14ac:dyDescent="0.25">
      <c r="B753" s="1" t="s">
        <v>3227</v>
      </c>
      <c r="C753" s="1" t="s">
        <v>3440</v>
      </c>
      <c r="D753" s="1" t="s">
        <v>3441</v>
      </c>
      <c r="E753" s="1">
        <v>11</v>
      </c>
      <c r="F753" s="1" t="s">
        <v>4682</v>
      </c>
      <c r="G753" s="1" t="s">
        <v>4769</v>
      </c>
      <c r="H753" s="1" t="s">
        <v>4770</v>
      </c>
      <c r="I753" s="1" t="s">
        <v>3233</v>
      </c>
      <c r="J753" s="1">
        <v>257.92</v>
      </c>
    </row>
    <row r="754" spans="2:10" ht="15.75" thickTop="1" x14ac:dyDescent="0.25">
      <c r="B754" s="1" t="s">
        <v>3227</v>
      </c>
      <c r="C754" s="1" t="s">
        <v>3440</v>
      </c>
      <c r="D754" s="1" t="s">
        <v>3441</v>
      </c>
      <c r="E754" s="1">
        <v>11</v>
      </c>
      <c r="F754" s="1" t="s">
        <v>4682</v>
      </c>
      <c r="G754" s="1" t="s">
        <v>4771</v>
      </c>
      <c r="H754" s="1" t="s">
        <v>4772</v>
      </c>
      <c r="I754" s="1" t="s">
        <v>3233</v>
      </c>
      <c r="J754" s="1">
        <v>459.36</v>
      </c>
    </row>
    <row r="755" spans="2:10" ht="15.75" thickTop="1" x14ac:dyDescent="0.25">
      <c r="B755" s="1" t="s">
        <v>3227</v>
      </c>
      <c r="C755" s="1" t="s">
        <v>3440</v>
      </c>
      <c r="D755" s="1" t="s">
        <v>3441</v>
      </c>
      <c r="E755" s="1">
        <v>11</v>
      </c>
      <c r="F755" s="1" t="s">
        <v>4682</v>
      </c>
      <c r="G755" s="1" t="s">
        <v>4773</v>
      </c>
      <c r="H755" s="1" t="s">
        <v>4774</v>
      </c>
      <c r="I755" s="1" t="s">
        <v>3233</v>
      </c>
      <c r="J755" s="1">
        <v>464.12</v>
      </c>
    </row>
    <row r="756" spans="2:10" ht="15.75" thickTop="1" x14ac:dyDescent="0.25">
      <c r="B756" s="1" t="s">
        <v>3227</v>
      </c>
      <c r="C756" s="1" t="s">
        <v>3440</v>
      </c>
      <c r="D756" s="1" t="s">
        <v>3441</v>
      </c>
      <c r="E756" s="1">
        <v>11</v>
      </c>
      <c r="F756" s="1" t="s">
        <v>4682</v>
      </c>
      <c r="G756" s="1" t="s">
        <v>4775</v>
      </c>
      <c r="H756" s="1" t="s">
        <v>4776</v>
      </c>
      <c r="I756" s="1" t="s">
        <v>3233</v>
      </c>
      <c r="J756" s="1">
        <v>464.12</v>
      </c>
    </row>
    <row r="757" spans="2:10" ht="15.75" thickTop="1" x14ac:dyDescent="0.25">
      <c r="B757" s="1" t="s">
        <v>3227</v>
      </c>
      <c r="C757" s="1" t="s">
        <v>3440</v>
      </c>
      <c r="D757" s="1" t="s">
        <v>3441</v>
      </c>
      <c r="E757" s="1">
        <v>11</v>
      </c>
      <c r="F757" s="1" t="s">
        <v>4682</v>
      </c>
      <c r="G757" s="1" t="s">
        <v>4777</v>
      </c>
      <c r="H757" s="1" t="s">
        <v>4778</v>
      </c>
      <c r="I757" s="1" t="s">
        <v>3233</v>
      </c>
      <c r="J757" s="1">
        <v>604.21</v>
      </c>
    </row>
    <row r="758" spans="2:10" ht="15.75" thickTop="1" x14ac:dyDescent="0.25">
      <c r="B758" s="1" t="s">
        <v>3227</v>
      </c>
      <c r="C758" s="1" t="s">
        <v>3440</v>
      </c>
      <c r="D758" s="1" t="s">
        <v>3441</v>
      </c>
      <c r="E758" s="1">
        <v>11</v>
      </c>
      <c r="F758" s="1" t="s">
        <v>4682</v>
      </c>
      <c r="G758" s="1" t="s">
        <v>4779</v>
      </c>
      <c r="H758" s="1" t="s">
        <v>4780</v>
      </c>
      <c r="I758" s="1" t="s">
        <v>3233</v>
      </c>
      <c r="J758" s="1">
        <v>632.94000000000005</v>
      </c>
    </row>
    <row r="759" spans="2:10" ht="15.75" thickTop="1" x14ac:dyDescent="0.25">
      <c r="B759" s="1" t="s">
        <v>3227</v>
      </c>
      <c r="C759" s="1" t="s">
        <v>3440</v>
      </c>
      <c r="D759" s="1" t="s">
        <v>3441</v>
      </c>
      <c r="E759" s="1">
        <v>11</v>
      </c>
      <c r="F759" s="1" t="s">
        <v>4682</v>
      </c>
      <c r="G759" s="1" t="s">
        <v>4781</v>
      </c>
      <c r="H759" s="1" t="s">
        <v>4782</v>
      </c>
      <c r="I759" s="1" t="s">
        <v>3233</v>
      </c>
      <c r="J759" s="1">
        <v>770.44</v>
      </c>
    </row>
    <row r="760" spans="2:10" ht="15.75" thickTop="1" x14ac:dyDescent="0.25">
      <c r="B760" s="1" t="s">
        <v>3227</v>
      </c>
      <c r="C760" s="1" t="s">
        <v>3440</v>
      </c>
      <c r="D760" s="1" t="s">
        <v>3441</v>
      </c>
      <c r="E760" s="1">
        <v>11</v>
      </c>
      <c r="F760" s="1" t="s">
        <v>4682</v>
      </c>
      <c r="G760" s="1" t="s">
        <v>4783</v>
      </c>
      <c r="H760" s="1" t="s">
        <v>4784</v>
      </c>
      <c r="I760" s="1" t="s">
        <v>3233</v>
      </c>
      <c r="J760" s="1">
        <v>171.76</v>
      </c>
    </row>
    <row r="761" spans="2:10" ht="15.75" thickTop="1" x14ac:dyDescent="0.25">
      <c r="B761" s="1" t="s">
        <v>3227</v>
      </c>
      <c r="C761" s="1" t="s">
        <v>3440</v>
      </c>
      <c r="D761" s="1" t="s">
        <v>3441</v>
      </c>
      <c r="E761" s="1">
        <v>11</v>
      </c>
      <c r="F761" s="1" t="s">
        <v>4682</v>
      </c>
      <c r="G761" s="1" t="s">
        <v>4785</v>
      </c>
      <c r="H761" s="1" t="s">
        <v>4786</v>
      </c>
      <c r="I761" s="1" t="s">
        <v>3233</v>
      </c>
      <c r="J761" s="1">
        <v>403.83</v>
      </c>
    </row>
    <row r="762" spans="2:10" ht="15.75" thickTop="1" x14ac:dyDescent="0.25">
      <c r="B762" s="1" t="s">
        <v>3227</v>
      </c>
      <c r="C762" s="1" t="s">
        <v>3440</v>
      </c>
      <c r="D762" s="1" t="s">
        <v>3441</v>
      </c>
      <c r="E762" s="1">
        <v>11</v>
      </c>
      <c r="F762" s="1" t="s">
        <v>4682</v>
      </c>
      <c r="G762" s="1" t="s">
        <v>4787</v>
      </c>
      <c r="H762" s="1" t="s">
        <v>4788</v>
      </c>
      <c r="I762" s="1" t="s">
        <v>3233</v>
      </c>
      <c r="J762" s="1">
        <v>445.6</v>
      </c>
    </row>
    <row r="763" spans="2:10" ht="15.75" thickTop="1" x14ac:dyDescent="0.25">
      <c r="B763" s="1" t="s">
        <v>3227</v>
      </c>
      <c r="C763" s="1" t="s">
        <v>3440</v>
      </c>
      <c r="D763" s="1" t="s">
        <v>3441</v>
      </c>
      <c r="E763" s="1">
        <v>11</v>
      </c>
      <c r="F763" s="1" t="s">
        <v>4682</v>
      </c>
      <c r="G763" s="1" t="s">
        <v>4789</v>
      </c>
      <c r="H763" s="1" t="s">
        <v>4790</v>
      </c>
      <c r="I763" s="1" t="s">
        <v>3233</v>
      </c>
      <c r="J763" s="1">
        <v>132.84</v>
      </c>
    </row>
    <row r="764" spans="2:10" ht="15.75" thickTop="1" x14ac:dyDescent="0.25">
      <c r="B764" s="1" t="s">
        <v>3227</v>
      </c>
      <c r="C764" s="1" t="s">
        <v>3440</v>
      </c>
      <c r="D764" s="1" t="s">
        <v>3441</v>
      </c>
      <c r="E764" s="1">
        <v>11</v>
      </c>
      <c r="F764" s="1" t="s">
        <v>4682</v>
      </c>
      <c r="G764" s="1" t="s">
        <v>4791</v>
      </c>
      <c r="H764" s="1" t="s">
        <v>4792</v>
      </c>
      <c r="I764" s="1" t="s">
        <v>3233</v>
      </c>
      <c r="J764" s="1">
        <v>163.77000000000001</v>
      </c>
    </row>
    <row r="765" spans="2:10" ht="15.75" thickTop="1" x14ac:dyDescent="0.25">
      <c r="B765" s="1" t="s">
        <v>3227</v>
      </c>
      <c r="C765" s="1" t="s">
        <v>3440</v>
      </c>
      <c r="D765" s="1" t="s">
        <v>3441</v>
      </c>
      <c r="E765" s="1">
        <v>11</v>
      </c>
      <c r="F765" s="1" t="s">
        <v>4682</v>
      </c>
      <c r="G765" s="1" t="s">
        <v>4793</v>
      </c>
      <c r="H765" s="1" t="s">
        <v>4794</v>
      </c>
      <c r="I765" s="1" t="s">
        <v>3233</v>
      </c>
      <c r="J765" s="1">
        <v>706.18</v>
      </c>
    </row>
    <row r="766" spans="2:10" ht="15.75" thickTop="1" x14ac:dyDescent="0.25">
      <c r="B766" s="1" t="s">
        <v>3227</v>
      </c>
      <c r="C766" s="1" t="s">
        <v>3440</v>
      </c>
      <c r="D766" s="1" t="s">
        <v>3441</v>
      </c>
      <c r="E766" s="1">
        <v>11</v>
      </c>
      <c r="F766" s="1" t="s">
        <v>4682</v>
      </c>
      <c r="G766" s="1" t="s">
        <v>4795</v>
      </c>
      <c r="H766" s="1" t="s">
        <v>4796</v>
      </c>
      <c r="I766" s="1" t="s">
        <v>3233</v>
      </c>
      <c r="J766" s="1">
        <v>203.06</v>
      </c>
    </row>
    <row r="767" spans="2:10" ht="15.75" thickTop="1" x14ac:dyDescent="0.25">
      <c r="B767" s="1" t="s">
        <v>3227</v>
      </c>
      <c r="C767" s="1" t="s">
        <v>3440</v>
      </c>
      <c r="D767" s="1" t="s">
        <v>3441</v>
      </c>
      <c r="E767" s="1">
        <v>11</v>
      </c>
      <c r="F767" s="1" t="s">
        <v>4682</v>
      </c>
      <c r="G767" s="1" t="s">
        <v>4797</v>
      </c>
      <c r="H767" s="1" t="s">
        <v>4798</v>
      </c>
      <c r="I767" s="1" t="s">
        <v>3233</v>
      </c>
      <c r="J767" s="1">
        <v>122.35</v>
      </c>
    </row>
    <row r="768" spans="2:10" ht="15.75" thickTop="1" x14ac:dyDescent="0.25">
      <c r="B768" s="1" t="s">
        <v>3227</v>
      </c>
      <c r="C768" s="1" t="s">
        <v>3440</v>
      </c>
      <c r="D768" s="1" t="s">
        <v>3441</v>
      </c>
      <c r="E768" s="1">
        <v>11</v>
      </c>
      <c r="F768" s="1" t="s">
        <v>4682</v>
      </c>
      <c r="G768" s="1" t="s">
        <v>4799</v>
      </c>
      <c r="H768" s="1" t="s">
        <v>4800</v>
      </c>
      <c r="I768" s="1" t="s">
        <v>3233</v>
      </c>
      <c r="J768" s="1">
        <v>335.25</v>
      </c>
    </row>
    <row r="769" spans="2:10" ht="15.75" thickTop="1" x14ac:dyDescent="0.25">
      <c r="B769" s="1" t="s">
        <v>3227</v>
      </c>
      <c r="C769" s="1" t="s">
        <v>3440</v>
      </c>
      <c r="D769" s="1" t="s">
        <v>3441</v>
      </c>
      <c r="E769" s="1">
        <v>11</v>
      </c>
      <c r="F769" s="1" t="s">
        <v>4682</v>
      </c>
      <c r="G769" s="1" t="s">
        <v>4801</v>
      </c>
      <c r="H769" s="1" t="s">
        <v>4802</v>
      </c>
      <c r="I769" s="1" t="s">
        <v>3233</v>
      </c>
      <c r="J769" s="1">
        <v>279.02999999999997</v>
      </c>
    </row>
    <row r="770" spans="2:10" ht="15.75" thickTop="1" x14ac:dyDescent="0.25">
      <c r="B770" s="1" t="s">
        <v>3227</v>
      </c>
      <c r="C770" s="1" t="s">
        <v>3440</v>
      </c>
      <c r="D770" s="1" t="s">
        <v>3441</v>
      </c>
      <c r="E770" s="1">
        <v>11</v>
      </c>
      <c r="F770" s="1" t="s">
        <v>4682</v>
      </c>
      <c r="G770" s="1" t="s">
        <v>4803</v>
      </c>
      <c r="H770" s="1" t="s">
        <v>4804</v>
      </c>
      <c r="I770" s="1" t="s">
        <v>3233</v>
      </c>
      <c r="J770" s="1">
        <v>90.82</v>
      </c>
    </row>
    <row r="771" spans="2:10" ht="15.75" thickTop="1" x14ac:dyDescent="0.25">
      <c r="B771" s="1" t="s">
        <v>3227</v>
      </c>
      <c r="C771" s="1" t="s">
        <v>3440</v>
      </c>
      <c r="D771" s="1" t="s">
        <v>3441</v>
      </c>
      <c r="E771" s="1">
        <v>11</v>
      </c>
      <c r="F771" s="1" t="s">
        <v>4682</v>
      </c>
      <c r="G771" s="1" t="s">
        <v>4805</v>
      </c>
      <c r="H771" s="1" t="s">
        <v>4806</v>
      </c>
      <c r="I771" s="1" t="s">
        <v>3233</v>
      </c>
      <c r="J771" s="1">
        <v>21.53</v>
      </c>
    </row>
    <row r="772" spans="2:10" ht="15.75" thickTop="1" x14ac:dyDescent="0.25">
      <c r="B772" s="1" t="s">
        <v>3227</v>
      </c>
      <c r="C772" s="1" t="s">
        <v>3440</v>
      </c>
      <c r="D772" s="1" t="s">
        <v>3441</v>
      </c>
      <c r="E772" s="1">
        <v>11</v>
      </c>
      <c r="F772" s="1" t="s">
        <v>4682</v>
      </c>
      <c r="G772" s="1" t="s">
        <v>4807</v>
      </c>
      <c r="H772" s="1" t="s">
        <v>4808</v>
      </c>
      <c r="I772" s="1" t="s">
        <v>3233</v>
      </c>
      <c r="J772" s="1">
        <v>249.32</v>
      </c>
    </row>
    <row r="773" spans="2:10" ht="15.75" thickTop="1" x14ac:dyDescent="0.25">
      <c r="B773" s="1" t="s">
        <v>3227</v>
      </c>
      <c r="C773" s="1" t="s">
        <v>3440</v>
      </c>
      <c r="D773" s="1" t="s">
        <v>3441</v>
      </c>
      <c r="E773" s="1">
        <v>11</v>
      </c>
      <c r="F773" s="1" t="s">
        <v>4682</v>
      </c>
      <c r="G773" s="1" t="s">
        <v>4809</v>
      </c>
      <c r="H773" s="1" t="s">
        <v>4810</v>
      </c>
      <c r="I773" s="1" t="s">
        <v>3233</v>
      </c>
      <c r="J773" s="1">
        <v>119.16</v>
      </c>
    </row>
    <row r="774" spans="2:10" ht="15.75" thickTop="1" x14ac:dyDescent="0.25">
      <c r="B774" s="1" t="s">
        <v>3227</v>
      </c>
      <c r="C774" s="1" t="s">
        <v>3440</v>
      </c>
      <c r="D774" s="1" t="s">
        <v>3441</v>
      </c>
      <c r="E774" s="1">
        <v>11</v>
      </c>
      <c r="F774" s="1" t="s">
        <v>4682</v>
      </c>
      <c r="G774" s="1" t="s">
        <v>4811</v>
      </c>
      <c r="H774" s="1" t="s">
        <v>4812</v>
      </c>
      <c r="I774" s="1" t="s">
        <v>3233</v>
      </c>
      <c r="J774" s="1">
        <v>436.89</v>
      </c>
    </row>
    <row r="775" spans="2:10" ht="15.75" thickTop="1" x14ac:dyDescent="0.25">
      <c r="B775" s="1" t="s">
        <v>3227</v>
      </c>
      <c r="C775" s="1" t="s">
        <v>3440</v>
      </c>
      <c r="D775" s="1" t="s">
        <v>3441</v>
      </c>
      <c r="E775" s="1">
        <v>11</v>
      </c>
      <c r="F775" s="1" t="s">
        <v>4682</v>
      </c>
      <c r="G775" s="1" t="s">
        <v>4813</v>
      </c>
      <c r="H775" s="1" t="s">
        <v>4814</v>
      </c>
      <c r="I775" s="1" t="s">
        <v>3233</v>
      </c>
      <c r="J775" s="1">
        <v>594.73</v>
      </c>
    </row>
    <row r="776" spans="2:10" ht="15.75" thickTop="1" x14ac:dyDescent="0.25">
      <c r="B776" s="1" t="s">
        <v>3227</v>
      </c>
      <c r="C776" s="1" t="s">
        <v>3440</v>
      </c>
      <c r="D776" s="1" t="s">
        <v>3441</v>
      </c>
      <c r="E776" s="1">
        <v>11</v>
      </c>
      <c r="F776" s="1" t="s">
        <v>4682</v>
      </c>
      <c r="G776" s="1" t="s">
        <v>4815</v>
      </c>
      <c r="H776" s="1" t="s">
        <v>4816</v>
      </c>
      <c r="I776" s="1" t="s">
        <v>3233</v>
      </c>
      <c r="J776" s="1">
        <v>162.1</v>
      </c>
    </row>
    <row r="777" spans="2:10" ht="15.75" thickTop="1" x14ac:dyDescent="0.25">
      <c r="B777" s="1" t="s">
        <v>3227</v>
      </c>
      <c r="C777" s="1" t="s">
        <v>3440</v>
      </c>
      <c r="D777" s="1" t="s">
        <v>3441</v>
      </c>
      <c r="E777" s="1">
        <v>11</v>
      </c>
      <c r="F777" s="1" t="s">
        <v>4682</v>
      </c>
      <c r="G777" s="1" t="s">
        <v>4817</v>
      </c>
      <c r="H777" s="1" t="s">
        <v>4818</v>
      </c>
      <c r="I777" s="1" t="s">
        <v>3233</v>
      </c>
      <c r="J777" s="1">
        <v>117</v>
      </c>
    </row>
    <row r="778" spans="2:10" ht="15.75" thickTop="1" x14ac:dyDescent="0.25">
      <c r="B778" s="1" t="s">
        <v>3227</v>
      </c>
      <c r="C778" s="1" t="s">
        <v>3440</v>
      </c>
      <c r="D778" s="1" t="s">
        <v>3441</v>
      </c>
      <c r="E778" s="1">
        <v>11</v>
      </c>
      <c r="F778" s="1" t="s">
        <v>4682</v>
      </c>
      <c r="G778" s="1" t="s">
        <v>4819</v>
      </c>
      <c r="H778" s="1" t="s">
        <v>4820</v>
      </c>
      <c r="I778" s="1" t="s">
        <v>3233</v>
      </c>
      <c r="J778" s="1">
        <v>275.88</v>
      </c>
    </row>
    <row r="779" spans="2:10" ht="15.75" thickTop="1" x14ac:dyDescent="0.25">
      <c r="B779" s="1" t="s">
        <v>3227</v>
      </c>
      <c r="C779" s="1" t="s">
        <v>3440</v>
      </c>
      <c r="D779" s="1" t="s">
        <v>3441</v>
      </c>
      <c r="E779" s="1">
        <v>11</v>
      </c>
      <c r="F779" s="1" t="s">
        <v>4682</v>
      </c>
      <c r="G779" s="1" t="s">
        <v>4821</v>
      </c>
      <c r="H779" s="1" t="s">
        <v>4822</v>
      </c>
      <c r="I779" s="1" t="s">
        <v>3233</v>
      </c>
      <c r="J779" s="1">
        <v>318.58999999999997</v>
      </c>
    </row>
    <row r="780" spans="2:10" ht="15.75" thickTop="1" x14ac:dyDescent="0.25">
      <c r="B780" s="1" t="s">
        <v>3227</v>
      </c>
      <c r="C780" s="1" t="s">
        <v>3440</v>
      </c>
      <c r="D780" s="1" t="s">
        <v>3441</v>
      </c>
      <c r="E780" s="1">
        <v>11</v>
      </c>
      <c r="F780" s="1" t="s">
        <v>4682</v>
      </c>
      <c r="G780" s="1" t="s">
        <v>4823</v>
      </c>
      <c r="H780" s="1" t="s">
        <v>4824</v>
      </c>
      <c r="I780" s="1" t="s">
        <v>3233</v>
      </c>
      <c r="J780" s="1">
        <v>319.17</v>
      </c>
    </row>
    <row r="781" spans="2:10" ht="15.75" thickTop="1" x14ac:dyDescent="0.25">
      <c r="B781" s="1" t="s">
        <v>3227</v>
      </c>
      <c r="C781" s="1" t="s">
        <v>3440</v>
      </c>
      <c r="D781" s="1" t="s">
        <v>3441</v>
      </c>
      <c r="E781" s="1">
        <v>11</v>
      </c>
      <c r="F781" s="1" t="s">
        <v>4682</v>
      </c>
      <c r="G781" s="1" t="s">
        <v>4825</v>
      </c>
      <c r="H781" s="1" t="s">
        <v>4826</v>
      </c>
      <c r="I781" s="1" t="s">
        <v>3233</v>
      </c>
      <c r="J781" s="1">
        <v>267.2</v>
      </c>
    </row>
    <row r="782" spans="2:10" ht="15.75" thickTop="1" x14ac:dyDescent="0.25">
      <c r="B782" s="1" t="s">
        <v>3227</v>
      </c>
      <c r="C782" s="1" t="s">
        <v>3440</v>
      </c>
      <c r="D782" s="1" t="s">
        <v>3441</v>
      </c>
      <c r="E782" s="1">
        <v>11</v>
      </c>
      <c r="F782" s="1" t="s">
        <v>4682</v>
      </c>
      <c r="G782" s="1" t="s">
        <v>4827</v>
      </c>
      <c r="H782" s="1" t="s">
        <v>4828</v>
      </c>
      <c r="I782" s="1" t="s">
        <v>3233</v>
      </c>
      <c r="J782" s="1">
        <v>503.86</v>
      </c>
    </row>
    <row r="783" spans="2:10" ht="15.75" thickTop="1" x14ac:dyDescent="0.25">
      <c r="B783" s="1" t="s">
        <v>3227</v>
      </c>
      <c r="C783" s="1" t="s">
        <v>3440</v>
      </c>
      <c r="D783" s="1" t="s">
        <v>3441</v>
      </c>
      <c r="E783" s="1">
        <v>11</v>
      </c>
      <c r="F783" s="1" t="s">
        <v>4682</v>
      </c>
      <c r="G783" s="1" t="s">
        <v>4829</v>
      </c>
      <c r="H783" s="1" t="s">
        <v>4830</v>
      </c>
      <c r="I783" s="1" t="s">
        <v>3233</v>
      </c>
      <c r="J783" s="1">
        <v>40.200000000000003</v>
      </c>
    </row>
    <row r="784" spans="2:10" ht="15.75" thickTop="1" x14ac:dyDescent="0.25">
      <c r="B784" s="1" t="s">
        <v>3227</v>
      </c>
      <c r="C784" s="1" t="s">
        <v>3440</v>
      </c>
      <c r="D784" s="1" t="s">
        <v>3441</v>
      </c>
      <c r="E784" s="1">
        <v>11</v>
      </c>
      <c r="F784" s="1" t="s">
        <v>4682</v>
      </c>
      <c r="G784" s="1" t="s">
        <v>4831</v>
      </c>
      <c r="H784" s="1" t="s">
        <v>4832</v>
      </c>
      <c r="I784" s="1" t="s">
        <v>3233</v>
      </c>
      <c r="J784" s="1">
        <v>58.57</v>
      </c>
    </row>
    <row r="785" spans="2:10" ht="15.75" thickTop="1" x14ac:dyDescent="0.25">
      <c r="B785" s="1" t="s">
        <v>3227</v>
      </c>
      <c r="C785" s="1" t="s">
        <v>3440</v>
      </c>
      <c r="D785" s="1" t="s">
        <v>3441</v>
      </c>
      <c r="E785" s="1">
        <v>11</v>
      </c>
      <c r="F785" s="1" t="s">
        <v>4682</v>
      </c>
      <c r="G785" s="1" t="s">
        <v>4833</v>
      </c>
      <c r="H785" s="1" t="s">
        <v>4834</v>
      </c>
      <c r="I785" s="1" t="s">
        <v>3233</v>
      </c>
      <c r="J785" s="1">
        <v>63.65</v>
      </c>
    </row>
    <row r="786" spans="2:10" ht="15.75" thickTop="1" x14ac:dyDescent="0.25">
      <c r="B786" s="1" t="s">
        <v>3227</v>
      </c>
      <c r="C786" s="1" t="s">
        <v>3440</v>
      </c>
      <c r="D786" s="1" t="s">
        <v>3441</v>
      </c>
      <c r="E786" s="1">
        <v>11</v>
      </c>
      <c r="F786" s="1" t="s">
        <v>4682</v>
      </c>
      <c r="G786" s="1" t="s">
        <v>4835</v>
      </c>
      <c r="H786" s="1" t="s">
        <v>4836</v>
      </c>
      <c r="I786" s="1" t="s">
        <v>3233</v>
      </c>
      <c r="J786" s="1">
        <v>96.31</v>
      </c>
    </row>
    <row r="787" spans="2:10" ht="15.75" thickTop="1" x14ac:dyDescent="0.25">
      <c r="B787" s="1" t="s">
        <v>3227</v>
      </c>
      <c r="C787" s="1" t="s">
        <v>3440</v>
      </c>
      <c r="D787" s="1" t="s">
        <v>3441</v>
      </c>
      <c r="E787" s="1">
        <v>11</v>
      </c>
      <c r="F787" s="1" t="s">
        <v>4682</v>
      </c>
      <c r="G787" s="1" t="s">
        <v>4837</v>
      </c>
      <c r="H787" s="1" t="s">
        <v>4838</v>
      </c>
      <c r="I787" s="1" t="s">
        <v>3233</v>
      </c>
      <c r="J787" s="1">
        <v>76.87</v>
      </c>
    </row>
    <row r="788" spans="2:10" ht="15.75" thickTop="1" x14ac:dyDescent="0.25">
      <c r="B788" s="1" t="s">
        <v>3227</v>
      </c>
      <c r="C788" s="1" t="s">
        <v>3440</v>
      </c>
      <c r="D788" s="1" t="s">
        <v>3441</v>
      </c>
      <c r="E788" s="1">
        <v>11</v>
      </c>
      <c r="F788" s="1" t="s">
        <v>4682</v>
      </c>
      <c r="G788" s="1" t="s">
        <v>4839</v>
      </c>
      <c r="H788" s="1" t="s">
        <v>4840</v>
      </c>
      <c r="I788" s="1" t="s">
        <v>3233</v>
      </c>
      <c r="J788" s="1">
        <v>120.6</v>
      </c>
    </row>
    <row r="789" spans="2:10" ht="15.75" thickTop="1" x14ac:dyDescent="0.25">
      <c r="B789" s="1" t="s">
        <v>3227</v>
      </c>
      <c r="C789" s="1" t="s">
        <v>3440</v>
      </c>
      <c r="D789" s="1" t="s">
        <v>3441</v>
      </c>
      <c r="E789" s="1">
        <v>11</v>
      </c>
      <c r="F789" s="1" t="s">
        <v>4682</v>
      </c>
      <c r="G789" s="1" t="s">
        <v>4841</v>
      </c>
      <c r="H789" s="1" t="s">
        <v>4842</v>
      </c>
      <c r="I789" s="1" t="s">
        <v>3233</v>
      </c>
      <c r="J789" s="1">
        <v>132.32</v>
      </c>
    </row>
    <row r="790" spans="2:10" ht="15.75" thickTop="1" x14ac:dyDescent="0.25">
      <c r="B790" s="1" t="s">
        <v>3227</v>
      </c>
      <c r="C790" s="1" t="s">
        <v>3440</v>
      </c>
      <c r="D790" s="1" t="s">
        <v>3441</v>
      </c>
      <c r="E790" s="1">
        <v>11</v>
      </c>
      <c r="F790" s="1" t="s">
        <v>4682</v>
      </c>
      <c r="G790" s="1" t="s">
        <v>4843</v>
      </c>
      <c r="H790" s="1" t="s">
        <v>4844</v>
      </c>
      <c r="I790" s="1" t="s">
        <v>3233</v>
      </c>
      <c r="J790" s="1">
        <v>179.36</v>
      </c>
    </row>
    <row r="791" spans="2:10" ht="15.75" thickTop="1" x14ac:dyDescent="0.25">
      <c r="B791" s="1" t="s">
        <v>3227</v>
      </c>
      <c r="C791" s="1" t="s">
        <v>3440</v>
      </c>
      <c r="D791" s="1" t="s">
        <v>3441</v>
      </c>
      <c r="E791" s="1">
        <v>11</v>
      </c>
      <c r="F791" s="1" t="s">
        <v>4682</v>
      </c>
      <c r="G791" s="1" t="s">
        <v>4845</v>
      </c>
      <c r="H791" s="1" t="s">
        <v>4846</v>
      </c>
      <c r="I791" s="1" t="s">
        <v>3233</v>
      </c>
      <c r="J791" s="1">
        <v>58.57</v>
      </c>
    </row>
    <row r="792" spans="2:10" ht="15.75" thickTop="1" x14ac:dyDescent="0.25">
      <c r="B792" s="1" t="s">
        <v>3227</v>
      </c>
      <c r="C792" s="1" t="s">
        <v>3440</v>
      </c>
      <c r="D792" s="1" t="s">
        <v>3441</v>
      </c>
      <c r="E792" s="1">
        <v>11</v>
      </c>
      <c r="F792" s="1" t="s">
        <v>4682</v>
      </c>
      <c r="G792" s="1" t="s">
        <v>4847</v>
      </c>
      <c r="H792" s="1" t="s">
        <v>4848</v>
      </c>
      <c r="I792" s="1" t="s">
        <v>3233</v>
      </c>
      <c r="J792" s="1">
        <v>259.51</v>
      </c>
    </row>
    <row r="793" spans="2:10" ht="15.75" thickTop="1" x14ac:dyDescent="0.25">
      <c r="B793" s="1" t="s">
        <v>3227</v>
      </c>
      <c r="C793" s="1" t="s">
        <v>3440</v>
      </c>
      <c r="D793" s="1" t="s">
        <v>3441</v>
      </c>
      <c r="E793" s="1">
        <v>11</v>
      </c>
      <c r="F793" s="1" t="s">
        <v>4682</v>
      </c>
      <c r="G793" s="1" t="s">
        <v>4849</v>
      </c>
      <c r="H793" s="1" t="s">
        <v>4850</v>
      </c>
      <c r="I793" s="1" t="s">
        <v>3233</v>
      </c>
      <c r="J793" s="1">
        <v>115.4</v>
      </c>
    </row>
    <row r="794" spans="2:10" ht="15.75" thickTop="1" x14ac:dyDescent="0.25">
      <c r="B794" s="1" t="s">
        <v>3227</v>
      </c>
      <c r="C794" s="1" t="s">
        <v>3440</v>
      </c>
      <c r="D794" s="1" t="s">
        <v>3441</v>
      </c>
      <c r="E794" s="1">
        <v>11</v>
      </c>
      <c r="F794" s="1" t="s">
        <v>4682</v>
      </c>
      <c r="G794" s="1" t="s">
        <v>4851</v>
      </c>
      <c r="H794" s="1" t="s">
        <v>4852</v>
      </c>
      <c r="I794" s="1" t="s">
        <v>3233</v>
      </c>
      <c r="J794" s="1">
        <v>76.87</v>
      </c>
    </row>
    <row r="795" spans="2:10" ht="15.75" thickTop="1" x14ac:dyDescent="0.25">
      <c r="B795" s="1" t="s">
        <v>3227</v>
      </c>
      <c r="C795" s="1" t="s">
        <v>3440</v>
      </c>
      <c r="D795" s="1" t="s">
        <v>3441</v>
      </c>
      <c r="E795" s="1">
        <v>11</v>
      </c>
      <c r="F795" s="1" t="s">
        <v>4682</v>
      </c>
      <c r="G795" s="1" t="s">
        <v>4853</v>
      </c>
      <c r="H795" s="1" t="s">
        <v>4854</v>
      </c>
      <c r="I795" s="1" t="s">
        <v>3233</v>
      </c>
      <c r="J795" s="1">
        <v>349.2</v>
      </c>
    </row>
    <row r="796" spans="2:10" ht="15.75" thickTop="1" x14ac:dyDescent="0.25">
      <c r="B796" s="1" t="s">
        <v>3227</v>
      </c>
      <c r="C796" s="1" t="s">
        <v>3440</v>
      </c>
      <c r="D796" s="1" t="s">
        <v>3441</v>
      </c>
      <c r="E796" s="1">
        <v>11</v>
      </c>
      <c r="F796" s="1" t="s">
        <v>4682</v>
      </c>
      <c r="G796" s="1" t="s">
        <v>4855</v>
      </c>
      <c r="H796" s="1" t="s">
        <v>4856</v>
      </c>
      <c r="I796" s="1" t="s">
        <v>3233</v>
      </c>
      <c r="J796" s="1">
        <v>501.3</v>
      </c>
    </row>
    <row r="797" spans="2:10" ht="15.75" thickTop="1" x14ac:dyDescent="0.25">
      <c r="B797" s="1" t="s">
        <v>3227</v>
      </c>
      <c r="C797" s="1" t="s">
        <v>3440</v>
      </c>
      <c r="D797" s="1" t="s">
        <v>3441</v>
      </c>
      <c r="E797" s="1">
        <v>11</v>
      </c>
      <c r="F797" s="1" t="s">
        <v>4682</v>
      </c>
      <c r="G797" s="1" t="s">
        <v>4857</v>
      </c>
      <c r="H797" s="1" t="s">
        <v>4858</v>
      </c>
      <c r="I797" s="1" t="s">
        <v>3233</v>
      </c>
      <c r="J797" s="1">
        <v>454.8</v>
      </c>
    </row>
    <row r="798" spans="2:10" ht="15.75" thickTop="1" x14ac:dyDescent="0.25">
      <c r="B798" s="1" t="s">
        <v>3227</v>
      </c>
      <c r="C798" s="1" t="s">
        <v>3440</v>
      </c>
      <c r="D798" s="1" t="s">
        <v>3441</v>
      </c>
      <c r="E798" s="1">
        <v>11</v>
      </c>
      <c r="F798" s="1" t="s">
        <v>4682</v>
      </c>
      <c r="G798" s="1" t="s">
        <v>4859</v>
      </c>
      <c r="H798" s="1" t="s">
        <v>4860</v>
      </c>
      <c r="I798" s="1" t="s">
        <v>3233</v>
      </c>
      <c r="J798" s="1">
        <v>510.26</v>
      </c>
    </row>
    <row r="799" spans="2:10" ht="15.75" thickTop="1" x14ac:dyDescent="0.25">
      <c r="B799" s="1" t="s">
        <v>3227</v>
      </c>
      <c r="C799" s="1" t="s">
        <v>3440</v>
      </c>
      <c r="D799" s="1" t="s">
        <v>3441</v>
      </c>
      <c r="E799" s="1">
        <v>11</v>
      </c>
      <c r="F799" s="1" t="s">
        <v>4682</v>
      </c>
      <c r="G799" s="1" t="s">
        <v>4861</v>
      </c>
      <c r="H799" s="1" t="s">
        <v>4862</v>
      </c>
      <c r="I799" s="1" t="s">
        <v>3233</v>
      </c>
      <c r="J799" s="1">
        <v>510.26</v>
      </c>
    </row>
    <row r="800" spans="2:10" ht="15.75" thickTop="1" x14ac:dyDescent="0.25">
      <c r="B800" s="1" t="s">
        <v>3227</v>
      </c>
      <c r="C800" s="1" t="s">
        <v>3440</v>
      </c>
      <c r="D800" s="1" t="s">
        <v>3441</v>
      </c>
      <c r="E800" s="1">
        <v>11</v>
      </c>
      <c r="F800" s="1" t="s">
        <v>4682</v>
      </c>
      <c r="G800" s="1" t="s">
        <v>4863</v>
      </c>
      <c r="H800" s="1" t="s">
        <v>4864</v>
      </c>
      <c r="I800" s="1" t="s">
        <v>3233</v>
      </c>
      <c r="J800" s="1">
        <v>0.61</v>
      </c>
    </row>
    <row r="801" spans="2:10" ht="15.75" thickTop="1" x14ac:dyDescent="0.25">
      <c r="B801" s="1" t="s">
        <v>3227</v>
      </c>
      <c r="C801" s="1" t="s">
        <v>3440</v>
      </c>
      <c r="D801" s="1" t="s">
        <v>3441</v>
      </c>
      <c r="E801" s="1">
        <v>11</v>
      </c>
      <c r="F801" s="1" t="s">
        <v>4682</v>
      </c>
      <c r="G801" s="1" t="s">
        <v>4865</v>
      </c>
      <c r="H801" s="1" t="s">
        <v>4866</v>
      </c>
      <c r="I801" s="1" t="s">
        <v>3233</v>
      </c>
      <c r="J801" s="1">
        <v>0.91</v>
      </c>
    </row>
    <row r="802" spans="2:10" ht="15.75" thickTop="1" x14ac:dyDescent="0.25">
      <c r="B802" s="1" t="s">
        <v>3227</v>
      </c>
      <c r="C802" s="1" t="s">
        <v>3440</v>
      </c>
      <c r="D802" s="1" t="s">
        <v>3441</v>
      </c>
      <c r="E802" s="1">
        <v>11</v>
      </c>
      <c r="F802" s="1" t="s">
        <v>4682</v>
      </c>
      <c r="G802" s="1" t="s">
        <v>4867</v>
      </c>
      <c r="H802" s="1" t="s">
        <v>4868</v>
      </c>
      <c r="I802" s="1" t="s">
        <v>3233</v>
      </c>
      <c r="J802" s="1">
        <v>1.78</v>
      </c>
    </row>
    <row r="803" spans="2:10" ht="15.75" thickTop="1" x14ac:dyDescent="0.25">
      <c r="B803" s="1" t="s">
        <v>3227</v>
      </c>
      <c r="C803" s="1" t="s">
        <v>3440</v>
      </c>
      <c r="D803" s="1" t="s">
        <v>3441</v>
      </c>
      <c r="E803" s="1">
        <v>11</v>
      </c>
      <c r="F803" s="1" t="s">
        <v>4682</v>
      </c>
      <c r="G803" s="1" t="s">
        <v>4869</v>
      </c>
      <c r="H803" s="1" t="s">
        <v>4870</v>
      </c>
      <c r="I803" s="1" t="s">
        <v>3233</v>
      </c>
      <c r="J803" s="1">
        <v>1.55</v>
      </c>
    </row>
    <row r="804" spans="2:10" ht="15.75" thickTop="1" x14ac:dyDescent="0.25">
      <c r="B804" s="1" t="s">
        <v>3227</v>
      </c>
      <c r="C804" s="1" t="s">
        <v>3440</v>
      </c>
      <c r="D804" s="1" t="s">
        <v>3441</v>
      </c>
      <c r="E804" s="1">
        <v>11</v>
      </c>
      <c r="F804" s="1" t="s">
        <v>4682</v>
      </c>
      <c r="G804" s="1" t="s">
        <v>4871</v>
      </c>
      <c r="H804" s="1" t="s">
        <v>4872</v>
      </c>
      <c r="I804" s="1" t="s">
        <v>3233</v>
      </c>
      <c r="J804" s="1">
        <v>3.57</v>
      </c>
    </row>
    <row r="805" spans="2:10" ht="15.75" thickTop="1" x14ac:dyDescent="0.25">
      <c r="B805" s="1" t="s">
        <v>3227</v>
      </c>
      <c r="C805" s="1" t="s">
        <v>3440</v>
      </c>
      <c r="D805" s="1" t="s">
        <v>3441</v>
      </c>
      <c r="E805" s="1">
        <v>11</v>
      </c>
      <c r="F805" s="1" t="s">
        <v>4682</v>
      </c>
      <c r="G805" s="1" t="s">
        <v>4873</v>
      </c>
      <c r="H805" s="1" t="s">
        <v>4874</v>
      </c>
      <c r="I805" s="1" t="s">
        <v>3233</v>
      </c>
      <c r="J805" s="1">
        <v>3.34</v>
      </c>
    </row>
    <row r="806" spans="2:10" ht="15.75" thickTop="1" x14ac:dyDescent="0.25">
      <c r="B806" s="1" t="s">
        <v>3227</v>
      </c>
      <c r="C806" s="1" t="s">
        <v>3440</v>
      </c>
      <c r="D806" s="1" t="s">
        <v>3441</v>
      </c>
      <c r="E806" s="1">
        <v>11</v>
      </c>
      <c r="F806" s="1" t="s">
        <v>4682</v>
      </c>
      <c r="G806" s="1" t="s">
        <v>4875</v>
      </c>
      <c r="H806" s="1" t="s">
        <v>4876</v>
      </c>
      <c r="I806" s="1" t="s">
        <v>3233</v>
      </c>
      <c r="J806" s="1">
        <v>3.27</v>
      </c>
    </row>
    <row r="807" spans="2:10" ht="15.75" thickTop="1" x14ac:dyDescent="0.25">
      <c r="B807" s="1" t="s">
        <v>3227</v>
      </c>
      <c r="C807" s="1" t="s">
        <v>3440</v>
      </c>
      <c r="D807" s="1" t="s">
        <v>3441</v>
      </c>
      <c r="E807" s="1">
        <v>11</v>
      </c>
      <c r="F807" s="1" t="s">
        <v>4682</v>
      </c>
      <c r="G807" s="1" t="s">
        <v>4877</v>
      </c>
      <c r="H807" s="1" t="s">
        <v>4878</v>
      </c>
      <c r="I807" s="1" t="s">
        <v>3233</v>
      </c>
      <c r="J807" s="1">
        <v>593.08000000000004</v>
      </c>
    </row>
    <row r="808" spans="2:10" ht="15.75" thickTop="1" x14ac:dyDescent="0.25">
      <c r="B808" s="1" t="s">
        <v>3227</v>
      </c>
      <c r="C808" s="1" t="s">
        <v>3440</v>
      </c>
      <c r="D808" s="1" t="s">
        <v>3441</v>
      </c>
      <c r="E808" s="1">
        <v>11</v>
      </c>
      <c r="F808" s="1" t="s">
        <v>4682</v>
      </c>
      <c r="G808" s="1" t="s">
        <v>4879</v>
      </c>
      <c r="H808" s="1" t="s">
        <v>4880</v>
      </c>
      <c r="I808" s="1" t="s">
        <v>3233</v>
      </c>
      <c r="J808" s="1">
        <v>146.31</v>
      </c>
    </row>
    <row r="809" spans="2:10" ht="15.75" thickTop="1" x14ac:dyDescent="0.25">
      <c r="B809" s="1" t="s">
        <v>3227</v>
      </c>
      <c r="C809" s="1" t="s">
        <v>3440</v>
      </c>
      <c r="D809" s="1" t="s">
        <v>3441</v>
      </c>
      <c r="E809" s="1">
        <v>11</v>
      </c>
      <c r="F809" s="1" t="s">
        <v>4682</v>
      </c>
      <c r="G809" s="1" t="s">
        <v>4881</v>
      </c>
      <c r="H809" s="1" t="s">
        <v>4882</v>
      </c>
      <c r="I809" s="1" t="s">
        <v>3233</v>
      </c>
      <c r="J809" s="1">
        <v>910.16</v>
      </c>
    </row>
    <row r="810" spans="2:10" ht="15.75" thickTop="1" x14ac:dyDescent="0.25">
      <c r="B810" s="1" t="s">
        <v>3227</v>
      </c>
      <c r="C810" s="1" t="s">
        <v>3440</v>
      </c>
      <c r="D810" s="1" t="s">
        <v>3441</v>
      </c>
      <c r="E810" s="1">
        <v>9</v>
      </c>
      <c r="F810" s="1" t="s">
        <v>4883</v>
      </c>
      <c r="G810" s="1" t="s">
        <v>4884</v>
      </c>
      <c r="H810" s="1" t="s">
        <v>4885</v>
      </c>
      <c r="I810" s="1" t="s">
        <v>3445</v>
      </c>
      <c r="J810" s="1">
        <v>1.24</v>
      </c>
    </row>
    <row r="811" spans="2:10" ht="15.75" thickTop="1" x14ac:dyDescent="0.25">
      <c r="B811" s="1" t="s">
        <v>3227</v>
      </c>
      <c r="C811" s="1" t="s">
        <v>3440</v>
      </c>
      <c r="D811" s="1" t="s">
        <v>3441</v>
      </c>
      <c r="E811" s="1">
        <v>9</v>
      </c>
      <c r="F811" s="1" t="s">
        <v>4883</v>
      </c>
      <c r="G811" s="1" t="s">
        <v>4886</v>
      </c>
      <c r="H811" s="1" t="s">
        <v>4887</v>
      </c>
      <c r="I811" s="1" t="s">
        <v>3445</v>
      </c>
      <c r="J811" s="1">
        <v>0.41</v>
      </c>
    </row>
    <row r="812" spans="2:10" ht="15.75" thickTop="1" x14ac:dyDescent="0.25">
      <c r="B812" s="1" t="s">
        <v>3227</v>
      </c>
      <c r="C812" s="1" t="s">
        <v>3440</v>
      </c>
      <c r="D812" s="1" t="s">
        <v>3441</v>
      </c>
      <c r="E812" s="1">
        <v>9</v>
      </c>
      <c r="F812" s="1" t="s">
        <v>4883</v>
      </c>
      <c r="G812" s="1" t="s">
        <v>4888</v>
      </c>
      <c r="H812" s="1" t="s">
        <v>4889</v>
      </c>
      <c r="I812" s="1" t="s">
        <v>3233</v>
      </c>
      <c r="J812" s="1">
        <v>2.1800000000000002</v>
      </c>
    </row>
    <row r="813" spans="2:10" ht="15.75" thickTop="1" x14ac:dyDescent="0.25">
      <c r="B813" s="1" t="s">
        <v>3227</v>
      </c>
      <c r="C813" s="1" t="s">
        <v>3440</v>
      </c>
      <c r="D813" s="1" t="s">
        <v>3441</v>
      </c>
      <c r="E813" s="1">
        <v>9</v>
      </c>
      <c r="F813" s="1" t="s">
        <v>4883</v>
      </c>
      <c r="G813" s="1" t="s">
        <v>4890</v>
      </c>
      <c r="H813" s="1" t="s">
        <v>4891</v>
      </c>
      <c r="I813" s="1" t="s">
        <v>3233</v>
      </c>
      <c r="J813" s="1">
        <v>0.18</v>
      </c>
    </row>
    <row r="814" spans="2:10" ht="15.75" thickTop="1" x14ac:dyDescent="0.25">
      <c r="B814" s="1" t="s">
        <v>3227</v>
      </c>
      <c r="C814" s="1" t="s">
        <v>3440</v>
      </c>
      <c r="D814" s="1" t="s">
        <v>3441</v>
      </c>
      <c r="E814" s="1">
        <v>9</v>
      </c>
      <c r="F814" s="1" t="s">
        <v>4883</v>
      </c>
      <c r="G814" s="1" t="s">
        <v>4892</v>
      </c>
      <c r="H814" s="1" t="s">
        <v>4893</v>
      </c>
      <c r="I814" s="1" t="s">
        <v>3445</v>
      </c>
      <c r="J814" s="1">
        <v>7.0000000000000007E-2</v>
      </c>
    </row>
    <row r="815" spans="2:10" ht="15.75" thickTop="1" x14ac:dyDescent="0.25">
      <c r="B815" s="1" t="s">
        <v>3227</v>
      </c>
      <c r="C815" s="1" t="s">
        <v>3440</v>
      </c>
      <c r="D815" s="1" t="s">
        <v>3441</v>
      </c>
      <c r="E815" s="1">
        <v>9</v>
      </c>
      <c r="F815" s="1" t="s">
        <v>4883</v>
      </c>
      <c r="G815" s="1" t="s">
        <v>4894</v>
      </c>
      <c r="H815" s="1" t="s">
        <v>4895</v>
      </c>
      <c r="I815" s="1" t="s">
        <v>3445</v>
      </c>
      <c r="J815" s="1">
        <v>5.17</v>
      </c>
    </row>
    <row r="816" spans="2:10" ht="15.75" thickTop="1" x14ac:dyDescent="0.25">
      <c r="B816" s="1" t="s">
        <v>3227</v>
      </c>
      <c r="C816" s="1" t="s">
        <v>3440</v>
      </c>
      <c r="D816" s="1" t="s">
        <v>3441</v>
      </c>
      <c r="E816" s="1">
        <v>9</v>
      </c>
      <c r="F816" s="1" t="s">
        <v>4883</v>
      </c>
      <c r="G816" s="1" t="s">
        <v>4896</v>
      </c>
      <c r="H816" s="1" t="s">
        <v>4897</v>
      </c>
      <c r="I816" s="1" t="s">
        <v>3233</v>
      </c>
      <c r="J816" s="1">
        <v>0.65</v>
      </c>
    </row>
    <row r="817" spans="2:10" ht="15.75" thickTop="1" x14ac:dyDescent="0.25">
      <c r="B817" s="1" t="s">
        <v>3227</v>
      </c>
      <c r="C817" s="1" t="s">
        <v>3440</v>
      </c>
      <c r="D817" s="1" t="s">
        <v>3441</v>
      </c>
      <c r="E817" s="1">
        <v>9</v>
      </c>
      <c r="F817" s="1" t="s">
        <v>4883</v>
      </c>
      <c r="G817" s="1" t="s">
        <v>4898</v>
      </c>
      <c r="H817" s="1" t="s">
        <v>4899</v>
      </c>
      <c r="I817" s="1" t="s">
        <v>3233</v>
      </c>
      <c r="J817" s="1">
        <v>0.97</v>
      </c>
    </row>
    <row r="818" spans="2:10" ht="15.75" thickTop="1" x14ac:dyDescent="0.25">
      <c r="B818" s="1" t="s">
        <v>3227</v>
      </c>
      <c r="C818" s="1" t="s">
        <v>3440</v>
      </c>
      <c r="D818" s="1" t="s">
        <v>3441</v>
      </c>
      <c r="E818" s="1">
        <v>9</v>
      </c>
      <c r="F818" s="1" t="s">
        <v>4883</v>
      </c>
      <c r="G818" s="1" t="s">
        <v>4900</v>
      </c>
      <c r="H818" s="1" t="s">
        <v>4901</v>
      </c>
      <c r="I818" s="1" t="s">
        <v>3233</v>
      </c>
      <c r="J818" s="1">
        <v>1.3</v>
      </c>
    </row>
    <row r="819" spans="2:10" ht="15.75" thickTop="1" x14ac:dyDescent="0.25">
      <c r="B819" s="1" t="s">
        <v>3227</v>
      </c>
      <c r="C819" s="1" t="s">
        <v>3440</v>
      </c>
      <c r="D819" s="1" t="s">
        <v>3441</v>
      </c>
      <c r="E819" s="1">
        <v>9</v>
      </c>
      <c r="F819" s="1" t="s">
        <v>4883</v>
      </c>
      <c r="G819" s="1" t="s">
        <v>4902</v>
      </c>
      <c r="H819" s="1" t="s">
        <v>4903</v>
      </c>
      <c r="I819" s="1" t="s">
        <v>3233</v>
      </c>
      <c r="J819" s="1">
        <v>1.62</v>
      </c>
    </row>
    <row r="820" spans="2:10" ht="15.75" thickTop="1" x14ac:dyDescent="0.25">
      <c r="B820" s="1" t="s">
        <v>3227</v>
      </c>
      <c r="C820" s="1" t="s">
        <v>3440</v>
      </c>
      <c r="D820" s="1" t="s">
        <v>3441</v>
      </c>
      <c r="E820" s="1">
        <v>9</v>
      </c>
      <c r="F820" s="1" t="s">
        <v>4883</v>
      </c>
      <c r="G820" s="1" t="s">
        <v>4904</v>
      </c>
      <c r="H820" s="1" t="s">
        <v>4905</v>
      </c>
      <c r="I820" s="1" t="s">
        <v>3233</v>
      </c>
      <c r="J820" s="1">
        <v>1.64</v>
      </c>
    </row>
    <row r="821" spans="2:10" ht="15.75" thickTop="1" x14ac:dyDescent="0.25">
      <c r="B821" s="1" t="s">
        <v>3227</v>
      </c>
      <c r="C821" s="1" t="s">
        <v>3440</v>
      </c>
      <c r="D821" s="1" t="s">
        <v>3441</v>
      </c>
      <c r="E821" s="1">
        <v>9</v>
      </c>
      <c r="F821" s="1" t="s">
        <v>4883</v>
      </c>
      <c r="G821" s="1" t="s">
        <v>4906</v>
      </c>
      <c r="H821" s="1" t="s">
        <v>4907</v>
      </c>
      <c r="I821" s="1" t="s">
        <v>3233</v>
      </c>
      <c r="J821" s="1">
        <v>1.85</v>
      </c>
    </row>
    <row r="822" spans="2:10" ht="15.75" thickTop="1" x14ac:dyDescent="0.25">
      <c r="B822" s="1" t="s">
        <v>3227</v>
      </c>
      <c r="C822" s="1" t="s">
        <v>3440</v>
      </c>
      <c r="D822" s="1" t="s">
        <v>3441</v>
      </c>
      <c r="E822" s="1">
        <v>9</v>
      </c>
      <c r="F822" s="1" t="s">
        <v>4883</v>
      </c>
      <c r="G822" s="1" t="s">
        <v>4908</v>
      </c>
      <c r="H822" s="1" t="s">
        <v>4909</v>
      </c>
      <c r="I822" s="1" t="s">
        <v>3233</v>
      </c>
      <c r="J822" s="1">
        <v>1.62</v>
      </c>
    </row>
    <row r="823" spans="2:10" ht="15.75" thickTop="1" x14ac:dyDescent="0.25">
      <c r="B823" s="1" t="s">
        <v>3227</v>
      </c>
      <c r="C823" s="1" t="s">
        <v>3440</v>
      </c>
      <c r="D823" s="1" t="s">
        <v>3441</v>
      </c>
      <c r="E823" s="1">
        <v>9</v>
      </c>
      <c r="F823" s="1" t="s">
        <v>4883</v>
      </c>
      <c r="G823" s="1" t="s">
        <v>4910</v>
      </c>
      <c r="H823" s="1" t="s">
        <v>4911</v>
      </c>
      <c r="I823" s="1" t="s">
        <v>3233</v>
      </c>
      <c r="J823" s="1">
        <v>0.94</v>
      </c>
    </row>
    <row r="824" spans="2:10" ht="15.75" thickTop="1" x14ac:dyDescent="0.25">
      <c r="B824" s="1" t="s">
        <v>3227</v>
      </c>
      <c r="C824" s="1" t="s">
        <v>3440</v>
      </c>
      <c r="D824" s="1" t="s">
        <v>3441</v>
      </c>
      <c r="E824" s="1">
        <v>9</v>
      </c>
      <c r="F824" s="1" t="s">
        <v>4883</v>
      </c>
      <c r="G824" s="1" t="s">
        <v>4912</v>
      </c>
      <c r="H824" s="1" t="s">
        <v>4913</v>
      </c>
      <c r="I824" s="1" t="s">
        <v>4914</v>
      </c>
      <c r="J824" s="1">
        <v>0.23</v>
      </c>
    </row>
    <row r="825" spans="2:10" ht="15.75" thickTop="1" x14ac:dyDescent="0.25">
      <c r="B825" s="1" t="s">
        <v>3227</v>
      </c>
      <c r="C825" s="1" t="s">
        <v>3440</v>
      </c>
      <c r="D825" s="1" t="s">
        <v>3441</v>
      </c>
      <c r="E825" s="1">
        <v>9</v>
      </c>
      <c r="F825" s="1" t="s">
        <v>4883</v>
      </c>
      <c r="G825" s="1" t="s">
        <v>4915</v>
      </c>
      <c r="H825" s="1" t="s">
        <v>4916</v>
      </c>
      <c r="I825" s="1" t="s">
        <v>3233</v>
      </c>
      <c r="J825" s="1">
        <v>8.57</v>
      </c>
    </row>
    <row r="826" spans="2:10" ht="15.75" thickTop="1" x14ac:dyDescent="0.25">
      <c r="B826" s="1" t="s">
        <v>3227</v>
      </c>
      <c r="C826" s="1" t="s">
        <v>3440</v>
      </c>
      <c r="D826" s="1" t="s">
        <v>3441</v>
      </c>
      <c r="E826" s="1">
        <v>9</v>
      </c>
      <c r="F826" s="1" t="s">
        <v>4883</v>
      </c>
      <c r="G826" s="1" t="s">
        <v>4917</v>
      </c>
      <c r="H826" s="1" t="s">
        <v>4918</v>
      </c>
      <c r="I826" s="1" t="s">
        <v>3445</v>
      </c>
      <c r="J826" s="1">
        <v>0.22</v>
      </c>
    </row>
    <row r="827" spans="2:10" ht="15.75" thickTop="1" x14ac:dyDescent="0.25">
      <c r="B827" s="1" t="s">
        <v>3227</v>
      </c>
      <c r="C827" s="1" t="s">
        <v>3440</v>
      </c>
      <c r="D827" s="1" t="s">
        <v>3441</v>
      </c>
      <c r="E827" s="1">
        <v>9</v>
      </c>
      <c r="F827" s="1" t="s">
        <v>4883</v>
      </c>
      <c r="G827" s="1" t="s">
        <v>4919</v>
      </c>
      <c r="H827" s="1" t="s">
        <v>4920</v>
      </c>
      <c r="I827" s="1" t="s">
        <v>3233</v>
      </c>
      <c r="J827" s="1">
        <v>1.1200000000000001</v>
      </c>
    </row>
    <row r="828" spans="2:10" ht="15.75" thickTop="1" x14ac:dyDescent="0.25">
      <c r="B828" s="1" t="s">
        <v>3227</v>
      </c>
      <c r="C828" s="1" t="s">
        <v>3440</v>
      </c>
      <c r="D828" s="1" t="s">
        <v>3441</v>
      </c>
      <c r="E828" s="1">
        <v>9</v>
      </c>
      <c r="F828" s="1" t="s">
        <v>4883</v>
      </c>
      <c r="G828" s="1" t="s">
        <v>4921</v>
      </c>
      <c r="H828" s="1" t="s">
        <v>4922</v>
      </c>
      <c r="I828" s="1" t="s">
        <v>3233</v>
      </c>
      <c r="J828" s="1">
        <v>13.8</v>
      </c>
    </row>
    <row r="829" spans="2:10" ht="15.75" thickTop="1" x14ac:dyDescent="0.25">
      <c r="B829" s="1" t="s">
        <v>3227</v>
      </c>
      <c r="C829" s="1" t="s">
        <v>3440</v>
      </c>
      <c r="D829" s="1" t="s">
        <v>3441</v>
      </c>
      <c r="E829" s="1">
        <v>9</v>
      </c>
      <c r="F829" s="1" t="s">
        <v>4883</v>
      </c>
      <c r="G829" s="1" t="s">
        <v>4923</v>
      </c>
      <c r="H829" s="1" t="s">
        <v>4924</v>
      </c>
      <c r="I829" s="1" t="s">
        <v>3233</v>
      </c>
      <c r="J829" s="1">
        <v>16.5</v>
      </c>
    </row>
    <row r="830" spans="2:10" ht="15.75" thickTop="1" x14ac:dyDescent="0.25">
      <c r="B830" s="1" t="s">
        <v>3227</v>
      </c>
      <c r="C830" s="1" t="s">
        <v>3440</v>
      </c>
      <c r="D830" s="1" t="s">
        <v>3441</v>
      </c>
      <c r="E830" s="1">
        <v>9</v>
      </c>
      <c r="F830" s="1" t="s">
        <v>4883</v>
      </c>
      <c r="G830" s="1" t="s">
        <v>4925</v>
      </c>
      <c r="H830" s="1" t="s">
        <v>4926</v>
      </c>
      <c r="I830" s="1" t="s">
        <v>3233</v>
      </c>
      <c r="J830" s="1">
        <v>0.4</v>
      </c>
    </row>
    <row r="831" spans="2:10" ht="15.75" thickTop="1" x14ac:dyDescent="0.25">
      <c r="B831" s="1" t="s">
        <v>3227</v>
      </c>
      <c r="C831" s="1" t="s">
        <v>3440</v>
      </c>
      <c r="D831" s="1" t="s">
        <v>3441</v>
      </c>
      <c r="E831" s="1">
        <v>9</v>
      </c>
      <c r="F831" s="1" t="s">
        <v>4883</v>
      </c>
      <c r="G831" s="1" t="s">
        <v>4927</v>
      </c>
      <c r="H831" s="1" t="s">
        <v>4928</v>
      </c>
      <c r="I831" s="1" t="s">
        <v>3445</v>
      </c>
      <c r="J831" s="1">
        <v>3.25</v>
      </c>
    </row>
    <row r="832" spans="2:10" ht="15.75" thickTop="1" x14ac:dyDescent="0.25">
      <c r="B832" s="1" t="s">
        <v>3227</v>
      </c>
      <c r="C832" s="1" t="s">
        <v>3440</v>
      </c>
      <c r="D832" s="1" t="s">
        <v>3441</v>
      </c>
      <c r="E832" s="1">
        <v>95</v>
      </c>
      <c r="F832" s="1" t="s">
        <v>3290</v>
      </c>
      <c r="G832" s="1" t="s">
        <v>4929</v>
      </c>
      <c r="H832" s="1" t="s">
        <v>4930</v>
      </c>
      <c r="I832" s="1" t="s">
        <v>3233</v>
      </c>
      <c r="J832" s="1">
        <v>13.72</v>
      </c>
    </row>
    <row r="833" spans="2:10" ht="15.75" thickTop="1" x14ac:dyDescent="0.25">
      <c r="B833" s="1" t="s">
        <v>3227</v>
      </c>
      <c r="C833" s="1" t="s">
        <v>4931</v>
      </c>
      <c r="D833" s="1" t="s">
        <v>4932</v>
      </c>
      <c r="E833" s="1">
        <v>32</v>
      </c>
      <c r="F833" s="1" t="s">
        <v>4933</v>
      </c>
      <c r="G833" s="1" t="s">
        <v>4934</v>
      </c>
      <c r="H833" s="1" t="s">
        <v>4935</v>
      </c>
      <c r="I833" s="1" t="s">
        <v>3233</v>
      </c>
      <c r="J833" s="1">
        <v>216.13</v>
      </c>
    </row>
    <row r="834" spans="2:10" ht="15.75" thickTop="1" x14ac:dyDescent="0.25">
      <c r="B834" s="1" t="s">
        <v>3227</v>
      </c>
      <c r="C834" s="1" t="s">
        <v>4931</v>
      </c>
      <c r="D834" s="1" t="s">
        <v>4932</v>
      </c>
      <c r="E834" s="1">
        <v>32</v>
      </c>
      <c r="F834" s="1" t="s">
        <v>4933</v>
      </c>
      <c r="G834" s="1" t="s">
        <v>4936</v>
      </c>
      <c r="H834" s="1" t="s">
        <v>4937</v>
      </c>
      <c r="I834" s="1" t="s">
        <v>3233</v>
      </c>
      <c r="J834" s="1">
        <v>1318.18</v>
      </c>
    </row>
    <row r="835" spans="2:10" ht="15.75" thickTop="1" x14ac:dyDescent="0.25">
      <c r="B835" s="1" t="s">
        <v>3227</v>
      </c>
      <c r="C835" s="1" t="s">
        <v>4931</v>
      </c>
      <c r="D835" s="1" t="s">
        <v>4932</v>
      </c>
      <c r="E835" s="1">
        <v>32</v>
      </c>
      <c r="F835" s="1" t="s">
        <v>4933</v>
      </c>
      <c r="G835" s="1" t="s">
        <v>4938</v>
      </c>
      <c r="H835" s="1" t="s">
        <v>4939</v>
      </c>
      <c r="I835" s="1" t="s">
        <v>3233</v>
      </c>
      <c r="J835" s="1">
        <v>638.58000000000004</v>
      </c>
    </row>
    <row r="836" spans="2:10" ht="15.75" thickTop="1" x14ac:dyDescent="0.25">
      <c r="B836" s="1" t="s">
        <v>3227</v>
      </c>
      <c r="C836" s="1" t="s">
        <v>4931</v>
      </c>
      <c r="D836" s="1" t="s">
        <v>4932</v>
      </c>
      <c r="E836" s="1">
        <v>32</v>
      </c>
      <c r="F836" s="1" t="s">
        <v>4933</v>
      </c>
      <c r="G836" s="1" t="s">
        <v>4940</v>
      </c>
      <c r="H836" s="1" t="s">
        <v>4941</v>
      </c>
      <c r="I836" s="1" t="s">
        <v>3233</v>
      </c>
      <c r="J836" s="1">
        <v>914.71</v>
      </c>
    </row>
    <row r="837" spans="2:10" ht="15.75" thickTop="1" x14ac:dyDescent="0.25">
      <c r="B837" s="1" t="s">
        <v>3227</v>
      </c>
      <c r="C837" s="1" t="s">
        <v>4931</v>
      </c>
      <c r="D837" s="1" t="s">
        <v>4932</v>
      </c>
      <c r="E837" s="1">
        <v>32</v>
      </c>
      <c r="F837" s="1" t="s">
        <v>4933</v>
      </c>
      <c r="G837" s="1" t="s">
        <v>4942</v>
      </c>
      <c r="H837" s="1" t="s">
        <v>4943</v>
      </c>
      <c r="I837" s="1" t="s">
        <v>3233</v>
      </c>
      <c r="J837" s="1">
        <v>936.25</v>
      </c>
    </row>
    <row r="838" spans="2:10" ht="15.75" thickTop="1" x14ac:dyDescent="0.25">
      <c r="B838" s="1" t="s">
        <v>3227</v>
      </c>
      <c r="C838" s="1" t="s">
        <v>4931</v>
      </c>
      <c r="D838" s="1" t="s">
        <v>4932</v>
      </c>
      <c r="E838" s="1">
        <v>32</v>
      </c>
      <c r="F838" s="1" t="s">
        <v>4933</v>
      </c>
      <c r="G838" s="1" t="s">
        <v>4944</v>
      </c>
      <c r="H838" s="1" t="s">
        <v>4945</v>
      </c>
      <c r="I838" s="1" t="s">
        <v>3233</v>
      </c>
      <c r="J838" s="1">
        <v>581.03</v>
      </c>
    </row>
    <row r="839" spans="2:10" ht="15.75" thickTop="1" x14ac:dyDescent="0.25">
      <c r="B839" s="1" t="s">
        <v>3227</v>
      </c>
      <c r="C839" s="1" t="s">
        <v>4931</v>
      </c>
      <c r="D839" s="1" t="s">
        <v>4932</v>
      </c>
      <c r="E839" s="1">
        <v>32</v>
      </c>
      <c r="F839" s="1" t="s">
        <v>4933</v>
      </c>
      <c r="G839" s="1" t="s">
        <v>4946</v>
      </c>
      <c r="H839" s="1" t="s">
        <v>4947</v>
      </c>
      <c r="I839" s="1" t="s">
        <v>3233</v>
      </c>
      <c r="J839" s="1">
        <v>132.32</v>
      </c>
    </row>
    <row r="840" spans="2:10" ht="15.75" thickTop="1" x14ac:dyDescent="0.25">
      <c r="B840" s="1" t="s">
        <v>3227</v>
      </c>
      <c r="C840" s="1" t="s">
        <v>4931</v>
      </c>
      <c r="D840" s="1" t="s">
        <v>4932</v>
      </c>
      <c r="E840" s="1">
        <v>32</v>
      </c>
      <c r="F840" s="1" t="s">
        <v>4933</v>
      </c>
      <c r="G840" s="1" t="s">
        <v>4948</v>
      </c>
      <c r="H840" s="1" t="s">
        <v>4949</v>
      </c>
      <c r="I840" s="1" t="s">
        <v>3233</v>
      </c>
      <c r="J840" s="1">
        <v>260.72000000000003</v>
      </c>
    </row>
    <row r="841" spans="2:10" ht="15.75" thickTop="1" x14ac:dyDescent="0.25">
      <c r="B841" s="1" t="s">
        <v>3227</v>
      </c>
      <c r="C841" s="1" t="s">
        <v>4931</v>
      </c>
      <c r="D841" s="1" t="s">
        <v>4932</v>
      </c>
      <c r="E841" s="1">
        <v>32</v>
      </c>
      <c r="F841" s="1" t="s">
        <v>4933</v>
      </c>
      <c r="G841" s="1" t="s">
        <v>4950</v>
      </c>
      <c r="H841" s="1" t="s">
        <v>4951</v>
      </c>
      <c r="I841" s="1" t="s">
        <v>3233</v>
      </c>
      <c r="J841" s="1">
        <v>282.14999999999998</v>
      </c>
    </row>
    <row r="842" spans="2:10" ht="15.75" thickTop="1" x14ac:dyDescent="0.25">
      <c r="B842" s="1" t="s">
        <v>3227</v>
      </c>
      <c r="C842" s="1" t="s">
        <v>4931</v>
      </c>
      <c r="D842" s="1" t="s">
        <v>4932</v>
      </c>
      <c r="E842" s="1">
        <v>31</v>
      </c>
      <c r="F842" s="1" t="s">
        <v>4952</v>
      </c>
      <c r="G842" s="1" t="s">
        <v>4953</v>
      </c>
      <c r="H842" s="1" t="s">
        <v>4954</v>
      </c>
      <c r="I842" s="1" t="s">
        <v>3233</v>
      </c>
      <c r="J842" s="1">
        <v>18.87</v>
      </c>
    </row>
    <row r="843" spans="2:10" ht="15.75" thickTop="1" x14ac:dyDescent="0.25">
      <c r="B843" s="1" t="s">
        <v>3227</v>
      </c>
      <c r="C843" s="1" t="s">
        <v>4931</v>
      </c>
      <c r="D843" s="1" t="s">
        <v>4932</v>
      </c>
      <c r="E843" s="1">
        <v>31</v>
      </c>
      <c r="F843" s="1" t="s">
        <v>4952</v>
      </c>
      <c r="G843" s="1" t="s">
        <v>4955</v>
      </c>
      <c r="H843" s="1" t="s">
        <v>4956</v>
      </c>
      <c r="I843" s="1" t="s">
        <v>3233</v>
      </c>
      <c r="J843" s="1">
        <v>13.91</v>
      </c>
    </row>
    <row r="844" spans="2:10" ht="15.75" thickTop="1" x14ac:dyDescent="0.25">
      <c r="B844" s="1" t="s">
        <v>3227</v>
      </c>
      <c r="C844" s="1" t="s">
        <v>4931</v>
      </c>
      <c r="D844" s="1" t="s">
        <v>4932</v>
      </c>
      <c r="E844" s="1">
        <v>31</v>
      </c>
      <c r="F844" s="1" t="s">
        <v>4952</v>
      </c>
      <c r="G844" s="1" t="s">
        <v>4957</v>
      </c>
      <c r="H844" s="1" t="s">
        <v>4958</v>
      </c>
      <c r="I844" s="1" t="s">
        <v>3233</v>
      </c>
      <c r="J844" s="1">
        <v>5.15</v>
      </c>
    </row>
    <row r="845" spans="2:10" ht="15.75" thickTop="1" x14ac:dyDescent="0.25">
      <c r="B845" s="1" t="s">
        <v>3227</v>
      </c>
      <c r="C845" s="1" t="s">
        <v>4931</v>
      </c>
      <c r="D845" s="1" t="s">
        <v>4932</v>
      </c>
      <c r="E845" s="1">
        <v>31</v>
      </c>
      <c r="F845" s="1" t="s">
        <v>4952</v>
      </c>
      <c r="G845" s="1" t="s">
        <v>4959</v>
      </c>
      <c r="H845" s="1" t="s">
        <v>4960</v>
      </c>
      <c r="I845" s="1" t="s">
        <v>3233</v>
      </c>
      <c r="J845" s="1">
        <v>5.78</v>
      </c>
    </row>
    <row r="846" spans="2:10" ht="15.75" thickTop="1" x14ac:dyDescent="0.25">
      <c r="B846" s="1" t="s">
        <v>3227</v>
      </c>
      <c r="C846" s="1" t="s">
        <v>4931</v>
      </c>
      <c r="D846" s="1" t="s">
        <v>4932</v>
      </c>
      <c r="E846" s="1">
        <v>31</v>
      </c>
      <c r="F846" s="1" t="s">
        <v>4952</v>
      </c>
      <c r="G846" s="1" t="s">
        <v>4961</v>
      </c>
      <c r="H846" s="1" t="s">
        <v>4962</v>
      </c>
      <c r="I846" s="1" t="s">
        <v>3233</v>
      </c>
      <c r="J846" s="1">
        <v>43.81</v>
      </c>
    </row>
    <row r="847" spans="2:10" ht="15.75" thickTop="1" x14ac:dyDescent="0.25">
      <c r="B847" s="1" t="s">
        <v>3227</v>
      </c>
      <c r="C847" s="1" t="s">
        <v>4931</v>
      </c>
      <c r="D847" s="1" t="s">
        <v>4932</v>
      </c>
      <c r="E847" s="1">
        <v>31</v>
      </c>
      <c r="F847" s="1" t="s">
        <v>4952</v>
      </c>
      <c r="G847" s="1" t="s">
        <v>4963</v>
      </c>
      <c r="H847" s="1" t="s">
        <v>4964</v>
      </c>
      <c r="I847" s="1" t="s">
        <v>3233</v>
      </c>
      <c r="J847" s="1">
        <v>8.8000000000000007</v>
      </c>
    </row>
    <row r="848" spans="2:10" ht="15.75" thickTop="1" x14ac:dyDescent="0.25">
      <c r="B848" s="1" t="s">
        <v>3227</v>
      </c>
      <c r="C848" s="1" t="s">
        <v>4931</v>
      </c>
      <c r="D848" s="1" t="s">
        <v>4932</v>
      </c>
      <c r="E848" s="1">
        <v>31</v>
      </c>
      <c r="F848" s="1" t="s">
        <v>4952</v>
      </c>
      <c r="G848" s="1" t="s">
        <v>4965</v>
      </c>
      <c r="H848" s="1" t="s">
        <v>4966</v>
      </c>
      <c r="I848" s="1" t="s">
        <v>3233</v>
      </c>
      <c r="J848" s="1">
        <v>8.7100000000000009</v>
      </c>
    </row>
    <row r="849" spans="2:10" ht="15.75" thickTop="1" x14ac:dyDescent="0.25">
      <c r="B849" s="1" t="s">
        <v>3227</v>
      </c>
      <c r="C849" s="1" t="s">
        <v>4931</v>
      </c>
      <c r="D849" s="1" t="s">
        <v>4932</v>
      </c>
      <c r="E849" s="1">
        <v>31</v>
      </c>
      <c r="F849" s="1" t="s">
        <v>4952</v>
      </c>
      <c r="G849" s="1" t="s">
        <v>4967</v>
      </c>
      <c r="H849" s="1" t="s">
        <v>4968</v>
      </c>
      <c r="I849" s="1" t="s">
        <v>3233</v>
      </c>
      <c r="J849" s="1">
        <v>436.26</v>
      </c>
    </row>
    <row r="850" spans="2:10" ht="15.75" thickTop="1" x14ac:dyDescent="0.25">
      <c r="B850" s="1" t="s">
        <v>3227</v>
      </c>
      <c r="C850" s="1" t="s">
        <v>4931</v>
      </c>
      <c r="D850" s="1" t="s">
        <v>4932</v>
      </c>
      <c r="E850" s="1">
        <v>31</v>
      </c>
      <c r="F850" s="1" t="s">
        <v>4952</v>
      </c>
      <c r="G850" s="1" t="s">
        <v>4969</v>
      </c>
      <c r="H850" s="1" t="s">
        <v>4970</v>
      </c>
      <c r="I850" s="1" t="s">
        <v>3233</v>
      </c>
      <c r="J850" s="1">
        <v>506.85</v>
      </c>
    </row>
    <row r="851" spans="2:10" ht="15.75" thickTop="1" x14ac:dyDescent="0.25">
      <c r="B851" s="1" t="s">
        <v>3227</v>
      </c>
      <c r="C851" s="1" t="s">
        <v>4931</v>
      </c>
      <c r="D851" s="1" t="s">
        <v>4932</v>
      </c>
      <c r="E851" s="1">
        <v>31</v>
      </c>
      <c r="F851" s="1" t="s">
        <v>4952</v>
      </c>
      <c r="G851" s="1" t="s">
        <v>4971</v>
      </c>
      <c r="H851" s="1" t="s">
        <v>4972</v>
      </c>
      <c r="I851" s="1" t="s">
        <v>3233</v>
      </c>
      <c r="J851" s="1">
        <v>16.559999999999999</v>
      </c>
    </row>
    <row r="852" spans="2:10" ht="15.75" thickTop="1" x14ac:dyDescent="0.25">
      <c r="B852" s="1" t="s">
        <v>3227</v>
      </c>
      <c r="C852" s="1" t="s">
        <v>4931</v>
      </c>
      <c r="D852" s="1" t="s">
        <v>4932</v>
      </c>
      <c r="E852" s="1">
        <v>31</v>
      </c>
      <c r="F852" s="1" t="s">
        <v>4952</v>
      </c>
      <c r="G852" s="1" t="s">
        <v>4973</v>
      </c>
      <c r="H852" s="1" t="s">
        <v>4974</v>
      </c>
      <c r="I852" s="1" t="s">
        <v>3233</v>
      </c>
      <c r="J852" s="1">
        <v>15.44</v>
      </c>
    </row>
    <row r="853" spans="2:10" ht="15.75" thickTop="1" x14ac:dyDescent="0.25">
      <c r="B853" s="1" t="s">
        <v>3227</v>
      </c>
      <c r="C853" s="1" t="s">
        <v>4931</v>
      </c>
      <c r="D853" s="1" t="s">
        <v>4932</v>
      </c>
      <c r="E853" s="1">
        <v>31</v>
      </c>
      <c r="F853" s="1" t="s">
        <v>4952</v>
      </c>
      <c r="G853" s="1" t="s">
        <v>4975</v>
      </c>
      <c r="H853" s="1" t="s">
        <v>4976</v>
      </c>
      <c r="I853" s="1" t="s">
        <v>3233</v>
      </c>
      <c r="J853" s="1">
        <v>25.84</v>
      </c>
    </row>
    <row r="854" spans="2:10" ht="15.75" thickTop="1" x14ac:dyDescent="0.25">
      <c r="B854" s="1" t="s">
        <v>3227</v>
      </c>
      <c r="C854" s="1" t="s">
        <v>4931</v>
      </c>
      <c r="D854" s="1" t="s">
        <v>4932</v>
      </c>
      <c r="E854" s="1">
        <v>31</v>
      </c>
      <c r="F854" s="1" t="s">
        <v>4952</v>
      </c>
      <c r="G854" s="1" t="s">
        <v>4977</v>
      </c>
      <c r="H854" s="1" t="s">
        <v>4978</v>
      </c>
      <c r="I854" s="1" t="s">
        <v>3233</v>
      </c>
      <c r="J854" s="1">
        <v>37.130000000000003</v>
      </c>
    </row>
    <row r="855" spans="2:10" ht="15.75" thickTop="1" x14ac:dyDescent="0.25">
      <c r="B855" s="1" t="s">
        <v>3227</v>
      </c>
      <c r="C855" s="1" t="s">
        <v>4931</v>
      </c>
      <c r="D855" s="1" t="s">
        <v>4932</v>
      </c>
      <c r="E855" s="1">
        <v>31</v>
      </c>
      <c r="F855" s="1" t="s">
        <v>4952</v>
      </c>
      <c r="G855" s="1" t="s">
        <v>4979</v>
      </c>
      <c r="H855" s="1" t="s">
        <v>4980</v>
      </c>
      <c r="I855" s="1" t="s">
        <v>3233</v>
      </c>
      <c r="J855" s="1">
        <v>39.81</v>
      </c>
    </row>
    <row r="856" spans="2:10" ht="15.75" thickTop="1" x14ac:dyDescent="0.25">
      <c r="B856" s="1" t="s">
        <v>3227</v>
      </c>
      <c r="C856" s="1" t="s">
        <v>4931</v>
      </c>
      <c r="D856" s="1" t="s">
        <v>4932</v>
      </c>
      <c r="E856" s="1">
        <v>31</v>
      </c>
      <c r="F856" s="1" t="s">
        <v>4952</v>
      </c>
      <c r="G856" s="1" t="s">
        <v>4981</v>
      </c>
      <c r="H856" s="1" t="s">
        <v>4982</v>
      </c>
      <c r="I856" s="1" t="s">
        <v>3233</v>
      </c>
      <c r="J856" s="1">
        <v>25.21</v>
      </c>
    </row>
    <row r="857" spans="2:10" ht="15.75" thickTop="1" x14ac:dyDescent="0.25">
      <c r="B857" s="1" t="s">
        <v>3227</v>
      </c>
      <c r="C857" s="1" t="s">
        <v>4931</v>
      </c>
      <c r="D857" s="1" t="s">
        <v>4932</v>
      </c>
      <c r="E857" s="1">
        <v>31</v>
      </c>
      <c r="F857" s="1" t="s">
        <v>4952</v>
      </c>
      <c r="G857" s="1" t="s">
        <v>4983</v>
      </c>
      <c r="H857" s="1" t="s">
        <v>4984</v>
      </c>
      <c r="I857" s="1" t="s">
        <v>3233</v>
      </c>
      <c r="J857" s="1">
        <v>3962</v>
      </c>
    </row>
    <row r="858" spans="2:10" ht="15.75" thickTop="1" x14ac:dyDescent="0.25">
      <c r="B858" s="1" t="s">
        <v>3227</v>
      </c>
      <c r="C858" s="1" t="s">
        <v>4931</v>
      </c>
      <c r="D858" s="1" t="s">
        <v>4932</v>
      </c>
      <c r="E858" s="1">
        <v>31</v>
      </c>
      <c r="F858" s="1" t="s">
        <v>4952</v>
      </c>
      <c r="G858" s="1" t="s">
        <v>4985</v>
      </c>
      <c r="H858" s="1" t="s">
        <v>4986</v>
      </c>
      <c r="I858" s="1" t="s">
        <v>3233</v>
      </c>
      <c r="J858" s="1">
        <v>202.54</v>
      </c>
    </row>
    <row r="859" spans="2:10" ht="15.75" thickTop="1" x14ac:dyDescent="0.25">
      <c r="B859" s="1" t="s">
        <v>3227</v>
      </c>
      <c r="C859" s="1" t="s">
        <v>4987</v>
      </c>
      <c r="D859" s="1" t="s">
        <v>4988</v>
      </c>
      <c r="E859" s="1">
        <v>33</v>
      </c>
      <c r="F859" s="1" t="s">
        <v>4989</v>
      </c>
      <c r="G859" s="1" t="s">
        <v>4990</v>
      </c>
      <c r="H859" s="1" t="s">
        <v>4991</v>
      </c>
      <c r="I859" s="1" t="s">
        <v>3233</v>
      </c>
      <c r="J859" s="1">
        <v>0.21</v>
      </c>
    </row>
    <row r="860" spans="2:10" ht="15.75" thickTop="1" x14ac:dyDescent="0.25">
      <c r="B860" s="1" t="s">
        <v>3227</v>
      </c>
      <c r="C860" s="1" t="s">
        <v>4987</v>
      </c>
      <c r="D860" s="1" t="s">
        <v>4988</v>
      </c>
      <c r="E860" s="1">
        <v>33</v>
      </c>
      <c r="F860" s="1" t="s">
        <v>4989</v>
      </c>
      <c r="G860" s="1" t="s">
        <v>4992</v>
      </c>
      <c r="H860" s="1" t="s">
        <v>4993</v>
      </c>
      <c r="I860" s="1" t="s">
        <v>3233</v>
      </c>
      <c r="J860" s="1">
        <v>0.21</v>
      </c>
    </row>
    <row r="861" spans="2:10" ht="15.75" thickTop="1" x14ac:dyDescent="0.25">
      <c r="B861" s="1" t="s">
        <v>3227</v>
      </c>
      <c r="C861" s="1" t="s">
        <v>4987</v>
      </c>
      <c r="D861" s="1" t="s">
        <v>4988</v>
      </c>
      <c r="E861" s="1">
        <v>33</v>
      </c>
      <c r="F861" s="1" t="s">
        <v>4989</v>
      </c>
      <c r="G861" s="1" t="s">
        <v>4994</v>
      </c>
      <c r="H861" s="1" t="s">
        <v>4995</v>
      </c>
      <c r="I861" s="1" t="s">
        <v>3233</v>
      </c>
      <c r="J861" s="1">
        <v>0.84</v>
      </c>
    </row>
    <row r="862" spans="2:10" ht="15.75" thickTop="1" x14ac:dyDescent="0.25">
      <c r="B862" s="1" t="s">
        <v>3227</v>
      </c>
      <c r="C862" s="1" t="s">
        <v>4987</v>
      </c>
      <c r="D862" s="1" t="s">
        <v>4988</v>
      </c>
      <c r="E862" s="1">
        <v>33</v>
      </c>
      <c r="F862" s="1" t="s">
        <v>4989</v>
      </c>
      <c r="G862" s="1" t="s">
        <v>4996</v>
      </c>
      <c r="H862" s="1" t="s">
        <v>4997</v>
      </c>
      <c r="I862" s="1" t="s">
        <v>3233</v>
      </c>
      <c r="J862" s="1">
        <v>0.85</v>
      </c>
    </row>
    <row r="863" spans="2:10" ht="15.75" thickTop="1" x14ac:dyDescent="0.25">
      <c r="B863" s="1" t="s">
        <v>3227</v>
      </c>
      <c r="C863" s="1" t="s">
        <v>4987</v>
      </c>
      <c r="D863" s="1" t="s">
        <v>4988</v>
      </c>
      <c r="E863" s="1">
        <v>33</v>
      </c>
      <c r="F863" s="1" t="s">
        <v>4989</v>
      </c>
      <c r="G863" s="1" t="s">
        <v>4998</v>
      </c>
      <c r="H863" s="1" t="s">
        <v>4999</v>
      </c>
      <c r="I863" s="1" t="s">
        <v>3233</v>
      </c>
      <c r="J863" s="1">
        <v>1.3</v>
      </c>
    </row>
    <row r="864" spans="2:10" ht="15.75" thickTop="1" x14ac:dyDescent="0.25">
      <c r="B864" s="1" t="s">
        <v>3227</v>
      </c>
      <c r="C864" s="1" t="s">
        <v>4987</v>
      </c>
      <c r="D864" s="1" t="s">
        <v>4988</v>
      </c>
      <c r="E864" s="1">
        <v>33</v>
      </c>
      <c r="F864" s="1" t="s">
        <v>4989</v>
      </c>
      <c r="G864" s="1" t="s">
        <v>5000</v>
      </c>
      <c r="H864" s="1" t="s">
        <v>5001</v>
      </c>
      <c r="I864" s="1" t="s">
        <v>3233</v>
      </c>
      <c r="J864" s="1">
        <v>0.19</v>
      </c>
    </row>
    <row r="865" spans="2:10" ht="15.75" thickTop="1" x14ac:dyDescent="0.25">
      <c r="B865" s="1" t="s">
        <v>3227</v>
      </c>
      <c r="C865" s="1" t="s">
        <v>4987</v>
      </c>
      <c r="D865" s="1" t="s">
        <v>4988</v>
      </c>
      <c r="E865" s="1">
        <v>33</v>
      </c>
      <c r="F865" s="1" t="s">
        <v>4989</v>
      </c>
      <c r="G865" s="1" t="s">
        <v>5002</v>
      </c>
      <c r="H865" s="1" t="s">
        <v>5003</v>
      </c>
      <c r="I865" s="1" t="s">
        <v>3233</v>
      </c>
      <c r="J865" s="1">
        <v>0.19</v>
      </c>
    </row>
    <row r="866" spans="2:10" ht="15.75" thickTop="1" x14ac:dyDescent="0.25">
      <c r="B866" s="1" t="s">
        <v>3227</v>
      </c>
      <c r="C866" s="1" t="s">
        <v>4987</v>
      </c>
      <c r="D866" s="1" t="s">
        <v>4988</v>
      </c>
      <c r="E866" s="1">
        <v>33</v>
      </c>
      <c r="F866" s="1" t="s">
        <v>4989</v>
      </c>
      <c r="G866" s="1" t="s">
        <v>5004</v>
      </c>
      <c r="H866" s="1" t="s">
        <v>5005</v>
      </c>
      <c r="I866" s="1" t="s">
        <v>3233</v>
      </c>
      <c r="J866" s="1">
        <v>0.26</v>
      </c>
    </row>
    <row r="867" spans="2:10" ht="15.75" thickTop="1" x14ac:dyDescent="0.25">
      <c r="B867" s="1" t="s">
        <v>3227</v>
      </c>
      <c r="C867" s="1" t="s">
        <v>4987</v>
      </c>
      <c r="D867" s="1" t="s">
        <v>4988</v>
      </c>
      <c r="E867" s="1">
        <v>33</v>
      </c>
      <c r="F867" s="1" t="s">
        <v>4989</v>
      </c>
      <c r="G867" s="1" t="s">
        <v>5006</v>
      </c>
      <c r="H867" s="1" t="s">
        <v>5007</v>
      </c>
      <c r="I867" s="1" t="s">
        <v>3233</v>
      </c>
      <c r="J867" s="1">
        <v>0.56999999999999995</v>
      </c>
    </row>
    <row r="868" spans="2:10" ht="15.75" thickTop="1" x14ac:dyDescent="0.25">
      <c r="B868" s="1" t="s">
        <v>3227</v>
      </c>
      <c r="C868" s="1" t="s">
        <v>4987</v>
      </c>
      <c r="D868" s="1" t="s">
        <v>4988</v>
      </c>
      <c r="E868" s="1">
        <v>33</v>
      </c>
      <c r="F868" s="1" t="s">
        <v>4989</v>
      </c>
      <c r="G868" s="1" t="s">
        <v>5008</v>
      </c>
      <c r="H868" s="1" t="s">
        <v>5009</v>
      </c>
      <c r="I868" s="1" t="s">
        <v>3233</v>
      </c>
      <c r="J868" s="1">
        <v>1.3</v>
      </c>
    </row>
    <row r="869" spans="2:10" ht="15.75" thickTop="1" x14ac:dyDescent="0.25">
      <c r="B869" s="1" t="s">
        <v>3227</v>
      </c>
      <c r="C869" s="1" t="s">
        <v>4987</v>
      </c>
      <c r="D869" s="1" t="s">
        <v>4988</v>
      </c>
      <c r="E869" s="1">
        <v>33</v>
      </c>
      <c r="F869" s="1" t="s">
        <v>4989</v>
      </c>
      <c r="G869" s="1" t="s">
        <v>5010</v>
      </c>
      <c r="H869" s="1" t="s">
        <v>5011</v>
      </c>
      <c r="I869" s="1" t="s">
        <v>3233</v>
      </c>
      <c r="J869" s="1">
        <v>1.41</v>
      </c>
    </row>
    <row r="870" spans="2:10" ht="15.75" thickTop="1" x14ac:dyDescent="0.25">
      <c r="B870" s="1" t="s">
        <v>3227</v>
      </c>
      <c r="C870" s="1" t="s">
        <v>4987</v>
      </c>
      <c r="D870" s="1" t="s">
        <v>4988</v>
      </c>
      <c r="E870" s="1">
        <v>33</v>
      </c>
      <c r="F870" s="1" t="s">
        <v>4989</v>
      </c>
      <c r="G870" s="1" t="s">
        <v>5012</v>
      </c>
      <c r="H870" s="1" t="s">
        <v>5013</v>
      </c>
      <c r="I870" s="1" t="s">
        <v>3233</v>
      </c>
      <c r="J870" s="1">
        <v>1.39</v>
      </c>
    </row>
    <row r="871" spans="2:10" ht="15.75" thickTop="1" x14ac:dyDescent="0.25">
      <c r="B871" s="1" t="s">
        <v>3227</v>
      </c>
      <c r="C871" s="1" t="s">
        <v>4987</v>
      </c>
      <c r="D871" s="1" t="s">
        <v>4988</v>
      </c>
      <c r="E871" s="1">
        <v>33</v>
      </c>
      <c r="F871" s="1" t="s">
        <v>4989</v>
      </c>
      <c r="G871" s="1" t="s">
        <v>5014</v>
      </c>
      <c r="H871" s="1" t="s">
        <v>5015</v>
      </c>
      <c r="I871" s="1" t="s">
        <v>3233</v>
      </c>
      <c r="J871" s="1">
        <v>0.32</v>
      </c>
    </row>
    <row r="872" spans="2:10" ht="15.75" thickTop="1" x14ac:dyDescent="0.25">
      <c r="B872" s="1" t="s">
        <v>3227</v>
      </c>
      <c r="C872" s="1" t="s">
        <v>4987</v>
      </c>
      <c r="D872" s="1" t="s">
        <v>4988</v>
      </c>
      <c r="E872" s="1">
        <v>33</v>
      </c>
      <c r="F872" s="1" t="s">
        <v>4989</v>
      </c>
      <c r="G872" s="1" t="s">
        <v>5016</v>
      </c>
      <c r="H872" s="1" t="s">
        <v>5017</v>
      </c>
      <c r="I872" s="1" t="s">
        <v>3233</v>
      </c>
      <c r="J872" s="1">
        <v>0.42</v>
      </c>
    </row>
    <row r="873" spans="2:10" ht="15.75" thickTop="1" x14ac:dyDescent="0.25">
      <c r="B873" s="1" t="s">
        <v>3227</v>
      </c>
      <c r="C873" s="1" t="s">
        <v>4987</v>
      </c>
      <c r="D873" s="1" t="s">
        <v>4988</v>
      </c>
      <c r="E873" s="1">
        <v>41</v>
      </c>
      <c r="F873" s="1" t="s">
        <v>5018</v>
      </c>
      <c r="G873" s="1" t="s">
        <v>5019</v>
      </c>
      <c r="H873" s="1" t="s">
        <v>5020</v>
      </c>
      <c r="I873" s="1" t="s">
        <v>3233</v>
      </c>
      <c r="J873" s="1">
        <v>0.34</v>
      </c>
    </row>
    <row r="874" spans="2:10" ht="15.75" thickTop="1" x14ac:dyDescent="0.25">
      <c r="B874" s="1" t="s">
        <v>3227</v>
      </c>
      <c r="C874" s="1" t="s">
        <v>4987</v>
      </c>
      <c r="D874" s="1" t="s">
        <v>4988</v>
      </c>
      <c r="E874" s="1">
        <v>41</v>
      </c>
      <c r="F874" s="1" t="s">
        <v>5018</v>
      </c>
      <c r="G874" s="1" t="s">
        <v>5021</v>
      </c>
      <c r="H874" s="1" t="s">
        <v>5022</v>
      </c>
      <c r="I874" s="1" t="s">
        <v>3233</v>
      </c>
      <c r="J874" s="1">
        <v>0.47</v>
      </c>
    </row>
    <row r="875" spans="2:10" ht="15.75" thickTop="1" x14ac:dyDescent="0.25">
      <c r="B875" s="1" t="s">
        <v>3227</v>
      </c>
      <c r="C875" s="1" t="s">
        <v>4987</v>
      </c>
      <c r="D875" s="1" t="s">
        <v>4988</v>
      </c>
      <c r="E875" s="1">
        <v>41</v>
      </c>
      <c r="F875" s="1" t="s">
        <v>5018</v>
      </c>
      <c r="G875" s="1" t="s">
        <v>5023</v>
      </c>
      <c r="H875" s="1" t="s">
        <v>5024</v>
      </c>
      <c r="I875" s="1" t="s">
        <v>3233</v>
      </c>
      <c r="J875" s="1">
        <v>0.08</v>
      </c>
    </row>
    <row r="876" spans="2:10" ht="15.75" thickTop="1" x14ac:dyDescent="0.25">
      <c r="B876" s="1" t="s">
        <v>3227</v>
      </c>
      <c r="C876" s="1" t="s">
        <v>4987</v>
      </c>
      <c r="D876" s="1" t="s">
        <v>4988</v>
      </c>
      <c r="E876" s="1">
        <v>35</v>
      </c>
      <c r="F876" s="1" t="s">
        <v>5025</v>
      </c>
      <c r="G876" s="1" t="s">
        <v>5026</v>
      </c>
      <c r="H876" s="1" t="s">
        <v>5027</v>
      </c>
      <c r="I876" s="1" t="s">
        <v>3233</v>
      </c>
      <c r="J876" s="1">
        <v>0.91</v>
      </c>
    </row>
    <row r="877" spans="2:10" ht="15.75" thickTop="1" x14ac:dyDescent="0.25">
      <c r="B877" s="1" t="s">
        <v>3227</v>
      </c>
      <c r="C877" s="1" t="s">
        <v>4987</v>
      </c>
      <c r="D877" s="1" t="s">
        <v>4988</v>
      </c>
      <c r="E877" s="1">
        <v>35</v>
      </c>
      <c r="F877" s="1" t="s">
        <v>5025</v>
      </c>
      <c r="G877" s="1" t="s">
        <v>5028</v>
      </c>
      <c r="H877" s="1" t="s">
        <v>5029</v>
      </c>
      <c r="I877" s="1" t="s">
        <v>3233</v>
      </c>
      <c r="J877" s="1">
        <v>0.05</v>
      </c>
    </row>
    <row r="878" spans="2:10" ht="15.75" thickTop="1" x14ac:dyDescent="0.25">
      <c r="B878" s="1" t="s">
        <v>3227</v>
      </c>
      <c r="C878" s="1" t="s">
        <v>4987</v>
      </c>
      <c r="D878" s="1" t="s">
        <v>4988</v>
      </c>
      <c r="E878" s="1">
        <v>35</v>
      </c>
      <c r="F878" s="1" t="s">
        <v>5025</v>
      </c>
      <c r="G878" s="1" t="s">
        <v>5030</v>
      </c>
      <c r="H878" s="1" t="s">
        <v>5031</v>
      </c>
      <c r="I878" s="1" t="s">
        <v>3233</v>
      </c>
      <c r="J878" s="1">
        <v>2.5</v>
      </c>
    </row>
    <row r="879" spans="2:10" ht="15.75" thickTop="1" x14ac:dyDescent="0.25">
      <c r="B879" s="1" t="s">
        <v>3227</v>
      </c>
      <c r="C879" s="1" t="s">
        <v>4987</v>
      </c>
      <c r="D879" s="1" t="s">
        <v>4988</v>
      </c>
      <c r="E879" s="1">
        <v>35</v>
      </c>
      <c r="F879" s="1" t="s">
        <v>5025</v>
      </c>
      <c r="G879" s="1" t="s">
        <v>5032</v>
      </c>
      <c r="H879" s="1" t="s">
        <v>5033</v>
      </c>
      <c r="I879" s="1" t="s">
        <v>3233</v>
      </c>
      <c r="J879" s="1">
        <v>2.66</v>
      </c>
    </row>
    <row r="880" spans="2:10" ht="15.75" thickTop="1" x14ac:dyDescent="0.25">
      <c r="B880" s="1" t="s">
        <v>3227</v>
      </c>
      <c r="C880" s="1" t="s">
        <v>4987</v>
      </c>
      <c r="D880" s="1" t="s">
        <v>4988</v>
      </c>
      <c r="E880" s="1">
        <v>35</v>
      </c>
      <c r="F880" s="1" t="s">
        <v>5025</v>
      </c>
      <c r="G880" s="1" t="s">
        <v>5034</v>
      </c>
      <c r="H880" s="1" t="s">
        <v>5035</v>
      </c>
      <c r="I880" s="1" t="s">
        <v>3233</v>
      </c>
      <c r="J880" s="1">
        <v>3.1</v>
      </c>
    </row>
    <row r="881" spans="2:10" ht="15.75" thickTop="1" x14ac:dyDescent="0.25">
      <c r="B881" s="1" t="s">
        <v>3227</v>
      </c>
      <c r="C881" s="1" t="s">
        <v>4987</v>
      </c>
      <c r="D881" s="1" t="s">
        <v>4988</v>
      </c>
      <c r="E881" s="1">
        <v>35</v>
      </c>
      <c r="F881" s="1" t="s">
        <v>5025</v>
      </c>
      <c r="G881" s="1" t="s">
        <v>5036</v>
      </c>
      <c r="H881" s="1" t="s">
        <v>5037</v>
      </c>
      <c r="I881" s="1" t="s">
        <v>3233</v>
      </c>
      <c r="J881" s="1">
        <v>2.5</v>
      </c>
    </row>
    <row r="882" spans="2:10" ht="15.75" thickTop="1" x14ac:dyDescent="0.25">
      <c r="B882" s="1" t="s">
        <v>3227</v>
      </c>
      <c r="C882" s="1" t="s">
        <v>4987</v>
      </c>
      <c r="D882" s="1" t="s">
        <v>4988</v>
      </c>
      <c r="E882" s="1">
        <v>35</v>
      </c>
      <c r="F882" s="1" t="s">
        <v>5025</v>
      </c>
      <c r="G882" s="1" t="s">
        <v>5038</v>
      </c>
      <c r="H882" s="1" t="s">
        <v>5039</v>
      </c>
      <c r="I882" s="1" t="s">
        <v>3233</v>
      </c>
      <c r="J882" s="1">
        <v>2.75</v>
      </c>
    </row>
    <row r="883" spans="2:10" ht="15.75" thickTop="1" x14ac:dyDescent="0.25">
      <c r="B883" s="1" t="s">
        <v>3227</v>
      </c>
      <c r="C883" s="1" t="s">
        <v>4987</v>
      </c>
      <c r="D883" s="1" t="s">
        <v>4988</v>
      </c>
      <c r="E883" s="1">
        <v>35</v>
      </c>
      <c r="F883" s="1" t="s">
        <v>5025</v>
      </c>
      <c r="G883" s="1" t="s">
        <v>5040</v>
      </c>
      <c r="H883" s="1" t="s">
        <v>5041</v>
      </c>
      <c r="I883" s="1" t="s">
        <v>3233</v>
      </c>
      <c r="J883" s="1">
        <v>5.5</v>
      </c>
    </row>
    <row r="884" spans="2:10" ht="15.75" thickTop="1" x14ac:dyDescent="0.25">
      <c r="B884" s="1" t="s">
        <v>3227</v>
      </c>
      <c r="C884" s="1" t="s">
        <v>4987</v>
      </c>
      <c r="D884" s="1" t="s">
        <v>4988</v>
      </c>
      <c r="E884" s="1">
        <v>35</v>
      </c>
      <c r="F884" s="1" t="s">
        <v>5025</v>
      </c>
      <c r="G884" s="1" t="s">
        <v>5042</v>
      </c>
      <c r="H884" s="1" t="s">
        <v>5043</v>
      </c>
      <c r="I884" s="1" t="s">
        <v>3233</v>
      </c>
      <c r="J884" s="1">
        <v>2.8</v>
      </c>
    </row>
    <row r="885" spans="2:10" ht="15.75" thickTop="1" x14ac:dyDescent="0.25">
      <c r="B885" s="1" t="s">
        <v>3227</v>
      </c>
      <c r="C885" s="1" t="s">
        <v>4987</v>
      </c>
      <c r="D885" s="1" t="s">
        <v>4988</v>
      </c>
      <c r="E885" s="1">
        <v>35</v>
      </c>
      <c r="F885" s="1" t="s">
        <v>5025</v>
      </c>
      <c r="G885" s="1" t="s">
        <v>5044</v>
      </c>
      <c r="H885" s="1" t="s">
        <v>5045</v>
      </c>
      <c r="I885" s="1" t="s">
        <v>3233</v>
      </c>
      <c r="J885" s="1">
        <v>2.2999999999999998</v>
      </c>
    </row>
    <row r="886" spans="2:10" ht="15.75" thickTop="1" x14ac:dyDescent="0.25">
      <c r="B886" s="1" t="s">
        <v>3227</v>
      </c>
      <c r="C886" s="1" t="s">
        <v>4987</v>
      </c>
      <c r="D886" s="1" t="s">
        <v>4988</v>
      </c>
      <c r="E886" s="1">
        <v>35</v>
      </c>
      <c r="F886" s="1" t="s">
        <v>5025</v>
      </c>
      <c r="G886" s="1" t="s">
        <v>5046</v>
      </c>
      <c r="H886" s="1" t="s">
        <v>5047</v>
      </c>
      <c r="I886" s="1" t="s">
        <v>3233</v>
      </c>
      <c r="J886" s="1">
        <v>3.27</v>
      </c>
    </row>
    <row r="887" spans="2:10" ht="15.75" thickTop="1" x14ac:dyDescent="0.25">
      <c r="B887" s="1" t="s">
        <v>3227</v>
      </c>
      <c r="C887" s="1" t="s">
        <v>4987</v>
      </c>
      <c r="D887" s="1" t="s">
        <v>4988</v>
      </c>
      <c r="E887" s="1">
        <v>35</v>
      </c>
      <c r="F887" s="1" t="s">
        <v>5025</v>
      </c>
      <c r="G887" s="1" t="s">
        <v>5048</v>
      </c>
      <c r="H887" s="1" t="s">
        <v>5049</v>
      </c>
      <c r="I887" s="1" t="s">
        <v>3233</v>
      </c>
      <c r="J887" s="1">
        <v>3.24</v>
      </c>
    </row>
    <row r="888" spans="2:10" ht="15.75" thickTop="1" x14ac:dyDescent="0.25">
      <c r="B888" s="1" t="s">
        <v>3227</v>
      </c>
      <c r="C888" s="1" t="s">
        <v>4987</v>
      </c>
      <c r="D888" s="1" t="s">
        <v>4988</v>
      </c>
      <c r="E888" s="1">
        <v>35</v>
      </c>
      <c r="F888" s="1" t="s">
        <v>5025</v>
      </c>
      <c r="G888" s="1" t="s">
        <v>5050</v>
      </c>
      <c r="H888" s="1" t="s">
        <v>5051</v>
      </c>
      <c r="I888" s="1" t="s">
        <v>3233</v>
      </c>
      <c r="J888" s="1">
        <v>3.24</v>
      </c>
    </row>
    <row r="889" spans="2:10" ht="15.75" thickTop="1" x14ac:dyDescent="0.25">
      <c r="B889" s="1" t="s">
        <v>3227</v>
      </c>
      <c r="C889" s="1" t="s">
        <v>4987</v>
      </c>
      <c r="D889" s="1" t="s">
        <v>4988</v>
      </c>
      <c r="E889" s="1">
        <v>35</v>
      </c>
      <c r="F889" s="1" t="s">
        <v>5025</v>
      </c>
      <c r="G889" s="1" t="s">
        <v>5052</v>
      </c>
      <c r="H889" s="1" t="s">
        <v>5053</v>
      </c>
      <c r="I889" s="1" t="s">
        <v>3233</v>
      </c>
      <c r="J889" s="1">
        <v>5.67</v>
      </c>
    </row>
    <row r="890" spans="2:10" ht="15.75" thickTop="1" x14ac:dyDescent="0.25">
      <c r="B890" s="1" t="s">
        <v>3227</v>
      </c>
      <c r="C890" s="1" t="s">
        <v>4987</v>
      </c>
      <c r="D890" s="1" t="s">
        <v>4988</v>
      </c>
      <c r="E890" s="1">
        <v>35</v>
      </c>
      <c r="F890" s="1" t="s">
        <v>5025</v>
      </c>
      <c r="G890" s="1" t="s">
        <v>5054</v>
      </c>
      <c r="H890" s="1" t="s">
        <v>5055</v>
      </c>
      <c r="I890" s="1" t="s">
        <v>3233</v>
      </c>
      <c r="J890" s="1">
        <v>3.07</v>
      </c>
    </row>
    <row r="891" spans="2:10" ht="15.75" thickTop="1" x14ac:dyDescent="0.25">
      <c r="B891" s="1" t="s">
        <v>3227</v>
      </c>
      <c r="C891" s="1" t="s">
        <v>4987</v>
      </c>
      <c r="D891" s="1" t="s">
        <v>4988</v>
      </c>
      <c r="E891" s="1">
        <v>35</v>
      </c>
      <c r="F891" s="1" t="s">
        <v>5025</v>
      </c>
      <c r="G891" s="1" t="s">
        <v>5056</v>
      </c>
      <c r="H891" s="1" t="s">
        <v>5057</v>
      </c>
      <c r="I891" s="1" t="s">
        <v>3233</v>
      </c>
      <c r="J891" s="1">
        <v>2.04</v>
      </c>
    </row>
    <row r="892" spans="2:10" ht="15.75" thickTop="1" x14ac:dyDescent="0.25">
      <c r="B892" s="1" t="s">
        <v>3227</v>
      </c>
      <c r="C892" s="1" t="s">
        <v>4987</v>
      </c>
      <c r="D892" s="1" t="s">
        <v>4988</v>
      </c>
      <c r="E892" s="1">
        <v>35</v>
      </c>
      <c r="F892" s="1" t="s">
        <v>5025</v>
      </c>
      <c r="G892" s="1" t="s">
        <v>5058</v>
      </c>
      <c r="H892" s="1" t="s">
        <v>5059</v>
      </c>
      <c r="I892" s="1" t="s">
        <v>3233</v>
      </c>
      <c r="J892" s="1">
        <v>2.5</v>
      </c>
    </row>
    <row r="893" spans="2:10" ht="15.75" thickTop="1" x14ac:dyDescent="0.25">
      <c r="B893" s="1" t="s">
        <v>3227</v>
      </c>
      <c r="C893" s="1" t="s">
        <v>4987</v>
      </c>
      <c r="D893" s="1" t="s">
        <v>4988</v>
      </c>
      <c r="E893" s="1">
        <v>35</v>
      </c>
      <c r="F893" s="1" t="s">
        <v>5025</v>
      </c>
      <c r="G893" s="1" t="s">
        <v>5060</v>
      </c>
      <c r="H893" s="1" t="s">
        <v>5061</v>
      </c>
      <c r="I893" s="1" t="s">
        <v>3233</v>
      </c>
      <c r="J893" s="1">
        <v>2.99</v>
      </c>
    </row>
    <row r="894" spans="2:10" ht="15.75" thickTop="1" x14ac:dyDescent="0.25">
      <c r="B894" s="1" t="s">
        <v>3227</v>
      </c>
      <c r="C894" s="1" t="s">
        <v>4987</v>
      </c>
      <c r="D894" s="1" t="s">
        <v>4988</v>
      </c>
      <c r="E894" s="1">
        <v>35</v>
      </c>
      <c r="F894" s="1" t="s">
        <v>5025</v>
      </c>
      <c r="G894" s="1" t="s">
        <v>5062</v>
      </c>
      <c r="H894" s="1" t="s">
        <v>5063</v>
      </c>
      <c r="I894" s="1" t="s">
        <v>3233</v>
      </c>
      <c r="J894" s="1">
        <v>3.3</v>
      </c>
    </row>
    <row r="895" spans="2:10" ht="15.75" thickTop="1" x14ac:dyDescent="0.25">
      <c r="B895" s="1" t="s">
        <v>3227</v>
      </c>
      <c r="C895" s="1" t="s">
        <v>4987</v>
      </c>
      <c r="D895" s="1" t="s">
        <v>4988</v>
      </c>
      <c r="E895" s="1">
        <v>35</v>
      </c>
      <c r="F895" s="1" t="s">
        <v>5025</v>
      </c>
      <c r="G895" s="1" t="s">
        <v>5064</v>
      </c>
      <c r="H895" s="1" t="s">
        <v>5065</v>
      </c>
      <c r="I895" s="1" t="s">
        <v>3233</v>
      </c>
      <c r="J895" s="1">
        <v>3.33</v>
      </c>
    </row>
    <row r="896" spans="2:10" ht="15.75" thickTop="1" x14ac:dyDescent="0.25">
      <c r="B896" s="1" t="s">
        <v>3227</v>
      </c>
      <c r="C896" s="1" t="s">
        <v>4987</v>
      </c>
      <c r="D896" s="1" t="s">
        <v>4988</v>
      </c>
      <c r="E896" s="1">
        <v>35</v>
      </c>
      <c r="F896" s="1" t="s">
        <v>5025</v>
      </c>
      <c r="G896" s="1" t="s">
        <v>5066</v>
      </c>
      <c r="H896" s="1" t="s">
        <v>5067</v>
      </c>
      <c r="I896" s="1" t="s">
        <v>3233</v>
      </c>
      <c r="J896" s="1">
        <v>2.27</v>
      </c>
    </row>
    <row r="897" spans="2:10" ht="15.75" thickTop="1" x14ac:dyDescent="0.25">
      <c r="B897" s="1" t="s">
        <v>3227</v>
      </c>
      <c r="C897" s="1" t="s">
        <v>4987</v>
      </c>
      <c r="D897" s="1" t="s">
        <v>4988</v>
      </c>
      <c r="E897" s="1">
        <v>35</v>
      </c>
      <c r="F897" s="1" t="s">
        <v>5025</v>
      </c>
      <c r="G897" s="1" t="s">
        <v>5068</v>
      </c>
      <c r="H897" s="1" t="s">
        <v>5069</v>
      </c>
      <c r="I897" s="1" t="s">
        <v>3233</v>
      </c>
      <c r="J897" s="1">
        <v>3.26</v>
      </c>
    </row>
    <row r="898" spans="2:10" ht="15.75" thickTop="1" x14ac:dyDescent="0.25">
      <c r="B898" s="1" t="s">
        <v>3227</v>
      </c>
      <c r="C898" s="1" t="s">
        <v>4987</v>
      </c>
      <c r="D898" s="1" t="s">
        <v>4988</v>
      </c>
      <c r="E898" s="1">
        <v>35</v>
      </c>
      <c r="F898" s="1" t="s">
        <v>5025</v>
      </c>
      <c r="G898" s="1" t="s">
        <v>5070</v>
      </c>
      <c r="H898" s="1" t="s">
        <v>5071</v>
      </c>
      <c r="I898" s="1" t="s">
        <v>3233</v>
      </c>
      <c r="J898" s="1">
        <v>3.26</v>
      </c>
    </row>
    <row r="899" spans="2:10" ht="15.75" thickTop="1" x14ac:dyDescent="0.25">
      <c r="B899" s="1" t="s">
        <v>3227</v>
      </c>
      <c r="C899" s="1" t="s">
        <v>4987</v>
      </c>
      <c r="D899" s="1" t="s">
        <v>4988</v>
      </c>
      <c r="E899" s="1">
        <v>35</v>
      </c>
      <c r="F899" s="1" t="s">
        <v>5025</v>
      </c>
      <c r="G899" s="1" t="s">
        <v>5072</v>
      </c>
      <c r="H899" s="1" t="s">
        <v>5073</v>
      </c>
      <c r="I899" s="1" t="s">
        <v>3233</v>
      </c>
      <c r="J899" s="1">
        <v>0.57999999999999996</v>
      </c>
    </row>
    <row r="900" spans="2:10" ht="15.75" thickTop="1" x14ac:dyDescent="0.25">
      <c r="B900" s="1" t="s">
        <v>3227</v>
      </c>
      <c r="C900" s="1" t="s">
        <v>4987</v>
      </c>
      <c r="D900" s="1" t="s">
        <v>4988</v>
      </c>
      <c r="E900" s="1">
        <v>35</v>
      </c>
      <c r="F900" s="1" t="s">
        <v>5025</v>
      </c>
      <c r="G900" s="1" t="s">
        <v>5074</v>
      </c>
      <c r="H900" s="1" t="s">
        <v>5075</v>
      </c>
      <c r="I900" s="1" t="s">
        <v>3233</v>
      </c>
      <c r="J900" s="1">
        <v>3.26</v>
      </c>
    </row>
    <row r="901" spans="2:10" ht="15.75" thickTop="1" x14ac:dyDescent="0.25">
      <c r="B901" s="1" t="s">
        <v>3227</v>
      </c>
      <c r="C901" s="1" t="s">
        <v>4987</v>
      </c>
      <c r="D901" s="1" t="s">
        <v>4988</v>
      </c>
      <c r="E901" s="1">
        <v>35</v>
      </c>
      <c r="F901" s="1" t="s">
        <v>5025</v>
      </c>
      <c r="G901" s="1" t="s">
        <v>5076</v>
      </c>
      <c r="H901" s="1" t="s">
        <v>5077</v>
      </c>
      <c r="I901" s="1" t="s">
        <v>3233</v>
      </c>
      <c r="J901" s="1">
        <v>0.71</v>
      </c>
    </row>
    <row r="902" spans="2:10" ht="15.75" thickTop="1" x14ac:dyDescent="0.25">
      <c r="B902" s="1" t="s">
        <v>3227</v>
      </c>
      <c r="C902" s="1" t="s">
        <v>4987</v>
      </c>
      <c r="D902" s="1" t="s">
        <v>4988</v>
      </c>
      <c r="E902" s="1">
        <v>35</v>
      </c>
      <c r="F902" s="1" t="s">
        <v>5025</v>
      </c>
      <c r="G902" s="1" t="s">
        <v>5078</v>
      </c>
      <c r="H902" s="1" t="s">
        <v>5079</v>
      </c>
      <c r="I902" s="1" t="s">
        <v>3233</v>
      </c>
      <c r="J902" s="1">
        <v>2.34</v>
      </c>
    </row>
    <row r="903" spans="2:10" ht="15.75" thickTop="1" x14ac:dyDescent="0.25">
      <c r="B903" s="1" t="s">
        <v>3227</v>
      </c>
      <c r="C903" s="1" t="s">
        <v>4987</v>
      </c>
      <c r="D903" s="1" t="s">
        <v>4988</v>
      </c>
      <c r="E903" s="1">
        <v>35</v>
      </c>
      <c r="F903" s="1" t="s">
        <v>5025</v>
      </c>
      <c r="G903" s="1" t="s">
        <v>5080</v>
      </c>
      <c r="H903" s="1" t="s">
        <v>5081</v>
      </c>
      <c r="I903" s="1" t="s">
        <v>3233</v>
      </c>
      <c r="J903" s="1">
        <v>0.99</v>
      </c>
    </row>
    <row r="904" spans="2:10" ht="15.75" thickTop="1" x14ac:dyDescent="0.25">
      <c r="B904" s="1" t="s">
        <v>3227</v>
      </c>
      <c r="C904" s="1" t="s">
        <v>4987</v>
      </c>
      <c r="D904" s="1" t="s">
        <v>4988</v>
      </c>
      <c r="E904" s="1">
        <v>35</v>
      </c>
      <c r="F904" s="1" t="s">
        <v>5025</v>
      </c>
      <c r="G904" s="1" t="s">
        <v>5082</v>
      </c>
      <c r="H904" s="1" t="s">
        <v>5083</v>
      </c>
      <c r="I904" s="1" t="s">
        <v>3233</v>
      </c>
      <c r="J904" s="1">
        <v>28.22</v>
      </c>
    </row>
    <row r="905" spans="2:10" ht="15.75" thickTop="1" x14ac:dyDescent="0.25">
      <c r="B905" s="1" t="s">
        <v>3227</v>
      </c>
      <c r="C905" s="1" t="s">
        <v>4987</v>
      </c>
      <c r="D905" s="1" t="s">
        <v>4988</v>
      </c>
      <c r="E905" s="1">
        <v>35</v>
      </c>
      <c r="F905" s="1" t="s">
        <v>5025</v>
      </c>
      <c r="G905" s="1" t="s">
        <v>5084</v>
      </c>
      <c r="H905" s="1" t="s">
        <v>5085</v>
      </c>
      <c r="I905" s="1" t="s">
        <v>3233</v>
      </c>
      <c r="J905" s="1">
        <v>1.41</v>
      </c>
    </row>
    <row r="906" spans="2:10" ht="15.75" thickTop="1" x14ac:dyDescent="0.25">
      <c r="B906" s="1" t="s">
        <v>3227</v>
      </c>
      <c r="C906" s="1" t="s">
        <v>4987</v>
      </c>
      <c r="D906" s="1" t="s">
        <v>4988</v>
      </c>
      <c r="E906" s="1">
        <v>35</v>
      </c>
      <c r="F906" s="1" t="s">
        <v>5025</v>
      </c>
      <c r="G906" s="1" t="s">
        <v>5086</v>
      </c>
      <c r="H906" s="1" t="s">
        <v>5087</v>
      </c>
      <c r="I906" s="1" t="s">
        <v>3233</v>
      </c>
      <c r="J906" s="1">
        <v>0.45</v>
      </c>
    </row>
    <row r="907" spans="2:10" ht="15.75" thickTop="1" x14ac:dyDescent="0.25">
      <c r="B907" s="1" t="s">
        <v>3227</v>
      </c>
      <c r="C907" s="1" t="s">
        <v>4987</v>
      </c>
      <c r="D907" s="1" t="s">
        <v>4988</v>
      </c>
      <c r="E907" s="1">
        <v>35</v>
      </c>
      <c r="F907" s="1" t="s">
        <v>5025</v>
      </c>
      <c r="G907" s="1" t="s">
        <v>5088</v>
      </c>
      <c r="H907" s="1" t="s">
        <v>5089</v>
      </c>
      <c r="I907" s="1" t="s">
        <v>3233</v>
      </c>
      <c r="J907" s="1">
        <v>2.34</v>
      </c>
    </row>
    <row r="908" spans="2:10" ht="15.75" thickTop="1" x14ac:dyDescent="0.25">
      <c r="B908" s="1" t="s">
        <v>3227</v>
      </c>
      <c r="C908" s="1" t="s">
        <v>4987</v>
      </c>
      <c r="D908" s="1" t="s">
        <v>4988</v>
      </c>
      <c r="E908" s="1">
        <v>35</v>
      </c>
      <c r="F908" s="1" t="s">
        <v>5025</v>
      </c>
      <c r="G908" s="1" t="s">
        <v>5090</v>
      </c>
      <c r="H908" s="1" t="s">
        <v>5091</v>
      </c>
      <c r="I908" s="1" t="s">
        <v>3233</v>
      </c>
      <c r="J908" s="1">
        <v>3.21</v>
      </c>
    </row>
    <row r="909" spans="2:10" ht="15.75" thickTop="1" x14ac:dyDescent="0.25">
      <c r="B909" s="1" t="s">
        <v>3227</v>
      </c>
      <c r="C909" s="1" t="s">
        <v>4987</v>
      </c>
      <c r="D909" s="1" t="s">
        <v>4988</v>
      </c>
      <c r="E909" s="1">
        <v>36</v>
      </c>
      <c r="F909" s="1" t="s">
        <v>5092</v>
      </c>
      <c r="G909" s="1" t="s">
        <v>5093</v>
      </c>
      <c r="H909" s="1" t="s">
        <v>5094</v>
      </c>
      <c r="I909" s="1" t="s">
        <v>3233</v>
      </c>
      <c r="J909" s="1">
        <v>1.36</v>
      </c>
    </row>
    <row r="910" spans="2:10" ht="15.75" thickTop="1" x14ac:dyDescent="0.25">
      <c r="B910" s="1" t="s">
        <v>3227</v>
      </c>
      <c r="C910" s="1" t="s">
        <v>4987</v>
      </c>
      <c r="D910" s="1" t="s">
        <v>4988</v>
      </c>
      <c r="E910" s="1">
        <v>36</v>
      </c>
      <c r="F910" s="1" t="s">
        <v>5092</v>
      </c>
      <c r="G910" s="1" t="s">
        <v>5095</v>
      </c>
      <c r="H910" s="1" t="s">
        <v>5096</v>
      </c>
      <c r="I910" s="1" t="s">
        <v>3233</v>
      </c>
      <c r="J910" s="1">
        <v>1.36</v>
      </c>
    </row>
    <row r="911" spans="2:10" ht="15.75" thickTop="1" x14ac:dyDescent="0.25">
      <c r="B911" s="1" t="s">
        <v>3227</v>
      </c>
      <c r="C911" s="1" t="s">
        <v>4987</v>
      </c>
      <c r="D911" s="1" t="s">
        <v>4988</v>
      </c>
      <c r="E911" s="1">
        <v>36</v>
      </c>
      <c r="F911" s="1" t="s">
        <v>5092</v>
      </c>
      <c r="G911" s="1" t="s">
        <v>5097</v>
      </c>
      <c r="H911" s="1" t="s">
        <v>5098</v>
      </c>
      <c r="I911" s="1" t="s">
        <v>3233</v>
      </c>
      <c r="J911" s="1">
        <v>1.36</v>
      </c>
    </row>
    <row r="912" spans="2:10" ht="15.75" thickTop="1" x14ac:dyDescent="0.25">
      <c r="B912" s="1" t="s">
        <v>3227</v>
      </c>
      <c r="C912" s="1" t="s">
        <v>4987</v>
      </c>
      <c r="D912" s="1" t="s">
        <v>4988</v>
      </c>
      <c r="E912" s="1">
        <v>36</v>
      </c>
      <c r="F912" s="1" t="s">
        <v>5092</v>
      </c>
      <c r="G912" s="1" t="s">
        <v>5099</v>
      </c>
      <c r="H912" s="1" t="s">
        <v>5100</v>
      </c>
      <c r="I912" s="1" t="s">
        <v>3233</v>
      </c>
      <c r="J912" s="1">
        <v>0.65</v>
      </c>
    </row>
    <row r="913" spans="2:10" ht="15.75" thickTop="1" x14ac:dyDescent="0.25">
      <c r="B913" s="1" t="s">
        <v>3227</v>
      </c>
      <c r="C913" s="1" t="s">
        <v>4987</v>
      </c>
      <c r="D913" s="1" t="s">
        <v>4988</v>
      </c>
      <c r="E913" s="1">
        <v>36</v>
      </c>
      <c r="F913" s="1" t="s">
        <v>5092</v>
      </c>
      <c r="G913" s="1" t="s">
        <v>5101</v>
      </c>
      <c r="H913" s="1" t="s">
        <v>5102</v>
      </c>
      <c r="I913" s="1" t="s">
        <v>3233</v>
      </c>
      <c r="J913" s="1">
        <v>1.36</v>
      </c>
    </row>
    <row r="914" spans="2:10" ht="15.75" thickTop="1" x14ac:dyDescent="0.25">
      <c r="B914" s="1" t="s">
        <v>3227</v>
      </c>
      <c r="C914" s="1" t="s">
        <v>4987</v>
      </c>
      <c r="D914" s="1" t="s">
        <v>4988</v>
      </c>
      <c r="E914" s="1">
        <v>36</v>
      </c>
      <c r="F914" s="1" t="s">
        <v>5092</v>
      </c>
      <c r="G914" s="1" t="s">
        <v>5103</v>
      </c>
      <c r="H914" s="1" t="s">
        <v>5104</v>
      </c>
      <c r="I914" s="1" t="s">
        <v>3233</v>
      </c>
      <c r="J914" s="1">
        <v>1.36</v>
      </c>
    </row>
    <row r="915" spans="2:10" ht="15.75" thickTop="1" x14ac:dyDescent="0.25">
      <c r="B915" s="1" t="s">
        <v>3227</v>
      </c>
      <c r="C915" s="1" t="s">
        <v>4987</v>
      </c>
      <c r="D915" s="1" t="s">
        <v>4988</v>
      </c>
      <c r="E915" s="1">
        <v>36</v>
      </c>
      <c r="F915" s="1" t="s">
        <v>5092</v>
      </c>
      <c r="G915" s="1" t="s">
        <v>5105</v>
      </c>
      <c r="H915" s="1" t="s">
        <v>5106</v>
      </c>
      <c r="I915" s="1" t="s">
        <v>3233</v>
      </c>
      <c r="J915" s="1">
        <v>1.36</v>
      </c>
    </row>
    <row r="916" spans="2:10" ht="15.75" thickTop="1" x14ac:dyDescent="0.25">
      <c r="B916" s="1" t="s">
        <v>3227</v>
      </c>
      <c r="C916" s="1" t="s">
        <v>4987</v>
      </c>
      <c r="D916" s="1" t="s">
        <v>4988</v>
      </c>
      <c r="E916" s="1">
        <v>36</v>
      </c>
      <c r="F916" s="1" t="s">
        <v>5092</v>
      </c>
      <c r="G916" s="1" t="s">
        <v>5107</v>
      </c>
      <c r="H916" s="1" t="s">
        <v>5108</v>
      </c>
      <c r="I916" s="1" t="s">
        <v>3233</v>
      </c>
      <c r="J916" s="1">
        <v>1.36</v>
      </c>
    </row>
    <row r="917" spans="2:10" ht="15.75" thickTop="1" x14ac:dyDescent="0.25">
      <c r="B917" s="1" t="s">
        <v>3227</v>
      </c>
      <c r="C917" s="1" t="s">
        <v>4987</v>
      </c>
      <c r="D917" s="1" t="s">
        <v>4988</v>
      </c>
      <c r="E917" s="1">
        <v>36</v>
      </c>
      <c r="F917" s="1" t="s">
        <v>5092</v>
      </c>
      <c r="G917" s="1" t="s">
        <v>5109</v>
      </c>
      <c r="H917" s="1" t="s">
        <v>5110</v>
      </c>
      <c r="I917" s="1" t="s">
        <v>3233</v>
      </c>
      <c r="J917" s="1">
        <v>1.36</v>
      </c>
    </row>
    <row r="918" spans="2:10" ht="15.75" thickTop="1" x14ac:dyDescent="0.25">
      <c r="B918" s="1" t="s">
        <v>3227</v>
      </c>
      <c r="C918" s="1" t="s">
        <v>4987</v>
      </c>
      <c r="D918" s="1" t="s">
        <v>4988</v>
      </c>
      <c r="E918" s="1">
        <v>36</v>
      </c>
      <c r="F918" s="1" t="s">
        <v>5092</v>
      </c>
      <c r="G918" s="1" t="s">
        <v>5111</v>
      </c>
      <c r="H918" s="1" t="s">
        <v>5112</v>
      </c>
      <c r="I918" s="1" t="s">
        <v>3233</v>
      </c>
      <c r="J918" s="1">
        <v>0.51</v>
      </c>
    </row>
    <row r="919" spans="2:10" ht="15.75" thickTop="1" x14ac:dyDescent="0.25">
      <c r="B919" s="1" t="s">
        <v>3227</v>
      </c>
      <c r="C919" s="1" t="s">
        <v>4987</v>
      </c>
      <c r="D919" s="1" t="s">
        <v>4988</v>
      </c>
      <c r="E919" s="1">
        <v>37</v>
      </c>
      <c r="F919" s="1" t="s">
        <v>5113</v>
      </c>
      <c r="G919" s="1" t="s">
        <v>5114</v>
      </c>
      <c r="H919" s="1" t="s">
        <v>5115</v>
      </c>
      <c r="I919" s="1" t="s">
        <v>3233</v>
      </c>
      <c r="J919" s="1">
        <v>2.7</v>
      </c>
    </row>
    <row r="920" spans="2:10" ht="15.75" thickTop="1" x14ac:dyDescent="0.25">
      <c r="B920" s="1" t="s">
        <v>3227</v>
      </c>
      <c r="C920" s="1" t="s">
        <v>4987</v>
      </c>
      <c r="D920" s="1" t="s">
        <v>4988</v>
      </c>
      <c r="E920" s="1">
        <v>37</v>
      </c>
      <c r="F920" s="1" t="s">
        <v>5113</v>
      </c>
      <c r="G920" s="1" t="s">
        <v>5116</v>
      </c>
      <c r="H920" s="1" t="s">
        <v>5117</v>
      </c>
      <c r="I920" s="1" t="s">
        <v>3233</v>
      </c>
      <c r="J920" s="1">
        <v>2.7</v>
      </c>
    </row>
    <row r="921" spans="2:10" ht="15.75" thickTop="1" x14ac:dyDescent="0.25">
      <c r="B921" s="1" t="s">
        <v>3227</v>
      </c>
      <c r="C921" s="1" t="s">
        <v>4987</v>
      </c>
      <c r="D921" s="1" t="s">
        <v>4988</v>
      </c>
      <c r="E921" s="1">
        <v>37</v>
      </c>
      <c r="F921" s="1" t="s">
        <v>5113</v>
      </c>
      <c r="G921" s="1" t="s">
        <v>5118</v>
      </c>
      <c r="H921" s="1" t="s">
        <v>5119</v>
      </c>
      <c r="I921" s="1" t="s">
        <v>3233</v>
      </c>
      <c r="J921" s="1">
        <v>1.52</v>
      </c>
    </row>
    <row r="922" spans="2:10" ht="15.75" thickTop="1" x14ac:dyDescent="0.25">
      <c r="B922" s="1" t="s">
        <v>3227</v>
      </c>
      <c r="C922" s="1" t="s">
        <v>4987</v>
      </c>
      <c r="D922" s="1" t="s">
        <v>4988</v>
      </c>
      <c r="E922" s="1">
        <v>37</v>
      </c>
      <c r="F922" s="1" t="s">
        <v>5113</v>
      </c>
      <c r="G922" s="1" t="s">
        <v>5120</v>
      </c>
      <c r="H922" s="1" t="s">
        <v>5121</v>
      </c>
      <c r="I922" s="1" t="s">
        <v>3233</v>
      </c>
      <c r="J922" s="1">
        <v>1.81</v>
      </c>
    </row>
    <row r="923" spans="2:10" ht="15.75" thickTop="1" x14ac:dyDescent="0.25">
      <c r="B923" s="1" t="s">
        <v>3227</v>
      </c>
      <c r="C923" s="1" t="s">
        <v>4987</v>
      </c>
      <c r="D923" s="1" t="s">
        <v>4988</v>
      </c>
      <c r="E923" s="1">
        <v>37</v>
      </c>
      <c r="F923" s="1" t="s">
        <v>5113</v>
      </c>
      <c r="G923" s="1" t="s">
        <v>5122</v>
      </c>
      <c r="H923" s="1" t="s">
        <v>5123</v>
      </c>
      <c r="I923" s="1" t="s">
        <v>3233</v>
      </c>
      <c r="J923" s="1">
        <v>1.96</v>
      </c>
    </row>
    <row r="924" spans="2:10" ht="15.75" thickTop="1" x14ac:dyDescent="0.25">
      <c r="B924" s="1" t="s">
        <v>3227</v>
      </c>
      <c r="C924" s="1" t="s">
        <v>4987</v>
      </c>
      <c r="D924" s="1" t="s">
        <v>4988</v>
      </c>
      <c r="E924" s="1">
        <v>37</v>
      </c>
      <c r="F924" s="1" t="s">
        <v>5113</v>
      </c>
      <c r="G924" s="1" t="s">
        <v>5124</v>
      </c>
      <c r="H924" s="1" t="s">
        <v>5125</v>
      </c>
      <c r="I924" s="1" t="s">
        <v>3233</v>
      </c>
      <c r="J924" s="1">
        <v>2.27</v>
      </c>
    </row>
    <row r="925" spans="2:10" ht="15.75" thickTop="1" x14ac:dyDescent="0.25">
      <c r="B925" s="1" t="s">
        <v>3227</v>
      </c>
      <c r="C925" s="1" t="s">
        <v>4987</v>
      </c>
      <c r="D925" s="1" t="s">
        <v>4988</v>
      </c>
      <c r="E925" s="1">
        <v>37</v>
      </c>
      <c r="F925" s="1" t="s">
        <v>5113</v>
      </c>
      <c r="G925" s="1" t="s">
        <v>5126</v>
      </c>
      <c r="H925" s="1" t="s">
        <v>5127</v>
      </c>
      <c r="I925" s="1" t="s">
        <v>3233</v>
      </c>
      <c r="J925" s="1">
        <v>3.79</v>
      </c>
    </row>
    <row r="926" spans="2:10" ht="15.75" thickTop="1" x14ac:dyDescent="0.25">
      <c r="B926" s="1" t="s">
        <v>3227</v>
      </c>
      <c r="C926" s="1" t="s">
        <v>4987</v>
      </c>
      <c r="D926" s="1" t="s">
        <v>4988</v>
      </c>
      <c r="E926" s="1">
        <v>37</v>
      </c>
      <c r="F926" s="1" t="s">
        <v>5113</v>
      </c>
      <c r="G926" s="1" t="s">
        <v>5128</v>
      </c>
      <c r="H926" s="1" t="s">
        <v>5129</v>
      </c>
      <c r="I926" s="1" t="s">
        <v>3233</v>
      </c>
      <c r="J926" s="1">
        <v>2.4500000000000002</v>
      </c>
    </row>
    <row r="927" spans="2:10" ht="15.75" thickTop="1" x14ac:dyDescent="0.25">
      <c r="B927" s="1" t="s">
        <v>3227</v>
      </c>
      <c r="C927" s="1" t="s">
        <v>4987</v>
      </c>
      <c r="D927" s="1" t="s">
        <v>4988</v>
      </c>
      <c r="E927" s="1">
        <v>37</v>
      </c>
      <c r="F927" s="1" t="s">
        <v>5113</v>
      </c>
      <c r="G927" s="1" t="s">
        <v>5130</v>
      </c>
      <c r="H927" s="1" t="s">
        <v>5131</v>
      </c>
      <c r="I927" s="1" t="s">
        <v>3233</v>
      </c>
      <c r="J927" s="1">
        <v>4.18</v>
      </c>
    </row>
    <row r="928" spans="2:10" ht="15.75" thickTop="1" x14ac:dyDescent="0.25">
      <c r="B928" s="1" t="s">
        <v>3227</v>
      </c>
      <c r="C928" s="1" t="s">
        <v>4987</v>
      </c>
      <c r="D928" s="1" t="s">
        <v>4988</v>
      </c>
      <c r="E928" s="1">
        <v>37</v>
      </c>
      <c r="F928" s="1" t="s">
        <v>5113</v>
      </c>
      <c r="G928" s="1" t="s">
        <v>5132</v>
      </c>
      <c r="H928" s="1" t="s">
        <v>5133</v>
      </c>
      <c r="I928" s="1" t="s">
        <v>3233</v>
      </c>
      <c r="J928" s="1">
        <v>2.6</v>
      </c>
    </row>
    <row r="929" spans="2:10" ht="15.75" thickTop="1" x14ac:dyDescent="0.25">
      <c r="B929" s="1" t="s">
        <v>3227</v>
      </c>
      <c r="C929" s="1" t="s">
        <v>4987</v>
      </c>
      <c r="D929" s="1" t="s">
        <v>4988</v>
      </c>
      <c r="E929" s="1">
        <v>37</v>
      </c>
      <c r="F929" s="1" t="s">
        <v>5113</v>
      </c>
      <c r="G929" s="1" t="s">
        <v>5134</v>
      </c>
      <c r="H929" s="1" t="s">
        <v>5135</v>
      </c>
      <c r="I929" s="1" t="s">
        <v>3233</v>
      </c>
      <c r="J929" s="1">
        <v>4.4800000000000004</v>
      </c>
    </row>
    <row r="930" spans="2:10" ht="15.75" thickTop="1" x14ac:dyDescent="0.25">
      <c r="B930" s="1" t="s">
        <v>3227</v>
      </c>
      <c r="C930" s="1" t="s">
        <v>4987</v>
      </c>
      <c r="D930" s="1" t="s">
        <v>4988</v>
      </c>
      <c r="E930" s="1">
        <v>37</v>
      </c>
      <c r="F930" s="1" t="s">
        <v>5113</v>
      </c>
      <c r="G930" s="1" t="s">
        <v>5136</v>
      </c>
      <c r="H930" s="1" t="s">
        <v>5137</v>
      </c>
      <c r="I930" s="1" t="s">
        <v>3233</v>
      </c>
      <c r="J930" s="1">
        <v>1.36</v>
      </c>
    </row>
    <row r="931" spans="2:10" ht="15.75" thickTop="1" x14ac:dyDescent="0.25">
      <c r="B931" s="1" t="s">
        <v>3227</v>
      </c>
      <c r="C931" s="1" t="s">
        <v>4987</v>
      </c>
      <c r="D931" s="1" t="s">
        <v>4988</v>
      </c>
      <c r="E931" s="1">
        <v>37</v>
      </c>
      <c r="F931" s="1" t="s">
        <v>5113</v>
      </c>
      <c r="G931" s="1" t="s">
        <v>5138</v>
      </c>
      <c r="H931" s="1" t="s">
        <v>5139</v>
      </c>
      <c r="I931" s="1" t="s">
        <v>3233</v>
      </c>
      <c r="J931" s="1">
        <v>1.36</v>
      </c>
    </row>
    <row r="932" spans="2:10" ht="15.75" thickTop="1" x14ac:dyDescent="0.25">
      <c r="B932" s="1" t="s">
        <v>3227</v>
      </c>
      <c r="C932" s="1" t="s">
        <v>4987</v>
      </c>
      <c r="D932" s="1" t="s">
        <v>4988</v>
      </c>
      <c r="E932" s="1">
        <v>38</v>
      </c>
      <c r="F932" s="1" t="s">
        <v>5140</v>
      </c>
      <c r="G932" s="1" t="s">
        <v>5141</v>
      </c>
      <c r="H932" s="1" t="s">
        <v>5142</v>
      </c>
      <c r="I932" s="1" t="s">
        <v>3233</v>
      </c>
      <c r="J932" s="1">
        <v>0.62</v>
      </c>
    </row>
    <row r="933" spans="2:10" ht="15.75" thickTop="1" x14ac:dyDescent="0.25">
      <c r="B933" s="1" t="s">
        <v>3227</v>
      </c>
      <c r="C933" s="1" t="s">
        <v>4987</v>
      </c>
      <c r="D933" s="1" t="s">
        <v>4988</v>
      </c>
      <c r="E933" s="1">
        <v>38</v>
      </c>
      <c r="F933" s="1" t="s">
        <v>5140</v>
      </c>
      <c r="G933" s="1" t="s">
        <v>5143</v>
      </c>
      <c r="H933" s="1" t="s">
        <v>5144</v>
      </c>
      <c r="I933" s="1" t="s">
        <v>3233</v>
      </c>
      <c r="J933" s="1">
        <v>1.39</v>
      </c>
    </row>
    <row r="934" spans="2:10" ht="15.75" thickTop="1" x14ac:dyDescent="0.25">
      <c r="B934" s="1" t="s">
        <v>3227</v>
      </c>
      <c r="C934" s="1" t="s">
        <v>4987</v>
      </c>
      <c r="D934" s="1" t="s">
        <v>4988</v>
      </c>
      <c r="E934" s="1">
        <v>38</v>
      </c>
      <c r="F934" s="1" t="s">
        <v>5140</v>
      </c>
      <c r="G934" s="1" t="s">
        <v>5145</v>
      </c>
      <c r="H934" s="1" t="s">
        <v>5146</v>
      </c>
      <c r="I934" s="1" t="s">
        <v>3233</v>
      </c>
      <c r="J934" s="1">
        <v>1.4</v>
      </c>
    </row>
    <row r="935" spans="2:10" ht="15.75" thickTop="1" x14ac:dyDescent="0.25">
      <c r="B935" s="1" t="s">
        <v>3227</v>
      </c>
      <c r="C935" s="1" t="s">
        <v>4987</v>
      </c>
      <c r="D935" s="1" t="s">
        <v>4988</v>
      </c>
      <c r="E935" s="1">
        <v>38</v>
      </c>
      <c r="F935" s="1" t="s">
        <v>5140</v>
      </c>
      <c r="G935" s="1" t="s">
        <v>5147</v>
      </c>
      <c r="H935" s="1" t="s">
        <v>5148</v>
      </c>
      <c r="I935" s="1" t="s">
        <v>3233</v>
      </c>
      <c r="J935" s="1">
        <v>0.94</v>
      </c>
    </row>
    <row r="936" spans="2:10" ht="15.75" thickTop="1" x14ac:dyDescent="0.25">
      <c r="B936" s="1" t="s">
        <v>3227</v>
      </c>
      <c r="C936" s="1" t="s">
        <v>4987</v>
      </c>
      <c r="D936" s="1" t="s">
        <v>4988</v>
      </c>
      <c r="E936" s="1">
        <v>38</v>
      </c>
      <c r="F936" s="1" t="s">
        <v>5140</v>
      </c>
      <c r="G936" s="1" t="s">
        <v>5149</v>
      </c>
      <c r="H936" s="1" t="s">
        <v>5150</v>
      </c>
      <c r="I936" s="1" t="s">
        <v>3233</v>
      </c>
      <c r="J936" s="1">
        <v>1.17</v>
      </c>
    </row>
    <row r="937" spans="2:10" ht="15.75" thickTop="1" x14ac:dyDescent="0.25">
      <c r="B937" s="1" t="s">
        <v>3227</v>
      </c>
      <c r="C937" s="1" t="s">
        <v>4987</v>
      </c>
      <c r="D937" s="1" t="s">
        <v>4988</v>
      </c>
      <c r="E937" s="1">
        <v>38</v>
      </c>
      <c r="F937" s="1" t="s">
        <v>5140</v>
      </c>
      <c r="G937" s="1" t="s">
        <v>5151</v>
      </c>
      <c r="H937" s="1" t="s">
        <v>5152</v>
      </c>
      <c r="I937" s="1" t="s">
        <v>3233</v>
      </c>
      <c r="J937" s="1">
        <v>1.03</v>
      </c>
    </row>
    <row r="938" spans="2:10" ht="15.75" thickTop="1" x14ac:dyDescent="0.25">
      <c r="B938" s="1" t="s">
        <v>3227</v>
      </c>
      <c r="C938" s="1" t="s">
        <v>4987</v>
      </c>
      <c r="D938" s="1" t="s">
        <v>4988</v>
      </c>
      <c r="E938" s="1">
        <v>38</v>
      </c>
      <c r="F938" s="1" t="s">
        <v>5140</v>
      </c>
      <c r="G938" s="1" t="s">
        <v>5153</v>
      </c>
      <c r="H938" s="1" t="s">
        <v>5154</v>
      </c>
      <c r="I938" s="1" t="s">
        <v>3233</v>
      </c>
      <c r="J938" s="1">
        <v>1.22</v>
      </c>
    </row>
    <row r="939" spans="2:10" ht="15.75" thickTop="1" x14ac:dyDescent="0.25">
      <c r="B939" s="1" t="s">
        <v>3227</v>
      </c>
      <c r="C939" s="1" t="s">
        <v>4987</v>
      </c>
      <c r="D939" s="1" t="s">
        <v>4988</v>
      </c>
      <c r="E939" s="1">
        <v>38</v>
      </c>
      <c r="F939" s="1" t="s">
        <v>5140</v>
      </c>
      <c r="G939" s="1" t="s">
        <v>5155</v>
      </c>
      <c r="H939" s="1" t="s">
        <v>5156</v>
      </c>
      <c r="I939" s="1" t="s">
        <v>3233</v>
      </c>
      <c r="J939" s="1">
        <v>1.36</v>
      </c>
    </row>
    <row r="940" spans="2:10" ht="15.75" thickTop="1" x14ac:dyDescent="0.25">
      <c r="B940" s="1" t="s">
        <v>3227</v>
      </c>
      <c r="C940" s="1" t="s">
        <v>4987</v>
      </c>
      <c r="D940" s="1" t="s">
        <v>4988</v>
      </c>
      <c r="E940" s="1">
        <v>38</v>
      </c>
      <c r="F940" s="1" t="s">
        <v>5140</v>
      </c>
      <c r="G940" s="1" t="s">
        <v>5157</v>
      </c>
      <c r="H940" s="1" t="s">
        <v>5158</v>
      </c>
      <c r="I940" s="1" t="s">
        <v>3233</v>
      </c>
      <c r="J940" s="1">
        <v>1.1399999999999999</v>
      </c>
    </row>
    <row r="941" spans="2:10" ht="15.75" thickTop="1" x14ac:dyDescent="0.25">
      <c r="B941" s="1" t="s">
        <v>3227</v>
      </c>
      <c r="C941" s="1" t="s">
        <v>4987</v>
      </c>
      <c r="D941" s="1" t="s">
        <v>4988</v>
      </c>
      <c r="E941" s="1">
        <v>38</v>
      </c>
      <c r="F941" s="1" t="s">
        <v>5140</v>
      </c>
      <c r="G941" s="1" t="s">
        <v>5159</v>
      </c>
      <c r="H941" s="1" t="s">
        <v>5160</v>
      </c>
      <c r="I941" s="1" t="s">
        <v>3233</v>
      </c>
      <c r="J941" s="1">
        <v>1.36</v>
      </c>
    </row>
    <row r="942" spans="2:10" ht="15.75" thickTop="1" x14ac:dyDescent="0.25">
      <c r="B942" s="1" t="s">
        <v>3227</v>
      </c>
      <c r="C942" s="1" t="s">
        <v>4987</v>
      </c>
      <c r="D942" s="1" t="s">
        <v>4988</v>
      </c>
      <c r="E942" s="1">
        <v>38</v>
      </c>
      <c r="F942" s="1" t="s">
        <v>5140</v>
      </c>
      <c r="G942" s="1" t="s">
        <v>5161</v>
      </c>
      <c r="H942" s="1" t="s">
        <v>5162</v>
      </c>
      <c r="I942" s="1" t="s">
        <v>3233</v>
      </c>
      <c r="J942" s="1">
        <v>1.1399999999999999</v>
      </c>
    </row>
    <row r="943" spans="2:10" ht="15.75" thickTop="1" x14ac:dyDescent="0.25">
      <c r="B943" s="1" t="s">
        <v>3227</v>
      </c>
      <c r="C943" s="1" t="s">
        <v>4987</v>
      </c>
      <c r="D943" s="1" t="s">
        <v>4988</v>
      </c>
      <c r="E943" s="1">
        <v>38</v>
      </c>
      <c r="F943" s="1" t="s">
        <v>5140</v>
      </c>
      <c r="G943" s="1" t="s">
        <v>5163</v>
      </c>
      <c r="H943" s="1" t="s">
        <v>5164</v>
      </c>
      <c r="I943" s="1" t="s">
        <v>3233</v>
      </c>
      <c r="J943" s="1">
        <v>1.44</v>
      </c>
    </row>
    <row r="944" spans="2:10" ht="15.75" thickTop="1" x14ac:dyDescent="0.25">
      <c r="B944" s="1" t="s">
        <v>3227</v>
      </c>
      <c r="C944" s="1" t="s">
        <v>4987</v>
      </c>
      <c r="D944" s="1" t="s">
        <v>4988</v>
      </c>
      <c r="E944" s="1">
        <v>38</v>
      </c>
      <c r="F944" s="1" t="s">
        <v>5140</v>
      </c>
      <c r="G944" s="1" t="s">
        <v>5165</v>
      </c>
      <c r="H944" s="1" t="s">
        <v>5166</v>
      </c>
      <c r="I944" s="1" t="s">
        <v>3233</v>
      </c>
      <c r="J944" s="1">
        <v>1.36</v>
      </c>
    </row>
    <row r="945" spans="2:10" ht="15.75" thickTop="1" x14ac:dyDescent="0.25">
      <c r="B945" s="1" t="s">
        <v>3227</v>
      </c>
      <c r="C945" s="1" t="s">
        <v>4987</v>
      </c>
      <c r="D945" s="1" t="s">
        <v>4988</v>
      </c>
      <c r="E945" s="1">
        <v>38</v>
      </c>
      <c r="F945" s="1" t="s">
        <v>5140</v>
      </c>
      <c r="G945" s="1" t="s">
        <v>5167</v>
      </c>
      <c r="H945" s="1" t="s">
        <v>5168</v>
      </c>
      <c r="I945" s="1" t="s">
        <v>3233</v>
      </c>
      <c r="J945" s="1">
        <v>1.89</v>
      </c>
    </row>
    <row r="946" spans="2:10" ht="15.75" thickTop="1" x14ac:dyDescent="0.25">
      <c r="B946" s="1" t="s">
        <v>3227</v>
      </c>
      <c r="C946" s="1" t="s">
        <v>4987</v>
      </c>
      <c r="D946" s="1" t="s">
        <v>4988</v>
      </c>
      <c r="E946" s="1">
        <v>38</v>
      </c>
      <c r="F946" s="1" t="s">
        <v>5140</v>
      </c>
      <c r="G946" s="1" t="s">
        <v>5169</v>
      </c>
      <c r="H946" s="1" t="s">
        <v>5170</v>
      </c>
      <c r="I946" s="1" t="s">
        <v>3233</v>
      </c>
      <c r="J946" s="1">
        <v>1.36</v>
      </c>
    </row>
    <row r="947" spans="2:10" ht="15.75" thickTop="1" x14ac:dyDescent="0.25">
      <c r="B947" s="1" t="s">
        <v>3227</v>
      </c>
      <c r="C947" s="1" t="s">
        <v>4987</v>
      </c>
      <c r="D947" s="1" t="s">
        <v>4988</v>
      </c>
      <c r="E947" s="1">
        <v>38</v>
      </c>
      <c r="F947" s="1" t="s">
        <v>5140</v>
      </c>
      <c r="G947" s="1" t="s">
        <v>5171</v>
      </c>
      <c r="H947" s="1" t="s">
        <v>5172</v>
      </c>
      <c r="I947" s="1" t="s">
        <v>3233</v>
      </c>
      <c r="J947" s="1">
        <v>1.75</v>
      </c>
    </row>
    <row r="948" spans="2:10" ht="15.75" thickTop="1" x14ac:dyDescent="0.25">
      <c r="B948" s="1" t="s">
        <v>3227</v>
      </c>
      <c r="C948" s="1" t="s">
        <v>4987</v>
      </c>
      <c r="D948" s="1" t="s">
        <v>4988</v>
      </c>
      <c r="E948" s="1">
        <v>38</v>
      </c>
      <c r="F948" s="1" t="s">
        <v>5140</v>
      </c>
      <c r="G948" s="1" t="s">
        <v>5173</v>
      </c>
      <c r="H948" s="1" t="s">
        <v>5174</v>
      </c>
      <c r="I948" s="1" t="s">
        <v>3233</v>
      </c>
      <c r="J948" s="1">
        <v>1.36</v>
      </c>
    </row>
    <row r="949" spans="2:10" ht="15.75" thickTop="1" x14ac:dyDescent="0.25">
      <c r="B949" s="1" t="s">
        <v>3227</v>
      </c>
      <c r="C949" s="1" t="s">
        <v>4987</v>
      </c>
      <c r="D949" s="1" t="s">
        <v>4988</v>
      </c>
      <c r="E949" s="1">
        <v>38</v>
      </c>
      <c r="F949" s="1" t="s">
        <v>5140</v>
      </c>
      <c r="G949" s="1" t="s">
        <v>5175</v>
      </c>
      <c r="H949" s="1" t="s">
        <v>5176</v>
      </c>
      <c r="I949" s="1" t="s">
        <v>3233</v>
      </c>
      <c r="J949" s="1">
        <v>2.2000000000000002</v>
      </c>
    </row>
    <row r="950" spans="2:10" ht="15.75" thickTop="1" x14ac:dyDescent="0.25">
      <c r="B950" s="1" t="s">
        <v>3227</v>
      </c>
      <c r="C950" s="1" t="s">
        <v>4987</v>
      </c>
      <c r="D950" s="1" t="s">
        <v>4988</v>
      </c>
      <c r="E950" s="1">
        <v>38</v>
      </c>
      <c r="F950" s="1" t="s">
        <v>5140</v>
      </c>
      <c r="G950" s="1" t="s">
        <v>5177</v>
      </c>
      <c r="H950" s="1" t="s">
        <v>5178</v>
      </c>
      <c r="I950" s="1" t="s">
        <v>3233</v>
      </c>
      <c r="J950" s="1">
        <v>1.36</v>
      </c>
    </row>
    <row r="951" spans="2:10" ht="15.75" thickTop="1" x14ac:dyDescent="0.25">
      <c r="B951" s="1" t="s">
        <v>3227</v>
      </c>
      <c r="C951" s="1" t="s">
        <v>4987</v>
      </c>
      <c r="D951" s="1" t="s">
        <v>4988</v>
      </c>
      <c r="E951" s="1">
        <v>38</v>
      </c>
      <c r="F951" s="1" t="s">
        <v>5140</v>
      </c>
      <c r="G951" s="1" t="s">
        <v>5179</v>
      </c>
      <c r="H951" s="1" t="s">
        <v>5180</v>
      </c>
      <c r="I951" s="1" t="s">
        <v>3233</v>
      </c>
      <c r="J951" s="1">
        <v>2.12</v>
      </c>
    </row>
    <row r="952" spans="2:10" ht="15.75" thickTop="1" x14ac:dyDescent="0.25">
      <c r="B952" s="1" t="s">
        <v>3227</v>
      </c>
      <c r="C952" s="1" t="s">
        <v>4987</v>
      </c>
      <c r="D952" s="1" t="s">
        <v>4988</v>
      </c>
      <c r="E952" s="1">
        <v>38</v>
      </c>
      <c r="F952" s="1" t="s">
        <v>5140</v>
      </c>
      <c r="G952" s="1" t="s">
        <v>5181</v>
      </c>
      <c r="H952" s="1" t="s">
        <v>5182</v>
      </c>
      <c r="I952" s="1" t="s">
        <v>3233</v>
      </c>
      <c r="J952" s="1">
        <v>1.36</v>
      </c>
    </row>
    <row r="953" spans="2:10" ht="15.75" thickTop="1" x14ac:dyDescent="0.25">
      <c r="B953" s="1" t="s">
        <v>3227</v>
      </c>
      <c r="C953" s="1" t="s">
        <v>4987</v>
      </c>
      <c r="D953" s="1" t="s">
        <v>4988</v>
      </c>
      <c r="E953" s="1">
        <v>38</v>
      </c>
      <c r="F953" s="1" t="s">
        <v>5140</v>
      </c>
      <c r="G953" s="1" t="s">
        <v>5183</v>
      </c>
      <c r="H953" s="1" t="s">
        <v>5184</v>
      </c>
      <c r="I953" s="1" t="s">
        <v>3233</v>
      </c>
      <c r="J953" s="1">
        <v>2.12</v>
      </c>
    </row>
    <row r="954" spans="2:10" ht="15.75" thickTop="1" x14ac:dyDescent="0.25">
      <c r="B954" s="1" t="s">
        <v>3227</v>
      </c>
      <c r="C954" s="1" t="s">
        <v>4987</v>
      </c>
      <c r="D954" s="1" t="s">
        <v>4988</v>
      </c>
      <c r="E954" s="1">
        <v>38</v>
      </c>
      <c r="F954" s="1" t="s">
        <v>5140</v>
      </c>
      <c r="G954" s="1" t="s">
        <v>5185</v>
      </c>
      <c r="H954" s="1" t="s">
        <v>5186</v>
      </c>
      <c r="I954" s="1" t="s">
        <v>3233</v>
      </c>
      <c r="J954" s="1">
        <v>1.36</v>
      </c>
    </row>
    <row r="955" spans="2:10" ht="15.75" thickTop="1" x14ac:dyDescent="0.25">
      <c r="B955" s="1" t="s">
        <v>3227</v>
      </c>
      <c r="C955" s="1" t="s">
        <v>4987</v>
      </c>
      <c r="D955" s="1" t="s">
        <v>4988</v>
      </c>
      <c r="E955" s="1">
        <v>38</v>
      </c>
      <c r="F955" s="1" t="s">
        <v>5140</v>
      </c>
      <c r="G955" s="1" t="s">
        <v>5187</v>
      </c>
      <c r="H955" s="1" t="s">
        <v>5188</v>
      </c>
      <c r="I955" s="1" t="s">
        <v>3233</v>
      </c>
      <c r="J955" s="1">
        <v>1.36</v>
      </c>
    </row>
    <row r="956" spans="2:10" ht="15.75" thickTop="1" x14ac:dyDescent="0.25">
      <c r="B956" s="1" t="s">
        <v>3227</v>
      </c>
      <c r="C956" s="1" t="s">
        <v>4987</v>
      </c>
      <c r="D956" s="1" t="s">
        <v>4988</v>
      </c>
      <c r="E956" s="1">
        <v>38</v>
      </c>
      <c r="F956" s="1" t="s">
        <v>5140</v>
      </c>
      <c r="G956" s="1" t="s">
        <v>5189</v>
      </c>
      <c r="H956" s="1" t="s">
        <v>5190</v>
      </c>
      <c r="I956" s="1" t="s">
        <v>3233</v>
      </c>
      <c r="J956" s="1">
        <v>3.61</v>
      </c>
    </row>
    <row r="957" spans="2:10" ht="15.75" thickTop="1" x14ac:dyDescent="0.25">
      <c r="B957" s="1" t="s">
        <v>3227</v>
      </c>
      <c r="C957" s="1" t="s">
        <v>4987</v>
      </c>
      <c r="D957" s="1" t="s">
        <v>4988</v>
      </c>
      <c r="E957" s="1">
        <v>38</v>
      </c>
      <c r="F957" s="1" t="s">
        <v>5140</v>
      </c>
      <c r="G957" s="1" t="s">
        <v>5191</v>
      </c>
      <c r="H957" s="1" t="s">
        <v>5192</v>
      </c>
      <c r="I957" s="1" t="s">
        <v>3233</v>
      </c>
      <c r="J957" s="1">
        <v>4.25</v>
      </c>
    </row>
    <row r="958" spans="2:10" ht="15.75" thickTop="1" x14ac:dyDescent="0.25">
      <c r="B958" s="1" t="s">
        <v>3227</v>
      </c>
      <c r="C958" s="1" t="s">
        <v>4987</v>
      </c>
      <c r="D958" s="1" t="s">
        <v>4988</v>
      </c>
      <c r="E958" s="1">
        <v>38</v>
      </c>
      <c r="F958" s="1" t="s">
        <v>5140</v>
      </c>
      <c r="G958" s="1" t="s">
        <v>5193</v>
      </c>
      <c r="H958" s="1" t="s">
        <v>5194</v>
      </c>
      <c r="I958" s="1" t="s">
        <v>3233</v>
      </c>
      <c r="J958" s="1">
        <v>1.36</v>
      </c>
    </row>
    <row r="959" spans="2:10" ht="15.75" thickTop="1" x14ac:dyDescent="0.25">
      <c r="B959" s="1" t="s">
        <v>3227</v>
      </c>
      <c r="C959" s="1" t="s">
        <v>4987</v>
      </c>
      <c r="D959" s="1" t="s">
        <v>4988</v>
      </c>
      <c r="E959" s="1">
        <v>38</v>
      </c>
      <c r="F959" s="1" t="s">
        <v>5140</v>
      </c>
      <c r="G959" s="1" t="s">
        <v>5195</v>
      </c>
      <c r="H959" s="1" t="s">
        <v>5196</v>
      </c>
      <c r="I959" s="1" t="s">
        <v>3233</v>
      </c>
      <c r="J959" s="1">
        <v>1.36</v>
      </c>
    </row>
    <row r="960" spans="2:10" ht="15.75" thickTop="1" x14ac:dyDescent="0.25">
      <c r="B960" s="1" t="s">
        <v>3227</v>
      </c>
      <c r="C960" s="1" t="s">
        <v>4987</v>
      </c>
      <c r="D960" s="1" t="s">
        <v>4988</v>
      </c>
      <c r="E960" s="1">
        <v>39</v>
      </c>
      <c r="F960" s="1" t="s">
        <v>5197</v>
      </c>
      <c r="G960" s="1" t="s">
        <v>5198</v>
      </c>
      <c r="H960" s="1" t="s">
        <v>5199</v>
      </c>
      <c r="I960" s="1" t="s">
        <v>3233</v>
      </c>
      <c r="J960" s="1">
        <v>2.21</v>
      </c>
    </row>
    <row r="961" spans="2:10" ht="15.75" thickTop="1" x14ac:dyDescent="0.25">
      <c r="B961" s="1" t="s">
        <v>3227</v>
      </c>
      <c r="C961" s="1" t="s">
        <v>4987</v>
      </c>
      <c r="D961" s="1" t="s">
        <v>4988</v>
      </c>
      <c r="E961" s="1">
        <v>39</v>
      </c>
      <c r="F961" s="1" t="s">
        <v>5197</v>
      </c>
      <c r="G961" s="1" t="s">
        <v>5200</v>
      </c>
      <c r="H961" s="1" t="s">
        <v>5201</v>
      </c>
      <c r="I961" s="1" t="s">
        <v>3233</v>
      </c>
      <c r="J961" s="1">
        <v>1.84</v>
      </c>
    </row>
    <row r="962" spans="2:10" ht="15.75" thickTop="1" x14ac:dyDescent="0.25">
      <c r="B962" s="1" t="s">
        <v>3227</v>
      </c>
      <c r="C962" s="1" t="s">
        <v>4987</v>
      </c>
      <c r="D962" s="1" t="s">
        <v>4988</v>
      </c>
      <c r="E962" s="1">
        <v>39</v>
      </c>
      <c r="F962" s="1" t="s">
        <v>5197</v>
      </c>
      <c r="G962" s="1" t="s">
        <v>5202</v>
      </c>
      <c r="H962" s="1" t="s">
        <v>5203</v>
      </c>
      <c r="I962" s="1" t="s">
        <v>3233</v>
      </c>
      <c r="J962" s="1">
        <v>1.27</v>
      </c>
    </row>
    <row r="963" spans="2:10" ht="15.75" thickTop="1" x14ac:dyDescent="0.25">
      <c r="B963" s="1" t="s">
        <v>3227</v>
      </c>
      <c r="C963" s="1" t="s">
        <v>4987</v>
      </c>
      <c r="D963" s="1" t="s">
        <v>4988</v>
      </c>
      <c r="E963" s="1">
        <v>39</v>
      </c>
      <c r="F963" s="1" t="s">
        <v>5197</v>
      </c>
      <c r="G963" s="1" t="s">
        <v>5204</v>
      </c>
      <c r="H963" s="1" t="s">
        <v>5205</v>
      </c>
      <c r="I963" s="1" t="s">
        <v>3233</v>
      </c>
      <c r="J963" s="1">
        <v>1.36</v>
      </c>
    </row>
    <row r="964" spans="2:10" ht="15.75" thickTop="1" x14ac:dyDescent="0.25">
      <c r="B964" s="1" t="s">
        <v>3227</v>
      </c>
      <c r="C964" s="1" t="s">
        <v>4987</v>
      </c>
      <c r="D964" s="1" t="s">
        <v>4988</v>
      </c>
      <c r="E964" s="1">
        <v>39</v>
      </c>
      <c r="F964" s="1" t="s">
        <v>5197</v>
      </c>
      <c r="G964" s="1" t="s">
        <v>5206</v>
      </c>
      <c r="H964" s="1" t="s">
        <v>5207</v>
      </c>
      <c r="I964" s="1" t="s">
        <v>3233</v>
      </c>
      <c r="J964" s="1">
        <v>2.04</v>
      </c>
    </row>
    <row r="965" spans="2:10" ht="15.75" thickTop="1" x14ac:dyDescent="0.25">
      <c r="B965" s="1" t="s">
        <v>3227</v>
      </c>
      <c r="C965" s="1" t="s">
        <v>4987</v>
      </c>
      <c r="D965" s="1" t="s">
        <v>4988</v>
      </c>
      <c r="E965" s="1">
        <v>39</v>
      </c>
      <c r="F965" s="1" t="s">
        <v>5197</v>
      </c>
      <c r="G965" s="1" t="s">
        <v>5208</v>
      </c>
      <c r="H965" s="1" t="s">
        <v>5209</v>
      </c>
      <c r="I965" s="1" t="s">
        <v>3233</v>
      </c>
      <c r="J965" s="1">
        <v>1.36</v>
      </c>
    </row>
    <row r="966" spans="2:10" ht="15.75" thickTop="1" x14ac:dyDescent="0.25">
      <c r="B966" s="1" t="s">
        <v>3227</v>
      </c>
      <c r="C966" s="1" t="s">
        <v>4987</v>
      </c>
      <c r="D966" s="1" t="s">
        <v>4988</v>
      </c>
      <c r="E966" s="1">
        <v>39</v>
      </c>
      <c r="F966" s="1" t="s">
        <v>5197</v>
      </c>
      <c r="G966" s="1" t="s">
        <v>5210</v>
      </c>
      <c r="H966" s="1" t="s">
        <v>5211</v>
      </c>
      <c r="I966" s="1" t="s">
        <v>3233</v>
      </c>
      <c r="J966" s="1">
        <v>2.1800000000000002</v>
      </c>
    </row>
    <row r="967" spans="2:10" ht="15.75" thickTop="1" x14ac:dyDescent="0.25">
      <c r="B967" s="1" t="s">
        <v>3227</v>
      </c>
      <c r="C967" s="1" t="s">
        <v>4987</v>
      </c>
      <c r="D967" s="1" t="s">
        <v>4988</v>
      </c>
      <c r="E967" s="1">
        <v>39</v>
      </c>
      <c r="F967" s="1" t="s">
        <v>5197</v>
      </c>
      <c r="G967" s="1" t="s">
        <v>5212</v>
      </c>
      <c r="H967" s="1" t="s">
        <v>5213</v>
      </c>
      <c r="I967" s="1" t="s">
        <v>3233</v>
      </c>
      <c r="J967" s="1">
        <v>1.36</v>
      </c>
    </row>
    <row r="968" spans="2:10" ht="15.75" thickTop="1" x14ac:dyDescent="0.25">
      <c r="B968" s="1" t="s">
        <v>3227</v>
      </c>
      <c r="C968" s="1" t="s">
        <v>4987</v>
      </c>
      <c r="D968" s="1" t="s">
        <v>4988</v>
      </c>
      <c r="E968" s="1">
        <v>39</v>
      </c>
      <c r="F968" s="1" t="s">
        <v>5197</v>
      </c>
      <c r="G968" s="1" t="s">
        <v>5214</v>
      </c>
      <c r="H968" s="1" t="s">
        <v>5215</v>
      </c>
      <c r="I968" s="1" t="s">
        <v>3233</v>
      </c>
      <c r="J968" s="1">
        <v>1.36</v>
      </c>
    </row>
    <row r="969" spans="2:10" ht="15.75" thickTop="1" x14ac:dyDescent="0.25">
      <c r="B969" s="1" t="s">
        <v>3227</v>
      </c>
      <c r="C969" s="1" t="s">
        <v>4987</v>
      </c>
      <c r="D969" s="1" t="s">
        <v>4988</v>
      </c>
      <c r="E969" s="1">
        <v>39</v>
      </c>
      <c r="F969" s="1" t="s">
        <v>5197</v>
      </c>
      <c r="G969" s="1" t="s">
        <v>5216</v>
      </c>
      <c r="H969" s="1" t="s">
        <v>5217</v>
      </c>
      <c r="I969" s="1" t="s">
        <v>3233</v>
      </c>
      <c r="J969" s="1">
        <v>1.36</v>
      </c>
    </row>
    <row r="970" spans="2:10" ht="15.75" thickTop="1" x14ac:dyDescent="0.25">
      <c r="B970" s="1" t="s">
        <v>3227</v>
      </c>
      <c r="C970" s="1" t="s">
        <v>4987</v>
      </c>
      <c r="D970" s="1" t="s">
        <v>4988</v>
      </c>
      <c r="E970" s="1">
        <v>39</v>
      </c>
      <c r="F970" s="1" t="s">
        <v>5197</v>
      </c>
      <c r="G970" s="1" t="s">
        <v>5218</v>
      </c>
      <c r="H970" s="1" t="s">
        <v>5219</v>
      </c>
      <c r="I970" s="1" t="s">
        <v>3233</v>
      </c>
      <c r="J970" s="1">
        <v>2.63</v>
      </c>
    </row>
    <row r="971" spans="2:10" ht="15.75" thickTop="1" x14ac:dyDescent="0.25">
      <c r="B971" s="1" t="s">
        <v>3227</v>
      </c>
      <c r="C971" s="1" t="s">
        <v>4987</v>
      </c>
      <c r="D971" s="1" t="s">
        <v>4988</v>
      </c>
      <c r="E971" s="1">
        <v>39</v>
      </c>
      <c r="F971" s="1" t="s">
        <v>5197</v>
      </c>
      <c r="G971" s="1" t="s">
        <v>5220</v>
      </c>
      <c r="H971" s="1" t="s">
        <v>5221</v>
      </c>
      <c r="I971" s="1" t="s">
        <v>3233</v>
      </c>
      <c r="J971" s="1">
        <v>1.36</v>
      </c>
    </row>
    <row r="972" spans="2:10" ht="15.75" thickTop="1" x14ac:dyDescent="0.25">
      <c r="B972" s="1" t="s">
        <v>3227</v>
      </c>
      <c r="C972" s="1" t="s">
        <v>4987</v>
      </c>
      <c r="D972" s="1" t="s">
        <v>4988</v>
      </c>
      <c r="E972" s="1">
        <v>39</v>
      </c>
      <c r="F972" s="1" t="s">
        <v>5197</v>
      </c>
      <c r="G972" s="1" t="s">
        <v>5222</v>
      </c>
      <c r="H972" s="1" t="s">
        <v>5223</v>
      </c>
      <c r="I972" s="1" t="s">
        <v>3233</v>
      </c>
      <c r="J972" s="1">
        <v>1.36</v>
      </c>
    </row>
    <row r="973" spans="2:10" ht="15.75" thickTop="1" x14ac:dyDescent="0.25">
      <c r="B973" s="1" t="s">
        <v>3227</v>
      </c>
      <c r="C973" s="1" t="s">
        <v>4987</v>
      </c>
      <c r="D973" s="1" t="s">
        <v>4988</v>
      </c>
      <c r="E973" s="1">
        <v>39</v>
      </c>
      <c r="F973" s="1" t="s">
        <v>5197</v>
      </c>
      <c r="G973" s="1" t="s">
        <v>5224</v>
      </c>
      <c r="H973" s="1" t="s">
        <v>5225</v>
      </c>
      <c r="I973" s="1" t="s">
        <v>3233</v>
      </c>
      <c r="J973" s="1">
        <v>1.36</v>
      </c>
    </row>
    <row r="974" spans="2:10" ht="15.75" thickTop="1" x14ac:dyDescent="0.25">
      <c r="B974" s="1" t="s">
        <v>3227</v>
      </c>
      <c r="C974" s="1" t="s">
        <v>4987</v>
      </c>
      <c r="D974" s="1" t="s">
        <v>4988</v>
      </c>
      <c r="E974" s="1">
        <v>39</v>
      </c>
      <c r="F974" s="1" t="s">
        <v>5197</v>
      </c>
      <c r="G974" s="1" t="s">
        <v>5226</v>
      </c>
      <c r="H974" s="1" t="s">
        <v>5227</v>
      </c>
      <c r="I974" s="1" t="s">
        <v>3233</v>
      </c>
      <c r="J974" s="1">
        <v>1.36</v>
      </c>
    </row>
    <row r="975" spans="2:10" ht="15.75" thickTop="1" x14ac:dyDescent="0.25">
      <c r="B975" s="1" t="s">
        <v>3227</v>
      </c>
      <c r="C975" s="1" t="s">
        <v>4987</v>
      </c>
      <c r="D975" s="1" t="s">
        <v>4988</v>
      </c>
      <c r="E975" s="1">
        <v>39</v>
      </c>
      <c r="F975" s="1" t="s">
        <v>5197</v>
      </c>
      <c r="G975" s="1" t="s">
        <v>5228</v>
      </c>
      <c r="H975" s="1" t="s">
        <v>5229</v>
      </c>
      <c r="I975" s="1" t="s">
        <v>3233</v>
      </c>
      <c r="J975" s="1">
        <v>1.36</v>
      </c>
    </row>
    <row r="976" spans="2:10" ht="15.75" thickTop="1" x14ac:dyDescent="0.25">
      <c r="B976" s="1" t="s">
        <v>3227</v>
      </c>
      <c r="C976" s="1" t="s">
        <v>4987</v>
      </c>
      <c r="D976" s="1" t="s">
        <v>4988</v>
      </c>
      <c r="E976" s="1">
        <v>40</v>
      </c>
      <c r="F976" s="1" t="s">
        <v>5230</v>
      </c>
      <c r="G976" s="1" t="s">
        <v>5231</v>
      </c>
      <c r="H976" s="1" t="s">
        <v>5232</v>
      </c>
      <c r="I976" s="1" t="s">
        <v>3233</v>
      </c>
      <c r="J976" s="1">
        <v>1.36</v>
      </c>
    </row>
    <row r="977" spans="2:10" ht="15.75" thickTop="1" x14ac:dyDescent="0.25">
      <c r="B977" s="1" t="s">
        <v>3227</v>
      </c>
      <c r="C977" s="1" t="s">
        <v>4987</v>
      </c>
      <c r="D977" s="1" t="s">
        <v>4988</v>
      </c>
      <c r="E977" s="1">
        <v>40</v>
      </c>
      <c r="F977" s="1" t="s">
        <v>5230</v>
      </c>
      <c r="G977" s="1" t="s">
        <v>5233</v>
      </c>
      <c r="H977" s="1" t="s">
        <v>5234</v>
      </c>
      <c r="I977" s="1" t="s">
        <v>3233</v>
      </c>
      <c r="J977" s="1">
        <v>1.36</v>
      </c>
    </row>
    <row r="978" spans="2:10" ht="15.75" thickTop="1" x14ac:dyDescent="0.25">
      <c r="B978" s="1" t="s">
        <v>3227</v>
      </c>
      <c r="C978" s="1" t="s">
        <v>4987</v>
      </c>
      <c r="D978" s="1" t="s">
        <v>4988</v>
      </c>
      <c r="E978" s="1">
        <v>40</v>
      </c>
      <c r="F978" s="1" t="s">
        <v>5230</v>
      </c>
      <c r="G978" s="1" t="s">
        <v>5235</v>
      </c>
      <c r="H978" s="1" t="s">
        <v>5236</v>
      </c>
      <c r="I978" s="1" t="s">
        <v>3233</v>
      </c>
      <c r="J978" s="1">
        <v>1.36</v>
      </c>
    </row>
    <row r="979" spans="2:10" ht="15.75" thickTop="1" x14ac:dyDescent="0.25">
      <c r="B979" s="1" t="s">
        <v>3227</v>
      </c>
      <c r="C979" s="1" t="s">
        <v>4987</v>
      </c>
      <c r="D979" s="1" t="s">
        <v>4988</v>
      </c>
      <c r="E979" s="1">
        <v>40</v>
      </c>
      <c r="F979" s="1" t="s">
        <v>5230</v>
      </c>
      <c r="G979" s="1" t="s">
        <v>5237</v>
      </c>
      <c r="H979" s="1" t="s">
        <v>5238</v>
      </c>
      <c r="I979" s="1" t="s">
        <v>3233</v>
      </c>
      <c r="J979" s="1">
        <v>1.36</v>
      </c>
    </row>
    <row r="980" spans="2:10" ht="15.75" thickTop="1" x14ac:dyDescent="0.25">
      <c r="B980" s="1" t="s">
        <v>3227</v>
      </c>
      <c r="C980" s="1" t="s">
        <v>4987</v>
      </c>
      <c r="D980" s="1" t="s">
        <v>4988</v>
      </c>
      <c r="E980" s="1">
        <v>40</v>
      </c>
      <c r="F980" s="1" t="s">
        <v>5230</v>
      </c>
      <c r="G980" s="1" t="s">
        <v>5239</v>
      </c>
      <c r="H980" s="1" t="s">
        <v>5240</v>
      </c>
      <c r="I980" s="1" t="s">
        <v>3233</v>
      </c>
      <c r="J980" s="1">
        <v>1.36</v>
      </c>
    </row>
    <row r="981" spans="2:10" ht="15.75" thickTop="1" x14ac:dyDescent="0.25">
      <c r="B981" s="1" t="s">
        <v>3227</v>
      </c>
      <c r="C981" s="1" t="s">
        <v>4987</v>
      </c>
      <c r="D981" s="1" t="s">
        <v>4988</v>
      </c>
      <c r="E981" s="1">
        <v>40</v>
      </c>
      <c r="F981" s="1" t="s">
        <v>5230</v>
      </c>
      <c r="G981" s="1" t="s">
        <v>5241</v>
      </c>
      <c r="H981" s="1" t="s">
        <v>5242</v>
      </c>
      <c r="I981" s="1" t="s">
        <v>3233</v>
      </c>
      <c r="J981" s="1">
        <v>1.36</v>
      </c>
    </row>
    <row r="982" spans="2:10" ht="15.75" thickTop="1" x14ac:dyDescent="0.25">
      <c r="B982" s="1" t="s">
        <v>3227</v>
      </c>
      <c r="C982" s="1" t="s">
        <v>4987</v>
      </c>
      <c r="D982" s="1" t="s">
        <v>4988</v>
      </c>
      <c r="E982" s="1">
        <v>40</v>
      </c>
      <c r="F982" s="1" t="s">
        <v>5230</v>
      </c>
      <c r="G982" s="1" t="s">
        <v>5243</v>
      </c>
      <c r="H982" s="1" t="s">
        <v>5244</v>
      </c>
      <c r="I982" s="1" t="s">
        <v>3233</v>
      </c>
      <c r="J982" s="1">
        <v>1.36</v>
      </c>
    </row>
    <row r="983" spans="2:10" ht="15.75" thickTop="1" x14ac:dyDescent="0.25">
      <c r="B983" s="1" t="s">
        <v>3227</v>
      </c>
      <c r="C983" s="1" t="s">
        <v>4987</v>
      </c>
      <c r="D983" s="1" t="s">
        <v>4988</v>
      </c>
      <c r="E983" s="1">
        <v>42</v>
      </c>
      <c r="F983" s="1" t="s">
        <v>5245</v>
      </c>
      <c r="G983" s="1" t="s">
        <v>5246</v>
      </c>
      <c r="H983" s="1" t="s">
        <v>5247</v>
      </c>
      <c r="I983" s="1" t="s">
        <v>3233</v>
      </c>
      <c r="J983" s="1">
        <v>0.33</v>
      </c>
    </row>
    <row r="984" spans="2:10" ht="15.75" thickTop="1" x14ac:dyDescent="0.25">
      <c r="B984" s="1" t="s">
        <v>3227</v>
      </c>
      <c r="C984" s="1" t="s">
        <v>4987</v>
      </c>
      <c r="D984" s="1" t="s">
        <v>4988</v>
      </c>
      <c r="E984" s="1">
        <v>42</v>
      </c>
      <c r="F984" s="1" t="s">
        <v>5245</v>
      </c>
      <c r="G984" s="1" t="s">
        <v>5248</v>
      </c>
      <c r="H984" s="1" t="s">
        <v>5249</v>
      </c>
      <c r="I984" s="1" t="s">
        <v>3233</v>
      </c>
      <c r="J984" s="1">
        <v>0.15</v>
      </c>
    </row>
    <row r="985" spans="2:10" ht="15.75" thickTop="1" x14ac:dyDescent="0.25">
      <c r="B985" s="1" t="s">
        <v>3227</v>
      </c>
      <c r="C985" s="1" t="s">
        <v>4987</v>
      </c>
      <c r="D985" s="1" t="s">
        <v>4988</v>
      </c>
      <c r="E985" s="1">
        <v>34</v>
      </c>
      <c r="F985" s="1" t="s">
        <v>5250</v>
      </c>
      <c r="G985" s="1" t="s">
        <v>5251</v>
      </c>
      <c r="H985" s="1" t="s">
        <v>5252</v>
      </c>
      <c r="I985" s="1" t="s">
        <v>3233</v>
      </c>
      <c r="J985" s="1">
        <v>0.41</v>
      </c>
    </row>
    <row r="986" spans="2:10" ht="15.75" thickTop="1" x14ac:dyDescent="0.25">
      <c r="B986" s="1" t="s">
        <v>3227</v>
      </c>
      <c r="C986" s="1" t="s">
        <v>4987</v>
      </c>
      <c r="D986" s="1" t="s">
        <v>4988</v>
      </c>
      <c r="E986" s="1">
        <v>34</v>
      </c>
      <c r="F986" s="1" t="s">
        <v>5250</v>
      </c>
      <c r="G986" s="1" t="s">
        <v>5253</v>
      </c>
      <c r="H986" s="1" t="s">
        <v>5254</v>
      </c>
      <c r="I986" s="1" t="s">
        <v>3233</v>
      </c>
      <c r="J986" s="1">
        <v>0.82</v>
      </c>
    </row>
    <row r="987" spans="2:10" ht="15.75" thickTop="1" x14ac:dyDescent="0.25">
      <c r="B987" s="1" t="s">
        <v>3227</v>
      </c>
      <c r="C987" s="1" t="s">
        <v>4987</v>
      </c>
      <c r="D987" s="1" t="s">
        <v>4988</v>
      </c>
      <c r="E987" s="1">
        <v>34</v>
      </c>
      <c r="F987" s="1" t="s">
        <v>5250</v>
      </c>
      <c r="G987" s="1" t="s">
        <v>5255</v>
      </c>
      <c r="H987" s="1" t="s">
        <v>5256</v>
      </c>
      <c r="I987" s="1" t="s">
        <v>3233</v>
      </c>
      <c r="J987" s="1">
        <v>0.32</v>
      </c>
    </row>
    <row r="988" spans="2:10" ht="15.75" thickTop="1" x14ac:dyDescent="0.25">
      <c r="B988" s="1" t="s">
        <v>3227</v>
      </c>
      <c r="C988" s="1" t="s">
        <v>4987</v>
      </c>
      <c r="D988" s="1" t="s">
        <v>4988</v>
      </c>
      <c r="E988" s="1">
        <v>34</v>
      </c>
      <c r="F988" s="1" t="s">
        <v>5250</v>
      </c>
      <c r="G988" s="1" t="s">
        <v>5257</v>
      </c>
      <c r="H988" s="1" t="s">
        <v>5258</v>
      </c>
      <c r="I988" s="1" t="s">
        <v>3233</v>
      </c>
      <c r="J988" s="1">
        <v>1.44</v>
      </c>
    </row>
    <row r="989" spans="2:10" ht="15.75" thickTop="1" x14ac:dyDescent="0.25">
      <c r="B989" s="1" t="s">
        <v>3227</v>
      </c>
      <c r="C989" s="1" t="s">
        <v>4987</v>
      </c>
      <c r="D989" s="1" t="s">
        <v>4988</v>
      </c>
      <c r="E989" s="1">
        <v>34</v>
      </c>
      <c r="F989" s="1" t="s">
        <v>5250</v>
      </c>
      <c r="G989" s="1" t="s">
        <v>5259</v>
      </c>
      <c r="H989" s="1" t="s">
        <v>5260</v>
      </c>
      <c r="I989" s="1" t="s">
        <v>3233</v>
      </c>
      <c r="J989" s="1">
        <v>0.97</v>
      </c>
    </row>
    <row r="990" spans="2:10" ht="15.75" thickTop="1" x14ac:dyDescent="0.25">
      <c r="B990" s="1" t="s">
        <v>3227</v>
      </c>
      <c r="C990" s="1" t="s">
        <v>4987</v>
      </c>
      <c r="D990" s="1" t="s">
        <v>4988</v>
      </c>
      <c r="E990" s="1">
        <v>34</v>
      </c>
      <c r="F990" s="1" t="s">
        <v>5250</v>
      </c>
      <c r="G990" s="1" t="s">
        <v>5261</v>
      </c>
      <c r="H990" s="1" t="s">
        <v>5262</v>
      </c>
      <c r="I990" s="1" t="s">
        <v>3233</v>
      </c>
      <c r="J990" s="1">
        <v>4.3600000000000003</v>
      </c>
    </row>
    <row r="991" spans="2:10" ht="15.75" thickTop="1" x14ac:dyDescent="0.25">
      <c r="B991" s="1" t="s">
        <v>3227</v>
      </c>
      <c r="C991" s="1" t="s">
        <v>4987</v>
      </c>
      <c r="D991" s="1" t="s">
        <v>4988</v>
      </c>
      <c r="E991" s="1">
        <v>42</v>
      </c>
      <c r="F991" s="1" t="s">
        <v>5245</v>
      </c>
      <c r="G991" s="1" t="s">
        <v>5263</v>
      </c>
      <c r="H991" s="1" t="s">
        <v>5264</v>
      </c>
      <c r="I991" s="1" t="s">
        <v>5265</v>
      </c>
      <c r="J991" s="1">
        <v>0.26</v>
      </c>
    </row>
    <row r="992" spans="2:10" ht="15.75" thickTop="1" x14ac:dyDescent="0.25">
      <c r="B992" s="1" t="s">
        <v>3227</v>
      </c>
      <c r="C992" s="1" t="s">
        <v>4987</v>
      </c>
      <c r="D992" s="1" t="s">
        <v>4988</v>
      </c>
      <c r="E992" s="1">
        <v>42</v>
      </c>
      <c r="F992" s="1" t="s">
        <v>5245</v>
      </c>
      <c r="G992" s="1" t="s">
        <v>5266</v>
      </c>
      <c r="H992" s="1" t="s">
        <v>5267</v>
      </c>
      <c r="I992" s="1" t="s">
        <v>4914</v>
      </c>
      <c r="J992" s="1">
        <v>0.75</v>
      </c>
    </row>
    <row r="993" spans="2:10" ht="15.75" thickTop="1" x14ac:dyDescent="0.25">
      <c r="B993" s="1" t="s">
        <v>3227</v>
      </c>
      <c r="C993" s="1" t="s">
        <v>4987</v>
      </c>
      <c r="D993" s="1" t="s">
        <v>4988</v>
      </c>
      <c r="E993" s="1">
        <v>42</v>
      </c>
      <c r="F993" s="1" t="s">
        <v>5245</v>
      </c>
      <c r="G993" s="1" t="s">
        <v>5268</v>
      </c>
      <c r="H993" s="1" t="s">
        <v>5269</v>
      </c>
      <c r="I993" s="1" t="s">
        <v>4914</v>
      </c>
      <c r="J993" s="1">
        <v>16.2</v>
      </c>
    </row>
    <row r="994" spans="2:10" ht="15.75" thickTop="1" x14ac:dyDescent="0.25">
      <c r="B994" s="1" t="s">
        <v>3227</v>
      </c>
      <c r="C994" s="1" t="s">
        <v>4987</v>
      </c>
      <c r="D994" s="1" t="s">
        <v>4988</v>
      </c>
      <c r="E994" s="1">
        <v>42</v>
      </c>
      <c r="F994" s="1" t="s">
        <v>5245</v>
      </c>
      <c r="G994" s="1" t="s">
        <v>5270</v>
      </c>
      <c r="H994" s="1" t="s">
        <v>5271</v>
      </c>
      <c r="I994" s="1" t="s">
        <v>4914</v>
      </c>
      <c r="J994" s="1">
        <v>0.72</v>
      </c>
    </row>
    <row r="995" spans="2:10" ht="15.75" thickTop="1" x14ac:dyDescent="0.25">
      <c r="B995" s="1" t="s">
        <v>3227</v>
      </c>
      <c r="C995" s="1" t="s">
        <v>4987</v>
      </c>
      <c r="D995" s="1" t="s">
        <v>4988</v>
      </c>
      <c r="E995" s="1">
        <v>42</v>
      </c>
      <c r="F995" s="1" t="s">
        <v>5245</v>
      </c>
      <c r="G995" s="1" t="s">
        <v>5272</v>
      </c>
      <c r="H995" s="1" t="s">
        <v>5273</v>
      </c>
      <c r="I995" s="1" t="s">
        <v>4914</v>
      </c>
      <c r="J995" s="1">
        <v>21.98</v>
      </c>
    </row>
    <row r="996" spans="2:10" ht="15.75" thickTop="1" x14ac:dyDescent="0.25">
      <c r="B996" s="1" t="s">
        <v>3227</v>
      </c>
      <c r="C996" s="1" t="s">
        <v>4987</v>
      </c>
      <c r="D996" s="1" t="s">
        <v>4988</v>
      </c>
      <c r="E996" s="1">
        <v>42</v>
      </c>
      <c r="F996" s="1" t="s">
        <v>5245</v>
      </c>
      <c r="G996" s="1" t="s">
        <v>5274</v>
      </c>
      <c r="H996" s="1" t="s">
        <v>5275</v>
      </c>
      <c r="I996" s="1" t="s">
        <v>3233</v>
      </c>
      <c r="J996" s="1">
        <v>0.26</v>
      </c>
    </row>
    <row r="997" spans="2:10" ht="15.75" thickTop="1" x14ac:dyDescent="0.25">
      <c r="B997" s="1" t="s">
        <v>3227</v>
      </c>
      <c r="C997" s="1" t="s">
        <v>4987</v>
      </c>
      <c r="D997" s="1" t="s">
        <v>4988</v>
      </c>
      <c r="E997" s="1">
        <v>42</v>
      </c>
      <c r="F997" s="1" t="s">
        <v>5245</v>
      </c>
      <c r="G997" s="1" t="s">
        <v>5276</v>
      </c>
      <c r="H997" s="1" t="s">
        <v>5277</v>
      </c>
      <c r="I997" s="1" t="s">
        <v>3233</v>
      </c>
      <c r="J997" s="1">
        <v>0.25</v>
      </c>
    </row>
    <row r="998" spans="2:10" ht="15.75" thickTop="1" x14ac:dyDescent="0.25">
      <c r="B998" s="1" t="s">
        <v>3227</v>
      </c>
      <c r="C998" s="1" t="s">
        <v>4987</v>
      </c>
      <c r="D998" s="1" t="s">
        <v>4988</v>
      </c>
      <c r="E998" s="1">
        <v>42</v>
      </c>
      <c r="F998" s="1" t="s">
        <v>5245</v>
      </c>
      <c r="G998" s="1" t="s">
        <v>5278</v>
      </c>
      <c r="H998" s="1" t="s">
        <v>5279</v>
      </c>
      <c r="I998" s="1" t="s">
        <v>3233</v>
      </c>
      <c r="J998" s="1">
        <v>1.5</v>
      </c>
    </row>
    <row r="999" spans="2:10" ht="15.75" thickTop="1" x14ac:dyDescent="0.25">
      <c r="B999" s="1" t="s">
        <v>3227</v>
      </c>
      <c r="C999" s="1" t="s">
        <v>4987</v>
      </c>
      <c r="D999" s="1" t="s">
        <v>4988</v>
      </c>
      <c r="E999" s="1">
        <v>42</v>
      </c>
      <c r="F999" s="1" t="s">
        <v>5245</v>
      </c>
      <c r="G999" s="1" t="s">
        <v>5280</v>
      </c>
      <c r="H999" s="1" t="s">
        <v>5281</v>
      </c>
      <c r="I999" s="1" t="s">
        <v>3233</v>
      </c>
      <c r="J999" s="1">
        <v>1.82</v>
      </c>
    </row>
    <row r="1000" spans="2:10" ht="15.75" thickTop="1" x14ac:dyDescent="0.25">
      <c r="B1000" s="1" t="s">
        <v>3227</v>
      </c>
      <c r="C1000" s="1" t="s">
        <v>4987</v>
      </c>
      <c r="D1000" s="1" t="s">
        <v>4988</v>
      </c>
      <c r="E1000" s="1">
        <v>42</v>
      </c>
      <c r="F1000" s="1" t="s">
        <v>5245</v>
      </c>
      <c r="G1000" s="1" t="s">
        <v>5282</v>
      </c>
      <c r="H1000" s="1" t="s">
        <v>5283</v>
      </c>
      <c r="I1000" s="1" t="s">
        <v>3233</v>
      </c>
      <c r="J1000" s="1">
        <v>10.55</v>
      </c>
    </row>
    <row r="1001" spans="2:10" ht="15.75" thickTop="1" x14ac:dyDescent="0.25">
      <c r="B1001" s="1" t="s">
        <v>3227</v>
      </c>
      <c r="C1001" s="1" t="s">
        <v>4987</v>
      </c>
      <c r="D1001" s="1" t="s">
        <v>4988</v>
      </c>
      <c r="E1001" s="1">
        <v>42</v>
      </c>
      <c r="F1001" s="1" t="s">
        <v>5245</v>
      </c>
      <c r="G1001" s="1" t="s">
        <v>5284</v>
      </c>
      <c r="H1001" s="1" t="s">
        <v>5285</v>
      </c>
      <c r="I1001" s="1" t="s">
        <v>3233</v>
      </c>
      <c r="J1001" s="1">
        <v>0.42</v>
      </c>
    </row>
    <row r="1002" spans="2:10" ht="15.75" thickTop="1" x14ac:dyDescent="0.25">
      <c r="B1002" s="1" t="s">
        <v>3227</v>
      </c>
      <c r="C1002" s="1" t="s">
        <v>4987</v>
      </c>
      <c r="D1002" s="1" t="s">
        <v>4988</v>
      </c>
      <c r="E1002" s="1">
        <v>42</v>
      </c>
      <c r="F1002" s="1" t="s">
        <v>5245</v>
      </c>
      <c r="G1002" s="1" t="s">
        <v>5286</v>
      </c>
      <c r="H1002" s="1" t="s">
        <v>5287</v>
      </c>
      <c r="I1002" s="1" t="s">
        <v>3233</v>
      </c>
      <c r="J1002" s="1">
        <v>0.72</v>
      </c>
    </row>
    <row r="1003" spans="2:10" ht="15.75" thickTop="1" x14ac:dyDescent="0.25">
      <c r="B1003" s="1" t="s">
        <v>3227</v>
      </c>
      <c r="C1003" s="1" t="s">
        <v>4987</v>
      </c>
      <c r="D1003" s="1" t="s">
        <v>4988</v>
      </c>
      <c r="E1003" s="1">
        <v>42</v>
      </c>
      <c r="F1003" s="1" t="s">
        <v>5245</v>
      </c>
      <c r="G1003" s="1" t="s">
        <v>5288</v>
      </c>
      <c r="H1003" s="1" t="s">
        <v>5289</v>
      </c>
      <c r="I1003" s="1" t="s">
        <v>3233</v>
      </c>
      <c r="J1003" s="1">
        <v>0.85</v>
      </c>
    </row>
    <row r="1004" spans="2:10" ht="15.75" thickTop="1" x14ac:dyDescent="0.25">
      <c r="B1004" s="1" t="s">
        <v>3227</v>
      </c>
      <c r="C1004" s="1" t="s">
        <v>4987</v>
      </c>
      <c r="D1004" s="1" t="s">
        <v>4988</v>
      </c>
      <c r="E1004" s="1">
        <v>42</v>
      </c>
      <c r="F1004" s="1" t="s">
        <v>5245</v>
      </c>
      <c r="G1004" s="1" t="s">
        <v>5290</v>
      </c>
      <c r="H1004" s="1" t="s">
        <v>5291</v>
      </c>
      <c r="I1004" s="1" t="s">
        <v>3445</v>
      </c>
      <c r="J1004" s="1">
        <v>0.34</v>
      </c>
    </row>
    <row r="1005" spans="2:10" ht="15.75" thickTop="1" x14ac:dyDescent="0.25">
      <c r="B1005" s="1" t="s">
        <v>3227</v>
      </c>
      <c r="C1005" s="1" t="s">
        <v>4987</v>
      </c>
      <c r="D1005" s="1" t="s">
        <v>4988</v>
      </c>
      <c r="E1005" s="1">
        <v>33</v>
      </c>
      <c r="F1005" s="1" t="s">
        <v>4989</v>
      </c>
      <c r="G1005" s="1" t="s">
        <v>5292</v>
      </c>
      <c r="H1005" s="1" t="s">
        <v>5293</v>
      </c>
      <c r="I1005" s="1" t="s">
        <v>3233</v>
      </c>
      <c r="J1005" s="1">
        <v>0.03</v>
      </c>
    </row>
    <row r="1006" spans="2:10" ht="15.75" thickTop="1" x14ac:dyDescent="0.25">
      <c r="B1006" s="1" t="s">
        <v>3227</v>
      </c>
      <c r="C1006" s="1" t="s">
        <v>4987</v>
      </c>
      <c r="D1006" s="1" t="s">
        <v>4988</v>
      </c>
      <c r="E1006" s="1">
        <v>42</v>
      </c>
      <c r="F1006" s="1" t="s">
        <v>5245</v>
      </c>
      <c r="G1006" s="1" t="s">
        <v>5294</v>
      </c>
      <c r="H1006" s="1" t="s">
        <v>5295</v>
      </c>
      <c r="I1006" s="1" t="s">
        <v>3233</v>
      </c>
      <c r="J1006" s="1">
        <v>2.39</v>
      </c>
    </row>
    <row r="1007" spans="2:10" ht="15.75" thickTop="1" x14ac:dyDescent="0.25">
      <c r="B1007" s="1" t="s">
        <v>3227</v>
      </c>
      <c r="C1007" s="1" t="s">
        <v>4987</v>
      </c>
      <c r="D1007" s="1" t="s">
        <v>4988</v>
      </c>
      <c r="E1007" s="1">
        <v>42</v>
      </c>
      <c r="F1007" s="1" t="s">
        <v>5245</v>
      </c>
      <c r="G1007" s="1" t="s">
        <v>5296</v>
      </c>
      <c r="H1007" s="1" t="s">
        <v>5297</v>
      </c>
      <c r="I1007" s="1" t="s">
        <v>3233</v>
      </c>
      <c r="J1007" s="1">
        <v>5</v>
      </c>
    </row>
    <row r="1008" spans="2:10" ht="15.75" thickTop="1" x14ac:dyDescent="0.25">
      <c r="B1008" s="1" t="s">
        <v>3227</v>
      </c>
      <c r="C1008" s="1" t="s">
        <v>4987</v>
      </c>
      <c r="D1008" s="1" t="s">
        <v>4988</v>
      </c>
      <c r="E1008" s="1">
        <v>42</v>
      </c>
      <c r="F1008" s="1" t="s">
        <v>5245</v>
      </c>
      <c r="G1008" s="1" t="s">
        <v>5298</v>
      </c>
      <c r="H1008" s="1" t="s">
        <v>5299</v>
      </c>
      <c r="I1008" s="1" t="s">
        <v>3233</v>
      </c>
      <c r="J1008" s="1">
        <v>15.21</v>
      </c>
    </row>
    <row r="1009" spans="2:10" ht="15.75" thickTop="1" x14ac:dyDescent="0.25">
      <c r="B1009" s="1" t="s">
        <v>3227</v>
      </c>
      <c r="C1009" s="1" t="s">
        <v>4987</v>
      </c>
      <c r="D1009" s="1" t="s">
        <v>4988</v>
      </c>
      <c r="E1009" s="1">
        <v>42</v>
      </c>
      <c r="F1009" s="1" t="s">
        <v>5245</v>
      </c>
      <c r="G1009" s="1" t="s">
        <v>5300</v>
      </c>
      <c r="H1009" s="1" t="s">
        <v>5301</v>
      </c>
      <c r="I1009" s="1" t="s">
        <v>3445</v>
      </c>
      <c r="J1009" s="1">
        <v>2.5</v>
      </c>
    </row>
    <row r="1010" spans="2:10" ht="15.75" thickTop="1" x14ac:dyDescent="0.25">
      <c r="B1010" s="1" t="s">
        <v>3227</v>
      </c>
      <c r="C1010" s="1" t="s">
        <v>5302</v>
      </c>
      <c r="D1010" s="1" t="s">
        <v>31</v>
      </c>
      <c r="E1010" s="1">
        <v>43</v>
      </c>
      <c r="F1010" s="1" t="s">
        <v>5303</v>
      </c>
      <c r="G1010" s="1" t="s">
        <v>5304</v>
      </c>
      <c r="H1010" s="1" t="s">
        <v>5305</v>
      </c>
      <c r="I1010" s="1" t="s">
        <v>3445</v>
      </c>
      <c r="J1010" s="1">
        <v>1.18</v>
      </c>
    </row>
    <row r="1011" spans="2:10" ht="15.75" thickTop="1" x14ac:dyDescent="0.25">
      <c r="B1011" s="1" t="s">
        <v>3227</v>
      </c>
      <c r="C1011" s="1" t="s">
        <v>5302</v>
      </c>
      <c r="D1011" s="1" t="s">
        <v>31</v>
      </c>
      <c r="E1011" s="1">
        <v>43</v>
      </c>
      <c r="F1011" s="1" t="s">
        <v>5303</v>
      </c>
      <c r="G1011" s="1" t="s">
        <v>5306</v>
      </c>
      <c r="H1011" s="1" t="s">
        <v>5307</v>
      </c>
      <c r="I1011" s="1" t="s">
        <v>3445</v>
      </c>
      <c r="J1011" s="1">
        <v>1.85</v>
      </c>
    </row>
    <row r="1012" spans="2:10" ht="15.75" thickTop="1" x14ac:dyDescent="0.25">
      <c r="B1012" s="1" t="s">
        <v>3227</v>
      </c>
      <c r="C1012" s="1" t="s">
        <v>5302</v>
      </c>
      <c r="D1012" s="1" t="s">
        <v>31</v>
      </c>
      <c r="E1012" s="1">
        <v>43</v>
      </c>
      <c r="F1012" s="1" t="s">
        <v>5303</v>
      </c>
      <c r="G1012" s="1" t="s">
        <v>5308</v>
      </c>
      <c r="H1012" s="1" t="s">
        <v>5309</v>
      </c>
      <c r="I1012" s="1" t="s">
        <v>3445</v>
      </c>
      <c r="J1012" s="1">
        <v>4.6900000000000004</v>
      </c>
    </row>
    <row r="1013" spans="2:10" ht="15.75" thickTop="1" x14ac:dyDescent="0.25">
      <c r="B1013" s="1" t="s">
        <v>3227</v>
      </c>
      <c r="C1013" s="1" t="s">
        <v>5302</v>
      </c>
      <c r="D1013" s="1" t="s">
        <v>31</v>
      </c>
      <c r="E1013" s="1">
        <v>43</v>
      </c>
      <c r="F1013" s="1" t="s">
        <v>5303</v>
      </c>
      <c r="G1013" s="1" t="s">
        <v>5310</v>
      </c>
      <c r="H1013" s="1" t="s">
        <v>5311</v>
      </c>
      <c r="I1013" s="1" t="s">
        <v>3445</v>
      </c>
      <c r="J1013" s="1">
        <v>7.35</v>
      </c>
    </row>
    <row r="1014" spans="2:10" ht="15.75" thickTop="1" x14ac:dyDescent="0.25">
      <c r="B1014" s="1" t="s">
        <v>3227</v>
      </c>
      <c r="C1014" s="1" t="s">
        <v>5302</v>
      </c>
      <c r="D1014" s="1" t="s">
        <v>31</v>
      </c>
      <c r="E1014" s="1">
        <v>45</v>
      </c>
      <c r="F1014" s="1" t="s">
        <v>5312</v>
      </c>
      <c r="G1014" s="1" t="s">
        <v>5313</v>
      </c>
      <c r="H1014" s="1" t="s">
        <v>5314</v>
      </c>
      <c r="I1014" s="1" t="s">
        <v>3233</v>
      </c>
      <c r="J1014" s="1">
        <v>37.22</v>
      </c>
    </row>
    <row r="1015" spans="2:10" ht="15.75" thickTop="1" x14ac:dyDescent="0.25">
      <c r="B1015" s="1" t="s">
        <v>3227</v>
      </c>
      <c r="C1015" s="1" t="s">
        <v>5302</v>
      </c>
      <c r="D1015" s="1" t="s">
        <v>31</v>
      </c>
      <c r="E1015" s="1">
        <v>45</v>
      </c>
      <c r="F1015" s="1" t="s">
        <v>5312</v>
      </c>
      <c r="G1015" s="1" t="s">
        <v>5315</v>
      </c>
      <c r="H1015" s="1" t="s">
        <v>5316</v>
      </c>
      <c r="I1015" s="1" t="s">
        <v>3233</v>
      </c>
      <c r="J1015" s="1">
        <v>7.98</v>
      </c>
    </row>
    <row r="1016" spans="2:10" ht="15.75" thickTop="1" x14ac:dyDescent="0.25">
      <c r="B1016" s="1" t="s">
        <v>3227</v>
      </c>
      <c r="C1016" s="1" t="s">
        <v>5302</v>
      </c>
      <c r="D1016" s="1" t="s">
        <v>31</v>
      </c>
      <c r="E1016" s="1">
        <v>44</v>
      </c>
      <c r="F1016" s="1" t="s">
        <v>5317</v>
      </c>
      <c r="G1016" s="1" t="s">
        <v>5318</v>
      </c>
      <c r="H1016" s="1" t="s">
        <v>5319</v>
      </c>
      <c r="I1016" s="1" t="s">
        <v>3233</v>
      </c>
      <c r="J1016" s="1">
        <v>1.34</v>
      </c>
    </row>
    <row r="1017" spans="2:10" ht="15.75" thickTop="1" x14ac:dyDescent="0.25">
      <c r="B1017" s="1" t="s">
        <v>3227</v>
      </c>
      <c r="C1017" s="1" t="s">
        <v>5302</v>
      </c>
      <c r="D1017" s="1" t="s">
        <v>31</v>
      </c>
      <c r="E1017" s="1">
        <v>44</v>
      </c>
      <c r="F1017" s="1" t="s">
        <v>5317</v>
      </c>
      <c r="G1017" s="1" t="s">
        <v>5320</v>
      </c>
      <c r="H1017" s="1" t="s">
        <v>5081</v>
      </c>
      <c r="I1017" s="1" t="s">
        <v>3233</v>
      </c>
      <c r="J1017" s="1">
        <v>1</v>
      </c>
    </row>
    <row r="1018" spans="2:10" ht="15.75" thickTop="1" x14ac:dyDescent="0.25">
      <c r="B1018" s="1" t="s">
        <v>3227</v>
      </c>
      <c r="C1018" s="1" t="s">
        <v>5302</v>
      </c>
      <c r="D1018" s="1" t="s">
        <v>31</v>
      </c>
      <c r="E1018" s="1">
        <v>44</v>
      </c>
      <c r="F1018" s="1" t="s">
        <v>5317</v>
      </c>
      <c r="G1018" s="1" t="s">
        <v>5321</v>
      </c>
      <c r="H1018" s="1" t="s">
        <v>5322</v>
      </c>
      <c r="I1018" s="1" t="s">
        <v>3233</v>
      </c>
      <c r="J1018" s="1">
        <v>1.42</v>
      </c>
    </row>
    <row r="1019" spans="2:10" ht="15.75" thickTop="1" x14ac:dyDescent="0.25">
      <c r="B1019" s="1" t="s">
        <v>3227</v>
      </c>
      <c r="C1019" s="1" t="s">
        <v>5302</v>
      </c>
      <c r="D1019" s="1" t="s">
        <v>31</v>
      </c>
      <c r="E1019" s="1">
        <v>44</v>
      </c>
      <c r="F1019" s="1" t="s">
        <v>5317</v>
      </c>
      <c r="G1019" s="1" t="s">
        <v>5323</v>
      </c>
      <c r="H1019" s="1" t="s">
        <v>5324</v>
      </c>
      <c r="I1019" s="1" t="s">
        <v>3233</v>
      </c>
      <c r="J1019" s="1">
        <v>13.87</v>
      </c>
    </row>
    <row r="1020" spans="2:10" ht="15.75" thickTop="1" x14ac:dyDescent="0.25">
      <c r="B1020" s="1" t="s">
        <v>3227</v>
      </c>
      <c r="C1020" s="1" t="s">
        <v>5302</v>
      </c>
      <c r="D1020" s="1" t="s">
        <v>31</v>
      </c>
      <c r="E1020" s="1">
        <v>44</v>
      </c>
      <c r="F1020" s="1" t="s">
        <v>5317</v>
      </c>
      <c r="G1020" s="1" t="s">
        <v>5325</v>
      </c>
      <c r="H1020" s="1" t="s">
        <v>5326</v>
      </c>
      <c r="I1020" s="1" t="s">
        <v>3233</v>
      </c>
      <c r="J1020" s="1">
        <v>0.04</v>
      </c>
    </row>
    <row r="1021" spans="2:10" ht="15.75" thickTop="1" x14ac:dyDescent="0.25">
      <c r="B1021" s="1" t="s">
        <v>3227</v>
      </c>
      <c r="C1021" s="1" t="s">
        <v>5302</v>
      </c>
      <c r="D1021" s="1" t="s">
        <v>31</v>
      </c>
      <c r="E1021" s="1">
        <v>44</v>
      </c>
      <c r="F1021" s="1" t="s">
        <v>5317</v>
      </c>
      <c r="G1021" s="1" t="s">
        <v>5327</v>
      </c>
      <c r="H1021" s="1" t="s">
        <v>5328</v>
      </c>
      <c r="I1021" s="1" t="s">
        <v>3233</v>
      </c>
      <c r="J1021" s="1">
        <v>8.8000000000000007</v>
      </c>
    </row>
    <row r="1022" spans="2:10" ht="15.75" thickTop="1" x14ac:dyDescent="0.25">
      <c r="B1022" s="1" t="s">
        <v>3227</v>
      </c>
      <c r="C1022" s="1" t="s">
        <v>5302</v>
      </c>
      <c r="D1022" s="1" t="s">
        <v>31</v>
      </c>
      <c r="E1022" s="1">
        <v>44</v>
      </c>
      <c r="F1022" s="1" t="s">
        <v>5317</v>
      </c>
      <c r="G1022" s="1" t="s">
        <v>5329</v>
      </c>
      <c r="H1022" s="1" t="s">
        <v>5330</v>
      </c>
      <c r="I1022" s="1" t="s">
        <v>3233</v>
      </c>
      <c r="J1022" s="1">
        <v>3.5</v>
      </c>
    </row>
    <row r="1023" spans="2:10" ht="15.75" thickTop="1" x14ac:dyDescent="0.25">
      <c r="B1023" s="1" t="s">
        <v>3227</v>
      </c>
      <c r="C1023" s="1" t="s">
        <v>5331</v>
      </c>
      <c r="D1023" s="1" t="s">
        <v>5332</v>
      </c>
      <c r="E1023" s="1">
        <v>92</v>
      </c>
      <c r="F1023" s="1" t="s">
        <v>5317</v>
      </c>
      <c r="G1023" s="1" t="s">
        <v>5333</v>
      </c>
      <c r="H1023" s="1" t="s">
        <v>5334</v>
      </c>
      <c r="I1023" s="1" t="s">
        <v>3233</v>
      </c>
      <c r="J1023" s="1">
        <v>0.27</v>
      </c>
    </row>
    <row r="1024" spans="2:10" ht="15.75" thickTop="1" x14ac:dyDescent="0.25">
      <c r="B1024" s="1" t="s">
        <v>3227</v>
      </c>
      <c r="C1024" s="1" t="s">
        <v>5331</v>
      </c>
      <c r="D1024" s="1" t="s">
        <v>5332</v>
      </c>
      <c r="E1024" s="1">
        <v>92</v>
      </c>
      <c r="F1024" s="1" t="s">
        <v>5317</v>
      </c>
      <c r="G1024" s="1" t="s">
        <v>5335</v>
      </c>
      <c r="H1024" s="1" t="s">
        <v>5336</v>
      </c>
      <c r="I1024" s="1" t="s">
        <v>5337</v>
      </c>
      <c r="J1024" s="1">
        <v>29.28</v>
      </c>
    </row>
    <row r="1025" spans="2:10" ht="15.75" thickTop="1" x14ac:dyDescent="0.25">
      <c r="B1025" s="1" t="s">
        <v>3227</v>
      </c>
      <c r="C1025" s="1" t="s">
        <v>5331</v>
      </c>
      <c r="D1025" s="1" t="s">
        <v>5332</v>
      </c>
      <c r="E1025" s="1">
        <v>92</v>
      </c>
      <c r="F1025" s="1" t="s">
        <v>5317</v>
      </c>
      <c r="G1025" s="1" t="s">
        <v>5338</v>
      </c>
      <c r="H1025" s="1" t="s">
        <v>5339</v>
      </c>
      <c r="I1025" s="1" t="s">
        <v>5337</v>
      </c>
      <c r="J1025" s="1">
        <v>16.170000000000002</v>
      </c>
    </row>
    <row r="1026" spans="2:10" ht="15.75" thickTop="1" x14ac:dyDescent="0.25">
      <c r="B1026" s="1" t="s">
        <v>3227</v>
      </c>
      <c r="C1026" s="1" t="s">
        <v>5331</v>
      </c>
      <c r="D1026" s="1" t="s">
        <v>5332</v>
      </c>
      <c r="E1026" s="1">
        <v>92</v>
      </c>
      <c r="F1026" s="1" t="s">
        <v>5317</v>
      </c>
      <c r="G1026" s="1" t="s">
        <v>5340</v>
      </c>
      <c r="H1026" s="1" t="s">
        <v>5341</v>
      </c>
      <c r="I1026" s="1" t="s">
        <v>5342</v>
      </c>
      <c r="J1026" s="1">
        <v>8.5299999999999994</v>
      </c>
    </row>
    <row r="1027" spans="2:10" ht="15.75" thickTop="1" x14ac:dyDescent="0.25">
      <c r="B1027" s="1" t="s">
        <v>3227</v>
      </c>
      <c r="C1027" s="1" t="s">
        <v>5331</v>
      </c>
      <c r="D1027" s="1" t="s">
        <v>5332</v>
      </c>
      <c r="E1027" s="1">
        <v>92</v>
      </c>
      <c r="F1027" s="1" t="s">
        <v>5317</v>
      </c>
      <c r="G1027" s="1" t="s">
        <v>5343</v>
      </c>
      <c r="H1027" s="1" t="s">
        <v>5344</v>
      </c>
      <c r="I1027" s="1" t="s">
        <v>5345</v>
      </c>
      <c r="J1027" s="1">
        <v>62.18</v>
      </c>
    </row>
    <row r="1028" spans="2:10" ht="15.75" thickTop="1" x14ac:dyDescent="0.25">
      <c r="B1028" s="1" t="s">
        <v>3227</v>
      </c>
      <c r="C1028" s="1" t="s">
        <v>5331</v>
      </c>
      <c r="D1028" s="1" t="s">
        <v>5332</v>
      </c>
      <c r="E1028" s="1">
        <v>92</v>
      </c>
      <c r="F1028" s="1" t="s">
        <v>5317</v>
      </c>
      <c r="G1028" s="1" t="s">
        <v>5343</v>
      </c>
      <c r="H1028" s="1" t="s">
        <v>5344</v>
      </c>
      <c r="I1028" s="1" t="s">
        <v>5345</v>
      </c>
      <c r="J1028" s="1">
        <v>1242.51</v>
      </c>
    </row>
    <row r="1029" spans="2:10" ht="15.75" thickTop="1" x14ac:dyDescent="0.25">
      <c r="B1029" s="1" t="s">
        <v>3227</v>
      </c>
      <c r="C1029" s="1" t="s">
        <v>5331</v>
      </c>
      <c r="D1029" s="1" t="s">
        <v>5332</v>
      </c>
      <c r="E1029" s="1">
        <v>92</v>
      </c>
      <c r="F1029" s="1" t="s">
        <v>5317</v>
      </c>
      <c r="G1029" s="1" t="s">
        <v>5346</v>
      </c>
      <c r="H1029" s="1" t="s">
        <v>5347</v>
      </c>
      <c r="I1029" s="1" t="s">
        <v>5265</v>
      </c>
      <c r="J1029" s="1">
        <v>1.19</v>
      </c>
    </row>
    <row r="1030" spans="2:10" ht="15.75" thickTop="1" x14ac:dyDescent="0.25">
      <c r="B1030" s="1" t="s">
        <v>3227</v>
      </c>
      <c r="C1030" s="1" t="s">
        <v>5331</v>
      </c>
      <c r="D1030" s="1" t="s">
        <v>5332</v>
      </c>
      <c r="E1030" s="1">
        <v>92</v>
      </c>
      <c r="F1030" s="1" t="s">
        <v>5317</v>
      </c>
      <c r="G1030" s="1" t="s">
        <v>5348</v>
      </c>
      <c r="H1030" s="1" t="s">
        <v>5349</v>
      </c>
      <c r="I1030" s="1" t="s">
        <v>3233</v>
      </c>
      <c r="J1030" s="1">
        <v>10.14</v>
      </c>
    </row>
    <row r="1031" spans="2:10" ht="15.75" thickTop="1" x14ac:dyDescent="0.25">
      <c r="B1031" s="1" t="s">
        <v>3227</v>
      </c>
      <c r="C1031" s="1" t="s">
        <v>5331</v>
      </c>
      <c r="D1031" s="1" t="s">
        <v>5332</v>
      </c>
      <c r="E1031" s="1">
        <v>92</v>
      </c>
      <c r="F1031" s="1" t="s">
        <v>5317</v>
      </c>
      <c r="G1031" s="1" t="s">
        <v>5350</v>
      </c>
      <c r="H1031" s="1" t="s">
        <v>5351</v>
      </c>
      <c r="I1031" s="1" t="s">
        <v>5337</v>
      </c>
      <c r="J1031" s="1">
        <v>157.61000000000001</v>
      </c>
    </row>
    <row r="1032" spans="2:10" ht="15.75" thickTop="1" x14ac:dyDescent="0.25">
      <c r="B1032" s="1" t="s">
        <v>3227</v>
      </c>
      <c r="C1032" s="1" t="s">
        <v>5331</v>
      </c>
      <c r="D1032" s="1" t="s">
        <v>5332</v>
      </c>
      <c r="E1032" s="1">
        <v>92</v>
      </c>
      <c r="F1032" s="1" t="s">
        <v>5317</v>
      </c>
      <c r="G1032" s="1" t="s">
        <v>5352</v>
      </c>
      <c r="H1032" s="1" t="s">
        <v>5353</v>
      </c>
      <c r="I1032" s="1" t="s">
        <v>5337</v>
      </c>
      <c r="J1032" s="1">
        <v>3.82</v>
      </c>
    </row>
    <row r="1033" spans="2:10" ht="15.75" thickTop="1" x14ac:dyDescent="0.25">
      <c r="B1033" s="1" t="s">
        <v>3227</v>
      </c>
      <c r="C1033" s="1" t="s">
        <v>5331</v>
      </c>
      <c r="D1033" s="1" t="s">
        <v>5332</v>
      </c>
      <c r="E1033" s="1">
        <v>92</v>
      </c>
      <c r="F1033" s="1" t="s">
        <v>5317</v>
      </c>
      <c r="G1033" s="1" t="s">
        <v>5354</v>
      </c>
      <c r="H1033" s="1" t="s">
        <v>5355</v>
      </c>
      <c r="I1033" s="1" t="s">
        <v>5337</v>
      </c>
      <c r="J1033" s="1">
        <v>8.75</v>
      </c>
    </row>
    <row r="1034" spans="2:10" ht="15.75" thickTop="1" x14ac:dyDescent="0.25">
      <c r="B1034" s="1" t="s">
        <v>3227</v>
      </c>
      <c r="C1034" s="1" t="s">
        <v>5331</v>
      </c>
      <c r="D1034" s="1" t="s">
        <v>5332</v>
      </c>
      <c r="E1034" s="1">
        <v>92</v>
      </c>
      <c r="F1034" s="1" t="s">
        <v>5317</v>
      </c>
      <c r="G1034" s="1" t="s">
        <v>5356</v>
      </c>
      <c r="H1034" s="1" t="s">
        <v>5357</v>
      </c>
      <c r="I1034" s="1" t="s">
        <v>5358</v>
      </c>
      <c r="J1034" s="1">
        <v>4.8899999999999997</v>
      </c>
    </row>
    <row r="1035" spans="2:10" ht="15.75" thickTop="1" x14ac:dyDescent="0.25">
      <c r="B1035" s="1" t="s">
        <v>3227</v>
      </c>
      <c r="C1035" s="1" t="s">
        <v>5359</v>
      </c>
      <c r="D1035" s="1" t="s">
        <v>5360</v>
      </c>
      <c r="E1035" s="1">
        <v>46</v>
      </c>
      <c r="F1035" s="1" t="s">
        <v>5361</v>
      </c>
      <c r="G1035" s="1" t="s">
        <v>5362</v>
      </c>
      <c r="H1035" s="1" t="s">
        <v>5363</v>
      </c>
      <c r="I1035" s="1" t="s">
        <v>3233</v>
      </c>
      <c r="J1035" s="1">
        <v>3.61</v>
      </c>
    </row>
    <row r="1036" spans="2:10" ht="15.75" thickTop="1" x14ac:dyDescent="0.25">
      <c r="B1036" s="1" t="s">
        <v>3227</v>
      </c>
      <c r="C1036" s="1" t="s">
        <v>5359</v>
      </c>
      <c r="D1036" s="1" t="s">
        <v>5360</v>
      </c>
      <c r="E1036" s="1">
        <v>46</v>
      </c>
      <c r="F1036" s="1" t="s">
        <v>5361</v>
      </c>
      <c r="G1036" s="1" t="s">
        <v>5364</v>
      </c>
      <c r="H1036" s="1" t="s">
        <v>5365</v>
      </c>
      <c r="I1036" s="1" t="s">
        <v>3233</v>
      </c>
      <c r="J1036" s="1">
        <v>19.97</v>
      </c>
    </row>
    <row r="1037" spans="2:10" ht="15.75" thickTop="1" x14ac:dyDescent="0.25">
      <c r="B1037" s="1" t="s">
        <v>3227</v>
      </c>
      <c r="C1037" s="1" t="s">
        <v>5359</v>
      </c>
      <c r="D1037" s="1" t="s">
        <v>5360</v>
      </c>
      <c r="E1037" s="1">
        <v>46</v>
      </c>
      <c r="F1037" s="1" t="s">
        <v>5361</v>
      </c>
      <c r="G1037" s="1" t="s">
        <v>5366</v>
      </c>
      <c r="H1037" s="1" t="s">
        <v>5367</v>
      </c>
      <c r="I1037" s="1" t="s">
        <v>3233</v>
      </c>
      <c r="J1037" s="1">
        <v>9.51</v>
      </c>
    </row>
    <row r="1038" spans="2:10" ht="15.75" thickTop="1" x14ac:dyDescent="0.25">
      <c r="B1038" s="1" t="s">
        <v>3227</v>
      </c>
      <c r="C1038" s="1" t="s">
        <v>5359</v>
      </c>
      <c r="D1038" s="1" t="s">
        <v>5360</v>
      </c>
      <c r="E1038" s="1">
        <v>46</v>
      </c>
      <c r="F1038" s="1" t="s">
        <v>5361</v>
      </c>
      <c r="G1038" s="1" t="s">
        <v>5368</v>
      </c>
      <c r="H1038" s="1" t="s">
        <v>5369</v>
      </c>
      <c r="I1038" s="1" t="s">
        <v>3233</v>
      </c>
      <c r="J1038" s="1">
        <v>7.73</v>
      </c>
    </row>
    <row r="1039" spans="2:10" ht="15.75" thickTop="1" x14ac:dyDescent="0.25">
      <c r="B1039" s="1" t="s">
        <v>3227</v>
      </c>
      <c r="C1039" s="1" t="s">
        <v>5359</v>
      </c>
      <c r="D1039" s="1" t="s">
        <v>5360</v>
      </c>
      <c r="E1039" s="1">
        <v>46</v>
      </c>
      <c r="F1039" s="1" t="s">
        <v>5361</v>
      </c>
      <c r="G1039" s="1" t="s">
        <v>5370</v>
      </c>
      <c r="H1039" s="1" t="s">
        <v>5371</v>
      </c>
      <c r="I1039" s="1" t="s">
        <v>3233</v>
      </c>
      <c r="J1039" s="1">
        <v>3.52</v>
      </c>
    </row>
    <row r="1040" spans="2:10" ht="15.75" thickTop="1" x14ac:dyDescent="0.25">
      <c r="B1040" s="1" t="s">
        <v>3227</v>
      </c>
      <c r="C1040" s="1" t="s">
        <v>5359</v>
      </c>
      <c r="D1040" s="1" t="s">
        <v>5360</v>
      </c>
      <c r="E1040" s="1">
        <v>46</v>
      </c>
      <c r="F1040" s="1" t="s">
        <v>5361</v>
      </c>
      <c r="G1040" s="1" t="s">
        <v>5372</v>
      </c>
      <c r="H1040" s="1" t="s">
        <v>5373</v>
      </c>
      <c r="I1040" s="1" t="s">
        <v>3233</v>
      </c>
      <c r="J1040" s="1">
        <v>11.45</v>
      </c>
    </row>
    <row r="1041" spans="2:10" ht="15.75" thickTop="1" x14ac:dyDescent="0.25">
      <c r="B1041" s="1" t="s">
        <v>3227</v>
      </c>
      <c r="C1041" s="1" t="s">
        <v>5359</v>
      </c>
      <c r="D1041" s="1" t="s">
        <v>5360</v>
      </c>
      <c r="E1041" s="1">
        <v>46</v>
      </c>
      <c r="F1041" s="1" t="s">
        <v>5361</v>
      </c>
      <c r="G1041" s="1" t="s">
        <v>5374</v>
      </c>
      <c r="H1041" s="1" t="s">
        <v>5375</v>
      </c>
      <c r="I1041" s="1" t="s">
        <v>3233</v>
      </c>
      <c r="J1041" s="1">
        <v>10.23</v>
      </c>
    </row>
    <row r="1042" spans="2:10" ht="15.75" thickTop="1" x14ac:dyDescent="0.25">
      <c r="B1042" s="1" t="s">
        <v>3227</v>
      </c>
      <c r="C1042" s="1" t="s">
        <v>5359</v>
      </c>
      <c r="D1042" s="1" t="s">
        <v>5360</v>
      </c>
      <c r="E1042" s="1">
        <v>46</v>
      </c>
      <c r="F1042" s="1" t="s">
        <v>5361</v>
      </c>
      <c r="G1042" s="1" t="s">
        <v>5376</v>
      </c>
      <c r="H1042" s="1" t="s">
        <v>5377</v>
      </c>
      <c r="I1042" s="1" t="s">
        <v>3233</v>
      </c>
      <c r="J1042" s="1">
        <v>11.11</v>
      </c>
    </row>
    <row r="1043" spans="2:10" ht="15.75" thickTop="1" x14ac:dyDescent="0.25">
      <c r="B1043" s="1" t="s">
        <v>3227</v>
      </c>
      <c r="C1043" s="1" t="s">
        <v>5359</v>
      </c>
      <c r="D1043" s="1" t="s">
        <v>5360</v>
      </c>
      <c r="E1043" s="1">
        <v>46</v>
      </c>
      <c r="F1043" s="1" t="s">
        <v>5361</v>
      </c>
      <c r="G1043" s="1" t="s">
        <v>5378</v>
      </c>
      <c r="H1043" s="1" t="s">
        <v>5379</v>
      </c>
      <c r="I1043" s="1" t="s">
        <v>3233</v>
      </c>
      <c r="J1043" s="1">
        <v>26.71</v>
      </c>
    </row>
    <row r="1044" spans="2:10" ht="15.75" thickTop="1" x14ac:dyDescent="0.25">
      <c r="B1044" s="1" t="s">
        <v>3227</v>
      </c>
      <c r="C1044" s="1" t="s">
        <v>5359</v>
      </c>
      <c r="D1044" s="1" t="s">
        <v>5360</v>
      </c>
      <c r="E1044" s="1">
        <v>46</v>
      </c>
      <c r="F1044" s="1" t="s">
        <v>5361</v>
      </c>
      <c r="G1044" s="1" t="s">
        <v>5380</v>
      </c>
      <c r="H1044" s="1" t="s">
        <v>5381</v>
      </c>
      <c r="I1044" s="1" t="s">
        <v>3233</v>
      </c>
      <c r="J1044" s="1">
        <v>59.99</v>
      </c>
    </row>
    <row r="1045" spans="2:10" ht="15.75" thickTop="1" x14ac:dyDescent="0.25">
      <c r="B1045" s="1" t="s">
        <v>3227</v>
      </c>
      <c r="C1045" s="1" t="s">
        <v>5359</v>
      </c>
      <c r="D1045" s="1" t="s">
        <v>5360</v>
      </c>
      <c r="E1045" s="1">
        <v>46</v>
      </c>
      <c r="F1045" s="1" t="s">
        <v>5361</v>
      </c>
      <c r="G1045" s="1" t="s">
        <v>5382</v>
      </c>
      <c r="H1045" s="1" t="s">
        <v>5383</v>
      </c>
      <c r="I1045" s="1" t="s">
        <v>3233</v>
      </c>
      <c r="J1045" s="1">
        <v>18.62</v>
      </c>
    </row>
    <row r="1046" spans="2:10" ht="15.75" thickTop="1" x14ac:dyDescent="0.25">
      <c r="B1046" s="1" t="s">
        <v>3227</v>
      </c>
      <c r="C1046" s="1" t="s">
        <v>5359</v>
      </c>
      <c r="D1046" s="1" t="s">
        <v>5360</v>
      </c>
      <c r="E1046" s="1">
        <v>46</v>
      </c>
      <c r="F1046" s="1" t="s">
        <v>5361</v>
      </c>
      <c r="G1046" s="1" t="s">
        <v>5384</v>
      </c>
      <c r="H1046" s="1" t="s">
        <v>5385</v>
      </c>
      <c r="I1046" s="1" t="s">
        <v>3233</v>
      </c>
      <c r="J1046" s="1">
        <v>51.41</v>
      </c>
    </row>
    <row r="1047" spans="2:10" ht="15.75" thickTop="1" x14ac:dyDescent="0.25">
      <c r="B1047" s="1" t="s">
        <v>3227</v>
      </c>
      <c r="C1047" s="1" t="s">
        <v>5359</v>
      </c>
      <c r="D1047" s="1" t="s">
        <v>5360</v>
      </c>
      <c r="E1047" s="1">
        <v>52</v>
      </c>
      <c r="F1047" s="1" t="s">
        <v>5386</v>
      </c>
      <c r="G1047" s="1" t="s">
        <v>5387</v>
      </c>
      <c r="H1047" s="1" t="s">
        <v>5388</v>
      </c>
      <c r="I1047" s="1" t="s">
        <v>3233</v>
      </c>
      <c r="J1047" s="1">
        <v>98.41</v>
      </c>
    </row>
    <row r="1048" spans="2:10" ht="15.75" thickTop="1" x14ac:dyDescent="0.25">
      <c r="B1048" s="1" t="s">
        <v>3227</v>
      </c>
      <c r="C1048" s="1" t="s">
        <v>5359</v>
      </c>
      <c r="D1048" s="1" t="s">
        <v>5360</v>
      </c>
      <c r="E1048" s="1">
        <v>52</v>
      </c>
      <c r="F1048" s="1" t="s">
        <v>5386</v>
      </c>
      <c r="G1048" s="1" t="s">
        <v>5389</v>
      </c>
      <c r="H1048" s="1" t="s">
        <v>5390</v>
      </c>
      <c r="I1048" s="1" t="s">
        <v>3233</v>
      </c>
      <c r="J1048" s="1">
        <v>68.150000000000006</v>
      </c>
    </row>
    <row r="1049" spans="2:10" ht="15.75" thickTop="1" x14ac:dyDescent="0.25">
      <c r="B1049" s="1" t="s">
        <v>3227</v>
      </c>
      <c r="C1049" s="1" t="s">
        <v>5359</v>
      </c>
      <c r="D1049" s="1" t="s">
        <v>5360</v>
      </c>
      <c r="E1049" s="1">
        <v>52</v>
      </c>
      <c r="F1049" s="1" t="s">
        <v>5386</v>
      </c>
      <c r="G1049" s="1" t="s">
        <v>5391</v>
      </c>
      <c r="H1049" s="1" t="s">
        <v>5392</v>
      </c>
      <c r="I1049" s="1" t="s">
        <v>3233</v>
      </c>
      <c r="J1049" s="1">
        <v>78.55</v>
      </c>
    </row>
    <row r="1050" spans="2:10" ht="15.75" thickTop="1" x14ac:dyDescent="0.25">
      <c r="B1050" s="1" t="s">
        <v>3227</v>
      </c>
      <c r="C1050" s="1" t="s">
        <v>5359</v>
      </c>
      <c r="D1050" s="1" t="s">
        <v>5360</v>
      </c>
      <c r="E1050" s="1">
        <v>52</v>
      </c>
      <c r="F1050" s="1" t="s">
        <v>5386</v>
      </c>
      <c r="G1050" s="1" t="s">
        <v>5393</v>
      </c>
      <c r="H1050" s="1" t="s">
        <v>5394</v>
      </c>
      <c r="I1050" s="1" t="s">
        <v>3233</v>
      </c>
      <c r="J1050" s="1">
        <v>110.71</v>
      </c>
    </row>
    <row r="1051" spans="2:10" ht="15.75" thickTop="1" x14ac:dyDescent="0.25">
      <c r="B1051" s="1" t="s">
        <v>3227</v>
      </c>
      <c r="C1051" s="1" t="s">
        <v>5359</v>
      </c>
      <c r="D1051" s="1" t="s">
        <v>5360</v>
      </c>
      <c r="E1051" s="1">
        <v>52</v>
      </c>
      <c r="F1051" s="1" t="s">
        <v>5386</v>
      </c>
      <c r="G1051" s="1" t="s">
        <v>5395</v>
      </c>
      <c r="H1051" s="1" t="s">
        <v>5396</v>
      </c>
      <c r="I1051" s="1" t="s">
        <v>3233</v>
      </c>
      <c r="J1051" s="1">
        <v>173</v>
      </c>
    </row>
    <row r="1052" spans="2:10" ht="15.75" thickTop="1" x14ac:dyDescent="0.25">
      <c r="B1052" s="1" t="s">
        <v>3227</v>
      </c>
      <c r="C1052" s="1" t="s">
        <v>5359</v>
      </c>
      <c r="D1052" s="1" t="s">
        <v>5360</v>
      </c>
      <c r="E1052" s="1">
        <v>52</v>
      </c>
      <c r="F1052" s="1" t="s">
        <v>5386</v>
      </c>
      <c r="G1052" s="1" t="s">
        <v>5397</v>
      </c>
      <c r="H1052" s="1" t="s">
        <v>5398</v>
      </c>
      <c r="I1052" s="1" t="s">
        <v>3233</v>
      </c>
      <c r="J1052" s="1">
        <v>252.64</v>
      </c>
    </row>
    <row r="1053" spans="2:10" ht="15.75" thickTop="1" x14ac:dyDescent="0.25">
      <c r="B1053" s="1" t="s">
        <v>3227</v>
      </c>
      <c r="C1053" s="1" t="s">
        <v>5359</v>
      </c>
      <c r="D1053" s="1" t="s">
        <v>5360</v>
      </c>
      <c r="E1053" s="1">
        <v>52</v>
      </c>
      <c r="F1053" s="1" t="s">
        <v>5386</v>
      </c>
      <c r="G1053" s="1" t="s">
        <v>5399</v>
      </c>
      <c r="H1053" s="1" t="s">
        <v>5400</v>
      </c>
      <c r="I1053" s="1" t="s">
        <v>3233</v>
      </c>
      <c r="J1053" s="1">
        <v>86.57</v>
      </c>
    </row>
    <row r="1054" spans="2:10" ht="15.75" thickTop="1" x14ac:dyDescent="0.25">
      <c r="B1054" s="1" t="s">
        <v>3227</v>
      </c>
      <c r="C1054" s="1" t="s">
        <v>5359</v>
      </c>
      <c r="D1054" s="1" t="s">
        <v>5360</v>
      </c>
      <c r="E1054" s="1">
        <v>52</v>
      </c>
      <c r="F1054" s="1" t="s">
        <v>5386</v>
      </c>
      <c r="G1054" s="1" t="s">
        <v>5401</v>
      </c>
      <c r="H1054" s="1" t="s">
        <v>5402</v>
      </c>
      <c r="I1054" s="1" t="s">
        <v>3233</v>
      </c>
      <c r="J1054" s="1">
        <v>138.02000000000001</v>
      </c>
    </row>
    <row r="1055" spans="2:10" ht="15.75" thickTop="1" x14ac:dyDescent="0.25">
      <c r="B1055" s="1" t="s">
        <v>3227</v>
      </c>
      <c r="C1055" s="1" t="s">
        <v>5359</v>
      </c>
      <c r="D1055" s="1" t="s">
        <v>5360</v>
      </c>
      <c r="E1055" s="1">
        <v>52</v>
      </c>
      <c r="F1055" s="1" t="s">
        <v>5386</v>
      </c>
      <c r="G1055" s="1" t="s">
        <v>5403</v>
      </c>
      <c r="H1055" s="1" t="s">
        <v>5404</v>
      </c>
      <c r="I1055" s="1" t="s">
        <v>3233</v>
      </c>
      <c r="J1055" s="1">
        <v>178.8</v>
      </c>
    </row>
    <row r="1056" spans="2:10" ht="15.75" thickTop="1" x14ac:dyDescent="0.25">
      <c r="B1056" s="1" t="s">
        <v>3227</v>
      </c>
      <c r="C1056" s="1" t="s">
        <v>5359</v>
      </c>
      <c r="D1056" s="1" t="s">
        <v>5360</v>
      </c>
      <c r="E1056" s="1">
        <v>52</v>
      </c>
      <c r="F1056" s="1" t="s">
        <v>5386</v>
      </c>
      <c r="G1056" s="1" t="s">
        <v>5405</v>
      </c>
      <c r="H1056" s="1" t="s">
        <v>5406</v>
      </c>
      <c r="I1056" s="1" t="s">
        <v>3233</v>
      </c>
      <c r="J1056" s="1">
        <v>266.85000000000002</v>
      </c>
    </row>
    <row r="1057" spans="2:10" ht="15.75" thickTop="1" x14ac:dyDescent="0.25">
      <c r="B1057" s="1" t="s">
        <v>3227</v>
      </c>
      <c r="C1057" s="1" t="s">
        <v>5359</v>
      </c>
      <c r="D1057" s="1" t="s">
        <v>5360</v>
      </c>
      <c r="E1057" s="1">
        <v>52</v>
      </c>
      <c r="F1057" s="1" t="s">
        <v>5386</v>
      </c>
      <c r="G1057" s="1" t="s">
        <v>5407</v>
      </c>
      <c r="H1057" s="1" t="s">
        <v>5408</v>
      </c>
      <c r="I1057" s="1" t="s">
        <v>3233</v>
      </c>
      <c r="J1057" s="1">
        <v>111.57</v>
      </c>
    </row>
    <row r="1058" spans="2:10" ht="15.75" thickTop="1" x14ac:dyDescent="0.25">
      <c r="B1058" s="1" t="s">
        <v>3227</v>
      </c>
      <c r="C1058" s="1" t="s">
        <v>5359</v>
      </c>
      <c r="D1058" s="1" t="s">
        <v>5360</v>
      </c>
      <c r="E1058" s="1">
        <v>52</v>
      </c>
      <c r="F1058" s="1" t="s">
        <v>5386</v>
      </c>
      <c r="G1058" s="1" t="s">
        <v>5409</v>
      </c>
      <c r="H1058" s="1" t="s">
        <v>5410</v>
      </c>
      <c r="I1058" s="1" t="s">
        <v>3233</v>
      </c>
      <c r="J1058" s="1">
        <v>91.09</v>
      </c>
    </row>
    <row r="1059" spans="2:10" ht="15.75" thickTop="1" x14ac:dyDescent="0.25">
      <c r="B1059" s="1" t="s">
        <v>3227</v>
      </c>
      <c r="C1059" s="1" t="s">
        <v>5359</v>
      </c>
      <c r="D1059" s="1" t="s">
        <v>5360</v>
      </c>
      <c r="E1059" s="1">
        <v>52</v>
      </c>
      <c r="F1059" s="1" t="s">
        <v>5386</v>
      </c>
      <c r="G1059" s="1" t="s">
        <v>5411</v>
      </c>
      <c r="H1059" s="1" t="s">
        <v>5412</v>
      </c>
      <c r="I1059" s="1" t="s">
        <v>3233</v>
      </c>
      <c r="J1059" s="1">
        <v>94.57</v>
      </c>
    </row>
    <row r="1060" spans="2:10" ht="15.75" thickTop="1" x14ac:dyDescent="0.25">
      <c r="B1060" s="1" t="s">
        <v>3227</v>
      </c>
      <c r="C1060" s="1" t="s">
        <v>5359</v>
      </c>
      <c r="D1060" s="1" t="s">
        <v>5360</v>
      </c>
      <c r="E1060" s="1">
        <v>52</v>
      </c>
      <c r="F1060" s="1" t="s">
        <v>5386</v>
      </c>
      <c r="G1060" s="1" t="s">
        <v>5413</v>
      </c>
      <c r="H1060" s="1" t="s">
        <v>5414</v>
      </c>
      <c r="I1060" s="1" t="s">
        <v>3233</v>
      </c>
      <c r="J1060" s="1">
        <v>96.42</v>
      </c>
    </row>
    <row r="1061" spans="2:10" ht="15.75" thickTop="1" x14ac:dyDescent="0.25">
      <c r="B1061" s="1" t="s">
        <v>3227</v>
      </c>
      <c r="C1061" s="1" t="s">
        <v>5359</v>
      </c>
      <c r="D1061" s="1" t="s">
        <v>5360</v>
      </c>
      <c r="E1061" s="1">
        <v>52</v>
      </c>
      <c r="F1061" s="1" t="s">
        <v>5386</v>
      </c>
      <c r="G1061" s="1" t="s">
        <v>5415</v>
      </c>
      <c r="H1061" s="1" t="s">
        <v>5416</v>
      </c>
      <c r="I1061" s="1" t="s">
        <v>3233</v>
      </c>
      <c r="J1061" s="1">
        <v>146.43</v>
      </c>
    </row>
    <row r="1062" spans="2:10" ht="15.75" thickTop="1" x14ac:dyDescent="0.25">
      <c r="B1062" s="1" t="s">
        <v>3227</v>
      </c>
      <c r="C1062" s="1" t="s">
        <v>5359</v>
      </c>
      <c r="D1062" s="1" t="s">
        <v>5360</v>
      </c>
      <c r="E1062" s="1">
        <v>52</v>
      </c>
      <c r="F1062" s="1" t="s">
        <v>5386</v>
      </c>
      <c r="G1062" s="1" t="s">
        <v>5417</v>
      </c>
      <c r="H1062" s="1" t="s">
        <v>5418</v>
      </c>
      <c r="I1062" s="1" t="s">
        <v>3233</v>
      </c>
      <c r="J1062" s="1">
        <v>213.95</v>
      </c>
    </row>
    <row r="1063" spans="2:10" ht="15.75" thickTop="1" x14ac:dyDescent="0.25">
      <c r="B1063" s="1" t="s">
        <v>3227</v>
      </c>
      <c r="C1063" s="1" t="s">
        <v>5359</v>
      </c>
      <c r="D1063" s="1" t="s">
        <v>5360</v>
      </c>
      <c r="E1063" s="1">
        <v>52</v>
      </c>
      <c r="F1063" s="1" t="s">
        <v>5386</v>
      </c>
      <c r="G1063" s="1" t="s">
        <v>5419</v>
      </c>
      <c r="H1063" s="1" t="s">
        <v>5420</v>
      </c>
      <c r="I1063" s="1" t="s">
        <v>3233</v>
      </c>
      <c r="J1063" s="1">
        <v>300.83</v>
      </c>
    </row>
    <row r="1064" spans="2:10" ht="15.75" thickTop="1" x14ac:dyDescent="0.25">
      <c r="B1064" s="1" t="s">
        <v>3227</v>
      </c>
      <c r="C1064" s="1" t="s">
        <v>5359</v>
      </c>
      <c r="D1064" s="1" t="s">
        <v>5360</v>
      </c>
      <c r="E1064" s="1">
        <v>52</v>
      </c>
      <c r="F1064" s="1" t="s">
        <v>5386</v>
      </c>
      <c r="G1064" s="1" t="s">
        <v>5421</v>
      </c>
      <c r="H1064" s="1" t="s">
        <v>5422</v>
      </c>
      <c r="I1064" s="1" t="s">
        <v>3233</v>
      </c>
      <c r="J1064" s="1">
        <v>114.01</v>
      </c>
    </row>
    <row r="1065" spans="2:10" ht="15.75" thickTop="1" x14ac:dyDescent="0.25">
      <c r="B1065" s="1" t="s">
        <v>3227</v>
      </c>
      <c r="C1065" s="1" t="s">
        <v>5359</v>
      </c>
      <c r="D1065" s="1" t="s">
        <v>5360</v>
      </c>
      <c r="E1065" s="1">
        <v>52</v>
      </c>
      <c r="F1065" s="1" t="s">
        <v>5386</v>
      </c>
      <c r="G1065" s="1" t="s">
        <v>5423</v>
      </c>
      <c r="H1065" s="1" t="s">
        <v>5424</v>
      </c>
      <c r="I1065" s="1" t="s">
        <v>3233</v>
      </c>
      <c r="J1065" s="1">
        <v>118.52</v>
      </c>
    </row>
    <row r="1066" spans="2:10" ht="15.75" thickTop="1" x14ac:dyDescent="0.25">
      <c r="B1066" s="1" t="s">
        <v>3227</v>
      </c>
      <c r="C1066" s="1" t="s">
        <v>5359</v>
      </c>
      <c r="D1066" s="1" t="s">
        <v>5360</v>
      </c>
      <c r="E1066" s="1">
        <v>52</v>
      </c>
      <c r="F1066" s="1" t="s">
        <v>5386</v>
      </c>
      <c r="G1066" s="1" t="s">
        <v>5425</v>
      </c>
      <c r="H1066" s="1" t="s">
        <v>5426</v>
      </c>
      <c r="I1066" s="1" t="s">
        <v>3233</v>
      </c>
      <c r="J1066" s="1">
        <v>105.6</v>
      </c>
    </row>
    <row r="1067" spans="2:10" ht="15.75" thickTop="1" x14ac:dyDescent="0.25">
      <c r="B1067" s="1" t="s">
        <v>3227</v>
      </c>
      <c r="C1067" s="1" t="s">
        <v>5359</v>
      </c>
      <c r="D1067" s="1" t="s">
        <v>5360</v>
      </c>
      <c r="E1067" s="1">
        <v>52</v>
      </c>
      <c r="F1067" s="1" t="s">
        <v>5386</v>
      </c>
      <c r="G1067" s="1" t="s">
        <v>5427</v>
      </c>
      <c r="H1067" s="1" t="s">
        <v>5428</v>
      </c>
      <c r="I1067" s="1" t="s">
        <v>3233</v>
      </c>
      <c r="J1067" s="1">
        <v>165</v>
      </c>
    </row>
    <row r="1068" spans="2:10" ht="15.75" thickTop="1" x14ac:dyDescent="0.25">
      <c r="B1068" s="1" t="s">
        <v>3227</v>
      </c>
      <c r="C1068" s="1" t="s">
        <v>5359</v>
      </c>
      <c r="D1068" s="1" t="s">
        <v>5360</v>
      </c>
      <c r="E1068" s="1">
        <v>52</v>
      </c>
      <c r="F1068" s="1" t="s">
        <v>5386</v>
      </c>
      <c r="G1068" s="1" t="s">
        <v>5429</v>
      </c>
      <c r="H1068" s="1" t="s">
        <v>5430</v>
      </c>
      <c r="I1068" s="1" t="s">
        <v>3233</v>
      </c>
      <c r="J1068" s="1">
        <v>128.69999999999999</v>
      </c>
    </row>
    <row r="1069" spans="2:10" ht="15.75" thickTop="1" x14ac:dyDescent="0.25">
      <c r="B1069" s="1" t="s">
        <v>3227</v>
      </c>
      <c r="C1069" s="1" t="s">
        <v>5359</v>
      </c>
      <c r="D1069" s="1" t="s">
        <v>5360</v>
      </c>
      <c r="E1069" s="1">
        <v>52</v>
      </c>
      <c r="F1069" s="1" t="s">
        <v>5386</v>
      </c>
      <c r="G1069" s="1" t="s">
        <v>5431</v>
      </c>
      <c r="H1069" s="1" t="s">
        <v>5432</v>
      </c>
      <c r="I1069" s="1" t="s">
        <v>3233</v>
      </c>
      <c r="J1069" s="1">
        <v>145.9</v>
      </c>
    </row>
    <row r="1070" spans="2:10" ht="15.75" thickTop="1" x14ac:dyDescent="0.25">
      <c r="B1070" s="1" t="s">
        <v>3227</v>
      </c>
      <c r="C1070" s="1" t="s">
        <v>5359</v>
      </c>
      <c r="D1070" s="1" t="s">
        <v>5360</v>
      </c>
      <c r="E1070" s="1">
        <v>49</v>
      </c>
      <c r="F1070" s="1" t="s">
        <v>5433</v>
      </c>
      <c r="G1070" s="1" t="s">
        <v>5434</v>
      </c>
      <c r="H1070" s="1" t="s">
        <v>5435</v>
      </c>
      <c r="I1070" s="1" t="s">
        <v>3233</v>
      </c>
      <c r="J1070" s="1">
        <v>59.98</v>
      </c>
    </row>
    <row r="1071" spans="2:10" ht="15.75" thickTop="1" x14ac:dyDescent="0.25">
      <c r="B1071" s="1" t="s">
        <v>3227</v>
      </c>
      <c r="C1071" s="1" t="s">
        <v>5359</v>
      </c>
      <c r="D1071" s="1" t="s">
        <v>5360</v>
      </c>
      <c r="E1071" s="1">
        <v>49</v>
      </c>
      <c r="F1071" s="1" t="s">
        <v>5433</v>
      </c>
      <c r="G1071" s="1" t="s">
        <v>5436</v>
      </c>
      <c r="H1071" s="1" t="s">
        <v>5437</v>
      </c>
      <c r="I1071" s="1" t="s">
        <v>3233</v>
      </c>
      <c r="J1071" s="1">
        <v>65.099999999999994</v>
      </c>
    </row>
    <row r="1072" spans="2:10" ht="15.75" thickTop="1" x14ac:dyDescent="0.25">
      <c r="B1072" s="1" t="s">
        <v>3227</v>
      </c>
      <c r="C1072" s="1" t="s">
        <v>5359</v>
      </c>
      <c r="D1072" s="1" t="s">
        <v>5360</v>
      </c>
      <c r="E1072" s="1">
        <v>49</v>
      </c>
      <c r="F1072" s="1" t="s">
        <v>5433</v>
      </c>
      <c r="G1072" s="1" t="s">
        <v>5438</v>
      </c>
      <c r="H1072" s="1" t="s">
        <v>5439</v>
      </c>
      <c r="I1072" s="1" t="s">
        <v>3233</v>
      </c>
      <c r="J1072" s="1">
        <v>95.73</v>
      </c>
    </row>
    <row r="1073" spans="2:10" ht="15.75" thickTop="1" x14ac:dyDescent="0.25">
      <c r="B1073" s="1" t="s">
        <v>3227</v>
      </c>
      <c r="C1073" s="1" t="s">
        <v>5359</v>
      </c>
      <c r="D1073" s="1" t="s">
        <v>5360</v>
      </c>
      <c r="E1073" s="1">
        <v>49</v>
      </c>
      <c r="F1073" s="1" t="s">
        <v>5433</v>
      </c>
      <c r="G1073" s="1" t="s">
        <v>5440</v>
      </c>
      <c r="H1073" s="1" t="s">
        <v>5441</v>
      </c>
      <c r="I1073" s="1" t="s">
        <v>3233</v>
      </c>
      <c r="J1073" s="1">
        <v>126.14</v>
      </c>
    </row>
    <row r="1074" spans="2:10" ht="15.75" thickTop="1" x14ac:dyDescent="0.25">
      <c r="B1074" s="1" t="s">
        <v>3227</v>
      </c>
      <c r="C1074" s="1" t="s">
        <v>5359</v>
      </c>
      <c r="D1074" s="1" t="s">
        <v>5360</v>
      </c>
      <c r="E1074" s="1">
        <v>49</v>
      </c>
      <c r="F1074" s="1" t="s">
        <v>5433</v>
      </c>
      <c r="G1074" s="1" t="s">
        <v>5442</v>
      </c>
      <c r="H1074" s="1" t="s">
        <v>5443</v>
      </c>
      <c r="I1074" s="1" t="s">
        <v>3233</v>
      </c>
      <c r="J1074" s="1">
        <v>177.39</v>
      </c>
    </row>
    <row r="1075" spans="2:10" ht="15.75" thickTop="1" x14ac:dyDescent="0.25">
      <c r="B1075" s="1" t="s">
        <v>3227</v>
      </c>
      <c r="C1075" s="1" t="s">
        <v>5359</v>
      </c>
      <c r="D1075" s="1" t="s">
        <v>5360</v>
      </c>
      <c r="E1075" s="1">
        <v>49</v>
      </c>
      <c r="F1075" s="1" t="s">
        <v>5433</v>
      </c>
      <c r="G1075" s="1" t="s">
        <v>5444</v>
      </c>
      <c r="H1075" s="1" t="s">
        <v>5445</v>
      </c>
      <c r="I1075" s="1" t="s">
        <v>3233</v>
      </c>
      <c r="J1075" s="1">
        <v>56.38</v>
      </c>
    </row>
    <row r="1076" spans="2:10" ht="15.75" thickTop="1" x14ac:dyDescent="0.25">
      <c r="B1076" s="1" t="s">
        <v>3227</v>
      </c>
      <c r="C1076" s="1" t="s">
        <v>5359</v>
      </c>
      <c r="D1076" s="1" t="s">
        <v>5360</v>
      </c>
      <c r="E1076" s="1">
        <v>48</v>
      </c>
      <c r="F1076" s="1" t="s">
        <v>5446</v>
      </c>
      <c r="G1076" s="1" t="s">
        <v>5447</v>
      </c>
      <c r="H1076" s="1" t="s">
        <v>5448</v>
      </c>
      <c r="I1076" s="1" t="s">
        <v>3233</v>
      </c>
      <c r="J1076" s="1">
        <v>49.18</v>
      </c>
    </row>
    <row r="1077" spans="2:10" ht="15.75" thickTop="1" x14ac:dyDescent="0.25">
      <c r="B1077" s="1" t="s">
        <v>3227</v>
      </c>
      <c r="C1077" s="1" t="s">
        <v>5359</v>
      </c>
      <c r="D1077" s="1" t="s">
        <v>5360</v>
      </c>
      <c r="E1077" s="1">
        <v>48</v>
      </c>
      <c r="F1077" s="1" t="s">
        <v>5446</v>
      </c>
      <c r="G1077" s="1" t="s">
        <v>5449</v>
      </c>
      <c r="H1077" s="1" t="s">
        <v>5450</v>
      </c>
      <c r="I1077" s="1" t="s">
        <v>3233</v>
      </c>
      <c r="J1077" s="1">
        <v>51.21</v>
      </c>
    </row>
    <row r="1078" spans="2:10" ht="15.75" thickTop="1" x14ac:dyDescent="0.25">
      <c r="B1078" s="1" t="s">
        <v>3227</v>
      </c>
      <c r="C1078" s="1" t="s">
        <v>5359</v>
      </c>
      <c r="D1078" s="1" t="s">
        <v>5360</v>
      </c>
      <c r="E1078" s="1">
        <v>48</v>
      </c>
      <c r="F1078" s="1" t="s">
        <v>5446</v>
      </c>
      <c r="G1078" s="1" t="s">
        <v>5451</v>
      </c>
      <c r="H1078" s="1" t="s">
        <v>5452</v>
      </c>
      <c r="I1078" s="1" t="s">
        <v>3233</v>
      </c>
      <c r="J1078" s="1">
        <v>94.75</v>
      </c>
    </row>
    <row r="1079" spans="2:10" ht="15.75" thickTop="1" x14ac:dyDescent="0.25">
      <c r="B1079" s="1" t="s">
        <v>3227</v>
      </c>
      <c r="C1079" s="1" t="s">
        <v>5359</v>
      </c>
      <c r="D1079" s="1" t="s">
        <v>5360</v>
      </c>
      <c r="E1079" s="1">
        <v>48</v>
      </c>
      <c r="F1079" s="1" t="s">
        <v>5446</v>
      </c>
      <c r="G1079" s="1" t="s">
        <v>5453</v>
      </c>
      <c r="H1079" s="1" t="s">
        <v>5454</v>
      </c>
      <c r="I1079" s="1" t="s">
        <v>3233</v>
      </c>
      <c r="J1079" s="1">
        <v>132.83000000000001</v>
      </c>
    </row>
    <row r="1080" spans="2:10" ht="15.75" thickTop="1" x14ac:dyDescent="0.25">
      <c r="B1080" s="1" t="s">
        <v>3227</v>
      </c>
      <c r="C1080" s="1" t="s">
        <v>5359</v>
      </c>
      <c r="D1080" s="1" t="s">
        <v>5360</v>
      </c>
      <c r="E1080" s="1">
        <v>47</v>
      </c>
      <c r="F1080" s="1" t="s">
        <v>5455</v>
      </c>
      <c r="G1080" s="1" t="s">
        <v>5456</v>
      </c>
      <c r="H1080" s="1" t="s">
        <v>5457</v>
      </c>
      <c r="I1080" s="1" t="s">
        <v>3233</v>
      </c>
      <c r="J1080" s="1">
        <v>55.16</v>
      </c>
    </row>
    <row r="1081" spans="2:10" ht="15.75" thickTop="1" x14ac:dyDescent="0.25">
      <c r="B1081" s="1" t="s">
        <v>3227</v>
      </c>
      <c r="C1081" s="1" t="s">
        <v>5359</v>
      </c>
      <c r="D1081" s="1" t="s">
        <v>5360</v>
      </c>
      <c r="E1081" s="1">
        <v>47</v>
      </c>
      <c r="F1081" s="1" t="s">
        <v>5455</v>
      </c>
      <c r="G1081" s="1" t="s">
        <v>5458</v>
      </c>
      <c r="H1081" s="1" t="s">
        <v>5459</v>
      </c>
      <c r="I1081" s="1" t="s">
        <v>3233</v>
      </c>
      <c r="J1081" s="1">
        <v>64.64</v>
      </c>
    </row>
    <row r="1082" spans="2:10" ht="15.75" thickTop="1" x14ac:dyDescent="0.25">
      <c r="B1082" s="1" t="s">
        <v>3227</v>
      </c>
      <c r="C1082" s="1" t="s">
        <v>5359</v>
      </c>
      <c r="D1082" s="1" t="s">
        <v>5360</v>
      </c>
      <c r="E1082" s="1">
        <v>47</v>
      </c>
      <c r="F1082" s="1" t="s">
        <v>5455</v>
      </c>
      <c r="G1082" s="1" t="s">
        <v>5460</v>
      </c>
      <c r="H1082" s="1" t="s">
        <v>5461</v>
      </c>
      <c r="I1082" s="1" t="s">
        <v>3233</v>
      </c>
      <c r="J1082" s="1">
        <v>84.74</v>
      </c>
    </row>
    <row r="1083" spans="2:10" ht="15.75" thickTop="1" x14ac:dyDescent="0.25">
      <c r="B1083" s="1" t="s">
        <v>3227</v>
      </c>
      <c r="C1083" s="1" t="s">
        <v>5359</v>
      </c>
      <c r="D1083" s="1" t="s">
        <v>5360</v>
      </c>
      <c r="E1083" s="1">
        <v>47</v>
      </c>
      <c r="F1083" s="1" t="s">
        <v>5455</v>
      </c>
      <c r="G1083" s="1" t="s">
        <v>5462</v>
      </c>
      <c r="H1083" s="1" t="s">
        <v>5463</v>
      </c>
      <c r="I1083" s="1" t="s">
        <v>3233</v>
      </c>
      <c r="J1083" s="1">
        <v>110.92</v>
      </c>
    </row>
    <row r="1084" spans="2:10" ht="15.75" thickTop="1" x14ac:dyDescent="0.25">
      <c r="B1084" s="1" t="s">
        <v>3227</v>
      </c>
      <c r="C1084" s="1" t="s">
        <v>5359</v>
      </c>
      <c r="D1084" s="1" t="s">
        <v>5360</v>
      </c>
      <c r="E1084" s="1">
        <v>47</v>
      </c>
      <c r="F1084" s="1" t="s">
        <v>5455</v>
      </c>
      <c r="G1084" s="1" t="s">
        <v>5464</v>
      </c>
      <c r="H1084" s="1" t="s">
        <v>5465</v>
      </c>
      <c r="I1084" s="1" t="s">
        <v>3233</v>
      </c>
      <c r="J1084" s="1">
        <v>121</v>
      </c>
    </row>
    <row r="1085" spans="2:10" ht="15.75" thickTop="1" x14ac:dyDescent="0.25">
      <c r="B1085" s="1" t="s">
        <v>3227</v>
      </c>
      <c r="C1085" s="1" t="s">
        <v>5359</v>
      </c>
      <c r="D1085" s="1" t="s">
        <v>5360</v>
      </c>
      <c r="E1085" s="1">
        <v>54</v>
      </c>
      <c r="F1085" s="1" t="s">
        <v>5466</v>
      </c>
      <c r="G1085" s="1" t="s">
        <v>5467</v>
      </c>
      <c r="H1085" s="1" t="s">
        <v>5468</v>
      </c>
      <c r="I1085" s="1" t="s">
        <v>3233</v>
      </c>
      <c r="J1085" s="1">
        <v>50.43</v>
      </c>
    </row>
    <row r="1086" spans="2:10" ht="15.75" thickTop="1" x14ac:dyDescent="0.25">
      <c r="B1086" s="1" t="s">
        <v>3227</v>
      </c>
      <c r="C1086" s="1" t="s">
        <v>5359</v>
      </c>
      <c r="D1086" s="1" t="s">
        <v>5360</v>
      </c>
      <c r="E1086" s="1">
        <v>54</v>
      </c>
      <c r="F1086" s="1" t="s">
        <v>5466</v>
      </c>
      <c r="G1086" s="1" t="s">
        <v>5469</v>
      </c>
      <c r="H1086" s="1" t="s">
        <v>5470</v>
      </c>
      <c r="I1086" s="1" t="s">
        <v>3233</v>
      </c>
      <c r="J1086" s="1">
        <v>8.36</v>
      </c>
    </row>
    <row r="1087" spans="2:10" ht="15.75" thickTop="1" x14ac:dyDescent="0.25">
      <c r="B1087" s="1" t="s">
        <v>3227</v>
      </c>
      <c r="C1087" s="1" t="s">
        <v>5359</v>
      </c>
      <c r="D1087" s="1" t="s">
        <v>5360</v>
      </c>
      <c r="E1087" s="1">
        <v>54</v>
      </c>
      <c r="F1087" s="1" t="s">
        <v>5466</v>
      </c>
      <c r="G1087" s="1" t="s">
        <v>5471</v>
      </c>
      <c r="H1087" s="1" t="s">
        <v>5472</v>
      </c>
      <c r="I1087" s="1" t="s">
        <v>3233</v>
      </c>
      <c r="J1087" s="1">
        <v>45</v>
      </c>
    </row>
    <row r="1088" spans="2:10" ht="15.75" thickTop="1" x14ac:dyDescent="0.25">
      <c r="B1088" s="1" t="s">
        <v>3227</v>
      </c>
      <c r="C1088" s="1" t="s">
        <v>5359</v>
      </c>
      <c r="D1088" s="1" t="s">
        <v>5360</v>
      </c>
      <c r="E1088" s="1">
        <v>54</v>
      </c>
      <c r="F1088" s="1" t="s">
        <v>5466</v>
      </c>
      <c r="G1088" s="1" t="s">
        <v>5473</v>
      </c>
      <c r="H1088" s="1" t="s">
        <v>5474</v>
      </c>
      <c r="I1088" s="1" t="s">
        <v>3233</v>
      </c>
      <c r="J1088" s="1">
        <v>53.56</v>
      </c>
    </row>
    <row r="1089" spans="2:10" ht="15.75" thickTop="1" x14ac:dyDescent="0.25">
      <c r="B1089" s="1" t="s">
        <v>3227</v>
      </c>
      <c r="C1089" s="1" t="s">
        <v>5359</v>
      </c>
      <c r="D1089" s="1" t="s">
        <v>5360</v>
      </c>
      <c r="E1089" s="1">
        <v>54</v>
      </c>
      <c r="F1089" s="1" t="s">
        <v>5466</v>
      </c>
      <c r="G1089" s="1" t="s">
        <v>5475</v>
      </c>
      <c r="H1089" s="1" t="s">
        <v>5476</v>
      </c>
      <c r="I1089" s="1" t="s">
        <v>3233</v>
      </c>
      <c r="J1089" s="1">
        <v>185</v>
      </c>
    </row>
    <row r="1090" spans="2:10" ht="15.75" thickTop="1" x14ac:dyDescent="0.25">
      <c r="B1090" s="1" t="s">
        <v>3227</v>
      </c>
      <c r="C1090" s="1" t="s">
        <v>5359</v>
      </c>
      <c r="D1090" s="1" t="s">
        <v>5360</v>
      </c>
      <c r="E1090" s="1">
        <v>54</v>
      </c>
      <c r="F1090" s="1" t="s">
        <v>5466</v>
      </c>
      <c r="G1090" s="1" t="s">
        <v>5477</v>
      </c>
      <c r="H1090" s="1" t="s">
        <v>5478</v>
      </c>
      <c r="I1090" s="1" t="s">
        <v>3233</v>
      </c>
      <c r="J1090" s="1">
        <v>387.93</v>
      </c>
    </row>
    <row r="1091" spans="2:10" ht="15.75" thickTop="1" x14ac:dyDescent="0.25">
      <c r="B1091" s="1" t="s">
        <v>3227</v>
      </c>
      <c r="C1091" s="1" t="s">
        <v>5359</v>
      </c>
      <c r="D1091" s="1" t="s">
        <v>5360</v>
      </c>
      <c r="E1091" s="1">
        <v>51</v>
      </c>
      <c r="F1091" s="1" t="s">
        <v>5479</v>
      </c>
      <c r="G1091" s="1" t="s">
        <v>5480</v>
      </c>
      <c r="H1091" s="1" t="s">
        <v>5481</v>
      </c>
      <c r="I1091" s="1" t="s">
        <v>3233</v>
      </c>
      <c r="J1091" s="1">
        <v>26.12</v>
      </c>
    </row>
    <row r="1092" spans="2:10" ht="15.75" thickTop="1" x14ac:dyDescent="0.25">
      <c r="B1092" s="1" t="s">
        <v>3227</v>
      </c>
      <c r="C1092" s="1" t="s">
        <v>5359</v>
      </c>
      <c r="D1092" s="1" t="s">
        <v>5360</v>
      </c>
      <c r="E1092" s="1">
        <v>51</v>
      </c>
      <c r="F1092" s="1" t="s">
        <v>5479</v>
      </c>
      <c r="G1092" s="1" t="s">
        <v>5482</v>
      </c>
      <c r="H1092" s="1" t="s">
        <v>5483</v>
      </c>
      <c r="I1092" s="1" t="s">
        <v>3233</v>
      </c>
      <c r="J1092" s="1">
        <v>22.4</v>
      </c>
    </row>
    <row r="1093" spans="2:10" ht="15.75" thickTop="1" x14ac:dyDescent="0.25">
      <c r="B1093" s="1" t="s">
        <v>3227</v>
      </c>
      <c r="C1093" s="1" t="s">
        <v>5359</v>
      </c>
      <c r="D1093" s="1" t="s">
        <v>5360</v>
      </c>
      <c r="E1093" s="1">
        <v>51</v>
      </c>
      <c r="F1093" s="1" t="s">
        <v>5479</v>
      </c>
      <c r="G1093" s="1" t="s">
        <v>5484</v>
      </c>
      <c r="H1093" s="1" t="s">
        <v>5485</v>
      </c>
      <c r="I1093" s="1" t="s">
        <v>3233</v>
      </c>
      <c r="J1093" s="1">
        <v>17.29</v>
      </c>
    </row>
    <row r="1094" spans="2:10" ht="15.75" thickTop="1" x14ac:dyDescent="0.25">
      <c r="B1094" s="1" t="s">
        <v>3227</v>
      </c>
      <c r="C1094" s="1" t="s">
        <v>5359</v>
      </c>
      <c r="D1094" s="1" t="s">
        <v>5360</v>
      </c>
      <c r="E1094" s="1">
        <v>51</v>
      </c>
      <c r="F1094" s="1" t="s">
        <v>5479</v>
      </c>
      <c r="G1094" s="1" t="s">
        <v>5486</v>
      </c>
      <c r="H1094" s="1" t="s">
        <v>5487</v>
      </c>
      <c r="I1094" s="1" t="s">
        <v>3233</v>
      </c>
      <c r="J1094" s="1">
        <v>22.58</v>
      </c>
    </row>
    <row r="1095" spans="2:10" ht="15.75" thickTop="1" x14ac:dyDescent="0.25">
      <c r="B1095" s="1" t="s">
        <v>3227</v>
      </c>
      <c r="C1095" s="1" t="s">
        <v>5359</v>
      </c>
      <c r="D1095" s="1" t="s">
        <v>5360</v>
      </c>
      <c r="E1095" s="1">
        <v>51</v>
      </c>
      <c r="F1095" s="1" t="s">
        <v>5479</v>
      </c>
      <c r="G1095" s="1" t="s">
        <v>5488</v>
      </c>
      <c r="H1095" s="1" t="s">
        <v>5489</v>
      </c>
      <c r="I1095" s="1" t="s">
        <v>3233</v>
      </c>
      <c r="J1095" s="1">
        <v>22.58</v>
      </c>
    </row>
    <row r="1096" spans="2:10" ht="15.75" thickTop="1" x14ac:dyDescent="0.25">
      <c r="B1096" s="1" t="s">
        <v>3227</v>
      </c>
      <c r="C1096" s="1" t="s">
        <v>5359</v>
      </c>
      <c r="D1096" s="1" t="s">
        <v>5360</v>
      </c>
      <c r="E1096" s="1">
        <v>51</v>
      </c>
      <c r="F1096" s="1" t="s">
        <v>5479</v>
      </c>
      <c r="G1096" s="1" t="s">
        <v>5490</v>
      </c>
      <c r="H1096" s="1" t="s">
        <v>5491</v>
      </c>
      <c r="I1096" s="1" t="s">
        <v>3233</v>
      </c>
      <c r="J1096" s="1">
        <v>26.12</v>
      </c>
    </row>
    <row r="1097" spans="2:10" ht="15.75" thickTop="1" x14ac:dyDescent="0.25">
      <c r="B1097" s="1" t="s">
        <v>3227</v>
      </c>
      <c r="C1097" s="1" t="s">
        <v>5359</v>
      </c>
      <c r="D1097" s="1" t="s">
        <v>5360</v>
      </c>
      <c r="E1097" s="1">
        <v>51</v>
      </c>
      <c r="F1097" s="1" t="s">
        <v>5479</v>
      </c>
      <c r="G1097" s="1" t="s">
        <v>5492</v>
      </c>
      <c r="H1097" s="1" t="s">
        <v>5493</v>
      </c>
      <c r="I1097" s="1" t="s">
        <v>3233</v>
      </c>
      <c r="J1097" s="1">
        <v>17.29</v>
      </c>
    </row>
    <row r="1098" spans="2:10" ht="15.75" thickTop="1" x14ac:dyDescent="0.25">
      <c r="B1098" s="1" t="s">
        <v>3227</v>
      </c>
      <c r="C1098" s="1" t="s">
        <v>5359</v>
      </c>
      <c r="D1098" s="1" t="s">
        <v>5360</v>
      </c>
      <c r="E1098" s="1">
        <v>51</v>
      </c>
      <c r="F1098" s="1" t="s">
        <v>5479</v>
      </c>
      <c r="G1098" s="1" t="s">
        <v>5494</v>
      </c>
      <c r="H1098" s="1" t="s">
        <v>5495</v>
      </c>
      <c r="I1098" s="1" t="s">
        <v>3233</v>
      </c>
      <c r="J1098" s="1">
        <v>9.0299999999999994</v>
      </c>
    </row>
    <row r="1099" spans="2:10" ht="15.75" thickTop="1" x14ac:dyDescent="0.25">
      <c r="B1099" s="1" t="s">
        <v>3227</v>
      </c>
      <c r="C1099" s="1" t="s">
        <v>5359</v>
      </c>
      <c r="D1099" s="1" t="s">
        <v>5360</v>
      </c>
      <c r="E1099" s="1">
        <v>51</v>
      </c>
      <c r="F1099" s="1" t="s">
        <v>5479</v>
      </c>
      <c r="G1099" s="1" t="s">
        <v>5496</v>
      </c>
      <c r="H1099" s="1" t="s">
        <v>5497</v>
      </c>
      <c r="I1099" s="1" t="s">
        <v>3233</v>
      </c>
      <c r="J1099" s="1">
        <v>21.73</v>
      </c>
    </row>
    <row r="1100" spans="2:10" ht="15.75" thickTop="1" x14ac:dyDescent="0.25">
      <c r="B1100" s="1" t="s">
        <v>3227</v>
      </c>
      <c r="C1100" s="1" t="s">
        <v>5359</v>
      </c>
      <c r="D1100" s="1" t="s">
        <v>5360</v>
      </c>
      <c r="E1100" s="1">
        <v>51</v>
      </c>
      <c r="F1100" s="1" t="s">
        <v>5479</v>
      </c>
      <c r="G1100" s="1" t="s">
        <v>5498</v>
      </c>
      <c r="H1100" s="1" t="s">
        <v>5499</v>
      </c>
      <c r="I1100" s="1" t="s">
        <v>3233</v>
      </c>
      <c r="J1100" s="1">
        <v>13.94</v>
      </c>
    </row>
    <row r="1101" spans="2:10" ht="15.75" thickTop="1" x14ac:dyDescent="0.25">
      <c r="B1101" s="1" t="s">
        <v>3227</v>
      </c>
      <c r="C1101" s="1" t="s">
        <v>5359</v>
      </c>
      <c r="D1101" s="1" t="s">
        <v>5360</v>
      </c>
      <c r="E1101" s="1">
        <v>51</v>
      </c>
      <c r="F1101" s="1" t="s">
        <v>5479</v>
      </c>
      <c r="G1101" s="1" t="s">
        <v>5500</v>
      </c>
      <c r="H1101" s="1" t="s">
        <v>5499</v>
      </c>
      <c r="I1101" s="1" t="s">
        <v>3233</v>
      </c>
      <c r="J1101" s="1">
        <v>13.94</v>
      </c>
    </row>
    <row r="1102" spans="2:10" ht="15.75" thickTop="1" x14ac:dyDescent="0.25">
      <c r="B1102" s="1" t="s">
        <v>3227</v>
      </c>
      <c r="C1102" s="1" t="s">
        <v>5359</v>
      </c>
      <c r="D1102" s="1" t="s">
        <v>5360</v>
      </c>
      <c r="E1102" s="1">
        <v>51</v>
      </c>
      <c r="F1102" s="1" t="s">
        <v>5479</v>
      </c>
      <c r="G1102" s="1" t="s">
        <v>5501</v>
      </c>
      <c r="H1102" s="1" t="s">
        <v>5502</v>
      </c>
      <c r="I1102" s="1" t="s">
        <v>3233</v>
      </c>
      <c r="J1102" s="1">
        <v>15.54</v>
      </c>
    </row>
    <row r="1103" spans="2:10" ht="15.75" thickTop="1" x14ac:dyDescent="0.25">
      <c r="B1103" s="1" t="s">
        <v>3227</v>
      </c>
      <c r="C1103" s="1" t="s">
        <v>5359</v>
      </c>
      <c r="D1103" s="1" t="s">
        <v>5360</v>
      </c>
      <c r="E1103" s="1">
        <v>51</v>
      </c>
      <c r="F1103" s="1" t="s">
        <v>5479</v>
      </c>
      <c r="G1103" s="1" t="s">
        <v>5503</v>
      </c>
      <c r="H1103" s="1" t="s">
        <v>5504</v>
      </c>
      <c r="I1103" s="1" t="s">
        <v>3233</v>
      </c>
      <c r="J1103" s="1">
        <v>19.84</v>
      </c>
    </row>
    <row r="1104" spans="2:10" ht="15.75" thickTop="1" x14ac:dyDescent="0.25">
      <c r="B1104" s="1" t="s">
        <v>3227</v>
      </c>
      <c r="C1104" s="1" t="s">
        <v>5359</v>
      </c>
      <c r="D1104" s="1" t="s">
        <v>5360</v>
      </c>
      <c r="E1104" s="1">
        <v>51</v>
      </c>
      <c r="F1104" s="1" t="s">
        <v>5479</v>
      </c>
      <c r="G1104" s="1" t="s">
        <v>5505</v>
      </c>
      <c r="H1104" s="1" t="s">
        <v>5506</v>
      </c>
      <c r="I1104" s="1" t="s">
        <v>3233</v>
      </c>
      <c r="J1104" s="1">
        <v>18.649999999999999</v>
      </c>
    </row>
    <row r="1105" spans="2:10" ht="15.75" thickTop="1" x14ac:dyDescent="0.25">
      <c r="B1105" s="1" t="s">
        <v>3227</v>
      </c>
      <c r="C1105" s="1" t="s">
        <v>5359</v>
      </c>
      <c r="D1105" s="1" t="s">
        <v>5360</v>
      </c>
      <c r="E1105" s="1">
        <v>51</v>
      </c>
      <c r="F1105" s="1" t="s">
        <v>5479</v>
      </c>
      <c r="G1105" s="1" t="s">
        <v>5507</v>
      </c>
      <c r="H1105" s="1" t="s">
        <v>5508</v>
      </c>
      <c r="I1105" s="1" t="s">
        <v>3233</v>
      </c>
      <c r="J1105" s="1">
        <v>8.8000000000000007</v>
      </c>
    </row>
    <row r="1106" spans="2:10" ht="15.75" thickTop="1" x14ac:dyDescent="0.25">
      <c r="B1106" s="1" t="s">
        <v>3227</v>
      </c>
      <c r="C1106" s="1" t="s">
        <v>5359</v>
      </c>
      <c r="D1106" s="1" t="s">
        <v>5360</v>
      </c>
      <c r="E1106" s="1">
        <v>51</v>
      </c>
      <c r="F1106" s="1" t="s">
        <v>5479</v>
      </c>
      <c r="G1106" s="1" t="s">
        <v>5509</v>
      </c>
      <c r="H1106" s="1" t="s">
        <v>5510</v>
      </c>
      <c r="I1106" s="1" t="s">
        <v>3233</v>
      </c>
      <c r="J1106" s="1">
        <v>8.8000000000000007</v>
      </c>
    </row>
    <row r="1107" spans="2:10" ht="15.75" thickTop="1" x14ac:dyDescent="0.25">
      <c r="B1107" s="1" t="s">
        <v>3227</v>
      </c>
      <c r="C1107" s="1" t="s">
        <v>5359</v>
      </c>
      <c r="D1107" s="1" t="s">
        <v>5360</v>
      </c>
      <c r="E1107" s="1">
        <v>51</v>
      </c>
      <c r="F1107" s="1" t="s">
        <v>5479</v>
      </c>
      <c r="G1107" s="1" t="s">
        <v>5511</v>
      </c>
      <c r="H1107" s="1" t="s">
        <v>5512</v>
      </c>
      <c r="I1107" s="1" t="s">
        <v>3233</v>
      </c>
      <c r="J1107" s="1">
        <v>15.54</v>
      </c>
    </row>
    <row r="1108" spans="2:10" ht="15.75" thickTop="1" x14ac:dyDescent="0.25">
      <c r="B1108" s="1" t="s">
        <v>3227</v>
      </c>
      <c r="C1108" s="1" t="s">
        <v>5359</v>
      </c>
      <c r="D1108" s="1" t="s">
        <v>5360</v>
      </c>
      <c r="E1108" s="1">
        <v>51</v>
      </c>
      <c r="F1108" s="1" t="s">
        <v>5479</v>
      </c>
      <c r="G1108" s="1" t="s">
        <v>5513</v>
      </c>
      <c r="H1108" s="1" t="s">
        <v>5514</v>
      </c>
      <c r="I1108" s="1" t="s">
        <v>3233</v>
      </c>
      <c r="J1108" s="1">
        <v>15.54</v>
      </c>
    </row>
    <row r="1109" spans="2:10" ht="15.75" thickTop="1" x14ac:dyDescent="0.25">
      <c r="B1109" s="1" t="s">
        <v>3227</v>
      </c>
      <c r="C1109" s="1" t="s">
        <v>5359</v>
      </c>
      <c r="D1109" s="1" t="s">
        <v>5360</v>
      </c>
      <c r="E1109" s="1">
        <v>51</v>
      </c>
      <c r="F1109" s="1" t="s">
        <v>5479</v>
      </c>
      <c r="G1109" s="1" t="s">
        <v>5515</v>
      </c>
      <c r="H1109" s="1" t="s">
        <v>5516</v>
      </c>
      <c r="I1109" s="1" t="s">
        <v>3233</v>
      </c>
      <c r="J1109" s="1">
        <v>26.62</v>
      </c>
    </row>
    <row r="1110" spans="2:10" ht="15.75" thickTop="1" x14ac:dyDescent="0.25">
      <c r="B1110" s="1" t="s">
        <v>3227</v>
      </c>
      <c r="C1110" s="1" t="s">
        <v>5359</v>
      </c>
      <c r="D1110" s="1" t="s">
        <v>5360</v>
      </c>
      <c r="E1110" s="1">
        <v>51</v>
      </c>
      <c r="F1110" s="1" t="s">
        <v>5479</v>
      </c>
      <c r="G1110" s="1" t="s">
        <v>5517</v>
      </c>
      <c r="H1110" s="1" t="s">
        <v>5518</v>
      </c>
      <c r="I1110" s="1" t="s">
        <v>3233</v>
      </c>
      <c r="J1110" s="1">
        <v>20.84</v>
      </c>
    </row>
    <row r="1111" spans="2:10" ht="15.75" thickTop="1" x14ac:dyDescent="0.25">
      <c r="B1111" s="1" t="s">
        <v>3227</v>
      </c>
      <c r="C1111" s="1" t="s">
        <v>5359</v>
      </c>
      <c r="D1111" s="1" t="s">
        <v>5360</v>
      </c>
      <c r="E1111" s="1">
        <v>51</v>
      </c>
      <c r="F1111" s="1" t="s">
        <v>5479</v>
      </c>
      <c r="G1111" s="1" t="s">
        <v>5519</v>
      </c>
      <c r="H1111" s="1" t="s">
        <v>5520</v>
      </c>
      <c r="I1111" s="1" t="s">
        <v>3233</v>
      </c>
      <c r="J1111" s="1">
        <v>15.54</v>
      </c>
    </row>
    <row r="1112" spans="2:10" ht="15.75" thickTop="1" x14ac:dyDescent="0.25">
      <c r="B1112" s="1" t="s">
        <v>3227</v>
      </c>
      <c r="C1112" s="1" t="s">
        <v>5359</v>
      </c>
      <c r="D1112" s="1" t="s">
        <v>5360</v>
      </c>
      <c r="E1112" s="1">
        <v>50</v>
      </c>
      <c r="F1112" s="1" t="s">
        <v>5521</v>
      </c>
      <c r="G1112" s="1" t="s">
        <v>5522</v>
      </c>
      <c r="H1112" s="1" t="s">
        <v>5523</v>
      </c>
      <c r="I1112" s="1" t="s">
        <v>3233</v>
      </c>
      <c r="J1112" s="1">
        <v>51.24</v>
      </c>
    </row>
    <row r="1113" spans="2:10" ht="15.75" thickTop="1" x14ac:dyDescent="0.25">
      <c r="B1113" s="1" t="s">
        <v>3227</v>
      </c>
      <c r="C1113" s="1" t="s">
        <v>5359</v>
      </c>
      <c r="D1113" s="1" t="s">
        <v>5360</v>
      </c>
      <c r="E1113" s="1">
        <v>50</v>
      </c>
      <c r="F1113" s="1" t="s">
        <v>5521</v>
      </c>
      <c r="G1113" s="1" t="s">
        <v>5524</v>
      </c>
      <c r="H1113" s="1" t="s">
        <v>5525</v>
      </c>
      <c r="I1113" s="1" t="s">
        <v>3233</v>
      </c>
      <c r="J1113" s="1">
        <v>102.48</v>
      </c>
    </row>
    <row r="1114" spans="2:10" ht="15.75" thickTop="1" x14ac:dyDescent="0.25">
      <c r="B1114" s="1" t="s">
        <v>3227</v>
      </c>
      <c r="C1114" s="1" t="s">
        <v>5359</v>
      </c>
      <c r="D1114" s="1" t="s">
        <v>5360</v>
      </c>
      <c r="E1114" s="1">
        <v>50</v>
      </c>
      <c r="F1114" s="1" t="s">
        <v>5521</v>
      </c>
      <c r="G1114" s="1" t="s">
        <v>5526</v>
      </c>
      <c r="H1114" s="1" t="s">
        <v>5527</v>
      </c>
      <c r="I1114" s="1" t="s">
        <v>3233</v>
      </c>
      <c r="J1114" s="1">
        <v>113.21</v>
      </c>
    </row>
    <row r="1115" spans="2:10" ht="15.75" thickTop="1" x14ac:dyDescent="0.25">
      <c r="B1115" s="1" t="s">
        <v>3227</v>
      </c>
      <c r="C1115" s="1" t="s">
        <v>5359</v>
      </c>
      <c r="D1115" s="1" t="s">
        <v>5360</v>
      </c>
      <c r="E1115" s="1">
        <v>50</v>
      </c>
      <c r="F1115" s="1" t="s">
        <v>5521</v>
      </c>
      <c r="G1115" s="1" t="s">
        <v>5528</v>
      </c>
      <c r="H1115" s="1" t="s">
        <v>5529</v>
      </c>
      <c r="I1115" s="1" t="s">
        <v>3233</v>
      </c>
      <c r="J1115" s="1">
        <v>37.51</v>
      </c>
    </row>
    <row r="1116" spans="2:10" ht="15.75" thickTop="1" x14ac:dyDescent="0.25">
      <c r="B1116" s="1" t="s">
        <v>3227</v>
      </c>
      <c r="C1116" s="1" t="s">
        <v>5359</v>
      </c>
      <c r="D1116" s="1" t="s">
        <v>5360</v>
      </c>
      <c r="E1116" s="1">
        <v>50</v>
      </c>
      <c r="F1116" s="1" t="s">
        <v>5521</v>
      </c>
      <c r="G1116" s="1" t="s">
        <v>5530</v>
      </c>
      <c r="H1116" s="1" t="s">
        <v>5531</v>
      </c>
      <c r="I1116" s="1" t="s">
        <v>3233</v>
      </c>
      <c r="J1116" s="1">
        <v>70.41</v>
      </c>
    </row>
    <row r="1117" spans="2:10" ht="15.75" thickTop="1" x14ac:dyDescent="0.25">
      <c r="B1117" s="1" t="s">
        <v>3227</v>
      </c>
      <c r="C1117" s="1" t="s">
        <v>5359</v>
      </c>
      <c r="D1117" s="1" t="s">
        <v>5360</v>
      </c>
      <c r="E1117" s="1">
        <v>50</v>
      </c>
      <c r="F1117" s="1" t="s">
        <v>5521</v>
      </c>
      <c r="G1117" s="1" t="s">
        <v>5532</v>
      </c>
      <c r="H1117" s="1" t="s">
        <v>5533</v>
      </c>
      <c r="I1117" s="1" t="s">
        <v>3233</v>
      </c>
      <c r="J1117" s="1">
        <v>59.9</v>
      </c>
    </row>
    <row r="1118" spans="2:10" ht="15.75" thickTop="1" x14ac:dyDescent="0.25">
      <c r="B1118" s="1" t="s">
        <v>3227</v>
      </c>
      <c r="C1118" s="1" t="s">
        <v>5359</v>
      </c>
      <c r="D1118" s="1" t="s">
        <v>5360</v>
      </c>
      <c r="E1118" s="1">
        <v>50</v>
      </c>
      <c r="F1118" s="1" t="s">
        <v>5521</v>
      </c>
      <c r="G1118" s="1" t="s">
        <v>5534</v>
      </c>
      <c r="H1118" s="1" t="s">
        <v>5535</v>
      </c>
      <c r="I1118" s="1" t="s">
        <v>3233</v>
      </c>
      <c r="J1118" s="1">
        <v>8.56</v>
      </c>
    </row>
    <row r="1119" spans="2:10" ht="15.75" thickTop="1" x14ac:dyDescent="0.25">
      <c r="B1119" s="1" t="s">
        <v>3227</v>
      </c>
      <c r="C1119" s="1" t="s">
        <v>5359</v>
      </c>
      <c r="D1119" s="1" t="s">
        <v>5360</v>
      </c>
      <c r="E1119" s="1">
        <v>50</v>
      </c>
      <c r="F1119" s="1" t="s">
        <v>5521</v>
      </c>
      <c r="G1119" s="1" t="s">
        <v>5536</v>
      </c>
      <c r="H1119" s="1" t="s">
        <v>5537</v>
      </c>
      <c r="I1119" s="1" t="s">
        <v>3233</v>
      </c>
      <c r="J1119" s="1">
        <v>12.83</v>
      </c>
    </row>
    <row r="1120" spans="2:10" ht="15.75" thickTop="1" x14ac:dyDescent="0.25">
      <c r="B1120" s="1" t="s">
        <v>3227</v>
      </c>
      <c r="C1120" s="1" t="s">
        <v>5359</v>
      </c>
      <c r="D1120" s="1" t="s">
        <v>5360</v>
      </c>
      <c r="E1120" s="1">
        <v>50</v>
      </c>
      <c r="F1120" s="1" t="s">
        <v>5521</v>
      </c>
      <c r="G1120" s="1" t="s">
        <v>5538</v>
      </c>
      <c r="H1120" s="1" t="s">
        <v>5539</v>
      </c>
      <c r="I1120" s="1" t="s">
        <v>3233</v>
      </c>
      <c r="J1120" s="1">
        <v>14.34</v>
      </c>
    </row>
    <row r="1121" spans="2:10" ht="15.75" thickTop="1" x14ac:dyDescent="0.25">
      <c r="B1121" s="1" t="s">
        <v>3227</v>
      </c>
      <c r="C1121" s="1" t="s">
        <v>5359</v>
      </c>
      <c r="D1121" s="1" t="s">
        <v>5360</v>
      </c>
      <c r="E1121" s="1">
        <v>50</v>
      </c>
      <c r="F1121" s="1" t="s">
        <v>5521</v>
      </c>
      <c r="G1121" s="1" t="s">
        <v>5540</v>
      </c>
      <c r="H1121" s="1" t="s">
        <v>5541</v>
      </c>
      <c r="I1121" s="1" t="s">
        <v>3233</v>
      </c>
      <c r="J1121" s="1">
        <v>14.34</v>
      </c>
    </row>
    <row r="1122" spans="2:10" ht="15.75" thickTop="1" x14ac:dyDescent="0.25">
      <c r="B1122" s="1" t="s">
        <v>3227</v>
      </c>
      <c r="C1122" s="1" t="s">
        <v>5359</v>
      </c>
      <c r="D1122" s="1" t="s">
        <v>5360</v>
      </c>
      <c r="E1122" s="1">
        <v>50</v>
      </c>
      <c r="F1122" s="1" t="s">
        <v>5521</v>
      </c>
      <c r="G1122" s="1" t="s">
        <v>5542</v>
      </c>
      <c r="H1122" s="1" t="s">
        <v>5543</v>
      </c>
      <c r="I1122" s="1" t="s">
        <v>3233</v>
      </c>
      <c r="J1122" s="1">
        <v>14.34</v>
      </c>
    </row>
    <row r="1123" spans="2:10" ht="15.75" thickTop="1" x14ac:dyDescent="0.25">
      <c r="B1123" s="1" t="s">
        <v>3227</v>
      </c>
      <c r="C1123" s="1" t="s">
        <v>5359</v>
      </c>
      <c r="D1123" s="1" t="s">
        <v>5360</v>
      </c>
      <c r="E1123" s="1">
        <v>50</v>
      </c>
      <c r="F1123" s="1" t="s">
        <v>5521</v>
      </c>
      <c r="G1123" s="1" t="s">
        <v>5544</v>
      </c>
      <c r="H1123" s="1" t="s">
        <v>5545</v>
      </c>
      <c r="I1123" s="1" t="s">
        <v>3233</v>
      </c>
      <c r="J1123" s="1">
        <v>12.29</v>
      </c>
    </row>
    <row r="1124" spans="2:10" ht="15.75" thickTop="1" x14ac:dyDescent="0.25">
      <c r="B1124" s="1" t="s">
        <v>3227</v>
      </c>
      <c r="C1124" s="1" t="s">
        <v>5359</v>
      </c>
      <c r="D1124" s="1" t="s">
        <v>5360</v>
      </c>
      <c r="E1124" s="1">
        <v>50</v>
      </c>
      <c r="F1124" s="1" t="s">
        <v>5521</v>
      </c>
      <c r="G1124" s="1" t="s">
        <v>5546</v>
      </c>
      <c r="H1124" s="1" t="s">
        <v>5547</v>
      </c>
      <c r="I1124" s="1" t="s">
        <v>3233</v>
      </c>
      <c r="J1124" s="1">
        <v>15.47</v>
      </c>
    </row>
    <row r="1125" spans="2:10" ht="15.75" thickTop="1" x14ac:dyDescent="0.25">
      <c r="B1125" s="1" t="s">
        <v>3227</v>
      </c>
      <c r="C1125" s="1" t="s">
        <v>5359</v>
      </c>
      <c r="D1125" s="1" t="s">
        <v>5360</v>
      </c>
      <c r="E1125" s="1">
        <v>50</v>
      </c>
      <c r="F1125" s="1" t="s">
        <v>5521</v>
      </c>
      <c r="G1125" s="1" t="s">
        <v>5548</v>
      </c>
      <c r="H1125" s="1" t="s">
        <v>5549</v>
      </c>
      <c r="I1125" s="1" t="s">
        <v>3233</v>
      </c>
      <c r="J1125" s="1">
        <v>17.57</v>
      </c>
    </row>
    <row r="1126" spans="2:10" ht="15.75" thickTop="1" x14ac:dyDescent="0.25">
      <c r="B1126" s="1" t="s">
        <v>3227</v>
      </c>
      <c r="C1126" s="1" t="s">
        <v>5359</v>
      </c>
      <c r="D1126" s="1" t="s">
        <v>5360</v>
      </c>
      <c r="E1126" s="1">
        <v>50</v>
      </c>
      <c r="F1126" s="1" t="s">
        <v>5521</v>
      </c>
      <c r="G1126" s="1" t="s">
        <v>5550</v>
      </c>
      <c r="H1126" s="1" t="s">
        <v>5551</v>
      </c>
      <c r="I1126" s="1" t="s">
        <v>3233</v>
      </c>
      <c r="J1126" s="1">
        <v>9.86</v>
      </c>
    </row>
    <row r="1127" spans="2:10" ht="15.75" thickTop="1" x14ac:dyDescent="0.25">
      <c r="B1127" s="1" t="s">
        <v>3227</v>
      </c>
      <c r="C1127" s="1" t="s">
        <v>5359</v>
      </c>
      <c r="D1127" s="1" t="s">
        <v>5360</v>
      </c>
      <c r="E1127" s="1">
        <v>50</v>
      </c>
      <c r="F1127" s="1" t="s">
        <v>5521</v>
      </c>
      <c r="G1127" s="1" t="s">
        <v>5552</v>
      </c>
      <c r="H1127" s="1" t="s">
        <v>5553</v>
      </c>
      <c r="I1127" s="1" t="s">
        <v>3233</v>
      </c>
      <c r="J1127" s="1">
        <v>94.89</v>
      </c>
    </row>
    <row r="1128" spans="2:10" ht="15.75" thickTop="1" x14ac:dyDescent="0.25">
      <c r="B1128" s="1" t="s">
        <v>3227</v>
      </c>
      <c r="C1128" s="1" t="s">
        <v>5359</v>
      </c>
      <c r="D1128" s="1" t="s">
        <v>5360</v>
      </c>
      <c r="E1128" s="1">
        <v>50</v>
      </c>
      <c r="F1128" s="1" t="s">
        <v>5521</v>
      </c>
      <c r="G1128" s="1" t="s">
        <v>5554</v>
      </c>
      <c r="H1128" s="1" t="s">
        <v>5555</v>
      </c>
      <c r="I1128" s="1" t="s">
        <v>3233</v>
      </c>
      <c r="J1128" s="1">
        <v>30.95</v>
      </c>
    </row>
    <row r="1129" spans="2:10" ht="15.75" thickTop="1" x14ac:dyDescent="0.25">
      <c r="B1129" s="1" t="s">
        <v>3227</v>
      </c>
      <c r="C1129" s="1" t="s">
        <v>5359</v>
      </c>
      <c r="D1129" s="1" t="s">
        <v>5360</v>
      </c>
      <c r="E1129" s="1">
        <v>53</v>
      </c>
      <c r="F1129" s="1" t="s">
        <v>5556</v>
      </c>
      <c r="G1129" s="1" t="s">
        <v>5557</v>
      </c>
      <c r="H1129" s="1" t="s">
        <v>5558</v>
      </c>
      <c r="I1129" s="1" t="s">
        <v>3233</v>
      </c>
      <c r="J1129" s="1">
        <v>174.65</v>
      </c>
    </row>
    <row r="1130" spans="2:10" ht="15.75" thickTop="1" x14ac:dyDescent="0.25">
      <c r="B1130" s="1" t="s">
        <v>3227</v>
      </c>
      <c r="C1130" s="1" t="s">
        <v>5359</v>
      </c>
      <c r="D1130" s="1" t="s">
        <v>5360</v>
      </c>
      <c r="E1130" s="1">
        <v>53</v>
      </c>
      <c r="F1130" s="1" t="s">
        <v>5556</v>
      </c>
      <c r="G1130" s="1" t="s">
        <v>5559</v>
      </c>
      <c r="H1130" s="1" t="s">
        <v>5560</v>
      </c>
      <c r="I1130" s="1" t="s">
        <v>3233</v>
      </c>
      <c r="J1130" s="1">
        <v>193.72</v>
      </c>
    </row>
    <row r="1131" spans="2:10" ht="15.75" thickTop="1" x14ac:dyDescent="0.25">
      <c r="B1131" s="1" t="s">
        <v>3227</v>
      </c>
      <c r="C1131" s="1" t="s">
        <v>5359</v>
      </c>
      <c r="D1131" s="1" t="s">
        <v>5360</v>
      </c>
      <c r="E1131" s="1">
        <v>53</v>
      </c>
      <c r="F1131" s="1" t="s">
        <v>5556</v>
      </c>
      <c r="G1131" s="1" t="s">
        <v>5561</v>
      </c>
      <c r="H1131" s="1" t="s">
        <v>5562</v>
      </c>
      <c r="I1131" s="1" t="s">
        <v>3233</v>
      </c>
      <c r="J1131" s="1">
        <v>216.13</v>
      </c>
    </row>
    <row r="1132" spans="2:10" ht="15.75" thickTop="1" x14ac:dyDescent="0.25">
      <c r="B1132" s="1" t="s">
        <v>3227</v>
      </c>
      <c r="C1132" s="1" t="s">
        <v>5359</v>
      </c>
      <c r="D1132" s="1" t="s">
        <v>5360</v>
      </c>
      <c r="E1132" s="1">
        <v>53</v>
      </c>
      <c r="F1132" s="1" t="s">
        <v>5556</v>
      </c>
      <c r="G1132" s="1" t="s">
        <v>5563</v>
      </c>
      <c r="H1132" s="1" t="s">
        <v>5564</v>
      </c>
      <c r="I1132" s="1" t="s">
        <v>3233</v>
      </c>
      <c r="J1132" s="1">
        <v>227.52</v>
      </c>
    </row>
    <row r="1133" spans="2:10" ht="15.75" thickTop="1" x14ac:dyDescent="0.25">
      <c r="B1133" s="1" t="s">
        <v>3227</v>
      </c>
      <c r="C1133" s="1" t="s">
        <v>5359</v>
      </c>
      <c r="D1133" s="1" t="s">
        <v>5360</v>
      </c>
      <c r="E1133" s="1">
        <v>53</v>
      </c>
      <c r="F1133" s="1" t="s">
        <v>5556</v>
      </c>
      <c r="G1133" s="1" t="s">
        <v>5565</v>
      </c>
      <c r="H1133" s="1" t="s">
        <v>5566</v>
      </c>
      <c r="I1133" s="1" t="s">
        <v>3233</v>
      </c>
      <c r="J1133" s="1">
        <v>422.58</v>
      </c>
    </row>
    <row r="1134" spans="2:10" ht="15.75" thickTop="1" x14ac:dyDescent="0.25">
      <c r="B1134" s="1" t="s">
        <v>3227</v>
      </c>
      <c r="C1134" s="1" t="s">
        <v>5359</v>
      </c>
      <c r="D1134" s="1" t="s">
        <v>5360</v>
      </c>
      <c r="E1134" s="1">
        <v>53</v>
      </c>
      <c r="F1134" s="1" t="s">
        <v>5556</v>
      </c>
      <c r="G1134" s="1" t="s">
        <v>5567</v>
      </c>
      <c r="H1134" s="1" t="s">
        <v>5568</v>
      </c>
      <c r="I1134" s="1" t="s">
        <v>3233</v>
      </c>
      <c r="J1134" s="1">
        <v>174.65</v>
      </c>
    </row>
    <row r="1135" spans="2:10" ht="15.75" thickTop="1" x14ac:dyDescent="0.25">
      <c r="B1135" s="1" t="s">
        <v>3227</v>
      </c>
      <c r="C1135" s="1" t="s">
        <v>5359</v>
      </c>
      <c r="D1135" s="1" t="s">
        <v>5360</v>
      </c>
      <c r="E1135" s="1">
        <v>53</v>
      </c>
      <c r="F1135" s="1" t="s">
        <v>5556</v>
      </c>
      <c r="G1135" s="1" t="s">
        <v>5569</v>
      </c>
      <c r="H1135" s="1" t="s">
        <v>5570</v>
      </c>
      <c r="I1135" s="1" t="s">
        <v>3233</v>
      </c>
      <c r="J1135" s="1">
        <v>133.1</v>
      </c>
    </row>
    <row r="1136" spans="2:10" ht="15.75" thickTop="1" x14ac:dyDescent="0.25">
      <c r="B1136" s="1" t="s">
        <v>3227</v>
      </c>
      <c r="C1136" s="1" t="s">
        <v>5359</v>
      </c>
      <c r="D1136" s="1" t="s">
        <v>5360</v>
      </c>
      <c r="E1136" s="1">
        <v>53</v>
      </c>
      <c r="F1136" s="1" t="s">
        <v>5556</v>
      </c>
      <c r="G1136" s="1" t="s">
        <v>5571</v>
      </c>
      <c r="H1136" s="1" t="s">
        <v>5572</v>
      </c>
      <c r="I1136" s="1" t="s">
        <v>3233</v>
      </c>
      <c r="J1136" s="1">
        <v>401.45</v>
      </c>
    </row>
    <row r="1137" spans="2:10" ht="15.75" thickTop="1" x14ac:dyDescent="0.25">
      <c r="B1137" s="1" t="s">
        <v>3227</v>
      </c>
      <c r="C1137" s="1" t="s">
        <v>5359</v>
      </c>
      <c r="D1137" s="1" t="s">
        <v>5360</v>
      </c>
      <c r="E1137" s="1">
        <v>53</v>
      </c>
      <c r="F1137" s="1" t="s">
        <v>5556</v>
      </c>
      <c r="G1137" s="1" t="s">
        <v>5573</v>
      </c>
      <c r="H1137" s="1" t="s">
        <v>5574</v>
      </c>
      <c r="I1137" s="1" t="s">
        <v>3233</v>
      </c>
      <c r="J1137" s="1">
        <v>258.89999999999998</v>
      </c>
    </row>
    <row r="1138" spans="2:10" ht="15.75" thickTop="1" x14ac:dyDescent="0.25">
      <c r="B1138" s="1" t="s">
        <v>3227</v>
      </c>
      <c r="C1138" s="1" t="s">
        <v>5359</v>
      </c>
      <c r="D1138" s="1" t="s">
        <v>5360</v>
      </c>
      <c r="E1138" s="1">
        <v>53</v>
      </c>
      <c r="F1138" s="1" t="s">
        <v>5556</v>
      </c>
      <c r="G1138" s="1" t="s">
        <v>5575</v>
      </c>
      <c r="H1138" s="1" t="s">
        <v>5576</v>
      </c>
      <c r="I1138" s="1" t="s">
        <v>3233</v>
      </c>
      <c r="J1138" s="1">
        <v>288.85000000000002</v>
      </c>
    </row>
    <row r="1139" spans="2:10" ht="15.75" thickTop="1" x14ac:dyDescent="0.25">
      <c r="B1139" s="1" t="s">
        <v>3227</v>
      </c>
      <c r="C1139" s="1" t="s">
        <v>5359</v>
      </c>
      <c r="D1139" s="1" t="s">
        <v>5360</v>
      </c>
      <c r="E1139" s="1">
        <v>53</v>
      </c>
      <c r="F1139" s="1" t="s">
        <v>5556</v>
      </c>
      <c r="G1139" s="1" t="s">
        <v>5577</v>
      </c>
      <c r="H1139" s="1" t="s">
        <v>5578</v>
      </c>
      <c r="I1139" s="1" t="s">
        <v>3233</v>
      </c>
      <c r="J1139" s="1">
        <v>538.16</v>
      </c>
    </row>
    <row r="1140" spans="2:10" ht="15.75" thickTop="1" x14ac:dyDescent="0.25">
      <c r="B1140" s="1" t="s">
        <v>3227</v>
      </c>
      <c r="C1140" s="1" t="s">
        <v>5359</v>
      </c>
      <c r="D1140" s="1" t="s">
        <v>5360</v>
      </c>
      <c r="E1140" s="1">
        <v>53</v>
      </c>
      <c r="F1140" s="1" t="s">
        <v>5556</v>
      </c>
      <c r="G1140" s="1" t="s">
        <v>5579</v>
      </c>
      <c r="H1140" s="1" t="s">
        <v>5580</v>
      </c>
      <c r="I1140" s="1" t="s">
        <v>3233</v>
      </c>
      <c r="J1140" s="1">
        <v>617.14</v>
      </c>
    </row>
    <row r="1141" spans="2:10" ht="15.75" thickTop="1" x14ac:dyDescent="0.25">
      <c r="B1141" s="1" t="s">
        <v>3227</v>
      </c>
      <c r="C1141" s="1" t="s">
        <v>5359</v>
      </c>
      <c r="D1141" s="1" t="s">
        <v>5360</v>
      </c>
      <c r="E1141" s="1">
        <v>53</v>
      </c>
      <c r="F1141" s="1" t="s">
        <v>5556</v>
      </c>
      <c r="G1141" s="1" t="s">
        <v>5581</v>
      </c>
      <c r="H1141" s="1" t="s">
        <v>5582</v>
      </c>
      <c r="I1141" s="1" t="s">
        <v>3233</v>
      </c>
      <c r="J1141" s="1">
        <v>777.16</v>
      </c>
    </row>
    <row r="1142" spans="2:10" ht="15.75" thickTop="1" x14ac:dyDescent="0.25">
      <c r="B1142" s="1" t="s">
        <v>3227</v>
      </c>
      <c r="C1142" s="1" t="s">
        <v>5583</v>
      </c>
      <c r="D1142" s="1" t="s">
        <v>5584</v>
      </c>
      <c r="E1142" s="1">
        <v>101</v>
      </c>
      <c r="F1142" s="1" t="s">
        <v>4952</v>
      </c>
      <c r="G1142" s="1" t="s">
        <v>5585</v>
      </c>
      <c r="H1142" s="1" t="s">
        <v>5586</v>
      </c>
      <c r="I1142" s="1" t="s">
        <v>3233</v>
      </c>
      <c r="J1142" s="1">
        <v>5</v>
      </c>
    </row>
    <row r="1143" spans="2:10" ht="15.75" thickTop="1" x14ac:dyDescent="0.25">
      <c r="B1143" s="1" t="s">
        <v>3227</v>
      </c>
      <c r="C1143" s="1" t="s">
        <v>5583</v>
      </c>
      <c r="D1143" s="1" t="s">
        <v>5584</v>
      </c>
      <c r="E1143" s="1">
        <v>101</v>
      </c>
      <c r="F1143" s="1" t="s">
        <v>4952</v>
      </c>
      <c r="G1143" s="1" t="s">
        <v>5587</v>
      </c>
      <c r="H1143" s="1" t="s">
        <v>5588</v>
      </c>
      <c r="I1143" s="1" t="s">
        <v>3233</v>
      </c>
      <c r="J1143" s="1">
        <v>3.05</v>
      </c>
    </row>
    <row r="1144" spans="2:10" ht="15.75" thickTop="1" x14ac:dyDescent="0.25">
      <c r="B1144" s="1" t="s">
        <v>3227</v>
      </c>
      <c r="C1144" s="1" t="s">
        <v>5583</v>
      </c>
      <c r="D1144" s="1" t="s">
        <v>5584</v>
      </c>
      <c r="E1144" s="1">
        <v>101</v>
      </c>
      <c r="F1144" s="1" t="s">
        <v>4952</v>
      </c>
      <c r="G1144" s="1" t="s">
        <v>5589</v>
      </c>
      <c r="H1144" s="1" t="s">
        <v>5590</v>
      </c>
      <c r="I1144" s="1" t="s">
        <v>3233</v>
      </c>
      <c r="J1144" s="1">
        <v>3.39</v>
      </c>
    </row>
    <row r="1145" spans="2:10" ht="15.75" thickTop="1" x14ac:dyDescent="0.25">
      <c r="B1145" s="1" t="s">
        <v>3227</v>
      </c>
      <c r="C1145" s="1" t="s">
        <v>5583</v>
      </c>
      <c r="D1145" s="1" t="s">
        <v>5584</v>
      </c>
      <c r="E1145" s="1">
        <v>101</v>
      </c>
      <c r="F1145" s="1" t="s">
        <v>4952</v>
      </c>
      <c r="G1145" s="1" t="s">
        <v>5591</v>
      </c>
      <c r="H1145" s="1" t="s">
        <v>5592</v>
      </c>
      <c r="I1145" s="1" t="s">
        <v>3233</v>
      </c>
      <c r="J1145" s="1">
        <v>8.9</v>
      </c>
    </row>
    <row r="1146" spans="2:10" ht="15.75" thickTop="1" x14ac:dyDescent="0.25">
      <c r="B1146" s="1" t="s">
        <v>3227</v>
      </c>
      <c r="C1146" s="1" t="s">
        <v>5583</v>
      </c>
      <c r="D1146" s="1" t="s">
        <v>5584</v>
      </c>
      <c r="E1146" s="1">
        <v>101</v>
      </c>
      <c r="F1146" s="1" t="s">
        <v>4952</v>
      </c>
      <c r="G1146" s="1" t="s">
        <v>5593</v>
      </c>
      <c r="H1146" s="1" t="s">
        <v>5594</v>
      </c>
      <c r="I1146" s="1" t="s">
        <v>3233</v>
      </c>
      <c r="J1146" s="1">
        <v>5.32</v>
      </c>
    </row>
    <row r="1147" spans="2:10" ht="15.75" thickTop="1" x14ac:dyDescent="0.25">
      <c r="B1147" s="1" t="s">
        <v>3227</v>
      </c>
      <c r="C1147" s="1" t="s">
        <v>5583</v>
      </c>
      <c r="D1147" s="1" t="s">
        <v>5584</v>
      </c>
      <c r="E1147" s="1">
        <v>101</v>
      </c>
      <c r="F1147" s="1" t="s">
        <v>4952</v>
      </c>
      <c r="G1147" s="1" t="s">
        <v>5595</v>
      </c>
      <c r="H1147" s="1" t="s">
        <v>5596</v>
      </c>
      <c r="I1147" s="1" t="s">
        <v>3233</v>
      </c>
      <c r="J1147" s="1">
        <v>5.23</v>
      </c>
    </row>
    <row r="1148" spans="2:10" ht="15.75" thickTop="1" x14ac:dyDescent="0.25">
      <c r="B1148" s="1" t="s">
        <v>3227</v>
      </c>
      <c r="C1148" s="1" t="s">
        <v>5583</v>
      </c>
      <c r="D1148" s="1" t="s">
        <v>5584</v>
      </c>
      <c r="E1148" s="1">
        <v>101</v>
      </c>
      <c r="F1148" s="1" t="s">
        <v>4952</v>
      </c>
      <c r="G1148" s="1" t="s">
        <v>5597</v>
      </c>
      <c r="H1148" s="1" t="s">
        <v>5598</v>
      </c>
      <c r="I1148" s="1" t="s">
        <v>3233</v>
      </c>
      <c r="J1148" s="1">
        <v>7.02</v>
      </c>
    </row>
    <row r="1149" spans="2:10" ht="15.75" thickTop="1" x14ac:dyDescent="0.25">
      <c r="B1149" s="1" t="s">
        <v>3227</v>
      </c>
      <c r="C1149" s="1" t="s">
        <v>5583</v>
      </c>
      <c r="D1149" s="1" t="s">
        <v>5584</v>
      </c>
      <c r="E1149" s="1">
        <v>101</v>
      </c>
      <c r="F1149" s="1" t="s">
        <v>4952</v>
      </c>
      <c r="G1149" s="1" t="s">
        <v>5599</v>
      </c>
      <c r="H1149" s="1" t="s">
        <v>5600</v>
      </c>
      <c r="I1149" s="1" t="s">
        <v>3233</v>
      </c>
      <c r="J1149" s="1">
        <v>0.45</v>
      </c>
    </row>
    <row r="1150" spans="2:10" ht="15.75" thickTop="1" x14ac:dyDescent="0.25">
      <c r="B1150" s="1" t="s">
        <v>3227</v>
      </c>
      <c r="C1150" s="1" t="s">
        <v>5583</v>
      </c>
      <c r="D1150" s="1" t="s">
        <v>5584</v>
      </c>
      <c r="E1150" s="1">
        <v>55</v>
      </c>
      <c r="F1150" s="1" t="s">
        <v>5601</v>
      </c>
      <c r="G1150" s="1" t="s">
        <v>5602</v>
      </c>
      <c r="H1150" s="1" t="s">
        <v>5603</v>
      </c>
      <c r="I1150" s="1" t="s">
        <v>3233</v>
      </c>
      <c r="J1150" s="1">
        <v>12.82</v>
      </c>
    </row>
    <row r="1151" spans="2:10" ht="15.75" thickTop="1" x14ac:dyDescent="0.25">
      <c r="B1151" s="1" t="s">
        <v>3227</v>
      </c>
      <c r="C1151" s="1" t="s">
        <v>5583</v>
      </c>
      <c r="D1151" s="1" t="s">
        <v>5584</v>
      </c>
      <c r="E1151" s="1">
        <v>55</v>
      </c>
      <c r="F1151" s="1" t="s">
        <v>5601</v>
      </c>
      <c r="G1151" s="1" t="s">
        <v>5604</v>
      </c>
      <c r="H1151" s="1" t="s">
        <v>5605</v>
      </c>
      <c r="I1151" s="1" t="s">
        <v>3233</v>
      </c>
      <c r="J1151" s="1">
        <v>5.13</v>
      </c>
    </row>
    <row r="1152" spans="2:10" ht="15.75" thickTop="1" x14ac:dyDescent="0.25">
      <c r="B1152" s="1" t="s">
        <v>3227</v>
      </c>
      <c r="C1152" s="1" t="s">
        <v>5583</v>
      </c>
      <c r="D1152" s="1" t="s">
        <v>5584</v>
      </c>
      <c r="E1152" s="1">
        <v>55</v>
      </c>
      <c r="F1152" s="1" t="s">
        <v>5601</v>
      </c>
      <c r="G1152" s="1" t="s">
        <v>5606</v>
      </c>
      <c r="H1152" s="1" t="s">
        <v>5607</v>
      </c>
      <c r="I1152" s="1" t="s">
        <v>3233</v>
      </c>
      <c r="J1152" s="1">
        <v>2.36</v>
      </c>
    </row>
    <row r="1153" spans="2:10" ht="15.75" thickTop="1" x14ac:dyDescent="0.25">
      <c r="B1153" s="1" t="s">
        <v>3227</v>
      </c>
      <c r="C1153" s="1" t="s">
        <v>5583</v>
      </c>
      <c r="D1153" s="1" t="s">
        <v>5584</v>
      </c>
      <c r="E1153" s="1">
        <v>55</v>
      </c>
      <c r="F1153" s="1" t="s">
        <v>5601</v>
      </c>
      <c r="G1153" s="1" t="s">
        <v>5608</v>
      </c>
      <c r="H1153" s="1" t="s">
        <v>5609</v>
      </c>
      <c r="I1153" s="1" t="s">
        <v>3233</v>
      </c>
      <c r="J1153" s="1">
        <v>5.47</v>
      </c>
    </row>
    <row r="1154" spans="2:10" ht="15.75" thickTop="1" x14ac:dyDescent="0.25">
      <c r="B1154" s="1" t="s">
        <v>3227</v>
      </c>
      <c r="C1154" s="1" t="s">
        <v>5583</v>
      </c>
      <c r="D1154" s="1" t="s">
        <v>5584</v>
      </c>
      <c r="E1154" s="1">
        <v>55</v>
      </c>
      <c r="F1154" s="1" t="s">
        <v>5601</v>
      </c>
      <c r="G1154" s="1" t="s">
        <v>5610</v>
      </c>
      <c r="H1154" s="1" t="s">
        <v>5611</v>
      </c>
      <c r="I1154" s="1" t="s">
        <v>3233</v>
      </c>
      <c r="J1154" s="1">
        <v>7.18</v>
      </c>
    </row>
    <row r="1155" spans="2:10" ht="15.75" thickTop="1" x14ac:dyDescent="0.25">
      <c r="B1155" s="1" t="s">
        <v>3227</v>
      </c>
      <c r="C1155" s="1" t="s">
        <v>5583</v>
      </c>
      <c r="D1155" s="1" t="s">
        <v>5584</v>
      </c>
      <c r="E1155" s="1">
        <v>55</v>
      </c>
      <c r="F1155" s="1" t="s">
        <v>5601</v>
      </c>
      <c r="G1155" s="1" t="s">
        <v>5612</v>
      </c>
      <c r="H1155" s="1" t="s">
        <v>5613</v>
      </c>
      <c r="I1155" s="1" t="s">
        <v>3233</v>
      </c>
      <c r="J1155" s="1">
        <v>3.18</v>
      </c>
    </row>
    <row r="1156" spans="2:10" ht="15.75" thickTop="1" x14ac:dyDescent="0.25">
      <c r="B1156" s="1" t="s">
        <v>3227</v>
      </c>
      <c r="C1156" s="1" t="s">
        <v>5583</v>
      </c>
      <c r="D1156" s="1" t="s">
        <v>5584</v>
      </c>
      <c r="E1156" s="1">
        <v>55</v>
      </c>
      <c r="F1156" s="1" t="s">
        <v>5601</v>
      </c>
      <c r="G1156" s="1" t="s">
        <v>5614</v>
      </c>
      <c r="H1156" s="1" t="s">
        <v>5615</v>
      </c>
      <c r="I1156" s="1" t="s">
        <v>3233</v>
      </c>
      <c r="J1156" s="1">
        <v>7.18</v>
      </c>
    </row>
    <row r="1157" spans="2:10" ht="15.75" thickTop="1" x14ac:dyDescent="0.25">
      <c r="B1157" s="1" t="s">
        <v>3227</v>
      </c>
      <c r="C1157" s="1" t="s">
        <v>5583</v>
      </c>
      <c r="D1157" s="1" t="s">
        <v>5584</v>
      </c>
      <c r="E1157" s="1">
        <v>55</v>
      </c>
      <c r="F1157" s="1" t="s">
        <v>5601</v>
      </c>
      <c r="G1157" s="1" t="s">
        <v>5616</v>
      </c>
      <c r="H1157" s="1" t="s">
        <v>5617</v>
      </c>
      <c r="I1157" s="1" t="s">
        <v>3233</v>
      </c>
      <c r="J1157" s="1">
        <v>11.71</v>
      </c>
    </row>
    <row r="1158" spans="2:10" ht="15.75" thickTop="1" x14ac:dyDescent="0.25">
      <c r="B1158" s="1" t="s">
        <v>3227</v>
      </c>
      <c r="C1158" s="1" t="s">
        <v>5583</v>
      </c>
      <c r="D1158" s="1" t="s">
        <v>5584</v>
      </c>
      <c r="E1158" s="1">
        <v>55</v>
      </c>
      <c r="F1158" s="1" t="s">
        <v>5601</v>
      </c>
      <c r="G1158" s="1" t="s">
        <v>5618</v>
      </c>
      <c r="H1158" s="1" t="s">
        <v>5619</v>
      </c>
      <c r="I1158" s="1" t="s">
        <v>3233</v>
      </c>
      <c r="J1158" s="1">
        <v>4.38</v>
      </c>
    </row>
    <row r="1159" spans="2:10" ht="15.75" thickTop="1" x14ac:dyDescent="0.25">
      <c r="B1159" s="1" t="s">
        <v>3227</v>
      </c>
      <c r="C1159" s="1" t="s">
        <v>5583</v>
      </c>
      <c r="D1159" s="1" t="s">
        <v>5584</v>
      </c>
      <c r="E1159" s="1">
        <v>55</v>
      </c>
      <c r="F1159" s="1" t="s">
        <v>5601</v>
      </c>
      <c r="G1159" s="1" t="s">
        <v>5620</v>
      </c>
      <c r="H1159" s="1" t="s">
        <v>5621</v>
      </c>
      <c r="I1159" s="1" t="s">
        <v>3233</v>
      </c>
      <c r="J1159" s="1">
        <v>7.84</v>
      </c>
    </row>
    <row r="1160" spans="2:10" ht="15.75" thickTop="1" x14ac:dyDescent="0.25">
      <c r="B1160" s="1" t="s">
        <v>3227</v>
      </c>
      <c r="C1160" s="1" t="s">
        <v>5583</v>
      </c>
      <c r="D1160" s="1" t="s">
        <v>5584</v>
      </c>
      <c r="E1160" s="1">
        <v>55</v>
      </c>
      <c r="F1160" s="1" t="s">
        <v>5601</v>
      </c>
      <c r="G1160" s="1" t="s">
        <v>5622</v>
      </c>
      <c r="H1160" s="1" t="s">
        <v>5623</v>
      </c>
      <c r="I1160" s="1" t="s">
        <v>3233</v>
      </c>
      <c r="J1160" s="1">
        <v>8.58</v>
      </c>
    </row>
    <row r="1161" spans="2:10" ht="15.75" thickTop="1" x14ac:dyDescent="0.25">
      <c r="B1161" s="1" t="s">
        <v>3227</v>
      </c>
      <c r="C1161" s="1" t="s">
        <v>5583</v>
      </c>
      <c r="D1161" s="1" t="s">
        <v>5584</v>
      </c>
      <c r="E1161" s="1">
        <v>55</v>
      </c>
      <c r="F1161" s="1" t="s">
        <v>5601</v>
      </c>
      <c r="G1161" s="1" t="s">
        <v>5624</v>
      </c>
      <c r="H1161" s="1" t="s">
        <v>5625</v>
      </c>
      <c r="I1161" s="1" t="s">
        <v>3233</v>
      </c>
      <c r="J1161" s="1">
        <v>26.49</v>
      </c>
    </row>
    <row r="1162" spans="2:10" ht="15.75" thickTop="1" x14ac:dyDescent="0.25">
      <c r="B1162" s="1" t="s">
        <v>3227</v>
      </c>
      <c r="C1162" s="1" t="s">
        <v>5583</v>
      </c>
      <c r="D1162" s="1" t="s">
        <v>5584</v>
      </c>
      <c r="E1162" s="1">
        <v>55</v>
      </c>
      <c r="F1162" s="1" t="s">
        <v>5601</v>
      </c>
      <c r="G1162" s="1" t="s">
        <v>5626</v>
      </c>
      <c r="H1162" s="1" t="s">
        <v>5627</v>
      </c>
      <c r="I1162" s="1" t="s">
        <v>3233</v>
      </c>
      <c r="J1162" s="1">
        <v>20.68</v>
      </c>
    </row>
    <row r="1163" spans="2:10" ht="15.75" thickTop="1" x14ac:dyDescent="0.25">
      <c r="B1163" s="1" t="s">
        <v>3227</v>
      </c>
      <c r="C1163" s="1" t="s">
        <v>5583</v>
      </c>
      <c r="D1163" s="1" t="s">
        <v>5584</v>
      </c>
      <c r="E1163" s="1">
        <v>55</v>
      </c>
      <c r="F1163" s="1" t="s">
        <v>5601</v>
      </c>
      <c r="G1163" s="1" t="s">
        <v>5628</v>
      </c>
      <c r="H1163" s="1" t="s">
        <v>5629</v>
      </c>
      <c r="I1163" s="1" t="s">
        <v>3233</v>
      </c>
      <c r="J1163" s="1">
        <v>3.96</v>
      </c>
    </row>
    <row r="1164" spans="2:10" ht="15.75" thickTop="1" x14ac:dyDescent="0.25">
      <c r="B1164" s="1" t="s">
        <v>3227</v>
      </c>
      <c r="C1164" s="1" t="s">
        <v>5583</v>
      </c>
      <c r="D1164" s="1" t="s">
        <v>5584</v>
      </c>
      <c r="E1164" s="1">
        <v>58</v>
      </c>
      <c r="F1164" s="1" t="s">
        <v>5630</v>
      </c>
      <c r="G1164" s="1" t="s">
        <v>5631</v>
      </c>
      <c r="H1164" s="1" t="s">
        <v>5632</v>
      </c>
      <c r="I1164" s="1" t="s">
        <v>3233</v>
      </c>
      <c r="J1164" s="1">
        <v>36.18</v>
      </c>
    </row>
    <row r="1165" spans="2:10" ht="15.75" thickTop="1" x14ac:dyDescent="0.25">
      <c r="B1165" s="1" t="s">
        <v>3227</v>
      </c>
      <c r="C1165" s="1" t="s">
        <v>5583</v>
      </c>
      <c r="D1165" s="1" t="s">
        <v>5584</v>
      </c>
      <c r="E1165" s="1">
        <v>58</v>
      </c>
      <c r="F1165" s="1" t="s">
        <v>5630</v>
      </c>
      <c r="G1165" s="1" t="s">
        <v>5633</v>
      </c>
      <c r="H1165" s="1" t="s">
        <v>5634</v>
      </c>
      <c r="I1165" s="1" t="s">
        <v>3233</v>
      </c>
      <c r="J1165" s="1">
        <v>41.73</v>
      </c>
    </row>
    <row r="1166" spans="2:10" ht="15.75" thickTop="1" x14ac:dyDescent="0.25">
      <c r="B1166" s="1" t="s">
        <v>3227</v>
      </c>
      <c r="C1166" s="1" t="s">
        <v>5583</v>
      </c>
      <c r="D1166" s="1" t="s">
        <v>5584</v>
      </c>
      <c r="E1166" s="1">
        <v>58</v>
      </c>
      <c r="F1166" s="1" t="s">
        <v>5630</v>
      </c>
      <c r="G1166" s="1" t="s">
        <v>5635</v>
      </c>
      <c r="H1166" s="1" t="s">
        <v>5636</v>
      </c>
      <c r="I1166" s="1" t="s">
        <v>3233</v>
      </c>
      <c r="J1166" s="1">
        <v>20.58</v>
      </c>
    </row>
    <row r="1167" spans="2:10" ht="15.75" thickTop="1" x14ac:dyDescent="0.25">
      <c r="B1167" s="1" t="s">
        <v>3227</v>
      </c>
      <c r="C1167" s="1" t="s">
        <v>5583</v>
      </c>
      <c r="D1167" s="1" t="s">
        <v>5584</v>
      </c>
      <c r="E1167" s="1">
        <v>58</v>
      </c>
      <c r="F1167" s="1" t="s">
        <v>5630</v>
      </c>
      <c r="G1167" s="1" t="s">
        <v>5637</v>
      </c>
      <c r="H1167" s="1" t="s">
        <v>5638</v>
      </c>
      <c r="I1167" s="1" t="s">
        <v>3233</v>
      </c>
      <c r="J1167" s="1">
        <v>18.52</v>
      </c>
    </row>
    <row r="1168" spans="2:10" ht="15.75" thickTop="1" x14ac:dyDescent="0.25">
      <c r="B1168" s="1" t="s">
        <v>3227</v>
      </c>
      <c r="C1168" s="1" t="s">
        <v>5583</v>
      </c>
      <c r="D1168" s="1" t="s">
        <v>5584</v>
      </c>
      <c r="E1168" s="1">
        <v>58</v>
      </c>
      <c r="F1168" s="1" t="s">
        <v>5630</v>
      </c>
      <c r="G1168" s="1" t="s">
        <v>5639</v>
      </c>
      <c r="H1168" s="1" t="s">
        <v>5640</v>
      </c>
      <c r="I1168" s="1" t="s">
        <v>3233</v>
      </c>
      <c r="J1168" s="1">
        <v>18.52</v>
      </c>
    </row>
    <row r="1169" spans="2:10" ht="15.75" thickTop="1" x14ac:dyDescent="0.25">
      <c r="B1169" s="1" t="s">
        <v>3227</v>
      </c>
      <c r="C1169" s="1" t="s">
        <v>5583</v>
      </c>
      <c r="D1169" s="1" t="s">
        <v>5584</v>
      </c>
      <c r="E1169" s="1">
        <v>58</v>
      </c>
      <c r="F1169" s="1" t="s">
        <v>5630</v>
      </c>
      <c r="G1169" s="1" t="s">
        <v>5641</v>
      </c>
      <c r="H1169" s="1" t="s">
        <v>5642</v>
      </c>
      <c r="I1169" s="1" t="s">
        <v>3233</v>
      </c>
      <c r="J1169" s="1">
        <v>18.52</v>
      </c>
    </row>
    <row r="1170" spans="2:10" ht="15.75" thickTop="1" x14ac:dyDescent="0.25">
      <c r="B1170" s="1" t="s">
        <v>3227</v>
      </c>
      <c r="C1170" s="1" t="s">
        <v>5583</v>
      </c>
      <c r="D1170" s="1" t="s">
        <v>5584</v>
      </c>
      <c r="E1170" s="1">
        <v>58</v>
      </c>
      <c r="F1170" s="1" t="s">
        <v>5630</v>
      </c>
      <c r="G1170" s="1" t="s">
        <v>5643</v>
      </c>
      <c r="H1170" s="1" t="s">
        <v>5644</v>
      </c>
      <c r="I1170" s="1" t="s">
        <v>3233</v>
      </c>
      <c r="J1170" s="1">
        <v>20.84</v>
      </c>
    </row>
    <row r="1171" spans="2:10" ht="15.75" thickTop="1" x14ac:dyDescent="0.25">
      <c r="B1171" s="1" t="s">
        <v>3227</v>
      </c>
      <c r="C1171" s="1" t="s">
        <v>5583</v>
      </c>
      <c r="D1171" s="1" t="s">
        <v>5584</v>
      </c>
      <c r="E1171" s="1">
        <v>58</v>
      </c>
      <c r="F1171" s="1" t="s">
        <v>5630</v>
      </c>
      <c r="G1171" s="1" t="s">
        <v>5645</v>
      </c>
      <c r="H1171" s="1" t="s">
        <v>5646</v>
      </c>
      <c r="I1171" s="1" t="s">
        <v>3233</v>
      </c>
      <c r="J1171" s="1">
        <v>25.64</v>
      </c>
    </row>
    <row r="1172" spans="2:10" ht="15.75" thickTop="1" x14ac:dyDescent="0.25">
      <c r="B1172" s="1" t="s">
        <v>3227</v>
      </c>
      <c r="C1172" s="1" t="s">
        <v>5583</v>
      </c>
      <c r="D1172" s="1" t="s">
        <v>5584</v>
      </c>
      <c r="E1172" s="1">
        <v>58</v>
      </c>
      <c r="F1172" s="1" t="s">
        <v>5630</v>
      </c>
      <c r="G1172" s="1" t="s">
        <v>5647</v>
      </c>
      <c r="H1172" s="1" t="s">
        <v>5648</v>
      </c>
      <c r="I1172" s="1" t="s">
        <v>3233</v>
      </c>
      <c r="J1172" s="1">
        <v>25.64</v>
      </c>
    </row>
    <row r="1173" spans="2:10" ht="15.75" thickTop="1" x14ac:dyDescent="0.25">
      <c r="B1173" s="1" t="s">
        <v>3227</v>
      </c>
      <c r="C1173" s="1" t="s">
        <v>5583</v>
      </c>
      <c r="D1173" s="1" t="s">
        <v>5584</v>
      </c>
      <c r="E1173" s="1">
        <v>58</v>
      </c>
      <c r="F1173" s="1" t="s">
        <v>5630</v>
      </c>
      <c r="G1173" s="1" t="s">
        <v>5649</v>
      </c>
      <c r="H1173" s="1" t="s">
        <v>5650</v>
      </c>
      <c r="I1173" s="1" t="s">
        <v>3233</v>
      </c>
      <c r="J1173" s="1">
        <v>29.33</v>
      </c>
    </row>
    <row r="1174" spans="2:10" ht="15.75" thickTop="1" x14ac:dyDescent="0.25">
      <c r="B1174" s="1" t="s">
        <v>3227</v>
      </c>
      <c r="C1174" s="1" t="s">
        <v>5583</v>
      </c>
      <c r="D1174" s="1" t="s">
        <v>5584</v>
      </c>
      <c r="E1174" s="1">
        <v>58</v>
      </c>
      <c r="F1174" s="1" t="s">
        <v>5630</v>
      </c>
      <c r="G1174" s="1" t="s">
        <v>5651</v>
      </c>
      <c r="H1174" s="1" t="s">
        <v>5652</v>
      </c>
      <c r="I1174" s="1" t="s">
        <v>3233</v>
      </c>
      <c r="J1174" s="1">
        <v>29.33</v>
      </c>
    </row>
    <row r="1175" spans="2:10" ht="15.75" thickTop="1" x14ac:dyDescent="0.25">
      <c r="B1175" s="1" t="s">
        <v>3227</v>
      </c>
      <c r="C1175" s="1" t="s">
        <v>5583</v>
      </c>
      <c r="D1175" s="1" t="s">
        <v>5584</v>
      </c>
      <c r="E1175" s="1">
        <v>58</v>
      </c>
      <c r="F1175" s="1" t="s">
        <v>5630</v>
      </c>
      <c r="G1175" s="1" t="s">
        <v>5653</v>
      </c>
      <c r="H1175" s="1" t="s">
        <v>5654</v>
      </c>
      <c r="I1175" s="1" t="s">
        <v>3233</v>
      </c>
      <c r="J1175" s="1">
        <v>29.33</v>
      </c>
    </row>
    <row r="1176" spans="2:10" ht="15.75" thickTop="1" x14ac:dyDescent="0.25">
      <c r="B1176" s="1" t="s">
        <v>3227</v>
      </c>
      <c r="C1176" s="1" t="s">
        <v>5583</v>
      </c>
      <c r="D1176" s="1" t="s">
        <v>5584</v>
      </c>
      <c r="E1176" s="1">
        <v>58</v>
      </c>
      <c r="F1176" s="1" t="s">
        <v>5630</v>
      </c>
      <c r="G1176" s="1" t="s">
        <v>5655</v>
      </c>
      <c r="H1176" s="1" t="s">
        <v>5656</v>
      </c>
      <c r="I1176" s="1" t="s">
        <v>3233</v>
      </c>
      <c r="J1176" s="1">
        <v>11.88</v>
      </c>
    </row>
    <row r="1177" spans="2:10" ht="15.75" thickTop="1" x14ac:dyDescent="0.25">
      <c r="B1177" s="1" t="s">
        <v>3227</v>
      </c>
      <c r="C1177" s="1" t="s">
        <v>5583</v>
      </c>
      <c r="D1177" s="1" t="s">
        <v>5584</v>
      </c>
      <c r="E1177" s="1">
        <v>58</v>
      </c>
      <c r="F1177" s="1" t="s">
        <v>5630</v>
      </c>
      <c r="G1177" s="1" t="s">
        <v>5657</v>
      </c>
      <c r="H1177" s="1" t="s">
        <v>5658</v>
      </c>
      <c r="I1177" s="1" t="s">
        <v>3233</v>
      </c>
      <c r="J1177" s="1">
        <v>20.57</v>
      </c>
    </row>
    <row r="1178" spans="2:10" ht="15.75" thickTop="1" x14ac:dyDescent="0.25">
      <c r="B1178" s="1" t="s">
        <v>3227</v>
      </c>
      <c r="C1178" s="1" t="s">
        <v>5583</v>
      </c>
      <c r="D1178" s="1" t="s">
        <v>5584</v>
      </c>
      <c r="E1178" s="1">
        <v>58</v>
      </c>
      <c r="F1178" s="1" t="s">
        <v>5630</v>
      </c>
      <c r="G1178" s="1" t="s">
        <v>5659</v>
      </c>
      <c r="H1178" s="1" t="s">
        <v>5660</v>
      </c>
      <c r="I1178" s="1" t="s">
        <v>3233</v>
      </c>
      <c r="J1178" s="1">
        <v>9.17</v>
      </c>
    </row>
    <row r="1179" spans="2:10" ht="15.75" thickTop="1" x14ac:dyDescent="0.25">
      <c r="B1179" s="1" t="s">
        <v>3227</v>
      </c>
      <c r="C1179" s="1" t="s">
        <v>5583</v>
      </c>
      <c r="D1179" s="1" t="s">
        <v>5584</v>
      </c>
      <c r="E1179" s="1">
        <v>58</v>
      </c>
      <c r="F1179" s="1" t="s">
        <v>5630</v>
      </c>
      <c r="G1179" s="1" t="s">
        <v>5661</v>
      </c>
      <c r="H1179" s="1" t="s">
        <v>5662</v>
      </c>
      <c r="I1179" s="1" t="s">
        <v>3233</v>
      </c>
      <c r="J1179" s="1">
        <v>22.92</v>
      </c>
    </row>
    <row r="1180" spans="2:10" ht="15.75" thickTop="1" x14ac:dyDescent="0.25">
      <c r="B1180" s="1" t="s">
        <v>3227</v>
      </c>
      <c r="C1180" s="1" t="s">
        <v>5583</v>
      </c>
      <c r="D1180" s="1" t="s">
        <v>5584</v>
      </c>
      <c r="E1180" s="1">
        <v>58</v>
      </c>
      <c r="F1180" s="1" t="s">
        <v>5630</v>
      </c>
      <c r="G1180" s="1" t="s">
        <v>5663</v>
      </c>
      <c r="H1180" s="1" t="s">
        <v>5664</v>
      </c>
      <c r="I1180" s="1" t="s">
        <v>3233</v>
      </c>
      <c r="J1180" s="1">
        <v>16.91</v>
      </c>
    </row>
    <row r="1181" spans="2:10" ht="15.75" thickTop="1" x14ac:dyDescent="0.25">
      <c r="B1181" s="1" t="s">
        <v>3227</v>
      </c>
      <c r="C1181" s="1" t="s">
        <v>5583</v>
      </c>
      <c r="D1181" s="1" t="s">
        <v>5584</v>
      </c>
      <c r="E1181" s="1">
        <v>58</v>
      </c>
      <c r="F1181" s="1" t="s">
        <v>5630</v>
      </c>
      <c r="G1181" s="1" t="s">
        <v>5665</v>
      </c>
      <c r="H1181" s="1" t="s">
        <v>5666</v>
      </c>
      <c r="I1181" s="1" t="s">
        <v>3233</v>
      </c>
      <c r="J1181" s="1">
        <v>12.98</v>
      </c>
    </row>
    <row r="1182" spans="2:10" ht="15.75" thickTop="1" x14ac:dyDescent="0.25">
      <c r="B1182" s="1" t="s">
        <v>3227</v>
      </c>
      <c r="C1182" s="1" t="s">
        <v>5583</v>
      </c>
      <c r="D1182" s="1" t="s">
        <v>5584</v>
      </c>
      <c r="E1182" s="1">
        <v>58</v>
      </c>
      <c r="F1182" s="1" t="s">
        <v>5630</v>
      </c>
      <c r="G1182" s="1" t="s">
        <v>5667</v>
      </c>
      <c r="H1182" s="1" t="s">
        <v>5668</v>
      </c>
      <c r="I1182" s="1" t="s">
        <v>3233</v>
      </c>
      <c r="J1182" s="1">
        <v>21.64</v>
      </c>
    </row>
    <row r="1183" spans="2:10" ht="15.75" thickTop="1" x14ac:dyDescent="0.25">
      <c r="B1183" s="1" t="s">
        <v>3227</v>
      </c>
      <c r="C1183" s="1" t="s">
        <v>5583</v>
      </c>
      <c r="D1183" s="1" t="s">
        <v>5584</v>
      </c>
      <c r="E1183" s="1">
        <v>58</v>
      </c>
      <c r="F1183" s="1" t="s">
        <v>5630</v>
      </c>
      <c r="G1183" s="1" t="s">
        <v>5669</v>
      </c>
      <c r="H1183" s="1" t="s">
        <v>5670</v>
      </c>
      <c r="I1183" s="1" t="s">
        <v>3233</v>
      </c>
      <c r="J1183" s="1">
        <v>23.82</v>
      </c>
    </row>
    <row r="1184" spans="2:10" ht="15.75" thickTop="1" x14ac:dyDescent="0.25">
      <c r="B1184" s="1" t="s">
        <v>3227</v>
      </c>
      <c r="C1184" s="1" t="s">
        <v>5583</v>
      </c>
      <c r="D1184" s="1" t="s">
        <v>5584</v>
      </c>
      <c r="E1184" s="1">
        <v>58</v>
      </c>
      <c r="F1184" s="1" t="s">
        <v>5630</v>
      </c>
      <c r="G1184" s="1" t="s">
        <v>5671</v>
      </c>
      <c r="H1184" s="1" t="s">
        <v>5672</v>
      </c>
      <c r="I1184" s="1" t="s">
        <v>3233</v>
      </c>
      <c r="J1184" s="1">
        <v>29.26</v>
      </c>
    </row>
    <row r="1185" spans="2:10" ht="15.75" thickTop="1" x14ac:dyDescent="0.25">
      <c r="B1185" s="1" t="s">
        <v>3227</v>
      </c>
      <c r="C1185" s="1" t="s">
        <v>5583</v>
      </c>
      <c r="D1185" s="1" t="s">
        <v>5584</v>
      </c>
      <c r="E1185" s="1">
        <v>58</v>
      </c>
      <c r="F1185" s="1" t="s">
        <v>5630</v>
      </c>
      <c r="G1185" s="1" t="s">
        <v>5673</v>
      </c>
      <c r="H1185" s="1" t="s">
        <v>5674</v>
      </c>
      <c r="I1185" s="1" t="s">
        <v>3233</v>
      </c>
      <c r="J1185" s="1">
        <v>45.69</v>
      </c>
    </row>
    <row r="1186" spans="2:10" ht="15.75" thickTop="1" x14ac:dyDescent="0.25">
      <c r="B1186" s="1" t="s">
        <v>3227</v>
      </c>
      <c r="C1186" s="1" t="s">
        <v>5583</v>
      </c>
      <c r="D1186" s="1" t="s">
        <v>5584</v>
      </c>
      <c r="E1186" s="1">
        <v>58</v>
      </c>
      <c r="F1186" s="1" t="s">
        <v>5630</v>
      </c>
      <c r="G1186" s="1" t="s">
        <v>5675</v>
      </c>
      <c r="H1186" s="1" t="s">
        <v>5676</v>
      </c>
      <c r="I1186" s="1" t="s">
        <v>3233</v>
      </c>
      <c r="J1186" s="1">
        <v>11.94</v>
      </c>
    </row>
    <row r="1187" spans="2:10" ht="15.75" thickTop="1" x14ac:dyDescent="0.25">
      <c r="B1187" s="1" t="s">
        <v>3227</v>
      </c>
      <c r="C1187" s="1" t="s">
        <v>5583</v>
      </c>
      <c r="D1187" s="1" t="s">
        <v>5584</v>
      </c>
      <c r="E1187" s="1">
        <v>58</v>
      </c>
      <c r="F1187" s="1" t="s">
        <v>5630</v>
      </c>
      <c r="G1187" s="1" t="s">
        <v>5677</v>
      </c>
      <c r="H1187" s="1" t="s">
        <v>5678</v>
      </c>
      <c r="I1187" s="1" t="s">
        <v>3233</v>
      </c>
      <c r="J1187" s="1">
        <v>26.1</v>
      </c>
    </row>
    <row r="1188" spans="2:10" ht="15.75" thickTop="1" x14ac:dyDescent="0.25">
      <c r="B1188" s="1" t="s">
        <v>3227</v>
      </c>
      <c r="C1188" s="1" t="s">
        <v>5583</v>
      </c>
      <c r="D1188" s="1" t="s">
        <v>5584</v>
      </c>
      <c r="E1188" s="1">
        <v>59</v>
      </c>
      <c r="F1188" s="1" t="s">
        <v>5679</v>
      </c>
      <c r="G1188" s="1" t="s">
        <v>5680</v>
      </c>
      <c r="H1188" s="1" t="s">
        <v>5681</v>
      </c>
      <c r="I1188" s="1" t="s">
        <v>3233</v>
      </c>
      <c r="J1188" s="1">
        <v>12.88</v>
      </c>
    </row>
    <row r="1189" spans="2:10" ht="15.75" thickTop="1" x14ac:dyDescent="0.25">
      <c r="B1189" s="1" t="s">
        <v>3227</v>
      </c>
      <c r="C1189" s="1" t="s">
        <v>5583</v>
      </c>
      <c r="D1189" s="1" t="s">
        <v>5584</v>
      </c>
      <c r="E1189" s="1">
        <v>59</v>
      </c>
      <c r="F1189" s="1" t="s">
        <v>5679</v>
      </c>
      <c r="G1189" s="1" t="s">
        <v>5682</v>
      </c>
      <c r="H1189" s="1" t="s">
        <v>5683</v>
      </c>
      <c r="I1189" s="1" t="s">
        <v>3233</v>
      </c>
      <c r="J1189" s="1">
        <v>11.78</v>
      </c>
    </row>
    <row r="1190" spans="2:10" ht="15.75" thickTop="1" x14ac:dyDescent="0.25">
      <c r="B1190" s="1" t="s">
        <v>3227</v>
      </c>
      <c r="C1190" s="1" t="s">
        <v>5583</v>
      </c>
      <c r="D1190" s="1" t="s">
        <v>5584</v>
      </c>
      <c r="E1190" s="1">
        <v>59</v>
      </c>
      <c r="F1190" s="1" t="s">
        <v>5679</v>
      </c>
      <c r="G1190" s="1" t="s">
        <v>5684</v>
      </c>
      <c r="H1190" s="1" t="s">
        <v>5685</v>
      </c>
      <c r="I1190" s="1" t="s">
        <v>3233</v>
      </c>
      <c r="J1190" s="1">
        <v>12.64</v>
      </c>
    </row>
    <row r="1191" spans="2:10" ht="15.75" thickTop="1" x14ac:dyDescent="0.25">
      <c r="B1191" s="1" t="s">
        <v>3227</v>
      </c>
      <c r="C1191" s="1" t="s">
        <v>5583</v>
      </c>
      <c r="D1191" s="1" t="s">
        <v>5584</v>
      </c>
      <c r="E1191" s="1">
        <v>59</v>
      </c>
      <c r="F1191" s="1" t="s">
        <v>5679</v>
      </c>
      <c r="G1191" s="1" t="s">
        <v>5686</v>
      </c>
      <c r="H1191" s="1" t="s">
        <v>5687</v>
      </c>
      <c r="I1191" s="1" t="s">
        <v>3233</v>
      </c>
      <c r="J1191" s="1">
        <v>12.88</v>
      </c>
    </row>
    <row r="1192" spans="2:10" ht="15.75" thickTop="1" x14ac:dyDescent="0.25">
      <c r="B1192" s="1" t="s">
        <v>3227</v>
      </c>
      <c r="C1192" s="1" t="s">
        <v>5583</v>
      </c>
      <c r="D1192" s="1" t="s">
        <v>5584</v>
      </c>
      <c r="E1192" s="1">
        <v>59</v>
      </c>
      <c r="F1192" s="1" t="s">
        <v>5679</v>
      </c>
      <c r="G1192" s="1" t="s">
        <v>5688</v>
      </c>
      <c r="H1192" s="1" t="s">
        <v>5689</v>
      </c>
      <c r="I1192" s="1" t="s">
        <v>3233</v>
      </c>
      <c r="J1192" s="1">
        <v>11.19</v>
      </c>
    </row>
    <row r="1193" spans="2:10" ht="15.75" thickTop="1" x14ac:dyDescent="0.25">
      <c r="B1193" s="1" t="s">
        <v>3227</v>
      </c>
      <c r="C1193" s="1" t="s">
        <v>5583</v>
      </c>
      <c r="D1193" s="1" t="s">
        <v>5584</v>
      </c>
      <c r="E1193" s="1">
        <v>59</v>
      </c>
      <c r="F1193" s="1" t="s">
        <v>5679</v>
      </c>
      <c r="G1193" s="1" t="s">
        <v>5690</v>
      </c>
      <c r="H1193" s="1" t="s">
        <v>5691</v>
      </c>
      <c r="I1193" s="1" t="s">
        <v>3233</v>
      </c>
      <c r="J1193" s="1">
        <v>23.53</v>
      </c>
    </row>
    <row r="1194" spans="2:10" ht="15.75" thickTop="1" x14ac:dyDescent="0.25">
      <c r="B1194" s="1" t="s">
        <v>3227</v>
      </c>
      <c r="C1194" s="1" t="s">
        <v>5583</v>
      </c>
      <c r="D1194" s="1" t="s">
        <v>5584</v>
      </c>
      <c r="E1194" s="1">
        <v>59</v>
      </c>
      <c r="F1194" s="1" t="s">
        <v>5679</v>
      </c>
      <c r="G1194" s="1" t="s">
        <v>5692</v>
      </c>
      <c r="H1194" s="1" t="s">
        <v>5693</v>
      </c>
      <c r="I1194" s="1" t="s">
        <v>3233</v>
      </c>
      <c r="J1194" s="1">
        <v>30.68</v>
      </c>
    </row>
    <row r="1195" spans="2:10" ht="15.75" thickTop="1" x14ac:dyDescent="0.25">
      <c r="B1195" s="1" t="s">
        <v>3227</v>
      </c>
      <c r="C1195" s="1" t="s">
        <v>5583</v>
      </c>
      <c r="D1195" s="1" t="s">
        <v>5584</v>
      </c>
      <c r="E1195" s="1">
        <v>56</v>
      </c>
      <c r="F1195" s="1" t="s">
        <v>5694</v>
      </c>
      <c r="G1195" s="1" t="s">
        <v>5695</v>
      </c>
      <c r="H1195" s="1" t="s">
        <v>5696</v>
      </c>
      <c r="I1195" s="1" t="s">
        <v>3233</v>
      </c>
      <c r="J1195" s="1">
        <v>24</v>
      </c>
    </row>
    <row r="1196" spans="2:10" ht="15.75" thickTop="1" x14ac:dyDescent="0.25">
      <c r="B1196" s="1" t="s">
        <v>3227</v>
      </c>
      <c r="C1196" s="1" t="s">
        <v>5583</v>
      </c>
      <c r="D1196" s="1" t="s">
        <v>5584</v>
      </c>
      <c r="E1196" s="1">
        <v>57</v>
      </c>
      <c r="F1196" s="1" t="s">
        <v>5697</v>
      </c>
      <c r="G1196" s="1" t="s">
        <v>5698</v>
      </c>
      <c r="H1196" s="1" t="s">
        <v>5699</v>
      </c>
      <c r="I1196" s="1" t="s">
        <v>3233</v>
      </c>
      <c r="J1196" s="1">
        <v>11.66</v>
      </c>
    </row>
    <row r="1197" spans="2:10" ht="15.75" thickTop="1" x14ac:dyDescent="0.25">
      <c r="B1197" s="1" t="s">
        <v>3227</v>
      </c>
      <c r="C1197" s="1" t="s">
        <v>5583</v>
      </c>
      <c r="D1197" s="1" t="s">
        <v>5584</v>
      </c>
      <c r="E1197" s="1">
        <v>57</v>
      </c>
      <c r="F1197" s="1" t="s">
        <v>5697</v>
      </c>
      <c r="G1197" s="1" t="s">
        <v>5700</v>
      </c>
      <c r="H1197" s="1" t="s">
        <v>5701</v>
      </c>
      <c r="I1197" s="1" t="s">
        <v>3233</v>
      </c>
      <c r="J1197" s="1">
        <v>12.44</v>
      </c>
    </row>
    <row r="1198" spans="2:10" ht="15.75" thickTop="1" x14ac:dyDescent="0.25">
      <c r="B1198" s="1" t="s">
        <v>3227</v>
      </c>
      <c r="C1198" s="1" t="s">
        <v>5583</v>
      </c>
      <c r="D1198" s="1" t="s">
        <v>5584</v>
      </c>
      <c r="E1198" s="1">
        <v>57</v>
      </c>
      <c r="F1198" s="1" t="s">
        <v>5697</v>
      </c>
      <c r="G1198" s="1" t="s">
        <v>5702</v>
      </c>
      <c r="H1198" s="1" t="s">
        <v>5703</v>
      </c>
      <c r="I1198" s="1" t="s">
        <v>3233</v>
      </c>
      <c r="J1198" s="1">
        <v>20.12</v>
      </c>
    </row>
    <row r="1199" spans="2:10" ht="15.75" thickTop="1" x14ac:dyDescent="0.25">
      <c r="B1199" s="1" t="s">
        <v>3227</v>
      </c>
      <c r="C1199" s="1" t="s">
        <v>5583</v>
      </c>
      <c r="D1199" s="1" t="s">
        <v>5584</v>
      </c>
      <c r="E1199" s="1">
        <v>57</v>
      </c>
      <c r="F1199" s="1" t="s">
        <v>5697</v>
      </c>
      <c r="G1199" s="1" t="s">
        <v>5704</v>
      </c>
      <c r="H1199" s="1" t="s">
        <v>5705</v>
      </c>
      <c r="I1199" s="1" t="s">
        <v>3233</v>
      </c>
      <c r="J1199" s="1">
        <v>13.35</v>
      </c>
    </row>
    <row r="1200" spans="2:10" ht="15.75" thickTop="1" x14ac:dyDescent="0.25">
      <c r="B1200" s="1" t="s">
        <v>3227</v>
      </c>
      <c r="C1200" s="1" t="s">
        <v>5583</v>
      </c>
      <c r="D1200" s="1" t="s">
        <v>5584</v>
      </c>
      <c r="E1200" s="1">
        <v>57</v>
      </c>
      <c r="F1200" s="1" t="s">
        <v>5697</v>
      </c>
      <c r="G1200" s="1" t="s">
        <v>5706</v>
      </c>
      <c r="H1200" s="1" t="s">
        <v>5707</v>
      </c>
      <c r="I1200" s="1" t="s">
        <v>3233</v>
      </c>
      <c r="J1200" s="1">
        <v>28.9</v>
      </c>
    </row>
    <row r="1201" spans="2:10" ht="15.75" thickTop="1" x14ac:dyDescent="0.25">
      <c r="B1201" s="1" t="s">
        <v>3227</v>
      </c>
      <c r="C1201" s="1" t="s">
        <v>5583</v>
      </c>
      <c r="D1201" s="1" t="s">
        <v>5584</v>
      </c>
      <c r="E1201" s="1">
        <v>57</v>
      </c>
      <c r="F1201" s="1" t="s">
        <v>5697</v>
      </c>
      <c r="G1201" s="1" t="s">
        <v>5708</v>
      </c>
      <c r="H1201" s="1" t="s">
        <v>5709</v>
      </c>
      <c r="I1201" s="1" t="s">
        <v>3233</v>
      </c>
      <c r="J1201" s="1">
        <v>36.92</v>
      </c>
    </row>
    <row r="1202" spans="2:10" ht="15.75" thickTop="1" x14ac:dyDescent="0.25">
      <c r="B1202" s="1" t="s">
        <v>3227</v>
      </c>
      <c r="C1202" s="1" t="s">
        <v>5583</v>
      </c>
      <c r="D1202" s="1" t="s">
        <v>5584</v>
      </c>
      <c r="E1202" s="1">
        <v>57</v>
      </c>
      <c r="F1202" s="1" t="s">
        <v>5697</v>
      </c>
      <c r="G1202" s="1" t="s">
        <v>5710</v>
      </c>
      <c r="H1202" s="1" t="s">
        <v>5711</v>
      </c>
      <c r="I1202" s="1" t="s">
        <v>3233</v>
      </c>
      <c r="J1202" s="1">
        <v>50.43</v>
      </c>
    </row>
    <row r="1203" spans="2:10" ht="15.75" thickTop="1" x14ac:dyDescent="0.25">
      <c r="B1203" s="1" t="s">
        <v>3227</v>
      </c>
      <c r="C1203" s="1" t="s">
        <v>5583</v>
      </c>
      <c r="D1203" s="1" t="s">
        <v>5584</v>
      </c>
      <c r="E1203" s="1">
        <v>57</v>
      </c>
      <c r="F1203" s="1" t="s">
        <v>5697</v>
      </c>
      <c r="G1203" s="1" t="s">
        <v>5712</v>
      </c>
      <c r="H1203" s="1" t="s">
        <v>5713</v>
      </c>
      <c r="I1203" s="1" t="s">
        <v>3233</v>
      </c>
      <c r="J1203" s="1">
        <v>21.43</v>
      </c>
    </row>
    <row r="1204" spans="2:10" ht="15.75" thickTop="1" x14ac:dyDescent="0.25">
      <c r="B1204" s="1" t="s">
        <v>3227</v>
      </c>
      <c r="C1204" s="1" t="s">
        <v>5583</v>
      </c>
      <c r="D1204" s="1" t="s">
        <v>5584</v>
      </c>
      <c r="E1204" s="1">
        <v>57</v>
      </c>
      <c r="F1204" s="1" t="s">
        <v>5697</v>
      </c>
      <c r="G1204" s="1" t="s">
        <v>5714</v>
      </c>
      <c r="H1204" s="1" t="s">
        <v>5715</v>
      </c>
      <c r="I1204" s="1" t="s">
        <v>3233</v>
      </c>
      <c r="J1204" s="1">
        <v>20.92</v>
      </c>
    </row>
    <row r="1205" spans="2:10" ht="15.75" thickTop="1" x14ac:dyDescent="0.25">
      <c r="B1205" s="1" t="s">
        <v>3227</v>
      </c>
      <c r="C1205" s="1" t="s">
        <v>5583</v>
      </c>
      <c r="D1205" s="1" t="s">
        <v>5584</v>
      </c>
      <c r="E1205" s="1">
        <v>57</v>
      </c>
      <c r="F1205" s="1" t="s">
        <v>5697</v>
      </c>
      <c r="G1205" s="1" t="s">
        <v>5716</v>
      </c>
      <c r="H1205" s="1" t="s">
        <v>5717</v>
      </c>
      <c r="I1205" s="1" t="s">
        <v>3233</v>
      </c>
      <c r="J1205" s="1">
        <v>4.6100000000000003</v>
      </c>
    </row>
    <row r="1206" spans="2:10" ht="15.75" thickTop="1" x14ac:dyDescent="0.25">
      <c r="B1206" s="1" t="s">
        <v>3227</v>
      </c>
      <c r="C1206" s="1" t="s">
        <v>5583</v>
      </c>
      <c r="D1206" s="1" t="s">
        <v>5584</v>
      </c>
      <c r="E1206" s="1">
        <v>57</v>
      </c>
      <c r="F1206" s="1" t="s">
        <v>5697</v>
      </c>
      <c r="G1206" s="1" t="s">
        <v>5718</v>
      </c>
      <c r="H1206" s="1" t="s">
        <v>5719</v>
      </c>
      <c r="I1206" s="1" t="s">
        <v>3233</v>
      </c>
      <c r="J1206" s="1">
        <v>10.08</v>
      </c>
    </row>
    <row r="1207" spans="2:10" ht="15.75" thickTop="1" x14ac:dyDescent="0.25">
      <c r="B1207" s="1" t="s">
        <v>3227</v>
      </c>
      <c r="C1207" s="1" t="s">
        <v>5583</v>
      </c>
      <c r="D1207" s="1" t="s">
        <v>5584</v>
      </c>
      <c r="E1207" s="1">
        <v>61</v>
      </c>
      <c r="F1207" s="1" t="s">
        <v>5720</v>
      </c>
      <c r="G1207" s="1" t="s">
        <v>5721</v>
      </c>
      <c r="H1207" s="1" t="s">
        <v>5722</v>
      </c>
      <c r="I1207" s="1" t="s">
        <v>3233</v>
      </c>
      <c r="J1207" s="1">
        <v>90.25</v>
      </c>
    </row>
    <row r="1208" spans="2:10" ht="15.75" thickTop="1" x14ac:dyDescent="0.25">
      <c r="B1208" s="1" t="s">
        <v>3227</v>
      </c>
      <c r="C1208" s="1" t="s">
        <v>5583</v>
      </c>
      <c r="D1208" s="1" t="s">
        <v>5584</v>
      </c>
      <c r="E1208" s="1">
        <v>61</v>
      </c>
      <c r="F1208" s="1" t="s">
        <v>5720</v>
      </c>
      <c r="G1208" s="1" t="s">
        <v>5723</v>
      </c>
      <c r="H1208" s="1" t="s">
        <v>5724</v>
      </c>
      <c r="I1208" s="1" t="s">
        <v>3233</v>
      </c>
      <c r="J1208" s="1">
        <v>115.23</v>
      </c>
    </row>
    <row r="1209" spans="2:10" ht="15.75" thickTop="1" x14ac:dyDescent="0.25">
      <c r="B1209" s="1" t="s">
        <v>3227</v>
      </c>
      <c r="C1209" s="1" t="s">
        <v>5583</v>
      </c>
      <c r="D1209" s="1" t="s">
        <v>5584</v>
      </c>
      <c r="E1209" s="1">
        <v>61</v>
      </c>
      <c r="F1209" s="1" t="s">
        <v>5720</v>
      </c>
      <c r="G1209" s="1" t="s">
        <v>5725</v>
      </c>
      <c r="H1209" s="1" t="s">
        <v>5726</v>
      </c>
      <c r="I1209" s="1" t="s">
        <v>3233</v>
      </c>
      <c r="J1209" s="1">
        <v>135.03</v>
      </c>
    </row>
    <row r="1210" spans="2:10" ht="15.75" thickTop="1" x14ac:dyDescent="0.25">
      <c r="B1210" s="1" t="s">
        <v>3227</v>
      </c>
      <c r="C1210" s="1" t="s">
        <v>5583</v>
      </c>
      <c r="D1210" s="1" t="s">
        <v>5584</v>
      </c>
      <c r="E1210" s="1">
        <v>61</v>
      </c>
      <c r="F1210" s="1" t="s">
        <v>5720</v>
      </c>
      <c r="G1210" s="1" t="s">
        <v>5727</v>
      </c>
      <c r="H1210" s="1" t="s">
        <v>5728</v>
      </c>
      <c r="I1210" s="1" t="s">
        <v>3233</v>
      </c>
      <c r="J1210" s="1">
        <v>89.83</v>
      </c>
    </row>
    <row r="1211" spans="2:10" ht="15.75" thickTop="1" x14ac:dyDescent="0.25">
      <c r="B1211" s="1" t="s">
        <v>3227</v>
      </c>
      <c r="C1211" s="1" t="s">
        <v>5583</v>
      </c>
      <c r="D1211" s="1" t="s">
        <v>5584</v>
      </c>
      <c r="E1211" s="1">
        <v>61</v>
      </c>
      <c r="F1211" s="1" t="s">
        <v>5720</v>
      </c>
      <c r="G1211" s="1" t="s">
        <v>5729</v>
      </c>
      <c r="H1211" s="1" t="s">
        <v>5730</v>
      </c>
      <c r="I1211" s="1" t="s">
        <v>3233</v>
      </c>
      <c r="J1211" s="1">
        <v>136.80000000000001</v>
      </c>
    </row>
    <row r="1212" spans="2:10" ht="15.75" thickTop="1" x14ac:dyDescent="0.25">
      <c r="B1212" s="1" t="s">
        <v>3227</v>
      </c>
      <c r="C1212" s="1" t="s">
        <v>5583</v>
      </c>
      <c r="D1212" s="1" t="s">
        <v>5584</v>
      </c>
      <c r="E1212" s="1">
        <v>61</v>
      </c>
      <c r="F1212" s="1" t="s">
        <v>5720</v>
      </c>
      <c r="G1212" s="1" t="s">
        <v>5731</v>
      </c>
      <c r="H1212" s="1" t="s">
        <v>5732</v>
      </c>
      <c r="I1212" s="1" t="s">
        <v>3233</v>
      </c>
      <c r="J1212" s="1">
        <v>162</v>
      </c>
    </row>
    <row r="1213" spans="2:10" ht="15.75" thickTop="1" x14ac:dyDescent="0.25">
      <c r="B1213" s="1" t="s">
        <v>3227</v>
      </c>
      <c r="C1213" s="1" t="s">
        <v>5583</v>
      </c>
      <c r="D1213" s="1" t="s">
        <v>5584</v>
      </c>
      <c r="E1213" s="1">
        <v>61</v>
      </c>
      <c r="F1213" s="1" t="s">
        <v>5720</v>
      </c>
      <c r="G1213" s="1" t="s">
        <v>5733</v>
      </c>
      <c r="H1213" s="1" t="s">
        <v>5734</v>
      </c>
      <c r="I1213" s="1" t="s">
        <v>3233</v>
      </c>
      <c r="J1213" s="1">
        <v>98.74</v>
      </c>
    </row>
    <row r="1214" spans="2:10" ht="15.75" thickTop="1" x14ac:dyDescent="0.25">
      <c r="B1214" s="1" t="s">
        <v>3227</v>
      </c>
      <c r="C1214" s="1" t="s">
        <v>5583</v>
      </c>
      <c r="D1214" s="1" t="s">
        <v>5584</v>
      </c>
      <c r="E1214" s="1">
        <v>61</v>
      </c>
      <c r="F1214" s="1" t="s">
        <v>5720</v>
      </c>
      <c r="G1214" s="1" t="s">
        <v>5735</v>
      </c>
      <c r="H1214" s="1" t="s">
        <v>5736</v>
      </c>
      <c r="I1214" s="1" t="s">
        <v>3233</v>
      </c>
      <c r="J1214" s="1">
        <v>159.16999999999999</v>
      </c>
    </row>
    <row r="1215" spans="2:10" ht="15.75" thickTop="1" x14ac:dyDescent="0.25">
      <c r="B1215" s="1" t="s">
        <v>3227</v>
      </c>
      <c r="C1215" s="1" t="s">
        <v>5583</v>
      </c>
      <c r="D1215" s="1" t="s">
        <v>5584</v>
      </c>
      <c r="E1215" s="1">
        <v>61</v>
      </c>
      <c r="F1215" s="1" t="s">
        <v>5720</v>
      </c>
      <c r="G1215" s="1" t="s">
        <v>5737</v>
      </c>
      <c r="H1215" s="1" t="s">
        <v>5738</v>
      </c>
      <c r="I1215" s="1" t="s">
        <v>3233</v>
      </c>
      <c r="J1215" s="1">
        <v>190.24</v>
      </c>
    </row>
    <row r="1216" spans="2:10" ht="15.75" thickTop="1" x14ac:dyDescent="0.25">
      <c r="B1216" s="1" t="s">
        <v>3227</v>
      </c>
      <c r="C1216" s="1" t="s">
        <v>5583</v>
      </c>
      <c r="D1216" s="1" t="s">
        <v>5584</v>
      </c>
      <c r="E1216" s="1">
        <v>61</v>
      </c>
      <c r="F1216" s="1" t="s">
        <v>5720</v>
      </c>
      <c r="G1216" s="1" t="s">
        <v>5739</v>
      </c>
      <c r="H1216" s="1" t="s">
        <v>5740</v>
      </c>
      <c r="I1216" s="1" t="s">
        <v>3233</v>
      </c>
      <c r="J1216" s="1">
        <v>192.02</v>
      </c>
    </row>
    <row r="1217" spans="2:10" ht="15.75" thickTop="1" x14ac:dyDescent="0.25">
      <c r="B1217" s="1" t="s">
        <v>3227</v>
      </c>
      <c r="C1217" s="1" t="s">
        <v>5583</v>
      </c>
      <c r="D1217" s="1" t="s">
        <v>5584</v>
      </c>
      <c r="E1217" s="1">
        <v>61</v>
      </c>
      <c r="F1217" s="1" t="s">
        <v>5720</v>
      </c>
      <c r="G1217" s="1" t="s">
        <v>5741</v>
      </c>
      <c r="H1217" s="1" t="s">
        <v>5742</v>
      </c>
      <c r="I1217" s="1" t="s">
        <v>3233</v>
      </c>
      <c r="J1217" s="1">
        <v>206.03</v>
      </c>
    </row>
    <row r="1218" spans="2:10" ht="15.75" thickTop="1" x14ac:dyDescent="0.25">
      <c r="B1218" s="1" t="s">
        <v>3227</v>
      </c>
      <c r="C1218" s="1" t="s">
        <v>5583</v>
      </c>
      <c r="D1218" s="1" t="s">
        <v>5584</v>
      </c>
      <c r="E1218" s="1">
        <v>61</v>
      </c>
      <c r="F1218" s="1" t="s">
        <v>5720</v>
      </c>
      <c r="G1218" s="1" t="s">
        <v>5743</v>
      </c>
      <c r="H1218" s="1" t="s">
        <v>5744</v>
      </c>
      <c r="I1218" s="1" t="s">
        <v>3233</v>
      </c>
      <c r="J1218" s="1">
        <v>250.13</v>
      </c>
    </row>
    <row r="1219" spans="2:10" ht="15.75" thickTop="1" x14ac:dyDescent="0.25">
      <c r="B1219" s="1" t="s">
        <v>3227</v>
      </c>
      <c r="C1219" s="1" t="s">
        <v>5583</v>
      </c>
      <c r="D1219" s="1" t="s">
        <v>5584</v>
      </c>
      <c r="E1219" s="1">
        <v>61</v>
      </c>
      <c r="F1219" s="1" t="s">
        <v>5720</v>
      </c>
      <c r="G1219" s="1" t="s">
        <v>5745</v>
      </c>
      <c r="H1219" s="1" t="s">
        <v>5746</v>
      </c>
      <c r="I1219" s="1" t="s">
        <v>3233</v>
      </c>
      <c r="J1219" s="1">
        <v>261.49</v>
      </c>
    </row>
    <row r="1220" spans="2:10" ht="15.75" thickTop="1" x14ac:dyDescent="0.25">
      <c r="B1220" s="1" t="s">
        <v>3227</v>
      </c>
      <c r="C1220" s="1" t="s">
        <v>5583</v>
      </c>
      <c r="D1220" s="1" t="s">
        <v>5584</v>
      </c>
      <c r="E1220" s="1">
        <v>61</v>
      </c>
      <c r="F1220" s="1" t="s">
        <v>5720</v>
      </c>
      <c r="G1220" s="1" t="s">
        <v>5747</v>
      </c>
      <c r="H1220" s="1" t="s">
        <v>5748</v>
      </c>
      <c r="I1220" s="1" t="s">
        <v>3233</v>
      </c>
      <c r="J1220" s="1">
        <v>300.5</v>
      </c>
    </row>
    <row r="1221" spans="2:10" ht="15.75" thickTop="1" x14ac:dyDescent="0.25">
      <c r="B1221" s="1" t="s">
        <v>3227</v>
      </c>
      <c r="C1221" s="1" t="s">
        <v>5583</v>
      </c>
      <c r="D1221" s="1" t="s">
        <v>5584</v>
      </c>
      <c r="E1221" s="1">
        <v>61</v>
      </c>
      <c r="F1221" s="1" t="s">
        <v>5720</v>
      </c>
      <c r="G1221" s="1" t="s">
        <v>5749</v>
      </c>
      <c r="H1221" s="1" t="s">
        <v>5750</v>
      </c>
      <c r="I1221" s="1" t="s">
        <v>3233</v>
      </c>
      <c r="J1221" s="1">
        <v>230.4</v>
      </c>
    </row>
    <row r="1222" spans="2:10" ht="15.75" thickTop="1" x14ac:dyDescent="0.25">
      <c r="B1222" s="1" t="s">
        <v>3227</v>
      </c>
      <c r="C1222" s="1" t="s">
        <v>5583</v>
      </c>
      <c r="D1222" s="1" t="s">
        <v>5584</v>
      </c>
      <c r="E1222" s="1">
        <v>61</v>
      </c>
      <c r="F1222" s="1" t="s">
        <v>5720</v>
      </c>
      <c r="G1222" s="1" t="s">
        <v>5751</v>
      </c>
      <c r="H1222" s="1" t="s">
        <v>5752</v>
      </c>
      <c r="I1222" s="1" t="s">
        <v>3233</v>
      </c>
      <c r="J1222" s="1">
        <v>281.68</v>
      </c>
    </row>
    <row r="1223" spans="2:10" ht="15.75" thickTop="1" x14ac:dyDescent="0.25">
      <c r="B1223" s="1" t="s">
        <v>3227</v>
      </c>
      <c r="C1223" s="1" t="s">
        <v>5583</v>
      </c>
      <c r="D1223" s="1" t="s">
        <v>5584</v>
      </c>
      <c r="E1223" s="1">
        <v>61</v>
      </c>
      <c r="F1223" s="1" t="s">
        <v>5720</v>
      </c>
      <c r="G1223" s="1" t="s">
        <v>5753</v>
      </c>
      <c r="H1223" s="1" t="s">
        <v>5754</v>
      </c>
      <c r="I1223" s="1" t="s">
        <v>3233</v>
      </c>
      <c r="J1223" s="1">
        <v>305.79000000000002</v>
      </c>
    </row>
    <row r="1224" spans="2:10" ht="15.75" thickTop="1" x14ac:dyDescent="0.25">
      <c r="B1224" s="1" t="s">
        <v>3227</v>
      </c>
      <c r="C1224" s="1" t="s">
        <v>5583</v>
      </c>
      <c r="D1224" s="1" t="s">
        <v>5584</v>
      </c>
      <c r="E1224" s="1">
        <v>61</v>
      </c>
      <c r="F1224" s="1" t="s">
        <v>5720</v>
      </c>
      <c r="G1224" s="1" t="s">
        <v>5755</v>
      </c>
      <c r="H1224" s="1" t="s">
        <v>5756</v>
      </c>
      <c r="I1224" s="1" t="s">
        <v>3233</v>
      </c>
      <c r="J1224" s="1">
        <v>255.39</v>
      </c>
    </row>
    <row r="1225" spans="2:10" ht="15.75" thickTop="1" x14ac:dyDescent="0.25">
      <c r="B1225" s="1" t="s">
        <v>3227</v>
      </c>
      <c r="C1225" s="1" t="s">
        <v>5583</v>
      </c>
      <c r="D1225" s="1" t="s">
        <v>5584</v>
      </c>
      <c r="E1225" s="1">
        <v>61</v>
      </c>
      <c r="F1225" s="1" t="s">
        <v>5720</v>
      </c>
      <c r="G1225" s="1" t="s">
        <v>5757</v>
      </c>
      <c r="H1225" s="1" t="s">
        <v>5758</v>
      </c>
      <c r="I1225" s="1" t="s">
        <v>3233</v>
      </c>
      <c r="J1225" s="1">
        <v>314.14999999999998</v>
      </c>
    </row>
    <row r="1226" spans="2:10" ht="15.75" thickTop="1" x14ac:dyDescent="0.25">
      <c r="B1226" s="1" t="s">
        <v>3227</v>
      </c>
      <c r="C1226" s="1" t="s">
        <v>5583</v>
      </c>
      <c r="D1226" s="1" t="s">
        <v>5584</v>
      </c>
      <c r="E1226" s="1">
        <v>61</v>
      </c>
      <c r="F1226" s="1" t="s">
        <v>5720</v>
      </c>
      <c r="G1226" s="1" t="s">
        <v>5759</v>
      </c>
      <c r="H1226" s="1" t="s">
        <v>5760</v>
      </c>
      <c r="I1226" s="1" t="s">
        <v>3233</v>
      </c>
      <c r="J1226" s="1">
        <v>364.69</v>
      </c>
    </row>
    <row r="1227" spans="2:10" ht="15.75" thickTop="1" x14ac:dyDescent="0.25">
      <c r="B1227" s="1" t="s">
        <v>3227</v>
      </c>
      <c r="C1227" s="1" t="s">
        <v>5583</v>
      </c>
      <c r="D1227" s="1" t="s">
        <v>5584</v>
      </c>
      <c r="E1227" s="1">
        <v>61</v>
      </c>
      <c r="F1227" s="1" t="s">
        <v>5720</v>
      </c>
      <c r="G1227" s="1" t="s">
        <v>5761</v>
      </c>
      <c r="H1227" s="1" t="s">
        <v>5762</v>
      </c>
      <c r="I1227" s="1" t="s">
        <v>3233</v>
      </c>
      <c r="J1227" s="1">
        <v>371.69</v>
      </c>
    </row>
    <row r="1228" spans="2:10" ht="15.75" thickTop="1" x14ac:dyDescent="0.25">
      <c r="B1228" s="1" t="s">
        <v>3227</v>
      </c>
      <c r="C1228" s="1" t="s">
        <v>5583</v>
      </c>
      <c r="D1228" s="1" t="s">
        <v>5584</v>
      </c>
      <c r="E1228" s="1">
        <v>61</v>
      </c>
      <c r="F1228" s="1" t="s">
        <v>5720</v>
      </c>
      <c r="G1228" s="1" t="s">
        <v>5763</v>
      </c>
      <c r="H1228" s="1" t="s">
        <v>5764</v>
      </c>
      <c r="I1228" s="1" t="s">
        <v>3233</v>
      </c>
      <c r="J1228" s="1">
        <v>306.98</v>
      </c>
    </row>
    <row r="1229" spans="2:10" ht="15.75" thickTop="1" x14ac:dyDescent="0.25">
      <c r="B1229" s="1" t="s">
        <v>3227</v>
      </c>
      <c r="C1229" s="1" t="s">
        <v>5583</v>
      </c>
      <c r="D1229" s="1" t="s">
        <v>5584</v>
      </c>
      <c r="E1229" s="1">
        <v>61</v>
      </c>
      <c r="F1229" s="1" t="s">
        <v>5720</v>
      </c>
      <c r="G1229" s="1" t="s">
        <v>5765</v>
      </c>
      <c r="H1229" s="1" t="s">
        <v>5766</v>
      </c>
      <c r="I1229" s="1" t="s">
        <v>3233</v>
      </c>
      <c r="J1229" s="1">
        <v>381.9</v>
      </c>
    </row>
    <row r="1230" spans="2:10" ht="15.75" thickTop="1" x14ac:dyDescent="0.25">
      <c r="B1230" s="1" t="s">
        <v>3227</v>
      </c>
      <c r="C1230" s="1" t="s">
        <v>5583</v>
      </c>
      <c r="D1230" s="1" t="s">
        <v>5584</v>
      </c>
      <c r="E1230" s="1">
        <v>61</v>
      </c>
      <c r="F1230" s="1" t="s">
        <v>5720</v>
      </c>
      <c r="G1230" s="1" t="s">
        <v>5767</v>
      </c>
      <c r="H1230" s="1" t="s">
        <v>5768</v>
      </c>
      <c r="I1230" s="1" t="s">
        <v>3233</v>
      </c>
      <c r="J1230" s="1">
        <v>476.76</v>
      </c>
    </row>
    <row r="1231" spans="2:10" ht="15.75" thickTop="1" x14ac:dyDescent="0.25">
      <c r="B1231" s="1" t="s">
        <v>3227</v>
      </c>
      <c r="C1231" s="1" t="s">
        <v>5583</v>
      </c>
      <c r="D1231" s="1" t="s">
        <v>5584</v>
      </c>
      <c r="E1231" s="1">
        <v>61</v>
      </c>
      <c r="F1231" s="1" t="s">
        <v>5720</v>
      </c>
      <c r="G1231" s="1" t="s">
        <v>5769</v>
      </c>
      <c r="H1231" s="1" t="s">
        <v>5770</v>
      </c>
      <c r="I1231" s="1" t="s">
        <v>3233</v>
      </c>
      <c r="J1231" s="1">
        <v>825.03</v>
      </c>
    </row>
    <row r="1232" spans="2:10" ht="15.75" thickTop="1" x14ac:dyDescent="0.25">
      <c r="B1232" s="1" t="s">
        <v>3227</v>
      </c>
      <c r="C1232" s="1" t="s">
        <v>5583</v>
      </c>
      <c r="D1232" s="1" t="s">
        <v>5584</v>
      </c>
      <c r="E1232" s="1">
        <v>61</v>
      </c>
      <c r="F1232" s="1" t="s">
        <v>5720</v>
      </c>
      <c r="G1232" s="1" t="s">
        <v>5771</v>
      </c>
      <c r="H1232" s="1" t="s">
        <v>5772</v>
      </c>
      <c r="I1232" s="1" t="s">
        <v>3233</v>
      </c>
      <c r="J1232" s="1">
        <v>360.57</v>
      </c>
    </row>
    <row r="1233" spans="2:10" ht="15.75" thickTop="1" x14ac:dyDescent="0.25">
      <c r="B1233" s="1" t="s">
        <v>3227</v>
      </c>
      <c r="C1233" s="1" t="s">
        <v>5583</v>
      </c>
      <c r="D1233" s="1" t="s">
        <v>5584</v>
      </c>
      <c r="E1233" s="1">
        <v>61</v>
      </c>
      <c r="F1233" s="1" t="s">
        <v>5720</v>
      </c>
      <c r="G1233" s="1" t="s">
        <v>5773</v>
      </c>
      <c r="H1233" s="1" t="s">
        <v>5774</v>
      </c>
      <c r="I1233" s="1" t="s">
        <v>3233</v>
      </c>
      <c r="J1233" s="1">
        <v>453.01</v>
      </c>
    </row>
    <row r="1234" spans="2:10" ht="15.75" thickTop="1" x14ac:dyDescent="0.25">
      <c r="B1234" s="1" t="s">
        <v>3227</v>
      </c>
      <c r="C1234" s="1" t="s">
        <v>5583</v>
      </c>
      <c r="D1234" s="1" t="s">
        <v>5584</v>
      </c>
      <c r="E1234" s="1">
        <v>61</v>
      </c>
      <c r="F1234" s="1" t="s">
        <v>5720</v>
      </c>
      <c r="G1234" s="1" t="s">
        <v>5775</v>
      </c>
      <c r="H1234" s="1" t="s">
        <v>5776</v>
      </c>
      <c r="I1234" s="1" t="s">
        <v>3233</v>
      </c>
      <c r="J1234" s="1">
        <v>607.52</v>
      </c>
    </row>
    <row r="1235" spans="2:10" ht="15.75" thickTop="1" x14ac:dyDescent="0.25">
      <c r="B1235" s="1" t="s">
        <v>3227</v>
      </c>
      <c r="C1235" s="1" t="s">
        <v>5583</v>
      </c>
      <c r="D1235" s="1" t="s">
        <v>5584</v>
      </c>
      <c r="E1235" s="1">
        <v>62</v>
      </c>
      <c r="F1235" s="1" t="s">
        <v>5777</v>
      </c>
      <c r="G1235" s="1" t="s">
        <v>5778</v>
      </c>
      <c r="H1235" s="1" t="s">
        <v>5779</v>
      </c>
      <c r="I1235" s="1" t="s">
        <v>3233</v>
      </c>
      <c r="J1235" s="1">
        <v>70.8</v>
      </c>
    </row>
    <row r="1236" spans="2:10" ht="15.75" thickTop="1" x14ac:dyDescent="0.25">
      <c r="B1236" s="1" t="s">
        <v>3227</v>
      </c>
      <c r="C1236" s="1" t="s">
        <v>5583</v>
      </c>
      <c r="D1236" s="1" t="s">
        <v>5584</v>
      </c>
      <c r="E1236" s="1">
        <v>62</v>
      </c>
      <c r="F1236" s="1" t="s">
        <v>5777</v>
      </c>
      <c r="G1236" s="1" t="s">
        <v>5780</v>
      </c>
      <c r="H1236" s="1" t="s">
        <v>5781</v>
      </c>
      <c r="I1236" s="1" t="s">
        <v>3233</v>
      </c>
      <c r="J1236" s="1">
        <v>80.55</v>
      </c>
    </row>
    <row r="1237" spans="2:10" ht="15.75" thickTop="1" x14ac:dyDescent="0.25">
      <c r="B1237" s="1" t="s">
        <v>3227</v>
      </c>
      <c r="C1237" s="1" t="s">
        <v>5583</v>
      </c>
      <c r="D1237" s="1" t="s">
        <v>5584</v>
      </c>
      <c r="E1237" s="1">
        <v>62</v>
      </c>
      <c r="F1237" s="1" t="s">
        <v>5777</v>
      </c>
      <c r="G1237" s="1" t="s">
        <v>5782</v>
      </c>
      <c r="H1237" s="1" t="s">
        <v>5783</v>
      </c>
      <c r="I1237" s="1" t="s">
        <v>3233</v>
      </c>
      <c r="J1237" s="1">
        <v>90.25</v>
      </c>
    </row>
    <row r="1238" spans="2:10" ht="15.75" thickTop="1" x14ac:dyDescent="0.25">
      <c r="B1238" s="1" t="s">
        <v>3227</v>
      </c>
      <c r="C1238" s="1" t="s">
        <v>5583</v>
      </c>
      <c r="D1238" s="1" t="s">
        <v>5584</v>
      </c>
      <c r="E1238" s="1">
        <v>62</v>
      </c>
      <c r="F1238" s="1" t="s">
        <v>5777</v>
      </c>
      <c r="G1238" s="1" t="s">
        <v>5784</v>
      </c>
      <c r="H1238" s="1" t="s">
        <v>5785</v>
      </c>
      <c r="I1238" s="1" t="s">
        <v>3233</v>
      </c>
      <c r="J1238" s="1">
        <v>115.23</v>
      </c>
    </row>
    <row r="1239" spans="2:10" ht="15.75" thickTop="1" x14ac:dyDescent="0.25">
      <c r="B1239" s="1" t="s">
        <v>3227</v>
      </c>
      <c r="C1239" s="1" t="s">
        <v>5583</v>
      </c>
      <c r="D1239" s="1" t="s">
        <v>5584</v>
      </c>
      <c r="E1239" s="1">
        <v>62</v>
      </c>
      <c r="F1239" s="1" t="s">
        <v>5777</v>
      </c>
      <c r="G1239" s="1" t="s">
        <v>5786</v>
      </c>
      <c r="H1239" s="1" t="s">
        <v>5787</v>
      </c>
      <c r="I1239" s="1" t="s">
        <v>3233</v>
      </c>
      <c r="J1239" s="1">
        <v>135.03</v>
      </c>
    </row>
    <row r="1240" spans="2:10" ht="15.75" thickTop="1" x14ac:dyDescent="0.25">
      <c r="B1240" s="1" t="s">
        <v>3227</v>
      </c>
      <c r="C1240" s="1" t="s">
        <v>5583</v>
      </c>
      <c r="D1240" s="1" t="s">
        <v>5584</v>
      </c>
      <c r="E1240" s="1">
        <v>62</v>
      </c>
      <c r="F1240" s="1" t="s">
        <v>5777</v>
      </c>
      <c r="G1240" s="1" t="s">
        <v>5788</v>
      </c>
      <c r="H1240" s="1" t="s">
        <v>5789</v>
      </c>
      <c r="I1240" s="1" t="s">
        <v>3233</v>
      </c>
      <c r="J1240" s="1">
        <v>115.56</v>
      </c>
    </row>
    <row r="1241" spans="2:10" ht="15.75" thickTop="1" x14ac:dyDescent="0.25">
      <c r="B1241" s="1" t="s">
        <v>3227</v>
      </c>
      <c r="C1241" s="1" t="s">
        <v>5583</v>
      </c>
      <c r="D1241" s="1" t="s">
        <v>5584</v>
      </c>
      <c r="E1241" s="1">
        <v>62</v>
      </c>
      <c r="F1241" s="1" t="s">
        <v>5777</v>
      </c>
      <c r="G1241" s="1" t="s">
        <v>5790</v>
      </c>
      <c r="H1241" s="1" t="s">
        <v>5791</v>
      </c>
      <c r="I1241" s="1" t="s">
        <v>3233</v>
      </c>
      <c r="J1241" s="1">
        <v>136.80000000000001</v>
      </c>
    </row>
    <row r="1242" spans="2:10" ht="15.75" thickTop="1" x14ac:dyDescent="0.25">
      <c r="B1242" s="1" t="s">
        <v>3227</v>
      </c>
      <c r="C1242" s="1" t="s">
        <v>5583</v>
      </c>
      <c r="D1242" s="1" t="s">
        <v>5584</v>
      </c>
      <c r="E1242" s="1">
        <v>62</v>
      </c>
      <c r="F1242" s="1" t="s">
        <v>5777</v>
      </c>
      <c r="G1242" s="1" t="s">
        <v>5792</v>
      </c>
      <c r="H1242" s="1" t="s">
        <v>5793</v>
      </c>
      <c r="I1242" s="1" t="s">
        <v>3233</v>
      </c>
      <c r="J1242" s="1">
        <v>162</v>
      </c>
    </row>
    <row r="1243" spans="2:10" ht="15.75" thickTop="1" x14ac:dyDescent="0.25">
      <c r="B1243" s="1" t="s">
        <v>3227</v>
      </c>
      <c r="C1243" s="1" t="s">
        <v>5583</v>
      </c>
      <c r="D1243" s="1" t="s">
        <v>5584</v>
      </c>
      <c r="E1243" s="1">
        <v>62</v>
      </c>
      <c r="F1243" s="1" t="s">
        <v>5777</v>
      </c>
      <c r="G1243" s="1" t="s">
        <v>5794</v>
      </c>
      <c r="H1243" s="1" t="s">
        <v>5795</v>
      </c>
      <c r="I1243" s="1" t="s">
        <v>3233</v>
      </c>
      <c r="J1243" s="1">
        <v>143.72999999999999</v>
      </c>
    </row>
    <row r="1244" spans="2:10" ht="15.75" thickTop="1" x14ac:dyDescent="0.25">
      <c r="B1244" s="1" t="s">
        <v>3227</v>
      </c>
      <c r="C1244" s="1" t="s">
        <v>5583</v>
      </c>
      <c r="D1244" s="1" t="s">
        <v>5584</v>
      </c>
      <c r="E1244" s="1">
        <v>62</v>
      </c>
      <c r="F1244" s="1" t="s">
        <v>5777</v>
      </c>
      <c r="G1244" s="1" t="s">
        <v>5796</v>
      </c>
      <c r="H1244" s="1" t="s">
        <v>5797</v>
      </c>
      <c r="I1244" s="1" t="s">
        <v>3233</v>
      </c>
      <c r="J1244" s="1">
        <v>159.16999999999999</v>
      </c>
    </row>
    <row r="1245" spans="2:10" ht="15.75" thickTop="1" x14ac:dyDescent="0.25">
      <c r="B1245" s="1" t="s">
        <v>3227</v>
      </c>
      <c r="C1245" s="1" t="s">
        <v>5583</v>
      </c>
      <c r="D1245" s="1" t="s">
        <v>5584</v>
      </c>
      <c r="E1245" s="1">
        <v>62</v>
      </c>
      <c r="F1245" s="1" t="s">
        <v>5777</v>
      </c>
      <c r="G1245" s="1" t="s">
        <v>5798</v>
      </c>
      <c r="H1245" s="1" t="s">
        <v>5799</v>
      </c>
      <c r="I1245" s="1" t="s">
        <v>3233</v>
      </c>
      <c r="J1245" s="1">
        <v>190.24</v>
      </c>
    </row>
    <row r="1246" spans="2:10" ht="15.75" thickTop="1" x14ac:dyDescent="0.25">
      <c r="B1246" s="1" t="s">
        <v>3227</v>
      </c>
      <c r="C1246" s="1" t="s">
        <v>5583</v>
      </c>
      <c r="D1246" s="1" t="s">
        <v>5584</v>
      </c>
      <c r="E1246" s="1">
        <v>62</v>
      </c>
      <c r="F1246" s="1" t="s">
        <v>5777</v>
      </c>
      <c r="G1246" s="1" t="s">
        <v>5800</v>
      </c>
      <c r="H1246" s="1" t="s">
        <v>5801</v>
      </c>
      <c r="I1246" s="1" t="s">
        <v>3233</v>
      </c>
      <c r="J1246" s="1">
        <v>206.03</v>
      </c>
    </row>
    <row r="1247" spans="2:10" ht="15.75" thickTop="1" x14ac:dyDescent="0.25">
      <c r="B1247" s="1" t="s">
        <v>3227</v>
      </c>
      <c r="C1247" s="1" t="s">
        <v>5583</v>
      </c>
      <c r="D1247" s="1" t="s">
        <v>5584</v>
      </c>
      <c r="E1247" s="1">
        <v>62</v>
      </c>
      <c r="F1247" s="1" t="s">
        <v>5777</v>
      </c>
      <c r="G1247" s="1" t="s">
        <v>5802</v>
      </c>
      <c r="H1247" s="1" t="s">
        <v>5803</v>
      </c>
      <c r="I1247" s="1" t="s">
        <v>3233</v>
      </c>
      <c r="J1247" s="1">
        <v>261.49</v>
      </c>
    </row>
    <row r="1248" spans="2:10" ht="15.75" thickTop="1" x14ac:dyDescent="0.25">
      <c r="B1248" s="1" t="s">
        <v>3227</v>
      </c>
      <c r="C1248" s="1" t="s">
        <v>5583</v>
      </c>
      <c r="D1248" s="1" t="s">
        <v>5584</v>
      </c>
      <c r="E1248" s="1">
        <v>62</v>
      </c>
      <c r="F1248" s="1" t="s">
        <v>5777</v>
      </c>
      <c r="G1248" s="1" t="s">
        <v>5804</v>
      </c>
      <c r="H1248" s="1" t="s">
        <v>5805</v>
      </c>
      <c r="I1248" s="1" t="s">
        <v>3233</v>
      </c>
      <c r="J1248" s="1">
        <v>283.99</v>
      </c>
    </row>
    <row r="1249" spans="2:10" ht="15.75" thickTop="1" x14ac:dyDescent="0.25">
      <c r="B1249" s="1" t="s">
        <v>3227</v>
      </c>
      <c r="C1249" s="1" t="s">
        <v>5583</v>
      </c>
      <c r="D1249" s="1" t="s">
        <v>5584</v>
      </c>
      <c r="E1249" s="1">
        <v>62</v>
      </c>
      <c r="F1249" s="1" t="s">
        <v>5777</v>
      </c>
      <c r="G1249" s="1" t="s">
        <v>5806</v>
      </c>
      <c r="H1249" s="1" t="s">
        <v>5807</v>
      </c>
      <c r="I1249" s="1" t="s">
        <v>3233</v>
      </c>
      <c r="J1249" s="1">
        <v>255.39</v>
      </c>
    </row>
    <row r="1250" spans="2:10" ht="15.75" thickTop="1" x14ac:dyDescent="0.25">
      <c r="B1250" s="1" t="s">
        <v>3227</v>
      </c>
      <c r="C1250" s="1" t="s">
        <v>5583</v>
      </c>
      <c r="D1250" s="1" t="s">
        <v>5584</v>
      </c>
      <c r="E1250" s="1">
        <v>62</v>
      </c>
      <c r="F1250" s="1" t="s">
        <v>5777</v>
      </c>
      <c r="G1250" s="1" t="s">
        <v>5808</v>
      </c>
      <c r="H1250" s="1" t="s">
        <v>5809</v>
      </c>
      <c r="I1250" s="1" t="s">
        <v>3233</v>
      </c>
      <c r="J1250" s="1">
        <v>364.69</v>
      </c>
    </row>
    <row r="1251" spans="2:10" ht="15.75" thickTop="1" x14ac:dyDescent="0.25">
      <c r="B1251" s="1" t="s">
        <v>3227</v>
      </c>
      <c r="C1251" s="1" t="s">
        <v>5583</v>
      </c>
      <c r="D1251" s="1" t="s">
        <v>5584</v>
      </c>
      <c r="E1251" s="1">
        <v>62</v>
      </c>
      <c r="F1251" s="1" t="s">
        <v>5777</v>
      </c>
      <c r="G1251" s="1" t="s">
        <v>5810</v>
      </c>
      <c r="H1251" s="1" t="s">
        <v>5811</v>
      </c>
      <c r="I1251" s="1" t="s">
        <v>3233</v>
      </c>
      <c r="J1251" s="1">
        <v>306.98</v>
      </c>
    </row>
    <row r="1252" spans="2:10" ht="15.75" thickTop="1" x14ac:dyDescent="0.25">
      <c r="B1252" s="1" t="s">
        <v>3227</v>
      </c>
      <c r="C1252" s="1" t="s">
        <v>5583</v>
      </c>
      <c r="D1252" s="1" t="s">
        <v>5584</v>
      </c>
      <c r="E1252" s="1">
        <v>62</v>
      </c>
      <c r="F1252" s="1" t="s">
        <v>5777</v>
      </c>
      <c r="G1252" s="1" t="s">
        <v>5812</v>
      </c>
      <c r="H1252" s="1" t="s">
        <v>5813</v>
      </c>
      <c r="I1252" s="1" t="s">
        <v>3233</v>
      </c>
      <c r="J1252" s="1">
        <v>476.76</v>
      </c>
    </row>
    <row r="1253" spans="2:10" ht="15.75" thickTop="1" x14ac:dyDescent="0.25">
      <c r="B1253" s="1" t="s">
        <v>3227</v>
      </c>
      <c r="C1253" s="1" t="s">
        <v>5583</v>
      </c>
      <c r="D1253" s="1" t="s">
        <v>5584</v>
      </c>
      <c r="E1253" s="1">
        <v>62</v>
      </c>
      <c r="F1253" s="1" t="s">
        <v>5777</v>
      </c>
      <c r="G1253" s="1" t="s">
        <v>5814</v>
      </c>
      <c r="H1253" s="1" t="s">
        <v>5815</v>
      </c>
      <c r="I1253" s="1" t="s">
        <v>3233</v>
      </c>
      <c r="J1253" s="1">
        <v>702.85</v>
      </c>
    </row>
    <row r="1254" spans="2:10" ht="15.75" thickTop="1" x14ac:dyDescent="0.25">
      <c r="B1254" s="1" t="s">
        <v>3227</v>
      </c>
      <c r="C1254" s="1" t="s">
        <v>5583</v>
      </c>
      <c r="D1254" s="1" t="s">
        <v>5584</v>
      </c>
      <c r="E1254" s="1">
        <v>62</v>
      </c>
      <c r="F1254" s="1" t="s">
        <v>5777</v>
      </c>
      <c r="G1254" s="1" t="s">
        <v>5816</v>
      </c>
      <c r="H1254" s="1" t="s">
        <v>5817</v>
      </c>
      <c r="I1254" s="1" t="s">
        <v>3233</v>
      </c>
      <c r="J1254" s="1">
        <v>182.27</v>
      </c>
    </row>
    <row r="1255" spans="2:10" ht="15.75" thickTop="1" x14ac:dyDescent="0.25">
      <c r="B1255" s="1" t="s">
        <v>3227</v>
      </c>
      <c r="C1255" s="1" t="s">
        <v>5583</v>
      </c>
      <c r="D1255" s="1" t="s">
        <v>5584</v>
      </c>
      <c r="E1255" s="1">
        <v>62</v>
      </c>
      <c r="F1255" s="1" t="s">
        <v>5777</v>
      </c>
      <c r="G1255" s="1" t="s">
        <v>5818</v>
      </c>
      <c r="H1255" s="1" t="s">
        <v>5819</v>
      </c>
      <c r="I1255" s="1" t="s">
        <v>3233</v>
      </c>
      <c r="J1255" s="1">
        <v>230.4</v>
      </c>
    </row>
    <row r="1256" spans="2:10" ht="15.75" thickTop="1" x14ac:dyDescent="0.25">
      <c r="B1256" s="1" t="s">
        <v>3227</v>
      </c>
      <c r="C1256" s="1" t="s">
        <v>5583</v>
      </c>
      <c r="D1256" s="1" t="s">
        <v>5584</v>
      </c>
      <c r="E1256" s="1">
        <v>61</v>
      </c>
      <c r="F1256" s="1" t="s">
        <v>5720</v>
      </c>
      <c r="G1256" s="1" t="s">
        <v>5820</v>
      </c>
      <c r="H1256" s="1" t="s">
        <v>5821</v>
      </c>
      <c r="I1256" s="1" t="s">
        <v>3233</v>
      </c>
      <c r="J1256" s="1">
        <v>159.16999999999999</v>
      </c>
    </row>
    <row r="1257" spans="2:10" ht="15.75" thickTop="1" x14ac:dyDescent="0.25">
      <c r="B1257" s="1" t="s">
        <v>3227</v>
      </c>
      <c r="C1257" s="1" t="s">
        <v>5583</v>
      </c>
      <c r="D1257" s="1" t="s">
        <v>5584</v>
      </c>
      <c r="E1257" s="1">
        <v>61</v>
      </c>
      <c r="F1257" s="1" t="s">
        <v>5720</v>
      </c>
      <c r="G1257" s="1" t="s">
        <v>5822</v>
      </c>
      <c r="H1257" s="1" t="s">
        <v>5823</v>
      </c>
      <c r="I1257" s="1" t="s">
        <v>3233</v>
      </c>
      <c r="J1257" s="1">
        <v>190.24</v>
      </c>
    </row>
    <row r="1258" spans="2:10" ht="15.75" thickTop="1" x14ac:dyDescent="0.25">
      <c r="B1258" s="1" t="s">
        <v>3227</v>
      </c>
      <c r="C1258" s="1" t="s">
        <v>5583</v>
      </c>
      <c r="D1258" s="1" t="s">
        <v>5584</v>
      </c>
      <c r="E1258" s="1">
        <v>61</v>
      </c>
      <c r="F1258" s="1" t="s">
        <v>5720</v>
      </c>
      <c r="G1258" s="1" t="s">
        <v>5824</v>
      </c>
      <c r="H1258" s="1" t="s">
        <v>5825</v>
      </c>
      <c r="I1258" s="1" t="s">
        <v>3233</v>
      </c>
      <c r="J1258" s="1">
        <v>219.65</v>
      </c>
    </row>
    <row r="1259" spans="2:10" ht="15.75" thickTop="1" x14ac:dyDescent="0.25">
      <c r="B1259" s="1" t="s">
        <v>3227</v>
      </c>
      <c r="C1259" s="1" t="s">
        <v>5583</v>
      </c>
      <c r="D1259" s="1" t="s">
        <v>5584</v>
      </c>
      <c r="E1259" s="1">
        <v>61</v>
      </c>
      <c r="F1259" s="1" t="s">
        <v>5720</v>
      </c>
      <c r="G1259" s="1" t="s">
        <v>5826</v>
      </c>
      <c r="H1259" s="1" t="s">
        <v>5827</v>
      </c>
      <c r="I1259" s="1" t="s">
        <v>3233</v>
      </c>
      <c r="J1259" s="1">
        <v>232.91</v>
      </c>
    </row>
    <row r="1260" spans="2:10" ht="15.75" thickTop="1" x14ac:dyDescent="0.25">
      <c r="B1260" s="1" t="s">
        <v>3227</v>
      </c>
      <c r="C1260" s="1" t="s">
        <v>5583</v>
      </c>
      <c r="D1260" s="1" t="s">
        <v>5584</v>
      </c>
      <c r="E1260" s="1">
        <v>65</v>
      </c>
      <c r="F1260" s="1" t="s">
        <v>5828</v>
      </c>
      <c r="G1260" s="1" t="s">
        <v>5829</v>
      </c>
      <c r="H1260" s="1" t="s">
        <v>5830</v>
      </c>
      <c r="I1260" s="1" t="s">
        <v>3233</v>
      </c>
      <c r="J1260" s="1">
        <v>293.91000000000003</v>
      </c>
    </row>
    <row r="1261" spans="2:10" ht="15.75" thickTop="1" x14ac:dyDescent="0.25">
      <c r="B1261" s="1" t="s">
        <v>3227</v>
      </c>
      <c r="C1261" s="1" t="s">
        <v>5583</v>
      </c>
      <c r="D1261" s="1" t="s">
        <v>5584</v>
      </c>
      <c r="E1261" s="1">
        <v>65</v>
      </c>
      <c r="F1261" s="1" t="s">
        <v>5828</v>
      </c>
      <c r="G1261" s="1" t="s">
        <v>5831</v>
      </c>
      <c r="H1261" s="1" t="s">
        <v>5832</v>
      </c>
      <c r="I1261" s="1" t="s">
        <v>3233</v>
      </c>
      <c r="J1261" s="1">
        <v>375.88</v>
      </c>
    </row>
    <row r="1262" spans="2:10" ht="15.75" thickTop="1" x14ac:dyDescent="0.25">
      <c r="B1262" s="1" t="s">
        <v>3227</v>
      </c>
      <c r="C1262" s="1" t="s">
        <v>5583</v>
      </c>
      <c r="D1262" s="1" t="s">
        <v>5584</v>
      </c>
      <c r="E1262" s="1">
        <v>65</v>
      </c>
      <c r="F1262" s="1" t="s">
        <v>5828</v>
      </c>
      <c r="G1262" s="1" t="s">
        <v>5833</v>
      </c>
      <c r="H1262" s="1" t="s">
        <v>5834</v>
      </c>
      <c r="I1262" s="1" t="s">
        <v>3233</v>
      </c>
      <c r="J1262" s="1">
        <v>543.64</v>
      </c>
    </row>
    <row r="1263" spans="2:10" ht="15.75" thickTop="1" x14ac:dyDescent="0.25">
      <c r="B1263" s="139" t="s">
        <v>3227</v>
      </c>
      <c r="C1263" s="139" t="s">
        <v>5583</v>
      </c>
      <c r="D1263" s="139" t="s">
        <v>5584</v>
      </c>
      <c r="E1263" s="139">
        <v>65</v>
      </c>
      <c r="F1263" s="139" t="s">
        <v>5828</v>
      </c>
      <c r="G1263" s="139" t="s">
        <v>5835</v>
      </c>
      <c r="H1263" s="139" t="s">
        <v>5836</v>
      </c>
      <c r="I1263" s="139" t="s">
        <v>3233</v>
      </c>
      <c r="J1263" s="139">
        <v>695.25</v>
      </c>
    </row>
    <row r="1264" spans="2:10" ht="15.75" thickTop="1" x14ac:dyDescent="0.25">
      <c r="B1264" s="1" t="s">
        <v>3227</v>
      </c>
      <c r="C1264" s="1" t="s">
        <v>5583</v>
      </c>
      <c r="D1264" s="1" t="s">
        <v>5584</v>
      </c>
      <c r="E1264" s="1">
        <v>65</v>
      </c>
      <c r="F1264" s="1" t="s">
        <v>5828</v>
      </c>
      <c r="G1264" s="1" t="s">
        <v>5837</v>
      </c>
      <c r="H1264" s="1" t="s">
        <v>5838</v>
      </c>
      <c r="I1264" s="1" t="s">
        <v>3233</v>
      </c>
      <c r="J1264" s="1">
        <v>889.16</v>
      </c>
    </row>
    <row r="1265" spans="2:10" ht="15.75" thickTop="1" x14ac:dyDescent="0.25">
      <c r="B1265" s="1" t="s">
        <v>3227</v>
      </c>
      <c r="C1265" s="1" t="s">
        <v>5583</v>
      </c>
      <c r="D1265" s="1" t="s">
        <v>5584</v>
      </c>
      <c r="E1265" s="1">
        <v>65</v>
      </c>
      <c r="F1265" s="1" t="s">
        <v>5828</v>
      </c>
      <c r="G1265" s="1" t="s">
        <v>5839</v>
      </c>
      <c r="H1265" s="1" t="s">
        <v>5840</v>
      </c>
      <c r="I1265" s="1" t="s">
        <v>3233</v>
      </c>
      <c r="J1265" s="1">
        <v>259.89999999999998</v>
      </c>
    </row>
    <row r="1266" spans="2:10" ht="15.75" thickTop="1" x14ac:dyDescent="0.25">
      <c r="B1266" s="1" t="s">
        <v>3227</v>
      </c>
      <c r="C1266" s="1" t="s">
        <v>5583</v>
      </c>
      <c r="D1266" s="1" t="s">
        <v>5584</v>
      </c>
      <c r="E1266" s="1">
        <v>65</v>
      </c>
      <c r="F1266" s="1" t="s">
        <v>5828</v>
      </c>
      <c r="G1266" s="1" t="s">
        <v>5841</v>
      </c>
      <c r="H1266" s="1" t="s">
        <v>5842</v>
      </c>
      <c r="I1266" s="1" t="s">
        <v>3233</v>
      </c>
      <c r="J1266" s="1">
        <v>480.72</v>
      </c>
    </row>
    <row r="1267" spans="2:10" ht="15.75" thickTop="1" x14ac:dyDescent="0.25">
      <c r="B1267" s="1" t="s">
        <v>3227</v>
      </c>
      <c r="C1267" s="1" t="s">
        <v>5583</v>
      </c>
      <c r="D1267" s="1" t="s">
        <v>5584</v>
      </c>
      <c r="E1267" s="1">
        <v>65</v>
      </c>
      <c r="F1267" s="1" t="s">
        <v>5828</v>
      </c>
      <c r="G1267" s="1" t="s">
        <v>5843</v>
      </c>
      <c r="H1267" s="1" t="s">
        <v>5844</v>
      </c>
      <c r="I1267" s="1" t="s">
        <v>3233</v>
      </c>
      <c r="J1267" s="1">
        <v>647.66999999999996</v>
      </c>
    </row>
    <row r="1268" spans="2:10" ht="15.75" thickTop="1" x14ac:dyDescent="0.25">
      <c r="B1268" s="1" t="s">
        <v>3227</v>
      </c>
      <c r="C1268" s="1" t="s">
        <v>5583</v>
      </c>
      <c r="D1268" s="1" t="s">
        <v>5584</v>
      </c>
      <c r="E1268" s="1">
        <v>65</v>
      </c>
      <c r="F1268" s="1" t="s">
        <v>5828</v>
      </c>
      <c r="G1268" s="1" t="s">
        <v>5845</v>
      </c>
      <c r="H1268" s="1" t="s">
        <v>5846</v>
      </c>
      <c r="I1268" s="1" t="s">
        <v>3233</v>
      </c>
      <c r="J1268" s="1">
        <v>332.38</v>
      </c>
    </row>
    <row r="1269" spans="2:10" ht="15.75" thickTop="1" x14ac:dyDescent="0.25">
      <c r="B1269" s="1" t="s">
        <v>3227</v>
      </c>
      <c r="C1269" s="1" t="s">
        <v>5583</v>
      </c>
      <c r="D1269" s="1" t="s">
        <v>5584</v>
      </c>
      <c r="E1269" s="1">
        <v>65</v>
      </c>
      <c r="F1269" s="1" t="s">
        <v>5828</v>
      </c>
      <c r="G1269" s="1" t="s">
        <v>5847</v>
      </c>
      <c r="H1269" s="1" t="s">
        <v>5848</v>
      </c>
      <c r="I1269" s="1" t="s">
        <v>3233</v>
      </c>
      <c r="J1269" s="1">
        <v>425.08</v>
      </c>
    </row>
    <row r="1270" spans="2:10" ht="15.75" thickTop="1" x14ac:dyDescent="0.25">
      <c r="B1270" s="1" t="s">
        <v>3227</v>
      </c>
      <c r="C1270" s="1" t="s">
        <v>5583</v>
      </c>
      <c r="D1270" s="1" t="s">
        <v>5584</v>
      </c>
      <c r="E1270" s="1">
        <v>65</v>
      </c>
      <c r="F1270" s="1" t="s">
        <v>5828</v>
      </c>
      <c r="G1270" s="1" t="s">
        <v>5849</v>
      </c>
      <c r="H1270" s="1" t="s">
        <v>5850</v>
      </c>
      <c r="I1270" s="1" t="s">
        <v>3233</v>
      </c>
      <c r="J1270" s="1">
        <v>3042.02</v>
      </c>
    </row>
    <row r="1271" spans="2:10" ht="15.75" thickTop="1" x14ac:dyDescent="0.25">
      <c r="B1271" s="1" t="s">
        <v>3227</v>
      </c>
      <c r="C1271" s="1" t="s">
        <v>5583</v>
      </c>
      <c r="D1271" s="1" t="s">
        <v>5584</v>
      </c>
      <c r="E1271" s="1">
        <v>63</v>
      </c>
      <c r="F1271" s="1" t="s">
        <v>5851</v>
      </c>
      <c r="G1271" s="1" t="s">
        <v>5852</v>
      </c>
      <c r="H1271" s="1" t="s">
        <v>5853</v>
      </c>
      <c r="I1271" s="1" t="s">
        <v>3233</v>
      </c>
      <c r="J1271" s="1">
        <v>80.41</v>
      </c>
    </row>
    <row r="1272" spans="2:10" ht="15.75" thickTop="1" x14ac:dyDescent="0.25">
      <c r="B1272" s="1" t="s">
        <v>3227</v>
      </c>
      <c r="C1272" s="1" t="s">
        <v>5583</v>
      </c>
      <c r="D1272" s="1" t="s">
        <v>5584</v>
      </c>
      <c r="E1272" s="1">
        <v>63</v>
      </c>
      <c r="F1272" s="1" t="s">
        <v>5851</v>
      </c>
      <c r="G1272" s="1" t="s">
        <v>5854</v>
      </c>
      <c r="H1272" s="1" t="s">
        <v>5855</v>
      </c>
      <c r="I1272" s="1" t="s">
        <v>3233</v>
      </c>
      <c r="J1272" s="1">
        <v>110.53</v>
      </c>
    </row>
    <row r="1273" spans="2:10" ht="15.75" thickTop="1" x14ac:dyDescent="0.25">
      <c r="B1273" s="1" t="s">
        <v>3227</v>
      </c>
      <c r="C1273" s="1" t="s">
        <v>5583</v>
      </c>
      <c r="D1273" s="1" t="s">
        <v>5584</v>
      </c>
      <c r="E1273" s="1">
        <v>63</v>
      </c>
      <c r="F1273" s="1" t="s">
        <v>5851</v>
      </c>
      <c r="G1273" s="1" t="s">
        <v>5856</v>
      </c>
      <c r="H1273" s="1" t="s">
        <v>5857</v>
      </c>
      <c r="I1273" s="1" t="s">
        <v>3233</v>
      </c>
      <c r="J1273" s="1">
        <v>152.1</v>
      </c>
    </row>
    <row r="1274" spans="2:10" ht="15.75" thickTop="1" x14ac:dyDescent="0.25">
      <c r="B1274" s="1" t="s">
        <v>3227</v>
      </c>
      <c r="C1274" s="1" t="s">
        <v>5583</v>
      </c>
      <c r="D1274" s="1" t="s">
        <v>5584</v>
      </c>
      <c r="E1274" s="1">
        <v>63</v>
      </c>
      <c r="F1274" s="1" t="s">
        <v>5851</v>
      </c>
      <c r="G1274" s="1" t="s">
        <v>5858</v>
      </c>
      <c r="H1274" s="1" t="s">
        <v>5859</v>
      </c>
      <c r="I1274" s="1" t="s">
        <v>3233</v>
      </c>
      <c r="J1274" s="1">
        <v>279.08</v>
      </c>
    </row>
    <row r="1275" spans="2:10" x14ac:dyDescent="0.25">
      <c r="B1275" s="1" t="s">
        <v>3227</v>
      </c>
      <c r="C1275" s="1" t="s">
        <v>5583</v>
      </c>
      <c r="D1275" s="1" t="s">
        <v>5584</v>
      </c>
      <c r="E1275" s="1">
        <v>64</v>
      </c>
      <c r="F1275" s="1" t="s">
        <v>5860</v>
      </c>
      <c r="G1275" s="1" t="s">
        <v>5861</v>
      </c>
      <c r="H1275" s="1" t="s">
        <v>5862</v>
      </c>
      <c r="I1275" s="1" t="s">
        <v>3233</v>
      </c>
      <c r="J1275" s="1">
        <v>103.49</v>
      </c>
    </row>
    <row r="1276" spans="2:10" x14ac:dyDescent="0.25">
      <c r="B1276" s="1" t="s">
        <v>3227</v>
      </c>
      <c r="C1276" s="1" t="s">
        <v>5583</v>
      </c>
      <c r="D1276" s="1" t="s">
        <v>5584</v>
      </c>
      <c r="E1276" s="1">
        <v>64</v>
      </c>
      <c r="F1276" s="1" t="s">
        <v>5860</v>
      </c>
      <c r="G1276" s="1" t="s">
        <v>5863</v>
      </c>
      <c r="H1276" s="1" t="s">
        <v>5864</v>
      </c>
      <c r="I1276" s="1" t="s">
        <v>3233</v>
      </c>
      <c r="J1276" s="1">
        <v>84.85</v>
      </c>
    </row>
    <row r="1277" spans="2:10" x14ac:dyDescent="0.25">
      <c r="B1277" s="1" t="s">
        <v>3227</v>
      </c>
      <c r="C1277" s="1" t="s">
        <v>5583</v>
      </c>
      <c r="D1277" s="1" t="s">
        <v>5584</v>
      </c>
      <c r="E1277" s="1">
        <v>64</v>
      </c>
      <c r="F1277" s="1" t="s">
        <v>5860</v>
      </c>
      <c r="G1277" s="1" t="s">
        <v>5865</v>
      </c>
      <c r="H1277" s="1" t="s">
        <v>5866</v>
      </c>
      <c r="I1277" s="1" t="s">
        <v>3233</v>
      </c>
      <c r="J1277" s="1">
        <v>84.81</v>
      </c>
    </row>
    <row r="1278" spans="2:10" x14ac:dyDescent="0.25">
      <c r="B1278" s="1" t="s">
        <v>3227</v>
      </c>
      <c r="C1278" s="1" t="s">
        <v>5583</v>
      </c>
      <c r="D1278" s="1" t="s">
        <v>5584</v>
      </c>
      <c r="E1278" s="1">
        <v>64</v>
      </c>
      <c r="F1278" s="1" t="s">
        <v>5860</v>
      </c>
      <c r="G1278" s="1" t="s">
        <v>5867</v>
      </c>
      <c r="H1278" s="1" t="s">
        <v>5868</v>
      </c>
      <c r="I1278" s="1" t="s">
        <v>3233</v>
      </c>
      <c r="J1278" s="1">
        <v>81.11</v>
      </c>
    </row>
    <row r="1279" spans="2:10" x14ac:dyDescent="0.25">
      <c r="B1279" s="1" t="s">
        <v>3227</v>
      </c>
      <c r="C1279" s="1" t="s">
        <v>5583</v>
      </c>
      <c r="D1279" s="1" t="s">
        <v>5584</v>
      </c>
      <c r="E1279" s="1">
        <v>64</v>
      </c>
      <c r="F1279" s="1" t="s">
        <v>5860</v>
      </c>
      <c r="G1279" s="1" t="s">
        <v>5869</v>
      </c>
      <c r="H1279" s="1" t="s">
        <v>5870</v>
      </c>
      <c r="I1279" s="1" t="s">
        <v>3233</v>
      </c>
      <c r="J1279" s="1">
        <v>81.72</v>
      </c>
    </row>
    <row r="1280" spans="2:10" x14ac:dyDescent="0.25">
      <c r="B1280" s="1" t="s">
        <v>3227</v>
      </c>
      <c r="C1280" s="1" t="s">
        <v>5583</v>
      </c>
      <c r="D1280" s="1" t="s">
        <v>5584</v>
      </c>
      <c r="E1280" s="1">
        <v>64</v>
      </c>
      <c r="F1280" s="1" t="s">
        <v>5860</v>
      </c>
      <c r="G1280" s="1" t="s">
        <v>5871</v>
      </c>
      <c r="H1280" s="1" t="s">
        <v>5872</v>
      </c>
      <c r="I1280" s="1" t="s">
        <v>3233</v>
      </c>
      <c r="J1280" s="1">
        <v>227.42</v>
      </c>
    </row>
    <row r="1281" spans="2:10" x14ac:dyDescent="0.25">
      <c r="B1281" s="1" t="s">
        <v>3227</v>
      </c>
      <c r="C1281" s="1" t="s">
        <v>5583</v>
      </c>
      <c r="D1281" s="1" t="s">
        <v>5584</v>
      </c>
      <c r="E1281" s="1">
        <v>64</v>
      </c>
      <c r="F1281" s="1" t="s">
        <v>5860</v>
      </c>
      <c r="G1281" s="1" t="s">
        <v>5873</v>
      </c>
      <c r="H1281" s="1" t="s">
        <v>5874</v>
      </c>
      <c r="I1281" s="1" t="s">
        <v>3233</v>
      </c>
      <c r="J1281" s="1">
        <v>122.43</v>
      </c>
    </row>
    <row r="1282" spans="2:10" x14ac:dyDescent="0.25">
      <c r="B1282" s="1" t="s">
        <v>3227</v>
      </c>
      <c r="C1282" s="1" t="s">
        <v>5583</v>
      </c>
      <c r="D1282" s="1" t="s">
        <v>5584</v>
      </c>
      <c r="E1282" s="1">
        <v>64</v>
      </c>
      <c r="F1282" s="1" t="s">
        <v>5860</v>
      </c>
      <c r="G1282" s="1" t="s">
        <v>5875</v>
      </c>
      <c r="H1282" s="1" t="s">
        <v>5876</v>
      </c>
      <c r="I1282" s="1" t="s">
        <v>3233</v>
      </c>
      <c r="J1282" s="1">
        <v>100.46</v>
      </c>
    </row>
    <row r="1283" spans="2:10" x14ac:dyDescent="0.25">
      <c r="B1283" s="1" t="s">
        <v>3227</v>
      </c>
      <c r="C1283" s="1" t="s">
        <v>5583</v>
      </c>
      <c r="D1283" s="1" t="s">
        <v>5584</v>
      </c>
      <c r="E1283" s="1">
        <v>64</v>
      </c>
      <c r="F1283" s="1" t="s">
        <v>5860</v>
      </c>
      <c r="G1283" s="1" t="s">
        <v>5877</v>
      </c>
      <c r="H1283" s="1" t="s">
        <v>5878</v>
      </c>
      <c r="I1283" s="1" t="s">
        <v>3233</v>
      </c>
      <c r="J1283" s="1">
        <v>93.26</v>
      </c>
    </row>
    <row r="1284" spans="2:10" x14ac:dyDescent="0.25">
      <c r="B1284" s="1" t="s">
        <v>3227</v>
      </c>
      <c r="C1284" s="1" t="s">
        <v>5583</v>
      </c>
      <c r="D1284" s="1" t="s">
        <v>5584</v>
      </c>
      <c r="E1284" s="1">
        <v>64</v>
      </c>
      <c r="F1284" s="1" t="s">
        <v>5860</v>
      </c>
      <c r="G1284" s="1" t="s">
        <v>5879</v>
      </c>
      <c r="H1284" s="1" t="s">
        <v>5880</v>
      </c>
      <c r="I1284" s="1" t="s">
        <v>3233</v>
      </c>
      <c r="J1284" s="1">
        <v>87.55</v>
      </c>
    </row>
    <row r="1285" spans="2:10" x14ac:dyDescent="0.25">
      <c r="B1285" s="1" t="s">
        <v>3227</v>
      </c>
      <c r="C1285" s="1" t="s">
        <v>5583</v>
      </c>
      <c r="D1285" s="1" t="s">
        <v>5584</v>
      </c>
      <c r="E1285" s="1">
        <v>64</v>
      </c>
      <c r="F1285" s="1" t="s">
        <v>5860</v>
      </c>
      <c r="G1285" s="1" t="s">
        <v>5881</v>
      </c>
      <c r="H1285" s="1" t="s">
        <v>5882</v>
      </c>
      <c r="I1285" s="1" t="s">
        <v>3233</v>
      </c>
      <c r="J1285" s="1">
        <v>338.28</v>
      </c>
    </row>
    <row r="1286" spans="2:10" x14ac:dyDescent="0.25">
      <c r="B1286" s="1" t="s">
        <v>3227</v>
      </c>
      <c r="C1286" s="1" t="s">
        <v>5583</v>
      </c>
      <c r="D1286" s="1" t="s">
        <v>5584</v>
      </c>
      <c r="E1286" s="1">
        <v>64</v>
      </c>
      <c r="F1286" s="1" t="s">
        <v>5860</v>
      </c>
      <c r="G1286" s="1" t="s">
        <v>5883</v>
      </c>
      <c r="H1286" s="1" t="s">
        <v>5884</v>
      </c>
      <c r="I1286" s="1" t="s">
        <v>3233</v>
      </c>
      <c r="J1286" s="1">
        <v>156.04</v>
      </c>
    </row>
    <row r="1287" spans="2:10" x14ac:dyDescent="0.25">
      <c r="B1287" s="1" t="s">
        <v>3227</v>
      </c>
      <c r="C1287" s="1" t="s">
        <v>5583</v>
      </c>
      <c r="D1287" s="1" t="s">
        <v>5584</v>
      </c>
      <c r="E1287" s="1">
        <v>64</v>
      </c>
      <c r="F1287" s="1" t="s">
        <v>5860</v>
      </c>
      <c r="G1287" s="1" t="s">
        <v>5885</v>
      </c>
      <c r="H1287" s="1" t="s">
        <v>5886</v>
      </c>
      <c r="I1287" s="1" t="s">
        <v>3233</v>
      </c>
      <c r="J1287" s="1">
        <v>116.91</v>
      </c>
    </row>
    <row r="1288" spans="2:10" x14ac:dyDescent="0.25">
      <c r="B1288" s="1" t="s">
        <v>3227</v>
      </c>
      <c r="C1288" s="1" t="s">
        <v>5583</v>
      </c>
      <c r="D1288" s="1" t="s">
        <v>5584</v>
      </c>
      <c r="E1288" s="1">
        <v>64</v>
      </c>
      <c r="F1288" s="1" t="s">
        <v>5860</v>
      </c>
      <c r="G1288" s="1" t="s">
        <v>5887</v>
      </c>
      <c r="H1288" s="1" t="s">
        <v>5888</v>
      </c>
      <c r="I1288" s="1" t="s">
        <v>3233</v>
      </c>
      <c r="J1288" s="1">
        <v>107.22</v>
      </c>
    </row>
    <row r="1289" spans="2:10" x14ac:dyDescent="0.25">
      <c r="B1289" s="1" t="s">
        <v>3227</v>
      </c>
      <c r="C1289" s="1" t="s">
        <v>5583</v>
      </c>
      <c r="D1289" s="1" t="s">
        <v>5584</v>
      </c>
      <c r="E1289" s="1">
        <v>64</v>
      </c>
      <c r="F1289" s="1" t="s">
        <v>5860</v>
      </c>
      <c r="G1289" s="1" t="s">
        <v>5889</v>
      </c>
      <c r="H1289" s="1" t="s">
        <v>5890</v>
      </c>
      <c r="I1289" s="1" t="s">
        <v>3233</v>
      </c>
      <c r="J1289" s="1">
        <v>438.57</v>
      </c>
    </row>
    <row r="1290" spans="2:10" x14ac:dyDescent="0.25">
      <c r="B1290" s="1" t="s">
        <v>3227</v>
      </c>
      <c r="C1290" s="1" t="s">
        <v>5583</v>
      </c>
      <c r="D1290" s="1" t="s">
        <v>5584</v>
      </c>
      <c r="E1290" s="1">
        <v>64</v>
      </c>
      <c r="F1290" s="1" t="s">
        <v>5860</v>
      </c>
      <c r="G1290" s="1" t="s">
        <v>5891</v>
      </c>
      <c r="H1290" s="1" t="s">
        <v>5892</v>
      </c>
      <c r="I1290" s="1" t="s">
        <v>3233</v>
      </c>
      <c r="J1290" s="1">
        <v>186.45</v>
      </c>
    </row>
    <row r="1291" spans="2:10" x14ac:dyDescent="0.25">
      <c r="B1291" s="1" t="s">
        <v>3227</v>
      </c>
      <c r="C1291" s="1" t="s">
        <v>5583</v>
      </c>
      <c r="D1291" s="1" t="s">
        <v>5584</v>
      </c>
      <c r="E1291" s="1">
        <v>64</v>
      </c>
      <c r="F1291" s="1" t="s">
        <v>5860</v>
      </c>
      <c r="G1291" s="1" t="s">
        <v>5893</v>
      </c>
      <c r="H1291" s="1" t="s">
        <v>5894</v>
      </c>
      <c r="I1291" s="1" t="s">
        <v>3233</v>
      </c>
      <c r="J1291" s="1">
        <v>134.09</v>
      </c>
    </row>
    <row r="1292" spans="2:10" x14ac:dyDescent="0.25">
      <c r="B1292" s="1" t="s">
        <v>3227</v>
      </c>
      <c r="C1292" s="1" t="s">
        <v>5583</v>
      </c>
      <c r="D1292" s="1" t="s">
        <v>5584</v>
      </c>
      <c r="E1292" s="1">
        <v>64</v>
      </c>
      <c r="F1292" s="1" t="s">
        <v>5860</v>
      </c>
      <c r="G1292" s="1" t="s">
        <v>5895</v>
      </c>
      <c r="H1292" s="1" t="s">
        <v>5896</v>
      </c>
      <c r="I1292" s="1" t="s">
        <v>3233</v>
      </c>
      <c r="J1292" s="1">
        <v>123.27</v>
      </c>
    </row>
    <row r="1293" spans="2:10" x14ac:dyDescent="0.25">
      <c r="B1293" s="1" t="s">
        <v>3227</v>
      </c>
      <c r="C1293" s="1" t="s">
        <v>5583</v>
      </c>
      <c r="D1293" s="1" t="s">
        <v>5584</v>
      </c>
      <c r="E1293" s="1">
        <v>64</v>
      </c>
      <c r="F1293" s="1" t="s">
        <v>5860</v>
      </c>
      <c r="G1293" s="1" t="s">
        <v>5897</v>
      </c>
      <c r="H1293" s="1" t="s">
        <v>5898</v>
      </c>
      <c r="I1293" s="1" t="s">
        <v>3233</v>
      </c>
      <c r="J1293" s="1">
        <v>580.45000000000005</v>
      </c>
    </row>
    <row r="1294" spans="2:10" x14ac:dyDescent="0.25">
      <c r="B1294" s="1" t="s">
        <v>3227</v>
      </c>
      <c r="C1294" s="1" t="s">
        <v>5583</v>
      </c>
      <c r="D1294" s="1" t="s">
        <v>5584</v>
      </c>
      <c r="E1294" s="1">
        <v>64</v>
      </c>
      <c r="F1294" s="1" t="s">
        <v>5860</v>
      </c>
      <c r="G1294" s="1" t="s">
        <v>5899</v>
      </c>
      <c r="H1294" s="1" t="s">
        <v>5900</v>
      </c>
      <c r="I1294" s="1" t="s">
        <v>3233</v>
      </c>
      <c r="J1294" s="1">
        <v>235</v>
      </c>
    </row>
    <row r="1295" spans="2:10" x14ac:dyDescent="0.25">
      <c r="B1295" s="1" t="s">
        <v>3227</v>
      </c>
      <c r="C1295" s="1" t="s">
        <v>5583</v>
      </c>
      <c r="D1295" s="1" t="s">
        <v>5584</v>
      </c>
      <c r="E1295" s="1">
        <v>64</v>
      </c>
      <c r="F1295" s="1" t="s">
        <v>5860</v>
      </c>
      <c r="G1295" s="1" t="s">
        <v>5901</v>
      </c>
      <c r="H1295" s="1" t="s">
        <v>5902</v>
      </c>
      <c r="I1295" s="1" t="s">
        <v>3233</v>
      </c>
      <c r="J1295" s="1">
        <v>178</v>
      </c>
    </row>
    <row r="1296" spans="2:10" x14ac:dyDescent="0.25">
      <c r="B1296" s="1" t="s">
        <v>3227</v>
      </c>
      <c r="C1296" s="1" t="s">
        <v>5583</v>
      </c>
      <c r="D1296" s="1" t="s">
        <v>5584</v>
      </c>
      <c r="E1296" s="1">
        <v>64</v>
      </c>
      <c r="F1296" s="1" t="s">
        <v>5860</v>
      </c>
      <c r="G1296" s="1" t="s">
        <v>5903</v>
      </c>
      <c r="H1296" s="1" t="s">
        <v>5904</v>
      </c>
      <c r="I1296" s="1" t="s">
        <v>3233</v>
      </c>
      <c r="J1296" s="1">
        <v>141.72</v>
      </c>
    </row>
    <row r="1297" spans="2:10" x14ac:dyDescent="0.25">
      <c r="B1297" s="1" t="s">
        <v>3227</v>
      </c>
      <c r="C1297" s="1" t="s">
        <v>5583</v>
      </c>
      <c r="D1297" s="1" t="s">
        <v>5584</v>
      </c>
      <c r="E1297" s="1">
        <v>64</v>
      </c>
      <c r="F1297" s="1" t="s">
        <v>5860</v>
      </c>
      <c r="G1297" s="1" t="s">
        <v>5905</v>
      </c>
      <c r="H1297" s="1" t="s">
        <v>5906</v>
      </c>
      <c r="I1297" s="1" t="s">
        <v>3233</v>
      </c>
      <c r="J1297" s="1">
        <v>813.09</v>
      </c>
    </row>
    <row r="1298" spans="2:10" x14ac:dyDescent="0.25">
      <c r="B1298" s="1" t="s">
        <v>3227</v>
      </c>
      <c r="C1298" s="1" t="s">
        <v>5583</v>
      </c>
      <c r="D1298" s="1" t="s">
        <v>5584</v>
      </c>
      <c r="E1298" s="1">
        <v>64</v>
      </c>
      <c r="F1298" s="1" t="s">
        <v>5860</v>
      </c>
      <c r="G1298" s="1" t="s">
        <v>5907</v>
      </c>
      <c r="H1298" s="1" t="s">
        <v>5908</v>
      </c>
      <c r="I1298" s="1" t="s">
        <v>3233</v>
      </c>
      <c r="J1298" s="1">
        <v>290</v>
      </c>
    </row>
    <row r="1299" spans="2:10" x14ac:dyDescent="0.25">
      <c r="B1299" s="1" t="s">
        <v>3227</v>
      </c>
      <c r="C1299" s="1" t="s">
        <v>5583</v>
      </c>
      <c r="D1299" s="1" t="s">
        <v>5584</v>
      </c>
      <c r="E1299" s="1">
        <v>64</v>
      </c>
      <c r="F1299" s="1" t="s">
        <v>5860</v>
      </c>
      <c r="G1299" s="1" t="s">
        <v>5909</v>
      </c>
      <c r="H1299" s="1" t="s">
        <v>5910</v>
      </c>
      <c r="I1299" s="1" t="s">
        <v>3233</v>
      </c>
      <c r="J1299" s="1">
        <v>187.56</v>
      </c>
    </row>
    <row r="1300" spans="2:10" x14ac:dyDescent="0.25">
      <c r="B1300" s="1" t="s">
        <v>3227</v>
      </c>
      <c r="C1300" s="1" t="s">
        <v>5583</v>
      </c>
      <c r="D1300" s="1" t="s">
        <v>5584</v>
      </c>
      <c r="E1300" s="1">
        <v>64</v>
      </c>
      <c r="F1300" s="1" t="s">
        <v>5860</v>
      </c>
      <c r="G1300" s="1" t="s">
        <v>5911</v>
      </c>
      <c r="H1300" s="1" t="s">
        <v>5912</v>
      </c>
      <c r="I1300" s="1" t="s">
        <v>3233</v>
      </c>
      <c r="J1300" s="1">
        <v>162.94</v>
      </c>
    </row>
    <row r="1301" spans="2:10" x14ac:dyDescent="0.25">
      <c r="B1301" s="1" t="s">
        <v>3227</v>
      </c>
      <c r="C1301" s="1" t="s">
        <v>5583</v>
      </c>
      <c r="D1301" s="1" t="s">
        <v>5584</v>
      </c>
      <c r="E1301" s="1">
        <v>64</v>
      </c>
      <c r="F1301" s="1" t="s">
        <v>5860</v>
      </c>
      <c r="G1301" s="1" t="s">
        <v>5913</v>
      </c>
      <c r="H1301" s="1" t="s">
        <v>5914</v>
      </c>
      <c r="I1301" s="1" t="s">
        <v>3233</v>
      </c>
      <c r="J1301" s="1">
        <v>53.38</v>
      </c>
    </row>
    <row r="1302" spans="2:10" x14ac:dyDescent="0.25">
      <c r="B1302" s="1" t="s">
        <v>3227</v>
      </c>
      <c r="C1302" s="1" t="s">
        <v>5583</v>
      </c>
      <c r="D1302" s="1" t="s">
        <v>5584</v>
      </c>
      <c r="E1302" s="1">
        <v>64</v>
      </c>
      <c r="F1302" s="1" t="s">
        <v>5860</v>
      </c>
      <c r="G1302" s="1" t="s">
        <v>5915</v>
      </c>
      <c r="H1302" s="1" t="s">
        <v>5916</v>
      </c>
      <c r="I1302" s="1" t="s">
        <v>3233</v>
      </c>
      <c r="J1302" s="1">
        <v>70.55</v>
      </c>
    </row>
    <row r="1303" spans="2:10" x14ac:dyDescent="0.25">
      <c r="B1303" s="1" t="s">
        <v>3227</v>
      </c>
      <c r="C1303" s="1" t="s">
        <v>5583</v>
      </c>
      <c r="D1303" s="1" t="s">
        <v>5584</v>
      </c>
      <c r="E1303" s="1">
        <v>64</v>
      </c>
      <c r="F1303" s="1" t="s">
        <v>5860</v>
      </c>
      <c r="G1303" s="1" t="s">
        <v>5917</v>
      </c>
      <c r="H1303" s="1" t="s">
        <v>5918</v>
      </c>
      <c r="I1303" s="1" t="s">
        <v>3233</v>
      </c>
      <c r="J1303" s="1">
        <v>215.37</v>
      </c>
    </row>
    <row r="1304" spans="2:10" x14ac:dyDescent="0.25">
      <c r="B1304" s="1" t="s">
        <v>3227</v>
      </c>
      <c r="C1304" s="1" t="s">
        <v>5583</v>
      </c>
      <c r="D1304" s="1" t="s">
        <v>5584</v>
      </c>
      <c r="E1304" s="1">
        <v>60</v>
      </c>
      <c r="F1304" s="1" t="s">
        <v>5919</v>
      </c>
      <c r="G1304" s="1" t="s">
        <v>5920</v>
      </c>
      <c r="H1304" s="1" t="s">
        <v>5921</v>
      </c>
      <c r="I1304" s="1" t="s">
        <v>3233</v>
      </c>
      <c r="J1304" s="1">
        <v>32.340000000000003</v>
      </c>
    </row>
    <row r="1305" spans="2:10" x14ac:dyDescent="0.25">
      <c r="B1305" s="1" t="s">
        <v>3227</v>
      </c>
      <c r="C1305" s="1" t="s">
        <v>5583</v>
      </c>
      <c r="D1305" s="1" t="s">
        <v>5584</v>
      </c>
      <c r="E1305" s="1">
        <v>60</v>
      </c>
      <c r="F1305" s="1" t="s">
        <v>5919</v>
      </c>
      <c r="G1305" s="1" t="s">
        <v>5922</v>
      </c>
      <c r="H1305" s="1" t="s">
        <v>5923</v>
      </c>
      <c r="I1305" s="1" t="s">
        <v>3233</v>
      </c>
      <c r="J1305" s="1">
        <v>103.13</v>
      </c>
    </row>
    <row r="1306" spans="2:10" x14ac:dyDescent="0.25">
      <c r="B1306" s="1" t="s">
        <v>3227</v>
      </c>
      <c r="C1306" s="1" t="s">
        <v>5583</v>
      </c>
      <c r="D1306" s="1" t="s">
        <v>5584</v>
      </c>
      <c r="E1306" s="1">
        <v>60</v>
      </c>
      <c r="F1306" s="1" t="s">
        <v>5919</v>
      </c>
      <c r="G1306" s="1" t="s">
        <v>5924</v>
      </c>
      <c r="H1306" s="1" t="s">
        <v>5925</v>
      </c>
      <c r="I1306" s="1" t="s">
        <v>3233</v>
      </c>
      <c r="J1306" s="1">
        <v>103.23</v>
      </c>
    </row>
    <row r="1307" spans="2:10" x14ac:dyDescent="0.25">
      <c r="B1307" s="1" t="s">
        <v>3227</v>
      </c>
      <c r="C1307" s="1" t="s">
        <v>5583</v>
      </c>
      <c r="D1307" s="1" t="s">
        <v>5584</v>
      </c>
      <c r="E1307" s="1">
        <v>60</v>
      </c>
      <c r="F1307" s="1" t="s">
        <v>5919</v>
      </c>
      <c r="G1307" s="1" t="s">
        <v>5926</v>
      </c>
      <c r="H1307" s="1" t="s">
        <v>5927</v>
      </c>
      <c r="I1307" s="1" t="s">
        <v>3233</v>
      </c>
      <c r="J1307" s="1">
        <v>71.209999999999994</v>
      </c>
    </row>
    <row r="1308" spans="2:10" x14ac:dyDescent="0.25">
      <c r="B1308" s="1" t="s">
        <v>3227</v>
      </c>
      <c r="C1308" s="1" t="s">
        <v>5583</v>
      </c>
      <c r="D1308" s="1" t="s">
        <v>5584</v>
      </c>
      <c r="E1308" s="1">
        <v>60</v>
      </c>
      <c r="F1308" s="1" t="s">
        <v>5919</v>
      </c>
      <c r="G1308" s="1" t="s">
        <v>5928</v>
      </c>
      <c r="H1308" s="1" t="s">
        <v>5929</v>
      </c>
      <c r="I1308" s="1" t="s">
        <v>3233</v>
      </c>
      <c r="J1308" s="1">
        <v>15.01</v>
      </c>
    </row>
    <row r="1309" spans="2:10" x14ac:dyDescent="0.25">
      <c r="B1309" s="1" t="s">
        <v>3227</v>
      </c>
      <c r="C1309" s="1" t="s">
        <v>5583</v>
      </c>
      <c r="D1309" s="1" t="s">
        <v>5584</v>
      </c>
      <c r="E1309" s="1">
        <v>60</v>
      </c>
      <c r="F1309" s="1" t="s">
        <v>5919</v>
      </c>
      <c r="G1309" s="1" t="s">
        <v>5930</v>
      </c>
      <c r="H1309" s="1" t="s">
        <v>5931</v>
      </c>
      <c r="I1309" s="1" t="s">
        <v>3233</v>
      </c>
      <c r="J1309" s="1">
        <v>34.28</v>
      </c>
    </row>
    <row r="1310" spans="2:10" x14ac:dyDescent="0.25">
      <c r="B1310" s="1" t="s">
        <v>3227</v>
      </c>
      <c r="C1310" s="1" t="s">
        <v>5583</v>
      </c>
      <c r="D1310" s="1" t="s">
        <v>5584</v>
      </c>
      <c r="E1310" s="1">
        <v>60</v>
      </c>
      <c r="F1310" s="1" t="s">
        <v>5919</v>
      </c>
      <c r="G1310" s="1" t="s">
        <v>5932</v>
      </c>
      <c r="H1310" s="1" t="s">
        <v>5933</v>
      </c>
      <c r="I1310" s="1" t="s">
        <v>3233</v>
      </c>
      <c r="J1310" s="1">
        <v>10.9</v>
      </c>
    </row>
    <row r="1311" spans="2:10" x14ac:dyDescent="0.25">
      <c r="B1311" s="1" t="s">
        <v>3227</v>
      </c>
      <c r="C1311" s="1" t="s">
        <v>5934</v>
      </c>
      <c r="D1311" s="1" t="s">
        <v>36</v>
      </c>
      <c r="E1311" s="1">
        <v>67</v>
      </c>
      <c r="F1311" s="1" t="s">
        <v>5935</v>
      </c>
      <c r="G1311" s="1" t="s">
        <v>5936</v>
      </c>
      <c r="H1311" s="1" t="s">
        <v>5937</v>
      </c>
      <c r="I1311" s="1" t="s">
        <v>3445</v>
      </c>
      <c r="J1311" s="1">
        <v>0.87</v>
      </c>
    </row>
    <row r="1312" spans="2:10" x14ac:dyDescent="0.25">
      <c r="B1312" s="1" t="s">
        <v>3227</v>
      </c>
      <c r="C1312" s="1" t="s">
        <v>5934</v>
      </c>
      <c r="D1312" s="1" t="s">
        <v>36</v>
      </c>
      <c r="E1312" s="1">
        <v>67</v>
      </c>
      <c r="F1312" s="1" t="s">
        <v>5935</v>
      </c>
      <c r="G1312" s="1" t="s">
        <v>5938</v>
      </c>
      <c r="H1312" s="1" t="s">
        <v>5939</v>
      </c>
      <c r="I1312" s="1" t="s">
        <v>3445</v>
      </c>
      <c r="J1312" s="1">
        <v>1.96</v>
      </c>
    </row>
    <row r="1313" spans="2:10" x14ac:dyDescent="0.25">
      <c r="B1313" s="1" t="s">
        <v>3227</v>
      </c>
      <c r="C1313" s="1" t="s">
        <v>5934</v>
      </c>
      <c r="D1313" s="1" t="s">
        <v>36</v>
      </c>
      <c r="E1313" s="1">
        <v>67</v>
      </c>
      <c r="F1313" s="1" t="s">
        <v>5935</v>
      </c>
      <c r="G1313" s="1" t="s">
        <v>5940</v>
      </c>
      <c r="H1313" s="1" t="s">
        <v>5941</v>
      </c>
      <c r="I1313" s="1" t="s">
        <v>3445</v>
      </c>
      <c r="J1313" s="1">
        <v>2.1</v>
      </c>
    </row>
    <row r="1314" spans="2:10" x14ac:dyDescent="0.25">
      <c r="B1314" s="1" t="s">
        <v>3227</v>
      </c>
      <c r="C1314" s="1" t="s">
        <v>5934</v>
      </c>
      <c r="D1314" s="1" t="s">
        <v>36</v>
      </c>
      <c r="E1314" s="1">
        <v>67</v>
      </c>
      <c r="F1314" s="1" t="s">
        <v>5935</v>
      </c>
      <c r="G1314" s="1" t="s">
        <v>5942</v>
      </c>
      <c r="H1314" s="1" t="s">
        <v>5943</v>
      </c>
      <c r="I1314" s="1" t="s">
        <v>3445</v>
      </c>
      <c r="J1314" s="1">
        <v>2.67</v>
      </c>
    </row>
    <row r="1315" spans="2:10" x14ac:dyDescent="0.25">
      <c r="B1315" s="1" t="s">
        <v>3227</v>
      </c>
      <c r="C1315" s="1" t="s">
        <v>5934</v>
      </c>
      <c r="D1315" s="1" t="s">
        <v>36</v>
      </c>
      <c r="E1315" s="1">
        <v>66</v>
      </c>
      <c r="F1315" s="1" t="s">
        <v>5944</v>
      </c>
      <c r="G1315" s="1" t="s">
        <v>5945</v>
      </c>
      <c r="H1315" s="1" t="s">
        <v>5946</v>
      </c>
      <c r="I1315" s="1" t="s">
        <v>3233</v>
      </c>
      <c r="J1315" s="1">
        <v>5.37</v>
      </c>
    </row>
    <row r="1316" spans="2:10" x14ac:dyDescent="0.25">
      <c r="B1316" s="1" t="s">
        <v>3227</v>
      </c>
      <c r="C1316" s="1" t="s">
        <v>5934</v>
      </c>
      <c r="D1316" s="1" t="s">
        <v>36</v>
      </c>
      <c r="E1316" s="1">
        <v>66</v>
      </c>
      <c r="F1316" s="1" t="s">
        <v>5944</v>
      </c>
      <c r="G1316" s="1" t="s">
        <v>5947</v>
      </c>
      <c r="H1316" s="1" t="s">
        <v>5948</v>
      </c>
      <c r="I1316" s="1" t="s">
        <v>3233</v>
      </c>
      <c r="J1316" s="1">
        <v>5.37</v>
      </c>
    </row>
    <row r="1317" spans="2:10" x14ac:dyDescent="0.25">
      <c r="B1317" s="1" t="s">
        <v>3227</v>
      </c>
      <c r="C1317" s="1" t="s">
        <v>5934</v>
      </c>
      <c r="D1317" s="1" t="s">
        <v>36</v>
      </c>
      <c r="E1317" s="1">
        <v>66</v>
      </c>
      <c r="F1317" s="1" t="s">
        <v>5944</v>
      </c>
      <c r="G1317" s="1" t="s">
        <v>5949</v>
      </c>
      <c r="H1317" s="1" t="s">
        <v>5950</v>
      </c>
      <c r="I1317" s="1" t="s">
        <v>3233</v>
      </c>
      <c r="J1317" s="1">
        <v>5.37</v>
      </c>
    </row>
    <row r="1318" spans="2:10" x14ac:dyDescent="0.25">
      <c r="B1318" s="1" t="s">
        <v>3227</v>
      </c>
      <c r="C1318" s="1" t="s">
        <v>5934</v>
      </c>
      <c r="D1318" s="1" t="s">
        <v>36</v>
      </c>
      <c r="E1318" s="1">
        <v>66</v>
      </c>
      <c r="F1318" s="1" t="s">
        <v>5944</v>
      </c>
      <c r="G1318" s="1" t="s">
        <v>5951</v>
      </c>
      <c r="H1318" s="1" t="s">
        <v>5952</v>
      </c>
      <c r="I1318" s="1" t="s">
        <v>3233</v>
      </c>
      <c r="J1318" s="1">
        <v>5.37</v>
      </c>
    </row>
    <row r="1319" spans="2:10" x14ac:dyDescent="0.25">
      <c r="B1319" s="1" t="s">
        <v>3227</v>
      </c>
      <c r="C1319" s="1" t="s">
        <v>5934</v>
      </c>
      <c r="D1319" s="1" t="s">
        <v>36</v>
      </c>
      <c r="E1319" s="1">
        <v>66</v>
      </c>
      <c r="F1319" s="1" t="s">
        <v>5944</v>
      </c>
      <c r="G1319" s="1" t="s">
        <v>5953</v>
      </c>
      <c r="H1319" s="1" t="s">
        <v>5954</v>
      </c>
      <c r="I1319" s="1" t="s">
        <v>3233</v>
      </c>
      <c r="J1319" s="1">
        <v>8.26</v>
      </c>
    </row>
    <row r="1320" spans="2:10" x14ac:dyDescent="0.25">
      <c r="B1320" s="1" t="s">
        <v>3227</v>
      </c>
      <c r="C1320" s="1" t="s">
        <v>5934</v>
      </c>
      <c r="D1320" s="1" t="s">
        <v>36</v>
      </c>
      <c r="E1320" s="1">
        <v>66</v>
      </c>
      <c r="F1320" s="1" t="s">
        <v>5944</v>
      </c>
      <c r="G1320" s="1" t="s">
        <v>5955</v>
      </c>
      <c r="H1320" s="1" t="s">
        <v>5956</v>
      </c>
      <c r="I1320" s="1" t="s">
        <v>3233</v>
      </c>
      <c r="J1320" s="1">
        <v>14.29</v>
      </c>
    </row>
    <row r="1321" spans="2:10" x14ac:dyDescent="0.25">
      <c r="B1321" s="1" t="s">
        <v>3227</v>
      </c>
      <c r="C1321" s="1" t="s">
        <v>5934</v>
      </c>
      <c r="D1321" s="1" t="s">
        <v>36</v>
      </c>
      <c r="E1321" s="1">
        <v>68</v>
      </c>
      <c r="F1321" s="1" t="s">
        <v>5957</v>
      </c>
      <c r="G1321" s="1" t="s">
        <v>5958</v>
      </c>
      <c r="H1321" s="1" t="s">
        <v>5959</v>
      </c>
      <c r="I1321" s="1" t="s">
        <v>3233</v>
      </c>
      <c r="J1321" s="1">
        <v>12.78</v>
      </c>
    </row>
    <row r="1322" spans="2:10" x14ac:dyDescent="0.25">
      <c r="B1322" s="1" t="s">
        <v>3227</v>
      </c>
      <c r="C1322" s="1" t="s">
        <v>5934</v>
      </c>
      <c r="D1322" s="1" t="s">
        <v>36</v>
      </c>
      <c r="E1322" s="1">
        <v>68</v>
      </c>
      <c r="F1322" s="1" t="s">
        <v>5957</v>
      </c>
      <c r="G1322" s="1" t="s">
        <v>5960</v>
      </c>
      <c r="H1322" s="1" t="s">
        <v>5961</v>
      </c>
      <c r="I1322" s="1" t="s">
        <v>3233</v>
      </c>
      <c r="J1322" s="1">
        <v>6.87</v>
      </c>
    </row>
    <row r="1323" spans="2:10" x14ac:dyDescent="0.25">
      <c r="B1323" s="1" t="s">
        <v>3227</v>
      </c>
      <c r="C1323" s="1" t="s">
        <v>5934</v>
      </c>
      <c r="D1323" s="1" t="s">
        <v>36</v>
      </c>
      <c r="E1323" s="1">
        <v>68</v>
      </c>
      <c r="F1323" s="1" t="s">
        <v>5957</v>
      </c>
      <c r="G1323" s="1" t="s">
        <v>5962</v>
      </c>
      <c r="H1323" s="1" t="s">
        <v>5963</v>
      </c>
      <c r="I1323" s="1" t="s">
        <v>3233</v>
      </c>
      <c r="J1323" s="1">
        <v>6.09</v>
      </c>
    </row>
    <row r="1324" spans="2:10" x14ac:dyDescent="0.25">
      <c r="B1324" s="1" t="s">
        <v>3227</v>
      </c>
      <c r="C1324" s="1" t="s">
        <v>5934</v>
      </c>
      <c r="D1324" s="1" t="s">
        <v>36</v>
      </c>
      <c r="E1324" s="1">
        <v>68</v>
      </c>
      <c r="F1324" s="1" t="s">
        <v>5957</v>
      </c>
      <c r="G1324" s="1" t="s">
        <v>5964</v>
      </c>
      <c r="H1324" s="1" t="s">
        <v>5965</v>
      </c>
      <c r="I1324" s="1" t="s">
        <v>3233</v>
      </c>
      <c r="J1324" s="1">
        <v>8.09</v>
      </c>
    </row>
    <row r="1325" spans="2:10" x14ac:dyDescent="0.25">
      <c r="B1325" s="1" t="s">
        <v>3227</v>
      </c>
      <c r="C1325" s="1" t="s">
        <v>5934</v>
      </c>
      <c r="D1325" s="1" t="s">
        <v>36</v>
      </c>
      <c r="E1325" s="1">
        <v>68</v>
      </c>
      <c r="F1325" s="1" t="s">
        <v>5957</v>
      </c>
      <c r="G1325" s="1" t="s">
        <v>5966</v>
      </c>
      <c r="H1325" s="1" t="s">
        <v>5967</v>
      </c>
      <c r="I1325" s="1" t="s">
        <v>3233</v>
      </c>
      <c r="J1325" s="1">
        <v>10.54</v>
      </c>
    </row>
    <row r="1326" spans="2:10" x14ac:dyDescent="0.25">
      <c r="B1326" s="1" t="s">
        <v>3227</v>
      </c>
      <c r="C1326" s="1" t="s">
        <v>5934</v>
      </c>
      <c r="D1326" s="1" t="s">
        <v>36</v>
      </c>
      <c r="E1326" s="1">
        <v>97</v>
      </c>
      <c r="F1326" s="1" t="s">
        <v>5317</v>
      </c>
      <c r="G1326" s="1" t="s">
        <v>5968</v>
      </c>
      <c r="H1326" s="1" t="s">
        <v>5969</v>
      </c>
      <c r="I1326" s="1" t="s">
        <v>3233</v>
      </c>
      <c r="J1326" s="1">
        <v>6.47</v>
      </c>
    </row>
    <row r="1327" spans="2:10" x14ac:dyDescent="0.25">
      <c r="B1327" s="1" t="s">
        <v>3227</v>
      </c>
      <c r="C1327" s="1" t="s">
        <v>5934</v>
      </c>
      <c r="D1327" s="1" t="s">
        <v>36</v>
      </c>
      <c r="E1327" s="1">
        <v>97</v>
      </c>
      <c r="F1327" s="1" t="s">
        <v>5317</v>
      </c>
      <c r="G1327" s="1" t="s">
        <v>5970</v>
      </c>
      <c r="H1327" s="1" t="s">
        <v>5971</v>
      </c>
      <c r="I1327" s="1" t="s">
        <v>3233</v>
      </c>
      <c r="J1327" s="1">
        <v>2.9</v>
      </c>
    </row>
    <row r="1328" spans="2:10" x14ac:dyDescent="0.25">
      <c r="B1328" s="1" t="s">
        <v>3227</v>
      </c>
      <c r="C1328" s="1" t="s">
        <v>5934</v>
      </c>
      <c r="D1328" s="1" t="s">
        <v>36</v>
      </c>
      <c r="E1328" s="1">
        <v>97</v>
      </c>
      <c r="F1328" s="1" t="s">
        <v>5317</v>
      </c>
      <c r="G1328" s="1" t="s">
        <v>5972</v>
      </c>
      <c r="H1328" s="1" t="s">
        <v>5973</v>
      </c>
      <c r="I1328" s="1" t="s">
        <v>3233</v>
      </c>
      <c r="J1328" s="1">
        <v>0.26</v>
      </c>
    </row>
    <row r="1329" spans="2:10" x14ac:dyDescent="0.25">
      <c r="B1329" s="1" t="s">
        <v>3227</v>
      </c>
      <c r="C1329" s="1" t="s">
        <v>5934</v>
      </c>
      <c r="D1329" s="1" t="s">
        <v>36</v>
      </c>
      <c r="E1329" s="1">
        <v>97</v>
      </c>
      <c r="F1329" s="1" t="s">
        <v>5317</v>
      </c>
      <c r="G1329" s="1" t="s">
        <v>5974</v>
      </c>
      <c r="H1329" s="1" t="s">
        <v>5975</v>
      </c>
      <c r="I1329" s="1" t="s">
        <v>3233</v>
      </c>
      <c r="J1329" s="1">
        <v>2.2000000000000002</v>
      </c>
    </row>
    <row r="1330" spans="2:10" x14ac:dyDescent="0.25">
      <c r="B1330" s="1" t="s">
        <v>3227</v>
      </c>
      <c r="C1330" s="1" t="s">
        <v>5934</v>
      </c>
      <c r="D1330" s="1" t="s">
        <v>36</v>
      </c>
      <c r="E1330" s="1">
        <v>97</v>
      </c>
      <c r="F1330" s="1" t="s">
        <v>5317</v>
      </c>
      <c r="G1330" s="1" t="s">
        <v>5976</v>
      </c>
      <c r="H1330" s="1" t="s">
        <v>5977</v>
      </c>
      <c r="I1330" s="1" t="s">
        <v>3233</v>
      </c>
      <c r="J1330" s="1">
        <v>9.69</v>
      </c>
    </row>
    <row r="1331" spans="2:10" x14ac:dyDescent="0.25">
      <c r="B1331" s="1" t="s">
        <v>3227</v>
      </c>
      <c r="C1331" s="1" t="s">
        <v>5934</v>
      </c>
      <c r="D1331" s="1" t="s">
        <v>36</v>
      </c>
      <c r="E1331" s="1">
        <v>97</v>
      </c>
      <c r="F1331" s="1" t="s">
        <v>5317</v>
      </c>
      <c r="G1331" s="1" t="s">
        <v>5978</v>
      </c>
      <c r="H1331" s="1" t="s">
        <v>5979</v>
      </c>
      <c r="I1331" s="1" t="s">
        <v>3233</v>
      </c>
      <c r="J1331" s="1">
        <v>1.6</v>
      </c>
    </row>
    <row r="1332" spans="2:10" x14ac:dyDescent="0.25">
      <c r="B1332" s="1" t="s">
        <v>3227</v>
      </c>
      <c r="C1332" s="1" t="s">
        <v>5934</v>
      </c>
      <c r="D1332" s="1" t="s">
        <v>36</v>
      </c>
      <c r="E1332" s="1">
        <v>97</v>
      </c>
      <c r="F1332" s="1" t="s">
        <v>5317</v>
      </c>
      <c r="G1332" s="1" t="s">
        <v>5980</v>
      </c>
      <c r="H1332" s="1" t="s">
        <v>5981</v>
      </c>
      <c r="I1332" s="1" t="s">
        <v>3233</v>
      </c>
      <c r="J1332" s="1">
        <v>2.54</v>
      </c>
    </row>
    <row r="1333" spans="2:10" x14ac:dyDescent="0.25">
      <c r="B1333" s="1" t="s">
        <v>3227</v>
      </c>
      <c r="C1333" s="1" t="s">
        <v>5934</v>
      </c>
      <c r="D1333" s="1" t="s">
        <v>36</v>
      </c>
      <c r="E1333" s="1">
        <v>97</v>
      </c>
      <c r="F1333" s="1" t="s">
        <v>5317</v>
      </c>
      <c r="G1333" s="1" t="s">
        <v>5982</v>
      </c>
      <c r="H1333" s="1" t="s">
        <v>5983</v>
      </c>
      <c r="I1333" s="1" t="s">
        <v>3233</v>
      </c>
      <c r="J1333" s="1">
        <v>6.38</v>
      </c>
    </row>
    <row r="1334" spans="2:10" x14ac:dyDescent="0.25">
      <c r="B1334" s="1" t="s">
        <v>3227</v>
      </c>
      <c r="C1334" s="1" t="s">
        <v>5934</v>
      </c>
      <c r="D1334" s="1" t="s">
        <v>36</v>
      </c>
      <c r="E1334" s="1">
        <v>97</v>
      </c>
      <c r="F1334" s="1" t="s">
        <v>5317</v>
      </c>
      <c r="G1334" s="1" t="s">
        <v>5984</v>
      </c>
      <c r="H1334" s="1" t="s">
        <v>5985</v>
      </c>
      <c r="I1334" s="1" t="s">
        <v>3233</v>
      </c>
      <c r="J1334" s="1">
        <v>36.01</v>
      </c>
    </row>
    <row r="1335" spans="2:10" x14ac:dyDescent="0.25">
      <c r="B1335" s="1" t="s">
        <v>3227</v>
      </c>
      <c r="C1335" s="1" t="s">
        <v>5934</v>
      </c>
      <c r="D1335" s="1" t="s">
        <v>36</v>
      </c>
      <c r="E1335" s="1">
        <v>97</v>
      </c>
      <c r="F1335" s="1" t="s">
        <v>5317</v>
      </c>
      <c r="G1335" s="1" t="s">
        <v>5986</v>
      </c>
      <c r="H1335" s="1" t="s">
        <v>5987</v>
      </c>
      <c r="I1335" s="1" t="s">
        <v>3233</v>
      </c>
      <c r="J1335" s="1">
        <v>6.07</v>
      </c>
    </row>
    <row r="1336" spans="2:10" x14ac:dyDescent="0.25">
      <c r="B1336" s="1" t="s">
        <v>3227</v>
      </c>
      <c r="C1336" s="1" t="s">
        <v>5934</v>
      </c>
      <c r="D1336" s="1" t="s">
        <v>36</v>
      </c>
      <c r="E1336" s="1">
        <v>97</v>
      </c>
      <c r="F1336" s="1" t="s">
        <v>5317</v>
      </c>
      <c r="G1336" s="1" t="s">
        <v>5988</v>
      </c>
      <c r="H1336" s="1" t="s">
        <v>5989</v>
      </c>
      <c r="I1336" s="1" t="s">
        <v>3233</v>
      </c>
      <c r="J1336" s="1">
        <v>0.61</v>
      </c>
    </row>
    <row r="1337" spans="2:10" x14ac:dyDescent="0.25">
      <c r="B1337" s="1" t="s">
        <v>3227</v>
      </c>
      <c r="C1337" s="1" t="s">
        <v>5934</v>
      </c>
      <c r="D1337" s="1" t="s">
        <v>36</v>
      </c>
      <c r="E1337" s="1">
        <v>97</v>
      </c>
      <c r="F1337" s="1" t="s">
        <v>5317</v>
      </c>
      <c r="G1337" s="1" t="s">
        <v>5990</v>
      </c>
      <c r="H1337" s="1" t="s">
        <v>5991</v>
      </c>
      <c r="I1337" s="1" t="s">
        <v>3233</v>
      </c>
      <c r="J1337" s="1">
        <v>1.05</v>
      </c>
    </row>
    <row r="1338" spans="2:10" x14ac:dyDescent="0.25">
      <c r="B1338" s="1" t="s">
        <v>3227</v>
      </c>
      <c r="C1338" s="1" t="s">
        <v>5992</v>
      </c>
      <c r="D1338" s="1" t="s">
        <v>5993</v>
      </c>
      <c r="E1338" s="1">
        <v>85</v>
      </c>
      <c r="F1338" s="1" t="s">
        <v>5317</v>
      </c>
      <c r="G1338" s="1" t="s">
        <v>5994</v>
      </c>
      <c r="H1338" s="1" t="s">
        <v>5995</v>
      </c>
      <c r="I1338" s="1" t="s">
        <v>3233</v>
      </c>
      <c r="J1338" s="1">
        <v>988.68</v>
      </c>
    </row>
    <row r="1339" spans="2:10" x14ac:dyDescent="0.25">
      <c r="B1339" s="1" t="s">
        <v>3227</v>
      </c>
      <c r="C1339" s="1" t="s">
        <v>5992</v>
      </c>
      <c r="D1339" s="1" t="s">
        <v>5993</v>
      </c>
      <c r="E1339" s="1">
        <v>85</v>
      </c>
      <c r="F1339" s="1" t="s">
        <v>5317</v>
      </c>
      <c r="G1339" s="1" t="s">
        <v>5996</v>
      </c>
      <c r="H1339" s="1" t="s">
        <v>5997</v>
      </c>
      <c r="I1339" s="1" t="s">
        <v>3233</v>
      </c>
      <c r="J1339" s="1">
        <v>3635.79</v>
      </c>
    </row>
    <row r="1340" spans="2:10" x14ac:dyDescent="0.25">
      <c r="B1340" s="1" t="s">
        <v>3227</v>
      </c>
      <c r="C1340" s="1" t="s">
        <v>5992</v>
      </c>
      <c r="D1340" s="1" t="s">
        <v>5993</v>
      </c>
      <c r="E1340" s="1">
        <v>85</v>
      </c>
      <c r="F1340" s="1" t="s">
        <v>5317</v>
      </c>
      <c r="G1340" s="1" t="s">
        <v>5998</v>
      </c>
      <c r="H1340" s="1" t="s">
        <v>5999</v>
      </c>
      <c r="I1340" s="1" t="s">
        <v>3233</v>
      </c>
      <c r="J1340" s="1">
        <v>889.96</v>
      </c>
    </row>
    <row r="1341" spans="2:10" x14ac:dyDescent="0.25">
      <c r="B1341" s="1" t="s">
        <v>3227</v>
      </c>
      <c r="C1341" s="1" t="s">
        <v>5992</v>
      </c>
      <c r="D1341" s="1" t="s">
        <v>5993</v>
      </c>
      <c r="E1341" s="1">
        <v>85</v>
      </c>
      <c r="F1341" s="1" t="s">
        <v>5317</v>
      </c>
      <c r="G1341" s="1" t="s">
        <v>6000</v>
      </c>
      <c r="H1341" s="1" t="s">
        <v>6001</v>
      </c>
      <c r="I1341" s="1" t="s">
        <v>3233</v>
      </c>
      <c r="J1341" s="1">
        <v>793.67</v>
      </c>
    </row>
    <row r="1342" spans="2:10" x14ac:dyDescent="0.25">
      <c r="B1342" s="1" t="s">
        <v>3227</v>
      </c>
      <c r="C1342" s="1" t="s">
        <v>5992</v>
      </c>
      <c r="D1342" s="1" t="s">
        <v>5993</v>
      </c>
      <c r="E1342" s="1">
        <v>85</v>
      </c>
      <c r="F1342" s="1" t="s">
        <v>5317</v>
      </c>
      <c r="G1342" s="1" t="s">
        <v>6002</v>
      </c>
      <c r="H1342" s="1" t="s">
        <v>6003</v>
      </c>
      <c r="I1342" s="1" t="s">
        <v>3233</v>
      </c>
      <c r="J1342" s="1">
        <v>727.17</v>
      </c>
    </row>
    <row r="1343" spans="2:10" x14ac:dyDescent="0.25">
      <c r="B1343" s="1" t="s">
        <v>3227</v>
      </c>
      <c r="C1343" s="1" t="s">
        <v>5992</v>
      </c>
      <c r="D1343" s="1" t="s">
        <v>5993</v>
      </c>
      <c r="E1343" s="1">
        <v>85</v>
      </c>
      <c r="F1343" s="1" t="s">
        <v>5317</v>
      </c>
      <c r="G1343" s="1" t="s">
        <v>6004</v>
      </c>
      <c r="H1343" s="1" t="s">
        <v>6005</v>
      </c>
      <c r="I1343" s="1" t="s">
        <v>3233</v>
      </c>
      <c r="J1343" s="1">
        <v>568.17999999999995</v>
      </c>
    </row>
    <row r="1344" spans="2:10" x14ac:dyDescent="0.25">
      <c r="B1344" s="1" t="s">
        <v>3227</v>
      </c>
      <c r="C1344" s="1" t="s">
        <v>5992</v>
      </c>
      <c r="D1344" s="1" t="s">
        <v>5993</v>
      </c>
      <c r="E1344" s="1">
        <v>85</v>
      </c>
      <c r="F1344" s="1" t="s">
        <v>5317</v>
      </c>
      <c r="G1344" s="1" t="s">
        <v>6006</v>
      </c>
      <c r="H1344" s="1" t="s">
        <v>6007</v>
      </c>
      <c r="I1344" s="1" t="s">
        <v>3233</v>
      </c>
      <c r="J1344" s="1">
        <v>1009.54</v>
      </c>
    </row>
    <row r="1345" spans="2:10" x14ac:dyDescent="0.25">
      <c r="B1345" s="1" t="s">
        <v>3227</v>
      </c>
      <c r="C1345" s="1" t="s">
        <v>5992</v>
      </c>
      <c r="D1345" s="1" t="s">
        <v>5993</v>
      </c>
      <c r="E1345" s="1">
        <v>85</v>
      </c>
      <c r="F1345" s="1" t="s">
        <v>5317</v>
      </c>
      <c r="G1345" s="1" t="s">
        <v>6008</v>
      </c>
      <c r="H1345" s="1" t="s">
        <v>6009</v>
      </c>
      <c r="I1345" s="1" t="s">
        <v>3233</v>
      </c>
      <c r="J1345" s="1">
        <v>2000</v>
      </c>
    </row>
    <row r="1346" spans="2:10" x14ac:dyDescent="0.25">
      <c r="B1346" s="1" t="s">
        <v>3227</v>
      </c>
      <c r="C1346" s="1" t="s">
        <v>5992</v>
      </c>
      <c r="D1346" s="1" t="s">
        <v>5993</v>
      </c>
      <c r="E1346" s="1">
        <v>85</v>
      </c>
      <c r="F1346" s="1" t="s">
        <v>5317</v>
      </c>
      <c r="G1346" s="1" t="s">
        <v>6010</v>
      </c>
      <c r="H1346" s="1" t="s">
        <v>6011</v>
      </c>
      <c r="I1346" s="1" t="s">
        <v>3233</v>
      </c>
      <c r="J1346" s="1">
        <v>602.51</v>
      </c>
    </row>
    <row r="1347" spans="2:10" x14ac:dyDescent="0.25">
      <c r="B1347" s="1" t="s">
        <v>3227</v>
      </c>
      <c r="C1347" s="1" t="s">
        <v>5992</v>
      </c>
      <c r="D1347" s="1" t="s">
        <v>5993</v>
      </c>
      <c r="E1347" s="1">
        <v>85</v>
      </c>
      <c r="F1347" s="1" t="s">
        <v>5317</v>
      </c>
      <c r="G1347" s="1" t="s">
        <v>6012</v>
      </c>
      <c r="H1347" s="1" t="s">
        <v>6013</v>
      </c>
      <c r="I1347" s="1" t="s">
        <v>3233</v>
      </c>
      <c r="J1347" s="1">
        <v>12071.14</v>
      </c>
    </row>
    <row r="1348" spans="2:10" x14ac:dyDescent="0.25">
      <c r="B1348" s="1" t="s">
        <v>3227</v>
      </c>
      <c r="C1348" s="1" t="s">
        <v>5992</v>
      </c>
      <c r="D1348" s="1" t="s">
        <v>5993</v>
      </c>
      <c r="E1348" s="1">
        <v>85</v>
      </c>
      <c r="F1348" s="1" t="s">
        <v>5317</v>
      </c>
      <c r="G1348" s="1" t="s">
        <v>6014</v>
      </c>
      <c r="H1348" s="1" t="s">
        <v>6015</v>
      </c>
      <c r="I1348" s="1" t="s">
        <v>3233</v>
      </c>
      <c r="J1348" s="1">
        <v>710.44</v>
      </c>
    </row>
    <row r="1349" spans="2:10" x14ac:dyDescent="0.25">
      <c r="B1349" s="1" t="s">
        <v>3227</v>
      </c>
      <c r="C1349" s="1" t="s">
        <v>5992</v>
      </c>
      <c r="D1349" s="1" t="s">
        <v>5993</v>
      </c>
      <c r="E1349" s="1">
        <v>85</v>
      </c>
      <c r="F1349" s="1" t="s">
        <v>5317</v>
      </c>
      <c r="G1349" s="1" t="s">
        <v>6016</v>
      </c>
      <c r="H1349" s="1" t="s">
        <v>6017</v>
      </c>
      <c r="I1349" s="1" t="s">
        <v>3233</v>
      </c>
      <c r="J1349" s="1">
        <v>880.88</v>
      </c>
    </row>
    <row r="1350" spans="2:10" x14ac:dyDescent="0.25">
      <c r="B1350" s="1" t="s">
        <v>3227</v>
      </c>
      <c r="C1350" s="1" t="s">
        <v>5992</v>
      </c>
      <c r="D1350" s="1" t="s">
        <v>5993</v>
      </c>
      <c r="E1350" s="1">
        <v>85</v>
      </c>
      <c r="F1350" s="1" t="s">
        <v>5317</v>
      </c>
      <c r="G1350" s="1" t="s">
        <v>6018</v>
      </c>
      <c r="H1350" s="1" t="s">
        <v>6019</v>
      </c>
      <c r="I1350" s="1" t="s">
        <v>3233</v>
      </c>
      <c r="J1350" s="1">
        <v>1048.98</v>
      </c>
    </row>
    <row r="1351" spans="2:10" x14ac:dyDescent="0.25">
      <c r="B1351" s="1" t="s">
        <v>3227</v>
      </c>
      <c r="C1351" s="1" t="s">
        <v>5992</v>
      </c>
      <c r="D1351" s="1" t="s">
        <v>5993</v>
      </c>
      <c r="E1351" s="1">
        <v>85</v>
      </c>
      <c r="F1351" s="1" t="s">
        <v>5317</v>
      </c>
      <c r="G1351" s="1" t="s">
        <v>6020</v>
      </c>
      <c r="H1351" s="1" t="s">
        <v>6021</v>
      </c>
      <c r="I1351" s="1" t="s">
        <v>3233</v>
      </c>
      <c r="J1351" s="1">
        <v>29.24</v>
      </c>
    </row>
    <row r="1352" spans="2:10" x14ac:dyDescent="0.25">
      <c r="B1352" s="1" t="s">
        <v>3227</v>
      </c>
      <c r="C1352" s="1" t="s">
        <v>5992</v>
      </c>
      <c r="D1352" s="1" t="s">
        <v>5993</v>
      </c>
      <c r="E1352" s="1">
        <v>85</v>
      </c>
      <c r="F1352" s="1" t="s">
        <v>5317</v>
      </c>
      <c r="G1352" s="1" t="s">
        <v>6022</v>
      </c>
      <c r="H1352" s="1" t="s">
        <v>6023</v>
      </c>
      <c r="I1352" s="1" t="s">
        <v>3233</v>
      </c>
      <c r="J1352" s="1">
        <v>69.92</v>
      </c>
    </row>
    <row r="1353" spans="2:10" x14ac:dyDescent="0.25">
      <c r="B1353" s="1" t="s">
        <v>3227</v>
      </c>
      <c r="C1353" s="1" t="s">
        <v>5992</v>
      </c>
      <c r="D1353" s="1" t="s">
        <v>5993</v>
      </c>
      <c r="E1353" s="1">
        <v>85</v>
      </c>
      <c r="F1353" s="1" t="s">
        <v>5317</v>
      </c>
      <c r="G1353" s="1" t="s">
        <v>6024</v>
      </c>
      <c r="H1353" s="1" t="s">
        <v>6025</v>
      </c>
      <c r="I1353" s="1" t="s">
        <v>3233</v>
      </c>
      <c r="J1353" s="1">
        <v>993.55</v>
      </c>
    </row>
    <row r="1354" spans="2:10" x14ac:dyDescent="0.25">
      <c r="B1354" s="1" t="s">
        <v>3227</v>
      </c>
      <c r="C1354" s="1" t="s">
        <v>5992</v>
      </c>
      <c r="D1354" s="1" t="s">
        <v>5993</v>
      </c>
      <c r="E1354" s="1">
        <v>85</v>
      </c>
      <c r="F1354" s="1" t="s">
        <v>5317</v>
      </c>
      <c r="G1354" s="1" t="s">
        <v>6026</v>
      </c>
      <c r="H1354" s="1" t="s">
        <v>6027</v>
      </c>
      <c r="I1354" s="1" t="s">
        <v>3233</v>
      </c>
      <c r="J1354" s="1">
        <v>41.11</v>
      </c>
    </row>
    <row r="1355" spans="2:10" x14ac:dyDescent="0.25">
      <c r="B1355" s="1" t="s">
        <v>3227</v>
      </c>
      <c r="C1355" s="1" t="s">
        <v>5992</v>
      </c>
      <c r="D1355" s="1" t="s">
        <v>5993</v>
      </c>
      <c r="E1355" s="1">
        <v>85</v>
      </c>
      <c r="F1355" s="1" t="s">
        <v>5317</v>
      </c>
      <c r="G1355" s="1" t="s">
        <v>6028</v>
      </c>
      <c r="H1355" s="1" t="s">
        <v>6029</v>
      </c>
      <c r="I1355" s="1" t="s">
        <v>3233</v>
      </c>
      <c r="J1355" s="1">
        <v>56.36</v>
      </c>
    </row>
    <row r="1356" spans="2:10" x14ac:dyDescent="0.25">
      <c r="B1356" s="1" t="s">
        <v>3227</v>
      </c>
      <c r="C1356" s="1" t="s">
        <v>5992</v>
      </c>
      <c r="D1356" s="1" t="s">
        <v>5993</v>
      </c>
      <c r="E1356" s="1">
        <v>85</v>
      </c>
      <c r="F1356" s="1" t="s">
        <v>5317</v>
      </c>
      <c r="G1356" s="1" t="s">
        <v>6030</v>
      </c>
      <c r="H1356" s="1" t="s">
        <v>6031</v>
      </c>
      <c r="I1356" s="1" t="s">
        <v>3233</v>
      </c>
      <c r="J1356" s="1">
        <v>78.959999999999994</v>
      </c>
    </row>
    <row r="1357" spans="2:10" x14ac:dyDescent="0.25">
      <c r="B1357" s="1" t="s">
        <v>3227</v>
      </c>
      <c r="C1357" s="1" t="s">
        <v>5992</v>
      </c>
      <c r="D1357" s="1" t="s">
        <v>5993</v>
      </c>
      <c r="E1357" s="1">
        <v>85</v>
      </c>
      <c r="F1357" s="1" t="s">
        <v>5317</v>
      </c>
      <c r="G1357" s="1" t="s">
        <v>6032</v>
      </c>
      <c r="H1357" s="1" t="s">
        <v>6033</v>
      </c>
      <c r="I1357" s="1" t="s">
        <v>3233</v>
      </c>
      <c r="J1357" s="1">
        <v>94.86</v>
      </c>
    </row>
    <row r="1358" spans="2:10" x14ac:dyDescent="0.25">
      <c r="B1358" s="1" t="s">
        <v>3227</v>
      </c>
      <c r="C1358" s="1" t="s">
        <v>5992</v>
      </c>
      <c r="D1358" s="1" t="s">
        <v>5993</v>
      </c>
      <c r="E1358" s="1">
        <v>85</v>
      </c>
      <c r="F1358" s="1" t="s">
        <v>5317</v>
      </c>
      <c r="G1358" s="1" t="s">
        <v>6034</v>
      </c>
      <c r="H1358" s="1" t="s">
        <v>6035</v>
      </c>
      <c r="I1358" s="1" t="s">
        <v>3233</v>
      </c>
      <c r="J1358" s="1">
        <v>137.72</v>
      </c>
    </row>
    <row r="1359" spans="2:10" x14ac:dyDescent="0.25">
      <c r="B1359" s="1" t="s">
        <v>3227</v>
      </c>
      <c r="C1359" s="1" t="s">
        <v>5992</v>
      </c>
      <c r="D1359" s="1" t="s">
        <v>5993</v>
      </c>
      <c r="E1359" s="1">
        <v>85</v>
      </c>
      <c r="F1359" s="1" t="s">
        <v>5317</v>
      </c>
      <c r="G1359" s="1" t="s">
        <v>6036</v>
      </c>
      <c r="H1359" s="1" t="s">
        <v>6037</v>
      </c>
      <c r="I1359" s="1" t="s">
        <v>3233</v>
      </c>
      <c r="J1359" s="1">
        <v>182.92</v>
      </c>
    </row>
    <row r="1360" spans="2:10" x14ac:dyDescent="0.25">
      <c r="B1360" s="1" t="s">
        <v>3227</v>
      </c>
      <c r="C1360" s="1" t="s">
        <v>5992</v>
      </c>
      <c r="D1360" s="1" t="s">
        <v>5993</v>
      </c>
      <c r="E1360" s="1">
        <v>85</v>
      </c>
      <c r="F1360" s="1" t="s">
        <v>5317</v>
      </c>
      <c r="G1360" s="1" t="s">
        <v>6038</v>
      </c>
      <c r="H1360" s="1" t="s">
        <v>6039</v>
      </c>
      <c r="I1360" s="1" t="s">
        <v>3233</v>
      </c>
      <c r="J1360" s="1">
        <v>431.45</v>
      </c>
    </row>
    <row r="1361" spans="2:10" x14ac:dyDescent="0.25">
      <c r="B1361" s="1" t="s">
        <v>3227</v>
      </c>
      <c r="C1361" s="1" t="s">
        <v>5992</v>
      </c>
      <c r="D1361" s="1" t="s">
        <v>5993</v>
      </c>
      <c r="E1361" s="1">
        <v>85</v>
      </c>
      <c r="F1361" s="1" t="s">
        <v>5317</v>
      </c>
      <c r="G1361" s="1" t="s">
        <v>6040</v>
      </c>
      <c r="H1361" s="1" t="s">
        <v>6041</v>
      </c>
      <c r="I1361" s="1" t="s">
        <v>3233</v>
      </c>
      <c r="J1361" s="1">
        <v>560.63</v>
      </c>
    </row>
    <row r="1362" spans="2:10" x14ac:dyDescent="0.25">
      <c r="B1362" s="1" t="s">
        <v>3227</v>
      </c>
      <c r="C1362" s="1" t="s">
        <v>5992</v>
      </c>
      <c r="D1362" s="1" t="s">
        <v>5993</v>
      </c>
      <c r="E1362" s="1">
        <v>85</v>
      </c>
      <c r="F1362" s="1" t="s">
        <v>5317</v>
      </c>
      <c r="G1362" s="1" t="s">
        <v>6042</v>
      </c>
      <c r="H1362" s="1" t="s">
        <v>6043</v>
      </c>
      <c r="I1362" s="1" t="s">
        <v>3233</v>
      </c>
      <c r="J1362" s="1">
        <v>24.09</v>
      </c>
    </row>
    <row r="1363" spans="2:10" x14ac:dyDescent="0.25">
      <c r="B1363" s="1" t="s">
        <v>3227</v>
      </c>
      <c r="C1363" s="1" t="s">
        <v>5992</v>
      </c>
      <c r="D1363" s="1" t="s">
        <v>5993</v>
      </c>
      <c r="E1363" s="1">
        <v>85</v>
      </c>
      <c r="F1363" s="1" t="s">
        <v>5317</v>
      </c>
      <c r="G1363" s="1" t="s">
        <v>6044</v>
      </c>
      <c r="H1363" s="1" t="s">
        <v>6045</v>
      </c>
      <c r="I1363" s="1" t="s">
        <v>3233</v>
      </c>
      <c r="J1363" s="1">
        <v>38.28</v>
      </c>
    </row>
    <row r="1364" spans="2:10" x14ac:dyDescent="0.25">
      <c r="B1364" s="1" t="s">
        <v>3227</v>
      </c>
      <c r="C1364" s="1" t="s">
        <v>5992</v>
      </c>
      <c r="D1364" s="1" t="s">
        <v>5993</v>
      </c>
      <c r="E1364" s="1">
        <v>85</v>
      </c>
      <c r="F1364" s="1" t="s">
        <v>5317</v>
      </c>
      <c r="G1364" s="1" t="s">
        <v>6046</v>
      </c>
      <c r="H1364" s="1" t="s">
        <v>6047</v>
      </c>
      <c r="I1364" s="1" t="s">
        <v>3233</v>
      </c>
      <c r="J1364" s="1">
        <v>14328.81</v>
      </c>
    </row>
    <row r="1365" spans="2:10" x14ac:dyDescent="0.25">
      <c r="B1365" s="1" t="s">
        <v>3227</v>
      </c>
      <c r="C1365" s="1" t="s">
        <v>5992</v>
      </c>
      <c r="D1365" s="1" t="s">
        <v>5993</v>
      </c>
      <c r="E1365" s="1">
        <v>84</v>
      </c>
      <c r="F1365" s="1" t="s">
        <v>6048</v>
      </c>
      <c r="G1365" s="1" t="s">
        <v>6049</v>
      </c>
      <c r="H1365" s="1" t="s">
        <v>6050</v>
      </c>
      <c r="I1365" s="1" t="s">
        <v>3233</v>
      </c>
      <c r="J1365" s="1">
        <v>60.08</v>
      </c>
    </row>
    <row r="1366" spans="2:10" x14ac:dyDescent="0.25">
      <c r="B1366" s="1" t="s">
        <v>3227</v>
      </c>
      <c r="C1366" s="1" t="s">
        <v>5992</v>
      </c>
      <c r="D1366" s="1" t="s">
        <v>5993</v>
      </c>
      <c r="E1366" s="1">
        <v>84</v>
      </c>
      <c r="F1366" s="1" t="s">
        <v>6048</v>
      </c>
      <c r="G1366" s="1" t="s">
        <v>6051</v>
      </c>
      <c r="H1366" s="1" t="s">
        <v>6052</v>
      </c>
      <c r="I1366" s="1" t="s">
        <v>3233</v>
      </c>
      <c r="J1366" s="1">
        <v>103.12</v>
      </c>
    </row>
    <row r="1367" spans="2:10" x14ac:dyDescent="0.25">
      <c r="B1367" s="1" t="s">
        <v>3227</v>
      </c>
      <c r="C1367" s="1" t="s">
        <v>5992</v>
      </c>
      <c r="D1367" s="1" t="s">
        <v>5993</v>
      </c>
      <c r="E1367" s="1">
        <v>84</v>
      </c>
      <c r="F1367" s="1" t="s">
        <v>6048</v>
      </c>
      <c r="G1367" s="1" t="s">
        <v>6053</v>
      </c>
      <c r="H1367" s="1" t="s">
        <v>6054</v>
      </c>
      <c r="I1367" s="1" t="s">
        <v>3233</v>
      </c>
      <c r="J1367" s="1">
        <v>85.49</v>
      </c>
    </row>
    <row r="1368" spans="2:10" x14ac:dyDescent="0.25">
      <c r="B1368" s="1" t="s">
        <v>3227</v>
      </c>
      <c r="C1368" s="1" t="s">
        <v>5992</v>
      </c>
      <c r="D1368" s="1" t="s">
        <v>5993</v>
      </c>
      <c r="E1368" s="1">
        <v>83</v>
      </c>
      <c r="F1368" s="1" t="s">
        <v>6055</v>
      </c>
      <c r="G1368" s="1" t="s">
        <v>6056</v>
      </c>
      <c r="H1368" s="1" t="s">
        <v>6057</v>
      </c>
      <c r="I1368" s="1" t="s">
        <v>6058</v>
      </c>
      <c r="J1368" s="1">
        <v>7.52</v>
      </c>
    </row>
    <row r="1369" spans="2:10" x14ac:dyDescent="0.25">
      <c r="B1369" s="1" t="s">
        <v>3227</v>
      </c>
      <c r="C1369" s="1" t="s">
        <v>5992</v>
      </c>
      <c r="D1369" s="1" t="s">
        <v>5993</v>
      </c>
      <c r="E1369" s="1">
        <v>83</v>
      </c>
      <c r="F1369" s="1" t="s">
        <v>6055</v>
      </c>
      <c r="G1369" s="1" t="s">
        <v>6059</v>
      </c>
      <c r="H1369" s="1" t="s">
        <v>6060</v>
      </c>
      <c r="I1369" s="1" t="s">
        <v>6058</v>
      </c>
      <c r="J1369" s="1">
        <v>2.76</v>
      </c>
    </row>
    <row r="1370" spans="2:10" x14ac:dyDescent="0.25">
      <c r="B1370" s="1" t="s">
        <v>3227</v>
      </c>
      <c r="C1370" s="1" t="s">
        <v>5992</v>
      </c>
      <c r="D1370" s="1" t="s">
        <v>5993</v>
      </c>
      <c r="E1370" s="1">
        <v>83</v>
      </c>
      <c r="F1370" s="1" t="s">
        <v>6055</v>
      </c>
      <c r="G1370" s="1" t="s">
        <v>6061</v>
      </c>
      <c r="H1370" s="1" t="s">
        <v>6062</v>
      </c>
      <c r="I1370" s="1" t="s">
        <v>6058</v>
      </c>
      <c r="J1370" s="1">
        <v>3.4</v>
      </c>
    </row>
    <row r="1371" spans="2:10" x14ac:dyDescent="0.25">
      <c r="B1371" s="1" t="s">
        <v>3227</v>
      </c>
      <c r="C1371" s="1" t="s">
        <v>5992</v>
      </c>
      <c r="D1371" s="1" t="s">
        <v>5993</v>
      </c>
      <c r="E1371" s="1">
        <v>83</v>
      </c>
      <c r="F1371" s="1" t="s">
        <v>6055</v>
      </c>
      <c r="G1371" s="1" t="s">
        <v>6063</v>
      </c>
      <c r="H1371" s="1" t="s">
        <v>6064</v>
      </c>
      <c r="I1371" s="1" t="s">
        <v>3233</v>
      </c>
      <c r="J1371" s="1">
        <v>3.59</v>
      </c>
    </row>
    <row r="1372" spans="2:10" x14ac:dyDescent="0.25">
      <c r="B1372" s="1" t="s">
        <v>3227</v>
      </c>
      <c r="C1372" s="1" t="s">
        <v>5992</v>
      </c>
      <c r="D1372" s="1" t="s">
        <v>5993</v>
      </c>
      <c r="E1372" s="1">
        <v>83</v>
      </c>
      <c r="F1372" s="1" t="s">
        <v>6055</v>
      </c>
      <c r="G1372" s="1" t="s">
        <v>6065</v>
      </c>
      <c r="H1372" s="1" t="s">
        <v>6066</v>
      </c>
      <c r="I1372" s="1" t="s">
        <v>3233</v>
      </c>
      <c r="J1372" s="1">
        <v>24.54</v>
      </c>
    </row>
    <row r="1373" spans="2:10" x14ac:dyDescent="0.25">
      <c r="B1373" s="1" t="s">
        <v>3227</v>
      </c>
      <c r="C1373" s="1" t="s">
        <v>5992</v>
      </c>
      <c r="D1373" s="1" t="s">
        <v>5993</v>
      </c>
      <c r="E1373" s="1">
        <v>83</v>
      </c>
      <c r="F1373" s="1" t="s">
        <v>6055</v>
      </c>
      <c r="G1373" s="1" t="s">
        <v>6067</v>
      </c>
      <c r="H1373" s="1" t="s">
        <v>6068</v>
      </c>
      <c r="I1373" s="1" t="s">
        <v>3233</v>
      </c>
      <c r="J1373" s="1">
        <v>11.25</v>
      </c>
    </row>
    <row r="1374" spans="2:10" x14ac:dyDescent="0.25">
      <c r="B1374" s="1" t="s">
        <v>3227</v>
      </c>
      <c r="C1374" s="1" t="s">
        <v>5992</v>
      </c>
      <c r="D1374" s="1" t="s">
        <v>5993</v>
      </c>
      <c r="E1374" s="1">
        <v>83</v>
      </c>
      <c r="F1374" s="1" t="s">
        <v>6055</v>
      </c>
      <c r="G1374" s="1" t="s">
        <v>6069</v>
      </c>
      <c r="H1374" s="1" t="s">
        <v>6070</v>
      </c>
      <c r="I1374" s="1" t="s">
        <v>3233</v>
      </c>
      <c r="J1374" s="1">
        <v>8.0299999999999994</v>
      </c>
    </row>
    <row r="1375" spans="2:10" x14ac:dyDescent="0.25">
      <c r="B1375" s="1" t="s">
        <v>3227</v>
      </c>
      <c r="C1375" s="1" t="s">
        <v>5992</v>
      </c>
      <c r="D1375" s="1" t="s">
        <v>5993</v>
      </c>
      <c r="E1375" s="1">
        <v>83</v>
      </c>
      <c r="F1375" s="1" t="s">
        <v>6055</v>
      </c>
      <c r="G1375" s="1" t="s">
        <v>6071</v>
      </c>
      <c r="H1375" s="1" t="s">
        <v>6072</v>
      </c>
      <c r="I1375" s="1" t="s">
        <v>3233</v>
      </c>
      <c r="J1375" s="1">
        <v>11.01</v>
      </c>
    </row>
    <row r="1376" spans="2:10" x14ac:dyDescent="0.25">
      <c r="B1376" s="1" t="s">
        <v>3227</v>
      </c>
      <c r="C1376" s="1" t="s">
        <v>5992</v>
      </c>
      <c r="D1376" s="1" t="s">
        <v>5993</v>
      </c>
      <c r="E1376" s="1">
        <v>83</v>
      </c>
      <c r="F1376" s="1" t="s">
        <v>6055</v>
      </c>
      <c r="G1376" s="1" t="s">
        <v>6073</v>
      </c>
      <c r="H1376" s="1" t="s">
        <v>6074</v>
      </c>
      <c r="I1376" s="1" t="s">
        <v>3233</v>
      </c>
      <c r="J1376" s="1">
        <v>2.7</v>
      </c>
    </row>
    <row r="1377" spans="2:10" x14ac:dyDescent="0.25">
      <c r="B1377" s="1" t="s">
        <v>3227</v>
      </c>
      <c r="C1377" s="1" t="s">
        <v>5992</v>
      </c>
      <c r="D1377" s="1" t="s">
        <v>5993</v>
      </c>
      <c r="E1377" s="1">
        <v>83</v>
      </c>
      <c r="F1377" s="1" t="s">
        <v>6055</v>
      </c>
      <c r="G1377" s="1" t="s">
        <v>6075</v>
      </c>
      <c r="H1377" s="1" t="s">
        <v>6076</v>
      </c>
      <c r="I1377" s="1" t="s">
        <v>3233</v>
      </c>
      <c r="J1377" s="1">
        <v>7.15</v>
      </c>
    </row>
    <row r="1378" spans="2:10" x14ac:dyDescent="0.25">
      <c r="B1378" s="1" t="s">
        <v>3227</v>
      </c>
      <c r="C1378" s="1" t="s">
        <v>5992</v>
      </c>
      <c r="D1378" s="1" t="s">
        <v>5993</v>
      </c>
      <c r="E1378" s="1">
        <v>83</v>
      </c>
      <c r="F1378" s="1" t="s">
        <v>6055</v>
      </c>
      <c r="G1378" s="1" t="s">
        <v>6077</v>
      </c>
      <c r="H1378" s="1" t="s">
        <v>6078</v>
      </c>
      <c r="I1378" s="1" t="s">
        <v>3233</v>
      </c>
      <c r="J1378" s="1">
        <v>14.05</v>
      </c>
    </row>
    <row r="1379" spans="2:10" x14ac:dyDescent="0.25">
      <c r="B1379" s="1" t="s">
        <v>3227</v>
      </c>
      <c r="C1379" s="1" t="s">
        <v>5992</v>
      </c>
      <c r="D1379" s="1" t="s">
        <v>5993</v>
      </c>
      <c r="E1379" s="1">
        <v>83</v>
      </c>
      <c r="F1379" s="1" t="s">
        <v>6055</v>
      </c>
      <c r="G1379" s="1" t="s">
        <v>6079</v>
      </c>
      <c r="H1379" s="1" t="s">
        <v>6080</v>
      </c>
      <c r="I1379" s="1" t="s">
        <v>3233</v>
      </c>
      <c r="J1379" s="1">
        <v>5.44</v>
      </c>
    </row>
    <row r="1380" spans="2:10" x14ac:dyDescent="0.25">
      <c r="B1380" s="1" t="s">
        <v>3227</v>
      </c>
      <c r="C1380" s="1" t="s">
        <v>5992</v>
      </c>
      <c r="D1380" s="1" t="s">
        <v>5993</v>
      </c>
      <c r="E1380" s="1">
        <v>83</v>
      </c>
      <c r="F1380" s="1" t="s">
        <v>6055</v>
      </c>
      <c r="G1380" s="1" t="s">
        <v>6081</v>
      </c>
      <c r="H1380" s="1" t="s">
        <v>6082</v>
      </c>
      <c r="I1380" s="1" t="s">
        <v>3233</v>
      </c>
      <c r="J1380" s="1">
        <v>6.85</v>
      </c>
    </row>
    <row r="1381" spans="2:10" x14ac:dyDescent="0.25">
      <c r="B1381" s="1" t="s">
        <v>3227</v>
      </c>
      <c r="C1381" s="1" t="s">
        <v>5992</v>
      </c>
      <c r="D1381" s="1" t="s">
        <v>5993</v>
      </c>
      <c r="E1381" s="1">
        <v>83</v>
      </c>
      <c r="F1381" s="1" t="s">
        <v>6055</v>
      </c>
      <c r="G1381" s="1" t="s">
        <v>6083</v>
      </c>
      <c r="H1381" s="1" t="s">
        <v>6084</v>
      </c>
      <c r="I1381" s="1" t="s">
        <v>3233</v>
      </c>
      <c r="J1381" s="1">
        <v>11.17</v>
      </c>
    </row>
    <row r="1382" spans="2:10" x14ac:dyDescent="0.25">
      <c r="B1382" s="1" t="s">
        <v>3227</v>
      </c>
      <c r="C1382" s="1" t="s">
        <v>5992</v>
      </c>
      <c r="D1382" s="1" t="s">
        <v>5993</v>
      </c>
      <c r="E1382" s="1">
        <v>83</v>
      </c>
      <c r="F1382" s="1" t="s">
        <v>6055</v>
      </c>
      <c r="G1382" s="1" t="s">
        <v>6085</v>
      </c>
      <c r="H1382" s="1" t="s">
        <v>6086</v>
      </c>
      <c r="I1382" s="1" t="s">
        <v>3233</v>
      </c>
      <c r="J1382" s="1">
        <v>4.38</v>
      </c>
    </row>
    <row r="1383" spans="2:10" x14ac:dyDescent="0.25">
      <c r="B1383" s="1" t="s">
        <v>3227</v>
      </c>
      <c r="C1383" s="1" t="s">
        <v>5992</v>
      </c>
      <c r="D1383" s="1" t="s">
        <v>5993</v>
      </c>
      <c r="E1383" s="1">
        <v>83</v>
      </c>
      <c r="F1383" s="1" t="s">
        <v>6055</v>
      </c>
      <c r="G1383" s="1" t="s">
        <v>6087</v>
      </c>
      <c r="H1383" s="1" t="s">
        <v>6088</v>
      </c>
      <c r="I1383" s="1" t="s">
        <v>3233</v>
      </c>
      <c r="J1383" s="1">
        <v>41.81</v>
      </c>
    </row>
    <row r="1384" spans="2:10" x14ac:dyDescent="0.25">
      <c r="B1384" s="1" t="s">
        <v>3227</v>
      </c>
      <c r="C1384" s="1" t="s">
        <v>5992</v>
      </c>
      <c r="D1384" s="1" t="s">
        <v>5993</v>
      </c>
      <c r="E1384" s="1">
        <v>83</v>
      </c>
      <c r="F1384" s="1" t="s">
        <v>6055</v>
      </c>
      <c r="G1384" s="1" t="s">
        <v>6089</v>
      </c>
      <c r="H1384" s="1" t="s">
        <v>6090</v>
      </c>
      <c r="I1384" s="1" t="s">
        <v>3233</v>
      </c>
      <c r="J1384" s="1">
        <v>45.39</v>
      </c>
    </row>
    <row r="1385" spans="2:10" x14ac:dyDescent="0.25">
      <c r="B1385" s="1" t="s">
        <v>3227</v>
      </c>
      <c r="C1385" s="1" t="s">
        <v>5992</v>
      </c>
      <c r="D1385" s="1" t="s">
        <v>5993</v>
      </c>
      <c r="E1385" s="1">
        <v>83</v>
      </c>
      <c r="F1385" s="1" t="s">
        <v>6055</v>
      </c>
      <c r="G1385" s="1" t="s">
        <v>6091</v>
      </c>
      <c r="H1385" s="1" t="s">
        <v>6092</v>
      </c>
      <c r="I1385" s="1" t="s">
        <v>3233</v>
      </c>
      <c r="J1385" s="1">
        <v>50.34</v>
      </c>
    </row>
    <row r="1386" spans="2:10" x14ac:dyDescent="0.25">
      <c r="B1386" s="1" t="s">
        <v>3227</v>
      </c>
      <c r="C1386" s="1" t="s">
        <v>5992</v>
      </c>
      <c r="D1386" s="1" t="s">
        <v>5993</v>
      </c>
      <c r="E1386" s="1">
        <v>83</v>
      </c>
      <c r="F1386" s="1" t="s">
        <v>6055</v>
      </c>
      <c r="G1386" s="1" t="s">
        <v>6093</v>
      </c>
      <c r="H1386" s="1" t="s">
        <v>6094</v>
      </c>
      <c r="I1386" s="1" t="s">
        <v>3233</v>
      </c>
      <c r="J1386" s="1">
        <v>52.76</v>
      </c>
    </row>
    <row r="1387" spans="2:10" x14ac:dyDescent="0.25">
      <c r="B1387" s="1" t="s">
        <v>3227</v>
      </c>
      <c r="C1387" s="1" t="s">
        <v>5992</v>
      </c>
      <c r="D1387" s="1" t="s">
        <v>5993</v>
      </c>
      <c r="E1387" s="1">
        <v>83</v>
      </c>
      <c r="F1387" s="1" t="s">
        <v>6055</v>
      </c>
      <c r="G1387" s="1" t="s">
        <v>6095</v>
      </c>
      <c r="H1387" s="1" t="s">
        <v>6096</v>
      </c>
      <c r="I1387" s="1" t="s">
        <v>3233</v>
      </c>
      <c r="J1387" s="1">
        <v>57.93</v>
      </c>
    </row>
    <row r="1388" spans="2:10" x14ac:dyDescent="0.25">
      <c r="B1388" s="1" t="s">
        <v>3227</v>
      </c>
      <c r="C1388" s="1" t="s">
        <v>5992</v>
      </c>
      <c r="D1388" s="1" t="s">
        <v>5993</v>
      </c>
      <c r="E1388" s="1">
        <v>83</v>
      </c>
      <c r="F1388" s="1" t="s">
        <v>6055</v>
      </c>
      <c r="G1388" s="1" t="s">
        <v>6097</v>
      </c>
      <c r="H1388" s="1" t="s">
        <v>6098</v>
      </c>
      <c r="I1388" s="1" t="s">
        <v>3233</v>
      </c>
      <c r="J1388" s="1">
        <v>60.61</v>
      </c>
    </row>
    <row r="1389" spans="2:10" x14ac:dyDescent="0.25">
      <c r="B1389" s="1" t="s">
        <v>3227</v>
      </c>
      <c r="C1389" s="1" t="s">
        <v>5992</v>
      </c>
      <c r="D1389" s="1" t="s">
        <v>5993</v>
      </c>
      <c r="E1389" s="1">
        <v>83</v>
      </c>
      <c r="F1389" s="1" t="s">
        <v>6055</v>
      </c>
      <c r="G1389" s="1" t="s">
        <v>6099</v>
      </c>
      <c r="H1389" s="1" t="s">
        <v>6100</v>
      </c>
      <c r="I1389" s="1" t="s">
        <v>3233</v>
      </c>
      <c r="J1389" s="1">
        <v>73.489999999999995</v>
      </c>
    </row>
    <row r="1390" spans="2:10" x14ac:dyDescent="0.25">
      <c r="B1390" s="1" t="s">
        <v>3227</v>
      </c>
      <c r="C1390" s="1" t="s">
        <v>5992</v>
      </c>
      <c r="D1390" s="1" t="s">
        <v>5993</v>
      </c>
      <c r="E1390" s="1">
        <v>83</v>
      </c>
      <c r="F1390" s="1" t="s">
        <v>6055</v>
      </c>
      <c r="G1390" s="1" t="s">
        <v>6101</v>
      </c>
      <c r="H1390" s="1" t="s">
        <v>6102</v>
      </c>
      <c r="I1390" s="1" t="s">
        <v>3233</v>
      </c>
      <c r="J1390" s="1">
        <v>73.489999999999995</v>
      </c>
    </row>
    <row r="1391" spans="2:10" x14ac:dyDescent="0.25">
      <c r="B1391" s="1" t="s">
        <v>3227</v>
      </c>
      <c r="C1391" s="1" t="s">
        <v>5992</v>
      </c>
      <c r="D1391" s="1" t="s">
        <v>5993</v>
      </c>
      <c r="E1391" s="1">
        <v>83</v>
      </c>
      <c r="F1391" s="1" t="s">
        <v>6055</v>
      </c>
      <c r="G1391" s="1" t="s">
        <v>6103</v>
      </c>
      <c r="H1391" s="1" t="s">
        <v>6104</v>
      </c>
      <c r="I1391" s="1" t="s">
        <v>3233</v>
      </c>
      <c r="J1391" s="1">
        <v>82.72</v>
      </c>
    </row>
    <row r="1392" spans="2:10" x14ac:dyDescent="0.25">
      <c r="B1392" s="1" t="s">
        <v>3227</v>
      </c>
      <c r="C1392" s="1" t="s">
        <v>5992</v>
      </c>
      <c r="D1392" s="1" t="s">
        <v>5993</v>
      </c>
      <c r="E1392" s="1">
        <v>83</v>
      </c>
      <c r="F1392" s="1" t="s">
        <v>6055</v>
      </c>
      <c r="G1392" s="1" t="s">
        <v>6105</v>
      </c>
      <c r="H1392" s="1" t="s">
        <v>6106</v>
      </c>
      <c r="I1392" s="1" t="s">
        <v>3233</v>
      </c>
      <c r="J1392" s="1">
        <v>98.58</v>
      </c>
    </row>
    <row r="1393" spans="2:10" x14ac:dyDescent="0.25">
      <c r="B1393" s="1" t="s">
        <v>3227</v>
      </c>
      <c r="C1393" s="1" t="s">
        <v>5992</v>
      </c>
      <c r="D1393" s="1" t="s">
        <v>5993</v>
      </c>
      <c r="E1393" s="1">
        <v>83</v>
      </c>
      <c r="F1393" s="1" t="s">
        <v>6055</v>
      </c>
      <c r="G1393" s="1" t="s">
        <v>6107</v>
      </c>
      <c r="H1393" s="1" t="s">
        <v>6108</v>
      </c>
      <c r="I1393" s="1" t="s">
        <v>3233</v>
      </c>
      <c r="J1393" s="1">
        <v>82.85</v>
      </c>
    </row>
    <row r="1394" spans="2:10" x14ac:dyDescent="0.25">
      <c r="B1394" s="1" t="s">
        <v>3227</v>
      </c>
      <c r="C1394" s="1" t="s">
        <v>5992</v>
      </c>
      <c r="D1394" s="1" t="s">
        <v>5993</v>
      </c>
      <c r="E1394" s="1">
        <v>83</v>
      </c>
      <c r="F1394" s="1" t="s">
        <v>6055</v>
      </c>
      <c r="G1394" s="1" t="s">
        <v>6109</v>
      </c>
      <c r="H1394" s="1" t="s">
        <v>6110</v>
      </c>
      <c r="I1394" s="1" t="s">
        <v>3233</v>
      </c>
      <c r="J1394" s="1">
        <v>55.38</v>
      </c>
    </row>
    <row r="1395" spans="2:10" x14ac:dyDescent="0.25">
      <c r="B1395" s="1" t="s">
        <v>3227</v>
      </c>
      <c r="C1395" s="1" t="s">
        <v>5992</v>
      </c>
      <c r="D1395" s="1" t="s">
        <v>5993</v>
      </c>
      <c r="E1395" s="1">
        <v>83</v>
      </c>
      <c r="F1395" s="1" t="s">
        <v>6055</v>
      </c>
      <c r="G1395" s="1" t="s">
        <v>6111</v>
      </c>
      <c r="H1395" s="1" t="s">
        <v>6112</v>
      </c>
      <c r="I1395" s="1" t="s">
        <v>3233</v>
      </c>
      <c r="J1395" s="1">
        <v>34.72</v>
      </c>
    </row>
    <row r="1396" spans="2:10" x14ac:dyDescent="0.25">
      <c r="B1396" s="1" t="s">
        <v>3227</v>
      </c>
      <c r="C1396" s="1" t="s">
        <v>5992</v>
      </c>
      <c r="D1396" s="1" t="s">
        <v>5993</v>
      </c>
      <c r="E1396" s="1">
        <v>83</v>
      </c>
      <c r="F1396" s="1" t="s">
        <v>6055</v>
      </c>
      <c r="G1396" s="1" t="s">
        <v>6113</v>
      </c>
      <c r="H1396" s="1" t="s">
        <v>6114</v>
      </c>
      <c r="I1396" s="1" t="s">
        <v>3233</v>
      </c>
      <c r="J1396" s="1">
        <v>37.700000000000003</v>
      </c>
    </row>
    <row r="1397" spans="2:10" x14ac:dyDescent="0.25">
      <c r="B1397" s="1" t="s">
        <v>3227</v>
      </c>
      <c r="C1397" s="1" t="s">
        <v>5992</v>
      </c>
      <c r="D1397" s="1" t="s">
        <v>5993</v>
      </c>
      <c r="E1397" s="1">
        <v>83</v>
      </c>
      <c r="F1397" s="1" t="s">
        <v>6055</v>
      </c>
      <c r="G1397" s="1" t="s">
        <v>6115</v>
      </c>
      <c r="H1397" s="1" t="s">
        <v>6116</v>
      </c>
      <c r="I1397" s="1" t="s">
        <v>3233</v>
      </c>
      <c r="J1397" s="1">
        <v>48.12</v>
      </c>
    </row>
    <row r="1398" spans="2:10" x14ac:dyDescent="0.25">
      <c r="B1398" s="1" t="s">
        <v>3227</v>
      </c>
      <c r="C1398" s="1" t="s">
        <v>5992</v>
      </c>
      <c r="D1398" s="1" t="s">
        <v>5993</v>
      </c>
      <c r="E1398" s="1">
        <v>83</v>
      </c>
      <c r="F1398" s="1" t="s">
        <v>6055</v>
      </c>
      <c r="G1398" s="1" t="s">
        <v>6117</v>
      </c>
      <c r="H1398" s="1" t="s">
        <v>6118</v>
      </c>
      <c r="I1398" s="1" t="s">
        <v>3233</v>
      </c>
      <c r="J1398" s="1">
        <v>1.93</v>
      </c>
    </row>
    <row r="1399" spans="2:10" x14ac:dyDescent="0.25">
      <c r="B1399" s="1" t="s">
        <v>3227</v>
      </c>
      <c r="C1399" s="1" t="s">
        <v>5992</v>
      </c>
      <c r="D1399" s="1" t="s">
        <v>5993</v>
      </c>
      <c r="E1399" s="1">
        <v>83</v>
      </c>
      <c r="F1399" s="1" t="s">
        <v>6055</v>
      </c>
      <c r="G1399" s="1" t="s">
        <v>6119</v>
      </c>
      <c r="H1399" s="1" t="s">
        <v>6120</v>
      </c>
      <c r="I1399" s="1" t="s">
        <v>3233</v>
      </c>
      <c r="J1399" s="1">
        <v>0.57999999999999996</v>
      </c>
    </row>
    <row r="1400" spans="2:10" x14ac:dyDescent="0.25">
      <c r="B1400" s="1" t="s">
        <v>3227</v>
      </c>
      <c r="C1400" s="1" t="s">
        <v>5992</v>
      </c>
      <c r="D1400" s="1" t="s">
        <v>5993</v>
      </c>
      <c r="E1400" s="1">
        <v>83</v>
      </c>
      <c r="F1400" s="1" t="s">
        <v>6055</v>
      </c>
      <c r="G1400" s="1" t="s">
        <v>6121</v>
      </c>
      <c r="H1400" s="1" t="s">
        <v>6122</v>
      </c>
      <c r="I1400" s="1" t="s">
        <v>3233</v>
      </c>
      <c r="J1400" s="1">
        <v>0.57999999999999996</v>
      </c>
    </row>
    <row r="1401" spans="2:10" x14ac:dyDescent="0.25">
      <c r="B1401" s="1" t="s">
        <v>3227</v>
      </c>
      <c r="C1401" s="1" t="s">
        <v>5992</v>
      </c>
      <c r="D1401" s="1" t="s">
        <v>5993</v>
      </c>
      <c r="E1401" s="1">
        <v>83</v>
      </c>
      <c r="F1401" s="1" t="s">
        <v>6055</v>
      </c>
      <c r="G1401" s="1" t="s">
        <v>6123</v>
      </c>
      <c r="H1401" s="1" t="s">
        <v>6124</v>
      </c>
      <c r="I1401" s="1" t="s">
        <v>3233</v>
      </c>
      <c r="J1401" s="1">
        <v>0.73</v>
      </c>
    </row>
    <row r="1402" spans="2:10" x14ac:dyDescent="0.25">
      <c r="B1402" s="1" t="s">
        <v>3227</v>
      </c>
      <c r="C1402" s="1" t="s">
        <v>5992</v>
      </c>
      <c r="D1402" s="1" t="s">
        <v>5993</v>
      </c>
      <c r="E1402" s="1">
        <v>83</v>
      </c>
      <c r="F1402" s="1" t="s">
        <v>6055</v>
      </c>
      <c r="G1402" s="1" t="s">
        <v>6125</v>
      </c>
      <c r="H1402" s="1" t="s">
        <v>6126</v>
      </c>
      <c r="I1402" s="1" t="s">
        <v>3233</v>
      </c>
      <c r="J1402" s="1">
        <v>0.73</v>
      </c>
    </row>
    <row r="1403" spans="2:10" x14ac:dyDescent="0.25">
      <c r="B1403" s="1" t="s">
        <v>3227</v>
      </c>
      <c r="C1403" s="1" t="s">
        <v>5992</v>
      </c>
      <c r="D1403" s="1" t="s">
        <v>5993</v>
      </c>
      <c r="E1403" s="1">
        <v>83</v>
      </c>
      <c r="F1403" s="1" t="s">
        <v>6055</v>
      </c>
      <c r="G1403" s="1" t="s">
        <v>6127</v>
      </c>
      <c r="H1403" s="1" t="s">
        <v>6128</v>
      </c>
      <c r="I1403" s="1" t="s">
        <v>3233</v>
      </c>
      <c r="J1403" s="1">
        <v>0.73</v>
      </c>
    </row>
    <row r="1404" spans="2:10" x14ac:dyDescent="0.25">
      <c r="B1404" s="1" t="s">
        <v>3227</v>
      </c>
      <c r="C1404" s="1" t="s">
        <v>5992</v>
      </c>
      <c r="D1404" s="1" t="s">
        <v>5993</v>
      </c>
      <c r="E1404" s="1">
        <v>83</v>
      </c>
      <c r="F1404" s="1" t="s">
        <v>6055</v>
      </c>
      <c r="G1404" s="1" t="s">
        <v>6129</v>
      </c>
      <c r="H1404" s="1" t="s">
        <v>6130</v>
      </c>
      <c r="I1404" s="1" t="s">
        <v>3233</v>
      </c>
      <c r="J1404" s="1">
        <v>0.73</v>
      </c>
    </row>
    <row r="1405" spans="2:10" x14ac:dyDescent="0.25">
      <c r="B1405" s="1" t="s">
        <v>3227</v>
      </c>
      <c r="C1405" s="1" t="s">
        <v>5992</v>
      </c>
      <c r="D1405" s="1" t="s">
        <v>5993</v>
      </c>
      <c r="E1405" s="1">
        <v>83</v>
      </c>
      <c r="F1405" s="1" t="s">
        <v>6055</v>
      </c>
      <c r="G1405" s="1" t="s">
        <v>6131</v>
      </c>
      <c r="H1405" s="1" t="s">
        <v>6132</v>
      </c>
      <c r="I1405" s="1" t="s">
        <v>3233</v>
      </c>
      <c r="J1405" s="1">
        <v>0.73</v>
      </c>
    </row>
    <row r="1406" spans="2:10" x14ac:dyDescent="0.25">
      <c r="B1406" s="1" t="s">
        <v>3227</v>
      </c>
      <c r="C1406" s="1" t="s">
        <v>5992</v>
      </c>
      <c r="D1406" s="1" t="s">
        <v>5993</v>
      </c>
      <c r="E1406" s="1">
        <v>83</v>
      </c>
      <c r="F1406" s="1" t="s">
        <v>6055</v>
      </c>
      <c r="G1406" s="1" t="s">
        <v>6133</v>
      </c>
      <c r="H1406" s="1" t="s">
        <v>6134</v>
      </c>
      <c r="I1406" s="1" t="s">
        <v>3233</v>
      </c>
      <c r="J1406" s="1">
        <v>1.1000000000000001</v>
      </c>
    </row>
    <row r="1407" spans="2:10" x14ac:dyDescent="0.25">
      <c r="B1407" s="1" t="s">
        <v>3227</v>
      </c>
      <c r="C1407" s="1" t="s">
        <v>5992</v>
      </c>
      <c r="D1407" s="1" t="s">
        <v>5993</v>
      </c>
      <c r="E1407" s="1">
        <v>83</v>
      </c>
      <c r="F1407" s="1" t="s">
        <v>6055</v>
      </c>
      <c r="G1407" s="1" t="s">
        <v>6135</v>
      </c>
      <c r="H1407" s="1" t="s">
        <v>6136</v>
      </c>
      <c r="I1407" s="1" t="s">
        <v>3233</v>
      </c>
      <c r="J1407" s="1">
        <v>1.27</v>
      </c>
    </row>
    <row r="1408" spans="2:10" x14ac:dyDescent="0.25">
      <c r="B1408" s="1" t="s">
        <v>3227</v>
      </c>
      <c r="C1408" s="1" t="s">
        <v>5992</v>
      </c>
      <c r="D1408" s="1" t="s">
        <v>5993</v>
      </c>
      <c r="E1408" s="1">
        <v>83</v>
      </c>
      <c r="F1408" s="1" t="s">
        <v>6055</v>
      </c>
      <c r="G1408" s="1" t="s">
        <v>6137</v>
      </c>
      <c r="H1408" s="1" t="s">
        <v>6138</v>
      </c>
      <c r="I1408" s="1" t="s">
        <v>3233</v>
      </c>
      <c r="J1408" s="1">
        <v>1.27</v>
      </c>
    </row>
    <row r="1409" spans="2:10" x14ac:dyDescent="0.25">
      <c r="B1409" s="1" t="s">
        <v>3227</v>
      </c>
      <c r="C1409" s="1" t="s">
        <v>5992</v>
      </c>
      <c r="D1409" s="1" t="s">
        <v>5993</v>
      </c>
      <c r="E1409" s="1">
        <v>83</v>
      </c>
      <c r="F1409" s="1" t="s">
        <v>6055</v>
      </c>
      <c r="G1409" s="1" t="s">
        <v>6139</v>
      </c>
      <c r="H1409" s="1" t="s">
        <v>6140</v>
      </c>
      <c r="I1409" s="1" t="s">
        <v>3233</v>
      </c>
      <c r="J1409" s="1">
        <v>1.2</v>
      </c>
    </row>
    <row r="1410" spans="2:10" x14ac:dyDescent="0.25">
      <c r="B1410" s="1" t="s">
        <v>3227</v>
      </c>
      <c r="C1410" s="1" t="s">
        <v>5992</v>
      </c>
      <c r="D1410" s="1" t="s">
        <v>5993</v>
      </c>
      <c r="E1410" s="1">
        <v>83</v>
      </c>
      <c r="F1410" s="1" t="s">
        <v>6055</v>
      </c>
      <c r="G1410" s="1" t="s">
        <v>6141</v>
      </c>
      <c r="H1410" s="1" t="s">
        <v>6142</v>
      </c>
      <c r="I1410" s="1" t="s">
        <v>3233</v>
      </c>
      <c r="J1410" s="1">
        <v>1.6</v>
      </c>
    </row>
    <row r="1411" spans="2:10" x14ac:dyDescent="0.25">
      <c r="B1411" s="1" t="s">
        <v>3227</v>
      </c>
      <c r="C1411" s="1" t="s">
        <v>5992</v>
      </c>
      <c r="D1411" s="1" t="s">
        <v>5993</v>
      </c>
      <c r="E1411" s="1">
        <v>83</v>
      </c>
      <c r="F1411" s="1" t="s">
        <v>6055</v>
      </c>
      <c r="G1411" s="1" t="s">
        <v>6143</v>
      </c>
      <c r="H1411" s="1" t="s">
        <v>6144</v>
      </c>
      <c r="I1411" s="1" t="s">
        <v>3233</v>
      </c>
      <c r="J1411" s="1">
        <v>5.58</v>
      </c>
    </row>
    <row r="1412" spans="2:10" x14ac:dyDescent="0.25">
      <c r="B1412" s="1" t="s">
        <v>3227</v>
      </c>
      <c r="C1412" s="1" t="s">
        <v>5992</v>
      </c>
      <c r="D1412" s="1" t="s">
        <v>5993</v>
      </c>
      <c r="E1412" s="1">
        <v>83</v>
      </c>
      <c r="F1412" s="1" t="s">
        <v>6055</v>
      </c>
      <c r="G1412" s="1" t="s">
        <v>6145</v>
      </c>
      <c r="H1412" s="1" t="s">
        <v>6146</v>
      </c>
      <c r="I1412" s="1" t="s">
        <v>3233</v>
      </c>
      <c r="J1412" s="1">
        <v>6.1</v>
      </c>
    </row>
    <row r="1413" spans="2:10" x14ac:dyDescent="0.25">
      <c r="B1413" s="1" t="s">
        <v>3227</v>
      </c>
      <c r="C1413" s="1" t="s">
        <v>5992</v>
      </c>
      <c r="D1413" s="1" t="s">
        <v>5993</v>
      </c>
      <c r="E1413" s="1">
        <v>83</v>
      </c>
      <c r="F1413" s="1" t="s">
        <v>6055</v>
      </c>
      <c r="G1413" s="1" t="s">
        <v>6147</v>
      </c>
      <c r="H1413" s="1" t="s">
        <v>6148</v>
      </c>
      <c r="I1413" s="1" t="s">
        <v>3233</v>
      </c>
      <c r="J1413" s="1">
        <v>5.17</v>
      </c>
    </row>
    <row r="1414" spans="2:10" x14ac:dyDescent="0.25">
      <c r="B1414" s="1" t="s">
        <v>3227</v>
      </c>
      <c r="C1414" s="1" t="s">
        <v>5992</v>
      </c>
      <c r="D1414" s="1" t="s">
        <v>5993</v>
      </c>
      <c r="E1414" s="1">
        <v>83</v>
      </c>
      <c r="F1414" s="1" t="s">
        <v>6055</v>
      </c>
      <c r="G1414" s="1" t="s">
        <v>6149</v>
      </c>
      <c r="H1414" s="1" t="s">
        <v>6150</v>
      </c>
      <c r="I1414" s="1" t="s">
        <v>3233</v>
      </c>
      <c r="J1414" s="1">
        <v>6.6</v>
      </c>
    </row>
    <row r="1415" spans="2:10" x14ac:dyDescent="0.25">
      <c r="B1415" s="1" t="s">
        <v>3227</v>
      </c>
      <c r="C1415" s="1" t="s">
        <v>5992</v>
      </c>
      <c r="D1415" s="1" t="s">
        <v>5993</v>
      </c>
      <c r="E1415" s="1">
        <v>83</v>
      </c>
      <c r="F1415" s="1" t="s">
        <v>6055</v>
      </c>
      <c r="G1415" s="1" t="s">
        <v>6151</v>
      </c>
      <c r="H1415" s="1" t="s">
        <v>6152</v>
      </c>
      <c r="I1415" s="1" t="s">
        <v>3233</v>
      </c>
      <c r="J1415" s="1">
        <v>5.41</v>
      </c>
    </row>
    <row r="1416" spans="2:10" x14ac:dyDescent="0.25">
      <c r="B1416" s="1" t="s">
        <v>3227</v>
      </c>
      <c r="C1416" s="1" t="s">
        <v>5992</v>
      </c>
      <c r="D1416" s="1" t="s">
        <v>5993</v>
      </c>
      <c r="E1416" s="1">
        <v>73</v>
      </c>
      <c r="F1416" s="1" t="s">
        <v>6153</v>
      </c>
      <c r="G1416" s="1" t="s">
        <v>6154</v>
      </c>
      <c r="H1416" s="1" t="s">
        <v>6155</v>
      </c>
      <c r="I1416" s="1" t="s">
        <v>3233</v>
      </c>
      <c r="J1416" s="1">
        <v>44.73</v>
      </c>
    </row>
    <row r="1417" spans="2:10" x14ac:dyDescent="0.25">
      <c r="B1417" s="1" t="s">
        <v>3227</v>
      </c>
      <c r="C1417" s="1" t="s">
        <v>5992</v>
      </c>
      <c r="D1417" s="1" t="s">
        <v>5993</v>
      </c>
      <c r="E1417" s="1">
        <v>73</v>
      </c>
      <c r="F1417" s="1" t="s">
        <v>6153</v>
      </c>
      <c r="G1417" s="1" t="s">
        <v>6156</v>
      </c>
      <c r="H1417" s="1" t="s">
        <v>6157</v>
      </c>
      <c r="I1417" s="1" t="s">
        <v>3233</v>
      </c>
      <c r="J1417" s="1">
        <v>46.53</v>
      </c>
    </row>
    <row r="1418" spans="2:10" x14ac:dyDescent="0.25">
      <c r="B1418" s="1" t="s">
        <v>3227</v>
      </c>
      <c r="C1418" s="1" t="s">
        <v>5992</v>
      </c>
      <c r="D1418" s="1" t="s">
        <v>5993</v>
      </c>
      <c r="E1418" s="1">
        <v>73</v>
      </c>
      <c r="F1418" s="1" t="s">
        <v>6153</v>
      </c>
      <c r="G1418" s="1" t="s">
        <v>6158</v>
      </c>
      <c r="H1418" s="1" t="s">
        <v>6159</v>
      </c>
      <c r="I1418" s="1" t="s">
        <v>3233</v>
      </c>
      <c r="J1418" s="1">
        <v>537.58000000000004</v>
      </c>
    </row>
    <row r="1419" spans="2:10" x14ac:dyDescent="0.25">
      <c r="B1419" s="1" t="s">
        <v>3227</v>
      </c>
      <c r="C1419" s="1" t="s">
        <v>5992</v>
      </c>
      <c r="D1419" s="1" t="s">
        <v>5993</v>
      </c>
      <c r="E1419" s="1">
        <v>73</v>
      </c>
      <c r="F1419" s="1" t="s">
        <v>6153</v>
      </c>
      <c r="G1419" s="1" t="s">
        <v>6160</v>
      </c>
      <c r="H1419" s="1" t="s">
        <v>6161</v>
      </c>
      <c r="I1419" s="1" t="s">
        <v>3233</v>
      </c>
      <c r="J1419" s="1">
        <v>963.63</v>
      </c>
    </row>
    <row r="1420" spans="2:10" x14ac:dyDescent="0.25">
      <c r="B1420" s="1" t="s">
        <v>3227</v>
      </c>
      <c r="C1420" s="1" t="s">
        <v>5992</v>
      </c>
      <c r="D1420" s="1" t="s">
        <v>5993</v>
      </c>
      <c r="E1420" s="1">
        <v>73</v>
      </c>
      <c r="F1420" s="1" t="s">
        <v>6153</v>
      </c>
      <c r="G1420" s="1" t="s">
        <v>6162</v>
      </c>
      <c r="H1420" s="1" t="s">
        <v>6163</v>
      </c>
      <c r="I1420" s="1" t="s">
        <v>3233</v>
      </c>
      <c r="J1420" s="1">
        <v>1601.85</v>
      </c>
    </row>
    <row r="1421" spans="2:10" x14ac:dyDescent="0.25">
      <c r="B1421" s="1" t="s">
        <v>3227</v>
      </c>
      <c r="C1421" s="1" t="s">
        <v>5992</v>
      </c>
      <c r="D1421" s="1" t="s">
        <v>5993</v>
      </c>
      <c r="E1421" s="1">
        <v>73</v>
      </c>
      <c r="F1421" s="1" t="s">
        <v>6153</v>
      </c>
      <c r="G1421" s="1" t="s">
        <v>6164</v>
      </c>
      <c r="H1421" s="1" t="s">
        <v>6165</v>
      </c>
      <c r="I1421" s="1" t="s">
        <v>3233</v>
      </c>
      <c r="J1421" s="1">
        <v>2545</v>
      </c>
    </row>
    <row r="1422" spans="2:10" x14ac:dyDescent="0.25">
      <c r="B1422" s="1" t="s">
        <v>3227</v>
      </c>
      <c r="C1422" s="1" t="s">
        <v>5992</v>
      </c>
      <c r="D1422" s="1" t="s">
        <v>5993</v>
      </c>
      <c r="E1422" s="1">
        <v>73</v>
      </c>
      <c r="F1422" s="1" t="s">
        <v>6153</v>
      </c>
      <c r="G1422" s="1" t="s">
        <v>6166</v>
      </c>
      <c r="H1422" s="1" t="s">
        <v>6167</v>
      </c>
      <c r="I1422" s="1" t="s">
        <v>3233</v>
      </c>
      <c r="J1422" s="1">
        <v>4154.7299999999996</v>
      </c>
    </row>
    <row r="1423" spans="2:10" x14ac:dyDescent="0.25">
      <c r="B1423" s="1" t="s">
        <v>3227</v>
      </c>
      <c r="C1423" s="1" t="s">
        <v>5992</v>
      </c>
      <c r="D1423" s="1" t="s">
        <v>5993</v>
      </c>
      <c r="E1423" s="1">
        <v>73</v>
      </c>
      <c r="F1423" s="1" t="s">
        <v>6153</v>
      </c>
      <c r="G1423" s="1" t="s">
        <v>6168</v>
      </c>
      <c r="H1423" s="1" t="s">
        <v>6169</v>
      </c>
      <c r="I1423" s="1" t="s">
        <v>3233</v>
      </c>
      <c r="J1423" s="1">
        <v>3.86</v>
      </c>
    </row>
    <row r="1424" spans="2:10" x14ac:dyDescent="0.25">
      <c r="B1424" s="1" t="s">
        <v>3227</v>
      </c>
      <c r="C1424" s="1" t="s">
        <v>5992</v>
      </c>
      <c r="D1424" s="1" t="s">
        <v>5993</v>
      </c>
      <c r="E1424" s="1">
        <v>73</v>
      </c>
      <c r="F1424" s="1" t="s">
        <v>6153</v>
      </c>
      <c r="G1424" s="1" t="s">
        <v>6170</v>
      </c>
      <c r="H1424" s="1" t="s">
        <v>6171</v>
      </c>
      <c r="I1424" s="1" t="s">
        <v>3233</v>
      </c>
      <c r="J1424" s="1">
        <v>16.89</v>
      </c>
    </row>
    <row r="1425" spans="2:10" x14ac:dyDescent="0.25">
      <c r="B1425" s="1" t="s">
        <v>3227</v>
      </c>
      <c r="C1425" s="1" t="s">
        <v>5992</v>
      </c>
      <c r="D1425" s="1" t="s">
        <v>5993</v>
      </c>
      <c r="E1425" s="1">
        <v>74</v>
      </c>
      <c r="F1425" s="1" t="s">
        <v>6172</v>
      </c>
      <c r="G1425" s="1" t="s">
        <v>6173</v>
      </c>
      <c r="H1425" s="1" t="s">
        <v>6174</v>
      </c>
      <c r="I1425" s="1" t="s">
        <v>3233</v>
      </c>
      <c r="J1425" s="1">
        <v>3240.52</v>
      </c>
    </row>
    <row r="1426" spans="2:10" x14ac:dyDescent="0.25">
      <c r="B1426" s="1" t="s">
        <v>3227</v>
      </c>
      <c r="C1426" s="1" t="s">
        <v>5992</v>
      </c>
      <c r="D1426" s="1" t="s">
        <v>5993</v>
      </c>
      <c r="E1426" s="1">
        <v>74</v>
      </c>
      <c r="F1426" s="1" t="s">
        <v>6172</v>
      </c>
      <c r="G1426" s="1" t="s">
        <v>6175</v>
      </c>
      <c r="H1426" s="1" t="s">
        <v>6176</v>
      </c>
      <c r="I1426" s="1" t="s">
        <v>3233</v>
      </c>
      <c r="J1426" s="1">
        <v>3369</v>
      </c>
    </row>
    <row r="1427" spans="2:10" x14ac:dyDescent="0.25">
      <c r="B1427" s="1" t="s">
        <v>3227</v>
      </c>
      <c r="C1427" s="1" t="s">
        <v>5992</v>
      </c>
      <c r="D1427" s="1" t="s">
        <v>5993</v>
      </c>
      <c r="E1427" s="1">
        <v>74</v>
      </c>
      <c r="F1427" s="1" t="s">
        <v>6172</v>
      </c>
      <c r="G1427" s="1" t="s">
        <v>6177</v>
      </c>
      <c r="H1427" s="1" t="s">
        <v>6178</v>
      </c>
      <c r="I1427" s="1" t="s">
        <v>3233</v>
      </c>
      <c r="J1427" s="1">
        <v>2033.37</v>
      </c>
    </row>
    <row r="1428" spans="2:10" x14ac:dyDescent="0.25">
      <c r="B1428" s="1" t="s">
        <v>3227</v>
      </c>
      <c r="C1428" s="1" t="s">
        <v>5992</v>
      </c>
      <c r="D1428" s="1" t="s">
        <v>5993</v>
      </c>
      <c r="E1428" s="1">
        <v>74</v>
      </c>
      <c r="F1428" s="1" t="s">
        <v>6172</v>
      </c>
      <c r="G1428" s="1" t="s">
        <v>6179</v>
      </c>
      <c r="H1428" s="1" t="s">
        <v>6180</v>
      </c>
      <c r="I1428" s="1" t="s">
        <v>3233</v>
      </c>
      <c r="J1428" s="1">
        <v>3705.91</v>
      </c>
    </row>
    <row r="1429" spans="2:10" x14ac:dyDescent="0.25">
      <c r="B1429" s="1" t="s">
        <v>3227</v>
      </c>
      <c r="C1429" s="1" t="s">
        <v>5992</v>
      </c>
      <c r="D1429" s="1" t="s">
        <v>5993</v>
      </c>
      <c r="E1429" s="1">
        <v>74</v>
      </c>
      <c r="F1429" s="1" t="s">
        <v>6172</v>
      </c>
      <c r="G1429" s="1" t="s">
        <v>6181</v>
      </c>
      <c r="H1429" s="1" t="s">
        <v>6182</v>
      </c>
      <c r="I1429" s="1" t="s">
        <v>3233</v>
      </c>
      <c r="J1429" s="1">
        <v>3814.85</v>
      </c>
    </row>
    <row r="1430" spans="2:10" x14ac:dyDescent="0.25">
      <c r="B1430" s="1" t="s">
        <v>3227</v>
      </c>
      <c r="C1430" s="1" t="s">
        <v>5992</v>
      </c>
      <c r="D1430" s="1" t="s">
        <v>5993</v>
      </c>
      <c r="E1430" s="1">
        <v>74</v>
      </c>
      <c r="F1430" s="1" t="s">
        <v>6172</v>
      </c>
      <c r="G1430" s="1" t="s">
        <v>6183</v>
      </c>
      <c r="H1430" s="1" t="s">
        <v>6184</v>
      </c>
      <c r="I1430" s="1" t="s">
        <v>3233</v>
      </c>
      <c r="J1430" s="1">
        <v>4700.45</v>
      </c>
    </row>
    <row r="1431" spans="2:10" x14ac:dyDescent="0.25">
      <c r="B1431" s="1" t="s">
        <v>3227</v>
      </c>
      <c r="C1431" s="1" t="s">
        <v>5992</v>
      </c>
      <c r="D1431" s="1" t="s">
        <v>5993</v>
      </c>
      <c r="E1431" s="1">
        <v>74</v>
      </c>
      <c r="F1431" s="1" t="s">
        <v>6172</v>
      </c>
      <c r="G1431" s="1" t="s">
        <v>6185</v>
      </c>
      <c r="H1431" s="1" t="s">
        <v>6186</v>
      </c>
      <c r="I1431" s="1" t="s">
        <v>3233</v>
      </c>
      <c r="J1431" s="1">
        <v>5648.73</v>
      </c>
    </row>
    <row r="1432" spans="2:10" x14ac:dyDescent="0.25">
      <c r="B1432" s="1" t="s">
        <v>3227</v>
      </c>
      <c r="C1432" s="1" t="s">
        <v>5992</v>
      </c>
      <c r="D1432" s="1" t="s">
        <v>5993</v>
      </c>
      <c r="E1432" s="1">
        <v>74</v>
      </c>
      <c r="F1432" s="1" t="s">
        <v>6172</v>
      </c>
      <c r="G1432" s="1" t="s">
        <v>6187</v>
      </c>
      <c r="H1432" s="1" t="s">
        <v>6188</v>
      </c>
      <c r="I1432" s="1" t="s">
        <v>3233</v>
      </c>
      <c r="J1432" s="1">
        <v>7754.5</v>
      </c>
    </row>
    <row r="1433" spans="2:10" x14ac:dyDescent="0.25">
      <c r="B1433" s="1" t="s">
        <v>3227</v>
      </c>
      <c r="C1433" s="1" t="s">
        <v>5992</v>
      </c>
      <c r="D1433" s="1" t="s">
        <v>5993</v>
      </c>
      <c r="E1433" s="1">
        <v>74</v>
      </c>
      <c r="F1433" s="1" t="s">
        <v>6172</v>
      </c>
      <c r="G1433" s="1" t="s">
        <v>6189</v>
      </c>
      <c r="H1433" s="1" t="s">
        <v>6190</v>
      </c>
      <c r="I1433" s="1" t="s">
        <v>3233</v>
      </c>
      <c r="J1433" s="1">
        <v>9323.59</v>
      </c>
    </row>
    <row r="1434" spans="2:10" x14ac:dyDescent="0.25">
      <c r="B1434" s="1" t="s">
        <v>3227</v>
      </c>
      <c r="C1434" s="1" t="s">
        <v>5992</v>
      </c>
      <c r="D1434" s="1" t="s">
        <v>5993</v>
      </c>
      <c r="E1434" s="1">
        <v>71</v>
      </c>
      <c r="F1434" s="1" t="s">
        <v>6191</v>
      </c>
      <c r="G1434" s="1" t="s">
        <v>6192</v>
      </c>
      <c r="H1434" s="1" t="s">
        <v>6193</v>
      </c>
      <c r="I1434" s="1" t="s">
        <v>3233</v>
      </c>
      <c r="J1434" s="1">
        <v>9197.7199999999993</v>
      </c>
    </row>
    <row r="1435" spans="2:10" x14ac:dyDescent="0.25">
      <c r="B1435" s="1" t="s">
        <v>3227</v>
      </c>
      <c r="C1435" s="1" t="s">
        <v>5992</v>
      </c>
      <c r="D1435" s="1" t="s">
        <v>5993</v>
      </c>
      <c r="E1435" s="1">
        <v>72</v>
      </c>
      <c r="F1435" s="1" t="s">
        <v>6194</v>
      </c>
      <c r="G1435" s="1" t="s">
        <v>6195</v>
      </c>
      <c r="H1435" s="1" t="s">
        <v>6196</v>
      </c>
      <c r="I1435" s="1" t="s">
        <v>3233</v>
      </c>
      <c r="J1435" s="1">
        <v>4402.38</v>
      </c>
    </row>
    <row r="1436" spans="2:10" x14ac:dyDescent="0.25">
      <c r="B1436" s="1" t="s">
        <v>3227</v>
      </c>
      <c r="C1436" s="1" t="s">
        <v>5992</v>
      </c>
      <c r="D1436" s="1" t="s">
        <v>5993</v>
      </c>
      <c r="E1436" s="1">
        <v>72</v>
      </c>
      <c r="F1436" s="1" t="s">
        <v>6194</v>
      </c>
      <c r="G1436" s="1" t="s">
        <v>6197</v>
      </c>
      <c r="H1436" s="1" t="s">
        <v>6198</v>
      </c>
      <c r="I1436" s="1" t="s">
        <v>3233</v>
      </c>
      <c r="J1436" s="1">
        <v>6211.34</v>
      </c>
    </row>
    <row r="1437" spans="2:10" x14ac:dyDescent="0.25">
      <c r="B1437" s="1" t="s">
        <v>3227</v>
      </c>
      <c r="C1437" s="1" t="s">
        <v>5992</v>
      </c>
      <c r="D1437" s="1" t="s">
        <v>5993</v>
      </c>
      <c r="E1437" s="1">
        <v>72</v>
      </c>
      <c r="F1437" s="1" t="s">
        <v>6194</v>
      </c>
      <c r="G1437" s="1" t="s">
        <v>6199</v>
      </c>
      <c r="H1437" s="1" t="s">
        <v>6200</v>
      </c>
      <c r="I1437" s="1" t="s">
        <v>3233</v>
      </c>
      <c r="J1437" s="1">
        <v>4027.42</v>
      </c>
    </row>
    <row r="1438" spans="2:10" x14ac:dyDescent="0.25">
      <c r="B1438" s="1" t="s">
        <v>3227</v>
      </c>
      <c r="C1438" s="1" t="s">
        <v>5992</v>
      </c>
      <c r="D1438" s="1" t="s">
        <v>5993</v>
      </c>
      <c r="E1438" s="1">
        <v>72</v>
      </c>
      <c r="F1438" s="1" t="s">
        <v>6194</v>
      </c>
      <c r="G1438" s="1" t="s">
        <v>6201</v>
      </c>
      <c r="H1438" s="1" t="s">
        <v>6202</v>
      </c>
      <c r="I1438" s="1" t="s">
        <v>3233</v>
      </c>
      <c r="J1438" s="1">
        <v>6612</v>
      </c>
    </row>
    <row r="1439" spans="2:10" x14ac:dyDescent="0.25">
      <c r="B1439" s="1" t="s">
        <v>3227</v>
      </c>
      <c r="C1439" s="1" t="s">
        <v>5992</v>
      </c>
      <c r="D1439" s="1" t="s">
        <v>5993</v>
      </c>
      <c r="E1439" s="1">
        <v>72</v>
      </c>
      <c r="F1439" s="1" t="s">
        <v>6194</v>
      </c>
      <c r="G1439" s="1" t="s">
        <v>6203</v>
      </c>
      <c r="H1439" s="1" t="s">
        <v>6204</v>
      </c>
      <c r="I1439" s="1" t="s">
        <v>3233</v>
      </c>
      <c r="J1439" s="1">
        <v>9581.36</v>
      </c>
    </row>
    <row r="1440" spans="2:10" x14ac:dyDescent="0.25">
      <c r="B1440" s="1" t="s">
        <v>3227</v>
      </c>
      <c r="C1440" s="1" t="s">
        <v>5992</v>
      </c>
      <c r="D1440" s="1" t="s">
        <v>5993</v>
      </c>
      <c r="E1440" s="1">
        <v>74</v>
      </c>
      <c r="F1440" s="1" t="s">
        <v>6172</v>
      </c>
      <c r="G1440" s="1" t="s">
        <v>6205</v>
      </c>
      <c r="H1440" s="1" t="s">
        <v>6206</v>
      </c>
      <c r="I1440" s="1" t="s">
        <v>3233</v>
      </c>
      <c r="J1440" s="1">
        <v>4229.7299999999996</v>
      </c>
    </row>
    <row r="1441" spans="2:10" x14ac:dyDescent="0.25">
      <c r="B1441" s="1" t="s">
        <v>3227</v>
      </c>
      <c r="C1441" s="1" t="s">
        <v>5992</v>
      </c>
      <c r="D1441" s="1" t="s">
        <v>5993</v>
      </c>
      <c r="E1441" s="1">
        <v>72</v>
      </c>
      <c r="F1441" s="1" t="s">
        <v>6194</v>
      </c>
      <c r="G1441" s="1" t="s">
        <v>6207</v>
      </c>
      <c r="H1441" s="1" t="s">
        <v>6208</v>
      </c>
      <c r="I1441" s="1" t="s">
        <v>3233</v>
      </c>
      <c r="J1441" s="1">
        <v>5056.2299999999996</v>
      </c>
    </row>
    <row r="1442" spans="2:10" x14ac:dyDescent="0.25">
      <c r="B1442" s="1" t="s">
        <v>3227</v>
      </c>
      <c r="C1442" s="1" t="s">
        <v>5992</v>
      </c>
      <c r="D1442" s="1" t="s">
        <v>5993</v>
      </c>
      <c r="E1442" s="1">
        <v>72</v>
      </c>
      <c r="F1442" s="1" t="s">
        <v>6194</v>
      </c>
      <c r="G1442" s="1" t="s">
        <v>6209</v>
      </c>
      <c r="H1442" s="1" t="s">
        <v>6210</v>
      </c>
      <c r="I1442" s="1" t="s">
        <v>3233</v>
      </c>
      <c r="J1442" s="1">
        <v>4073.08</v>
      </c>
    </row>
    <row r="1443" spans="2:10" x14ac:dyDescent="0.25">
      <c r="B1443" s="1" t="s">
        <v>3227</v>
      </c>
      <c r="C1443" s="1" t="s">
        <v>5992</v>
      </c>
      <c r="D1443" s="1" t="s">
        <v>5993</v>
      </c>
      <c r="E1443" s="1">
        <v>69</v>
      </c>
      <c r="F1443" s="1" t="s">
        <v>6211</v>
      </c>
      <c r="G1443" s="1" t="s">
        <v>6212</v>
      </c>
      <c r="H1443" s="1" t="s">
        <v>6213</v>
      </c>
      <c r="I1443" s="1" t="s">
        <v>3233</v>
      </c>
      <c r="J1443" s="1">
        <v>3448.19</v>
      </c>
    </row>
    <row r="1444" spans="2:10" x14ac:dyDescent="0.25">
      <c r="B1444" s="1" t="s">
        <v>3227</v>
      </c>
      <c r="C1444" s="1" t="s">
        <v>5992</v>
      </c>
      <c r="D1444" s="1" t="s">
        <v>5993</v>
      </c>
      <c r="E1444" s="1">
        <v>69</v>
      </c>
      <c r="F1444" s="1" t="s">
        <v>6211</v>
      </c>
      <c r="G1444" s="1" t="s">
        <v>6214</v>
      </c>
      <c r="H1444" s="1" t="s">
        <v>6215</v>
      </c>
      <c r="I1444" s="1" t="s">
        <v>3233</v>
      </c>
      <c r="J1444" s="1">
        <v>4175.1499999999996</v>
      </c>
    </row>
    <row r="1445" spans="2:10" x14ac:dyDescent="0.25">
      <c r="B1445" s="1" t="s">
        <v>3227</v>
      </c>
      <c r="C1445" s="1" t="s">
        <v>5992</v>
      </c>
      <c r="D1445" s="1" t="s">
        <v>5993</v>
      </c>
      <c r="E1445" s="1">
        <v>69</v>
      </c>
      <c r="F1445" s="1" t="s">
        <v>6211</v>
      </c>
      <c r="G1445" s="1" t="s">
        <v>6216</v>
      </c>
      <c r="H1445" s="1" t="s">
        <v>6217</v>
      </c>
      <c r="I1445" s="1" t="s">
        <v>3233</v>
      </c>
      <c r="J1445" s="1">
        <v>5059.3100000000004</v>
      </c>
    </row>
    <row r="1446" spans="2:10" x14ac:dyDescent="0.25">
      <c r="B1446" s="1" t="s">
        <v>3227</v>
      </c>
      <c r="C1446" s="1" t="s">
        <v>5992</v>
      </c>
      <c r="D1446" s="1" t="s">
        <v>5993</v>
      </c>
      <c r="E1446" s="1">
        <v>69</v>
      </c>
      <c r="F1446" s="1" t="s">
        <v>6211</v>
      </c>
      <c r="G1446" s="1" t="s">
        <v>6218</v>
      </c>
      <c r="H1446" s="1" t="s">
        <v>6219</v>
      </c>
      <c r="I1446" s="1" t="s">
        <v>3233</v>
      </c>
      <c r="J1446" s="1">
        <v>7367.93</v>
      </c>
    </row>
    <row r="1447" spans="2:10" x14ac:dyDescent="0.25">
      <c r="B1447" s="1" t="s">
        <v>3227</v>
      </c>
      <c r="C1447" s="1" t="s">
        <v>5992</v>
      </c>
      <c r="D1447" s="1" t="s">
        <v>5993</v>
      </c>
      <c r="E1447" s="1">
        <v>69</v>
      </c>
      <c r="F1447" s="1" t="s">
        <v>6211</v>
      </c>
      <c r="G1447" s="1" t="s">
        <v>6220</v>
      </c>
      <c r="H1447" s="1" t="s">
        <v>6221</v>
      </c>
      <c r="I1447" s="1" t="s">
        <v>3233</v>
      </c>
      <c r="J1447" s="1">
        <v>10310.23</v>
      </c>
    </row>
    <row r="1448" spans="2:10" x14ac:dyDescent="0.25">
      <c r="B1448" s="1" t="s">
        <v>3227</v>
      </c>
      <c r="C1448" s="1" t="s">
        <v>5992</v>
      </c>
      <c r="D1448" s="1" t="s">
        <v>5993</v>
      </c>
      <c r="E1448" s="1">
        <v>69</v>
      </c>
      <c r="F1448" s="1" t="s">
        <v>6211</v>
      </c>
      <c r="G1448" s="1" t="s">
        <v>6222</v>
      </c>
      <c r="H1448" s="1" t="s">
        <v>6223</v>
      </c>
      <c r="I1448" s="1" t="s">
        <v>3233</v>
      </c>
      <c r="J1448" s="1">
        <v>10310.23</v>
      </c>
    </row>
    <row r="1449" spans="2:10" x14ac:dyDescent="0.25">
      <c r="B1449" s="1" t="s">
        <v>3227</v>
      </c>
      <c r="C1449" s="1" t="s">
        <v>5992</v>
      </c>
      <c r="D1449" s="1" t="s">
        <v>5993</v>
      </c>
      <c r="E1449" s="1">
        <v>69</v>
      </c>
      <c r="F1449" s="1" t="s">
        <v>6211</v>
      </c>
      <c r="G1449" s="1" t="s">
        <v>6224</v>
      </c>
      <c r="H1449" s="1" t="s">
        <v>6225</v>
      </c>
      <c r="I1449" s="1" t="s">
        <v>3233</v>
      </c>
      <c r="J1449" s="1">
        <v>11874.61</v>
      </c>
    </row>
    <row r="1450" spans="2:10" x14ac:dyDescent="0.25">
      <c r="B1450" s="1" t="s">
        <v>3227</v>
      </c>
      <c r="C1450" s="1" t="s">
        <v>5992</v>
      </c>
      <c r="D1450" s="1" t="s">
        <v>5993</v>
      </c>
      <c r="E1450" s="1">
        <v>69</v>
      </c>
      <c r="F1450" s="1" t="s">
        <v>6211</v>
      </c>
      <c r="G1450" s="1" t="s">
        <v>6226</v>
      </c>
      <c r="H1450" s="1" t="s">
        <v>6227</v>
      </c>
      <c r="I1450" s="1" t="s">
        <v>3233</v>
      </c>
      <c r="J1450" s="1">
        <v>11334.86</v>
      </c>
    </row>
    <row r="1451" spans="2:10" x14ac:dyDescent="0.25">
      <c r="B1451" s="1" t="s">
        <v>3227</v>
      </c>
      <c r="C1451" s="1" t="s">
        <v>5992</v>
      </c>
      <c r="D1451" s="1" t="s">
        <v>5993</v>
      </c>
      <c r="E1451" s="1">
        <v>69</v>
      </c>
      <c r="F1451" s="1" t="s">
        <v>6211</v>
      </c>
      <c r="G1451" s="1" t="s">
        <v>6228</v>
      </c>
      <c r="H1451" s="1" t="s">
        <v>6229</v>
      </c>
      <c r="I1451" s="1" t="s">
        <v>3233</v>
      </c>
      <c r="J1451" s="1">
        <v>11334.86</v>
      </c>
    </row>
    <row r="1452" spans="2:10" x14ac:dyDescent="0.25">
      <c r="B1452" s="1" t="s">
        <v>3227</v>
      </c>
      <c r="C1452" s="1" t="s">
        <v>5992</v>
      </c>
      <c r="D1452" s="1" t="s">
        <v>5993</v>
      </c>
      <c r="E1452" s="1">
        <v>69</v>
      </c>
      <c r="F1452" s="1" t="s">
        <v>6211</v>
      </c>
      <c r="G1452" s="1" t="s">
        <v>6230</v>
      </c>
      <c r="H1452" s="1" t="s">
        <v>6231</v>
      </c>
      <c r="I1452" s="1" t="s">
        <v>3233</v>
      </c>
      <c r="J1452" s="1">
        <v>9921.17</v>
      </c>
    </row>
    <row r="1453" spans="2:10" x14ac:dyDescent="0.25">
      <c r="B1453" s="1" t="s">
        <v>3227</v>
      </c>
      <c r="C1453" s="1" t="s">
        <v>5992</v>
      </c>
      <c r="D1453" s="1" t="s">
        <v>5993</v>
      </c>
      <c r="E1453" s="1">
        <v>69</v>
      </c>
      <c r="F1453" s="1" t="s">
        <v>6211</v>
      </c>
      <c r="G1453" s="1" t="s">
        <v>6232</v>
      </c>
      <c r="H1453" s="1" t="s">
        <v>6233</v>
      </c>
      <c r="I1453" s="1" t="s">
        <v>3233</v>
      </c>
      <c r="J1453" s="1">
        <v>10513.66</v>
      </c>
    </row>
    <row r="1454" spans="2:10" x14ac:dyDescent="0.25">
      <c r="B1454" s="1" t="s">
        <v>3227</v>
      </c>
      <c r="C1454" s="1" t="s">
        <v>5992</v>
      </c>
      <c r="D1454" s="1" t="s">
        <v>5993</v>
      </c>
      <c r="E1454" s="1">
        <v>69</v>
      </c>
      <c r="F1454" s="1" t="s">
        <v>6211</v>
      </c>
      <c r="G1454" s="1" t="s">
        <v>6234</v>
      </c>
      <c r="H1454" s="1" t="s">
        <v>6235</v>
      </c>
      <c r="I1454" s="1" t="s">
        <v>3233</v>
      </c>
      <c r="J1454" s="1">
        <v>9753.1299999999992</v>
      </c>
    </row>
    <row r="1455" spans="2:10" x14ac:dyDescent="0.25">
      <c r="B1455" s="1" t="s">
        <v>3227</v>
      </c>
      <c r="C1455" s="1" t="s">
        <v>5992</v>
      </c>
      <c r="D1455" s="1" t="s">
        <v>5993</v>
      </c>
      <c r="E1455" s="1">
        <v>70</v>
      </c>
      <c r="F1455" s="1" t="s">
        <v>6236</v>
      </c>
      <c r="G1455" s="1" t="s">
        <v>6237</v>
      </c>
      <c r="H1455" s="1" t="s">
        <v>6238</v>
      </c>
      <c r="I1455" s="1" t="s">
        <v>3233</v>
      </c>
      <c r="J1455" s="1">
        <v>2652.46</v>
      </c>
    </row>
    <row r="1456" spans="2:10" x14ac:dyDescent="0.25">
      <c r="B1456" s="1" t="s">
        <v>3227</v>
      </c>
      <c r="C1456" s="1" t="s">
        <v>5992</v>
      </c>
      <c r="D1456" s="1" t="s">
        <v>5993</v>
      </c>
      <c r="E1456" s="1">
        <v>70</v>
      </c>
      <c r="F1456" s="1" t="s">
        <v>6236</v>
      </c>
      <c r="G1456" s="1" t="s">
        <v>6239</v>
      </c>
      <c r="H1456" s="1" t="s">
        <v>6240</v>
      </c>
      <c r="I1456" s="1" t="s">
        <v>3233</v>
      </c>
      <c r="J1456" s="1">
        <v>3752.73</v>
      </c>
    </row>
    <row r="1457" spans="2:10" x14ac:dyDescent="0.25">
      <c r="B1457" s="1" t="s">
        <v>3227</v>
      </c>
      <c r="C1457" s="1" t="s">
        <v>5992</v>
      </c>
      <c r="D1457" s="1" t="s">
        <v>5993</v>
      </c>
      <c r="E1457" s="1">
        <v>70</v>
      </c>
      <c r="F1457" s="1" t="s">
        <v>6236</v>
      </c>
      <c r="G1457" s="1" t="s">
        <v>6241</v>
      </c>
      <c r="H1457" s="1" t="s">
        <v>6242</v>
      </c>
      <c r="I1457" s="1" t="s">
        <v>3233</v>
      </c>
      <c r="J1457" s="1">
        <v>3752.73</v>
      </c>
    </row>
    <row r="1458" spans="2:10" x14ac:dyDescent="0.25">
      <c r="B1458" s="1" t="s">
        <v>3227</v>
      </c>
      <c r="C1458" s="1" t="s">
        <v>5992</v>
      </c>
      <c r="D1458" s="1" t="s">
        <v>5993</v>
      </c>
      <c r="E1458" s="1">
        <v>70</v>
      </c>
      <c r="F1458" s="1" t="s">
        <v>6236</v>
      </c>
      <c r="G1458" s="1" t="s">
        <v>6243</v>
      </c>
      <c r="H1458" s="1" t="s">
        <v>6244</v>
      </c>
      <c r="I1458" s="1" t="s">
        <v>3233</v>
      </c>
      <c r="J1458" s="1">
        <v>5141.8999999999996</v>
      </c>
    </row>
    <row r="1459" spans="2:10" x14ac:dyDescent="0.25">
      <c r="B1459" s="1" t="s">
        <v>3227</v>
      </c>
      <c r="C1459" s="1" t="s">
        <v>5992</v>
      </c>
      <c r="D1459" s="1" t="s">
        <v>5993</v>
      </c>
      <c r="E1459" s="1">
        <v>70</v>
      </c>
      <c r="F1459" s="1" t="s">
        <v>6236</v>
      </c>
      <c r="G1459" s="1" t="s">
        <v>6245</v>
      </c>
      <c r="H1459" s="1" t="s">
        <v>6246</v>
      </c>
      <c r="I1459" s="1" t="s">
        <v>3233</v>
      </c>
      <c r="J1459" s="1">
        <v>4126.03</v>
      </c>
    </row>
    <row r="1460" spans="2:10" x14ac:dyDescent="0.25">
      <c r="B1460" s="1" t="s">
        <v>3227</v>
      </c>
      <c r="C1460" s="1" t="s">
        <v>5992</v>
      </c>
      <c r="D1460" s="1" t="s">
        <v>5993</v>
      </c>
      <c r="E1460" s="1">
        <v>70</v>
      </c>
      <c r="F1460" s="1" t="s">
        <v>6236</v>
      </c>
      <c r="G1460" s="1" t="s">
        <v>6247</v>
      </c>
      <c r="H1460" s="1" t="s">
        <v>6248</v>
      </c>
      <c r="I1460" s="1" t="s">
        <v>3233</v>
      </c>
      <c r="J1460" s="1">
        <v>4943.08</v>
      </c>
    </row>
    <row r="1461" spans="2:10" x14ac:dyDescent="0.25">
      <c r="B1461" s="1" t="s">
        <v>3227</v>
      </c>
      <c r="C1461" s="1" t="s">
        <v>5992</v>
      </c>
      <c r="D1461" s="1" t="s">
        <v>5993</v>
      </c>
      <c r="E1461" s="1">
        <v>69</v>
      </c>
      <c r="F1461" s="1" t="s">
        <v>6211</v>
      </c>
      <c r="G1461" s="1" t="s">
        <v>6249</v>
      </c>
      <c r="H1461" s="1" t="s">
        <v>6250</v>
      </c>
      <c r="I1461" s="1" t="s">
        <v>3233</v>
      </c>
      <c r="J1461" s="1">
        <v>10100</v>
      </c>
    </row>
    <row r="1462" spans="2:10" x14ac:dyDescent="0.25">
      <c r="B1462" s="1" t="s">
        <v>3227</v>
      </c>
      <c r="C1462" s="1" t="s">
        <v>5992</v>
      </c>
      <c r="D1462" s="1" t="s">
        <v>5993</v>
      </c>
      <c r="E1462" s="1">
        <v>69</v>
      </c>
      <c r="F1462" s="1" t="s">
        <v>6211</v>
      </c>
      <c r="G1462" s="1" t="s">
        <v>6251</v>
      </c>
      <c r="H1462" s="1" t="s">
        <v>6252</v>
      </c>
      <c r="I1462" s="1" t="s">
        <v>3233</v>
      </c>
      <c r="J1462" s="1">
        <v>21103.73</v>
      </c>
    </row>
    <row r="1463" spans="2:10" x14ac:dyDescent="0.25">
      <c r="B1463" s="1" t="s">
        <v>3227</v>
      </c>
      <c r="C1463" s="1" t="s">
        <v>5992</v>
      </c>
      <c r="D1463" s="1" t="s">
        <v>5993</v>
      </c>
      <c r="E1463" s="1">
        <v>69</v>
      </c>
      <c r="F1463" s="1" t="s">
        <v>6211</v>
      </c>
      <c r="G1463" s="1" t="s">
        <v>6253</v>
      </c>
      <c r="H1463" s="1" t="s">
        <v>6254</v>
      </c>
      <c r="I1463" s="1" t="s">
        <v>3233</v>
      </c>
      <c r="J1463" s="1">
        <v>18993.36</v>
      </c>
    </row>
    <row r="1464" spans="2:10" x14ac:dyDescent="0.25">
      <c r="B1464" s="1" t="s">
        <v>3227</v>
      </c>
      <c r="C1464" s="1" t="s">
        <v>5992</v>
      </c>
      <c r="D1464" s="1" t="s">
        <v>5993</v>
      </c>
      <c r="E1464" s="1">
        <v>76</v>
      </c>
      <c r="F1464" s="1" t="s">
        <v>6255</v>
      </c>
      <c r="G1464" s="1" t="s">
        <v>6256</v>
      </c>
      <c r="H1464" s="1" t="s">
        <v>6257</v>
      </c>
      <c r="I1464" s="1" t="s">
        <v>3233</v>
      </c>
      <c r="J1464" s="1">
        <v>48.28</v>
      </c>
    </row>
    <row r="1465" spans="2:10" x14ac:dyDescent="0.25">
      <c r="B1465" s="1" t="s">
        <v>3227</v>
      </c>
      <c r="C1465" s="1" t="s">
        <v>5992</v>
      </c>
      <c r="D1465" s="1" t="s">
        <v>5993</v>
      </c>
      <c r="E1465" s="1">
        <v>76</v>
      </c>
      <c r="F1465" s="1" t="s">
        <v>6255</v>
      </c>
      <c r="G1465" s="1" t="s">
        <v>6258</v>
      </c>
      <c r="H1465" s="1" t="s">
        <v>6259</v>
      </c>
      <c r="I1465" s="1" t="s">
        <v>3233</v>
      </c>
      <c r="J1465" s="1">
        <v>74.16</v>
      </c>
    </row>
    <row r="1466" spans="2:10" x14ac:dyDescent="0.25">
      <c r="B1466" s="1" t="s">
        <v>3227</v>
      </c>
      <c r="C1466" s="1" t="s">
        <v>5992</v>
      </c>
      <c r="D1466" s="1" t="s">
        <v>5993</v>
      </c>
      <c r="E1466" s="1">
        <v>76</v>
      </c>
      <c r="F1466" s="1" t="s">
        <v>6255</v>
      </c>
      <c r="G1466" s="1" t="s">
        <v>6260</v>
      </c>
      <c r="H1466" s="1" t="s">
        <v>6261</v>
      </c>
      <c r="I1466" s="1" t="s">
        <v>3233</v>
      </c>
      <c r="J1466" s="1">
        <v>75.150000000000006</v>
      </c>
    </row>
    <row r="1467" spans="2:10" x14ac:dyDescent="0.25">
      <c r="B1467" s="1" t="s">
        <v>3227</v>
      </c>
      <c r="C1467" s="1" t="s">
        <v>5992</v>
      </c>
      <c r="D1467" s="1" t="s">
        <v>5993</v>
      </c>
      <c r="E1467" s="1">
        <v>76</v>
      </c>
      <c r="F1467" s="1" t="s">
        <v>6255</v>
      </c>
      <c r="G1467" s="1" t="s">
        <v>6262</v>
      </c>
      <c r="H1467" s="1" t="s">
        <v>6263</v>
      </c>
      <c r="I1467" s="1" t="s">
        <v>3233</v>
      </c>
      <c r="J1467" s="1">
        <v>80.31</v>
      </c>
    </row>
    <row r="1468" spans="2:10" x14ac:dyDescent="0.25">
      <c r="B1468" s="1" t="s">
        <v>3227</v>
      </c>
      <c r="C1468" s="1" t="s">
        <v>5992</v>
      </c>
      <c r="D1468" s="1" t="s">
        <v>5993</v>
      </c>
      <c r="E1468" s="1">
        <v>76</v>
      </c>
      <c r="F1468" s="1" t="s">
        <v>6255</v>
      </c>
      <c r="G1468" s="1" t="s">
        <v>6264</v>
      </c>
      <c r="H1468" s="1" t="s">
        <v>6265</v>
      </c>
      <c r="I1468" s="1" t="s">
        <v>3233</v>
      </c>
      <c r="J1468" s="1">
        <v>46.78</v>
      </c>
    </row>
    <row r="1469" spans="2:10" x14ac:dyDescent="0.25">
      <c r="B1469" s="1" t="s">
        <v>3227</v>
      </c>
      <c r="C1469" s="1" t="s">
        <v>5992</v>
      </c>
      <c r="D1469" s="1" t="s">
        <v>5993</v>
      </c>
      <c r="E1469" s="1">
        <v>76</v>
      </c>
      <c r="F1469" s="1" t="s">
        <v>6255</v>
      </c>
      <c r="G1469" s="1" t="s">
        <v>6266</v>
      </c>
      <c r="H1469" s="1" t="s">
        <v>6267</v>
      </c>
      <c r="I1469" s="1" t="s">
        <v>3233</v>
      </c>
      <c r="J1469" s="1">
        <v>42.1</v>
      </c>
    </row>
    <row r="1470" spans="2:10" x14ac:dyDescent="0.25">
      <c r="B1470" s="1" t="s">
        <v>3227</v>
      </c>
      <c r="C1470" s="1" t="s">
        <v>5992</v>
      </c>
      <c r="D1470" s="1" t="s">
        <v>5993</v>
      </c>
      <c r="E1470" s="1">
        <v>76</v>
      </c>
      <c r="F1470" s="1" t="s">
        <v>6255</v>
      </c>
      <c r="G1470" s="1" t="s">
        <v>6268</v>
      </c>
      <c r="H1470" s="1" t="s">
        <v>6269</v>
      </c>
      <c r="I1470" s="1" t="s">
        <v>3233</v>
      </c>
      <c r="J1470" s="1">
        <v>51.86</v>
      </c>
    </row>
    <row r="1471" spans="2:10" x14ac:dyDescent="0.25">
      <c r="B1471" s="1" t="s">
        <v>3227</v>
      </c>
      <c r="C1471" s="1" t="s">
        <v>5992</v>
      </c>
      <c r="D1471" s="1" t="s">
        <v>5993</v>
      </c>
      <c r="E1471" s="1">
        <v>76</v>
      </c>
      <c r="F1471" s="1" t="s">
        <v>6255</v>
      </c>
      <c r="G1471" s="1" t="s">
        <v>6270</v>
      </c>
      <c r="H1471" s="1" t="s">
        <v>6271</v>
      </c>
      <c r="I1471" s="1" t="s">
        <v>3233</v>
      </c>
      <c r="J1471" s="1">
        <v>41.5</v>
      </c>
    </row>
    <row r="1472" spans="2:10" x14ac:dyDescent="0.25">
      <c r="B1472" s="1" t="s">
        <v>3227</v>
      </c>
      <c r="C1472" s="1" t="s">
        <v>5992</v>
      </c>
      <c r="D1472" s="1" t="s">
        <v>5993</v>
      </c>
      <c r="E1472" s="1">
        <v>76</v>
      </c>
      <c r="F1472" s="1" t="s">
        <v>6255</v>
      </c>
      <c r="G1472" s="1" t="s">
        <v>6272</v>
      </c>
      <c r="H1472" s="1" t="s">
        <v>6273</v>
      </c>
      <c r="I1472" s="1" t="s">
        <v>3233</v>
      </c>
      <c r="J1472" s="1">
        <v>51.86</v>
      </c>
    </row>
    <row r="1473" spans="2:10" x14ac:dyDescent="0.25">
      <c r="B1473" s="1" t="s">
        <v>3227</v>
      </c>
      <c r="C1473" s="1" t="s">
        <v>5992</v>
      </c>
      <c r="D1473" s="1" t="s">
        <v>5993</v>
      </c>
      <c r="E1473" s="1">
        <v>76</v>
      </c>
      <c r="F1473" s="1" t="s">
        <v>6255</v>
      </c>
      <c r="G1473" s="1" t="s">
        <v>6274</v>
      </c>
      <c r="H1473" s="1" t="s">
        <v>6275</v>
      </c>
      <c r="I1473" s="1" t="s">
        <v>3233</v>
      </c>
      <c r="J1473" s="1">
        <v>33.46</v>
      </c>
    </row>
    <row r="1474" spans="2:10" x14ac:dyDescent="0.25">
      <c r="B1474" s="1" t="s">
        <v>3227</v>
      </c>
      <c r="C1474" s="1" t="s">
        <v>5992</v>
      </c>
      <c r="D1474" s="1" t="s">
        <v>5993</v>
      </c>
      <c r="E1474" s="1">
        <v>76</v>
      </c>
      <c r="F1474" s="1" t="s">
        <v>6255</v>
      </c>
      <c r="G1474" s="1" t="s">
        <v>6276</v>
      </c>
      <c r="H1474" s="1" t="s">
        <v>6277</v>
      </c>
      <c r="I1474" s="1" t="s">
        <v>3233</v>
      </c>
      <c r="J1474" s="1">
        <v>42.1</v>
      </c>
    </row>
    <row r="1475" spans="2:10" x14ac:dyDescent="0.25">
      <c r="B1475" s="1" t="s">
        <v>3227</v>
      </c>
      <c r="C1475" s="1" t="s">
        <v>5992</v>
      </c>
      <c r="D1475" s="1" t="s">
        <v>5993</v>
      </c>
      <c r="E1475" s="1">
        <v>76</v>
      </c>
      <c r="F1475" s="1" t="s">
        <v>6255</v>
      </c>
      <c r="G1475" s="1" t="s">
        <v>6278</v>
      </c>
      <c r="H1475" s="1" t="s">
        <v>6279</v>
      </c>
      <c r="I1475" s="1" t="s">
        <v>3233</v>
      </c>
      <c r="J1475" s="1">
        <v>62</v>
      </c>
    </row>
    <row r="1476" spans="2:10" x14ac:dyDescent="0.25">
      <c r="B1476" s="1" t="s">
        <v>3227</v>
      </c>
      <c r="C1476" s="1" t="s">
        <v>5992</v>
      </c>
      <c r="D1476" s="1" t="s">
        <v>5993</v>
      </c>
      <c r="E1476" s="1">
        <v>76</v>
      </c>
      <c r="F1476" s="1" t="s">
        <v>6255</v>
      </c>
      <c r="G1476" s="1" t="s">
        <v>6280</v>
      </c>
      <c r="H1476" s="1" t="s">
        <v>6281</v>
      </c>
      <c r="I1476" s="1" t="s">
        <v>3233</v>
      </c>
      <c r="J1476" s="1">
        <v>68.900000000000006</v>
      </c>
    </row>
    <row r="1477" spans="2:10" x14ac:dyDescent="0.25">
      <c r="B1477" s="1" t="s">
        <v>3227</v>
      </c>
      <c r="C1477" s="1" t="s">
        <v>5992</v>
      </c>
      <c r="D1477" s="1" t="s">
        <v>5993</v>
      </c>
      <c r="E1477" s="1">
        <v>85</v>
      </c>
      <c r="F1477" s="1" t="s">
        <v>5317</v>
      </c>
      <c r="G1477" s="1" t="s">
        <v>6282</v>
      </c>
      <c r="H1477" s="1" t="s">
        <v>6283</v>
      </c>
      <c r="I1477" s="1" t="s">
        <v>3233</v>
      </c>
      <c r="J1477" s="1">
        <v>8622.24</v>
      </c>
    </row>
    <row r="1478" spans="2:10" x14ac:dyDescent="0.25">
      <c r="B1478" s="1" t="s">
        <v>3227</v>
      </c>
      <c r="C1478" s="1" t="s">
        <v>5992</v>
      </c>
      <c r="D1478" s="1" t="s">
        <v>5993</v>
      </c>
      <c r="E1478" s="1">
        <v>85</v>
      </c>
      <c r="F1478" s="1" t="s">
        <v>5317</v>
      </c>
      <c r="G1478" s="1" t="s">
        <v>6284</v>
      </c>
      <c r="H1478" s="1" t="s">
        <v>6285</v>
      </c>
      <c r="I1478" s="1" t="s">
        <v>3233</v>
      </c>
      <c r="J1478" s="1">
        <v>7242.68</v>
      </c>
    </row>
    <row r="1479" spans="2:10" x14ac:dyDescent="0.25">
      <c r="B1479" s="1" t="s">
        <v>3227</v>
      </c>
      <c r="C1479" s="1" t="s">
        <v>5992</v>
      </c>
      <c r="D1479" s="1" t="s">
        <v>5993</v>
      </c>
      <c r="E1479" s="1">
        <v>85</v>
      </c>
      <c r="F1479" s="1" t="s">
        <v>5317</v>
      </c>
      <c r="G1479" s="1" t="s">
        <v>6286</v>
      </c>
      <c r="H1479" s="1" t="s">
        <v>6287</v>
      </c>
      <c r="I1479" s="1" t="s">
        <v>3233</v>
      </c>
      <c r="J1479" s="1">
        <v>371.01</v>
      </c>
    </row>
    <row r="1480" spans="2:10" x14ac:dyDescent="0.25">
      <c r="B1480" s="1" t="s">
        <v>3227</v>
      </c>
      <c r="C1480" s="1" t="s">
        <v>5992</v>
      </c>
      <c r="D1480" s="1" t="s">
        <v>5993</v>
      </c>
      <c r="E1480" s="1">
        <v>85</v>
      </c>
      <c r="F1480" s="1" t="s">
        <v>5317</v>
      </c>
      <c r="G1480" s="1" t="s">
        <v>6288</v>
      </c>
      <c r="H1480" s="1" t="s">
        <v>6289</v>
      </c>
      <c r="I1480" s="1" t="s">
        <v>3233</v>
      </c>
      <c r="J1480" s="1">
        <v>337.48</v>
      </c>
    </row>
    <row r="1481" spans="2:10" x14ac:dyDescent="0.25">
      <c r="B1481" s="1" t="s">
        <v>3227</v>
      </c>
      <c r="C1481" s="1" t="s">
        <v>5992</v>
      </c>
      <c r="D1481" s="1" t="s">
        <v>5993</v>
      </c>
      <c r="E1481" s="1">
        <v>85</v>
      </c>
      <c r="F1481" s="1" t="s">
        <v>5317</v>
      </c>
      <c r="G1481" s="1" t="s">
        <v>6290</v>
      </c>
      <c r="H1481" s="1" t="s">
        <v>6291</v>
      </c>
      <c r="I1481" s="1" t="s">
        <v>3233</v>
      </c>
      <c r="J1481" s="1">
        <v>3702.21</v>
      </c>
    </row>
    <row r="1482" spans="2:10" x14ac:dyDescent="0.25">
      <c r="B1482" s="1" t="s">
        <v>3227</v>
      </c>
      <c r="C1482" s="1" t="s">
        <v>5992</v>
      </c>
      <c r="D1482" s="1" t="s">
        <v>5993</v>
      </c>
      <c r="E1482" s="1">
        <v>85</v>
      </c>
      <c r="F1482" s="1" t="s">
        <v>5317</v>
      </c>
      <c r="G1482" s="1" t="s">
        <v>6292</v>
      </c>
      <c r="H1482" s="1" t="s">
        <v>6293</v>
      </c>
      <c r="I1482" s="1" t="s">
        <v>3233</v>
      </c>
      <c r="J1482" s="1">
        <v>199.48</v>
      </c>
    </row>
    <row r="1483" spans="2:10" x14ac:dyDescent="0.25">
      <c r="B1483" s="1" t="s">
        <v>3227</v>
      </c>
      <c r="C1483" s="1" t="s">
        <v>5992</v>
      </c>
      <c r="D1483" s="1" t="s">
        <v>5993</v>
      </c>
      <c r="E1483" s="1">
        <v>85</v>
      </c>
      <c r="F1483" s="1" t="s">
        <v>5317</v>
      </c>
      <c r="G1483" s="1" t="s">
        <v>6294</v>
      </c>
      <c r="H1483" s="1" t="s">
        <v>6295</v>
      </c>
      <c r="I1483" s="1" t="s">
        <v>3233</v>
      </c>
      <c r="J1483" s="1">
        <v>928</v>
      </c>
    </row>
    <row r="1484" spans="2:10" x14ac:dyDescent="0.25">
      <c r="B1484" s="1" t="s">
        <v>3227</v>
      </c>
      <c r="C1484" s="1" t="s">
        <v>5992</v>
      </c>
      <c r="D1484" s="1" t="s">
        <v>5993</v>
      </c>
      <c r="E1484" s="1">
        <v>85</v>
      </c>
      <c r="F1484" s="1" t="s">
        <v>5317</v>
      </c>
      <c r="G1484" s="1" t="s">
        <v>6296</v>
      </c>
      <c r="H1484" s="1" t="s">
        <v>6297</v>
      </c>
      <c r="I1484" s="1" t="s">
        <v>3233</v>
      </c>
      <c r="J1484" s="1">
        <v>1130.05</v>
      </c>
    </row>
    <row r="1485" spans="2:10" x14ac:dyDescent="0.25">
      <c r="B1485" s="1" t="s">
        <v>3227</v>
      </c>
      <c r="C1485" s="1" t="s">
        <v>5992</v>
      </c>
      <c r="D1485" s="1" t="s">
        <v>5993</v>
      </c>
      <c r="E1485" s="1">
        <v>85</v>
      </c>
      <c r="F1485" s="1" t="s">
        <v>5317</v>
      </c>
      <c r="G1485" s="1" t="s">
        <v>6298</v>
      </c>
      <c r="H1485" s="1" t="s">
        <v>6299</v>
      </c>
      <c r="I1485" s="1" t="s">
        <v>3233</v>
      </c>
      <c r="J1485" s="1">
        <v>5100</v>
      </c>
    </row>
    <row r="1486" spans="2:10" x14ac:dyDescent="0.25">
      <c r="B1486" s="1" t="s">
        <v>3227</v>
      </c>
      <c r="C1486" s="1" t="s">
        <v>5992</v>
      </c>
      <c r="D1486" s="1" t="s">
        <v>5993</v>
      </c>
      <c r="E1486" s="1">
        <v>85</v>
      </c>
      <c r="F1486" s="1" t="s">
        <v>5317</v>
      </c>
      <c r="G1486" s="1" t="s">
        <v>6300</v>
      </c>
      <c r="H1486" s="1" t="s">
        <v>6301</v>
      </c>
      <c r="I1486" s="1" t="s">
        <v>3233</v>
      </c>
      <c r="J1486" s="1">
        <v>3379.54</v>
      </c>
    </row>
    <row r="1487" spans="2:10" x14ac:dyDescent="0.25">
      <c r="B1487" s="1" t="s">
        <v>3227</v>
      </c>
      <c r="C1487" s="1" t="s">
        <v>5992</v>
      </c>
      <c r="D1487" s="1" t="s">
        <v>5993</v>
      </c>
      <c r="E1487" s="1">
        <v>85</v>
      </c>
      <c r="F1487" s="1" t="s">
        <v>5317</v>
      </c>
      <c r="G1487" s="1" t="s">
        <v>6302</v>
      </c>
      <c r="H1487" s="1" t="s">
        <v>6303</v>
      </c>
      <c r="I1487" s="1" t="s">
        <v>3233</v>
      </c>
      <c r="J1487" s="1">
        <v>3379.54</v>
      </c>
    </row>
    <row r="1488" spans="2:10" x14ac:dyDescent="0.25">
      <c r="B1488" s="1" t="s">
        <v>3227</v>
      </c>
      <c r="C1488" s="1" t="s">
        <v>5992</v>
      </c>
      <c r="D1488" s="1" t="s">
        <v>5993</v>
      </c>
      <c r="E1488" s="1">
        <v>77</v>
      </c>
      <c r="F1488" s="1" t="s">
        <v>6304</v>
      </c>
      <c r="G1488" s="1" t="s">
        <v>6305</v>
      </c>
      <c r="H1488" s="1" t="s">
        <v>6306</v>
      </c>
      <c r="I1488" s="1" t="s">
        <v>3233</v>
      </c>
      <c r="J1488" s="1">
        <v>2293.0500000000002</v>
      </c>
    </row>
    <row r="1489" spans="2:10" x14ac:dyDescent="0.25">
      <c r="B1489" s="1" t="s">
        <v>3227</v>
      </c>
      <c r="C1489" s="1" t="s">
        <v>5992</v>
      </c>
      <c r="D1489" s="1" t="s">
        <v>5993</v>
      </c>
      <c r="E1489" s="1">
        <v>77</v>
      </c>
      <c r="F1489" s="1" t="s">
        <v>6304</v>
      </c>
      <c r="G1489" s="1" t="s">
        <v>6307</v>
      </c>
      <c r="H1489" s="1" t="s">
        <v>6308</v>
      </c>
      <c r="I1489" s="1" t="s">
        <v>3233</v>
      </c>
      <c r="J1489" s="1">
        <v>2305.98</v>
      </c>
    </row>
    <row r="1490" spans="2:10" x14ac:dyDescent="0.25">
      <c r="B1490" s="1" t="s">
        <v>3227</v>
      </c>
      <c r="C1490" s="1" t="s">
        <v>5992</v>
      </c>
      <c r="D1490" s="1" t="s">
        <v>5993</v>
      </c>
      <c r="E1490" s="1">
        <v>78</v>
      </c>
      <c r="F1490" s="1" t="s">
        <v>6309</v>
      </c>
      <c r="G1490" s="1" t="s">
        <v>6310</v>
      </c>
      <c r="H1490" s="1" t="s">
        <v>6311</v>
      </c>
      <c r="I1490" s="1" t="s">
        <v>3233</v>
      </c>
      <c r="J1490" s="1">
        <v>41.97</v>
      </c>
    </row>
    <row r="1491" spans="2:10" x14ac:dyDescent="0.25">
      <c r="B1491" s="1" t="s">
        <v>3227</v>
      </c>
      <c r="C1491" s="1" t="s">
        <v>5992</v>
      </c>
      <c r="D1491" s="1" t="s">
        <v>5993</v>
      </c>
      <c r="E1491" s="1">
        <v>78</v>
      </c>
      <c r="F1491" s="1" t="s">
        <v>6309</v>
      </c>
      <c r="G1491" s="1" t="s">
        <v>6312</v>
      </c>
      <c r="H1491" s="1" t="s">
        <v>6313</v>
      </c>
      <c r="I1491" s="1" t="s">
        <v>3233</v>
      </c>
      <c r="J1491" s="1">
        <v>65.88</v>
      </c>
    </row>
    <row r="1492" spans="2:10" x14ac:dyDescent="0.25">
      <c r="B1492" s="1" t="s">
        <v>3227</v>
      </c>
      <c r="C1492" s="1" t="s">
        <v>5992</v>
      </c>
      <c r="D1492" s="1" t="s">
        <v>5993</v>
      </c>
      <c r="E1492" s="1">
        <v>78</v>
      </c>
      <c r="F1492" s="1" t="s">
        <v>6309</v>
      </c>
      <c r="G1492" s="1" t="s">
        <v>6314</v>
      </c>
      <c r="H1492" s="1" t="s">
        <v>6315</v>
      </c>
      <c r="I1492" s="1" t="s">
        <v>3233</v>
      </c>
      <c r="J1492" s="1">
        <v>115.15</v>
      </c>
    </row>
    <row r="1493" spans="2:10" x14ac:dyDescent="0.25">
      <c r="B1493" s="1" t="s">
        <v>3227</v>
      </c>
      <c r="C1493" s="1" t="s">
        <v>5992</v>
      </c>
      <c r="D1493" s="1" t="s">
        <v>5993</v>
      </c>
      <c r="E1493" s="1">
        <v>78</v>
      </c>
      <c r="F1493" s="1" t="s">
        <v>6309</v>
      </c>
      <c r="G1493" s="1" t="s">
        <v>6316</v>
      </c>
      <c r="H1493" s="1" t="s">
        <v>6317</v>
      </c>
      <c r="I1493" s="1" t="s">
        <v>3233</v>
      </c>
      <c r="J1493" s="1">
        <v>145.74</v>
      </c>
    </row>
    <row r="1494" spans="2:10" x14ac:dyDescent="0.25">
      <c r="B1494" s="1" t="s">
        <v>3227</v>
      </c>
      <c r="C1494" s="1" t="s">
        <v>5992</v>
      </c>
      <c r="D1494" s="1" t="s">
        <v>5993</v>
      </c>
      <c r="E1494" s="1">
        <v>78</v>
      </c>
      <c r="F1494" s="1" t="s">
        <v>6309</v>
      </c>
      <c r="G1494" s="1" t="s">
        <v>6318</v>
      </c>
      <c r="H1494" s="1" t="s">
        <v>6319</v>
      </c>
      <c r="I1494" s="1" t="s">
        <v>3233</v>
      </c>
      <c r="J1494" s="1">
        <v>65.88</v>
      </c>
    </row>
    <row r="1495" spans="2:10" x14ac:dyDescent="0.25">
      <c r="B1495" s="1" t="s">
        <v>3227</v>
      </c>
      <c r="C1495" s="1" t="s">
        <v>5992</v>
      </c>
      <c r="D1495" s="1" t="s">
        <v>5993</v>
      </c>
      <c r="E1495" s="1">
        <v>78</v>
      </c>
      <c r="F1495" s="1" t="s">
        <v>6309</v>
      </c>
      <c r="G1495" s="1" t="s">
        <v>6320</v>
      </c>
      <c r="H1495" s="1" t="s">
        <v>6321</v>
      </c>
      <c r="I1495" s="1" t="s">
        <v>3233</v>
      </c>
      <c r="J1495" s="1">
        <v>119.48</v>
      </c>
    </row>
    <row r="1496" spans="2:10" x14ac:dyDescent="0.25">
      <c r="B1496" s="1" t="s">
        <v>3227</v>
      </c>
      <c r="C1496" s="1" t="s">
        <v>5992</v>
      </c>
      <c r="D1496" s="1" t="s">
        <v>5993</v>
      </c>
      <c r="E1496" s="1">
        <v>78</v>
      </c>
      <c r="F1496" s="1" t="s">
        <v>6309</v>
      </c>
      <c r="G1496" s="1" t="s">
        <v>6322</v>
      </c>
      <c r="H1496" s="1" t="s">
        <v>6323</v>
      </c>
      <c r="I1496" s="1" t="s">
        <v>3233</v>
      </c>
      <c r="J1496" s="1">
        <v>72.47</v>
      </c>
    </row>
    <row r="1497" spans="2:10" x14ac:dyDescent="0.25">
      <c r="B1497" s="1" t="s">
        <v>3227</v>
      </c>
      <c r="C1497" s="1" t="s">
        <v>5992</v>
      </c>
      <c r="D1497" s="1" t="s">
        <v>5993</v>
      </c>
      <c r="E1497" s="1">
        <v>78</v>
      </c>
      <c r="F1497" s="1" t="s">
        <v>6309</v>
      </c>
      <c r="G1497" s="1" t="s">
        <v>6324</v>
      </c>
      <c r="H1497" s="1" t="s">
        <v>6325</v>
      </c>
      <c r="I1497" s="1" t="s">
        <v>3233</v>
      </c>
      <c r="J1497" s="1">
        <v>175.92</v>
      </c>
    </row>
    <row r="1498" spans="2:10" x14ac:dyDescent="0.25">
      <c r="B1498" s="1" t="s">
        <v>3227</v>
      </c>
      <c r="C1498" s="1" t="s">
        <v>5992</v>
      </c>
      <c r="D1498" s="1" t="s">
        <v>5993</v>
      </c>
      <c r="E1498" s="1">
        <v>78</v>
      </c>
      <c r="F1498" s="1" t="s">
        <v>6309</v>
      </c>
      <c r="G1498" s="1" t="s">
        <v>6326</v>
      </c>
      <c r="H1498" s="1" t="s">
        <v>6327</v>
      </c>
      <c r="I1498" s="1" t="s">
        <v>3233</v>
      </c>
      <c r="J1498" s="1">
        <v>41.97</v>
      </c>
    </row>
    <row r="1499" spans="2:10" x14ac:dyDescent="0.25">
      <c r="B1499" s="1" t="s">
        <v>3227</v>
      </c>
      <c r="C1499" s="1" t="s">
        <v>5992</v>
      </c>
      <c r="D1499" s="1" t="s">
        <v>5993</v>
      </c>
      <c r="E1499" s="1">
        <v>78</v>
      </c>
      <c r="F1499" s="1" t="s">
        <v>6309</v>
      </c>
      <c r="G1499" s="1" t="s">
        <v>6328</v>
      </c>
      <c r="H1499" s="1" t="s">
        <v>6329</v>
      </c>
      <c r="I1499" s="1" t="s">
        <v>3233</v>
      </c>
      <c r="J1499" s="1">
        <v>53.07</v>
      </c>
    </row>
    <row r="1500" spans="2:10" x14ac:dyDescent="0.25">
      <c r="B1500" s="1" t="s">
        <v>3227</v>
      </c>
      <c r="C1500" s="1" t="s">
        <v>5992</v>
      </c>
      <c r="D1500" s="1" t="s">
        <v>5993</v>
      </c>
      <c r="E1500" s="1">
        <v>78</v>
      </c>
      <c r="F1500" s="1" t="s">
        <v>6309</v>
      </c>
      <c r="G1500" s="1" t="s">
        <v>6330</v>
      </c>
      <c r="H1500" s="1" t="s">
        <v>6331</v>
      </c>
      <c r="I1500" s="1" t="s">
        <v>3233</v>
      </c>
      <c r="J1500" s="1">
        <v>63.68</v>
      </c>
    </row>
    <row r="1501" spans="2:10" x14ac:dyDescent="0.25">
      <c r="B1501" s="1" t="s">
        <v>3227</v>
      </c>
      <c r="C1501" s="1" t="s">
        <v>5992</v>
      </c>
      <c r="D1501" s="1" t="s">
        <v>5993</v>
      </c>
      <c r="E1501" s="1">
        <v>78</v>
      </c>
      <c r="F1501" s="1" t="s">
        <v>6309</v>
      </c>
      <c r="G1501" s="1" t="s">
        <v>6332</v>
      </c>
      <c r="H1501" s="1" t="s">
        <v>6333</v>
      </c>
      <c r="I1501" s="1" t="s">
        <v>3233</v>
      </c>
      <c r="J1501" s="1">
        <v>50.7</v>
      </c>
    </row>
    <row r="1502" spans="2:10" x14ac:dyDescent="0.25">
      <c r="B1502" s="1" t="s">
        <v>3227</v>
      </c>
      <c r="C1502" s="1" t="s">
        <v>5992</v>
      </c>
      <c r="D1502" s="1" t="s">
        <v>5993</v>
      </c>
      <c r="E1502" s="1">
        <v>78</v>
      </c>
      <c r="F1502" s="1" t="s">
        <v>6309</v>
      </c>
      <c r="G1502" s="1" t="s">
        <v>6334</v>
      </c>
      <c r="H1502" s="1" t="s">
        <v>6335</v>
      </c>
      <c r="I1502" s="1" t="s">
        <v>3233</v>
      </c>
      <c r="J1502" s="1">
        <v>72.47</v>
      </c>
    </row>
    <row r="1503" spans="2:10" x14ac:dyDescent="0.25">
      <c r="B1503" s="1" t="s">
        <v>3227</v>
      </c>
      <c r="C1503" s="1" t="s">
        <v>5992</v>
      </c>
      <c r="D1503" s="1" t="s">
        <v>5993</v>
      </c>
      <c r="E1503" s="1">
        <v>79</v>
      </c>
      <c r="F1503" s="1" t="s">
        <v>6336</v>
      </c>
      <c r="G1503" s="1" t="s">
        <v>6337</v>
      </c>
      <c r="H1503" s="1" t="s">
        <v>6338</v>
      </c>
      <c r="I1503" s="1" t="s">
        <v>3233</v>
      </c>
      <c r="J1503" s="1">
        <v>38.619999999999997</v>
      </c>
    </row>
    <row r="1504" spans="2:10" x14ac:dyDescent="0.25">
      <c r="B1504" s="1" t="s">
        <v>3227</v>
      </c>
      <c r="C1504" s="1" t="s">
        <v>5992</v>
      </c>
      <c r="D1504" s="1" t="s">
        <v>5993</v>
      </c>
      <c r="E1504" s="1">
        <v>79</v>
      </c>
      <c r="F1504" s="1" t="s">
        <v>6336</v>
      </c>
      <c r="G1504" s="1" t="s">
        <v>6339</v>
      </c>
      <c r="H1504" s="1" t="s">
        <v>6340</v>
      </c>
      <c r="I1504" s="1" t="s">
        <v>3233</v>
      </c>
      <c r="J1504" s="1">
        <v>36.369999999999997</v>
      </c>
    </row>
    <row r="1505" spans="2:10" x14ac:dyDescent="0.25">
      <c r="B1505" s="1" t="s">
        <v>3227</v>
      </c>
      <c r="C1505" s="1" t="s">
        <v>5992</v>
      </c>
      <c r="D1505" s="1" t="s">
        <v>5993</v>
      </c>
      <c r="E1505" s="1">
        <v>75</v>
      </c>
      <c r="F1505" s="1" t="s">
        <v>6341</v>
      </c>
      <c r="G1505" s="1" t="s">
        <v>6342</v>
      </c>
      <c r="H1505" s="1" t="s">
        <v>6343</v>
      </c>
      <c r="I1505" s="1" t="s">
        <v>3233</v>
      </c>
      <c r="J1505" s="1">
        <v>216.9</v>
      </c>
    </row>
    <row r="1506" spans="2:10" x14ac:dyDescent="0.25">
      <c r="B1506" s="1" t="s">
        <v>3227</v>
      </c>
      <c r="C1506" s="1" t="s">
        <v>5992</v>
      </c>
      <c r="D1506" s="1" t="s">
        <v>5993</v>
      </c>
      <c r="E1506" s="1">
        <v>75</v>
      </c>
      <c r="F1506" s="1" t="s">
        <v>6341</v>
      </c>
      <c r="G1506" s="1" t="s">
        <v>6344</v>
      </c>
      <c r="H1506" s="1" t="s">
        <v>6345</v>
      </c>
      <c r="I1506" s="1" t="s">
        <v>3233</v>
      </c>
      <c r="J1506" s="1">
        <v>216.9</v>
      </c>
    </row>
    <row r="1507" spans="2:10" x14ac:dyDescent="0.25">
      <c r="B1507" s="1" t="s">
        <v>3227</v>
      </c>
      <c r="C1507" s="1" t="s">
        <v>5992</v>
      </c>
      <c r="D1507" s="1" t="s">
        <v>5993</v>
      </c>
      <c r="E1507" s="1">
        <v>75</v>
      </c>
      <c r="F1507" s="1" t="s">
        <v>6341</v>
      </c>
      <c r="G1507" s="1" t="s">
        <v>6346</v>
      </c>
      <c r="H1507" s="1" t="s">
        <v>6347</v>
      </c>
      <c r="I1507" s="1" t="s">
        <v>3233</v>
      </c>
      <c r="J1507" s="1">
        <v>11507.38</v>
      </c>
    </row>
    <row r="1508" spans="2:10" x14ac:dyDescent="0.25">
      <c r="B1508" s="1" t="s">
        <v>3227</v>
      </c>
      <c r="C1508" s="1" t="s">
        <v>5992</v>
      </c>
      <c r="D1508" s="1" t="s">
        <v>5993</v>
      </c>
      <c r="E1508" s="1">
        <v>75</v>
      </c>
      <c r="F1508" s="1" t="s">
        <v>6341</v>
      </c>
      <c r="G1508" s="1" t="s">
        <v>6348</v>
      </c>
      <c r="H1508" s="1" t="s">
        <v>6349</v>
      </c>
      <c r="I1508" s="1" t="s">
        <v>3233</v>
      </c>
      <c r="J1508" s="1">
        <v>3356.2</v>
      </c>
    </row>
    <row r="1509" spans="2:10" x14ac:dyDescent="0.25">
      <c r="B1509" s="1" t="s">
        <v>3227</v>
      </c>
      <c r="C1509" s="1" t="s">
        <v>5992</v>
      </c>
      <c r="D1509" s="1" t="s">
        <v>5993</v>
      </c>
      <c r="E1509" s="1">
        <v>78</v>
      </c>
      <c r="F1509" s="1" t="s">
        <v>6309</v>
      </c>
      <c r="G1509" s="1" t="s">
        <v>6350</v>
      </c>
      <c r="H1509" s="1" t="s">
        <v>6351</v>
      </c>
      <c r="I1509" s="1" t="s">
        <v>3233</v>
      </c>
      <c r="J1509" s="1">
        <v>188.67</v>
      </c>
    </row>
    <row r="1510" spans="2:10" x14ac:dyDescent="0.25">
      <c r="B1510" s="1" t="s">
        <v>3227</v>
      </c>
      <c r="C1510" s="1" t="s">
        <v>5992</v>
      </c>
      <c r="D1510" s="1" t="s">
        <v>5993</v>
      </c>
      <c r="E1510" s="1">
        <v>78</v>
      </c>
      <c r="F1510" s="1" t="s">
        <v>6309</v>
      </c>
      <c r="G1510" s="1" t="s">
        <v>6352</v>
      </c>
      <c r="H1510" s="1" t="s">
        <v>6353</v>
      </c>
      <c r="I1510" s="1" t="s">
        <v>3233</v>
      </c>
      <c r="J1510" s="1">
        <v>222.31</v>
      </c>
    </row>
    <row r="1511" spans="2:10" x14ac:dyDescent="0.25">
      <c r="B1511" s="1" t="s">
        <v>3227</v>
      </c>
      <c r="C1511" s="1" t="s">
        <v>5992</v>
      </c>
      <c r="D1511" s="1" t="s">
        <v>5993</v>
      </c>
      <c r="E1511" s="1">
        <v>78</v>
      </c>
      <c r="F1511" s="1" t="s">
        <v>6309</v>
      </c>
      <c r="G1511" s="1" t="s">
        <v>6354</v>
      </c>
      <c r="H1511" s="1" t="s">
        <v>6355</v>
      </c>
      <c r="I1511" s="1" t="s">
        <v>3233</v>
      </c>
      <c r="J1511" s="1">
        <v>217.17</v>
      </c>
    </row>
    <row r="1512" spans="2:10" x14ac:dyDescent="0.25">
      <c r="B1512" s="1" t="s">
        <v>3227</v>
      </c>
      <c r="C1512" s="1" t="s">
        <v>5992</v>
      </c>
      <c r="D1512" s="1" t="s">
        <v>5993</v>
      </c>
      <c r="E1512" s="1">
        <v>75</v>
      </c>
      <c r="F1512" s="1" t="s">
        <v>6341</v>
      </c>
      <c r="G1512" s="1" t="s">
        <v>6356</v>
      </c>
      <c r="H1512" s="1" t="s">
        <v>6357</v>
      </c>
      <c r="I1512" s="1" t="s">
        <v>3233</v>
      </c>
      <c r="J1512" s="1">
        <v>434.5</v>
      </c>
    </row>
    <row r="1513" spans="2:10" x14ac:dyDescent="0.25">
      <c r="B1513" s="1" t="s">
        <v>3227</v>
      </c>
      <c r="C1513" s="1" t="s">
        <v>5992</v>
      </c>
      <c r="D1513" s="1" t="s">
        <v>5993</v>
      </c>
      <c r="E1513" s="1">
        <v>77</v>
      </c>
      <c r="F1513" s="1" t="s">
        <v>6304</v>
      </c>
      <c r="G1513" s="1" t="s">
        <v>6358</v>
      </c>
      <c r="H1513" s="1" t="s">
        <v>6359</v>
      </c>
      <c r="I1513" s="1" t="s">
        <v>3233</v>
      </c>
      <c r="J1513" s="1">
        <v>4696.24</v>
      </c>
    </row>
    <row r="1514" spans="2:10" x14ac:dyDescent="0.25">
      <c r="B1514" s="1" t="s">
        <v>3227</v>
      </c>
      <c r="C1514" s="1" t="s">
        <v>5992</v>
      </c>
      <c r="D1514" s="1" t="s">
        <v>5993</v>
      </c>
      <c r="E1514" s="1">
        <v>78</v>
      </c>
      <c r="F1514" s="1" t="s">
        <v>6309</v>
      </c>
      <c r="G1514" s="1" t="s">
        <v>6360</v>
      </c>
      <c r="H1514" s="1" t="s">
        <v>6361</v>
      </c>
      <c r="I1514" s="1" t="s">
        <v>3233</v>
      </c>
      <c r="J1514" s="1">
        <v>210</v>
      </c>
    </row>
    <row r="1515" spans="2:10" x14ac:dyDescent="0.25">
      <c r="B1515" s="1" t="s">
        <v>3227</v>
      </c>
      <c r="C1515" s="1" t="s">
        <v>5992</v>
      </c>
      <c r="D1515" s="1" t="s">
        <v>5993</v>
      </c>
      <c r="E1515" s="1">
        <v>78</v>
      </c>
      <c r="F1515" s="1" t="s">
        <v>6309</v>
      </c>
      <c r="G1515" s="1" t="s">
        <v>6362</v>
      </c>
      <c r="H1515" s="1" t="s">
        <v>6363</v>
      </c>
      <c r="I1515" s="1" t="s">
        <v>3233</v>
      </c>
      <c r="J1515" s="1">
        <v>240</v>
      </c>
    </row>
    <row r="1516" spans="2:10" x14ac:dyDescent="0.25">
      <c r="B1516" s="1" t="s">
        <v>3227</v>
      </c>
      <c r="C1516" s="1" t="s">
        <v>5992</v>
      </c>
      <c r="D1516" s="1" t="s">
        <v>5993</v>
      </c>
      <c r="E1516" s="1">
        <v>81</v>
      </c>
      <c r="F1516" s="1" t="s">
        <v>6364</v>
      </c>
      <c r="G1516" s="1" t="s">
        <v>6365</v>
      </c>
      <c r="H1516" s="1" t="s">
        <v>6366</v>
      </c>
      <c r="I1516" s="1" t="s">
        <v>3233</v>
      </c>
      <c r="J1516" s="1">
        <v>8542.66</v>
      </c>
    </row>
    <row r="1517" spans="2:10" x14ac:dyDescent="0.25">
      <c r="B1517" s="1" t="s">
        <v>3227</v>
      </c>
      <c r="C1517" s="1" t="s">
        <v>5992</v>
      </c>
      <c r="D1517" s="1" t="s">
        <v>5993</v>
      </c>
      <c r="E1517" s="1">
        <v>81</v>
      </c>
      <c r="F1517" s="1" t="s">
        <v>6364</v>
      </c>
      <c r="G1517" s="1" t="s">
        <v>6367</v>
      </c>
      <c r="H1517" s="1" t="s">
        <v>6368</v>
      </c>
      <c r="I1517" s="1" t="s">
        <v>3233</v>
      </c>
      <c r="J1517" s="1">
        <v>4918.3900000000003</v>
      </c>
    </row>
    <row r="1518" spans="2:10" x14ac:dyDescent="0.25">
      <c r="B1518" s="1" t="s">
        <v>3227</v>
      </c>
      <c r="C1518" s="1" t="s">
        <v>5992</v>
      </c>
      <c r="D1518" s="1" t="s">
        <v>5993</v>
      </c>
      <c r="E1518" s="1">
        <v>81</v>
      </c>
      <c r="F1518" s="1" t="s">
        <v>6364</v>
      </c>
      <c r="G1518" s="1" t="s">
        <v>6369</v>
      </c>
      <c r="H1518" s="1" t="s">
        <v>6370</v>
      </c>
      <c r="I1518" s="1" t="s">
        <v>3233</v>
      </c>
      <c r="J1518" s="1">
        <v>4501.24</v>
      </c>
    </row>
    <row r="1519" spans="2:10" x14ac:dyDescent="0.25">
      <c r="B1519" s="1" t="s">
        <v>3227</v>
      </c>
      <c r="C1519" s="1" t="s">
        <v>5992</v>
      </c>
      <c r="D1519" s="1" t="s">
        <v>5993</v>
      </c>
      <c r="E1519" s="1">
        <v>81</v>
      </c>
      <c r="F1519" s="1" t="s">
        <v>6364</v>
      </c>
      <c r="G1519" s="1" t="s">
        <v>6371</v>
      </c>
      <c r="H1519" s="1" t="s">
        <v>6372</v>
      </c>
      <c r="I1519" s="1" t="s">
        <v>3233</v>
      </c>
      <c r="J1519" s="1">
        <v>1610</v>
      </c>
    </row>
    <row r="1520" spans="2:10" x14ac:dyDescent="0.25">
      <c r="B1520" s="1" t="s">
        <v>3227</v>
      </c>
      <c r="C1520" s="1" t="s">
        <v>5992</v>
      </c>
      <c r="D1520" s="1" t="s">
        <v>5993</v>
      </c>
      <c r="E1520" s="1">
        <v>80</v>
      </c>
      <c r="F1520" s="1" t="s">
        <v>6373</v>
      </c>
      <c r="G1520" s="1" t="s">
        <v>6374</v>
      </c>
      <c r="H1520" s="1" t="s">
        <v>6375</v>
      </c>
      <c r="I1520" s="1" t="s">
        <v>3233</v>
      </c>
      <c r="J1520" s="1">
        <v>129.16</v>
      </c>
    </row>
    <row r="1521" spans="2:10" x14ac:dyDescent="0.25">
      <c r="B1521" s="1" t="s">
        <v>3227</v>
      </c>
      <c r="C1521" s="1" t="s">
        <v>5992</v>
      </c>
      <c r="D1521" s="1" t="s">
        <v>5993</v>
      </c>
      <c r="E1521" s="1">
        <v>80</v>
      </c>
      <c r="F1521" s="1" t="s">
        <v>6373</v>
      </c>
      <c r="G1521" s="1" t="s">
        <v>6376</v>
      </c>
      <c r="H1521" s="1" t="s">
        <v>6377</v>
      </c>
      <c r="I1521" s="1" t="s">
        <v>3233</v>
      </c>
      <c r="J1521" s="1">
        <v>247.21</v>
      </c>
    </row>
    <row r="1522" spans="2:10" x14ac:dyDescent="0.25">
      <c r="B1522" s="1" t="s">
        <v>3227</v>
      </c>
      <c r="C1522" s="1" t="s">
        <v>5992</v>
      </c>
      <c r="D1522" s="1" t="s">
        <v>5993</v>
      </c>
      <c r="E1522" s="1">
        <v>82</v>
      </c>
      <c r="F1522" s="1" t="s">
        <v>6378</v>
      </c>
      <c r="G1522" s="1" t="s">
        <v>6379</v>
      </c>
      <c r="H1522" s="1" t="s">
        <v>6380</v>
      </c>
      <c r="I1522" s="1" t="s">
        <v>3233</v>
      </c>
      <c r="J1522" s="1">
        <v>645.80999999999995</v>
      </c>
    </row>
    <row r="1523" spans="2:10" x14ac:dyDescent="0.25">
      <c r="B1523" s="1" t="s">
        <v>3227</v>
      </c>
      <c r="C1523" s="1" t="s">
        <v>5992</v>
      </c>
      <c r="D1523" s="1" t="s">
        <v>5993</v>
      </c>
      <c r="E1523" s="1">
        <v>82</v>
      </c>
      <c r="F1523" s="1" t="s">
        <v>6378</v>
      </c>
      <c r="G1523" s="1" t="s">
        <v>6381</v>
      </c>
      <c r="H1523" s="1" t="s">
        <v>6382</v>
      </c>
      <c r="I1523" s="1" t="s">
        <v>3233</v>
      </c>
      <c r="J1523" s="1">
        <v>124.47</v>
      </c>
    </row>
    <row r="1524" spans="2:10" x14ac:dyDescent="0.25">
      <c r="B1524" s="1" t="s">
        <v>3227</v>
      </c>
      <c r="C1524" s="1" t="s">
        <v>5992</v>
      </c>
      <c r="D1524" s="1" t="s">
        <v>5993</v>
      </c>
      <c r="E1524" s="1">
        <v>82</v>
      </c>
      <c r="F1524" s="1" t="s">
        <v>6378</v>
      </c>
      <c r="G1524" s="1" t="s">
        <v>6383</v>
      </c>
      <c r="H1524" s="1" t="s">
        <v>6384</v>
      </c>
      <c r="I1524" s="1" t="s">
        <v>3233</v>
      </c>
      <c r="J1524" s="1">
        <v>76.12</v>
      </c>
    </row>
    <row r="1525" spans="2:10" x14ac:dyDescent="0.25">
      <c r="B1525" s="1" t="s">
        <v>3227</v>
      </c>
      <c r="C1525" s="1" t="s">
        <v>5992</v>
      </c>
      <c r="D1525" s="1" t="s">
        <v>5993</v>
      </c>
      <c r="E1525" s="1">
        <v>82</v>
      </c>
      <c r="F1525" s="1" t="s">
        <v>6378</v>
      </c>
      <c r="G1525" s="1" t="s">
        <v>6385</v>
      </c>
      <c r="H1525" s="1" t="s">
        <v>6386</v>
      </c>
      <c r="I1525" s="1" t="s">
        <v>3233</v>
      </c>
      <c r="J1525" s="1">
        <v>76.12</v>
      </c>
    </row>
    <row r="1526" spans="2:10" x14ac:dyDescent="0.25">
      <c r="B1526" s="1" t="s">
        <v>3227</v>
      </c>
      <c r="C1526" s="1" t="s">
        <v>5992</v>
      </c>
      <c r="D1526" s="1" t="s">
        <v>5993</v>
      </c>
      <c r="E1526" s="1">
        <v>82</v>
      </c>
      <c r="F1526" s="1" t="s">
        <v>6378</v>
      </c>
      <c r="G1526" s="1" t="s">
        <v>6387</v>
      </c>
      <c r="H1526" s="1" t="s">
        <v>6388</v>
      </c>
      <c r="I1526" s="1" t="s">
        <v>3233</v>
      </c>
      <c r="J1526" s="1">
        <v>51.6</v>
      </c>
    </row>
    <row r="1527" spans="2:10" x14ac:dyDescent="0.25">
      <c r="B1527" s="1" t="s">
        <v>3227</v>
      </c>
      <c r="C1527" s="1" t="s">
        <v>5992</v>
      </c>
      <c r="D1527" s="1" t="s">
        <v>5993</v>
      </c>
      <c r="E1527" s="1">
        <v>81</v>
      </c>
      <c r="F1527" s="1" t="s">
        <v>6364</v>
      </c>
      <c r="G1527" s="1" t="s">
        <v>6389</v>
      </c>
      <c r="H1527" s="1" t="s">
        <v>6390</v>
      </c>
      <c r="I1527" s="1" t="s">
        <v>3233</v>
      </c>
      <c r="J1527" s="1">
        <v>7771.99</v>
      </c>
    </row>
    <row r="1528" spans="2:10" x14ac:dyDescent="0.25">
      <c r="B1528" s="1" t="s">
        <v>3227</v>
      </c>
      <c r="C1528" s="1" t="s">
        <v>5992</v>
      </c>
      <c r="D1528" s="1" t="s">
        <v>5993</v>
      </c>
      <c r="E1528" s="1">
        <v>80</v>
      </c>
      <c r="F1528" s="1" t="s">
        <v>6373</v>
      </c>
      <c r="G1528" s="1" t="s">
        <v>6391</v>
      </c>
      <c r="H1528" s="1" t="s">
        <v>6392</v>
      </c>
      <c r="I1528" s="1" t="s">
        <v>3233</v>
      </c>
      <c r="J1528" s="1">
        <v>19.12</v>
      </c>
    </row>
    <row r="1529" spans="2:10" x14ac:dyDescent="0.25">
      <c r="B1529" s="1" t="s">
        <v>3227</v>
      </c>
      <c r="C1529" s="1" t="s">
        <v>5992</v>
      </c>
      <c r="D1529" s="1" t="s">
        <v>5993</v>
      </c>
      <c r="E1529" s="1">
        <v>80</v>
      </c>
      <c r="F1529" s="1" t="s">
        <v>6373</v>
      </c>
      <c r="G1529" s="1" t="s">
        <v>6393</v>
      </c>
      <c r="H1529" s="1" t="s">
        <v>6394</v>
      </c>
      <c r="I1529" s="1" t="s">
        <v>3233</v>
      </c>
      <c r="J1529" s="1">
        <v>50.75</v>
      </c>
    </row>
    <row r="1530" spans="2:10" x14ac:dyDescent="0.25">
      <c r="B1530" s="1" t="s">
        <v>3227</v>
      </c>
      <c r="C1530" s="1" t="s">
        <v>5992</v>
      </c>
      <c r="D1530" s="1" t="s">
        <v>5993</v>
      </c>
      <c r="E1530" s="1">
        <v>80</v>
      </c>
      <c r="F1530" s="1" t="s">
        <v>6373</v>
      </c>
      <c r="G1530" s="1" t="s">
        <v>6395</v>
      </c>
      <c r="H1530" s="1" t="s">
        <v>6396</v>
      </c>
      <c r="I1530" s="1" t="s">
        <v>3233</v>
      </c>
      <c r="J1530" s="1">
        <v>68.94</v>
      </c>
    </row>
    <row r="1531" spans="2:10" x14ac:dyDescent="0.25">
      <c r="B1531" s="1" t="s">
        <v>3227</v>
      </c>
      <c r="C1531" s="1" t="s">
        <v>5992</v>
      </c>
      <c r="D1531" s="1" t="s">
        <v>5993</v>
      </c>
      <c r="E1531" s="1">
        <v>80</v>
      </c>
      <c r="F1531" s="1" t="s">
        <v>6373</v>
      </c>
      <c r="G1531" s="1" t="s">
        <v>6397</v>
      </c>
      <c r="H1531" s="1" t="s">
        <v>6398</v>
      </c>
      <c r="I1531" s="1" t="s">
        <v>3233</v>
      </c>
      <c r="J1531" s="1">
        <v>87.81</v>
      </c>
    </row>
    <row r="1532" spans="2:10" x14ac:dyDescent="0.25">
      <c r="B1532" s="1" t="s">
        <v>3227</v>
      </c>
      <c r="C1532" s="1" t="s">
        <v>5992</v>
      </c>
      <c r="D1532" s="1" t="s">
        <v>5993</v>
      </c>
      <c r="E1532" s="1">
        <v>82</v>
      </c>
      <c r="F1532" s="1" t="s">
        <v>6378</v>
      </c>
      <c r="G1532" s="1" t="s">
        <v>6399</v>
      </c>
      <c r="H1532" s="1" t="s">
        <v>6400</v>
      </c>
      <c r="I1532" s="1" t="s">
        <v>3233</v>
      </c>
      <c r="J1532" s="1">
        <v>6885.74</v>
      </c>
    </row>
    <row r="1533" spans="2:10" x14ac:dyDescent="0.25">
      <c r="B1533" s="1" t="s">
        <v>3227</v>
      </c>
      <c r="C1533" s="1" t="s">
        <v>5992</v>
      </c>
      <c r="D1533" s="1" t="s">
        <v>5993</v>
      </c>
      <c r="E1533" s="1">
        <v>75</v>
      </c>
      <c r="F1533" s="1" t="s">
        <v>6341</v>
      </c>
      <c r="G1533" s="1" t="s">
        <v>6401</v>
      </c>
      <c r="H1533" s="1" t="s">
        <v>6402</v>
      </c>
      <c r="I1533" s="1" t="s">
        <v>3233</v>
      </c>
      <c r="J1533" s="1">
        <v>13233.48</v>
      </c>
    </row>
    <row r="1534" spans="2:10" x14ac:dyDescent="0.25">
      <c r="B1534" s="1" t="s">
        <v>3227</v>
      </c>
      <c r="C1534" s="1" t="s">
        <v>6403</v>
      </c>
      <c r="D1534" s="1" t="s">
        <v>6404</v>
      </c>
      <c r="E1534" s="1">
        <v>88</v>
      </c>
      <c r="F1534" s="1" t="s">
        <v>6405</v>
      </c>
      <c r="G1534" s="1" t="s">
        <v>6406</v>
      </c>
      <c r="H1534" s="1" t="s">
        <v>6407</v>
      </c>
      <c r="I1534" s="1" t="s">
        <v>3233</v>
      </c>
      <c r="J1534" s="1">
        <v>995.5</v>
      </c>
    </row>
    <row r="1535" spans="2:10" x14ac:dyDescent="0.25">
      <c r="B1535" s="1" t="s">
        <v>3227</v>
      </c>
      <c r="C1535" s="1" t="s">
        <v>6403</v>
      </c>
      <c r="D1535" s="1" t="s">
        <v>6404</v>
      </c>
      <c r="E1535" s="1">
        <v>86</v>
      </c>
      <c r="F1535" s="1" t="s">
        <v>6408</v>
      </c>
      <c r="G1535" s="1" t="s">
        <v>6409</v>
      </c>
      <c r="H1535" s="1" t="s">
        <v>6410</v>
      </c>
      <c r="I1535" s="1" t="s">
        <v>3233</v>
      </c>
      <c r="J1535" s="1">
        <v>2368.48</v>
      </c>
    </row>
    <row r="1536" spans="2:10" x14ac:dyDescent="0.25">
      <c r="B1536" s="1" t="s">
        <v>3227</v>
      </c>
      <c r="C1536" s="1" t="s">
        <v>6403</v>
      </c>
      <c r="D1536" s="1" t="s">
        <v>6404</v>
      </c>
      <c r="E1536" s="1">
        <v>89</v>
      </c>
      <c r="F1536" s="1" t="s">
        <v>6411</v>
      </c>
      <c r="G1536" s="1" t="s">
        <v>6412</v>
      </c>
      <c r="H1536" s="1" t="s">
        <v>6413</v>
      </c>
      <c r="I1536" s="1" t="s">
        <v>3233</v>
      </c>
      <c r="J1536" s="1">
        <v>537.88</v>
      </c>
    </row>
    <row r="1537" spans="2:10" x14ac:dyDescent="0.25">
      <c r="B1537" s="1" t="s">
        <v>3227</v>
      </c>
      <c r="C1537" s="1" t="s">
        <v>6403</v>
      </c>
      <c r="D1537" s="1" t="s">
        <v>6404</v>
      </c>
      <c r="E1537" s="1">
        <v>89</v>
      </c>
      <c r="F1537" s="1" t="s">
        <v>6411</v>
      </c>
      <c r="G1537" s="1" t="s">
        <v>6414</v>
      </c>
      <c r="H1537" s="1" t="s">
        <v>6415</v>
      </c>
      <c r="I1537" s="1" t="s">
        <v>3233</v>
      </c>
      <c r="J1537" s="1">
        <v>534.41</v>
      </c>
    </row>
    <row r="1538" spans="2:10" x14ac:dyDescent="0.25">
      <c r="B1538" s="1" t="s">
        <v>3227</v>
      </c>
      <c r="C1538" s="1" t="s">
        <v>6403</v>
      </c>
      <c r="D1538" s="1" t="s">
        <v>6404</v>
      </c>
      <c r="E1538" s="1">
        <v>89</v>
      </c>
      <c r="F1538" s="1" t="s">
        <v>6411</v>
      </c>
      <c r="G1538" s="1" t="s">
        <v>6416</v>
      </c>
      <c r="H1538" s="1" t="s">
        <v>6417</v>
      </c>
      <c r="I1538" s="1" t="s">
        <v>3233</v>
      </c>
      <c r="J1538" s="1">
        <v>650</v>
      </c>
    </row>
    <row r="1539" spans="2:10" x14ac:dyDescent="0.25">
      <c r="B1539" s="1" t="s">
        <v>3227</v>
      </c>
      <c r="C1539" s="1" t="s">
        <v>6403</v>
      </c>
      <c r="D1539" s="1" t="s">
        <v>6404</v>
      </c>
      <c r="E1539" s="1">
        <v>89</v>
      </c>
      <c r="F1539" s="1" t="s">
        <v>6411</v>
      </c>
      <c r="G1539" s="1" t="s">
        <v>6418</v>
      </c>
      <c r="H1539" s="1" t="s">
        <v>6419</v>
      </c>
      <c r="I1539" s="1" t="s">
        <v>3233</v>
      </c>
      <c r="J1539" s="1">
        <v>650</v>
      </c>
    </row>
    <row r="1540" spans="2:10" x14ac:dyDescent="0.25">
      <c r="B1540" s="1" t="s">
        <v>3227</v>
      </c>
      <c r="C1540" s="1" t="s">
        <v>6403</v>
      </c>
      <c r="D1540" s="1" t="s">
        <v>6404</v>
      </c>
      <c r="E1540" s="1">
        <v>89</v>
      </c>
      <c r="F1540" s="1" t="s">
        <v>6411</v>
      </c>
      <c r="G1540" s="1" t="s">
        <v>6420</v>
      </c>
      <c r="H1540" s="1" t="s">
        <v>6421</v>
      </c>
      <c r="I1540" s="1" t="s">
        <v>3233</v>
      </c>
      <c r="J1540" s="1">
        <v>1113.92</v>
      </c>
    </row>
    <row r="1541" spans="2:10" x14ac:dyDescent="0.25">
      <c r="B1541" s="1" t="s">
        <v>3227</v>
      </c>
      <c r="C1541" s="1" t="s">
        <v>6403</v>
      </c>
      <c r="D1541" s="1" t="s">
        <v>6404</v>
      </c>
      <c r="E1541" s="1">
        <v>89</v>
      </c>
      <c r="F1541" s="1" t="s">
        <v>6411</v>
      </c>
      <c r="G1541" s="1" t="s">
        <v>6422</v>
      </c>
      <c r="H1541" s="1" t="s">
        <v>6423</v>
      </c>
      <c r="I1541" s="1" t="s">
        <v>3233</v>
      </c>
      <c r="J1541" s="1">
        <v>716.16</v>
      </c>
    </row>
    <row r="1542" spans="2:10" x14ac:dyDescent="0.25">
      <c r="B1542" s="1" t="s">
        <v>3227</v>
      </c>
      <c r="C1542" s="1" t="s">
        <v>6403</v>
      </c>
      <c r="D1542" s="1" t="s">
        <v>6404</v>
      </c>
      <c r="E1542" s="1">
        <v>89</v>
      </c>
      <c r="F1542" s="1" t="s">
        <v>6411</v>
      </c>
      <c r="G1542" s="1" t="s">
        <v>6424</v>
      </c>
      <c r="H1542" s="1" t="s">
        <v>6425</v>
      </c>
      <c r="I1542" s="1" t="s">
        <v>3233</v>
      </c>
      <c r="J1542" s="1">
        <v>730.43</v>
      </c>
    </row>
    <row r="1543" spans="2:10" x14ac:dyDescent="0.25">
      <c r="B1543" s="1" t="s">
        <v>3227</v>
      </c>
      <c r="C1543" s="1" t="s">
        <v>6403</v>
      </c>
      <c r="D1543" s="1" t="s">
        <v>6404</v>
      </c>
      <c r="E1543" s="1">
        <v>89</v>
      </c>
      <c r="F1543" s="1" t="s">
        <v>6411</v>
      </c>
      <c r="G1543" s="1" t="s">
        <v>6426</v>
      </c>
      <c r="H1543" s="1" t="s">
        <v>6427</v>
      </c>
      <c r="I1543" s="1" t="s">
        <v>3233</v>
      </c>
      <c r="J1543" s="1">
        <v>1321.81</v>
      </c>
    </row>
    <row r="1544" spans="2:10" x14ac:dyDescent="0.25">
      <c r="B1544" s="1" t="s">
        <v>3227</v>
      </c>
      <c r="C1544" s="1" t="s">
        <v>6403</v>
      </c>
      <c r="D1544" s="1" t="s">
        <v>6404</v>
      </c>
      <c r="E1544" s="1">
        <v>89</v>
      </c>
      <c r="F1544" s="1" t="s">
        <v>6411</v>
      </c>
      <c r="G1544" s="1" t="s">
        <v>6428</v>
      </c>
      <c r="H1544" s="1" t="s">
        <v>6429</v>
      </c>
      <c r="I1544" s="1" t="s">
        <v>3233</v>
      </c>
      <c r="J1544" s="1">
        <v>1321.81</v>
      </c>
    </row>
    <row r="1545" spans="2:10" x14ac:dyDescent="0.25">
      <c r="B1545" s="1" t="s">
        <v>3227</v>
      </c>
      <c r="C1545" s="1" t="s">
        <v>6403</v>
      </c>
      <c r="D1545" s="1" t="s">
        <v>6404</v>
      </c>
      <c r="E1545" s="1">
        <v>89</v>
      </c>
      <c r="F1545" s="1" t="s">
        <v>6411</v>
      </c>
      <c r="G1545" s="1" t="s">
        <v>6430</v>
      </c>
      <c r="H1545" s="1" t="s">
        <v>6431</v>
      </c>
      <c r="I1545" s="1" t="s">
        <v>3233</v>
      </c>
      <c r="J1545" s="1">
        <v>1554.28</v>
      </c>
    </row>
    <row r="1546" spans="2:10" x14ac:dyDescent="0.25">
      <c r="B1546" s="1" t="s">
        <v>3227</v>
      </c>
      <c r="C1546" s="1" t="s">
        <v>6403</v>
      </c>
      <c r="D1546" s="1" t="s">
        <v>6404</v>
      </c>
      <c r="E1546" s="1">
        <v>89</v>
      </c>
      <c r="F1546" s="1" t="s">
        <v>6411</v>
      </c>
      <c r="G1546" s="1" t="s">
        <v>6432</v>
      </c>
      <c r="H1546" s="1" t="s">
        <v>6433</v>
      </c>
      <c r="I1546" s="1" t="s">
        <v>3233</v>
      </c>
      <c r="J1546" s="1">
        <v>1353.37</v>
      </c>
    </row>
    <row r="1547" spans="2:10" x14ac:dyDescent="0.25">
      <c r="B1547" s="1" t="s">
        <v>3227</v>
      </c>
      <c r="C1547" s="1" t="s">
        <v>6403</v>
      </c>
      <c r="D1547" s="1" t="s">
        <v>6404</v>
      </c>
      <c r="E1547" s="1">
        <v>89</v>
      </c>
      <c r="F1547" s="1" t="s">
        <v>6411</v>
      </c>
      <c r="G1547" s="1" t="s">
        <v>6434</v>
      </c>
      <c r="H1547" s="1" t="s">
        <v>6435</v>
      </c>
      <c r="I1547" s="1" t="s">
        <v>3233</v>
      </c>
      <c r="J1547" s="1">
        <v>2781.66</v>
      </c>
    </row>
    <row r="1548" spans="2:10" x14ac:dyDescent="0.25">
      <c r="B1548" s="1" t="s">
        <v>3227</v>
      </c>
      <c r="C1548" s="1" t="s">
        <v>6403</v>
      </c>
      <c r="D1548" s="1" t="s">
        <v>6404</v>
      </c>
      <c r="E1548" s="1">
        <v>89</v>
      </c>
      <c r="F1548" s="1" t="s">
        <v>6411</v>
      </c>
      <c r="G1548" s="1" t="s">
        <v>6436</v>
      </c>
      <c r="H1548" s="1" t="s">
        <v>6437</v>
      </c>
      <c r="I1548" s="1" t="s">
        <v>3233</v>
      </c>
      <c r="J1548" s="1">
        <v>1508.95</v>
      </c>
    </row>
    <row r="1549" spans="2:10" x14ac:dyDescent="0.25">
      <c r="B1549" s="1" t="s">
        <v>3227</v>
      </c>
      <c r="C1549" s="1" t="s">
        <v>6403</v>
      </c>
      <c r="D1549" s="1" t="s">
        <v>6404</v>
      </c>
      <c r="E1549" s="1">
        <v>89</v>
      </c>
      <c r="F1549" s="1" t="s">
        <v>6411</v>
      </c>
      <c r="G1549" s="1" t="s">
        <v>6438</v>
      </c>
      <c r="H1549" s="1" t="s">
        <v>6439</v>
      </c>
      <c r="I1549" s="1" t="s">
        <v>3233</v>
      </c>
      <c r="J1549" s="1">
        <v>1508.95</v>
      </c>
    </row>
    <row r="1550" spans="2:10" x14ac:dyDescent="0.25">
      <c r="B1550" s="1" t="s">
        <v>3227</v>
      </c>
      <c r="C1550" s="1" t="s">
        <v>6403</v>
      </c>
      <c r="D1550" s="1" t="s">
        <v>6404</v>
      </c>
      <c r="E1550" s="1">
        <v>89</v>
      </c>
      <c r="F1550" s="1" t="s">
        <v>6411</v>
      </c>
      <c r="G1550" s="1" t="s">
        <v>6440</v>
      </c>
      <c r="H1550" s="1" t="s">
        <v>6441</v>
      </c>
      <c r="I1550" s="1" t="s">
        <v>3233</v>
      </c>
      <c r="J1550" s="1">
        <v>1811.58</v>
      </c>
    </row>
    <row r="1551" spans="2:10" x14ac:dyDescent="0.25">
      <c r="B1551" s="1" t="s">
        <v>3227</v>
      </c>
      <c r="C1551" s="1" t="s">
        <v>6403</v>
      </c>
      <c r="D1551" s="1" t="s">
        <v>6404</v>
      </c>
      <c r="E1551" s="1">
        <v>89</v>
      </c>
      <c r="F1551" s="1" t="s">
        <v>6411</v>
      </c>
      <c r="G1551" s="1" t="s">
        <v>6442</v>
      </c>
      <c r="H1551" s="1" t="s">
        <v>6443</v>
      </c>
      <c r="I1551" s="1" t="s">
        <v>3233</v>
      </c>
      <c r="J1551" s="1">
        <v>1811.58</v>
      </c>
    </row>
    <row r="1552" spans="2:10" x14ac:dyDescent="0.25">
      <c r="B1552" s="1" t="s">
        <v>3227</v>
      </c>
      <c r="C1552" s="1" t="s">
        <v>6403</v>
      </c>
      <c r="D1552" s="1" t="s">
        <v>6404</v>
      </c>
      <c r="E1552" s="1">
        <v>89</v>
      </c>
      <c r="F1552" s="1" t="s">
        <v>6411</v>
      </c>
      <c r="G1552" s="1" t="s">
        <v>6444</v>
      </c>
      <c r="H1552" s="1" t="s">
        <v>6445</v>
      </c>
      <c r="I1552" s="1" t="s">
        <v>3233</v>
      </c>
      <c r="J1552" s="1">
        <v>3355.14</v>
      </c>
    </row>
    <row r="1553" spans="2:10" x14ac:dyDescent="0.25">
      <c r="B1553" s="1" t="s">
        <v>3227</v>
      </c>
      <c r="C1553" s="1" t="s">
        <v>6403</v>
      </c>
      <c r="D1553" s="1" t="s">
        <v>6404</v>
      </c>
      <c r="E1553" s="1">
        <v>89</v>
      </c>
      <c r="F1553" s="1" t="s">
        <v>6411</v>
      </c>
      <c r="G1553" s="1" t="s">
        <v>6446</v>
      </c>
      <c r="H1553" s="1" t="s">
        <v>6447</v>
      </c>
      <c r="I1553" s="1" t="s">
        <v>3233</v>
      </c>
      <c r="J1553" s="1">
        <v>1622.81</v>
      </c>
    </row>
    <row r="1554" spans="2:10" x14ac:dyDescent="0.25">
      <c r="B1554" s="1" t="s">
        <v>3227</v>
      </c>
      <c r="C1554" s="1" t="s">
        <v>6403</v>
      </c>
      <c r="D1554" s="1" t="s">
        <v>6404</v>
      </c>
      <c r="E1554" s="1">
        <v>89</v>
      </c>
      <c r="F1554" s="1" t="s">
        <v>6411</v>
      </c>
      <c r="G1554" s="1" t="s">
        <v>6448</v>
      </c>
      <c r="H1554" s="1" t="s">
        <v>6449</v>
      </c>
      <c r="I1554" s="1" t="s">
        <v>3233</v>
      </c>
      <c r="J1554" s="1">
        <v>1865.06</v>
      </c>
    </row>
    <row r="1555" spans="2:10" x14ac:dyDescent="0.25">
      <c r="B1555" s="1" t="s">
        <v>3227</v>
      </c>
      <c r="C1555" s="1" t="s">
        <v>6403</v>
      </c>
      <c r="D1555" s="1" t="s">
        <v>6404</v>
      </c>
      <c r="E1555" s="1">
        <v>89</v>
      </c>
      <c r="F1555" s="1" t="s">
        <v>6411</v>
      </c>
      <c r="G1555" s="1" t="s">
        <v>6450</v>
      </c>
      <c r="H1555" s="1" t="s">
        <v>6451</v>
      </c>
      <c r="I1555" s="1" t="s">
        <v>3233</v>
      </c>
      <c r="J1555" s="1">
        <v>846.71</v>
      </c>
    </row>
    <row r="1556" spans="2:10" x14ac:dyDescent="0.25">
      <c r="B1556" s="1" t="s">
        <v>3227</v>
      </c>
      <c r="C1556" s="1" t="s">
        <v>6403</v>
      </c>
      <c r="D1556" s="1" t="s">
        <v>6404</v>
      </c>
      <c r="E1556" s="1">
        <v>89</v>
      </c>
      <c r="F1556" s="1" t="s">
        <v>6411</v>
      </c>
      <c r="G1556" s="1" t="s">
        <v>6452</v>
      </c>
      <c r="H1556" s="1" t="s">
        <v>6453</v>
      </c>
      <c r="I1556" s="1" t="s">
        <v>3233</v>
      </c>
      <c r="J1556" s="1">
        <v>327.14</v>
      </c>
    </row>
    <row r="1557" spans="2:10" x14ac:dyDescent="0.25">
      <c r="B1557" s="1" t="s">
        <v>3227</v>
      </c>
      <c r="C1557" s="1" t="s">
        <v>6403</v>
      </c>
      <c r="D1557" s="1" t="s">
        <v>6404</v>
      </c>
      <c r="E1557" s="1">
        <v>89</v>
      </c>
      <c r="F1557" s="1" t="s">
        <v>6411</v>
      </c>
      <c r="G1557" s="1" t="s">
        <v>6454</v>
      </c>
      <c r="H1557" s="1" t="s">
        <v>6455</v>
      </c>
      <c r="I1557" s="1" t="s">
        <v>3233</v>
      </c>
      <c r="J1557" s="1">
        <v>310.57</v>
      </c>
    </row>
    <row r="1558" spans="2:10" x14ac:dyDescent="0.25">
      <c r="B1558" s="1" t="s">
        <v>3227</v>
      </c>
      <c r="C1558" s="1" t="s">
        <v>6403</v>
      </c>
      <c r="D1558" s="1" t="s">
        <v>6404</v>
      </c>
      <c r="E1558" s="1">
        <v>89</v>
      </c>
      <c r="F1558" s="1" t="s">
        <v>6411</v>
      </c>
      <c r="G1558" s="1" t="s">
        <v>6456</v>
      </c>
      <c r="H1558" s="1" t="s">
        <v>6457</v>
      </c>
      <c r="I1558" s="1" t="s">
        <v>3233</v>
      </c>
      <c r="J1558" s="1">
        <v>310.57</v>
      </c>
    </row>
    <row r="1559" spans="2:10" x14ac:dyDescent="0.25">
      <c r="B1559" s="1" t="s">
        <v>3227</v>
      </c>
      <c r="C1559" s="1" t="s">
        <v>6403</v>
      </c>
      <c r="D1559" s="1" t="s">
        <v>6404</v>
      </c>
      <c r="E1559" s="1">
        <v>89</v>
      </c>
      <c r="F1559" s="1" t="s">
        <v>6411</v>
      </c>
      <c r="G1559" s="1" t="s">
        <v>6458</v>
      </c>
      <c r="H1559" s="1" t="s">
        <v>6459</v>
      </c>
      <c r="I1559" s="1" t="s">
        <v>3233</v>
      </c>
      <c r="J1559" s="1">
        <v>1033.76</v>
      </c>
    </row>
    <row r="1560" spans="2:10" x14ac:dyDescent="0.25">
      <c r="B1560" s="1" t="s">
        <v>3227</v>
      </c>
      <c r="C1560" s="1" t="s">
        <v>6403</v>
      </c>
      <c r="D1560" s="1" t="s">
        <v>6404</v>
      </c>
      <c r="E1560" s="1">
        <v>89</v>
      </c>
      <c r="F1560" s="1" t="s">
        <v>6411</v>
      </c>
      <c r="G1560" s="1" t="s">
        <v>6460</v>
      </c>
      <c r="H1560" s="1" t="s">
        <v>6461</v>
      </c>
      <c r="I1560" s="1" t="s">
        <v>3233</v>
      </c>
      <c r="J1560" s="1">
        <v>549.89</v>
      </c>
    </row>
    <row r="1561" spans="2:10" x14ac:dyDescent="0.25">
      <c r="B1561" s="1" t="s">
        <v>3227</v>
      </c>
      <c r="C1561" s="1" t="s">
        <v>6403</v>
      </c>
      <c r="D1561" s="1" t="s">
        <v>6404</v>
      </c>
      <c r="E1561" s="1">
        <v>89</v>
      </c>
      <c r="F1561" s="1" t="s">
        <v>6411</v>
      </c>
      <c r="G1561" s="1" t="s">
        <v>6462</v>
      </c>
      <c r="H1561" s="1" t="s">
        <v>6463</v>
      </c>
      <c r="I1561" s="1" t="s">
        <v>3233</v>
      </c>
      <c r="J1561" s="1">
        <v>624.54</v>
      </c>
    </row>
    <row r="1562" spans="2:10" x14ac:dyDescent="0.25">
      <c r="B1562" s="1" t="s">
        <v>3227</v>
      </c>
      <c r="C1562" s="1" t="s">
        <v>6403</v>
      </c>
      <c r="D1562" s="1" t="s">
        <v>6404</v>
      </c>
      <c r="E1562" s="1">
        <v>89</v>
      </c>
      <c r="F1562" s="1" t="s">
        <v>6411</v>
      </c>
      <c r="G1562" s="1" t="s">
        <v>6464</v>
      </c>
      <c r="H1562" s="1" t="s">
        <v>6465</v>
      </c>
      <c r="I1562" s="1" t="s">
        <v>3233</v>
      </c>
      <c r="J1562" s="1">
        <v>624.54</v>
      </c>
    </row>
    <row r="1563" spans="2:10" x14ac:dyDescent="0.25">
      <c r="B1563" s="1" t="s">
        <v>3227</v>
      </c>
      <c r="C1563" s="1" t="s">
        <v>6403</v>
      </c>
      <c r="D1563" s="1" t="s">
        <v>6404</v>
      </c>
      <c r="E1563" s="1">
        <v>89</v>
      </c>
      <c r="F1563" s="1" t="s">
        <v>6411</v>
      </c>
      <c r="G1563" s="1" t="s">
        <v>6466</v>
      </c>
      <c r="H1563" s="1" t="s">
        <v>6467</v>
      </c>
      <c r="I1563" s="1" t="s">
        <v>3233</v>
      </c>
      <c r="J1563" s="1">
        <v>424.49</v>
      </c>
    </row>
    <row r="1564" spans="2:10" x14ac:dyDescent="0.25">
      <c r="B1564" s="1" t="s">
        <v>3227</v>
      </c>
      <c r="C1564" s="1" t="s">
        <v>6403</v>
      </c>
      <c r="D1564" s="1" t="s">
        <v>6404</v>
      </c>
      <c r="E1564" s="1">
        <v>89</v>
      </c>
      <c r="F1564" s="1" t="s">
        <v>6411</v>
      </c>
      <c r="G1564" s="1" t="s">
        <v>6468</v>
      </c>
      <c r="H1564" s="1" t="s">
        <v>6469</v>
      </c>
      <c r="I1564" s="1" t="s">
        <v>3233</v>
      </c>
      <c r="J1564" s="1">
        <v>1347.15</v>
      </c>
    </row>
    <row r="1565" spans="2:10" x14ac:dyDescent="0.25">
      <c r="B1565" s="1" t="s">
        <v>3227</v>
      </c>
      <c r="C1565" s="1" t="s">
        <v>6403</v>
      </c>
      <c r="D1565" s="1" t="s">
        <v>6404</v>
      </c>
      <c r="E1565" s="1">
        <v>89</v>
      </c>
      <c r="F1565" s="1" t="s">
        <v>6411</v>
      </c>
      <c r="G1565" s="1" t="s">
        <v>6470</v>
      </c>
      <c r="H1565" s="1" t="s">
        <v>6471</v>
      </c>
      <c r="I1565" s="1" t="s">
        <v>3233</v>
      </c>
      <c r="J1565" s="1">
        <v>1347.15</v>
      </c>
    </row>
    <row r="1566" spans="2:10" x14ac:dyDescent="0.25">
      <c r="B1566" s="1" t="s">
        <v>3227</v>
      </c>
      <c r="C1566" s="1" t="s">
        <v>6403</v>
      </c>
      <c r="D1566" s="1" t="s">
        <v>6404</v>
      </c>
      <c r="E1566" s="1">
        <v>89</v>
      </c>
      <c r="F1566" s="1" t="s">
        <v>6411</v>
      </c>
      <c r="G1566" s="1" t="s">
        <v>6472</v>
      </c>
      <c r="H1566" s="1" t="s">
        <v>6473</v>
      </c>
      <c r="I1566" s="1" t="s">
        <v>3233</v>
      </c>
      <c r="J1566" s="1">
        <v>876.92</v>
      </c>
    </row>
    <row r="1567" spans="2:10" x14ac:dyDescent="0.25">
      <c r="B1567" s="1" t="s">
        <v>3227</v>
      </c>
      <c r="C1567" s="1" t="s">
        <v>6403</v>
      </c>
      <c r="D1567" s="1" t="s">
        <v>6404</v>
      </c>
      <c r="E1567" s="1">
        <v>89</v>
      </c>
      <c r="F1567" s="1" t="s">
        <v>6411</v>
      </c>
      <c r="G1567" s="1" t="s">
        <v>6474</v>
      </c>
      <c r="H1567" s="1" t="s">
        <v>6475</v>
      </c>
      <c r="I1567" s="1" t="s">
        <v>3233</v>
      </c>
      <c r="J1567" s="1">
        <v>871.43</v>
      </c>
    </row>
    <row r="1568" spans="2:10" x14ac:dyDescent="0.25">
      <c r="B1568" s="1" t="s">
        <v>3227</v>
      </c>
      <c r="C1568" s="1" t="s">
        <v>6403</v>
      </c>
      <c r="D1568" s="1" t="s">
        <v>6404</v>
      </c>
      <c r="E1568" s="1">
        <v>89</v>
      </c>
      <c r="F1568" s="1" t="s">
        <v>6411</v>
      </c>
      <c r="G1568" s="1" t="s">
        <v>6476</v>
      </c>
      <c r="H1568" s="1" t="s">
        <v>6477</v>
      </c>
      <c r="I1568" s="1" t="s">
        <v>3233</v>
      </c>
      <c r="J1568" s="1">
        <v>537.88</v>
      </c>
    </row>
    <row r="1569" spans="2:10" x14ac:dyDescent="0.25">
      <c r="B1569" s="1" t="s">
        <v>3227</v>
      </c>
      <c r="C1569" s="1" t="s">
        <v>6403</v>
      </c>
      <c r="D1569" s="1" t="s">
        <v>6404</v>
      </c>
      <c r="E1569" s="1">
        <v>89</v>
      </c>
      <c r="F1569" s="1" t="s">
        <v>6411</v>
      </c>
      <c r="G1569" s="1" t="s">
        <v>6478</v>
      </c>
      <c r="H1569" s="1" t="s">
        <v>6479</v>
      </c>
      <c r="I1569" s="1" t="s">
        <v>3233</v>
      </c>
      <c r="J1569" s="1">
        <v>534.41</v>
      </c>
    </row>
    <row r="1570" spans="2:10" x14ac:dyDescent="0.25">
      <c r="B1570" s="1" t="s">
        <v>3227</v>
      </c>
      <c r="C1570" s="1" t="s">
        <v>6403</v>
      </c>
      <c r="D1570" s="1" t="s">
        <v>6404</v>
      </c>
      <c r="E1570" s="1">
        <v>89</v>
      </c>
      <c r="F1570" s="1" t="s">
        <v>6411</v>
      </c>
      <c r="G1570" s="1" t="s">
        <v>6480</v>
      </c>
      <c r="H1570" s="1" t="s">
        <v>6481</v>
      </c>
      <c r="I1570" s="1" t="s">
        <v>3233</v>
      </c>
      <c r="J1570" s="1">
        <v>1637.42</v>
      </c>
    </row>
    <row r="1571" spans="2:10" x14ac:dyDescent="0.25">
      <c r="B1571" s="1" t="s">
        <v>3227</v>
      </c>
      <c r="C1571" s="1" t="s">
        <v>6403</v>
      </c>
      <c r="D1571" s="1" t="s">
        <v>6404</v>
      </c>
      <c r="E1571" s="1">
        <v>89</v>
      </c>
      <c r="F1571" s="1" t="s">
        <v>6411</v>
      </c>
      <c r="G1571" s="1" t="s">
        <v>6482</v>
      </c>
      <c r="H1571" s="1" t="s">
        <v>6483</v>
      </c>
      <c r="I1571" s="1" t="s">
        <v>3233</v>
      </c>
      <c r="J1571" s="1">
        <v>1637.42</v>
      </c>
    </row>
    <row r="1572" spans="2:10" x14ac:dyDescent="0.25">
      <c r="B1572" s="1" t="s">
        <v>3227</v>
      </c>
      <c r="C1572" s="1" t="s">
        <v>6403</v>
      </c>
      <c r="D1572" s="1" t="s">
        <v>6404</v>
      </c>
      <c r="E1572" s="1">
        <v>89</v>
      </c>
      <c r="F1572" s="1" t="s">
        <v>6411</v>
      </c>
      <c r="G1572" s="1" t="s">
        <v>6484</v>
      </c>
      <c r="H1572" s="1" t="s">
        <v>6485</v>
      </c>
      <c r="I1572" s="1" t="s">
        <v>3233</v>
      </c>
      <c r="J1572" s="1">
        <v>650</v>
      </c>
    </row>
    <row r="1573" spans="2:10" x14ac:dyDescent="0.25">
      <c r="B1573" s="1" t="s">
        <v>3227</v>
      </c>
      <c r="C1573" s="1" t="s">
        <v>6403</v>
      </c>
      <c r="D1573" s="1" t="s">
        <v>6404</v>
      </c>
      <c r="E1573" s="1">
        <v>89</v>
      </c>
      <c r="F1573" s="1" t="s">
        <v>6411</v>
      </c>
      <c r="G1573" s="1" t="s">
        <v>6486</v>
      </c>
      <c r="H1573" s="1" t="s">
        <v>6487</v>
      </c>
      <c r="I1573" s="1" t="s">
        <v>3233</v>
      </c>
      <c r="J1573" s="1">
        <v>1113.92</v>
      </c>
    </row>
    <row r="1574" spans="2:10" x14ac:dyDescent="0.25">
      <c r="B1574" s="1" t="s">
        <v>3227</v>
      </c>
      <c r="C1574" s="1" t="s">
        <v>6403</v>
      </c>
      <c r="D1574" s="1" t="s">
        <v>6404</v>
      </c>
      <c r="E1574" s="1">
        <v>89</v>
      </c>
      <c r="F1574" s="1" t="s">
        <v>6411</v>
      </c>
      <c r="G1574" s="1" t="s">
        <v>6488</v>
      </c>
      <c r="H1574" s="1" t="s">
        <v>6489</v>
      </c>
      <c r="I1574" s="1" t="s">
        <v>3233</v>
      </c>
      <c r="J1574" s="1">
        <v>1113.92</v>
      </c>
    </row>
    <row r="1575" spans="2:10" x14ac:dyDescent="0.25">
      <c r="B1575" s="1" t="s">
        <v>3227</v>
      </c>
      <c r="C1575" s="1" t="s">
        <v>6403</v>
      </c>
      <c r="D1575" s="1" t="s">
        <v>6404</v>
      </c>
      <c r="E1575" s="1">
        <v>89</v>
      </c>
      <c r="F1575" s="1" t="s">
        <v>6411</v>
      </c>
      <c r="G1575" s="1" t="s">
        <v>6490</v>
      </c>
      <c r="H1575" s="1" t="s">
        <v>6491</v>
      </c>
      <c r="I1575" s="1" t="s">
        <v>3233</v>
      </c>
      <c r="J1575" s="1">
        <v>618.07000000000005</v>
      </c>
    </row>
    <row r="1576" spans="2:10" x14ac:dyDescent="0.25">
      <c r="B1576" s="1" t="s">
        <v>3227</v>
      </c>
      <c r="C1576" s="1" t="s">
        <v>6403</v>
      </c>
      <c r="D1576" s="1" t="s">
        <v>6404</v>
      </c>
      <c r="E1576" s="1">
        <v>89</v>
      </c>
      <c r="F1576" s="1" t="s">
        <v>6411</v>
      </c>
      <c r="G1576" s="1" t="s">
        <v>6492</v>
      </c>
      <c r="H1576" s="1" t="s">
        <v>6493</v>
      </c>
      <c r="I1576" s="1" t="s">
        <v>3233</v>
      </c>
      <c r="J1576" s="1">
        <v>621.94000000000005</v>
      </c>
    </row>
    <row r="1577" spans="2:10" x14ac:dyDescent="0.25">
      <c r="B1577" s="1" t="s">
        <v>3227</v>
      </c>
      <c r="C1577" s="1" t="s">
        <v>6403</v>
      </c>
      <c r="D1577" s="1" t="s">
        <v>6404</v>
      </c>
      <c r="E1577" s="1">
        <v>89</v>
      </c>
      <c r="F1577" s="1" t="s">
        <v>6411</v>
      </c>
      <c r="G1577" s="1" t="s">
        <v>6494</v>
      </c>
      <c r="H1577" s="1" t="s">
        <v>6495</v>
      </c>
      <c r="I1577" s="1" t="s">
        <v>3233</v>
      </c>
      <c r="J1577" s="1">
        <v>1594.32</v>
      </c>
    </row>
    <row r="1578" spans="2:10" x14ac:dyDescent="0.25">
      <c r="B1578" s="1" t="s">
        <v>3227</v>
      </c>
      <c r="C1578" s="1" t="s">
        <v>6403</v>
      </c>
      <c r="D1578" s="1" t="s">
        <v>6404</v>
      </c>
      <c r="E1578" s="1">
        <v>89</v>
      </c>
      <c r="F1578" s="1" t="s">
        <v>6411</v>
      </c>
      <c r="G1578" s="1" t="s">
        <v>6496</v>
      </c>
      <c r="H1578" s="1" t="s">
        <v>6497</v>
      </c>
      <c r="I1578" s="1" t="s">
        <v>3233</v>
      </c>
      <c r="J1578" s="1">
        <v>621.94000000000005</v>
      </c>
    </row>
    <row r="1579" spans="2:10" x14ac:dyDescent="0.25">
      <c r="B1579" s="1" t="s">
        <v>3227</v>
      </c>
      <c r="C1579" s="1" t="s">
        <v>6403</v>
      </c>
      <c r="D1579" s="1" t="s">
        <v>6404</v>
      </c>
      <c r="E1579" s="1">
        <v>89</v>
      </c>
      <c r="F1579" s="1" t="s">
        <v>6411</v>
      </c>
      <c r="G1579" s="1" t="s">
        <v>6498</v>
      </c>
      <c r="H1579" s="1" t="s">
        <v>6499</v>
      </c>
      <c r="I1579" s="1" t="s">
        <v>3233</v>
      </c>
      <c r="J1579" s="1">
        <v>1862.01</v>
      </c>
    </row>
    <row r="1580" spans="2:10" x14ac:dyDescent="0.25">
      <c r="B1580" s="1" t="s">
        <v>3227</v>
      </c>
      <c r="C1580" s="1" t="s">
        <v>6403</v>
      </c>
      <c r="D1580" s="1" t="s">
        <v>6404</v>
      </c>
      <c r="E1580" s="1">
        <v>89</v>
      </c>
      <c r="F1580" s="1" t="s">
        <v>6411</v>
      </c>
      <c r="G1580" s="1" t="s">
        <v>6500</v>
      </c>
      <c r="H1580" s="1" t="s">
        <v>6501</v>
      </c>
      <c r="I1580" s="1" t="s">
        <v>3233</v>
      </c>
      <c r="J1580" s="1">
        <v>1862.01</v>
      </c>
    </row>
    <row r="1581" spans="2:10" x14ac:dyDescent="0.25">
      <c r="B1581" s="1" t="s">
        <v>3227</v>
      </c>
      <c r="C1581" s="1" t="s">
        <v>6403</v>
      </c>
      <c r="D1581" s="1" t="s">
        <v>6404</v>
      </c>
      <c r="E1581" s="1">
        <v>89</v>
      </c>
      <c r="F1581" s="1" t="s">
        <v>6411</v>
      </c>
      <c r="G1581" s="1" t="s">
        <v>6502</v>
      </c>
      <c r="H1581" s="1" t="s">
        <v>6503</v>
      </c>
      <c r="I1581" s="1" t="s">
        <v>3233</v>
      </c>
      <c r="J1581" s="1">
        <v>1120.8800000000001</v>
      </c>
    </row>
    <row r="1582" spans="2:10" x14ac:dyDescent="0.25">
      <c r="B1582" s="1" t="s">
        <v>3227</v>
      </c>
      <c r="C1582" s="1" t="s">
        <v>6403</v>
      </c>
      <c r="D1582" s="1" t="s">
        <v>6404</v>
      </c>
      <c r="E1582" s="1">
        <v>89</v>
      </c>
      <c r="F1582" s="1" t="s">
        <v>6411</v>
      </c>
      <c r="G1582" s="1" t="s">
        <v>6504</v>
      </c>
      <c r="H1582" s="1" t="s">
        <v>6505</v>
      </c>
      <c r="I1582" s="1" t="s">
        <v>3233</v>
      </c>
      <c r="J1582" s="1">
        <v>1309.43</v>
      </c>
    </row>
    <row r="1583" spans="2:10" x14ac:dyDescent="0.25">
      <c r="B1583" s="1" t="s">
        <v>3227</v>
      </c>
      <c r="C1583" s="1" t="s">
        <v>6403</v>
      </c>
      <c r="D1583" s="1" t="s">
        <v>6404</v>
      </c>
      <c r="E1583" s="1">
        <v>89</v>
      </c>
      <c r="F1583" s="1" t="s">
        <v>6411</v>
      </c>
      <c r="G1583" s="1" t="s">
        <v>6506</v>
      </c>
      <c r="H1583" s="1" t="s">
        <v>6507</v>
      </c>
      <c r="I1583" s="1" t="s">
        <v>3233</v>
      </c>
      <c r="J1583" s="1">
        <v>1309.43</v>
      </c>
    </row>
    <row r="1584" spans="2:10" x14ac:dyDescent="0.25">
      <c r="B1584" s="1" t="s">
        <v>3227</v>
      </c>
      <c r="C1584" s="1" t="s">
        <v>6403</v>
      </c>
      <c r="D1584" s="1" t="s">
        <v>6404</v>
      </c>
      <c r="E1584" s="1">
        <v>89</v>
      </c>
      <c r="F1584" s="1" t="s">
        <v>6411</v>
      </c>
      <c r="G1584" s="1" t="s">
        <v>6508</v>
      </c>
      <c r="H1584" s="1" t="s">
        <v>6509</v>
      </c>
      <c r="I1584" s="1" t="s">
        <v>3233</v>
      </c>
      <c r="J1584" s="1">
        <v>726.78</v>
      </c>
    </row>
    <row r="1585" spans="2:10" x14ac:dyDescent="0.25">
      <c r="B1585" s="1" t="s">
        <v>3227</v>
      </c>
      <c r="C1585" s="1" t="s">
        <v>6403</v>
      </c>
      <c r="D1585" s="1" t="s">
        <v>6404</v>
      </c>
      <c r="E1585" s="1">
        <v>89</v>
      </c>
      <c r="F1585" s="1" t="s">
        <v>6411</v>
      </c>
      <c r="G1585" s="1" t="s">
        <v>6510</v>
      </c>
      <c r="H1585" s="1" t="s">
        <v>6511</v>
      </c>
      <c r="I1585" s="1" t="s">
        <v>3233</v>
      </c>
      <c r="J1585" s="1">
        <v>716.16</v>
      </c>
    </row>
    <row r="1586" spans="2:10" x14ac:dyDescent="0.25">
      <c r="B1586" s="1" t="s">
        <v>3227</v>
      </c>
      <c r="C1586" s="1" t="s">
        <v>6403</v>
      </c>
      <c r="D1586" s="1" t="s">
        <v>6404</v>
      </c>
      <c r="E1586" s="1">
        <v>89</v>
      </c>
      <c r="F1586" s="1" t="s">
        <v>6411</v>
      </c>
      <c r="G1586" s="1" t="s">
        <v>6512</v>
      </c>
      <c r="H1586" s="1" t="s">
        <v>6513</v>
      </c>
      <c r="I1586" s="1" t="s">
        <v>3233</v>
      </c>
      <c r="J1586" s="1">
        <v>730.43</v>
      </c>
    </row>
    <row r="1587" spans="2:10" x14ac:dyDescent="0.25">
      <c r="B1587" s="1" t="s">
        <v>3227</v>
      </c>
      <c r="C1587" s="1" t="s">
        <v>6403</v>
      </c>
      <c r="D1587" s="1" t="s">
        <v>6404</v>
      </c>
      <c r="E1587" s="1">
        <v>89</v>
      </c>
      <c r="F1587" s="1" t="s">
        <v>6411</v>
      </c>
      <c r="G1587" s="1" t="s">
        <v>6514</v>
      </c>
      <c r="H1587" s="1" t="s">
        <v>6515</v>
      </c>
      <c r="I1587" s="1" t="s">
        <v>3233</v>
      </c>
      <c r="J1587" s="1">
        <v>2133.8000000000002</v>
      </c>
    </row>
    <row r="1588" spans="2:10" x14ac:dyDescent="0.25">
      <c r="B1588" s="1" t="s">
        <v>3227</v>
      </c>
      <c r="C1588" s="1" t="s">
        <v>6403</v>
      </c>
      <c r="D1588" s="1" t="s">
        <v>6404</v>
      </c>
      <c r="E1588" s="1">
        <v>89</v>
      </c>
      <c r="F1588" s="1" t="s">
        <v>6411</v>
      </c>
      <c r="G1588" s="1" t="s">
        <v>6516</v>
      </c>
      <c r="H1588" s="1" t="s">
        <v>6517</v>
      </c>
      <c r="I1588" s="1" t="s">
        <v>3233</v>
      </c>
      <c r="J1588" s="1">
        <v>1594.32</v>
      </c>
    </row>
    <row r="1589" spans="2:10" x14ac:dyDescent="0.25">
      <c r="B1589" s="1" t="s">
        <v>3227</v>
      </c>
      <c r="C1589" s="1" t="s">
        <v>6403</v>
      </c>
      <c r="D1589" s="1" t="s">
        <v>6404</v>
      </c>
      <c r="E1589" s="1">
        <v>89</v>
      </c>
      <c r="F1589" s="1" t="s">
        <v>6411</v>
      </c>
      <c r="G1589" s="1" t="s">
        <v>6518</v>
      </c>
      <c r="H1589" s="1" t="s">
        <v>6519</v>
      </c>
      <c r="I1589" s="1" t="s">
        <v>3233</v>
      </c>
      <c r="J1589" s="1">
        <v>2133.8000000000002</v>
      </c>
    </row>
    <row r="1590" spans="2:10" x14ac:dyDescent="0.25">
      <c r="B1590" s="1" t="s">
        <v>3227</v>
      </c>
      <c r="C1590" s="1" t="s">
        <v>6403</v>
      </c>
      <c r="D1590" s="1" t="s">
        <v>6404</v>
      </c>
      <c r="E1590" s="1">
        <v>89</v>
      </c>
      <c r="F1590" s="1" t="s">
        <v>6411</v>
      </c>
      <c r="G1590" s="1" t="s">
        <v>6520</v>
      </c>
      <c r="H1590" s="1" t="s">
        <v>6521</v>
      </c>
      <c r="I1590" s="1" t="s">
        <v>3233</v>
      </c>
      <c r="J1590" s="1">
        <v>1321.81</v>
      </c>
    </row>
    <row r="1591" spans="2:10" x14ac:dyDescent="0.25">
      <c r="B1591" s="1" t="s">
        <v>3227</v>
      </c>
      <c r="C1591" s="1" t="s">
        <v>6403</v>
      </c>
      <c r="D1591" s="1" t="s">
        <v>6404</v>
      </c>
      <c r="E1591" s="1">
        <v>89</v>
      </c>
      <c r="F1591" s="1" t="s">
        <v>6411</v>
      </c>
      <c r="G1591" s="1" t="s">
        <v>6522</v>
      </c>
      <c r="H1591" s="1" t="s">
        <v>6523</v>
      </c>
      <c r="I1591" s="1" t="s">
        <v>3233</v>
      </c>
      <c r="J1591" s="1">
        <v>1554.28</v>
      </c>
    </row>
    <row r="1592" spans="2:10" x14ac:dyDescent="0.25">
      <c r="B1592" s="1" t="s">
        <v>3227</v>
      </c>
      <c r="C1592" s="1" t="s">
        <v>6403</v>
      </c>
      <c r="D1592" s="1" t="s">
        <v>6404</v>
      </c>
      <c r="E1592" s="1">
        <v>89</v>
      </c>
      <c r="F1592" s="1" t="s">
        <v>6411</v>
      </c>
      <c r="G1592" s="1" t="s">
        <v>6524</v>
      </c>
      <c r="H1592" s="1" t="s">
        <v>6525</v>
      </c>
      <c r="I1592" s="1" t="s">
        <v>3233</v>
      </c>
      <c r="J1592" s="1">
        <v>1554.28</v>
      </c>
    </row>
    <row r="1593" spans="2:10" x14ac:dyDescent="0.25">
      <c r="B1593" s="1" t="s">
        <v>3227</v>
      </c>
      <c r="C1593" s="1" t="s">
        <v>6403</v>
      </c>
      <c r="D1593" s="1" t="s">
        <v>6404</v>
      </c>
      <c r="E1593" s="1">
        <v>89</v>
      </c>
      <c r="F1593" s="1" t="s">
        <v>6411</v>
      </c>
      <c r="G1593" s="1" t="s">
        <v>6526</v>
      </c>
      <c r="H1593" s="1" t="s">
        <v>6527</v>
      </c>
      <c r="I1593" s="1" t="s">
        <v>3233</v>
      </c>
      <c r="J1593" s="1">
        <v>850.02</v>
      </c>
    </row>
    <row r="1594" spans="2:10" x14ac:dyDescent="0.25">
      <c r="B1594" s="1" t="s">
        <v>3227</v>
      </c>
      <c r="C1594" s="1" t="s">
        <v>6403</v>
      </c>
      <c r="D1594" s="1" t="s">
        <v>6404</v>
      </c>
      <c r="E1594" s="1">
        <v>89</v>
      </c>
      <c r="F1594" s="1" t="s">
        <v>6411</v>
      </c>
      <c r="G1594" s="1" t="s">
        <v>6528</v>
      </c>
      <c r="H1594" s="1" t="s">
        <v>6529</v>
      </c>
      <c r="I1594" s="1" t="s">
        <v>3233</v>
      </c>
      <c r="J1594" s="1">
        <v>1888.68</v>
      </c>
    </row>
    <row r="1595" spans="2:10" x14ac:dyDescent="0.25">
      <c r="B1595" s="1" t="s">
        <v>3227</v>
      </c>
      <c r="C1595" s="1" t="s">
        <v>6403</v>
      </c>
      <c r="D1595" s="1" t="s">
        <v>6404</v>
      </c>
      <c r="E1595" s="1">
        <v>89</v>
      </c>
      <c r="F1595" s="1" t="s">
        <v>6411</v>
      </c>
      <c r="G1595" s="1" t="s">
        <v>6530</v>
      </c>
      <c r="H1595" s="1" t="s">
        <v>6531</v>
      </c>
      <c r="I1595" s="1" t="s">
        <v>3233</v>
      </c>
      <c r="J1595" s="1">
        <v>1888.68</v>
      </c>
    </row>
    <row r="1596" spans="2:10" x14ac:dyDescent="0.25">
      <c r="B1596" s="1" t="s">
        <v>3227</v>
      </c>
      <c r="C1596" s="1" t="s">
        <v>6403</v>
      </c>
      <c r="D1596" s="1" t="s">
        <v>6404</v>
      </c>
      <c r="E1596" s="1">
        <v>89</v>
      </c>
      <c r="F1596" s="1" t="s">
        <v>6411</v>
      </c>
      <c r="G1596" s="1" t="s">
        <v>6532</v>
      </c>
      <c r="H1596" s="1" t="s">
        <v>6533</v>
      </c>
      <c r="I1596" s="1" t="s">
        <v>3233</v>
      </c>
      <c r="J1596" s="1">
        <v>953.53</v>
      </c>
    </row>
    <row r="1597" spans="2:10" x14ac:dyDescent="0.25">
      <c r="B1597" s="1" t="s">
        <v>3227</v>
      </c>
      <c r="C1597" s="1" t="s">
        <v>6403</v>
      </c>
      <c r="D1597" s="1" t="s">
        <v>6404</v>
      </c>
      <c r="E1597" s="1">
        <v>89</v>
      </c>
      <c r="F1597" s="1" t="s">
        <v>6411</v>
      </c>
      <c r="G1597" s="1" t="s">
        <v>6534</v>
      </c>
      <c r="H1597" s="1" t="s">
        <v>6535</v>
      </c>
      <c r="I1597" s="1" t="s">
        <v>3233</v>
      </c>
      <c r="J1597" s="1">
        <v>998.35</v>
      </c>
    </row>
    <row r="1598" spans="2:10" x14ac:dyDescent="0.25">
      <c r="B1598" s="1" t="s">
        <v>3227</v>
      </c>
      <c r="C1598" s="1" t="s">
        <v>6403</v>
      </c>
      <c r="D1598" s="1" t="s">
        <v>6404</v>
      </c>
      <c r="E1598" s="1">
        <v>89</v>
      </c>
      <c r="F1598" s="1" t="s">
        <v>6411</v>
      </c>
      <c r="G1598" s="1" t="s">
        <v>6536</v>
      </c>
      <c r="H1598" s="1" t="s">
        <v>6537</v>
      </c>
      <c r="I1598" s="1" t="s">
        <v>3233</v>
      </c>
      <c r="J1598" s="1">
        <v>998.35</v>
      </c>
    </row>
    <row r="1599" spans="2:10" x14ac:dyDescent="0.25">
      <c r="B1599" s="1" t="s">
        <v>3227</v>
      </c>
      <c r="C1599" s="1" t="s">
        <v>6403</v>
      </c>
      <c r="D1599" s="1" t="s">
        <v>6404</v>
      </c>
      <c r="E1599" s="1">
        <v>89</v>
      </c>
      <c r="F1599" s="1" t="s">
        <v>6411</v>
      </c>
      <c r="G1599" s="1" t="s">
        <v>6538</v>
      </c>
      <c r="H1599" s="1" t="s">
        <v>6539</v>
      </c>
      <c r="I1599" s="1" t="s">
        <v>3233</v>
      </c>
      <c r="J1599" s="1">
        <v>1888.68</v>
      </c>
    </row>
    <row r="1600" spans="2:10" x14ac:dyDescent="0.25">
      <c r="B1600" s="1" t="s">
        <v>3227</v>
      </c>
      <c r="C1600" s="1" t="s">
        <v>6403</v>
      </c>
      <c r="D1600" s="1" t="s">
        <v>6404</v>
      </c>
      <c r="E1600" s="1">
        <v>89</v>
      </c>
      <c r="F1600" s="1" t="s">
        <v>6411</v>
      </c>
      <c r="G1600" s="1" t="s">
        <v>6540</v>
      </c>
      <c r="H1600" s="1" t="s">
        <v>6541</v>
      </c>
      <c r="I1600" s="1" t="s">
        <v>3233</v>
      </c>
      <c r="J1600" s="1">
        <v>2780.66</v>
      </c>
    </row>
    <row r="1601" spans="2:10" x14ac:dyDescent="0.25">
      <c r="B1601" s="1" t="s">
        <v>3227</v>
      </c>
      <c r="C1601" s="1" t="s">
        <v>6403</v>
      </c>
      <c r="D1601" s="1" t="s">
        <v>6404</v>
      </c>
      <c r="E1601" s="1">
        <v>89</v>
      </c>
      <c r="F1601" s="1" t="s">
        <v>6411</v>
      </c>
      <c r="G1601" s="1" t="s">
        <v>6542</v>
      </c>
      <c r="H1601" s="1" t="s">
        <v>6543</v>
      </c>
      <c r="I1601" s="1" t="s">
        <v>3233</v>
      </c>
      <c r="J1601" s="1">
        <v>2780.66</v>
      </c>
    </row>
    <row r="1602" spans="2:10" x14ac:dyDescent="0.25">
      <c r="B1602" s="1" t="s">
        <v>3227</v>
      </c>
      <c r="C1602" s="1" t="s">
        <v>6403</v>
      </c>
      <c r="D1602" s="1" t="s">
        <v>6404</v>
      </c>
      <c r="E1602" s="1">
        <v>89</v>
      </c>
      <c r="F1602" s="1" t="s">
        <v>6411</v>
      </c>
      <c r="G1602" s="1" t="s">
        <v>6544</v>
      </c>
      <c r="H1602" s="1" t="s">
        <v>6545</v>
      </c>
      <c r="I1602" s="1" t="s">
        <v>3233</v>
      </c>
      <c r="J1602" s="1">
        <v>1821.11</v>
      </c>
    </row>
    <row r="1603" spans="2:10" x14ac:dyDescent="0.25">
      <c r="B1603" s="1" t="s">
        <v>3227</v>
      </c>
      <c r="C1603" s="1" t="s">
        <v>6403</v>
      </c>
      <c r="D1603" s="1" t="s">
        <v>6404</v>
      </c>
      <c r="E1603" s="1">
        <v>89</v>
      </c>
      <c r="F1603" s="1" t="s">
        <v>6411</v>
      </c>
      <c r="G1603" s="1" t="s">
        <v>6546</v>
      </c>
      <c r="H1603" s="1" t="s">
        <v>6547</v>
      </c>
      <c r="I1603" s="1" t="s">
        <v>3233</v>
      </c>
      <c r="J1603" s="1">
        <v>2168.7199999999998</v>
      </c>
    </row>
    <row r="1604" spans="2:10" x14ac:dyDescent="0.25">
      <c r="B1604" s="1" t="s">
        <v>3227</v>
      </c>
      <c r="C1604" s="1" t="s">
        <v>6403</v>
      </c>
      <c r="D1604" s="1" t="s">
        <v>6404</v>
      </c>
      <c r="E1604" s="1">
        <v>89</v>
      </c>
      <c r="F1604" s="1" t="s">
        <v>6411</v>
      </c>
      <c r="G1604" s="1" t="s">
        <v>6548</v>
      </c>
      <c r="H1604" s="1" t="s">
        <v>6549</v>
      </c>
      <c r="I1604" s="1" t="s">
        <v>3233</v>
      </c>
      <c r="J1604" s="1">
        <v>2168.7199999999998</v>
      </c>
    </row>
    <row r="1605" spans="2:10" x14ac:dyDescent="0.25">
      <c r="B1605" s="1" t="s">
        <v>3227</v>
      </c>
      <c r="C1605" s="1" t="s">
        <v>6403</v>
      </c>
      <c r="D1605" s="1" t="s">
        <v>6404</v>
      </c>
      <c r="E1605" s="1">
        <v>89</v>
      </c>
      <c r="F1605" s="1" t="s">
        <v>6411</v>
      </c>
      <c r="G1605" s="1" t="s">
        <v>6550</v>
      </c>
      <c r="H1605" s="1" t="s">
        <v>6551</v>
      </c>
      <c r="I1605" s="1" t="s">
        <v>3233</v>
      </c>
      <c r="J1605" s="1">
        <v>1118.92</v>
      </c>
    </row>
    <row r="1606" spans="2:10" x14ac:dyDescent="0.25">
      <c r="B1606" s="1" t="s">
        <v>3227</v>
      </c>
      <c r="C1606" s="1" t="s">
        <v>6403</v>
      </c>
      <c r="D1606" s="1" t="s">
        <v>6404</v>
      </c>
      <c r="E1606" s="1">
        <v>89</v>
      </c>
      <c r="F1606" s="1" t="s">
        <v>6411</v>
      </c>
      <c r="G1606" s="1" t="s">
        <v>6552</v>
      </c>
      <c r="H1606" s="1" t="s">
        <v>6553</v>
      </c>
      <c r="I1606" s="1" t="s">
        <v>3233</v>
      </c>
      <c r="J1606" s="1">
        <v>3028.08</v>
      </c>
    </row>
    <row r="1607" spans="2:10" x14ac:dyDescent="0.25">
      <c r="B1607" s="1" t="s">
        <v>3227</v>
      </c>
      <c r="C1607" s="1" t="s">
        <v>6403</v>
      </c>
      <c r="D1607" s="1" t="s">
        <v>6404</v>
      </c>
      <c r="E1607" s="1">
        <v>89</v>
      </c>
      <c r="F1607" s="1" t="s">
        <v>6411</v>
      </c>
      <c r="G1607" s="1" t="s">
        <v>6554</v>
      </c>
      <c r="H1607" s="1" t="s">
        <v>6555</v>
      </c>
      <c r="I1607" s="1" t="s">
        <v>3233</v>
      </c>
      <c r="J1607" s="1">
        <v>3028.08</v>
      </c>
    </row>
    <row r="1608" spans="2:10" x14ac:dyDescent="0.25">
      <c r="B1608" s="1" t="s">
        <v>3227</v>
      </c>
      <c r="C1608" s="1" t="s">
        <v>6403</v>
      </c>
      <c r="D1608" s="1" t="s">
        <v>6404</v>
      </c>
      <c r="E1608" s="1">
        <v>89</v>
      </c>
      <c r="F1608" s="1" t="s">
        <v>6411</v>
      </c>
      <c r="G1608" s="1" t="s">
        <v>6556</v>
      </c>
      <c r="H1608" s="1" t="s">
        <v>6557</v>
      </c>
      <c r="I1608" s="1" t="s">
        <v>3233</v>
      </c>
      <c r="J1608" s="1">
        <v>3028.08</v>
      </c>
    </row>
    <row r="1609" spans="2:10" x14ac:dyDescent="0.25">
      <c r="B1609" s="1" t="s">
        <v>3227</v>
      </c>
      <c r="C1609" s="1" t="s">
        <v>6403</v>
      </c>
      <c r="D1609" s="1" t="s">
        <v>6404</v>
      </c>
      <c r="E1609" s="1">
        <v>89</v>
      </c>
      <c r="F1609" s="1" t="s">
        <v>6411</v>
      </c>
      <c r="G1609" s="1" t="s">
        <v>6558</v>
      </c>
      <c r="H1609" s="1" t="s">
        <v>6559</v>
      </c>
      <c r="I1609" s="1" t="s">
        <v>3233</v>
      </c>
      <c r="J1609" s="1">
        <v>2260</v>
      </c>
    </row>
    <row r="1610" spans="2:10" x14ac:dyDescent="0.25">
      <c r="B1610" s="1" t="s">
        <v>3227</v>
      </c>
      <c r="C1610" s="1" t="s">
        <v>6403</v>
      </c>
      <c r="D1610" s="1" t="s">
        <v>6404</v>
      </c>
      <c r="E1610" s="1">
        <v>89</v>
      </c>
      <c r="F1610" s="1" t="s">
        <v>6411</v>
      </c>
      <c r="G1610" s="1" t="s">
        <v>6560</v>
      </c>
      <c r="H1610" s="1" t="s">
        <v>6561</v>
      </c>
      <c r="I1610" s="1" t="s">
        <v>3233</v>
      </c>
      <c r="J1610" s="1">
        <v>1045.58</v>
      </c>
    </row>
    <row r="1611" spans="2:10" x14ac:dyDescent="0.25">
      <c r="B1611" s="1" t="s">
        <v>3227</v>
      </c>
      <c r="C1611" s="1" t="s">
        <v>6403</v>
      </c>
      <c r="D1611" s="1" t="s">
        <v>6404</v>
      </c>
      <c r="E1611" s="1">
        <v>89</v>
      </c>
      <c r="F1611" s="1" t="s">
        <v>6411</v>
      </c>
      <c r="G1611" s="1" t="s">
        <v>6562</v>
      </c>
      <c r="H1611" s="1" t="s">
        <v>6563</v>
      </c>
      <c r="I1611" s="1" t="s">
        <v>3233</v>
      </c>
      <c r="J1611" s="1">
        <v>1198.58</v>
      </c>
    </row>
    <row r="1612" spans="2:10" x14ac:dyDescent="0.25">
      <c r="B1612" s="1" t="s">
        <v>3227</v>
      </c>
      <c r="C1612" s="1" t="s">
        <v>6403</v>
      </c>
      <c r="D1612" s="1" t="s">
        <v>6404</v>
      </c>
      <c r="E1612" s="1">
        <v>89</v>
      </c>
      <c r="F1612" s="1" t="s">
        <v>6411</v>
      </c>
      <c r="G1612" s="1" t="s">
        <v>6564</v>
      </c>
      <c r="H1612" s="1" t="s">
        <v>6565</v>
      </c>
      <c r="I1612" s="1" t="s">
        <v>3233</v>
      </c>
      <c r="J1612" s="1">
        <v>3246.49</v>
      </c>
    </row>
    <row r="1613" spans="2:10" x14ac:dyDescent="0.25">
      <c r="B1613" s="1" t="s">
        <v>3227</v>
      </c>
      <c r="C1613" s="1" t="s">
        <v>6403</v>
      </c>
      <c r="D1613" s="1" t="s">
        <v>6404</v>
      </c>
      <c r="E1613" s="1">
        <v>89</v>
      </c>
      <c r="F1613" s="1" t="s">
        <v>6411</v>
      </c>
      <c r="G1613" s="1" t="s">
        <v>6566</v>
      </c>
      <c r="H1613" s="1" t="s">
        <v>6567</v>
      </c>
      <c r="I1613" s="1" t="s">
        <v>4553</v>
      </c>
      <c r="J1613" s="1">
        <v>2635.32</v>
      </c>
    </row>
    <row r="1614" spans="2:10" x14ac:dyDescent="0.25">
      <c r="B1614" s="1" t="s">
        <v>3227</v>
      </c>
      <c r="C1614" s="1" t="s">
        <v>6403</v>
      </c>
      <c r="D1614" s="1" t="s">
        <v>6404</v>
      </c>
      <c r="E1614" s="1">
        <v>89</v>
      </c>
      <c r="F1614" s="1" t="s">
        <v>6411</v>
      </c>
      <c r="G1614" s="1" t="s">
        <v>6568</v>
      </c>
      <c r="H1614" s="1" t="s">
        <v>6569</v>
      </c>
      <c r="I1614" s="1" t="s">
        <v>3233</v>
      </c>
      <c r="J1614" s="1">
        <v>1211.02</v>
      </c>
    </row>
    <row r="1615" spans="2:10" x14ac:dyDescent="0.25">
      <c r="B1615" s="1" t="s">
        <v>3227</v>
      </c>
      <c r="C1615" s="1" t="s">
        <v>6403</v>
      </c>
      <c r="D1615" s="1" t="s">
        <v>6404</v>
      </c>
      <c r="E1615" s="1">
        <v>89</v>
      </c>
      <c r="F1615" s="1" t="s">
        <v>6411</v>
      </c>
      <c r="G1615" s="1" t="s">
        <v>6570</v>
      </c>
      <c r="H1615" s="1" t="s">
        <v>6571</v>
      </c>
      <c r="I1615" s="1" t="s">
        <v>3233</v>
      </c>
      <c r="J1615" s="1">
        <v>3535.36</v>
      </c>
    </row>
    <row r="1616" spans="2:10" x14ac:dyDescent="0.25">
      <c r="B1616" s="1" t="s">
        <v>3227</v>
      </c>
      <c r="C1616" s="1" t="s">
        <v>6403</v>
      </c>
      <c r="D1616" s="1" t="s">
        <v>6404</v>
      </c>
      <c r="E1616" s="1">
        <v>89</v>
      </c>
      <c r="F1616" s="1" t="s">
        <v>6411</v>
      </c>
      <c r="G1616" s="1" t="s">
        <v>6572</v>
      </c>
      <c r="H1616" s="1" t="s">
        <v>6573</v>
      </c>
      <c r="I1616" s="1" t="s">
        <v>3233</v>
      </c>
      <c r="J1616" s="1">
        <v>3535.36</v>
      </c>
    </row>
    <row r="1617" spans="2:10" x14ac:dyDescent="0.25">
      <c r="B1617" s="1" t="s">
        <v>3227</v>
      </c>
      <c r="C1617" s="1" t="s">
        <v>6403</v>
      </c>
      <c r="D1617" s="1" t="s">
        <v>6404</v>
      </c>
      <c r="E1617" s="1">
        <v>89</v>
      </c>
      <c r="F1617" s="1" t="s">
        <v>6411</v>
      </c>
      <c r="G1617" s="1" t="s">
        <v>6574</v>
      </c>
      <c r="H1617" s="1" t="s">
        <v>6575</v>
      </c>
      <c r="I1617" s="1" t="s">
        <v>3233</v>
      </c>
      <c r="J1617" s="1">
        <v>2933.65</v>
      </c>
    </row>
    <row r="1618" spans="2:10" x14ac:dyDescent="0.25">
      <c r="B1618" s="1" t="s">
        <v>3227</v>
      </c>
      <c r="C1618" s="1" t="s">
        <v>6403</v>
      </c>
      <c r="D1618" s="1" t="s">
        <v>6404</v>
      </c>
      <c r="E1618" s="1">
        <v>89</v>
      </c>
      <c r="F1618" s="1" t="s">
        <v>6411</v>
      </c>
      <c r="G1618" s="1" t="s">
        <v>6576</v>
      </c>
      <c r="H1618" s="1" t="s">
        <v>6577</v>
      </c>
      <c r="I1618" s="1" t="s">
        <v>3233</v>
      </c>
      <c r="J1618" s="1">
        <v>3368.64</v>
      </c>
    </row>
    <row r="1619" spans="2:10" x14ac:dyDescent="0.25">
      <c r="B1619" s="1" t="s">
        <v>3227</v>
      </c>
      <c r="C1619" s="1" t="s">
        <v>6403</v>
      </c>
      <c r="D1619" s="1" t="s">
        <v>6404</v>
      </c>
      <c r="E1619" s="1">
        <v>89</v>
      </c>
      <c r="F1619" s="1" t="s">
        <v>6411</v>
      </c>
      <c r="G1619" s="1" t="s">
        <v>6578</v>
      </c>
      <c r="H1619" s="1" t="s">
        <v>6579</v>
      </c>
      <c r="I1619" s="1" t="s">
        <v>3233</v>
      </c>
      <c r="J1619" s="1">
        <v>3368.64</v>
      </c>
    </row>
    <row r="1620" spans="2:10" x14ac:dyDescent="0.25">
      <c r="B1620" s="1" t="s">
        <v>3227</v>
      </c>
      <c r="C1620" s="1" t="s">
        <v>6403</v>
      </c>
      <c r="D1620" s="1" t="s">
        <v>6404</v>
      </c>
      <c r="E1620" s="1">
        <v>89</v>
      </c>
      <c r="F1620" s="1" t="s">
        <v>6411</v>
      </c>
      <c r="G1620" s="1" t="s">
        <v>6580</v>
      </c>
      <c r="H1620" s="1" t="s">
        <v>6581</v>
      </c>
      <c r="I1620" s="1" t="s">
        <v>3233</v>
      </c>
      <c r="J1620" s="1">
        <v>3355.14</v>
      </c>
    </row>
    <row r="1621" spans="2:10" x14ac:dyDescent="0.25">
      <c r="B1621" s="1" t="s">
        <v>3227</v>
      </c>
      <c r="C1621" s="1" t="s">
        <v>6403</v>
      </c>
      <c r="D1621" s="1" t="s">
        <v>6404</v>
      </c>
      <c r="E1621" s="1">
        <v>89</v>
      </c>
      <c r="F1621" s="1" t="s">
        <v>6411</v>
      </c>
      <c r="G1621" s="1" t="s">
        <v>6582</v>
      </c>
      <c r="H1621" s="1" t="s">
        <v>6583</v>
      </c>
      <c r="I1621" s="1" t="s">
        <v>3233</v>
      </c>
      <c r="J1621" s="1">
        <v>1045.58</v>
      </c>
    </row>
    <row r="1622" spans="2:10" x14ac:dyDescent="0.25">
      <c r="B1622" s="1" t="s">
        <v>3227</v>
      </c>
      <c r="C1622" s="1" t="s">
        <v>6403</v>
      </c>
      <c r="D1622" s="1" t="s">
        <v>6404</v>
      </c>
      <c r="E1622" s="1">
        <v>89</v>
      </c>
      <c r="F1622" s="1" t="s">
        <v>6411</v>
      </c>
      <c r="G1622" s="1" t="s">
        <v>6584</v>
      </c>
      <c r="H1622" s="1" t="s">
        <v>6585</v>
      </c>
      <c r="I1622" s="1" t="s">
        <v>3233</v>
      </c>
      <c r="J1622" s="1">
        <v>4093.4</v>
      </c>
    </row>
    <row r="1623" spans="2:10" x14ac:dyDescent="0.25">
      <c r="B1623" s="1" t="s">
        <v>3227</v>
      </c>
      <c r="C1623" s="1" t="s">
        <v>6403</v>
      </c>
      <c r="D1623" s="1" t="s">
        <v>6404</v>
      </c>
      <c r="E1623" s="1">
        <v>89</v>
      </c>
      <c r="F1623" s="1" t="s">
        <v>6411</v>
      </c>
      <c r="G1623" s="1" t="s">
        <v>6586</v>
      </c>
      <c r="H1623" s="1" t="s">
        <v>6587</v>
      </c>
      <c r="I1623" s="1" t="s">
        <v>3233</v>
      </c>
      <c r="J1623" s="1">
        <v>1569.92</v>
      </c>
    </row>
    <row r="1624" spans="2:10" x14ac:dyDescent="0.25">
      <c r="B1624" s="1" t="s">
        <v>3227</v>
      </c>
      <c r="C1624" s="1" t="s">
        <v>6403</v>
      </c>
      <c r="D1624" s="1" t="s">
        <v>6404</v>
      </c>
      <c r="E1624" s="1">
        <v>89</v>
      </c>
      <c r="F1624" s="1" t="s">
        <v>6411</v>
      </c>
      <c r="G1624" s="1" t="s">
        <v>6588</v>
      </c>
      <c r="H1624" s="1" t="s">
        <v>6589</v>
      </c>
      <c r="I1624" s="1" t="s">
        <v>3233</v>
      </c>
      <c r="J1624" s="1">
        <v>2280.69</v>
      </c>
    </row>
    <row r="1625" spans="2:10" x14ac:dyDescent="0.25">
      <c r="B1625" s="1" t="s">
        <v>3227</v>
      </c>
      <c r="C1625" s="1" t="s">
        <v>6403</v>
      </c>
      <c r="D1625" s="1" t="s">
        <v>6404</v>
      </c>
      <c r="E1625" s="1">
        <v>89</v>
      </c>
      <c r="F1625" s="1" t="s">
        <v>6411</v>
      </c>
      <c r="G1625" s="1" t="s">
        <v>6590</v>
      </c>
      <c r="H1625" s="1" t="s">
        <v>6591</v>
      </c>
      <c r="I1625" s="1" t="s">
        <v>3233</v>
      </c>
      <c r="J1625" s="1">
        <v>726.78</v>
      </c>
    </row>
    <row r="1626" spans="2:10" x14ac:dyDescent="0.25">
      <c r="B1626" s="1" t="s">
        <v>3227</v>
      </c>
      <c r="C1626" s="1" t="s">
        <v>6403</v>
      </c>
      <c r="D1626" s="1" t="s">
        <v>6404</v>
      </c>
      <c r="E1626" s="1">
        <v>89</v>
      </c>
      <c r="F1626" s="1" t="s">
        <v>6411</v>
      </c>
      <c r="G1626" s="1" t="s">
        <v>6592</v>
      </c>
      <c r="H1626" s="1" t="s">
        <v>6593</v>
      </c>
      <c r="I1626" s="1" t="s">
        <v>3233</v>
      </c>
      <c r="J1626" s="1">
        <v>716.16</v>
      </c>
    </row>
    <row r="1627" spans="2:10" x14ac:dyDescent="0.25">
      <c r="B1627" s="1" t="s">
        <v>3227</v>
      </c>
      <c r="C1627" s="1" t="s">
        <v>6403</v>
      </c>
      <c r="D1627" s="1" t="s">
        <v>6404</v>
      </c>
      <c r="E1627" s="1">
        <v>89</v>
      </c>
      <c r="F1627" s="1" t="s">
        <v>6411</v>
      </c>
      <c r="G1627" s="1" t="s">
        <v>6594</v>
      </c>
      <c r="H1627" s="1" t="s">
        <v>6595</v>
      </c>
      <c r="I1627" s="1" t="s">
        <v>3233</v>
      </c>
      <c r="J1627" s="1">
        <v>1321.81</v>
      </c>
    </row>
    <row r="1628" spans="2:10" x14ac:dyDescent="0.25">
      <c r="B1628" s="1" t="s">
        <v>3227</v>
      </c>
      <c r="C1628" s="1" t="s">
        <v>6403</v>
      </c>
      <c r="D1628" s="1" t="s">
        <v>6404</v>
      </c>
      <c r="E1628" s="1">
        <v>89</v>
      </c>
      <c r="F1628" s="1" t="s">
        <v>6411</v>
      </c>
      <c r="G1628" s="1" t="s">
        <v>6596</v>
      </c>
      <c r="H1628" s="1" t="s">
        <v>6597</v>
      </c>
      <c r="I1628" s="1" t="s">
        <v>3233</v>
      </c>
      <c r="J1628" s="1">
        <v>850.02</v>
      </c>
    </row>
    <row r="1629" spans="2:10" x14ac:dyDescent="0.25">
      <c r="B1629" s="1" t="s">
        <v>3227</v>
      </c>
      <c r="C1629" s="1" t="s">
        <v>6403</v>
      </c>
      <c r="D1629" s="1" t="s">
        <v>6404</v>
      </c>
      <c r="E1629" s="1">
        <v>89</v>
      </c>
      <c r="F1629" s="1" t="s">
        <v>6411</v>
      </c>
      <c r="G1629" s="1" t="s">
        <v>6598</v>
      </c>
      <c r="H1629" s="1" t="s">
        <v>6599</v>
      </c>
      <c r="I1629" s="1" t="s">
        <v>3233</v>
      </c>
      <c r="J1629" s="1">
        <v>1045.58</v>
      </c>
    </row>
    <row r="1630" spans="2:10" x14ac:dyDescent="0.25">
      <c r="B1630" s="1" t="s">
        <v>3227</v>
      </c>
      <c r="C1630" s="1" t="s">
        <v>6403</v>
      </c>
      <c r="D1630" s="1" t="s">
        <v>6404</v>
      </c>
      <c r="E1630" s="1">
        <v>89</v>
      </c>
      <c r="F1630" s="1" t="s">
        <v>6411</v>
      </c>
      <c r="G1630" s="1" t="s">
        <v>6600</v>
      </c>
      <c r="H1630" s="1" t="s">
        <v>6601</v>
      </c>
      <c r="I1630" s="1" t="s">
        <v>3233</v>
      </c>
      <c r="J1630" s="1">
        <v>850.02</v>
      </c>
    </row>
    <row r="1631" spans="2:10" x14ac:dyDescent="0.25">
      <c r="B1631" s="1" t="s">
        <v>3227</v>
      </c>
      <c r="C1631" s="1" t="s">
        <v>6403</v>
      </c>
      <c r="D1631" s="1" t="s">
        <v>6404</v>
      </c>
      <c r="E1631" s="1">
        <v>89</v>
      </c>
      <c r="F1631" s="1" t="s">
        <v>6411</v>
      </c>
      <c r="G1631" s="1" t="s">
        <v>6602</v>
      </c>
      <c r="H1631" s="1" t="s">
        <v>6603</v>
      </c>
      <c r="I1631" s="1" t="s">
        <v>3233</v>
      </c>
      <c r="J1631" s="1">
        <v>2019</v>
      </c>
    </row>
    <row r="1632" spans="2:10" x14ac:dyDescent="0.25">
      <c r="B1632" s="1" t="s">
        <v>3227</v>
      </c>
      <c r="C1632" s="1" t="s">
        <v>6403</v>
      </c>
      <c r="D1632" s="1" t="s">
        <v>6404</v>
      </c>
      <c r="E1632" s="1">
        <v>89</v>
      </c>
      <c r="F1632" s="1" t="s">
        <v>6411</v>
      </c>
      <c r="G1632" s="1" t="s">
        <v>6604</v>
      </c>
      <c r="H1632" s="1" t="s">
        <v>6605</v>
      </c>
      <c r="I1632" s="1" t="s">
        <v>3233</v>
      </c>
      <c r="J1632" s="1">
        <v>1118.92</v>
      </c>
    </row>
    <row r="1633" spans="2:10" x14ac:dyDescent="0.25">
      <c r="B1633" s="1" t="s">
        <v>3227</v>
      </c>
      <c r="C1633" s="1" t="s">
        <v>6403</v>
      </c>
      <c r="D1633" s="1" t="s">
        <v>6404</v>
      </c>
      <c r="E1633" s="1">
        <v>89</v>
      </c>
      <c r="F1633" s="1" t="s">
        <v>6411</v>
      </c>
      <c r="G1633" s="1" t="s">
        <v>6606</v>
      </c>
      <c r="H1633" s="1" t="s">
        <v>6607</v>
      </c>
      <c r="I1633" s="1" t="s">
        <v>3233</v>
      </c>
      <c r="J1633" s="1">
        <v>1111.01</v>
      </c>
    </row>
    <row r="1634" spans="2:10" x14ac:dyDescent="0.25">
      <c r="B1634" s="1" t="s">
        <v>3227</v>
      </c>
      <c r="C1634" s="1" t="s">
        <v>6403</v>
      </c>
      <c r="D1634" s="1" t="s">
        <v>6404</v>
      </c>
      <c r="E1634" s="1">
        <v>89</v>
      </c>
      <c r="F1634" s="1" t="s">
        <v>6411</v>
      </c>
      <c r="G1634" s="1" t="s">
        <v>6608</v>
      </c>
      <c r="H1634" s="1" t="s">
        <v>6609</v>
      </c>
      <c r="I1634" s="1" t="s">
        <v>3233</v>
      </c>
      <c r="J1634" s="1">
        <v>1198.58</v>
      </c>
    </row>
    <row r="1635" spans="2:10" x14ac:dyDescent="0.25">
      <c r="B1635" s="1" t="s">
        <v>3227</v>
      </c>
      <c r="C1635" s="1" t="s">
        <v>6403</v>
      </c>
      <c r="D1635" s="1" t="s">
        <v>6404</v>
      </c>
      <c r="E1635" s="1">
        <v>89</v>
      </c>
      <c r="F1635" s="1" t="s">
        <v>6411</v>
      </c>
      <c r="G1635" s="1" t="s">
        <v>6610</v>
      </c>
      <c r="H1635" s="1" t="s">
        <v>6611</v>
      </c>
      <c r="I1635" s="1" t="s">
        <v>3233</v>
      </c>
      <c r="J1635" s="1">
        <v>1236.19</v>
      </c>
    </row>
    <row r="1636" spans="2:10" x14ac:dyDescent="0.25">
      <c r="B1636" s="1" t="s">
        <v>3227</v>
      </c>
      <c r="C1636" s="1" t="s">
        <v>6403</v>
      </c>
      <c r="D1636" s="1" t="s">
        <v>6404</v>
      </c>
      <c r="E1636" s="1">
        <v>89</v>
      </c>
      <c r="F1636" s="1" t="s">
        <v>6411</v>
      </c>
      <c r="G1636" s="1" t="s">
        <v>6612</v>
      </c>
      <c r="H1636" s="1" t="s">
        <v>6613</v>
      </c>
      <c r="I1636" s="1" t="s">
        <v>3233</v>
      </c>
      <c r="J1636" s="1">
        <v>1364.55</v>
      </c>
    </row>
    <row r="1637" spans="2:10" x14ac:dyDescent="0.25">
      <c r="B1637" s="1" t="s">
        <v>3227</v>
      </c>
      <c r="C1637" s="1" t="s">
        <v>6403</v>
      </c>
      <c r="D1637" s="1" t="s">
        <v>6404</v>
      </c>
      <c r="E1637" s="1">
        <v>89</v>
      </c>
      <c r="F1637" s="1" t="s">
        <v>6411</v>
      </c>
      <c r="G1637" s="1" t="s">
        <v>6614</v>
      </c>
      <c r="H1637" s="1" t="s">
        <v>6615</v>
      </c>
      <c r="I1637" s="1" t="s">
        <v>3233</v>
      </c>
      <c r="J1637" s="1">
        <v>2509.0100000000002</v>
      </c>
    </row>
    <row r="1638" spans="2:10" x14ac:dyDescent="0.25">
      <c r="B1638" s="1" t="s">
        <v>3227</v>
      </c>
      <c r="C1638" s="1" t="s">
        <v>6403</v>
      </c>
      <c r="D1638" s="1" t="s">
        <v>6404</v>
      </c>
      <c r="E1638" s="1">
        <v>89</v>
      </c>
      <c r="F1638" s="1" t="s">
        <v>6411</v>
      </c>
      <c r="G1638" s="1" t="s">
        <v>6616</v>
      </c>
      <c r="H1638" s="1" t="s">
        <v>6617</v>
      </c>
      <c r="I1638" s="1" t="s">
        <v>3233</v>
      </c>
      <c r="J1638" s="1">
        <v>1392.14</v>
      </c>
    </row>
    <row r="1639" spans="2:10" x14ac:dyDescent="0.25">
      <c r="B1639" s="1" t="s">
        <v>3227</v>
      </c>
      <c r="C1639" s="1" t="s">
        <v>6403</v>
      </c>
      <c r="D1639" s="1" t="s">
        <v>6404</v>
      </c>
      <c r="E1639" s="1">
        <v>89</v>
      </c>
      <c r="F1639" s="1" t="s">
        <v>6411</v>
      </c>
      <c r="G1639" s="1" t="s">
        <v>6618</v>
      </c>
      <c r="H1639" s="1" t="s">
        <v>6619</v>
      </c>
      <c r="I1639" s="1" t="s">
        <v>3233</v>
      </c>
      <c r="J1639" s="1">
        <v>1645.92</v>
      </c>
    </row>
    <row r="1640" spans="2:10" x14ac:dyDescent="0.25">
      <c r="B1640" s="1" t="s">
        <v>3227</v>
      </c>
      <c r="C1640" s="1" t="s">
        <v>6403</v>
      </c>
      <c r="D1640" s="1" t="s">
        <v>6404</v>
      </c>
      <c r="E1640" s="1">
        <v>89</v>
      </c>
      <c r="F1640" s="1" t="s">
        <v>6411</v>
      </c>
      <c r="G1640" s="1" t="s">
        <v>6620</v>
      </c>
      <c r="H1640" s="1" t="s">
        <v>6621</v>
      </c>
      <c r="I1640" s="1" t="s">
        <v>3233</v>
      </c>
      <c r="J1640" s="1">
        <v>4093.4</v>
      </c>
    </row>
    <row r="1641" spans="2:10" x14ac:dyDescent="0.25">
      <c r="B1641" s="1" t="s">
        <v>3227</v>
      </c>
      <c r="C1641" s="1" t="s">
        <v>6403</v>
      </c>
      <c r="D1641" s="1" t="s">
        <v>6404</v>
      </c>
      <c r="E1641" s="1">
        <v>89</v>
      </c>
      <c r="F1641" s="1" t="s">
        <v>6411</v>
      </c>
      <c r="G1641" s="1" t="s">
        <v>6622</v>
      </c>
      <c r="H1641" s="1" t="s">
        <v>6623</v>
      </c>
      <c r="I1641" s="1" t="s">
        <v>3233</v>
      </c>
      <c r="J1641" s="1">
        <v>1928.15</v>
      </c>
    </row>
    <row r="1642" spans="2:10" x14ac:dyDescent="0.25">
      <c r="B1642" s="1" t="s">
        <v>3227</v>
      </c>
      <c r="C1642" s="1" t="s">
        <v>6403</v>
      </c>
      <c r="D1642" s="1" t="s">
        <v>6404</v>
      </c>
      <c r="E1642" s="1">
        <v>89</v>
      </c>
      <c r="F1642" s="1" t="s">
        <v>6411</v>
      </c>
      <c r="G1642" s="1" t="s">
        <v>6624</v>
      </c>
      <c r="H1642" s="1" t="s">
        <v>6625</v>
      </c>
      <c r="I1642" s="1" t="s">
        <v>3233</v>
      </c>
      <c r="J1642" s="1">
        <v>3117.25</v>
      </c>
    </row>
    <row r="1643" spans="2:10" x14ac:dyDescent="0.25">
      <c r="B1643" s="1" t="s">
        <v>3227</v>
      </c>
      <c r="C1643" s="1" t="s">
        <v>6403</v>
      </c>
      <c r="D1643" s="1" t="s">
        <v>6404</v>
      </c>
      <c r="E1643" s="1">
        <v>89</v>
      </c>
      <c r="F1643" s="1" t="s">
        <v>6411</v>
      </c>
      <c r="G1643" s="1" t="s">
        <v>6626</v>
      </c>
      <c r="H1643" s="1" t="s">
        <v>6627</v>
      </c>
      <c r="I1643" s="1" t="s">
        <v>3233</v>
      </c>
      <c r="J1643" s="1">
        <v>2019</v>
      </c>
    </row>
    <row r="1644" spans="2:10" x14ac:dyDescent="0.25">
      <c r="B1644" s="1" t="s">
        <v>3227</v>
      </c>
      <c r="C1644" s="1" t="s">
        <v>6403</v>
      </c>
      <c r="D1644" s="1" t="s">
        <v>6404</v>
      </c>
      <c r="E1644" s="1">
        <v>89</v>
      </c>
      <c r="F1644" s="1" t="s">
        <v>6411</v>
      </c>
      <c r="G1644" s="1" t="s">
        <v>6628</v>
      </c>
      <c r="H1644" s="1" t="s">
        <v>6629</v>
      </c>
      <c r="I1644" s="1" t="s">
        <v>3233</v>
      </c>
      <c r="J1644" s="1">
        <v>5853.79</v>
      </c>
    </row>
    <row r="1645" spans="2:10" x14ac:dyDescent="0.25">
      <c r="B1645" s="1" t="s">
        <v>3227</v>
      </c>
      <c r="C1645" s="1" t="s">
        <v>6403</v>
      </c>
      <c r="D1645" s="1" t="s">
        <v>6404</v>
      </c>
      <c r="E1645" s="1">
        <v>89</v>
      </c>
      <c r="F1645" s="1" t="s">
        <v>6411</v>
      </c>
      <c r="G1645" s="1" t="s">
        <v>6630</v>
      </c>
      <c r="H1645" s="1" t="s">
        <v>6631</v>
      </c>
      <c r="I1645" s="1" t="s">
        <v>3233</v>
      </c>
      <c r="J1645" s="1">
        <v>5853.79</v>
      </c>
    </row>
    <row r="1646" spans="2:10" x14ac:dyDescent="0.25">
      <c r="B1646" s="1" t="s">
        <v>3227</v>
      </c>
      <c r="C1646" s="1" t="s">
        <v>6403</v>
      </c>
      <c r="D1646" s="1" t="s">
        <v>6404</v>
      </c>
      <c r="E1646" s="1">
        <v>89</v>
      </c>
      <c r="F1646" s="1" t="s">
        <v>6411</v>
      </c>
      <c r="G1646" s="1" t="s">
        <v>6632</v>
      </c>
      <c r="H1646" s="1" t="s">
        <v>6633</v>
      </c>
      <c r="I1646" s="1" t="s">
        <v>3233</v>
      </c>
      <c r="J1646" s="1">
        <v>876.92</v>
      </c>
    </row>
    <row r="1647" spans="2:10" x14ac:dyDescent="0.25">
      <c r="B1647" s="1" t="s">
        <v>3227</v>
      </c>
      <c r="C1647" s="1" t="s">
        <v>6403</v>
      </c>
      <c r="D1647" s="1" t="s">
        <v>6404</v>
      </c>
      <c r="E1647" s="1">
        <v>89</v>
      </c>
      <c r="F1647" s="1" t="s">
        <v>6411</v>
      </c>
      <c r="G1647" s="1" t="s">
        <v>6634</v>
      </c>
      <c r="H1647" s="1" t="s">
        <v>6635</v>
      </c>
      <c r="I1647" s="1" t="s">
        <v>3233</v>
      </c>
      <c r="J1647" s="1">
        <v>1317.42</v>
      </c>
    </row>
    <row r="1648" spans="2:10" x14ac:dyDescent="0.25">
      <c r="B1648" s="1" t="s">
        <v>3227</v>
      </c>
      <c r="C1648" s="1" t="s">
        <v>6403</v>
      </c>
      <c r="D1648" s="1" t="s">
        <v>6404</v>
      </c>
      <c r="E1648" s="1">
        <v>89</v>
      </c>
      <c r="F1648" s="1" t="s">
        <v>6411</v>
      </c>
      <c r="G1648" s="1" t="s">
        <v>6636</v>
      </c>
      <c r="H1648" s="1" t="s">
        <v>6637</v>
      </c>
      <c r="I1648" s="1" t="s">
        <v>3233</v>
      </c>
      <c r="J1648" s="1">
        <v>1811.58</v>
      </c>
    </row>
    <row r="1649" spans="2:10" x14ac:dyDescent="0.25">
      <c r="B1649" s="1" t="s">
        <v>3227</v>
      </c>
      <c r="C1649" s="1" t="s">
        <v>6403</v>
      </c>
      <c r="D1649" s="1" t="s">
        <v>6404</v>
      </c>
      <c r="E1649" s="1">
        <v>89</v>
      </c>
      <c r="F1649" s="1" t="s">
        <v>6411</v>
      </c>
      <c r="G1649" s="1" t="s">
        <v>6638</v>
      </c>
      <c r="H1649" s="1" t="s">
        <v>6639</v>
      </c>
      <c r="I1649" s="1" t="s">
        <v>3233</v>
      </c>
      <c r="J1649" s="1">
        <v>2280.69</v>
      </c>
    </row>
    <row r="1650" spans="2:10" x14ac:dyDescent="0.25">
      <c r="B1650" s="1" t="s">
        <v>3227</v>
      </c>
      <c r="C1650" s="1" t="s">
        <v>6403</v>
      </c>
      <c r="D1650" s="1" t="s">
        <v>6404</v>
      </c>
      <c r="E1650" s="1">
        <v>89</v>
      </c>
      <c r="F1650" s="1" t="s">
        <v>6411</v>
      </c>
      <c r="G1650" s="1" t="s">
        <v>6640</v>
      </c>
      <c r="H1650" s="1" t="s">
        <v>6641</v>
      </c>
      <c r="I1650" s="1" t="s">
        <v>3233</v>
      </c>
      <c r="J1650" s="1">
        <v>2654.25</v>
      </c>
    </row>
    <row r="1651" spans="2:10" x14ac:dyDescent="0.25">
      <c r="B1651" s="1" t="s">
        <v>3227</v>
      </c>
      <c r="C1651" s="1" t="s">
        <v>6403</v>
      </c>
      <c r="D1651" s="1" t="s">
        <v>6404</v>
      </c>
      <c r="E1651" s="1">
        <v>89</v>
      </c>
      <c r="F1651" s="1" t="s">
        <v>6411</v>
      </c>
      <c r="G1651" s="1" t="s">
        <v>6642</v>
      </c>
      <c r="H1651" s="1" t="s">
        <v>6643</v>
      </c>
      <c r="I1651" s="1" t="s">
        <v>3233</v>
      </c>
      <c r="J1651" s="1">
        <v>349.24</v>
      </c>
    </row>
    <row r="1652" spans="2:10" x14ac:dyDescent="0.25">
      <c r="B1652" s="1" t="s">
        <v>3227</v>
      </c>
      <c r="C1652" s="1" t="s">
        <v>6403</v>
      </c>
      <c r="D1652" s="1" t="s">
        <v>6404</v>
      </c>
      <c r="E1652" s="1">
        <v>89</v>
      </c>
      <c r="F1652" s="1" t="s">
        <v>6411</v>
      </c>
      <c r="G1652" s="1" t="s">
        <v>6644</v>
      </c>
      <c r="H1652" s="1" t="s">
        <v>6645</v>
      </c>
      <c r="I1652" s="1" t="s">
        <v>3233</v>
      </c>
      <c r="J1652" s="1">
        <v>456.47</v>
      </c>
    </row>
    <row r="1653" spans="2:10" x14ac:dyDescent="0.25">
      <c r="B1653" s="1" t="s">
        <v>3227</v>
      </c>
      <c r="C1653" s="1" t="s">
        <v>6403</v>
      </c>
      <c r="D1653" s="1" t="s">
        <v>6404</v>
      </c>
      <c r="E1653" s="1">
        <v>89</v>
      </c>
      <c r="F1653" s="1" t="s">
        <v>6411</v>
      </c>
      <c r="G1653" s="1" t="s">
        <v>6646</v>
      </c>
      <c r="H1653" s="1" t="s">
        <v>6647</v>
      </c>
      <c r="I1653" s="1" t="s">
        <v>3233</v>
      </c>
      <c r="J1653" s="1">
        <v>556.04999999999995</v>
      </c>
    </row>
    <row r="1654" spans="2:10" x14ac:dyDescent="0.25">
      <c r="B1654" s="1" t="s">
        <v>3227</v>
      </c>
      <c r="C1654" s="1" t="s">
        <v>6403</v>
      </c>
      <c r="D1654" s="1" t="s">
        <v>6404</v>
      </c>
      <c r="E1654" s="1">
        <v>89</v>
      </c>
      <c r="F1654" s="1" t="s">
        <v>6411</v>
      </c>
      <c r="G1654" s="1" t="s">
        <v>6648</v>
      </c>
      <c r="H1654" s="1" t="s">
        <v>6649</v>
      </c>
      <c r="I1654" s="1" t="s">
        <v>3233</v>
      </c>
      <c r="J1654" s="1">
        <v>2019</v>
      </c>
    </row>
    <row r="1655" spans="2:10" x14ac:dyDescent="0.25">
      <c r="B1655" s="1" t="s">
        <v>3227</v>
      </c>
      <c r="C1655" s="1" t="s">
        <v>6403</v>
      </c>
      <c r="D1655" s="1" t="s">
        <v>6404</v>
      </c>
      <c r="E1655" s="1">
        <v>89</v>
      </c>
      <c r="F1655" s="1" t="s">
        <v>6411</v>
      </c>
      <c r="G1655" s="1" t="s">
        <v>6650</v>
      </c>
      <c r="H1655" s="1" t="s">
        <v>6651</v>
      </c>
      <c r="I1655" s="1" t="s">
        <v>3233</v>
      </c>
      <c r="J1655" s="1">
        <v>556.04999999999995</v>
      </c>
    </row>
    <row r="1656" spans="2:10" x14ac:dyDescent="0.25">
      <c r="B1656" s="1" t="s">
        <v>3227</v>
      </c>
      <c r="C1656" s="1" t="s">
        <v>6403</v>
      </c>
      <c r="D1656" s="1" t="s">
        <v>6404</v>
      </c>
      <c r="E1656" s="1">
        <v>89</v>
      </c>
      <c r="F1656" s="1" t="s">
        <v>6411</v>
      </c>
      <c r="G1656" s="1" t="s">
        <v>6652</v>
      </c>
      <c r="H1656" s="1" t="s">
        <v>6653</v>
      </c>
      <c r="I1656" s="1" t="s">
        <v>3233</v>
      </c>
      <c r="J1656" s="1">
        <v>633.24</v>
      </c>
    </row>
    <row r="1657" spans="2:10" x14ac:dyDescent="0.25">
      <c r="B1657" s="1" t="s">
        <v>3227</v>
      </c>
      <c r="C1657" s="1" t="s">
        <v>6403</v>
      </c>
      <c r="D1657" s="1" t="s">
        <v>6404</v>
      </c>
      <c r="E1657" s="1">
        <v>89</v>
      </c>
      <c r="F1657" s="1" t="s">
        <v>6411</v>
      </c>
      <c r="G1657" s="1" t="s">
        <v>6654</v>
      </c>
      <c r="H1657" s="1" t="s">
        <v>6655</v>
      </c>
      <c r="I1657" s="1" t="s">
        <v>3233</v>
      </c>
      <c r="J1657" s="1">
        <v>624.35</v>
      </c>
    </row>
    <row r="1658" spans="2:10" x14ac:dyDescent="0.25">
      <c r="B1658" s="1" t="s">
        <v>3227</v>
      </c>
      <c r="C1658" s="1" t="s">
        <v>6403</v>
      </c>
      <c r="D1658" s="1" t="s">
        <v>6404</v>
      </c>
      <c r="E1658" s="1">
        <v>89</v>
      </c>
      <c r="F1658" s="1" t="s">
        <v>6411</v>
      </c>
      <c r="G1658" s="1" t="s">
        <v>6656</v>
      </c>
      <c r="H1658" s="1" t="s">
        <v>6657</v>
      </c>
      <c r="I1658" s="1" t="s">
        <v>3233</v>
      </c>
      <c r="J1658" s="1">
        <v>717.22</v>
      </c>
    </row>
    <row r="1659" spans="2:10" x14ac:dyDescent="0.25">
      <c r="B1659" s="1" t="s">
        <v>3227</v>
      </c>
      <c r="C1659" s="1" t="s">
        <v>6403</v>
      </c>
      <c r="D1659" s="1" t="s">
        <v>6404</v>
      </c>
      <c r="E1659" s="1">
        <v>89</v>
      </c>
      <c r="F1659" s="1" t="s">
        <v>6411</v>
      </c>
      <c r="G1659" s="1" t="s">
        <v>6658</v>
      </c>
      <c r="H1659" s="1" t="s">
        <v>6659</v>
      </c>
      <c r="I1659" s="1" t="s">
        <v>3233</v>
      </c>
      <c r="J1659" s="1">
        <v>876.92</v>
      </c>
    </row>
    <row r="1660" spans="2:10" x14ac:dyDescent="0.25">
      <c r="B1660" s="1" t="s">
        <v>3227</v>
      </c>
      <c r="C1660" s="1" t="s">
        <v>6403</v>
      </c>
      <c r="D1660" s="1" t="s">
        <v>6404</v>
      </c>
      <c r="E1660" s="1">
        <v>89</v>
      </c>
      <c r="F1660" s="1" t="s">
        <v>6411</v>
      </c>
      <c r="G1660" s="1" t="s">
        <v>6660</v>
      </c>
      <c r="H1660" s="1" t="s">
        <v>6661</v>
      </c>
      <c r="I1660" s="1" t="s">
        <v>3233</v>
      </c>
      <c r="J1660" s="1">
        <v>2491.27</v>
      </c>
    </row>
    <row r="1661" spans="2:10" x14ac:dyDescent="0.25">
      <c r="B1661" s="1" t="s">
        <v>3227</v>
      </c>
      <c r="C1661" s="1" t="s">
        <v>6403</v>
      </c>
      <c r="D1661" s="1" t="s">
        <v>6404</v>
      </c>
      <c r="E1661" s="1">
        <v>89</v>
      </c>
      <c r="F1661" s="1" t="s">
        <v>6411</v>
      </c>
      <c r="G1661" s="1" t="s">
        <v>6662</v>
      </c>
      <c r="H1661" s="1" t="s">
        <v>6663</v>
      </c>
      <c r="I1661" s="1" t="s">
        <v>3233</v>
      </c>
      <c r="J1661" s="1">
        <v>846.71</v>
      </c>
    </row>
    <row r="1662" spans="2:10" x14ac:dyDescent="0.25">
      <c r="B1662" s="1" t="s">
        <v>3227</v>
      </c>
      <c r="C1662" s="1" t="s">
        <v>6403</v>
      </c>
      <c r="D1662" s="1" t="s">
        <v>6404</v>
      </c>
      <c r="E1662" s="1">
        <v>89</v>
      </c>
      <c r="F1662" s="1" t="s">
        <v>6411</v>
      </c>
      <c r="G1662" s="1" t="s">
        <v>6664</v>
      </c>
      <c r="H1662" s="1" t="s">
        <v>6665</v>
      </c>
      <c r="I1662" s="1" t="s">
        <v>3233</v>
      </c>
      <c r="J1662" s="1">
        <v>839.69</v>
      </c>
    </row>
    <row r="1663" spans="2:10" x14ac:dyDescent="0.25">
      <c r="B1663" s="1" t="s">
        <v>3227</v>
      </c>
      <c r="C1663" s="1" t="s">
        <v>6403</v>
      </c>
      <c r="D1663" s="1" t="s">
        <v>6404</v>
      </c>
      <c r="E1663" s="1">
        <v>89</v>
      </c>
      <c r="F1663" s="1" t="s">
        <v>6411</v>
      </c>
      <c r="G1663" s="1" t="s">
        <v>6666</v>
      </c>
      <c r="H1663" s="1" t="s">
        <v>6667</v>
      </c>
      <c r="I1663" s="1" t="s">
        <v>3233</v>
      </c>
      <c r="J1663" s="1">
        <v>949.93</v>
      </c>
    </row>
    <row r="1664" spans="2:10" x14ac:dyDescent="0.25">
      <c r="B1664" s="1" t="s">
        <v>3227</v>
      </c>
      <c r="C1664" s="1" t="s">
        <v>6403</v>
      </c>
      <c r="D1664" s="1" t="s">
        <v>6404</v>
      </c>
      <c r="E1664" s="1">
        <v>89</v>
      </c>
      <c r="F1664" s="1" t="s">
        <v>6411</v>
      </c>
      <c r="G1664" s="1" t="s">
        <v>6668</v>
      </c>
      <c r="H1664" s="1" t="s">
        <v>6669</v>
      </c>
      <c r="I1664" s="1" t="s">
        <v>3233</v>
      </c>
      <c r="J1664" s="1">
        <v>949.93</v>
      </c>
    </row>
    <row r="1665" spans="2:10" x14ac:dyDescent="0.25">
      <c r="B1665" s="1" t="s">
        <v>3227</v>
      </c>
      <c r="C1665" s="1" t="s">
        <v>6403</v>
      </c>
      <c r="D1665" s="1" t="s">
        <v>6404</v>
      </c>
      <c r="E1665" s="1">
        <v>89</v>
      </c>
      <c r="F1665" s="1" t="s">
        <v>6411</v>
      </c>
      <c r="G1665" s="1" t="s">
        <v>6670</v>
      </c>
      <c r="H1665" s="1" t="s">
        <v>6671</v>
      </c>
      <c r="I1665" s="1" t="s">
        <v>3233</v>
      </c>
      <c r="J1665" s="1">
        <v>2260</v>
      </c>
    </row>
    <row r="1666" spans="2:10" x14ac:dyDescent="0.25">
      <c r="B1666" s="1" t="s">
        <v>3227</v>
      </c>
      <c r="C1666" s="1" t="s">
        <v>6403</v>
      </c>
      <c r="D1666" s="1" t="s">
        <v>6404</v>
      </c>
      <c r="E1666" s="1">
        <v>89</v>
      </c>
      <c r="F1666" s="1" t="s">
        <v>6411</v>
      </c>
      <c r="G1666" s="1" t="s">
        <v>6672</v>
      </c>
      <c r="H1666" s="1" t="s">
        <v>6673</v>
      </c>
      <c r="I1666" s="1" t="s">
        <v>3233</v>
      </c>
      <c r="J1666" s="1">
        <v>953.53</v>
      </c>
    </row>
    <row r="1667" spans="2:10" x14ac:dyDescent="0.25">
      <c r="B1667" s="1" t="s">
        <v>3227</v>
      </c>
      <c r="C1667" s="1" t="s">
        <v>6403</v>
      </c>
      <c r="D1667" s="1" t="s">
        <v>6404</v>
      </c>
      <c r="E1667" s="1">
        <v>89</v>
      </c>
      <c r="F1667" s="1" t="s">
        <v>6411</v>
      </c>
      <c r="G1667" s="1" t="s">
        <v>6674</v>
      </c>
      <c r="H1667" s="1" t="s">
        <v>6675</v>
      </c>
      <c r="I1667" s="1" t="s">
        <v>3233</v>
      </c>
      <c r="J1667" s="1">
        <v>1118.92</v>
      </c>
    </row>
    <row r="1668" spans="2:10" x14ac:dyDescent="0.25">
      <c r="B1668" s="1" t="s">
        <v>3227</v>
      </c>
      <c r="C1668" s="1" t="s">
        <v>6403</v>
      </c>
      <c r="D1668" s="1" t="s">
        <v>6404</v>
      </c>
      <c r="E1668" s="1">
        <v>89</v>
      </c>
      <c r="F1668" s="1" t="s">
        <v>6411</v>
      </c>
      <c r="G1668" s="1" t="s">
        <v>6676</v>
      </c>
      <c r="H1668" s="1" t="s">
        <v>6677</v>
      </c>
      <c r="I1668" s="1" t="s">
        <v>3233</v>
      </c>
      <c r="J1668" s="1">
        <v>2260</v>
      </c>
    </row>
    <row r="1669" spans="2:10" x14ac:dyDescent="0.25">
      <c r="B1669" s="1" t="s">
        <v>3227</v>
      </c>
      <c r="C1669" s="1" t="s">
        <v>6403</v>
      </c>
      <c r="D1669" s="1" t="s">
        <v>6404</v>
      </c>
      <c r="E1669" s="1">
        <v>89</v>
      </c>
      <c r="F1669" s="1" t="s">
        <v>6411</v>
      </c>
      <c r="G1669" s="1" t="s">
        <v>6678</v>
      </c>
      <c r="H1669" s="1" t="s">
        <v>6679</v>
      </c>
      <c r="I1669" s="1" t="s">
        <v>3233</v>
      </c>
      <c r="J1669" s="1">
        <v>1024.17</v>
      </c>
    </row>
    <row r="1670" spans="2:10" x14ac:dyDescent="0.25">
      <c r="B1670" s="1" t="s">
        <v>3227</v>
      </c>
      <c r="C1670" s="1" t="s">
        <v>6403</v>
      </c>
      <c r="D1670" s="1" t="s">
        <v>6404</v>
      </c>
      <c r="E1670" s="1">
        <v>89</v>
      </c>
      <c r="F1670" s="1" t="s">
        <v>6411</v>
      </c>
      <c r="G1670" s="1" t="s">
        <v>6680</v>
      </c>
      <c r="H1670" s="1" t="s">
        <v>6681</v>
      </c>
      <c r="I1670" s="1" t="s">
        <v>3233</v>
      </c>
      <c r="J1670" s="1">
        <v>2196.56</v>
      </c>
    </row>
    <row r="1671" spans="2:10" x14ac:dyDescent="0.25">
      <c r="B1671" s="1" t="s">
        <v>3227</v>
      </c>
      <c r="C1671" s="1" t="s">
        <v>6403</v>
      </c>
      <c r="D1671" s="1" t="s">
        <v>6404</v>
      </c>
      <c r="E1671" s="1">
        <v>89</v>
      </c>
      <c r="F1671" s="1" t="s">
        <v>6411</v>
      </c>
      <c r="G1671" s="1" t="s">
        <v>6682</v>
      </c>
      <c r="H1671" s="1" t="s">
        <v>6683</v>
      </c>
      <c r="I1671" s="1" t="s">
        <v>3233</v>
      </c>
      <c r="J1671" s="1">
        <v>1364.55</v>
      </c>
    </row>
    <row r="1672" spans="2:10" x14ac:dyDescent="0.25">
      <c r="B1672" s="1" t="s">
        <v>3227</v>
      </c>
      <c r="C1672" s="1" t="s">
        <v>6403</v>
      </c>
      <c r="D1672" s="1" t="s">
        <v>6404</v>
      </c>
      <c r="E1672" s="1">
        <v>89</v>
      </c>
      <c r="F1672" s="1" t="s">
        <v>6411</v>
      </c>
      <c r="G1672" s="1" t="s">
        <v>6684</v>
      </c>
      <c r="H1672" s="1" t="s">
        <v>6685</v>
      </c>
      <c r="I1672" s="1" t="s">
        <v>3233</v>
      </c>
      <c r="J1672" s="1">
        <v>3623.61</v>
      </c>
    </row>
    <row r="1673" spans="2:10" x14ac:dyDescent="0.25">
      <c r="B1673" s="1" t="s">
        <v>3227</v>
      </c>
      <c r="C1673" s="1" t="s">
        <v>6403</v>
      </c>
      <c r="D1673" s="1" t="s">
        <v>6404</v>
      </c>
      <c r="E1673" s="1">
        <v>89</v>
      </c>
      <c r="F1673" s="1" t="s">
        <v>6411</v>
      </c>
      <c r="G1673" s="1" t="s">
        <v>6686</v>
      </c>
      <c r="H1673" s="1" t="s">
        <v>6687</v>
      </c>
      <c r="I1673" s="1" t="s">
        <v>3233</v>
      </c>
      <c r="J1673" s="1">
        <v>3623.61</v>
      </c>
    </row>
    <row r="1674" spans="2:10" x14ac:dyDescent="0.25">
      <c r="B1674" s="1" t="s">
        <v>3227</v>
      </c>
      <c r="C1674" s="1" t="s">
        <v>6403</v>
      </c>
      <c r="D1674" s="1" t="s">
        <v>6404</v>
      </c>
      <c r="E1674" s="1">
        <v>89</v>
      </c>
      <c r="F1674" s="1" t="s">
        <v>6411</v>
      </c>
      <c r="G1674" s="1" t="s">
        <v>6688</v>
      </c>
      <c r="H1674" s="1" t="s">
        <v>6689</v>
      </c>
      <c r="I1674" s="1" t="s">
        <v>3233</v>
      </c>
      <c r="J1674" s="1">
        <v>1241.5999999999999</v>
      </c>
    </row>
    <row r="1675" spans="2:10" x14ac:dyDescent="0.25">
      <c r="B1675" s="1" t="s">
        <v>3227</v>
      </c>
      <c r="C1675" s="1" t="s">
        <v>6403</v>
      </c>
      <c r="D1675" s="1" t="s">
        <v>6404</v>
      </c>
      <c r="E1675" s="1">
        <v>89</v>
      </c>
      <c r="F1675" s="1" t="s">
        <v>6411</v>
      </c>
      <c r="G1675" s="1" t="s">
        <v>6690</v>
      </c>
      <c r="H1675" s="1" t="s">
        <v>6691</v>
      </c>
      <c r="I1675" s="1" t="s">
        <v>3233</v>
      </c>
      <c r="J1675" s="1">
        <v>3026.07</v>
      </c>
    </row>
    <row r="1676" spans="2:10" x14ac:dyDescent="0.25">
      <c r="B1676" s="1" t="s">
        <v>3227</v>
      </c>
      <c r="C1676" s="1" t="s">
        <v>6403</v>
      </c>
      <c r="D1676" s="1" t="s">
        <v>6404</v>
      </c>
      <c r="E1676" s="1">
        <v>89</v>
      </c>
      <c r="F1676" s="1" t="s">
        <v>6411</v>
      </c>
      <c r="G1676" s="1" t="s">
        <v>6692</v>
      </c>
      <c r="H1676" s="1" t="s">
        <v>6693</v>
      </c>
      <c r="I1676" s="1" t="s">
        <v>3233</v>
      </c>
      <c r="J1676" s="1">
        <v>1236.19</v>
      </c>
    </row>
    <row r="1677" spans="2:10" x14ac:dyDescent="0.25">
      <c r="B1677" s="1" t="s">
        <v>3227</v>
      </c>
      <c r="C1677" s="1" t="s">
        <v>6403</v>
      </c>
      <c r="D1677" s="1" t="s">
        <v>6404</v>
      </c>
      <c r="E1677" s="1">
        <v>89</v>
      </c>
      <c r="F1677" s="1" t="s">
        <v>6411</v>
      </c>
      <c r="G1677" s="1" t="s">
        <v>6694</v>
      </c>
      <c r="H1677" s="1" t="s">
        <v>6695</v>
      </c>
      <c r="I1677" s="1" t="s">
        <v>3233</v>
      </c>
      <c r="J1677" s="1">
        <v>3026.07</v>
      </c>
    </row>
    <row r="1678" spans="2:10" x14ac:dyDescent="0.25">
      <c r="B1678" s="1" t="s">
        <v>3227</v>
      </c>
      <c r="C1678" s="1" t="s">
        <v>6403</v>
      </c>
      <c r="D1678" s="1" t="s">
        <v>6404</v>
      </c>
      <c r="E1678" s="1">
        <v>89</v>
      </c>
      <c r="F1678" s="1" t="s">
        <v>6411</v>
      </c>
      <c r="G1678" s="1" t="s">
        <v>6696</v>
      </c>
      <c r="H1678" s="1" t="s">
        <v>6697</v>
      </c>
      <c r="I1678" s="1" t="s">
        <v>3233</v>
      </c>
      <c r="J1678" s="1">
        <v>1269.58</v>
      </c>
    </row>
    <row r="1679" spans="2:10" x14ac:dyDescent="0.25">
      <c r="B1679" s="1" t="s">
        <v>3227</v>
      </c>
      <c r="C1679" s="1" t="s">
        <v>6403</v>
      </c>
      <c r="D1679" s="1" t="s">
        <v>6404</v>
      </c>
      <c r="E1679" s="1">
        <v>89</v>
      </c>
      <c r="F1679" s="1" t="s">
        <v>6411</v>
      </c>
      <c r="G1679" s="1" t="s">
        <v>6698</v>
      </c>
      <c r="H1679" s="1" t="s">
        <v>6699</v>
      </c>
      <c r="I1679" s="1" t="s">
        <v>3233</v>
      </c>
      <c r="J1679" s="1">
        <v>1269.58</v>
      </c>
    </row>
    <row r="1680" spans="2:10" x14ac:dyDescent="0.25">
      <c r="B1680" s="1" t="s">
        <v>3227</v>
      </c>
      <c r="C1680" s="1" t="s">
        <v>6403</v>
      </c>
      <c r="D1680" s="1" t="s">
        <v>6404</v>
      </c>
      <c r="E1680" s="1">
        <v>89</v>
      </c>
      <c r="F1680" s="1" t="s">
        <v>6411</v>
      </c>
      <c r="G1680" s="1" t="s">
        <v>6700</v>
      </c>
      <c r="H1680" s="1" t="s">
        <v>6701</v>
      </c>
      <c r="I1680" s="1" t="s">
        <v>3233</v>
      </c>
      <c r="J1680" s="1">
        <v>1229.51</v>
      </c>
    </row>
    <row r="1681" spans="2:10" x14ac:dyDescent="0.25">
      <c r="B1681" s="1" t="s">
        <v>3227</v>
      </c>
      <c r="C1681" s="1" t="s">
        <v>6403</v>
      </c>
      <c r="D1681" s="1" t="s">
        <v>6404</v>
      </c>
      <c r="E1681" s="1">
        <v>89</v>
      </c>
      <c r="F1681" s="1" t="s">
        <v>6411</v>
      </c>
      <c r="G1681" s="1" t="s">
        <v>6702</v>
      </c>
      <c r="H1681" s="1" t="s">
        <v>6703</v>
      </c>
      <c r="I1681" s="1" t="s">
        <v>3233</v>
      </c>
      <c r="J1681" s="1">
        <v>1229.51</v>
      </c>
    </row>
    <row r="1682" spans="2:10" x14ac:dyDescent="0.25">
      <c r="B1682" s="1" t="s">
        <v>3227</v>
      </c>
      <c r="C1682" s="1" t="s">
        <v>6403</v>
      </c>
      <c r="D1682" s="1" t="s">
        <v>6404</v>
      </c>
      <c r="E1682" s="1">
        <v>89</v>
      </c>
      <c r="F1682" s="1" t="s">
        <v>6411</v>
      </c>
      <c r="G1682" s="1" t="s">
        <v>6704</v>
      </c>
      <c r="H1682" s="1" t="s">
        <v>6705</v>
      </c>
      <c r="I1682" s="1" t="s">
        <v>3233</v>
      </c>
      <c r="J1682" s="1">
        <v>3946.03</v>
      </c>
    </row>
    <row r="1683" spans="2:10" x14ac:dyDescent="0.25">
      <c r="B1683" s="1" t="s">
        <v>3227</v>
      </c>
      <c r="C1683" s="1" t="s">
        <v>6403</v>
      </c>
      <c r="D1683" s="1" t="s">
        <v>6404</v>
      </c>
      <c r="E1683" s="1">
        <v>89</v>
      </c>
      <c r="F1683" s="1" t="s">
        <v>6411</v>
      </c>
      <c r="G1683" s="1" t="s">
        <v>6706</v>
      </c>
      <c r="H1683" s="1" t="s">
        <v>6707</v>
      </c>
      <c r="I1683" s="1" t="s">
        <v>3233</v>
      </c>
      <c r="J1683" s="1">
        <v>3946.03</v>
      </c>
    </row>
    <row r="1684" spans="2:10" x14ac:dyDescent="0.25">
      <c r="B1684" s="1" t="s">
        <v>3227</v>
      </c>
      <c r="C1684" s="1" t="s">
        <v>6403</v>
      </c>
      <c r="D1684" s="1" t="s">
        <v>6404</v>
      </c>
      <c r="E1684" s="1">
        <v>89</v>
      </c>
      <c r="F1684" s="1" t="s">
        <v>6411</v>
      </c>
      <c r="G1684" s="1" t="s">
        <v>6708</v>
      </c>
      <c r="H1684" s="1" t="s">
        <v>6709</v>
      </c>
      <c r="I1684" s="1" t="s">
        <v>3233</v>
      </c>
      <c r="J1684" s="1">
        <v>3946.03</v>
      </c>
    </row>
    <row r="1685" spans="2:10" x14ac:dyDescent="0.25">
      <c r="B1685" s="1" t="s">
        <v>3227</v>
      </c>
      <c r="C1685" s="1" t="s">
        <v>6403</v>
      </c>
      <c r="D1685" s="1" t="s">
        <v>6404</v>
      </c>
      <c r="E1685" s="1">
        <v>89</v>
      </c>
      <c r="F1685" s="1" t="s">
        <v>6411</v>
      </c>
      <c r="G1685" s="1" t="s">
        <v>6710</v>
      </c>
      <c r="H1685" s="1" t="s">
        <v>6711</v>
      </c>
      <c r="I1685" s="1" t="s">
        <v>3233</v>
      </c>
      <c r="J1685" s="1">
        <v>1811.58</v>
      </c>
    </row>
    <row r="1686" spans="2:10" x14ac:dyDescent="0.25">
      <c r="B1686" s="1" t="s">
        <v>3227</v>
      </c>
      <c r="C1686" s="1" t="s">
        <v>6403</v>
      </c>
      <c r="D1686" s="1" t="s">
        <v>6404</v>
      </c>
      <c r="E1686" s="1">
        <v>89</v>
      </c>
      <c r="F1686" s="1" t="s">
        <v>6411</v>
      </c>
      <c r="G1686" s="1" t="s">
        <v>6712</v>
      </c>
      <c r="H1686" s="1" t="s">
        <v>6713</v>
      </c>
      <c r="I1686" s="1" t="s">
        <v>3233</v>
      </c>
      <c r="J1686" s="1">
        <v>4607.1000000000004</v>
      </c>
    </row>
    <row r="1687" spans="2:10" x14ac:dyDescent="0.25">
      <c r="B1687" s="1" t="s">
        <v>3227</v>
      </c>
      <c r="C1687" s="1" t="s">
        <v>6403</v>
      </c>
      <c r="D1687" s="1" t="s">
        <v>6404</v>
      </c>
      <c r="E1687" s="1">
        <v>89</v>
      </c>
      <c r="F1687" s="1" t="s">
        <v>6411</v>
      </c>
      <c r="G1687" s="1" t="s">
        <v>6714</v>
      </c>
      <c r="H1687" s="1" t="s">
        <v>6715</v>
      </c>
      <c r="I1687" s="1" t="s">
        <v>3233</v>
      </c>
      <c r="J1687" s="1">
        <v>1236.19</v>
      </c>
    </row>
    <row r="1688" spans="2:10" x14ac:dyDescent="0.25">
      <c r="B1688" s="1" t="s">
        <v>3227</v>
      </c>
      <c r="C1688" s="1" t="s">
        <v>6403</v>
      </c>
      <c r="D1688" s="1" t="s">
        <v>6404</v>
      </c>
      <c r="E1688" s="1">
        <v>89</v>
      </c>
      <c r="F1688" s="1" t="s">
        <v>6411</v>
      </c>
      <c r="G1688" s="1" t="s">
        <v>6716</v>
      </c>
      <c r="H1688" s="1" t="s">
        <v>6717</v>
      </c>
      <c r="I1688" s="1" t="s">
        <v>3233</v>
      </c>
      <c r="J1688" s="1">
        <v>3355.14</v>
      </c>
    </row>
    <row r="1689" spans="2:10" x14ac:dyDescent="0.25">
      <c r="B1689" s="1" t="s">
        <v>3227</v>
      </c>
      <c r="C1689" s="1" t="s">
        <v>6403</v>
      </c>
      <c r="D1689" s="1" t="s">
        <v>6404</v>
      </c>
      <c r="E1689" s="1">
        <v>89</v>
      </c>
      <c r="F1689" s="1" t="s">
        <v>6411</v>
      </c>
      <c r="G1689" s="1" t="s">
        <v>6718</v>
      </c>
      <c r="H1689" s="1" t="s">
        <v>6719</v>
      </c>
      <c r="I1689" s="1" t="s">
        <v>3233</v>
      </c>
      <c r="J1689" s="1">
        <v>1582.85</v>
      </c>
    </row>
    <row r="1690" spans="2:10" x14ac:dyDescent="0.25">
      <c r="B1690" s="1" t="s">
        <v>3227</v>
      </c>
      <c r="C1690" s="1" t="s">
        <v>6403</v>
      </c>
      <c r="D1690" s="1" t="s">
        <v>6404</v>
      </c>
      <c r="E1690" s="1">
        <v>89</v>
      </c>
      <c r="F1690" s="1" t="s">
        <v>6411</v>
      </c>
      <c r="G1690" s="1" t="s">
        <v>6720</v>
      </c>
      <c r="H1690" s="1" t="s">
        <v>6721</v>
      </c>
      <c r="I1690" s="1" t="s">
        <v>3233</v>
      </c>
      <c r="J1690" s="1">
        <v>1569.92</v>
      </c>
    </row>
    <row r="1691" spans="2:10" x14ac:dyDescent="0.25">
      <c r="B1691" s="1" t="s">
        <v>3227</v>
      </c>
      <c r="C1691" s="1" t="s">
        <v>6403</v>
      </c>
      <c r="D1691" s="1" t="s">
        <v>6404</v>
      </c>
      <c r="E1691" s="1">
        <v>89</v>
      </c>
      <c r="F1691" s="1" t="s">
        <v>6411</v>
      </c>
      <c r="G1691" s="1" t="s">
        <v>6722</v>
      </c>
      <c r="H1691" s="1" t="s">
        <v>6723</v>
      </c>
      <c r="I1691" s="1" t="s">
        <v>3233</v>
      </c>
      <c r="J1691" s="1">
        <v>3456.75</v>
      </c>
    </row>
    <row r="1692" spans="2:10" x14ac:dyDescent="0.25">
      <c r="B1692" s="1" t="s">
        <v>3227</v>
      </c>
      <c r="C1692" s="1" t="s">
        <v>6403</v>
      </c>
      <c r="D1692" s="1" t="s">
        <v>6404</v>
      </c>
      <c r="E1692" s="1">
        <v>89</v>
      </c>
      <c r="F1692" s="1" t="s">
        <v>6411</v>
      </c>
      <c r="G1692" s="1" t="s">
        <v>6724</v>
      </c>
      <c r="H1692" s="1" t="s">
        <v>6725</v>
      </c>
      <c r="I1692" s="1" t="s">
        <v>3233</v>
      </c>
      <c r="J1692" s="1">
        <v>1622.81</v>
      </c>
    </row>
    <row r="1693" spans="2:10" x14ac:dyDescent="0.25">
      <c r="B1693" s="1" t="s">
        <v>3227</v>
      </c>
      <c r="C1693" s="1" t="s">
        <v>6403</v>
      </c>
      <c r="D1693" s="1" t="s">
        <v>6404</v>
      </c>
      <c r="E1693" s="1">
        <v>89</v>
      </c>
      <c r="F1693" s="1" t="s">
        <v>6411</v>
      </c>
      <c r="G1693" s="1" t="s">
        <v>6726</v>
      </c>
      <c r="H1693" s="1" t="s">
        <v>6727</v>
      </c>
      <c r="I1693" s="1" t="s">
        <v>3233</v>
      </c>
      <c r="J1693" s="1">
        <v>3456.75</v>
      </c>
    </row>
    <row r="1694" spans="2:10" x14ac:dyDescent="0.25">
      <c r="B1694" s="1" t="s">
        <v>3227</v>
      </c>
      <c r="C1694" s="1" t="s">
        <v>6403</v>
      </c>
      <c r="D1694" s="1" t="s">
        <v>6404</v>
      </c>
      <c r="E1694" s="1">
        <v>89</v>
      </c>
      <c r="F1694" s="1" t="s">
        <v>6411</v>
      </c>
      <c r="G1694" s="1" t="s">
        <v>6728</v>
      </c>
      <c r="H1694" s="1" t="s">
        <v>6729</v>
      </c>
      <c r="I1694" s="1" t="s">
        <v>3233</v>
      </c>
      <c r="J1694" s="1">
        <v>726.78</v>
      </c>
    </row>
    <row r="1695" spans="2:10" x14ac:dyDescent="0.25">
      <c r="B1695" s="1" t="s">
        <v>3227</v>
      </c>
      <c r="C1695" s="1" t="s">
        <v>6403</v>
      </c>
      <c r="D1695" s="1" t="s">
        <v>6404</v>
      </c>
      <c r="E1695" s="1">
        <v>89</v>
      </c>
      <c r="F1695" s="1" t="s">
        <v>6411</v>
      </c>
      <c r="G1695" s="1" t="s">
        <v>6730</v>
      </c>
      <c r="H1695" s="1" t="s">
        <v>6731</v>
      </c>
      <c r="I1695" s="1" t="s">
        <v>3233</v>
      </c>
      <c r="J1695" s="1">
        <v>1321.81</v>
      </c>
    </row>
    <row r="1696" spans="2:10" x14ac:dyDescent="0.25">
      <c r="B1696" s="1" t="s">
        <v>3227</v>
      </c>
      <c r="C1696" s="1" t="s">
        <v>6403</v>
      </c>
      <c r="D1696" s="1" t="s">
        <v>6404</v>
      </c>
      <c r="E1696" s="1">
        <v>89</v>
      </c>
      <c r="F1696" s="1" t="s">
        <v>6411</v>
      </c>
      <c r="G1696" s="1" t="s">
        <v>6732</v>
      </c>
      <c r="H1696" s="1" t="s">
        <v>6733</v>
      </c>
      <c r="I1696" s="1" t="s">
        <v>3233</v>
      </c>
      <c r="J1696" s="1">
        <v>2914.79</v>
      </c>
    </row>
    <row r="1697" spans="2:10" x14ac:dyDescent="0.25">
      <c r="B1697" s="1" t="s">
        <v>3227</v>
      </c>
      <c r="C1697" s="1" t="s">
        <v>6403</v>
      </c>
      <c r="D1697" s="1" t="s">
        <v>6404</v>
      </c>
      <c r="E1697" s="1">
        <v>89</v>
      </c>
      <c r="F1697" s="1" t="s">
        <v>6411</v>
      </c>
      <c r="G1697" s="1" t="s">
        <v>6734</v>
      </c>
      <c r="H1697" s="1" t="s">
        <v>6735</v>
      </c>
      <c r="I1697" s="1" t="s">
        <v>3233</v>
      </c>
      <c r="J1697" s="1">
        <v>1508.95</v>
      </c>
    </row>
    <row r="1698" spans="2:10" x14ac:dyDescent="0.25">
      <c r="B1698" s="1" t="s">
        <v>3227</v>
      </c>
      <c r="C1698" s="1" t="s">
        <v>6403</v>
      </c>
      <c r="D1698" s="1" t="s">
        <v>6404</v>
      </c>
      <c r="E1698" s="1">
        <v>89</v>
      </c>
      <c r="F1698" s="1" t="s">
        <v>6411</v>
      </c>
      <c r="G1698" s="1" t="s">
        <v>6736</v>
      </c>
      <c r="H1698" s="1" t="s">
        <v>6737</v>
      </c>
      <c r="I1698" s="1" t="s">
        <v>3233</v>
      </c>
      <c r="J1698" s="1">
        <v>1325.42</v>
      </c>
    </row>
    <row r="1699" spans="2:10" x14ac:dyDescent="0.25">
      <c r="B1699" s="1" t="s">
        <v>3227</v>
      </c>
      <c r="C1699" s="1" t="s">
        <v>6403</v>
      </c>
      <c r="D1699" s="1" t="s">
        <v>6404</v>
      </c>
      <c r="E1699" s="1">
        <v>89</v>
      </c>
      <c r="F1699" s="1" t="s">
        <v>6411</v>
      </c>
      <c r="G1699" s="1" t="s">
        <v>6738</v>
      </c>
      <c r="H1699" s="1" t="s">
        <v>6739</v>
      </c>
      <c r="I1699" s="1" t="s">
        <v>3233</v>
      </c>
      <c r="J1699" s="1">
        <v>1508.95</v>
      </c>
    </row>
    <row r="1700" spans="2:10" x14ac:dyDescent="0.25">
      <c r="B1700" s="1" t="s">
        <v>3227</v>
      </c>
      <c r="C1700" s="1" t="s">
        <v>6403</v>
      </c>
      <c r="D1700" s="1" t="s">
        <v>6404</v>
      </c>
      <c r="E1700" s="1">
        <v>89</v>
      </c>
      <c r="F1700" s="1" t="s">
        <v>6411</v>
      </c>
      <c r="G1700" s="1" t="s">
        <v>6740</v>
      </c>
      <c r="H1700" s="1" t="s">
        <v>6741</v>
      </c>
      <c r="I1700" s="1" t="s">
        <v>3233</v>
      </c>
      <c r="J1700" s="1">
        <v>3368.64</v>
      </c>
    </row>
    <row r="1701" spans="2:10" x14ac:dyDescent="0.25">
      <c r="B1701" s="1" t="s">
        <v>3227</v>
      </c>
      <c r="C1701" s="1" t="s">
        <v>6403</v>
      </c>
      <c r="D1701" s="1" t="s">
        <v>6404</v>
      </c>
      <c r="E1701" s="1">
        <v>89</v>
      </c>
      <c r="F1701" s="1" t="s">
        <v>6411</v>
      </c>
      <c r="G1701" s="1" t="s">
        <v>6742</v>
      </c>
      <c r="H1701" s="1" t="s">
        <v>6743</v>
      </c>
      <c r="I1701" s="1" t="s">
        <v>3233</v>
      </c>
      <c r="J1701" s="1">
        <v>2598.84</v>
      </c>
    </row>
    <row r="1702" spans="2:10" x14ac:dyDescent="0.25">
      <c r="B1702" s="1" t="s">
        <v>3227</v>
      </c>
      <c r="C1702" s="1" t="s">
        <v>6403</v>
      </c>
      <c r="D1702" s="1" t="s">
        <v>6404</v>
      </c>
      <c r="E1702" s="1">
        <v>89</v>
      </c>
      <c r="F1702" s="1" t="s">
        <v>6411</v>
      </c>
      <c r="G1702" s="1" t="s">
        <v>6744</v>
      </c>
      <c r="H1702" s="1" t="s">
        <v>6745</v>
      </c>
      <c r="I1702" s="1" t="s">
        <v>3233</v>
      </c>
      <c r="J1702" s="1">
        <v>4857.71</v>
      </c>
    </row>
    <row r="1703" spans="2:10" x14ac:dyDescent="0.25">
      <c r="B1703" s="1" t="s">
        <v>3227</v>
      </c>
      <c r="C1703" s="1" t="s">
        <v>6403</v>
      </c>
      <c r="D1703" s="1" t="s">
        <v>6404</v>
      </c>
      <c r="E1703" s="1">
        <v>89</v>
      </c>
      <c r="F1703" s="1" t="s">
        <v>6411</v>
      </c>
      <c r="G1703" s="1" t="s">
        <v>6746</v>
      </c>
      <c r="H1703" s="1" t="s">
        <v>6747</v>
      </c>
      <c r="I1703" s="1" t="s">
        <v>3233</v>
      </c>
      <c r="J1703" s="1">
        <v>556.04999999999995</v>
      </c>
    </row>
    <row r="1704" spans="2:10" x14ac:dyDescent="0.25">
      <c r="B1704" s="1" t="s">
        <v>3227</v>
      </c>
      <c r="C1704" s="1" t="s">
        <v>6403</v>
      </c>
      <c r="D1704" s="1" t="s">
        <v>6404</v>
      </c>
      <c r="E1704" s="1">
        <v>89</v>
      </c>
      <c r="F1704" s="1" t="s">
        <v>6411</v>
      </c>
      <c r="G1704" s="1" t="s">
        <v>6748</v>
      </c>
      <c r="H1704" s="1" t="s">
        <v>6749</v>
      </c>
      <c r="I1704" s="1" t="s">
        <v>3233</v>
      </c>
      <c r="J1704" s="1">
        <v>1211.02</v>
      </c>
    </row>
    <row r="1705" spans="2:10" x14ac:dyDescent="0.25">
      <c r="B1705" s="1" t="s">
        <v>3227</v>
      </c>
      <c r="C1705" s="1" t="s">
        <v>6403</v>
      </c>
      <c r="D1705" s="1" t="s">
        <v>6404</v>
      </c>
      <c r="E1705" s="1">
        <v>89</v>
      </c>
      <c r="F1705" s="1" t="s">
        <v>6411</v>
      </c>
      <c r="G1705" s="1" t="s">
        <v>6750</v>
      </c>
      <c r="H1705" s="1" t="s">
        <v>6751</v>
      </c>
      <c r="I1705" s="1" t="s">
        <v>3233</v>
      </c>
      <c r="J1705" s="1">
        <v>1236.19</v>
      </c>
    </row>
    <row r="1706" spans="2:10" x14ac:dyDescent="0.25">
      <c r="B1706" s="1" t="s">
        <v>3227</v>
      </c>
      <c r="C1706" s="1" t="s">
        <v>6403</v>
      </c>
      <c r="D1706" s="1" t="s">
        <v>6404</v>
      </c>
      <c r="E1706" s="1">
        <v>89</v>
      </c>
      <c r="F1706" s="1" t="s">
        <v>6411</v>
      </c>
      <c r="G1706" s="1" t="s">
        <v>6752</v>
      </c>
      <c r="H1706" s="1" t="s">
        <v>6753</v>
      </c>
      <c r="I1706" s="1" t="s">
        <v>3233</v>
      </c>
      <c r="J1706" s="1">
        <v>3535.36</v>
      </c>
    </row>
    <row r="1707" spans="2:10" x14ac:dyDescent="0.25">
      <c r="B1707" s="1" t="s">
        <v>3227</v>
      </c>
      <c r="C1707" s="1" t="s">
        <v>6403</v>
      </c>
      <c r="D1707" s="1" t="s">
        <v>6404</v>
      </c>
      <c r="E1707" s="1">
        <v>89</v>
      </c>
      <c r="F1707" s="1" t="s">
        <v>6411</v>
      </c>
      <c r="G1707" s="1" t="s">
        <v>6754</v>
      </c>
      <c r="H1707" s="1" t="s">
        <v>6755</v>
      </c>
      <c r="I1707" s="1" t="s">
        <v>3233</v>
      </c>
      <c r="J1707" s="1">
        <v>846.71</v>
      </c>
    </row>
    <row r="1708" spans="2:10" x14ac:dyDescent="0.25">
      <c r="B1708" s="1" t="s">
        <v>3227</v>
      </c>
      <c r="C1708" s="1" t="s">
        <v>6403</v>
      </c>
      <c r="D1708" s="1" t="s">
        <v>6404</v>
      </c>
      <c r="E1708" s="1">
        <v>89</v>
      </c>
      <c r="F1708" s="1" t="s">
        <v>6411</v>
      </c>
      <c r="G1708" s="1" t="s">
        <v>6756</v>
      </c>
      <c r="H1708" s="1" t="s">
        <v>6757</v>
      </c>
      <c r="I1708" s="1" t="s">
        <v>3233</v>
      </c>
      <c r="J1708" s="1">
        <v>4897.1000000000004</v>
      </c>
    </row>
    <row r="1709" spans="2:10" x14ac:dyDescent="0.25">
      <c r="B1709" s="1" t="s">
        <v>3227</v>
      </c>
      <c r="C1709" s="1" t="s">
        <v>6403</v>
      </c>
      <c r="D1709" s="1" t="s">
        <v>6404</v>
      </c>
      <c r="E1709" s="1">
        <v>89</v>
      </c>
      <c r="F1709" s="1" t="s">
        <v>6411</v>
      </c>
      <c r="G1709" s="1" t="s">
        <v>6758</v>
      </c>
      <c r="H1709" s="1" t="s">
        <v>6759</v>
      </c>
      <c r="I1709" s="1" t="s">
        <v>3233</v>
      </c>
      <c r="J1709" s="1">
        <v>2435.25</v>
      </c>
    </row>
    <row r="1710" spans="2:10" x14ac:dyDescent="0.25">
      <c r="B1710" s="1" t="s">
        <v>3227</v>
      </c>
      <c r="C1710" s="1" t="s">
        <v>6403</v>
      </c>
      <c r="D1710" s="1" t="s">
        <v>6404</v>
      </c>
      <c r="E1710" s="1">
        <v>89</v>
      </c>
      <c r="F1710" s="1" t="s">
        <v>6411</v>
      </c>
      <c r="G1710" s="1" t="s">
        <v>6760</v>
      </c>
      <c r="H1710" s="1" t="s">
        <v>6761</v>
      </c>
      <c r="I1710" s="1" t="s">
        <v>3233</v>
      </c>
      <c r="J1710" s="1">
        <v>4898.1000000000004</v>
      </c>
    </row>
    <row r="1711" spans="2:10" x14ac:dyDescent="0.25">
      <c r="B1711" s="1" t="s">
        <v>3227</v>
      </c>
      <c r="C1711" s="1" t="s">
        <v>6403</v>
      </c>
      <c r="D1711" s="1" t="s">
        <v>6404</v>
      </c>
      <c r="E1711" s="1">
        <v>89</v>
      </c>
      <c r="F1711" s="1" t="s">
        <v>6411</v>
      </c>
      <c r="G1711" s="1" t="s">
        <v>6762</v>
      </c>
      <c r="H1711" s="1" t="s">
        <v>6763</v>
      </c>
      <c r="I1711" s="1" t="s">
        <v>3233</v>
      </c>
      <c r="J1711" s="1">
        <v>5054.8999999999996</v>
      </c>
    </row>
    <row r="1712" spans="2:10" x14ac:dyDescent="0.25">
      <c r="B1712" s="1" t="s">
        <v>3227</v>
      </c>
      <c r="C1712" s="1" t="s">
        <v>6403</v>
      </c>
      <c r="D1712" s="1" t="s">
        <v>6404</v>
      </c>
      <c r="E1712" s="1">
        <v>89</v>
      </c>
      <c r="F1712" s="1" t="s">
        <v>6411</v>
      </c>
      <c r="G1712" s="1" t="s">
        <v>6764</v>
      </c>
      <c r="H1712" s="1" t="s">
        <v>6765</v>
      </c>
      <c r="I1712" s="1" t="s">
        <v>3233</v>
      </c>
      <c r="J1712" s="1">
        <v>2435.25</v>
      </c>
    </row>
    <row r="1713" spans="2:10" x14ac:dyDescent="0.25">
      <c r="B1713" s="1" t="s">
        <v>3227</v>
      </c>
      <c r="C1713" s="1" t="s">
        <v>6403</v>
      </c>
      <c r="D1713" s="1" t="s">
        <v>6404</v>
      </c>
      <c r="E1713" s="1">
        <v>89</v>
      </c>
      <c r="F1713" s="1" t="s">
        <v>6411</v>
      </c>
      <c r="G1713" s="1" t="s">
        <v>6766</v>
      </c>
      <c r="H1713" s="1" t="s">
        <v>6767</v>
      </c>
      <c r="I1713" s="1" t="s">
        <v>3233</v>
      </c>
      <c r="J1713" s="1">
        <v>2933.65</v>
      </c>
    </row>
    <row r="1714" spans="2:10" x14ac:dyDescent="0.25">
      <c r="B1714" s="1" t="s">
        <v>3227</v>
      </c>
      <c r="C1714" s="1" t="s">
        <v>6403</v>
      </c>
      <c r="D1714" s="1" t="s">
        <v>6404</v>
      </c>
      <c r="E1714" s="1">
        <v>89</v>
      </c>
      <c r="F1714" s="1" t="s">
        <v>6411</v>
      </c>
      <c r="G1714" s="1" t="s">
        <v>6768</v>
      </c>
      <c r="H1714" s="1" t="s">
        <v>6769</v>
      </c>
      <c r="I1714" s="1" t="s">
        <v>3233</v>
      </c>
      <c r="J1714" s="1">
        <v>1392.14</v>
      </c>
    </row>
    <row r="1715" spans="2:10" x14ac:dyDescent="0.25">
      <c r="B1715" s="1" t="s">
        <v>3227</v>
      </c>
      <c r="C1715" s="1" t="s">
        <v>6403</v>
      </c>
      <c r="D1715" s="1" t="s">
        <v>6404</v>
      </c>
      <c r="E1715" s="1">
        <v>89</v>
      </c>
      <c r="F1715" s="1" t="s">
        <v>6411</v>
      </c>
      <c r="G1715" s="1" t="s">
        <v>6770</v>
      </c>
      <c r="H1715" s="1" t="s">
        <v>6771</v>
      </c>
      <c r="I1715" s="1" t="s">
        <v>3233</v>
      </c>
      <c r="J1715" s="1">
        <v>1508.95</v>
      </c>
    </row>
    <row r="1716" spans="2:10" x14ac:dyDescent="0.25">
      <c r="B1716" s="1" t="s">
        <v>3227</v>
      </c>
      <c r="C1716" s="1" t="s">
        <v>6403</v>
      </c>
      <c r="D1716" s="1" t="s">
        <v>6404</v>
      </c>
      <c r="E1716" s="1">
        <v>89</v>
      </c>
      <c r="F1716" s="1" t="s">
        <v>6411</v>
      </c>
      <c r="G1716" s="1" t="s">
        <v>6772</v>
      </c>
      <c r="H1716" s="1" t="s">
        <v>6773</v>
      </c>
      <c r="I1716" s="1" t="s">
        <v>3233</v>
      </c>
      <c r="J1716" s="1">
        <v>2781.66</v>
      </c>
    </row>
    <row r="1717" spans="2:10" x14ac:dyDescent="0.25">
      <c r="B1717" s="1" t="s">
        <v>3227</v>
      </c>
      <c r="C1717" s="1" t="s">
        <v>6403</v>
      </c>
      <c r="D1717" s="1" t="s">
        <v>6404</v>
      </c>
      <c r="E1717" s="1">
        <v>89</v>
      </c>
      <c r="F1717" s="1" t="s">
        <v>6411</v>
      </c>
      <c r="G1717" s="1" t="s">
        <v>6774</v>
      </c>
      <c r="H1717" s="1" t="s">
        <v>6775</v>
      </c>
      <c r="I1717" s="1" t="s">
        <v>3233</v>
      </c>
      <c r="J1717" s="1">
        <v>2781.66</v>
      </c>
    </row>
    <row r="1718" spans="2:10" x14ac:dyDescent="0.25">
      <c r="B1718" s="1" t="s">
        <v>3227</v>
      </c>
      <c r="C1718" s="1" t="s">
        <v>6403</v>
      </c>
      <c r="D1718" s="1" t="s">
        <v>6404</v>
      </c>
      <c r="E1718" s="1">
        <v>89</v>
      </c>
      <c r="F1718" s="1" t="s">
        <v>6411</v>
      </c>
      <c r="G1718" s="1" t="s">
        <v>6776</v>
      </c>
      <c r="H1718" s="1" t="s">
        <v>6777</v>
      </c>
      <c r="I1718" s="1" t="s">
        <v>3233</v>
      </c>
      <c r="J1718" s="1">
        <v>3368.64</v>
      </c>
    </row>
    <row r="1719" spans="2:10" x14ac:dyDescent="0.25">
      <c r="B1719" s="1" t="s">
        <v>3227</v>
      </c>
      <c r="C1719" s="1" t="s">
        <v>6403</v>
      </c>
      <c r="D1719" s="1" t="s">
        <v>6404</v>
      </c>
      <c r="E1719" s="1">
        <v>89</v>
      </c>
      <c r="F1719" s="1" t="s">
        <v>6411</v>
      </c>
      <c r="G1719" s="1" t="s">
        <v>6778</v>
      </c>
      <c r="H1719" s="1" t="s">
        <v>6779</v>
      </c>
      <c r="I1719" s="1" t="s">
        <v>3233</v>
      </c>
      <c r="J1719" s="1">
        <v>1645.92</v>
      </c>
    </row>
    <row r="1720" spans="2:10" x14ac:dyDescent="0.25">
      <c r="B1720" s="1" t="s">
        <v>3227</v>
      </c>
      <c r="C1720" s="1" t="s">
        <v>6403</v>
      </c>
      <c r="D1720" s="1" t="s">
        <v>6404</v>
      </c>
      <c r="E1720" s="1">
        <v>89</v>
      </c>
      <c r="F1720" s="1" t="s">
        <v>6411</v>
      </c>
      <c r="G1720" s="1" t="s">
        <v>6780</v>
      </c>
      <c r="H1720" s="1" t="s">
        <v>6781</v>
      </c>
      <c r="I1720" s="1" t="s">
        <v>3233</v>
      </c>
      <c r="J1720" s="1">
        <v>1811.58</v>
      </c>
    </row>
    <row r="1721" spans="2:10" x14ac:dyDescent="0.25">
      <c r="B1721" s="1" t="s">
        <v>3227</v>
      </c>
      <c r="C1721" s="1" t="s">
        <v>6403</v>
      </c>
      <c r="D1721" s="1" t="s">
        <v>6404</v>
      </c>
      <c r="E1721" s="1">
        <v>89</v>
      </c>
      <c r="F1721" s="1" t="s">
        <v>6411</v>
      </c>
      <c r="G1721" s="1" t="s">
        <v>6782</v>
      </c>
      <c r="H1721" s="1" t="s">
        <v>6783</v>
      </c>
      <c r="I1721" s="1" t="s">
        <v>3233</v>
      </c>
      <c r="J1721" s="1">
        <v>3355.14</v>
      </c>
    </row>
    <row r="1722" spans="2:10" x14ac:dyDescent="0.25">
      <c r="B1722" s="1" t="s">
        <v>3227</v>
      </c>
      <c r="C1722" s="1" t="s">
        <v>6403</v>
      </c>
      <c r="D1722" s="1" t="s">
        <v>6404</v>
      </c>
      <c r="E1722" s="1">
        <v>89</v>
      </c>
      <c r="F1722" s="1" t="s">
        <v>6411</v>
      </c>
      <c r="G1722" s="1" t="s">
        <v>6784</v>
      </c>
      <c r="H1722" s="1" t="s">
        <v>6785</v>
      </c>
      <c r="I1722" s="1" t="s">
        <v>3233</v>
      </c>
      <c r="J1722" s="1">
        <v>3355.14</v>
      </c>
    </row>
    <row r="1723" spans="2:10" x14ac:dyDescent="0.25">
      <c r="B1723" s="1" t="s">
        <v>3227</v>
      </c>
      <c r="C1723" s="1" t="s">
        <v>6403</v>
      </c>
      <c r="D1723" s="1" t="s">
        <v>6404</v>
      </c>
      <c r="E1723" s="1">
        <v>89</v>
      </c>
      <c r="F1723" s="1" t="s">
        <v>6411</v>
      </c>
      <c r="G1723" s="1" t="s">
        <v>6786</v>
      </c>
      <c r="H1723" s="1" t="s">
        <v>6787</v>
      </c>
      <c r="I1723" s="1" t="s">
        <v>3233</v>
      </c>
      <c r="J1723" s="1">
        <v>4093.4</v>
      </c>
    </row>
    <row r="1724" spans="2:10" x14ac:dyDescent="0.25">
      <c r="B1724" s="1" t="s">
        <v>3227</v>
      </c>
      <c r="C1724" s="1" t="s">
        <v>6403</v>
      </c>
      <c r="D1724" s="1" t="s">
        <v>6404</v>
      </c>
      <c r="E1724" s="1">
        <v>89</v>
      </c>
      <c r="F1724" s="1" t="s">
        <v>6411</v>
      </c>
      <c r="G1724" s="1" t="s">
        <v>6788</v>
      </c>
      <c r="H1724" s="1" t="s">
        <v>6789</v>
      </c>
      <c r="I1724" s="1" t="s">
        <v>3233</v>
      </c>
      <c r="J1724" s="1">
        <v>327.14</v>
      </c>
    </row>
    <row r="1725" spans="2:10" x14ac:dyDescent="0.25">
      <c r="B1725" s="1" t="s">
        <v>3227</v>
      </c>
      <c r="C1725" s="1" t="s">
        <v>6403</v>
      </c>
      <c r="D1725" s="1" t="s">
        <v>6404</v>
      </c>
      <c r="E1725" s="1">
        <v>89</v>
      </c>
      <c r="F1725" s="1" t="s">
        <v>6411</v>
      </c>
      <c r="G1725" s="1" t="s">
        <v>6790</v>
      </c>
      <c r="H1725" s="1" t="s">
        <v>6791</v>
      </c>
      <c r="I1725" s="1" t="s">
        <v>3233</v>
      </c>
      <c r="J1725" s="1">
        <v>310.57</v>
      </c>
    </row>
    <row r="1726" spans="2:10" x14ac:dyDescent="0.25">
      <c r="B1726" s="1" t="s">
        <v>3227</v>
      </c>
      <c r="C1726" s="1" t="s">
        <v>6403</v>
      </c>
      <c r="D1726" s="1" t="s">
        <v>6404</v>
      </c>
      <c r="E1726" s="1">
        <v>89</v>
      </c>
      <c r="F1726" s="1" t="s">
        <v>6411</v>
      </c>
      <c r="G1726" s="1" t="s">
        <v>6792</v>
      </c>
      <c r="H1726" s="1" t="s">
        <v>6793</v>
      </c>
      <c r="I1726" s="1" t="s">
        <v>3233</v>
      </c>
      <c r="J1726" s="1">
        <v>549.89</v>
      </c>
    </row>
    <row r="1727" spans="2:10" x14ac:dyDescent="0.25">
      <c r="B1727" s="1" t="s">
        <v>3227</v>
      </c>
      <c r="C1727" s="1" t="s">
        <v>6403</v>
      </c>
      <c r="D1727" s="1" t="s">
        <v>6404</v>
      </c>
      <c r="E1727" s="1">
        <v>89</v>
      </c>
      <c r="F1727" s="1" t="s">
        <v>6411</v>
      </c>
      <c r="G1727" s="1" t="s">
        <v>6794</v>
      </c>
      <c r="H1727" s="1" t="s">
        <v>6795</v>
      </c>
      <c r="I1727" s="1" t="s">
        <v>3233</v>
      </c>
      <c r="J1727" s="1">
        <v>549.89</v>
      </c>
    </row>
    <row r="1728" spans="2:10" x14ac:dyDescent="0.25">
      <c r="B1728" s="1" t="s">
        <v>3227</v>
      </c>
      <c r="C1728" s="1" t="s">
        <v>6403</v>
      </c>
      <c r="D1728" s="1" t="s">
        <v>6404</v>
      </c>
      <c r="E1728" s="1">
        <v>89</v>
      </c>
      <c r="F1728" s="1" t="s">
        <v>6411</v>
      </c>
      <c r="G1728" s="1" t="s">
        <v>6796</v>
      </c>
      <c r="H1728" s="1" t="s">
        <v>6797</v>
      </c>
      <c r="I1728" s="1" t="s">
        <v>3233</v>
      </c>
      <c r="J1728" s="1">
        <v>624.54</v>
      </c>
    </row>
    <row r="1729" spans="2:10" x14ac:dyDescent="0.25">
      <c r="B1729" s="1" t="s">
        <v>3227</v>
      </c>
      <c r="C1729" s="1" t="s">
        <v>6403</v>
      </c>
      <c r="D1729" s="1" t="s">
        <v>6404</v>
      </c>
      <c r="E1729" s="1">
        <v>89</v>
      </c>
      <c r="F1729" s="1" t="s">
        <v>6411</v>
      </c>
      <c r="G1729" s="1" t="s">
        <v>6798</v>
      </c>
      <c r="H1729" s="1" t="s">
        <v>6799</v>
      </c>
      <c r="I1729" s="1" t="s">
        <v>3233</v>
      </c>
      <c r="J1729" s="1">
        <v>435.57</v>
      </c>
    </row>
    <row r="1730" spans="2:10" x14ac:dyDescent="0.25">
      <c r="B1730" s="1" t="s">
        <v>3227</v>
      </c>
      <c r="C1730" s="1" t="s">
        <v>6403</v>
      </c>
      <c r="D1730" s="1" t="s">
        <v>6404</v>
      </c>
      <c r="E1730" s="1">
        <v>89</v>
      </c>
      <c r="F1730" s="1" t="s">
        <v>6411</v>
      </c>
      <c r="G1730" s="1" t="s">
        <v>6800</v>
      </c>
      <c r="H1730" s="1" t="s">
        <v>6801</v>
      </c>
      <c r="I1730" s="1" t="s">
        <v>3233</v>
      </c>
      <c r="J1730" s="1">
        <v>424.49</v>
      </c>
    </row>
    <row r="1731" spans="2:10" x14ac:dyDescent="0.25">
      <c r="B1731" s="1" t="s">
        <v>3227</v>
      </c>
      <c r="C1731" s="1" t="s">
        <v>6403</v>
      </c>
      <c r="D1731" s="1" t="s">
        <v>6404</v>
      </c>
      <c r="E1731" s="1">
        <v>89</v>
      </c>
      <c r="F1731" s="1" t="s">
        <v>6411</v>
      </c>
      <c r="G1731" s="1" t="s">
        <v>6802</v>
      </c>
      <c r="H1731" s="1" t="s">
        <v>6803</v>
      </c>
      <c r="I1731" s="1" t="s">
        <v>3233</v>
      </c>
      <c r="J1731" s="1">
        <v>643.96</v>
      </c>
    </row>
    <row r="1732" spans="2:10" x14ac:dyDescent="0.25">
      <c r="B1732" s="1" t="s">
        <v>3227</v>
      </c>
      <c r="C1732" s="1" t="s">
        <v>6403</v>
      </c>
      <c r="D1732" s="1" t="s">
        <v>6404</v>
      </c>
      <c r="E1732" s="1">
        <v>89</v>
      </c>
      <c r="F1732" s="1" t="s">
        <v>6411</v>
      </c>
      <c r="G1732" s="1" t="s">
        <v>6804</v>
      </c>
      <c r="H1732" s="1" t="s">
        <v>6805</v>
      </c>
      <c r="I1732" s="1" t="s">
        <v>3233</v>
      </c>
      <c r="J1732" s="1">
        <v>643.96</v>
      </c>
    </row>
    <row r="1733" spans="2:10" x14ac:dyDescent="0.25">
      <c r="B1733" s="1" t="s">
        <v>3227</v>
      </c>
      <c r="C1733" s="1" t="s">
        <v>6403</v>
      </c>
      <c r="D1733" s="1" t="s">
        <v>6404</v>
      </c>
      <c r="E1733" s="1">
        <v>89</v>
      </c>
      <c r="F1733" s="1" t="s">
        <v>6411</v>
      </c>
      <c r="G1733" s="1" t="s">
        <v>6806</v>
      </c>
      <c r="H1733" s="1" t="s">
        <v>6807</v>
      </c>
      <c r="I1733" s="1" t="s">
        <v>3233</v>
      </c>
      <c r="J1733" s="1">
        <v>871.43</v>
      </c>
    </row>
    <row r="1734" spans="2:10" x14ac:dyDescent="0.25">
      <c r="B1734" s="1" t="s">
        <v>3227</v>
      </c>
      <c r="C1734" s="1" t="s">
        <v>6403</v>
      </c>
      <c r="D1734" s="1" t="s">
        <v>6404</v>
      </c>
      <c r="E1734" s="1">
        <v>89</v>
      </c>
      <c r="F1734" s="1" t="s">
        <v>6411</v>
      </c>
      <c r="G1734" s="1" t="s">
        <v>6808</v>
      </c>
      <c r="H1734" s="1" t="s">
        <v>6809</v>
      </c>
      <c r="I1734" s="1" t="s">
        <v>3233</v>
      </c>
      <c r="J1734" s="1">
        <v>618.07000000000005</v>
      </c>
    </row>
    <row r="1735" spans="2:10" x14ac:dyDescent="0.25">
      <c r="B1735" s="1" t="s">
        <v>3227</v>
      </c>
      <c r="C1735" s="1" t="s">
        <v>6403</v>
      </c>
      <c r="D1735" s="1" t="s">
        <v>6404</v>
      </c>
      <c r="E1735" s="1">
        <v>89</v>
      </c>
      <c r="F1735" s="1" t="s">
        <v>6411</v>
      </c>
      <c r="G1735" s="1" t="s">
        <v>6810</v>
      </c>
      <c r="H1735" s="1" t="s">
        <v>6811</v>
      </c>
      <c r="I1735" s="1" t="s">
        <v>3233</v>
      </c>
      <c r="J1735" s="1">
        <v>621.94000000000005</v>
      </c>
    </row>
    <row r="1736" spans="2:10" x14ac:dyDescent="0.25">
      <c r="B1736" s="1" t="s">
        <v>3227</v>
      </c>
      <c r="C1736" s="1" t="s">
        <v>6403</v>
      </c>
      <c r="D1736" s="1" t="s">
        <v>6404</v>
      </c>
      <c r="E1736" s="1">
        <v>89</v>
      </c>
      <c r="F1736" s="1" t="s">
        <v>6411</v>
      </c>
      <c r="G1736" s="1" t="s">
        <v>6812</v>
      </c>
      <c r="H1736" s="1" t="s">
        <v>6813</v>
      </c>
      <c r="I1736" s="1" t="s">
        <v>3233</v>
      </c>
      <c r="J1736" s="1">
        <v>1120.8800000000001</v>
      </c>
    </row>
    <row r="1737" spans="2:10" x14ac:dyDescent="0.25">
      <c r="B1737" s="1" t="s">
        <v>3227</v>
      </c>
      <c r="C1737" s="1" t="s">
        <v>6403</v>
      </c>
      <c r="D1737" s="1" t="s">
        <v>6404</v>
      </c>
      <c r="E1737" s="1">
        <v>89</v>
      </c>
      <c r="F1737" s="1" t="s">
        <v>6411</v>
      </c>
      <c r="G1737" s="1" t="s">
        <v>6814</v>
      </c>
      <c r="H1737" s="1" t="s">
        <v>6815</v>
      </c>
      <c r="I1737" s="1" t="s">
        <v>3233</v>
      </c>
      <c r="J1737" s="1">
        <v>1120.8800000000001</v>
      </c>
    </row>
    <row r="1738" spans="2:10" x14ac:dyDescent="0.25">
      <c r="B1738" s="1" t="s">
        <v>3227</v>
      </c>
      <c r="C1738" s="1" t="s">
        <v>6403</v>
      </c>
      <c r="D1738" s="1" t="s">
        <v>6404</v>
      </c>
      <c r="E1738" s="1">
        <v>89</v>
      </c>
      <c r="F1738" s="1" t="s">
        <v>6411</v>
      </c>
      <c r="G1738" s="1" t="s">
        <v>6816</v>
      </c>
      <c r="H1738" s="1" t="s">
        <v>6817</v>
      </c>
      <c r="I1738" s="1" t="s">
        <v>3233</v>
      </c>
      <c r="J1738" s="1">
        <v>1309.43</v>
      </c>
    </row>
    <row r="1739" spans="2:10" x14ac:dyDescent="0.25">
      <c r="B1739" s="1" t="s">
        <v>3227</v>
      </c>
      <c r="C1739" s="1" t="s">
        <v>6403</v>
      </c>
      <c r="D1739" s="1" t="s">
        <v>6404</v>
      </c>
      <c r="E1739" s="1">
        <v>89</v>
      </c>
      <c r="F1739" s="1" t="s">
        <v>6411</v>
      </c>
      <c r="G1739" s="1" t="s">
        <v>6818</v>
      </c>
      <c r="H1739" s="1" t="s">
        <v>6819</v>
      </c>
      <c r="I1739" s="1" t="s">
        <v>3233</v>
      </c>
      <c r="J1739" s="1">
        <v>953.53</v>
      </c>
    </row>
    <row r="1740" spans="2:10" x14ac:dyDescent="0.25">
      <c r="B1740" s="1" t="s">
        <v>3227</v>
      </c>
      <c r="C1740" s="1" t="s">
        <v>6403</v>
      </c>
      <c r="D1740" s="1" t="s">
        <v>6404</v>
      </c>
      <c r="E1740" s="1">
        <v>89</v>
      </c>
      <c r="F1740" s="1" t="s">
        <v>6411</v>
      </c>
      <c r="G1740" s="1" t="s">
        <v>6820</v>
      </c>
      <c r="H1740" s="1" t="s">
        <v>6821</v>
      </c>
      <c r="I1740" s="1" t="s">
        <v>3233</v>
      </c>
      <c r="J1740" s="1">
        <v>998.35</v>
      </c>
    </row>
    <row r="1741" spans="2:10" x14ac:dyDescent="0.25">
      <c r="B1741" s="1" t="s">
        <v>3227</v>
      </c>
      <c r="C1741" s="1" t="s">
        <v>6403</v>
      </c>
      <c r="D1741" s="1" t="s">
        <v>6404</v>
      </c>
      <c r="E1741" s="1">
        <v>89</v>
      </c>
      <c r="F1741" s="1" t="s">
        <v>6411</v>
      </c>
      <c r="G1741" s="1" t="s">
        <v>6822</v>
      </c>
      <c r="H1741" s="1" t="s">
        <v>6823</v>
      </c>
      <c r="I1741" s="1" t="s">
        <v>3233</v>
      </c>
      <c r="J1741" s="1">
        <v>1821.11</v>
      </c>
    </row>
    <row r="1742" spans="2:10" x14ac:dyDescent="0.25">
      <c r="B1742" s="1" t="s">
        <v>3227</v>
      </c>
      <c r="C1742" s="1" t="s">
        <v>6403</v>
      </c>
      <c r="D1742" s="1" t="s">
        <v>6404</v>
      </c>
      <c r="E1742" s="1">
        <v>89</v>
      </c>
      <c r="F1742" s="1" t="s">
        <v>6411</v>
      </c>
      <c r="G1742" s="1" t="s">
        <v>6824</v>
      </c>
      <c r="H1742" s="1" t="s">
        <v>6825</v>
      </c>
      <c r="I1742" s="1" t="s">
        <v>3233</v>
      </c>
      <c r="J1742" s="1">
        <v>1821.11</v>
      </c>
    </row>
    <row r="1743" spans="2:10" x14ac:dyDescent="0.25">
      <c r="B1743" s="1" t="s">
        <v>3227</v>
      </c>
      <c r="C1743" s="1" t="s">
        <v>6403</v>
      </c>
      <c r="D1743" s="1" t="s">
        <v>6404</v>
      </c>
      <c r="E1743" s="1">
        <v>89</v>
      </c>
      <c r="F1743" s="1" t="s">
        <v>6411</v>
      </c>
      <c r="G1743" s="1" t="s">
        <v>6826</v>
      </c>
      <c r="H1743" s="1" t="s">
        <v>6827</v>
      </c>
      <c r="I1743" s="1" t="s">
        <v>3233</v>
      </c>
      <c r="J1743" s="1">
        <v>2168.7199999999998</v>
      </c>
    </row>
    <row r="1744" spans="2:10" x14ac:dyDescent="0.25">
      <c r="B1744" s="1" t="s">
        <v>3227</v>
      </c>
      <c r="C1744" s="1" t="s">
        <v>6403</v>
      </c>
      <c r="D1744" s="1" t="s">
        <v>6404</v>
      </c>
      <c r="E1744" s="1">
        <v>89</v>
      </c>
      <c r="F1744" s="1" t="s">
        <v>6411</v>
      </c>
      <c r="G1744" s="1" t="s">
        <v>6828</v>
      </c>
      <c r="H1744" s="1" t="s">
        <v>6829</v>
      </c>
      <c r="I1744" s="1" t="s">
        <v>3233</v>
      </c>
      <c r="J1744" s="1">
        <v>1127.3499999999999</v>
      </c>
    </row>
    <row r="1745" spans="2:10" x14ac:dyDescent="0.25">
      <c r="B1745" s="1" t="s">
        <v>3227</v>
      </c>
      <c r="C1745" s="1" t="s">
        <v>6403</v>
      </c>
      <c r="D1745" s="1" t="s">
        <v>6404</v>
      </c>
      <c r="E1745" s="1">
        <v>89</v>
      </c>
      <c r="F1745" s="1" t="s">
        <v>6411</v>
      </c>
      <c r="G1745" s="1" t="s">
        <v>6830</v>
      </c>
      <c r="H1745" s="1" t="s">
        <v>6831</v>
      </c>
      <c r="I1745" s="1" t="s">
        <v>3233</v>
      </c>
      <c r="J1745" s="1">
        <v>1198.58</v>
      </c>
    </row>
    <row r="1746" spans="2:10" x14ac:dyDescent="0.25">
      <c r="B1746" s="1" t="s">
        <v>3227</v>
      </c>
      <c r="C1746" s="1" t="s">
        <v>6403</v>
      </c>
      <c r="D1746" s="1" t="s">
        <v>6404</v>
      </c>
      <c r="E1746" s="1">
        <v>89</v>
      </c>
      <c r="F1746" s="1" t="s">
        <v>6411</v>
      </c>
      <c r="G1746" s="1" t="s">
        <v>6832</v>
      </c>
      <c r="H1746" s="1" t="s">
        <v>6833</v>
      </c>
      <c r="I1746" s="1" t="s">
        <v>3233</v>
      </c>
      <c r="J1746" s="1">
        <v>2196.56</v>
      </c>
    </row>
    <row r="1747" spans="2:10" x14ac:dyDescent="0.25">
      <c r="B1747" s="1" t="s">
        <v>3227</v>
      </c>
      <c r="C1747" s="1" t="s">
        <v>6403</v>
      </c>
      <c r="D1747" s="1" t="s">
        <v>6404</v>
      </c>
      <c r="E1747" s="1">
        <v>89</v>
      </c>
      <c r="F1747" s="1" t="s">
        <v>6411</v>
      </c>
      <c r="G1747" s="1" t="s">
        <v>6834</v>
      </c>
      <c r="H1747" s="1" t="s">
        <v>6835</v>
      </c>
      <c r="I1747" s="1" t="s">
        <v>3233</v>
      </c>
      <c r="J1747" s="1">
        <v>2196.56</v>
      </c>
    </row>
    <row r="1748" spans="2:10" x14ac:dyDescent="0.25">
      <c r="B1748" s="1" t="s">
        <v>3227</v>
      </c>
      <c r="C1748" s="1" t="s">
        <v>6403</v>
      </c>
      <c r="D1748" s="1" t="s">
        <v>6404</v>
      </c>
      <c r="E1748" s="1">
        <v>89</v>
      </c>
      <c r="F1748" s="1" t="s">
        <v>6411</v>
      </c>
      <c r="G1748" s="1" t="s">
        <v>6836</v>
      </c>
      <c r="H1748" s="1" t="s">
        <v>6837</v>
      </c>
      <c r="I1748" s="1" t="s">
        <v>3233</v>
      </c>
      <c r="J1748" s="1">
        <v>2635.32</v>
      </c>
    </row>
    <row r="1749" spans="2:10" x14ac:dyDescent="0.25">
      <c r="B1749" s="1" t="s">
        <v>3227</v>
      </c>
      <c r="C1749" s="1" t="s">
        <v>6403</v>
      </c>
      <c r="D1749" s="1" t="s">
        <v>6404</v>
      </c>
      <c r="E1749" s="1">
        <v>89</v>
      </c>
      <c r="F1749" s="1" t="s">
        <v>6411</v>
      </c>
      <c r="G1749" s="1" t="s">
        <v>6838</v>
      </c>
      <c r="H1749" s="1" t="s">
        <v>6839</v>
      </c>
      <c r="I1749" s="1" t="s">
        <v>3233</v>
      </c>
      <c r="J1749" s="1">
        <v>1269.58</v>
      </c>
    </row>
    <row r="1750" spans="2:10" x14ac:dyDescent="0.25">
      <c r="B1750" s="1" t="s">
        <v>3227</v>
      </c>
      <c r="C1750" s="1" t="s">
        <v>6403</v>
      </c>
      <c r="D1750" s="1" t="s">
        <v>6404</v>
      </c>
      <c r="E1750" s="1">
        <v>89</v>
      </c>
      <c r="F1750" s="1" t="s">
        <v>6411</v>
      </c>
      <c r="G1750" s="1" t="s">
        <v>6840</v>
      </c>
      <c r="H1750" s="1" t="s">
        <v>6841</v>
      </c>
      <c r="I1750" s="1" t="s">
        <v>3233</v>
      </c>
      <c r="J1750" s="1">
        <v>1364.55</v>
      </c>
    </row>
    <row r="1751" spans="2:10" x14ac:dyDescent="0.25">
      <c r="B1751" s="1" t="s">
        <v>3227</v>
      </c>
      <c r="C1751" s="1" t="s">
        <v>6403</v>
      </c>
      <c r="D1751" s="1" t="s">
        <v>6404</v>
      </c>
      <c r="E1751" s="1">
        <v>89</v>
      </c>
      <c r="F1751" s="1" t="s">
        <v>6411</v>
      </c>
      <c r="G1751" s="1" t="s">
        <v>6842</v>
      </c>
      <c r="H1751" s="1" t="s">
        <v>6843</v>
      </c>
      <c r="I1751" s="1" t="s">
        <v>3233</v>
      </c>
      <c r="J1751" s="1">
        <v>2509.0100000000002</v>
      </c>
    </row>
    <row r="1752" spans="2:10" x14ac:dyDescent="0.25">
      <c r="B1752" s="1" t="s">
        <v>3227</v>
      </c>
      <c r="C1752" s="1" t="s">
        <v>6403</v>
      </c>
      <c r="D1752" s="1" t="s">
        <v>6404</v>
      </c>
      <c r="E1752" s="1">
        <v>89</v>
      </c>
      <c r="F1752" s="1" t="s">
        <v>6411</v>
      </c>
      <c r="G1752" s="1" t="s">
        <v>6844</v>
      </c>
      <c r="H1752" s="1" t="s">
        <v>6845</v>
      </c>
      <c r="I1752" s="1" t="s">
        <v>3233</v>
      </c>
      <c r="J1752" s="1">
        <v>2509.0100000000002</v>
      </c>
    </row>
    <row r="1753" spans="2:10" x14ac:dyDescent="0.25">
      <c r="B1753" s="1" t="s">
        <v>3227</v>
      </c>
      <c r="C1753" s="1" t="s">
        <v>6403</v>
      </c>
      <c r="D1753" s="1" t="s">
        <v>6404</v>
      </c>
      <c r="E1753" s="1">
        <v>89</v>
      </c>
      <c r="F1753" s="1" t="s">
        <v>6411</v>
      </c>
      <c r="G1753" s="1" t="s">
        <v>6846</v>
      </c>
      <c r="H1753" s="1" t="s">
        <v>6847</v>
      </c>
      <c r="I1753" s="1" t="s">
        <v>3233</v>
      </c>
      <c r="J1753" s="1">
        <v>3026.07</v>
      </c>
    </row>
    <row r="1754" spans="2:10" x14ac:dyDescent="0.25">
      <c r="B1754" s="1" t="s">
        <v>3227</v>
      </c>
      <c r="C1754" s="1" t="s">
        <v>6403</v>
      </c>
      <c r="D1754" s="1" t="s">
        <v>6404</v>
      </c>
      <c r="E1754" s="1">
        <v>89</v>
      </c>
      <c r="F1754" s="1" t="s">
        <v>6411</v>
      </c>
      <c r="G1754" s="1" t="s">
        <v>6848</v>
      </c>
      <c r="H1754" s="1" t="s">
        <v>6849</v>
      </c>
      <c r="I1754" s="1" t="s">
        <v>3233</v>
      </c>
      <c r="J1754" s="1">
        <v>1690.38</v>
      </c>
    </row>
    <row r="1755" spans="2:10" x14ac:dyDescent="0.25">
      <c r="B1755" s="1" t="s">
        <v>3227</v>
      </c>
      <c r="C1755" s="1" t="s">
        <v>6403</v>
      </c>
      <c r="D1755" s="1" t="s">
        <v>6404</v>
      </c>
      <c r="E1755" s="1">
        <v>89</v>
      </c>
      <c r="F1755" s="1" t="s">
        <v>6411</v>
      </c>
      <c r="G1755" s="1" t="s">
        <v>6850</v>
      </c>
      <c r="H1755" s="1" t="s">
        <v>6851</v>
      </c>
      <c r="I1755" s="1" t="s">
        <v>3233</v>
      </c>
      <c r="J1755" s="1">
        <v>1865.06</v>
      </c>
    </row>
    <row r="1756" spans="2:10" x14ac:dyDescent="0.25">
      <c r="B1756" s="1" t="s">
        <v>3227</v>
      </c>
      <c r="C1756" s="1" t="s">
        <v>6403</v>
      </c>
      <c r="D1756" s="1" t="s">
        <v>6404</v>
      </c>
      <c r="E1756" s="1">
        <v>89</v>
      </c>
      <c r="F1756" s="1" t="s">
        <v>6411</v>
      </c>
      <c r="G1756" s="1" t="s">
        <v>6852</v>
      </c>
      <c r="H1756" s="1" t="s">
        <v>6853</v>
      </c>
      <c r="I1756" s="1" t="s">
        <v>3233</v>
      </c>
      <c r="J1756" s="1">
        <v>3456.75</v>
      </c>
    </row>
    <row r="1757" spans="2:10" x14ac:dyDescent="0.25">
      <c r="B1757" s="1" t="s">
        <v>3227</v>
      </c>
      <c r="C1757" s="1" t="s">
        <v>6403</v>
      </c>
      <c r="D1757" s="1" t="s">
        <v>6404</v>
      </c>
      <c r="E1757" s="1">
        <v>89</v>
      </c>
      <c r="F1757" s="1" t="s">
        <v>6411</v>
      </c>
      <c r="G1757" s="1" t="s">
        <v>6854</v>
      </c>
      <c r="H1757" s="1" t="s">
        <v>6855</v>
      </c>
      <c r="I1757" s="1" t="s">
        <v>3233</v>
      </c>
      <c r="J1757" s="1">
        <v>3456.75</v>
      </c>
    </row>
    <row r="1758" spans="2:10" x14ac:dyDescent="0.25">
      <c r="B1758" s="1" t="s">
        <v>3227</v>
      </c>
      <c r="C1758" s="1" t="s">
        <v>6403</v>
      </c>
      <c r="D1758" s="1" t="s">
        <v>6404</v>
      </c>
      <c r="E1758" s="1">
        <v>89</v>
      </c>
      <c r="F1758" s="1" t="s">
        <v>6411</v>
      </c>
      <c r="G1758" s="1" t="s">
        <v>6856</v>
      </c>
      <c r="H1758" s="1" t="s">
        <v>6857</v>
      </c>
      <c r="I1758" s="1" t="s">
        <v>3233</v>
      </c>
      <c r="J1758" s="1">
        <v>4222.3500000000004</v>
      </c>
    </row>
    <row r="1759" spans="2:10" x14ac:dyDescent="0.25">
      <c r="B1759" s="1" t="s">
        <v>3227</v>
      </c>
      <c r="C1759" s="1" t="s">
        <v>6403</v>
      </c>
      <c r="D1759" s="1" t="s">
        <v>6404</v>
      </c>
      <c r="E1759" s="1">
        <v>89</v>
      </c>
      <c r="F1759" s="1" t="s">
        <v>6411</v>
      </c>
      <c r="G1759" s="1" t="s">
        <v>6858</v>
      </c>
      <c r="H1759" s="1" t="s">
        <v>6859</v>
      </c>
      <c r="I1759" s="1" t="s">
        <v>3233</v>
      </c>
      <c r="J1759" s="1">
        <v>2032.51</v>
      </c>
    </row>
    <row r="1760" spans="2:10" x14ac:dyDescent="0.25">
      <c r="B1760" s="1" t="s">
        <v>3227</v>
      </c>
      <c r="C1760" s="1" t="s">
        <v>6403</v>
      </c>
      <c r="D1760" s="1" t="s">
        <v>6404</v>
      </c>
      <c r="E1760" s="1">
        <v>89</v>
      </c>
      <c r="F1760" s="1" t="s">
        <v>6411</v>
      </c>
      <c r="G1760" s="1" t="s">
        <v>6860</v>
      </c>
      <c r="H1760" s="1" t="s">
        <v>6861</v>
      </c>
      <c r="I1760" s="1" t="s">
        <v>3233</v>
      </c>
      <c r="J1760" s="1">
        <v>2280.69</v>
      </c>
    </row>
    <row r="1761" spans="2:10" x14ac:dyDescent="0.25">
      <c r="B1761" s="1" t="s">
        <v>3227</v>
      </c>
      <c r="C1761" s="1" t="s">
        <v>6403</v>
      </c>
      <c r="D1761" s="1" t="s">
        <v>6404</v>
      </c>
      <c r="E1761" s="1">
        <v>89</v>
      </c>
      <c r="F1761" s="1" t="s">
        <v>6411</v>
      </c>
      <c r="G1761" s="1" t="s">
        <v>6862</v>
      </c>
      <c r="H1761" s="1" t="s">
        <v>6863</v>
      </c>
      <c r="I1761" s="1" t="s">
        <v>3233</v>
      </c>
      <c r="J1761" s="1">
        <v>3456.75</v>
      </c>
    </row>
    <row r="1762" spans="2:10" x14ac:dyDescent="0.25">
      <c r="B1762" s="1" t="s">
        <v>3227</v>
      </c>
      <c r="C1762" s="1" t="s">
        <v>6403</v>
      </c>
      <c r="D1762" s="1" t="s">
        <v>6404</v>
      </c>
      <c r="E1762" s="1">
        <v>89</v>
      </c>
      <c r="F1762" s="1" t="s">
        <v>6411</v>
      </c>
      <c r="G1762" s="1" t="s">
        <v>6864</v>
      </c>
      <c r="H1762" s="1" t="s">
        <v>6865</v>
      </c>
      <c r="I1762" s="1" t="s">
        <v>3233</v>
      </c>
      <c r="J1762" s="1">
        <v>3456.75</v>
      </c>
    </row>
    <row r="1763" spans="2:10" x14ac:dyDescent="0.25">
      <c r="B1763" s="1" t="s">
        <v>3227</v>
      </c>
      <c r="C1763" s="1" t="s">
        <v>6403</v>
      </c>
      <c r="D1763" s="1" t="s">
        <v>6404</v>
      </c>
      <c r="E1763" s="1">
        <v>89</v>
      </c>
      <c r="F1763" s="1" t="s">
        <v>6411</v>
      </c>
      <c r="G1763" s="1" t="s">
        <v>6866</v>
      </c>
      <c r="H1763" s="1" t="s">
        <v>6867</v>
      </c>
      <c r="I1763" s="1" t="s">
        <v>3233</v>
      </c>
      <c r="J1763" s="1">
        <v>5232.4399999999996</v>
      </c>
    </row>
    <row r="1764" spans="2:10" x14ac:dyDescent="0.25">
      <c r="B1764" s="1" t="s">
        <v>3227</v>
      </c>
      <c r="C1764" s="1" t="s">
        <v>6403</v>
      </c>
      <c r="D1764" s="1" t="s">
        <v>6404</v>
      </c>
      <c r="E1764" s="1">
        <v>89</v>
      </c>
      <c r="F1764" s="1" t="s">
        <v>6411</v>
      </c>
      <c r="G1764" s="1" t="s">
        <v>6868</v>
      </c>
      <c r="H1764" s="1" t="s">
        <v>6869</v>
      </c>
      <c r="I1764" s="1" t="s">
        <v>3233</v>
      </c>
      <c r="J1764" s="1">
        <v>556.04999999999995</v>
      </c>
    </row>
    <row r="1765" spans="2:10" x14ac:dyDescent="0.25">
      <c r="B1765" s="1" t="s">
        <v>3227</v>
      </c>
      <c r="C1765" s="1" t="s">
        <v>6403</v>
      </c>
      <c r="D1765" s="1" t="s">
        <v>6404</v>
      </c>
      <c r="E1765" s="1">
        <v>89</v>
      </c>
      <c r="F1765" s="1" t="s">
        <v>6411</v>
      </c>
      <c r="G1765" s="1" t="s">
        <v>6870</v>
      </c>
      <c r="H1765" s="1" t="s">
        <v>6871</v>
      </c>
      <c r="I1765" s="1" t="s">
        <v>3233</v>
      </c>
      <c r="J1765" s="1">
        <v>726.78</v>
      </c>
    </row>
    <row r="1766" spans="2:10" x14ac:dyDescent="0.25">
      <c r="B1766" s="1" t="s">
        <v>3227</v>
      </c>
      <c r="C1766" s="1" t="s">
        <v>6403</v>
      </c>
      <c r="D1766" s="1" t="s">
        <v>6404</v>
      </c>
      <c r="E1766" s="1">
        <v>89</v>
      </c>
      <c r="F1766" s="1" t="s">
        <v>6411</v>
      </c>
      <c r="G1766" s="1" t="s">
        <v>6872</v>
      </c>
      <c r="H1766" s="1" t="s">
        <v>6873</v>
      </c>
      <c r="I1766" s="1" t="s">
        <v>3233</v>
      </c>
      <c r="J1766" s="1">
        <v>871.43</v>
      </c>
    </row>
    <row r="1767" spans="2:10" x14ac:dyDescent="0.25">
      <c r="B1767" s="1" t="s">
        <v>3227</v>
      </c>
      <c r="C1767" s="1" t="s">
        <v>6403</v>
      </c>
      <c r="D1767" s="1" t="s">
        <v>6404</v>
      </c>
      <c r="E1767" s="1">
        <v>89</v>
      </c>
      <c r="F1767" s="1" t="s">
        <v>6411</v>
      </c>
      <c r="G1767" s="1" t="s">
        <v>6874</v>
      </c>
      <c r="H1767" s="1" t="s">
        <v>6875</v>
      </c>
      <c r="I1767" s="1" t="s">
        <v>3233</v>
      </c>
      <c r="J1767" s="1">
        <v>876.92</v>
      </c>
    </row>
    <row r="1768" spans="2:10" x14ac:dyDescent="0.25">
      <c r="B1768" s="1" t="s">
        <v>3227</v>
      </c>
      <c r="C1768" s="1" t="s">
        <v>6403</v>
      </c>
      <c r="D1768" s="1" t="s">
        <v>6404</v>
      </c>
      <c r="E1768" s="1">
        <v>89</v>
      </c>
      <c r="F1768" s="1" t="s">
        <v>6411</v>
      </c>
      <c r="G1768" s="1" t="s">
        <v>6876</v>
      </c>
      <c r="H1768" s="1" t="s">
        <v>6877</v>
      </c>
      <c r="I1768" s="1" t="s">
        <v>3233</v>
      </c>
      <c r="J1768" s="1">
        <v>534.41</v>
      </c>
    </row>
    <row r="1769" spans="2:10" x14ac:dyDescent="0.25">
      <c r="B1769" s="1" t="s">
        <v>3227</v>
      </c>
      <c r="C1769" s="1" t="s">
        <v>6403</v>
      </c>
      <c r="D1769" s="1" t="s">
        <v>6404</v>
      </c>
      <c r="E1769" s="1">
        <v>89</v>
      </c>
      <c r="F1769" s="1" t="s">
        <v>6411</v>
      </c>
      <c r="G1769" s="1" t="s">
        <v>6878</v>
      </c>
      <c r="H1769" s="1" t="s">
        <v>6879</v>
      </c>
      <c r="I1769" s="1" t="s">
        <v>3233</v>
      </c>
      <c r="J1769" s="1">
        <v>850.02</v>
      </c>
    </row>
    <row r="1770" spans="2:10" x14ac:dyDescent="0.25">
      <c r="B1770" s="1" t="s">
        <v>3227</v>
      </c>
      <c r="C1770" s="1" t="s">
        <v>6403</v>
      </c>
      <c r="D1770" s="1" t="s">
        <v>6404</v>
      </c>
      <c r="E1770" s="1">
        <v>89</v>
      </c>
      <c r="F1770" s="1" t="s">
        <v>6411</v>
      </c>
      <c r="G1770" s="1" t="s">
        <v>6880</v>
      </c>
      <c r="H1770" s="1" t="s">
        <v>6881</v>
      </c>
      <c r="I1770" s="1" t="s">
        <v>3233</v>
      </c>
      <c r="J1770" s="1">
        <v>1554.28</v>
      </c>
    </row>
    <row r="1771" spans="2:10" x14ac:dyDescent="0.25">
      <c r="B1771" s="1" t="s">
        <v>3227</v>
      </c>
      <c r="C1771" s="1" t="s">
        <v>6403</v>
      </c>
      <c r="D1771" s="1" t="s">
        <v>6404</v>
      </c>
      <c r="E1771" s="1">
        <v>89</v>
      </c>
      <c r="F1771" s="1" t="s">
        <v>6411</v>
      </c>
      <c r="G1771" s="1" t="s">
        <v>6882</v>
      </c>
      <c r="H1771" s="1" t="s">
        <v>6883</v>
      </c>
      <c r="I1771" s="1" t="s">
        <v>3233</v>
      </c>
      <c r="J1771" s="1">
        <v>1594.32</v>
      </c>
    </row>
    <row r="1772" spans="2:10" x14ac:dyDescent="0.25">
      <c r="B1772" s="1" t="s">
        <v>3227</v>
      </c>
      <c r="C1772" s="1" t="s">
        <v>6403</v>
      </c>
      <c r="D1772" s="1" t="s">
        <v>6404</v>
      </c>
      <c r="E1772" s="1">
        <v>89</v>
      </c>
      <c r="F1772" s="1" t="s">
        <v>6411</v>
      </c>
      <c r="G1772" s="1" t="s">
        <v>6884</v>
      </c>
      <c r="H1772" s="1" t="s">
        <v>6885</v>
      </c>
      <c r="I1772" s="1" t="s">
        <v>3233</v>
      </c>
      <c r="J1772" s="1">
        <v>730.43</v>
      </c>
    </row>
    <row r="1773" spans="2:10" x14ac:dyDescent="0.25">
      <c r="B1773" s="1" t="s">
        <v>3227</v>
      </c>
      <c r="C1773" s="1" t="s">
        <v>6403</v>
      </c>
      <c r="D1773" s="1" t="s">
        <v>6404</v>
      </c>
      <c r="E1773" s="1">
        <v>89</v>
      </c>
      <c r="F1773" s="1" t="s">
        <v>6411</v>
      </c>
      <c r="G1773" s="1" t="s">
        <v>6886</v>
      </c>
      <c r="H1773" s="1" t="s">
        <v>6887</v>
      </c>
      <c r="I1773" s="1" t="s">
        <v>3233</v>
      </c>
      <c r="J1773" s="1">
        <v>1035.45</v>
      </c>
    </row>
    <row r="1774" spans="2:10" x14ac:dyDescent="0.25">
      <c r="B1774" s="1" t="s">
        <v>3227</v>
      </c>
      <c r="C1774" s="1" t="s">
        <v>6403</v>
      </c>
      <c r="D1774" s="1" t="s">
        <v>6404</v>
      </c>
      <c r="E1774" s="1">
        <v>89</v>
      </c>
      <c r="F1774" s="1" t="s">
        <v>6411</v>
      </c>
      <c r="G1774" s="1" t="s">
        <v>6888</v>
      </c>
      <c r="H1774" s="1" t="s">
        <v>6889</v>
      </c>
      <c r="I1774" s="1" t="s">
        <v>3233</v>
      </c>
      <c r="J1774" s="1">
        <v>1888.68</v>
      </c>
    </row>
    <row r="1775" spans="2:10" x14ac:dyDescent="0.25">
      <c r="B1775" s="1" t="s">
        <v>3227</v>
      </c>
      <c r="C1775" s="1" t="s">
        <v>6403</v>
      </c>
      <c r="D1775" s="1" t="s">
        <v>6404</v>
      </c>
      <c r="E1775" s="1">
        <v>89</v>
      </c>
      <c r="F1775" s="1" t="s">
        <v>6411</v>
      </c>
      <c r="G1775" s="1" t="s">
        <v>6890</v>
      </c>
      <c r="H1775" s="1" t="s">
        <v>6891</v>
      </c>
      <c r="I1775" s="1" t="s">
        <v>3233</v>
      </c>
      <c r="J1775" s="1">
        <v>1035.45</v>
      </c>
    </row>
    <row r="1776" spans="2:10" x14ac:dyDescent="0.25">
      <c r="B1776" s="1" t="s">
        <v>3227</v>
      </c>
      <c r="C1776" s="1" t="s">
        <v>6403</v>
      </c>
      <c r="D1776" s="1" t="s">
        <v>6404</v>
      </c>
      <c r="E1776" s="1">
        <v>89</v>
      </c>
      <c r="F1776" s="1" t="s">
        <v>6411</v>
      </c>
      <c r="G1776" s="1" t="s">
        <v>6892</v>
      </c>
      <c r="H1776" s="1" t="s">
        <v>6893</v>
      </c>
      <c r="I1776" s="1" t="s">
        <v>3233</v>
      </c>
      <c r="J1776" s="1">
        <v>876.92</v>
      </c>
    </row>
    <row r="1777" spans="2:10" x14ac:dyDescent="0.25">
      <c r="B1777" s="1" t="s">
        <v>3227</v>
      </c>
      <c r="C1777" s="1" t="s">
        <v>6403</v>
      </c>
      <c r="D1777" s="1" t="s">
        <v>6404</v>
      </c>
      <c r="E1777" s="1">
        <v>89</v>
      </c>
      <c r="F1777" s="1" t="s">
        <v>6411</v>
      </c>
      <c r="G1777" s="1" t="s">
        <v>6894</v>
      </c>
      <c r="H1777" s="1" t="s">
        <v>6895</v>
      </c>
      <c r="I1777" s="1" t="s">
        <v>3233</v>
      </c>
      <c r="J1777" s="1">
        <v>1045.58</v>
      </c>
    </row>
    <row r="1778" spans="2:10" x14ac:dyDescent="0.25">
      <c r="B1778" s="1" t="s">
        <v>3227</v>
      </c>
      <c r="C1778" s="1" t="s">
        <v>6403</v>
      </c>
      <c r="D1778" s="1" t="s">
        <v>6404</v>
      </c>
      <c r="E1778" s="1">
        <v>89</v>
      </c>
      <c r="F1778" s="1" t="s">
        <v>6411</v>
      </c>
      <c r="G1778" s="1" t="s">
        <v>6896</v>
      </c>
      <c r="H1778" s="1" t="s">
        <v>6897</v>
      </c>
      <c r="I1778" s="1" t="s">
        <v>3233</v>
      </c>
      <c r="J1778" s="1">
        <v>2260</v>
      </c>
    </row>
    <row r="1779" spans="2:10" x14ac:dyDescent="0.25">
      <c r="B1779" s="1" t="s">
        <v>3227</v>
      </c>
      <c r="C1779" s="1" t="s">
        <v>6403</v>
      </c>
      <c r="D1779" s="1" t="s">
        <v>6404</v>
      </c>
      <c r="E1779" s="1">
        <v>89</v>
      </c>
      <c r="F1779" s="1" t="s">
        <v>6411</v>
      </c>
      <c r="G1779" s="1" t="s">
        <v>6898</v>
      </c>
      <c r="H1779" s="1" t="s">
        <v>6899</v>
      </c>
      <c r="I1779" s="1" t="s">
        <v>3233</v>
      </c>
      <c r="J1779" s="1">
        <v>1211.02</v>
      </c>
    </row>
    <row r="1780" spans="2:10" x14ac:dyDescent="0.25">
      <c r="B1780" s="1" t="s">
        <v>3227</v>
      </c>
      <c r="C1780" s="1" t="s">
        <v>6403</v>
      </c>
      <c r="D1780" s="1" t="s">
        <v>6404</v>
      </c>
      <c r="E1780" s="1">
        <v>89</v>
      </c>
      <c r="F1780" s="1" t="s">
        <v>6411</v>
      </c>
      <c r="G1780" s="1" t="s">
        <v>6900</v>
      </c>
      <c r="H1780" s="1" t="s">
        <v>6901</v>
      </c>
      <c r="I1780" s="1" t="s">
        <v>3233</v>
      </c>
      <c r="J1780" s="1">
        <v>1118.92</v>
      </c>
    </row>
    <row r="1781" spans="2:10" x14ac:dyDescent="0.25">
      <c r="B1781" s="1" t="s">
        <v>3227</v>
      </c>
      <c r="C1781" s="1" t="s">
        <v>6403</v>
      </c>
      <c r="D1781" s="1" t="s">
        <v>6404</v>
      </c>
      <c r="E1781" s="1">
        <v>89</v>
      </c>
      <c r="F1781" s="1" t="s">
        <v>6411</v>
      </c>
      <c r="G1781" s="1" t="s">
        <v>6902</v>
      </c>
      <c r="H1781" s="1" t="s">
        <v>6903</v>
      </c>
      <c r="I1781" s="1" t="s">
        <v>3233</v>
      </c>
      <c r="J1781" s="1">
        <v>1325.42</v>
      </c>
    </row>
    <row r="1782" spans="2:10" x14ac:dyDescent="0.25">
      <c r="B1782" s="1" t="s">
        <v>3227</v>
      </c>
      <c r="C1782" s="1" t="s">
        <v>6403</v>
      </c>
      <c r="D1782" s="1" t="s">
        <v>6404</v>
      </c>
      <c r="E1782" s="1">
        <v>89</v>
      </c>
      <c r="F1782" s="1" t="s">
        <v>6411</v>
      </c>
      <c r="G1782" s="1" t="s">
        <v>6904</v>
      </c>
      <c r="H1782" s="1" t="s">
        <v>6905</v>
      </c>
      <c r="I1782" s="1" t="s">
        <v>3233</v>
      </c>
      <c r="J1782" s="1">
        <v>1325.42</v>
      </c>
    </row>
    <row r="1783" spans="2:10" x14ac:dyDescent="0.25">
      <c r="B1783" s="1" t="s">
        <v>3227</v>
      </c>
      <c r="C1783" s="1" t="s">
        <v>6403</v>
      </c>
      <c r="D1783" s="1" t="s">
        <v>6404</v>
      </c>
      <c r="E1783" s="1">
        <v>89</v>
      </c>
      <c r="F1783" s="1" t="s">
        <v>6411</v>
      </c>
      <c r="G1783" s="1" t="s">
        <v>6906</v>
      </c>
      <c r="H1783" s="1" t="s">
        <v>6907</v>
      </c>
      <c r="I1783" s="1" t="s">
        <v>3233</v>
      </c>
      <c r="J1783" s="1">
        <v>2435.25</v>
      </c>
    </row>
    <row r="1784" spans="2:10" x14ac:dyDescent="0.25">
      <c r="B1784" s="1" t="s">
        <v>3227</v>
      </c>
      <c r="C1784" s="1" t="s">
        <v>6403</v>
      </c>
      <c r="D1784" s="1" t="s">
        <v>6404</v>
      </c>
      <c r="E1784" s="1">
        <v>89</v>
      </c>
      <c r="F1784" s="1" t="s">
        <v>6411</v>
      </c>
      <c r="G1784" s="1" t="s">
        <v>6908</v>
      </c>
      <c r="H1784" s="1" t="s">
        <v>6909</v>
      </c>
      <c r="I1784" s="1" t="s">
        <v>3233</v>
      </c>
      <c r="J1784" s="1">
        <v>2933.65</v>
      </c>
    </row>
    <row r="1785" spans="2:10" x14ac:dyDescent="0.25">
      <c r="B1785" s="1" t="s">
        <v>3227</v>
      </c>
      <c r="C1785" s="1" t="s">
        <v>6403</v>
      </c>
      <c r="D1785" s="1" t="s">
        <v>6404</v>
      </c>
      <c r="E1785" s="1">
        <v>89</v>
      </c>
      <c r="F1785" s="1" t="s">
        <v>6411</v>
      </c>
      <c r="G1785" s="1" t="s">
        <v>6910</v>
      </c>
      <c r="H1785" s="1" t="s">
        <v>6911</v>
      </c>
      <c r="I1785" s="1" t="s">
        <v>3233</v>
      </c>
      <c r="J1785" s="1">
        <v>1353.37</v>
      </c>
    </row>
    <row r="1786" spans="2:10" x14ac:dyDescent="0.25">
      <c r="B1786" s="1" t="s">
        <v>3227</v>
      </c>
      <c r="C1786" s="1" t="s">
        <v>6403</v>
      </c>
      <c r="D1786" s="1" t="s">
        <v>6404</v>
      </c>
      <c r="E1786" s="1">
        <v>91</v>
      </c>
      <c r="F1786" s="1" t="s">
        <v>6912</v>
      </c>
      <c r="G1786" s="1" t="s">
        <v>6913</v>
      </c>
      <c r="H1786" s="1" t="s">
        <v>6914</v>
      </c>
      <c r="I1786" s="1" t="s">
        <v>3233</v>
      </c>
      <c r="J1786" s="1">
        <v>789.45</v>
      </c>
    </row>
    <row r="1787" spans="2:10" x14ac:dyDescent="0.25">
      <c r="B1787" s="1" t="s">
        <v>3227</v>
      </c>
      <c r="C1787" s="1" t="s">
        <v>6403</v>
      </c>
      <c r="D1787" s="1" t="s">
        <v>6404</v>
      </c>
      <c r="E1787" s="1">
        <v>91</v>
      </c>
      <c r="F1787" s="1" t="s">
        <v>6912</v>
      </c>
      <c r="G1787" s="1" t="s">
        <v>6915</v>
      </c>
      <c r="H1787" s="1" t="s">
        <v>6916</v>
      </c>
      <c r="I1787" s="1" t="s">
        <v>3233</v>
      </c>
      <c r="J1787" s="1">
        <v>974.75</v>
      </c>
    </row>
    <row r="1788" spans="2:10" x14ac:dyDescent="0.25">
      <c r="B1788" s="1" t="s">
        <v>3227</v>
      </c>
      <c r="C1788" s="1" t="s">
        <v>6403</v>
      </c>
      <c r="D1788" s="1" t="s">
        <v>6404</v>
      </c>
      <c r="E1788" s="1">
        <v>91</v>
      </c>
      <c r="F1788" s="1" t="s">
        <v>6912</v>
      </c>
      <c r="G1788" s="1" t="s">
        <v>6917</v>
      </c>
      <c r="H1788" s="1" t="s">
        <v>6918</v>
      </c>
      <c r="I1788" s="1" t="s">
        <v>3233</v>
      </c>
      <c r="J1788" s="1">
        <v>1271.32</v>
      </c>
    </row>
    <row r="1789" spans="2:10" x14ac:dyDescent="0.25">
      <c r="B1789" s="1" t="s">
        <v>3227</v>
      </c>
      <c r="C1789" s="1" t="s">
        <v>6403</v>
      </c>
      <c r="D1789" s="1" t="s">
        <v>6404</v>
      </c>
      <c r="E1789" s="1">
        <v>91</v>
      </c>
      <c r="F1789" s="1" t="s">
        <v>6912</v>
      </c>
      <c r="G1789" s="1" t="s">
        <v>6919</v>
      </c>
      <c r="H1789" s="1" t="s">
        <v>6920</v>
      </c>
      <c r="I1789" s="1" t="s">
        <v>3233</v>
      </c>
      <c r="J1789" s="1">
        <v>1558.8</v>
      </c>
    </row>
    <row r="1790" spans="2:10" x14ac:dyDescent="0.25">
      <c r="B1790" s="1" t="s">
        <v>3227</v>
      </c>
      <c r="C1790" s="1" t="s">
        <v>6403</v>
      </c>
      <c r="D1790" s="1" t="s">
        <v>6404</v>
      </c>
      <c r="E1790" s="1">
        <v>91</v>
      </c>
      <c r="F1790" s="1" t="s">
        <v>6912</v>
      </c>
      <c r="G1790" s="1" t="s">
        <v>6921</v>
      </c>
      <c r="H1790" s="1" t="s">
        <v>6922</v>
      </c>
      <c r="I1790" s="1" t="s">
        <v>3233</v>
      </c>
      <c r="J1790" s="1">
        <v>1823.01</v>
      </c>
    </row>
    <row r="1791" spans="2:10" x14ac:dyDescent="0.25">
      <c r="B1791" s="1" t="s">
        <v>3227</v>
      </c>
      <c r="C1791" s="1" t="s">
        <v>6403</v>
      </c>
      <c r="D1791" s="1" t="s">
        <v>6404</v>
      </c>
      <c r="E1791" s="1">
        <v>91</v>
      </c>
      <c r="F1791" s="1" t="s">
        <v>6912</v>
      </c>
      <c r="G1791" s="1" t="s">
        <v>6923</v>
      </c>
      <c r="H1791" s="1" t="s">
        <v>6924</v>
      </c>
      <c r="I1791" s="1" t="s">
        <v>3233</v>
      </c>
      <c r="J1791" s="1">
        <v>2250.9</v>
      </c>
    </row>
    <row r="1792" spans="2:10" x14ac:dyDescent="0.25">
      <c r="B1792" s="1" t="s">
        <v>3227</v>
      </c>
      <c r="C1792" s="1" t="s">
        <v>6403</v>
      </c>
      <c r="D1792" s="1" t="s">
        <v>6404</v>
      </c>
      <c r="E1792" s="1">
        <v>91</v>
      </c>
      <c r="F1792" s="1" t="s">
        <v>6912</v>
      </c>
      <c r="G1792" s="1" t="s">
        <v>6925</v>
      </c>
      <c r="H1792" s="1" t="s">
        <v>6926</v>
      </c>
      <c r="I1792" s="1" t="s">
        <v>3233</v>
      </c>
      <c r="J1792" s="1">
        <v>3413.01</v>
      </c>
    </row>
    <row r="1793" spans="2:10" x14ac:dyDescent="0.25">
      <c r="B1793" s="1" t="s">
        <v>3227</v>
      </c>
      <c r="C1793" s="1" t="s">
        <v>6403</v>
      </c>
      <c r="D1793" s="1" t="s">
        <v>6404</v>
      </c>
      <c r="E1793" s="1">
        <v>91</v>
      </c>
      <c r="F1793" s="1" t="s">
        <v>6912</v>
      </c>
      <c r="G1793" s="1" t="s">
        <v>6927</v>
      </c>
      <c r="H1793" s="1" t="s">
        <v>6928</v>
      </c>
      <c r="I1793" s="1" t="s">
        <v>3233</v>
      </c>
      <c r="J1793" s="1">
        <v>4209.72</v>
      </c>
    </row>
    <row r="1794" spans="2:10" x14ac:dyDescent="0.25">
      <c r="B1794" s="1" t="s">
        <v>3227</v>
      </c>
      <c r="C1794" s="1" t="s">
        <v>6403</v>
      </c>
      <c r="D1794" s="1" t="s">
        <v>6404</v>
      </c>
      <c r="E1794" s="1">
        <v>90</v>
      </c>
      <c r="F1794" s="1" t="s">
        <v>6929</v>
      </c>
      <c r="G1794" s="1" t="s">
        <v>6930</v>
      </c>
      <c r="H1794" s="1" t="s">
        <v>6931</v>
      </c>
      <c r="I1794" s="1" t="s">
        <v>3233</v>
      </c>
      <c r="J1794" s="1">
        <v>448.51</v>
      </c>
    </row>
    <row r="1795" spans="2:10" x14ac:dyDescent="0.25">
      <c r="B1795" s="1" t="s">
        <v>3227</v>
      </c>
      <c r="C1795" s="1" t="s">
        <v>6403</v>
      </c>
      <c r="D1795" s="1" t="s">
        <v>6404</v>
      </c>
      <c r="E1795" s="1">
        <v>90</v>
      </c>
      <c r="F1795" s="1" t="s">
        <v>6929</v>
      </c>
      <c r="G1795" s="1" t="s">
        <v>6932</v>
      </c>
      <c r="H1795" s="1" t="s">
        <v>6933</v>
      </c>
      <c r="I1795" s="1" t="s">
        <v>3233</v>
      </c>
      <c r="J1795" s="1">
        <v>2044.51</v>
      </c>
    </row>
    <row r="1796" spans="2:10" x14ac:dyDescent="0.25">
      <c r="B1796" s="1" t="s">
        <v>3227</v>
      </c>
      <c r="C1796" s="1" t="s">
        <v>6403</v>
      </c>
      <c r="D1796" s="1" t="s">
        <v>6404</v>
      </c>
      <c r="E1796" s="1">
        <v>90</v>
      </c>
      <c r="F1796" s="1" t="s">
        <v>6929</v>
      </c>
      <c r="G1796" s="1" t="s">
        <v>6934</v>
      </c>
      <c r="H1796" s="1" t="s">
        <v>6935</v>
      </c>
      <c r="I1796" s="1" t="s">
        <v>3233</v>
      </c>
      <c r="J1796" s="1">
        <v>2044.51</v>
      </c>
    </row>
    <row r="1797" spans="2:10" x14ac:dyDescent="0.25">
      <c r="B1797" s="1" t="s">
        <v>3227</v>
      </c>
      <c r="C1797" s="1" t="s">
        <v>6403</v>
      </c>
      <c r="D1797" s="1" t="s">
        <v>6404</v>
      </c>
      <c r="E1797" s="1">
        <v>90</v>
      </c>
      <c r="F1797" s="1" t="s">
        <v>6929</v>
      </c>
      <c r="G1797" s="1" t="s">
        <v>6936</v>
      </c>
      <c r="H1797" s="1" t="s">
        <v>6937</v>
      </c>
      <c r="I1797" s="1" t="s">
        <v>3233</v>
      </c>
      <c r="J1797" s="1">
        <v>2229.44</v>
      </c>
    </row>
    <row r="1798" spans="2:10" x14ac:dyDescent="0.25">
      <c r="B1798" s="1" t="s">
        <v>3227</v>
      </c>
      <c r="C1798" s="1" t="s">
        <v>6403</v>
      </c>
      <c r="D1798" s="1" t="s">
        <v>6404</v>
      </c>
      <c r="E1798" s="1">
        <v>90</v>
      </c>
      <c r="F1798" s="1" t="s">
        <v>6929</v>
      </c>
      <c r="G1798" s="1" t="s">
        <v>6938</v>
      </c>
      <c r="H1798" s="1" t="s">
        <v>6939</v>
      </c>
      <c r="I1798" s="1" t="s">
        <v>3233</v>
      </c>
      <c r="J1798" s="1">
        <v>2229.44</v>
      </c>
    </row>
    <row r="1799" spans="2:10" x14ac:dyDescent="0.25">
      <c r="B1799" s="1" t="s">
        <v>3227</v>
      </c>
      <c r="C1799" s="1" t="s">
        <v>6403</v>
      </c>
      <c r="D1799" s="1" t="s">
        <v>6404</v>
      </c>
      <c r="E1799" s="1">
        <v>90</v>
      </c>
      <c r="F1799" s="1" t="s">
        <v>6929</v>
      </c>
      <c r="G1799" s="1" t="s">
        <v>6940</v>
      </c>
      <c r="H1799" s="1" t="s">
        <v>6941</v>
      </c>
      <c r="I1799" s="1" t="s">
        <v>3233</v>
      </c>
      <c r="J1799" s="1">
        <v>566.04999999999995</v>
      </c>
    </row>
    <row r="1800" spans="2:10" x14ac:dyDescent="0.25">
      <c r="B1800" s="1" t="s">
        <v>3227</v>
      </c>
      <c r="C1800" s="1" t="s">
        <v>6403</v>
      </c>
      <c r="D1800" s="1" t="s">
        <v>6404</v>
      </c>
      <c r="E1800" s="1">
        <v>90</v>
      </c>
      <c r="F1800" s="1" t="s">
        <v>6929</v>
      </c>
      <c r="G1800" s="1" t="s">
        <v>6942</v>
      </c>
      <c r="H1800" s="1" t="s">
        <v>6943</v>
      </c>
      <c r="I1800" s="1" t="s">
        <v>3233</v>
      </c>
      <c r="J1800" s="1">
        <v>2579.2199999999998</v>
      </c>
    </row>
    <row r="1801" spans="2:10" x14ac:dyDescent="0.25">
      <c r="B1801" s="1" t="s">
        <v>3227</v>
      </c>
      <c r="C1801" s="1" t="s">
        <v>6403</v>
      </c>
      <c r="D1801" s="1" t="s">
        <v>6404</v>
      </c>
      <c r="E1801" s="1">
        <v>90</v>
      </c>
      <c r="F1801" s="1" t="s">
        <v>6929</v>
      </c>
      <c r="G1801" s="1" t="s">
        <v>6944</v>
      </c>
      <c r="H1801" s="1" t="s">
        <v>6945</v>
      </c>
      <c r="I1801" s="1" t="s">
        <v>3233</v>
      </c>
      <c r="J1801" s="1">
        <v>2579.2199999999998</v>
      </c>
    </row>
    <row r="1802" spans="2:10" x14ac:dyDescent="0.25">
      <c r="B1802" s="1" t="s">
        <v>3227</v>
      </c>
      <c r="C1802" s="1" t="s">
        <v>6403</v>
      </c>
      <c r="D1802" s="1" t="s">
        <v>6404</v>
      </c>
      <c r="E1802" s="1">
        <v>90</v>
      </c>
      <c r="F1802" s="1" t="s">
        <v>6929</v>
      </c>
      <c r="G1802" s="1" t="s">
        <v>6946</v>
      </c>
      <c r="H1802" s="1" t="s">
        <v>6947</v>
      </c>
      <c r="I1802" s="1" t="s">
        <v>3233</v>
      </c>
      <c r="J1802" s="1">
        <v>2386.41</v>
      </c>
    </row>
    <row r="1803" spans="2:10" x14ac:dyDescent="0.25">
      <c r="B1803" s="1" t="s">
        <v>3227</v>
      </c>
      <c r="C1803" s="1" t="s">
        <v>6403</v>
      </c>
      <c r="D1803" s="1" t="s">
        <v>6404</v>
      </c>
      <c r="E1803" s="1">
        <v>90</v>
      </c>
      <c r="F1803" s="1" t="s">
        <v>6929</v>
      </c>
      <c r="G1803" s="1" t="s">
        <v>6948</v>
      </c>
      <c r="H1803" s="1" t="s">
        <v>6949</v>
      </c>
      <c r="I1803" s="1" t="s">
        <v>3233</v>
      </c>
      <c r="J1803" s="1">
        <v>2331.42</v>
      </c>
    </row>
    <row r="1804" spans="2:10" x14ac:dyDescent="0.25">
      <c r="B1804" s="1" t="s">
        <v>3227</v>
      </c>
      <c r="C1804" s="1" t="s">
        <v>6403</v>
      </c>
      <c r="D1804" s="1" t="s">
        <v>6404</v>
      </c>
      <c r="E1804" s="1">
        <v>90</v>
      </c>
      <c r="F1804" s="1" t="s">
        <v>6929</v>
      </c>
      <c r="G1804" s="1" t="s">
        <v>6950</v>
      </c>
      <c r="H1804" s="1" t="s">
        <v>6951</v>
      </c>
      <c r="I1804" s="1" t="s">
        <v>3233</v>
      </c>
      <c r="J1804" s="1">
        <v>8822.18</v>
      </c>
    </row>
    <row r="1805" spans="2:10" x14ac:dyDescent="0.25">
      <c r="B1805" s="1" t="s">
        <v>3227</v>
      </c>
      <c r="C1805" s="1" t="s">
        <v>6403</v>
      </c>
      <c r="D1805" s="1" t="s">
        <v>6404</v>
      </c>
      <c r="E1805" s="1">
        <v>90</v>
      </c>
      <c r="F1805" s="1" t="s">
        <v>6929</v>
      </c>
      <c r="G1805" s="1" t="s">
        <v>6952</v>
      </c>
      <c r="H1805" s="1" t="s">
        <v>6953</v>
      </c>
      <c r="I1805" s="1" t="s">
        <v>3233</v>
      </c>
      <c r="J1805" s="1">
        <v>8822.18</v>
      </c>
    </row>
    <row r="1806" spans="2:10" x14ac:dyDescent="0.25">
      <c r="B1806" s="1" t="s">
        <v>3227</v>
      </c>
      <c r="C1806" s="1" t="s">
        <v>6403</v>
      </c>
      <c r="D1806" s="1" t="s">
        <v>6404</v>
      </c>
      <c r="E1806" s="1">
        <v>90</v>
      </c>
      <c r="F1806" s="1" t="s">
        <v>6929</v>
      </c>
      <c r="G1806" s="1" t="s">
        <v>6954</v>
      </c>
      <c r="H1806" s="1" t="s">
        <v>6955</v>
      </c>
      <c r="I1806" s="1" t="s">
        <v>3233</v>
      </c>
      <c r="J1806" s="1">
        <v>5502.73</v>
      </c>
    </row>
    <row r="1807" spans="2:10" x14ac:dyDescent="0.25">
      <c r="B1807" s="1" t="s">
        <v>3227</v>
      </c>
      <c r="C1807" s="1" t="s">
        <v>6403</v>
      </c>
      <c r="D1807" s="1" t="s">
        <v>6404</v>
      </c>
      <c r="E1807" s="1">
        <v>90</v>
      </c>
      <c r="F1807" s="1" t="s">
        <v>6929</v>
      </c>
      <c r="G1807" s="1" t="s">
        <v>6956</v>
      </c>
      <c r="H1807" s="1" t="s">
        <v>6957</v>
      </c>
      <c r="I1807" s="1" t="s">
        <v>3233</v>
      </c>
      <c r="J1807" s="1">
        <v>7908.05</v>
      </c>
    </row>
    <row r="1808" spans="2:10" x14ac:dyDescent="0.25">
      <c r="B1808" s="1" t="s">
        <v>3227</v>
      </c>
      <c r="C1808" s="1" t="s">
        <v>6403</v>
      </c>
      <c r="D1808" s="1" t="s">
        <v>6404</v>
      </c>
      <c r="E1808" s="1">
        <v>90</v>
      </c>
      <c r="F1808" s="1" t="s">
        <v>6929</v>
      </c>
      <c r="G1808" s="1" t="s">
        <v>6958</v>
      </c>
      <c r="H1808" s="1" t="s">
        <v>6959</v>
      </c>
      <c r="I1808" s="1" t="s">
        <v>3233</v>
      </c>
      <c r="J1808" s="1">
        <v>7908.05</v>
      </c>
    </row>
    <row r="1809" spans="2:10" x14ac:dyDescent="0.25">
      <c r="B1809" s="1" t="s">
        <v>3227</v>
      </c>
      <c r="C1809" s="1" t="s">
        <v>6403</v>
      </c>
      <c r="D1809" s="1" t="s">
        <v>6404</v>
      </c>
      <c r="E1809" s="1">
        <v>90</v>
      </c>
      <c r="F1809" s="1" t="s">
        <v>6929</v>
      </c>
      <c r="G1809" s="1" t="s">
        <v>6960</v>
      </c>
      <c r="H1809" s="1" t="s">
        <v>6961</v>
      </c>
      <c r="I1809" s="1" t="s">
        <v>3233</v>
      </c>
      <c r="J1809" s="1">
        <v>8979.15</v>
      </c>
    </row>
    <row r="1810" spans="2:10" x14ac:dyDescent="0.25">
      <c r="B1810" s="1" t="s">
        <v>3227</v>
      </c>
      <c r="C1810" s="1" t="s">
        <v>6403</v>
      </c>
      <c r="D1810" s="1" t="s">
        <v>6404</v>
      </c>
      <c r="E1810" s="1">
        <v>90</v>
      </c>
      <c r="F1810" s="1" t="s">
        <v>6929</v>
      </c>
      <c r="G1810" s="1" t="s">
        <v>6962</v>
      </c>
      <c r="H1810" s="1" t="s">
        <v>6963</v>
      </c>
      <c r="I1810" s="1" t="s">
        <v>3233</v>
      </c>
      <c r="J1810" s="1">
        <v>8979.15</v>
      </c>
    </row>
    <row r="1811" spans="2:10" x14ac:dyDescent="0.25">
      <c r="B1811" s="1" t="s">
        <v>3227</v>
      </c>
      <c r="C1811" s="1" t="s">
        <v>6403</v>
      </c>
      <c r="D1811" s="1" t="s">
        <v>6404</v>
      </c>
      <c r="E1811" s="1">
        <v>90</v>
      </c>
      <c r="F1811" s="1" t="s">
        <v>6929</v>
      </c>
      <c r="G1811" s="1" t="s">
        <v>6964</v>
      </c>
      <c r="H1811" s="1" t="s">
        <v>6965</v>
      </c>
      <c r="I1811" s="1" t="s">
        <v>3233</v>
      </c>
      <c r="J1811" s="1">
        <v>6678.13</v>
      </c>
    </row>
    <row r="1812" spans="2:10" x14ac:dyDescent="0.25">
      <c r="B1812" s="1" t="s">
        <v>3227</v>
      </c>
      <c r="C1812" s="1" t="s">
        <v>6403</v>
      </c>
      <c r="D1812" s="1" t="s">
        <v>6404</v>
      </c>
      <c r="E1812" s="1">
        <v>90</v>
      </c>
      <c r="F1812" s="1" t="s">
        <v>6929</v>
      </c>
      <c r="G1812" s="1" t="s">
        <v>6966</v>
      </c>
      <c r="H1812" s="1" t="s">
        <v>6967</v>
      </c>
      <c r="I1812" s="1" t="s">
        <v>3233</v>
      </c>
      <c r="J1812" s="1">
        <v>9074.5499999999993</v>
      </c>
    </row>
    <row r="1813" spans="2:10" x14ac:dyDescent="0.25">
      <c r="B1813" s="1" t="s">
        <v>3227</v>
      </c>
      <c r="C1813" s="1" t="s">
        <v>6403</v>
      </c>
      <c r="D1813" s="1" t="s">
        <v>6404</v>
      </c>
      <c r="E1813" s="1">
        <v>90</v>
      </c>
      <c r="F1813" s="1" t="s">
        <v>6929</v>
      </c>
      <c r="G1813" s="1" t="s">
        <v>6968</v>
      </c>
      <c r="H1813" s="1" t="s">
        <v>6969</v>
      </c>
      <c r="I1813" s="1" t="s">
        <v>3233</v>
      </c>
      <c r="J1813" s="1">
        <v>9074.5499999999993</v>
      </c>
    </row>
    <row r="1814" spans="2:10" x14ac:dyDescent="0.25">
      <c r="B1814" s="1" t="s">
        <v>3227</v>
      </c>
      <c r="C1814" s="1" t="s">
        <v>6403</v>
      </c>
      <c r="D1814" s="1" t="s">
        <v>6404</v>
      </c>
      <c r="E1814" s="1">
        <v>90</v>
      </c>
      <c r="F1814" s="1" t="s">
        <v>6929</v>
      </c>
      <c r="G1814" s="1" t="s">
        <v>6970</v>
      </c>
      <c r="H1814" s="1" t="s">
        <v>6971</v>
      </c>
      <c r="I1814" s="1" t="s">
        <v>3233</v>
      </c>
      <c r="J1814" s="1">
        <v>801.13</v>
      </c>
    </row>
    <row r="1815" spans="2:10" x14ac:dyDescent="0.25">
      <c r="B1815" s="1" t="s">
        <v>3227</v>
      </c>
      <c r="C1815" s="1" t="s">
        <v>6403</v>
      </c>
      <c r="D1815" s="1" t="s">
        <v>6404</v>
      </c>
      <c r="E1815" s="1">
        <v>90</v>
      </c>
      <c r="F1815" s="1" t="s">
        <v>6929</v>
      </c>
      <c r="G1815" s="1" t="s">
        <v>6972</v>
      </c>
      <c r="H1815" s="1" t="s">
        <v>6973</v>
      </c>
      <c r="I1815" s="1" t="s">
        <v>3233</v>
      </c>
      <c r="J1815" s="1">
        <v>10548.85</v>
      </c>
    </row>
    <row r="1816" spans="2:10" x14ac:dyDescent="0.25">
      <c r="B1816" s="1" t="s">
        <v>3227</v>
      </c>
      <c r="C1816" s="1" t="s">
        <v>6403</v>
      </c>
      <c r="D1816" s="1" t="s">
        <v>6404</v>
      </c>
      <c r="E1816" s="1">
        <v>90</v>
      </c>
      <c r="F1816" s="1" t="s">
        <v>6929</v>
      </c>
      <c r="G1816" s="1" t="s">
        <v>6974</v>
      </c>
      <c r="H1816" s="1" t="s">
        <v>6975</v>
      </c>
      <c r="I1816" s="1" t="s">
        <v>3233</v>
      </c>
      <c r="J1816" s="1">
        <v>10548.85</v>
      </c>
    </row>
    <row r="1817" spans="2:10" x14ac:dyDescent="0.25">
      <c r="B1817" s="1" t="s">
        <v>3227</v>
      </c>
      <c r="C1817" s="1" t="s">
        <v>6403</v>
      </c>
      <c r="D1817" s="1" t="s">
        <v>6404</v>
      </c>
      <c r="E1817" s="1">
        <v>90</v>
      </c>
      <c r="F1817" s="1" t="s">
        <v>6929</v>
      </c>
      <c r="G1817" s="1" t="s">
        <v>6976</v>
      </c>
      <c r="H1817" s="1" t="s">
        <v>6977</v>
      </c>
      <c r="I1817" s="1" t="s">
        <v>3233</v>
      </c>
      <c r="J1817" s="1">
        <v>7265.83</v>
      </c>
    </row>
    <row r="1818" spans="2:10" x14ac:dyDescent="0.25">
      <c r="B1818" s="1" t="s">
        <v>3227</v>
      </c>
      <c r="C1818" s="1" t="s">
        <v>6403</v>
      </c>
      <c r="D1818" s="1" t="s">
        <v>6404</v>
      </c>
      <c r="E1818" s="1">
        <v>90</v>
      </c>
      <c r="F1818" s="1" t="s">
        <v>6929</v>
      </c>
      <c r="G1818" s="1" t="s">
        <v>6978</v>
      </c>
      <c r="H1818" s="1" t="s">
        <v>6979</v>
      </c>
      <c r="I1818" s="1" t="s">
        <v>3233</v>
      </c>
      <c r="J1818" s="1">
        <v>9657.7999999999993</v>
      </c>
    </row>
    <row r="1819" spans="2:10" x14ac:dyDescent="0.25">
      <c r="B1819" s="1" t="s">
        <v>3227</v>
      </c>
      <c r="C1819" s="1" t="s">
        <v>6403</v>
      </c>
      <c r="D1819" s="1" t="s">
        <v>6404</v>
      </c>
      <c r="E1819" s="1">
        <v>90</v>
      </c>
      <c r="F1819" s="1" t="s">
        <v>6929</v>
      </c>
      <c r="G1819" s="1" t="s">
        <v>6980</v>
      </c>
      <c r="H1819" s="1" t="s">
        <v>6981</v>
      </c>
      <c r="I1819" s="1" t="s">
        <v>3233</v>
      </c>
      <c r="J1819" s="1">
        <v>9657.7999999999993</v>
      </c>
    </row>
    <row r="1820" spans="2:10" x14ac:dyDescent="0.25">
      <c r="B1820" s="1" t="s">
        <v>3227</v>
      </c>
      <c r="C1820" s="1" t="s">
        <v>6403</v>
      </c>
      <c r="D1820" s="1" t="s">
        <v>6404</v>
      </c>
      <c r="E1820" s="1">
        <v>90</v>
      </c>
      <c r="F1820" s="1" t="s">
        <v>6929</v>
      </c>
      <c r="G1820" s="1" t="s">
        <v>6982</v>
      </c>
      <c r="H1820" s="1" t="s">
        <v>6983</v>
      </c>
      <c r="I1820" s="1" t="s">
        <v>3233</v>
      </c>
      <c r="J1820" s="1">
        <v>11333.7</v>
      </c>
    </row>
    <row r="1821" spans="2:10" x14ac:dyDescent="0.25">
      <c r="B1821" s="1" t="s">
        <v>3227</v>
      </c>
      <c r="C1821" s="1" t="s">
        <v>6403</v>
      </c>
      <c r="D1821" s="1" t="s">
        <v>6404</v>
      </c>
      <c r="E1821" s="1">
        <v>90</v>
      </c>
      <c r="F1821" s="1" t="s">
        <v>6929</v>
      </c>
      <c r="G1821" s="1" t="s">
        <v>6984</v>
      </c>
      <c r="H1821" s="1" t="s">
        <v>6985</v>
      </c>
      <c r="I1821" s="1" t="s">
        <v>3233</v>
      </c>
      <c r="J1821" s="1">
        <v>11333.7</v>
      </c>
    </row>
    <row r="1822" spans="2:10" x14ac:dyDescent="0.25">
      <c r="B1822" s="1" t="s">
        <v>3227</v>
      </c>
      <c r="C1822" s="1" t="s">
        <v>6403</v>
      </c>
      <c r="D1822" s="1" t="s">
        <v>6404</v>
      </c>
      <c r="E1822" s="1">
        <v>90</v>
      </c>
      <c r="F1822" s="1" t="s">
        <v>6929</v>
      </c>
      <c r="G1822" s="1" t="s">
        <v>6986</v>
      </c>
      <c r="H1822" s="1" t="s">
        <v>6987</v>
      </c>
      <c r="I1822" s="1" t="s">
        <v>3233</v>
      </c>
      <c r="J1822" s="1">
        <v>7618.45</v>
      </c>
    </row>
    <row r="1823" spans="2:10" x14ac:dyDescent="0.25">
      <c r="B1823" s="1" t="s">
        <v>3227</v>
      </c>
      <c r="C1823" s="1" t="s">
        <v>6403</v>
      </c>
      <c r="D1823" s="1" t="s">
        <v>6404</v>
      </c>
      <c r="E1823" s="1">
        <v>90</v>
      </c>
      <c r="F1823" s="1" t="s">
        <v>6929</v>
      </c>
      <c r="G1823" s="1" t="s">
        <v>6988</v>
      </c>
      <c r="H1823" s="1" t="s">
        <v>6989</v>
      </c>
      <c r="I1823" s="1" t="s">
        <v>3233</v>
      </c>
      <c r="J1823" s="1">
        <v>10007.75</v>
      </c>
    </row>
    <row r="1824" spans="2:10" x14ac:dyDescent="0.25">
      <c r="B1824" s="1" t="s">
        <v>3227</v>
      </c>
      <c r="C1824" s="1" t="s">
        <v>6403</v>
      </c>
      <c r="D1824" s="1" t="s">
        <v>6404</v>
      </c>
      <c r="E1824" s="1">
        <v>90</v>
      </c>
      <c r="F1824" s="1" t="s">
        <v>6929</v>
      </c>
      <c r="G1824" s="1" t="s">
        <v>6990</v>
      </c>
      <c r="H1824" s="1" t="s">
        <v>6991</v>
      </c>
      <c r="I1824" s="1" t="s">
        <v>3233</v>
      </c>
      <c r="J1824" s="1">
        <v>10007.75</v>
      </c>
    </row>
    <row r="1825" spans="2:10" x14ac:dyDescent="0.25">
      <c r="B1825" s="1" t="s">
        <v>3227</v>
      </c>
      <c r="C1825" s="1" t="s">
        <v>6403</v>
      </c>
      <c r="D1825" s="1" t="s">
        <v>6404</v>
      </c>
      <c r="E1825" s="1">
        <v>90</v>
      </c>
      <c r="F1825" s="1" t="s">
        <v>6929</v>
      </c>
      <c r="G1825" s="1" t="s">
        <v>6992</v>
      </c>
      <c r="H1825" s="1" t="s">
        <v>6993</v>
      </c>
      <c r="I1825" s="1" t="s">
        <v>3233</v>
      </c>
      <c r="J1825" s="1">
        <v>3242.05</v>
      </c>
    </row>
    <row r="1826" spans="2:10" x14ac:dyDescent="0.25">
      <c r="B1826" s="1" t="s">
        <v>3227</v>
      </c>
      <c r="C1826" s="1" t="s">
        <v>6403</v>
      </c>
      <c r="D1826" s="1" t="s">
        <v>6404</v>
      </c>
      <c r="E1826" s="1">
        <v>90</v>
      </c>
      <c r="F1826" s="1" t="s">
        <v>6929</v>
      </c>
      <c r="G1826" s="1" t="s">
        <v>6994</v>
      </c>
      <c r="H1826" s="1" t="s">
        <v>6995</v>
      </c>
      <c r="I1826" s="1" t="s">
        <v>3233</v>
      </c>
      <c r="J1826" s="1">
        <v>11804.61</v>
      </c>
    </row>
    <row r="1827" spans="2:10" x14ac:dyDescent="0.25">
      <c r="B1827" s="1" t="s">
        <v>3227</v>
      </c>
      <c r="C1827" s="1" t="s">
        <v>6403</v>
      </c>
      <c r="D1827" s="1" t="s">
        <v>6404</v>
      </c>
      <c r="E1827" s="1">
        <v>90</v>
      </c>
      <c r="F1827" s="1" t="s">
        <v>6929</v>
      </c>
      <c r="G1827" s="1" t="s">
        <v>6996</v>
      </c>
      <c r="H1827" s="1" t="s">
        <v>6997</v>
      </c>
      <c r="I1827" s="1" t="s">
        <v>3233</v>
      </c>
      <c r="J1827" s="1">
        <v>11804.61</v>
      </c>
    </row>
    <row r="1828" spans="2:10" x14ac:dyDescent="0.25">
      <c r="B1828" s="1" t="s">
        <v>3227</v>
      </c>
      <c r="C1828" s="1" t="s">
        <v>6403</v>
      </c>
      <c r="D1828" s="1" t="s">
        <v>6404</v>
      </c>
      <c r="E1828" s="1">
        <v>90</v>
      </c>
      <c r="F1828" s="1" t="s">
        <v>6929</v>
      </c>
      <c r="G1828" s="1" t="s">
        <v>6998</v>
      </c>
      <c r="H1828" s="1" t="s">
        <v>6999</v>
      </c>
      <c r="I1828" s="1" t="s">
        <v>3233</v>
      </c>
      <c r="J1828" s="1">
        <v>7735.99</v>
      </c>
    </row>
    <row r="1829" spans="2:10" x14ac:dyDescent="0.25">
      <c r="B1829" s="1" t="s">
        <v>3227</v>
      </c>
      <c r="C1829" s="1" t="s">
        <v>6403</v>
      </c>
      <c r="D1829" s="1" t="s">
        <v>6404</v>
      </c>
      <c r="E1829" s="1">
        <v>90</v>
      </c>
      <c r="F1829" s="1" t="s">
        <v>6929</v>
      </c>
      <c r="G1829" s="1" t="s">
        <v>7000</v>
      </c>
      <c r="H1829" s="1" t="s">
        <v>7001</v>
      </c>
      <c r="I1829" s="1" t="s">
        <v>3233</v>
      </c>
      <c r="J1829" s="1">
        <v>10124.4</v>
      </c>
    </row>
    <row r="1830" spans="2:10" x14ac:dyDescent="0.25">
      <c r="B1830" s="1" t="s">
        <v>3227</v>
      </c>
      <c r="C1830" s="1" t="s">
        <v>6403</v>
      </c>
      <c r="D1830" s="1" t="s">
        <v>6404</v>
      </c>
      <c r="E1830" s="1">
        <v>90</v>
      </c>
      <c r="F1830" s="1" t="s">
        <v>6929</v>
      </c>
      <c r="G1830" s="1" t="s">
        <v>7002</v>
      </c>
      <c r="H1830" s="1" t="s">
        <v>7003</v>
      </c>
      <c r="I1830" s="1" t="s">
        <v>3233</v>
      </c>
      <c r="J1830" s="1">
        <v>10124.4</v>
      </c>
    </row>
    <row r="1831" spans="2:10" x14ac:dyDescent="0.25">
      <c r="B1831" s="1" t="s">
        <v>3227</v>
      </c>
      <c r="C1831" s="1" t="s">
        <v>6403</v>
      </c>
      <c r="D1831" s="1" t="s">
        <v>6404</v>
      </c>
      <c r="E1831" s="1">
        <v>90</v>
      </c>
      <c r="F1831" s="1" t="s">
        <v>6929</v>
      </c>
      <c r="G1831" s="1" t="s">
        <v>7004</v>
      </c>
      <c r="H1831" s="1" t="s">
        <v>7005</v>
      </c>
      <c r="I1831" s="1" t="s">
        <v>3233</v>
      </c>
      <c r="J1831" s="1">
        <v>11961.58</v>
      </c>
    </row>
    <row r="1832" spans="2:10" x14ac:dyDescent="0.25">
      <c r="B1832" s="1" t="s">
        <v>3227</v>
      </c>
      <c r="C1832" s="1" t="s">
        <v>6403</v>
      </c>
      <c r="D1832" s="1" t="s">
        <v>6404</v>
      </c>
      <c r="E1832" s="1">
        <v>90</v>
      </c>
      <c r="F1832" s="1" t="s">
        <v>6929</v>
      </c>
      <c r="G1832" s="1" t="s">
        <v>7006</v>
      </c>
      <c r="H1832" s="1" t="s">
        <v>7007</v>
      </c>
      <c r="I1832" s="1" t="s">
        <v>3233</v>
      </c>
      <c r="J1832" s="1">
        <v>11961.58</v>
      </c>
    </row>
    <row r="1833" spans="2:10" x14ac:dyDescent="0.25">
      <c r="B1833" s="1" t="s">
        <v>3227</v>
      </c>
      <c r="C1833" s="1" t="s">
        <v>6403</v>
      </c>
      <c r="D1833" s="1" t="s">
        <v>6404</v>
      </c>
      <c r="E1833" s="1">
        <v>90</v>
      </c>
      <c r="F1833" s="1" t="s">
        <v>6929</v>
      </c>
      <c r="G1833" s="1" t="s">
        <v>7008</v>
      </c>
      <c r="H1833" s="1" t="s">
        <v>7009</v>
      </c>
      <c r="I1833" s="1" t="s">
        <v>3233</v>
      </c>
      <c r="J1833" s="1">
        <v>9028.93</v>
      </c>
    </row>
    <row r="1834" spans="2:10" x14ac:dyDescent="0.25">
      <c r="B1834" s="1" t="s">
        <v>3227</v>
      </c>
      <c r="C1834" s="1" t="s">
        <v>6403</v>
      </c>
      <c r="D1834" s="1" t="s">
        <v>6404</v>
      </c>
      <c r="E1834" s="1">
        <v>90</v>
      </c>
      <c r="F1834" s="1" t="s">
        <v>6929</v>
      </c>
      <c r="G1834" s="1" t="s">
        <v>7010</v>
      </c>
      <c r="H1834" s="1" t="s">
        <v>7011</v>
      </c>
      <c r="I1834" s="1" t="s">
        <v>3233</v>
      </c>
      <c r="J1834" s="1">
        <v>11407.55</v>
      </c>
    </row>
    <row r="1835" spans="2:10" x14ac:dyDescent="0.25">
      <c r="B1835" s="1" t="s">
        <v>3227</v>
      </c>
      <c r="C1835" s="1" t="s">
        <v>6403</v>
      </c>
      <c r="D1835" s="1" t="s">
        <v>6404</v>
      </c>
      <c r="E1835" s="1">
        <v>90</v>
      </c>
      <c r="F1835" s="1" t="s">
        <v>6929</v>
      </c>
      <c r="G1835" s="1" t="s">
        <v>7012</v>
      </c>
      <c r="H1835" s="1" t="s">
        <v>7013</v>
      </c>
      <c r="I1835" s="1" t="s">
        <v>3233</v>
      </c>
      <c r="J1835" s="1">
        <v>11407.55</v>
      </c>
    </row>
    <row r="1836" spans="2:10" x14ac:dyDescent="0.25">
      <c r="B1836" s="1" t="s">
        <v>3227</v>
      </c>
      <c r="C1836" s="1" t="s">
        <v>6403</v>
      </c>
      <c r="D1836" s="1" t="s">
        <v>6404</v>
      </c>
      <c r="E1836" s="1">
        <v>90</v>
      </c>
      <c r="F1836" s="1" t="s">
        <v>6929</v>
      </c>
      <c r="G1836" s="1" t="s">
        <v>7014</v>
      </c>
      <c r="H1836" s="1" t="s">
        <v>7015</v>
      </c>
      <c r="I1836" s="1" t="s">
        <v>3233</v>
      </c>
      <c r="J1836" s="1">
        <v>3242.05</v>
      </c>
    </row>
    <row r="1837" spans="2:10" x14ac:dyDescent="0.25">
      <c r="B1837" s="1" t="s">
        <v>3227</v>
      </c>
      <c r="C1837" s="1" t="s">
        <v>6403</v>
      </c>
      <c r="D1837" s="1" t="s">
        <v>6404</v>
      </c>
      <c r="E1837" s="1">
        <v>90</v>
      </c>
      <c r="F1837" s="1" t="s">
        <v>6929</v>
      </c>
      <c r="G1837" s="1" t="s">
        <v>7016</v>
      </c>
      <c r="H1837" s="1" t="s">
        <v>7017</v>
      </c>
      <c r="I1837" s="1" t="s">
        <v>3233</v>
      </c>
      <c r="J1837" s="1">
        <v>13688.25</v>
      </c>
    </row>
    <row r="1838" spans="2:10" x14ac:dyDescent="0.25">
      <c r="B1838" s="1" t="s">
        <v>3227</v>
      </c>
      <c r="C1838" s="1" t="s">
        <v>6403</v>
      </c>
      <c r="D1838" s="1" t="s">
        <v>6404</v>
      </c>
      <c r="E1838" s="1">
        <v>90</v>
      </c>
      <c r="F1838" s="1" t="s">
        <v>6929</v>
      </c>
      <c r="G1838" s="1" t="s">
        <v>7018</v>
      </c>
      <c r="H1838" s="1" t="s">
        <v>7019</v>
      </c>
      <c r="I1838" s="1" t="s">
        <v>3233</v>
      </c>
      <c r="J1838" s="1">
        <v>13688.25</v>
      </c>
    </row>
    <row r="1839" spans="2:10" x14ac:dyDescent="0.25">
      <c r="B1839" s="1" t="s">
        <v>3227</v>
      </c>
      <c r="C1839" s="1" t="s">
        <v>6403</v>
      </c>
      <c r="D1839" s="1" t="s">
        <v>6404</v>
      </c>
      <c r="E1839" s="1">
        <v>90</v>
      </c>
      <c r="F1839" s="1" t="s">
        <v>6929</v>
      </c>
      <c r="G1839" s="1" t="s">
        <v>7020</v>
      </c>
      <c r="H1839" s="1" t="s">
        <v>7021</v>
      </c>
      <c r="I1839" s="1" t="s">
        <v>3233</v>
      </c>
      <c r="J1839" s="1">
        <v>2700.35</v>
      </c>
    </row>
    <row r="1840" spans="2:10" x14ac:dyDescent="0.25">
      <c r="B1840" s="1" t="s">
        <v>3227</v>
      </c>
      <c r="C1840" s="1" t="s">
        <v>6403</v>
      </c>
      <c r="D1840" s="1" t="s">
        <v>6404</v>
      </c>
      <c r="E1840" s="1">
        <v>90</v>
      </c>
      <c r="F1840" s="1" t="s">
        <v>6929</v>
      </c>
      <c r="G1840" s="1" t="s">
        <v>7022</v>
      </c>
      <c r="H1840" s="1" t="s">
        <v>7023</v>
      </c>
      <c r="I1840" s="1" t="s">
        <v>3233</v>
      </c>
      <c r="J1840" s="1">
        <v>6090.43</v>
      </c>
    </row>
    <row r="1841" spans="2:10" x14ac:dyDescent="0.25">
      <c r="B1841" s="1" t="s">
        <v>3227</v>
      </c>
      <c r="C1841" s="1" t="s">
        <v>6403</v>
      </c>
      <c r="D1841" s="1" t="s">
        <v>6404</v>
      </c>
      <c r="E1841" s="1">
        <v>90</v>
      </c>
      <c r="F1841" s="1" t="s">
        <v>6929</v>
      </c>
      <c r="G1841" s="1" t="s">
        <v>7024</v>
      </c>
      <c r="H1841" s="1" t="s">
        <v>7025</v>
      </c>
      <c r="I1841" s="1" t="s">
        <v>3233</v>
      </c>
      <c r="J1841" s="1">
        <v>6938.54</v>
      </c>
    </row>
    <row r="1842" spans="2:10" x14ac:dyDescent="0.25">
      <c r="B1842" s="1" t="s">
        <v>3227</v>
      </c>
      <c r="C1842" s="1" t="s">
        <v>6403</v>
      </c>
      <c r="D1842" s="1" t="s">
        <v>6404</v>
      </c>
      <c r="E1842" s="1">
        <v>90</v>
      </c>
      <c r="F1842" s="1" t="s">
        <v>6929</v>
      </c>
      <c r="G1842" s="1" t="s">
        <v>7026</v>
      </c>
      <c r="H1842" s="1" t="s">
        <v>7027</v>
      </c>
      <c r="I1842" s="1" t="s">
        <v>3233</v>
      </c>
      <c r="J1842" s="1">
        <v>6938.54</v>
      </c>
    </row>
    <row r="1843" spans="2:10" x14ac:dyDescent="0.25">
      <c r="B1843" s="1" t="s">
        <v>3227</v>
      </c>
      <c r="C1843" s="1" t="s">
        <v>6403</v>
      </c>
      <c r="D1843" s="1" t="s">
        <v>6404</v>
      </c>
      <c r="E1843" s="1">
        <v>90</v>
      </c>
      <c r="F1843" s="1" t="s">
        <v>6929</v>
      </c>
      <c r="G1843" s="1" t="s">
        <v>7028</v>
      </c>
      <c r="H1843" s="1" t="s">
        <v>7029</v>
      </c>
      <c r="I1843" s="1" t="s">
        <v>3233</v>
      </c>
      <c r="J1843" s="1">
        <v>3974.71</v>
      </c>
    </row>
    <row r="1844" spans="2:10" x14ac:dyDescent="0.25">
      <c r="B1844" s="1" t="s">
        <v>3227</v>
      </c>
      <c r="C1844" s="1" t="s">
        <v>6403</v>
      </c>
      <c r="D1844" s="1" t="s">
        <v>6404</v>
      </c>
      <c r="E1844" s="1">
        <v>90</v>
      </c>
      <c r="F1844" s="1" t="s">
        <v>6929</v>
      </c>
      <c r="G1844" s="1" t="s">
        <v>7030</v>
      </c>
      <c r="H1844" s="1" t="s">
        <v>7031</v>
      </c>
      <c r="I1844" s="1" t="s">
        <v>3233</v>
      </c>
      <c r="J1844" s="1">
        <v>5054.8999999999996</v>
      </c>
    </row>
    <row r="1845" spans="2:10" x14ac:dyDescent="0.25">
      <c r="B1845" s="1" t="s">
        <v>3227</v>
      </c>
      <c r="C1845" s="1" t="s">
        <v>6403</v>
      </c>
      <c r="D1845" s="1" t="s">
        <v>6404</v>
      </c>
      <c r="E1845" s="1">
        <v>90</v>
      </c>
      <c r="F1845" s="1" t="s">
        <v>6929</v>
      </c>
      <c r="G1845" s="1" t="s">
        <v>7032</v>
      </c>
      <c r="H1845" s="1" t="s">
        <v>7033</v>
      </c>
      <c r="I1845" s="1" t="s">
        <v>3233</v>
      </c>
      <c r="J1845" s="1">
        <v>5054.8999999999996</v>
      </c>
    </row>
    <row r="1846" spans="2:10" x14ac:dyDescent="0.25">
      <c r="B1846" s="1" t="s">
        <v>3227</v>
      </c>
      <c r="C1846" s="1" t="s">
        <v>6403</v>
      </c>
      <c r="D1846" s="1" t="s">
        <v>6404</v>
      </c>
      <c r="E1846" s="1">
        <v>90</v>
      </c>
      <c r="F1846" s="1" t="s">
        <v>6929</v>
      </c>
      <c r="G1846" s="1" t="s">
        <v>7034</v>
      </c>
      <c r="H1846" s="1" t="s">
        <v>7035</v>
      </c>
      <c r="I1846" s="1" t="s">
        <v>3233</v>
      </c>
      <c r="J1846" s="1">
        <v>2399.2399999999998</v>
      </c>
    </row>
    <row r="1847" spans="2:10" x14ac:dyDescent="0.25">
      <c r="B1847" s="1" t="s">
        <v>3227</v>
      </c>
      <c r="C1847" s="1" t="s">
        <v>6403</v>
      </c>
      <c r="D1847" s="1" t="s">
        <v>6404</v>
      </c>
      <c r="E1847" s="1">
        <v>90</v>
      </c>
      <c r="F1847" s="1" t="s">
        <v>6929</v>
      </c>
      <c r="G1847" s="1" t="s">
        <v>7036</v>
      </c>
      <c r="H1847" s="1" t="s">
        <v>7037</v>
      </c>
      <c r="I1847" s="1" t="s">
        <v>3233</v>
      </c>
      <c r="J1847" s="1">
        <v>3485.2</v>
      </c>
    </row>
    <row r="1848" spans="2:10" x14ac:dyDescent="0.25">
      <c r="B1848" s="1" t="s">
        <v>3227</v>
      </c>
      <c r="C1848" s="1" t="s">
        <v>6403</v>
      </c>
      <c r="D1848" s="1" t="s">
        <v>6404</v>
      </c>
      <c r="E1848" s="1">
        <v>90</v>
      </c>
      <c r="F1848" s="1" t="s">
        <v>6929</v>
      </c>
      <c r="G1848" s="1" t="s">
        <v>7038</v>
      </c>
      <c r="H1848" s="1" t="s">
        <v>7039</v>
      </c>
      <c r="I1848" s="1" t="s">
        <v>3233</v>
      </c>
      <c r="J1848" s="1">
        <v>3485.2</v>
      </c>
    </row>
    <row r="1849" spans="2:10" x14ac:dyDescent="0.25">
      <c r="B1849" s="1" t="s">
        <v>3227</v>
      </c>
      <c r="C1849" s="1" t="s">
        <v>6403</v>
      </c>
      <c r="D1849" s="1" t="s">
        <v>6404</v>
      </c>
      <c r="E1849" s="1">
        <v>90</v>
      </c>
      <c r="F1849" s="1" t="s">
        <v>6929</v>
      </c>
      <c r="G1849" s="1" t="s">
        <v>7040</v>
      </c>
      <c r="H1849" s="1" t="s">
        <v>7041</v>
      </c>
      <c r="I1849" s="1" t="s">
        <v>3233</v>
      </c>
      <c r="J1849" s="1">
        <v>1543.92</v>
      </c>
    </row>
    <row r="1850" spans="2:10" x14ac:dyDescent="0.25">
      <c r="B1850" s="1" t="s">
        <v>3227</v>
      </c>
      <c r="C1850" s="1" t="s">
        <v>6403</v>
      </c>
      <c r="D1850" s="1" t="s">
        <v>6404</v>
      </c>
      <c r="E1850" s="1">
        <v>90</v>
      </c>
      <c r="F1850" s="1" t="s">
        <v>6929</v>
      </c>
      <c r="G1850" s="1" t="s">
        <v>7042</v>
      </c>
      <c r="H1850" s="1" t="s">
        <v>7043</v>
      </c>
      <c r="I1850" s="1" t="s">
        <v>3233</v>
      </c>
      <c r="J1850" s="1">
        <v>2700.35</v>
      </c>
    </row>
    <row r="1851" spans="2:10" x14ac:dyDescent="0.25">
      <c r="B1851" s="1" t="s">
        <v>3227</v>
      </c>
      <c r="C1851" s="1" t="s">
        <v>6403</v>
      </c>
      <c r="D1851" s="1" t="s">
        <v>6404</v>
      </c>
      <c r="E1851" s="1">
        <v>90</v>
      </c>
      <c r="F1851" s="1" t="s">
        <v>6929</v>
      </c>
      <c r="G1851" s="1" t="s">
        <v>7044</v>
      </c>
      <c r="H1851" s="1" t="s">
        <v>7045</v>
      </c>
      <c r="I1851" s="1" t="s">
        <v>3233</v>
      </c>
      <c r="J1851" s="1">
        <v>2700.35</v>
      </c>
    </row>
    <row r="1852" spans="2:10" x14ac:dyDescent="0.25">
      <c r="B1852" s="1" t="s">
        <v>3227</v>
      </c>
      <c r="C1852" s="1" t="s">
        <v>6403</v>
      </c>
      <c r="D1852" s="1" t="s">
        <v>6404</v>
      </c>
      <c r="E1852" s="1">
        <v>90</v>
      </c>
      <c r="F1852" s="1" t="s">
        <v>6929</v>
      </c>
      <c r="G1852" s="1" t="s">
        <v>7046</v>
      </c>
      <c r="H1852" s="1" t="s">
        <v>7047</v>
      </c>
      <c r="I1852" s="1" t="s">
        <v>3233</v>
      </c>
      <c r="J1852" s="1">
        <v>2700.35</v>
      </c>
    </row>
    <row r="1853" spans="2:10" x14ac:dyDescent="0.25">
      <c r="B1853" s="1" t="s">
        <v>3227</v>
      </c>
      <c r="C1853" s="1" t="s">
        <v>6403</v>
      </c>
      <c r="D1853" s="1" t="s">
        <v>6404</v>
      </c>
      <c r="E1853" s="1">
        <v>90</v>
      </c>
      <c r="F1853" s="1" t="s">
        <v>6929</v>
      </c>
      <c r="G1853" s="1" t="s">
        <v>7048</v>
      </c>
      <c r="H1853" s="1" t="s">
        <v>7049</v>
      </c>
      <c r="I1853" s="1" t="s">
        <v>3233</v>
      </c>
      <c r="J1853" s="1">
        <v>801.13</v>
      </c>
    </row>
    <row r="1854" spans="2:10" x14ac:dyDescent="0.25">
      <c r="B1854" s="1" t="s">
        <v>3227</v>
      </c>
      <c r="C1854" s="1" t="s">
        <v>6403</v>
      </c>
      <c r="D1854" s="1" t="s">
        <v>6404</v>
      </c>
      <c r="E1854" s="1">
        <v>90</v>
      </c>
      <c r="F1854" s="1" t="s">
        <v>6929</v>
      </c>
      <c r="G1854" s="1" t="s">
        <v>7050</v>
      </c>
      <c r="H1854" s="1" t="s">
        <v>7051</v>
      </c>
      <c r="I1854" s="1" t="s">
        <v>3233</v>
      </c>
      <c r="J1854" s="1">
        <v>1572.69</v>
      </c>
    </row>
    <row r="1855" spans="2:10" x14ac:dyDescent="0.25">
      <c r="B1855" s="1" t="s">
        <v>3227</v>
      </c>
      <c r="C1855" s="1" t="s">
        <v>6403</v>
      </c>
      <c r="D1855" s="1" t="s">
        <v>6404</v>
      </c>
      <c r="E1855" s="1">
        <v>90</v>
      </c>
      <c r="F1855" s="1" t="s">
        <v>6929</v>
      </c>
      <c r="G1855" s="1" t="s">
        <v>7052</v>
      </c>
      <c r="H1855" s="1" t="s">
        <v>7053</v>
      </c>
      <c r="I1855" s="1" t="s">
        <v>3233</v>
      </c>
      <c r="J1855" s="1">
        <v>2671.58</v>
      </c>
    </row>
    <row r="1856" spans="2:10" x14ac:dyDescent="0.25">
      <c r="B1856" s="1" t="s">
        <v>3227</v>
      </c>
      <c r="C1856" s="1" t="s">
        <v>6403</v>
      </c>
      <c r="D1856" s="1" t="s">
        <v>6404</v>
      </c>
      <c r="E1856" s="1">
        <v>90</v>
      </c>
      <c r="F1856" s="1" t="s">
        <v>6929</v>
      </c>
      <c r="G1856" s="1" t="s">
        <v>7054</v>
      </c>
      <c r="H1856" s="1" t="s">
        <v>7055</v>
      </c>
      <c r="I1856" s="1" t="s">
        <v>3233</v>
      </c>
      <c r="J1856" s="1">
        <v>2671.58</v>
      </c>
    </row>
    <row r="1857" spans="2:10" x14ac:dyDescent="0.25">
      <c r="B1857" s="1" t="s">
        <v>3227</v>
      </c>
      <c r="C1857" s="1" t="s">
        <v>6403</v>
      </c>
      <c r="D1857" s="1" t="s">
        <v>6404</v>
      </c>
      <c r="E1857" s="1">
        <v>90</v>
      </c>
      <c r="F1857" s="1" t="s">
        <v>6929</v>
      </c>
      <c r="G1857" s="1" t="s">
        <v>7056</v>
      </c>
      <c r="H1857" s="1" t="s">
        <v>7057</v>
      </c>
      <c r="I1857" s="1" t="s">
        <v>3233</v>
      </c>
      <c r="J1857" s="1">
        <v>448.51</v>
      </c>
    </row>
    <row r="1858" spans="2:10" x14ac:dyDescent="0.25">
      <c r="B1858" s="1" t="s">
        <v>3227</v>
      </c>
      <c r="C1858" s="1" t="s">
        <v>6403</v>
      </c>
      <c r="D1858" s="1" t="s">
        <v>6404</v>
      </c>
      <c r="E1858" s="1">
        <v>90</v>
      </c>
      <c r="F1858" s="1" t="s">
        <v>6929</v>
      </c>
      <c r="G1858" s="1" t="s">
        <v>7058</v>
      </c>
      <c r="H1858" s="1" t="s">
        <v>7059</v>
      </c>
      <c r="I1858" s="1" t="s">
        <v>3233</v>
      </c>
      <c r="J1858" s="1">
        <v>448.51</v>
      </c>
    </row>
    <row r="1859" spans="2:10" x14ac:dyDescent="0.25">
      <c r="B1859" s="1" t="s">
        <v>3227</v>
      </c>
      <c r="C1859" s="1" t="s">
        <v>6403</v>
      </c>
      <c r="D1859" s="1" t="s">
        <v>6404</v>
      </c>
      <c r="E1859" s="1">
        <v>90</v>
      </c>
      <c r="F1859" s="1" t="s">
        <v>6929</v>
      </c>
      <c r="G1859" s="1" t="s">
        <v>7060</v>
      </c>
      <c r="H1859" s="1" t="s">
        <v>7061</v>
      </c>
      <c r="I1859" s="1" t="s">
        <v>3233</v>
      </c>
      <c r="J1859" s="1">
        <v>2044.51</v>
      </c>
    </row>
    <row r="1860" spans="2:10" x14ac:dyDescent="0.25">
      <c r="B1860" s="1" t="s">
        <v>3227</v>
      </c>
      <c r="C1860" s="1" t="s">
        <v>6403</v>
      </c>
      <c r="D1860" s="1" t="s">
        <v>6404</v>
      </c>
      <c r="E1860" s="1">
        <v>90</v>
      </c>
      <c r="F1860" s="1" t="s">
        <v>6929</v>
      </c>
      <c r="G1860" s="1" t="s">
        <v>7062</v>
      </c>
      <c r="H1860" s="1" t="s">
        <v>7063</v>
      </c>
      <c r="I1860" s="1" t="s">
        <v>3233</v>
      </c>
      <c r="J1860" s="1">
        <v>2044.51</v>
      </c>
    </row>
    <row r="1861" spans="2:10" x14ac:dyDescent="0.25">
      <c r="B1861" s="1" t="s">
        <v>3227</v>
      </c>
      <c r="C1861" s="1" t="s">
        <v>6403</v>
      </c>
      <c r="D1861" s="1" t="s">
        <v>6404</v>
      </c>
      <c r="E1861" s="1">
        <v>90</v>
      </c>
      <c r="F1861" s="1" t="s">
        <v>6929</v>
      </c>
      <c r="G1861" s="1" t="s">
        <v>7064</v>
      </c>
      <c r="H1861" s="1" t="s">
        <v>7065</v>
      </c>
      <c r="I1861" s="1" t="s">
        <v>3233</v>
      </c>
      <c r="J1861" s="1">
        <v>1543.92</v>
      </c>
    </row>
    <row r="1862" spans="2:10" x14ac:dyDescent="0.25">
      <c r="B1862" s="1" t="s">
        <v>3227</v>
      </c>
      <c r="C1862" s="1" t="s">
        <v>6403</v>
      </c>
      <c r="D1862" s="1" t="s">
        <v>6404</v>
      </c>
      <c r="E1862" s="1">
        <v>90</v>
      </c>
      <c r="F1862" s="1" t="s">
        <v>6929</v>
      </c>
      <c r="G1862" s="1" t="s">
        <v>7066</v>
      </c>
      <c r="H1862" s="1" t="s">
        <v>7067</v>
      </c>
      <c r="I1862" s="1" t="s">
        <v>3233</v>
      </c>
      <c r="J1862" s="1">
        <v>2044.51</v>
      </c>
    </row>
    <row r="1863" spans="2:10" x14ac:dyDescent="0.25">
      <c r="B1863" s="1" t="s">
        <v>3227</v>
      </c>
      <c r="C1863" s="1" t="s">
        <v>6403</v>
      </c>
      <c r="D1863" s="1" t="s">
        <v>6404</v>
      </c>
      <c r="E1863" s="1">
        <v>90</v>
      </c>
      <c r="F1863" s="1" t="s">
        <v>6929</v>
      </c>
      <c r="G1863" s="1" t="s">
        <v>7068</v>
      </c>
      <c r="H1863" s="1" t="s">
        <v>7069</v>
      </c>
      <c r="I1863" s="1" t="s">
        <v>3233</v>
      </c>
      <c r="J1863" s="1">
        <v>2044.51</v>
      </c>
    </row>
    <row r="1864" spans="2:10" x14ac:dyDescent="0.25">
      <c r="B1864" s="1" t="s">
        <v>3227</v>
      </c>
      <c r="C1864" s="1" t="s">
        <v>6403</v>
      </c>
      <c r="D1864" s="1" t="s">
        <v>6404</v>
      </c>
      <c r="E1864" s="1">
        <v>90</v>
      </c>
      <c r="F1864" s="1" t="s">
        <v>6929</v>
      </c>
      <c r="G1864" s="1" t="s">
        <v>7070</v>
      </c>
      <c r="H1864" s="1" t="s">
        <v>7071</v>
      </c>
      <c r="I1864" s="1" t="s">
        <v>3233</v>
      </c>
      <c r="J1864" s="1">
        <v>2229.44</v>
      </c>
    </row>
    <row r="1865" spans="2:10" x14ac:dyDescent="0.25">
      <c r="B1865" s="1" t="s">
        <v>3227</v>
      </c>
      <c r="C1865" s="1" t="s">
        <v>6403</v>
      </c>
      <c r="D1865" s="1" t="s">
        <v>6404</v>
      </c>
      <c r="E1865" s="1">
        <v>90</v>
      </c>
      <c r="F1865" s="1" t="s">
        <v>6929</v>
      </c>
      <c r="G1865" s="1" t="s">
        <v>7072</v>
      </c>
      <c r="H1865" s="1" t="s">
        <v>7073</v>
      </c>
      <c r="I1865" s="1" t="s">
        <v>3233</v>
      </c>
      <c r="J1865" s="1">
        <v>2757.33</v>
      </c>
    </row>
    <row r="1866" spans="2:10" x14ac:dyDescent="0.25">
      <c r="B1866" s="1" t="s">
        <v>3227</v>
      </c>
      <c r="C1866" s="1" t="s">
        <v>6403</v>
      </c>
      <c r="D1866" s="1" t="s">
        <v>6404</v>
      </c>
      <c r="E1866" s="1">
        <v>90</v>
      </c>
      <c r="F1866" s="1" t="s">
        <v>6929</v>
      </c>
      <c r="G1866" s="1" t="s">
        <v>7074</v>
      </c>
      <c r="H1866" s="1" t="s">
        <v>7075</v>
      </c>
      <c r="I1866" s="1" t="s">
        <v>3233</v>
      </c>
      <c r="J1866" s="1">
        <v>2795.22</v>
      </c>
    </row>
    <row r="1867" spans="2:10" x14ac:dyDescent="0.25">
      <c r="B1867" s="1" t="s">
        <v>3227</v>
      </c>
      <c r="C1867" s="1" t="s">
        <v>6403</v>
      </c>
      <c r="D1867" s="1" t="s">
        <v>6404</v>
      </c>
      <c r="E1867" s="1">
        <v>90</v>
      </c>
      <c r="F1867" s="1" t="s">
        <v>6929</v>
      </c>
      <c r="G1867" s="1" t="s">
        <v>7076</v>
      </c>
      <c r="H1867" s="1" t="s">
        <v>7077</v>
      </c>
      <c r="I1867" s="1" t="s">
        <v>3233</v>
      </c>
      <c r="J1867" s="1">
        <v>566.04999999999995</v>
      </c>
    </row>
    <row r="1868" spans="2:10" x14ac:dyDescent="0.25">
      <c r="B1868" s="1" t="s">
        <v>3227</v>
      </c>
      <c r="C1868" s="1" t="s">
        <v>6403</v>
      </c>
      <c r="D1868" s="1" t="s">
        <v>6404</v>
      </c>
      <c r="E1868" s="1">
        <v>90</v>
      </c>
      <c r="F1868" s="1" t="s">
        <v>6929</v>
      </c>
      <c r="G1868" s="1" t="s">
        <v>7078</v>
      </c>
      <c r="H1868" s="1" t="s">
        <v>7079</v>
      </c>
      <c r="I1868" s="1" t="s">
        <v>3233</v>
      </c>
      <c r="J1868" s="1">
        <v>566.04999999999995</v>
      </c>
    </row>
    <row r="1869" spans="2:10" x14ac:dyDescent="0.25">
      <c r="B1869" s="1" t="s">
        <v>3227</v>
      </c>
      <c r="C1869" s="1" t="s">
        <v>6403</v>
      </c>
      <c r="D1869" s="1" t="s">
        <v>6404</v>
      </c>
      <c r="E1869" s="1">
        <v>90</v>
      </c>
      <c r="F1869" s="1" t="s">
        <v>6929</v>
      </c>
      <c r="G1869" s="1" t="s">
        <v>7080</v>
      </c>
      <c r="H1869" s="1" t="s">
        <v>7081</v>
      </c>
      <c r="I1869" s="1" t="s">
        <v>3233</v>
      </c>
      <c r="J1869" s="1">
        <v>2386.41</v>
      </c>
    </row>
    <row r="1870" spans="2:10" x14ac:dyDescent="0.25">
      <c r="B1870" s="1" t="s">
        <v>3227</v>
      </c>
      <c r="C1870" s="1" t="s">
        <v>6403</v>
      </c>
      <c r="D1870" s="1" t="s">
        <v>6404</v>
      </c>
      <c r="E1870" s="1">
        <v>90</v>
      </c>
      <c r="F1870" s="1" t="s">
        <v>6929</v>
      </c>
      <c r="G1870" s="1" t="s">
        <v>7082</v>
      </c>
      <c r="H1870" s="1" t="s">
        <v>7083</v>
      </c>
      <c r="I1870" s="1" t="s">
        <v>3233</v>
      </c>
      <c r="J1870" s="1">
        <v>3042.5</v>
      </c>
    </row>
    <row r="1871" spans="2:10" x14ac:dyDescent="0.25">
      <c r="B1871" s="1" t="s">
        <v>3227</v>
      </c>
      <c r="C1871" s="1" t="s">
        <v>6403</v>
      </c>
      <c r="D1871" s="1" t="s">
        <v>6404</v>
      </c>
      <c r="E1871" s="1">
        <v>90</v>
      </c>
      <c r="F1871" s="1" t="s">
        <v>6929</v>
      </c>
      <c r="G1871" s="1" t="s">
        <v>7084</v>
      </c>
      <c r="H1871" s="1" t="s">
        <v>7085</v>
      </c>
      <c r="I1871" s="1" t="s">
        <v>3233</v>
      </c>
      <c r="J1871" s="1">
        <v>3042.5</v>
      </c>
    </row>
    <row r="1872" spans="2:10" x14ac:dyDescent="0.25">
      <c r="B1872" s="1" t="s">
        <v>3227</v>
      </c>
      <c r="C1872" s="1" t="s">
        <v>6403</v>
      </c>
      <c r="D1872" s="1" t="s">
        <v>6404</v>
      </c>
      <c r="E1872" s="1">
        <v>90</v>
      </c>
      <c r="F1872" s="1" t="s">
        <v>6929</v>
      </c>
      <c r="G1872" s="1" t="s">
        <v>7086</v>
      </c>
      <c r="H1872" s="1" t="s">
        <v>7087</v>
      </c>
      <c r="I1872" s="1" t="s">
        <v>3233</v>
      </c>
      <c r="J1872" s="1">
        <v>3825.3</v>
      </c>
    </row>
    <row r="1873" spans="2:10" x14ac:dyDescent="0.25">
      <c r="B1873" s="1" t="s">
        <v>3227</v>
      </c>
      <c r="C1873" s="1" t="s">
        <v>6403</v>
      </c>
      <c r="D1873" s="1" t="s">
        <v>6404</v>
      </c>
      <c r="E1873" s="1">
        <v>90</v>
      </c>
      <c r="F1873" s="1" t="s">
        <v>6929</v>
      </c>
      <c r="G1873" s="1" t="s">
        <v>7088</v>
      </c>
      <c r="H1873" s="1" t="s">
        <v>7089</v>
      </c>
      <c r="I1873" s="1" t="s">
        <v>3233</v>
      </c>
      <c r="J1873" s="1">
        <v>801.13</v>
      </c>
    </row>
    <row r="1874" spans="2:10" x14ac:dyDescent="0.25">
      <c r="B1874" s="1" t="s">
        <v>3227</v>
      </c>
      <c r="C1874" s="1" t="s">
        <v>6403</v>
      </c>
      <c r="D1874" s="1" t="s">
        <v>6404</v>
      </c>
      <c r="E1874" s="1">
        <v>90</v>
      </c>
      <c r="F1874" s="1" t="s">
        <v>6929</v>
      </c>
      <c r="G1874" s="1" t="s">
        <v>7090</v>
      </c>
      <c r="H1874" s="1" t="s">
        <v>7091</v>
      </c>
      <c r="I1874" s="1" t="s">
        <v>3233</v>
      </c>
      <c r="J1874" s="1">
        <v>801.13</v>
      </c>
    </row>
    <row r="1875" spans="2:10" x14ac:dyDescent="0.25">
      <c r="B1875" s="1" t="s">
        <v>3227</v>
      </c>
      <c r="C1875" s="1" t="s">
        <v>6403</v>
      </c>
      <c r="D1875" s="1" t="s">
        <v>6404</v>
      </c>
      <c r="E1875" s="1">
        <v>90</v>
      </c>
      <c r="F1875" s="1" t="s">
        <v>6929</v>
      </c>
      <c r="G1875" s="1" t="s">
        <v>7092</v>
      </c>
      <c r="H1875" s="1" t="s">
        <v>7093</v>
      </c>
      <c r="I1875" s="1" t="s">
        <v>3233</v>
      </c>
      <c r="J1875" s="1">
        <v>3242.05</v>
      </c>
    </row>
    <row r="1876" spans="2:10" x14ac:dyDescent="0.25">
      <c r="B1876" s="1" t="s">
        <v>3227</v>
      </c>
      <c r="C1876" s="1" t="s">
        <v>6403</v>
      </c>
      <c r="D1876" s="1" t="s">
        <v>6404</v>
      </c>
      <c r="E1876" s="1">
        <v>90</v>
      </c>
      <c r="F1876" s="1" t="s">
        <v>6929</v>
      </c>
      <c r="G1876" s="1" t="s">
        <v>7094</v>
      </c>
      <c r="H1876" s="1" t="s">
        <v>7095</v>
      </c>
      <c r="I1876" s="1" t="s">
        <v>3233</v>
      </c>
      <c r="J1876" s="1">
        <v>3242.05</v>
      </c>
    </row>
    <row r="1877" spans="2:10" x14ac:dyDescent="0.25">
      <c r="B1877" s="1" t="s">
        <v>3227</v>
      </c>
      <c r="C1877" s="1" t="s">
        <v>6403</v>
      </c>
      <c r="D1877" s="1" t="s">
        <v>6404</v>
      </c>
      <c r="E1877" s="1">
        <v>90</v>
      </c>
      <c r="F1877" s="1" t="s">
        <v>6929</v>
      </c>
      <c r="G1877" s="1" t="s">
        <v>7096</v>
      </c>
      <c r="H1877" s="1" t="s">
        <v>7097</v>
      </c>
      <c r="I1877" s="1" t="s">
        <v>3233</v>
      </c>
      <c r="J1877" s="1">
        <v>2700.35</v>
      </c>
    </row>
    <row r="1878" spans="2:10" x14ac:dyDescent="0.25">
      <c r="B1878" s="1" t="s">
        <v>3227</v>
      </c>
      <c r="C1878" s="1" t="s">
        <v>6403</v>
      </c>
      <c r="D1878" s="1" t="s">
        <v>6404</v>
      </c>
      <c r="E1878" s="1">
        <v>90</v>
      </c>
      <c r="F1878" s="1" t="s">
        <v>6929</v>
      </c>
      <c r="G1878" s="1" t="s">
        <v>7098</v>
      </c>
      <c r="H1878" s="1" t="s">
        <v>7099</v>
      </c>
      <c r="I1878" s="1" t="s">
        <v>3233</v>
      </c>
      <c r="J1878" s="1">
        <v>918.67</v>
      </c>
    </row>
    <row r="1879" spans="2:10" x14ac:dyDescent="0.25">
      <c r="B1879" s="1" t="s">
        <v>3227</v>
      </c>
      <c r="C1879" s="1" t="s">
        <v>6403</v>
      </c>
      <c r="D1879" s="1" t="s">
        <v>6404</v>
      </c>
      <c r="E1879" s="1">
        <v>90</v>
      </c>
      <c r="F1879" s="1" t="s">
        <v>6929</v>
      </c>
      <c r="G1879" s="1" t="s">
        <v>7100</v>
      </c>
      <c r="H1879" s="1" t="s">
        <v>7101</v>
      </c>
      <c r="I1879" s="1" t="s">
        <v>3233</v>
      </c>
      <c r="J1879" s="1">
        <v>3358.7</v>
      </c>
    </row>
    <row r="1880" spans="2:10" x14ac:dyDescent="0.25">
      <c r="B1880" s="1" t="s">
        <v>3227</v>
      </c>
      <c r="C1880" s="1" t="s">
        <v>6403</v>
      </c>
      <c r="D1880" s="1" t="s">
        <v>6404</v>
      </c>
      <c r="E1880" s="1">
        <v>90</v>
      </c>
      <c r="F1880" s="1" t="s">
        <v>6929</v>
      </c>
      <c r="G1880" s="1" t="s">
        <v>7102</v>
      </c>
      <c r="H1880" s="1" t="s">
        <v>7103</v>
      </c>
      <c r="I1880" s="1" t="s">
        <v>3233</v>
      </c>
      <c r="J1880" s="1">
        <v>2857.32</v>
      </c>
    </row>
    <row r="1881" spans="2:10" x14ac:dyDescent="0.25">
      <c r="B1881" s="1" t="s">
        <v>3227</v>
      </c>
      <c r="C1881" s="1" t="s">
        <v>6403</v>
      </c>
      <c r="D1881" s="1" t="s">
        <v>6404</v>
      </c>
      <c r="E1881" s="1">
        <v>90</v>
      </c>
      <c r="F1881" s="1" t="s">
        <v>6929</v>
      </c>
      <c r="G1881" s="1" t="s">
        <v>7104</v>
      </c>
      <c r="H1881" s="1" t="s">
        <v>7105</v>
      </c>
      <c r="I1881" s="1" t="s">
        <v>3233</v>
      </c>
      <c r="J1881" s="1">
        <v>1083.23</v>
      </c>
    </row>
    <row r="1882" spans="2:10" x14ac:dyDescent="0.25">
      <c r="B1882" s="1" t="s">
        <v>3227</v>
      </c>
      <c r="C1882" s="1" t="s">
        <v>6403</v>
      </c>
      <c r="D1882" s="1" t="s">
        <v>6404</v>
      </c>
      <c r="E1882" s="1">
        <v>90</v>
      </c>
      <c r="F1882" s="1" t="s">
        <v>6929</v>
      </c>
      <c r="G1882" s="1" t="s">
        <v>7106</v>
      </c>
      <c r="H1882" s="1" t="s">
        <v>7107</v>
      </c>
      <c r="I1882" s="1" t="s">
        <v>3233</v>
      </c>
      <c r="J1882" s="1">
        <v>3522.01</v>
      </c>
    </row>
    <row r="1883" spans="2:10" x14ac:dyDescent="0.25">
      <c r="B1883" s="1" t="s">
        <v>3227</v>
      </c>
      <c r="C1883" s="1" t="s">
        <v>6403</v>
      </c>
      <c r="D1883" s="1" t="s">
        <v>6404</v>
      </c>
      <c r="E1883" s="1">
        <v>90</v>
      </c>
      <c r="F1883" s="1" t="s">
        <v>6929</v>
      </c>
      <c r="G1883" s="1" t="s">
        <v>7108</v>
      </c>
      <c r="H1883" s="1" t="s">
        <v>7109</v>
      </c>
      <c r="I1883" s="1" t="s">
        <v>3233</v>
      </c>
      <c r="J1883" s="1">
        <v>3825.3</v>
      </c>
    </row>
    <row r="1884" spans="2:10" x14ac:dyDescent="0.25">
      <c r="B1884" s="1" t="s">
        <v>3227</v>
      </c>
      <c r="C1884" s="1" t="s">
        <v>6403</v>
      </c>
      <c r="D1884" s="1" t="s">
        <v>6404</v>
      </c>
      <c r="E1884" s="1">
        <v>90</v>
      </c>
      <c r="F1884" s="1" t="s">
        <v>6929</v>
      </c>
      <c r="G1884" s="1" t="s">
        <v>7110</v>
      </c>
      <c r="H1884" s="1" t="s">
        <v>7111</v>
      </c>
      <c r="I1884" s="1" t="s">
        <v>3233</v>
      </c>
      <c r="J1884" s="1">
        <v>3522.01</v>
      </c>
    </row>
    <row r="1885" spans="2:10" x14ac:dyDescent="0.25">
      <c r="B1885" s="1" t="s">
        <v>3227</v>
      </c>
      <c r="C1885" s="1" t="s">
        <v>6403</v>
      </c>
      <c r="D1885" s="1" t="s">
        <v>6404</v>
      </c>
      <c r="E1885" s="1">
        <v>90</v>
      </c>
      <c r="F1885" s="1" t="s">
        <v>6929</v>
      </c>
      <c r="G1885" s="1" t="s">
        <v>7112</v>
      </c>
      <c r="H1885" s="1" t="s">
        <v>7113</v>
      </c>
      <c r="I1885" s="1" t="s">
        <v>3233</v>
      </c>
      <c r="J1885" s="1">
        <v>3077.08</v>
      </c>
    </row>
    <row r="1886" spans="2:10" x14ac:dyDescent="0.25">
      <c r="B1886" s="1" t="s">
        <v>3227</v>
      </c>
      <c r="C1886" s="1" t="s">
        <v>6403</v>
      </c>
      <c r="D1886" s="1" t="s">
        <v>6404</v>
      </c>
      <c r="E1886" s="1">
        <v>90</v>
      </c>
      <c r="F1886" s="1" t="s">
        <v>6929</v>
      </c>
      <c r="G1886" s="1" t="s">
        <v>7114</v>
      </c>
      <c r="H1886" s="1" t="s">
        <v>7115</v>
      </c>
      <c r="I1886" s="1" t="s">
        <v>3233</v>
      </c>
      <c r="J1886" s="1">
        <v>3703.3</v>
      </c>
    </row>
    <row r="1887" spans="2:10" x14ac:dyDescent="0.25">
      <c r="B1887" s="1" t="s">
        <v>3227</v>
      </c>
      <c r="C1887" s="1" t="s">
        <v>6403</v>
      </c>
      <c r="D1887" s="1" t="s">
        <v>6404</v>
      </c>
      <c r="E1887" s="1">
        <v>90</v>
      </c>
      <c r="F1887" s="1" t="s">
        <v>6929</v>
      </c>
      <c r="G1887" s="1" t="s">
        <v>7116</v>
      </c>
      <c r="H1887" s="1" t="s">
        <v>7117</v>
      </c>
      <c r="I1887" s="1" t="s">
        <v>3233</v>
      </c>
      <c r="J1887" s="1">
        <v>3660.7</v>
      </c>
    </row>
    <row r="1888" spans="2:10" x14ac:dyDescent="0.25">
      <c r="B1888" s="1" t="s">
        <v>3227</v>
      </c>
      <c r="C1888" s="1" t="s">
        <v>6403</v>
      </c>
      <c r="D1888" s="1" t="s">
        <v>6404</v>
      </c>
      <c r="E1888" s="1">
        <v>90</v>
      </c>
      <c r="F1888" s="1" t="s">
        <v>6929</v>
      </c>
      <c r="G1888" s="1" t="s">
        <v>7118</v>
      </c>
      <c r="H1888" s="1" t="s">
        <v>7119</v>
      </c>
      <c r="I1888" s="1" t="s">
        <v>3233</v>
      </c>
      <c r="J1888" s="1">
        <v>1543.92</v>
      </c>
    </row>
    <row r="1889" spans="2:10" x14ac:dyDescent="0.25">
      <c r="B1889" s="1" t="s">
        <v>3227</v>
      </c>
      <c r="C1889" s="1" t="s">
        <v>6403</v>
      </c>
      <c r="D1889" s="1" t="s">
        <v>6404</v>
      </c>
      <c r="E1889" s="1">
        <v>90</v>
      </c>
      <c r="F1889" s="1" t="s">
        <v>6929</v>
      </c>
      <c r="G1889" s="1" t="s">
        <v>7120</v>
      </c>
      <c r="H1889" s="1" t="s">
        <v>7121</v>
      </c>
      <c r="I1889" s="1" t="s">
        <v>3233</v>
      </c>
      <c r="J1889" s="1">
        <v>1543.92</v>
      </c>
    </row>
    <row r="1890" spans="2:10" x14ac:dyDescent="0.25">
      <c r="B1890" s="1" t="s">
        <v>3227</v>
      </c>
      <c r="C1890" s="1" t="s">
        <v>6403</v>
      </c>
      <c r="D1890" s="1" t="s">
        <v>6404</v>
      </c>
      <c r="E1890" s="1">
        <v>90</v>
      </c>
      <c r="F1890" s="1" t="s">
        <v>6929</v>
      </c>
      <c r="G1890" s="1" t="s">
        <v>7122</v>
      </c>
      <c r="H1890" s="1" t="s">
        <v>7123</v>
      </c>
      <c r="I1890" s="1" t="s">
        <v>3233</v>
      </c>
      <c r="J1890" s="1">
        <v>3825.3</v>
      </c>
    </row>
    <row r="1891" spans="2:10" x14ac:dyDescent="0.25">
      <c r="B1891" s="1" t="s">
        <v>3227</v>
      </c>
      <c r="C1891" s="1" t="s">
        <v>6403</v>
      </c>
      <c r="D1891" s="1" t="s">
        <v>6404</v>
      </c>
      <c r="E1891" s="1">
        <v>90</v>
      </c>
      <c r="F1891" s="1" t="s">
        <v>6929</v>
      </c>
      <c r="G1891" s="1" t="s">
        <v>7124</v>
      </c>
      <c r="H1891" s="1" t="s">
        <v>7125</v>
      </c>
      <c r="I1891" s="1" t="s">
        <v>3233</v>
      </c>
      <c r="J1891" s="1">
        <v>3485.2</v>
      </c>
    </row>
    <row r="1892" spans="2:10" x14ac:dyDescent="0.25">
      <c r="B1892" s="1" t="s">
        <v>3227</v>
      </c>
      <c r="C1892" s="1" t="s">
        <v>6403</v>
      </c>
      <c r="D1892" s="1" t="s">
        <v>6404</v>
      </c>
      <c r="E1892" s="1">
        <v>90</v>
      </c>
      <c r="F1892" s="1" t="s">
        <v>6929</v>
      </c>
      <c r="G1892" s="1" t="s">
        <v>7126</v>
      </c>
      <c r="H1892" s="1" t="s">
        <v>7127</v>
      </c>
      <c r="I1892" s="1" t="s">
        <v>3233</v>
      </c>
      <c r="J1892" s="1">
        <v>4278.8999999999996</v>
      </c>
    </row>
    <row r="1893" spans="2:10" x14ac:dyDescent="0.25">
      <c r="B1893" s="1" t="s">
        <v>3227</v>
      </c>
      <c r="C1893" s="1" t="s">
        <v>6403</v>
      </c>
      <c r="D1893" s="1" t="s">
        <v>6404</v>
      </c>
      <c r="E1893" s="1">
        <v>90</v>
      </c>
      <c r="F1893" s="1" t="s">
        <v>6929</v>
      </c>
      <c r="G1893" s="1" t="s">
        <v>7128</v>
      </c>
      <c r="H1893" s="1" t="s">
        <v>7129</v>
      </c>
      <c r="I1893" s="1" t="s">
        <v>3233</v>
      </c>
      <c r="J1893" s="1">
        <v>2034.26</v>
      </c>
    </row>
    <row r="1894" spans="2:10" x14ac:dyDescent="0.25">
      <c r="B1894" s="1" t="s">
        <v>3227</v>
      </c>
      <c r="C1894" s="1" t="s">
        <v>6403</v>
      </c>
      <c r="D1894" s="1" t="s">
        <v>6404</v>
      </c>
      <c r="E1894" s="1">
        <v>90</v>
      </c>
      <c r="F1894" s="1" t="s">
        <v>6929</v>
      </c>
      <c r="G1894" s="1" t="s">
        <v>7130</v>
      </c>
      <c r="H1894" s="1" t="s">
        <v>7131</v>
      </c>
      <c r="I1894" s="1" t="s">
        <v>3233</v>
      </c>
      <c r="J1894" s="1">
        <v>3204.67</v>
      </c>
    </row>
    <row r="1895" spans="2:10" x14ac:dyDescent="0.25">
      <c r="B1895" s="1" t="s">
        <v>3227</v>
      </c>
      <c r="C1895" s="1" t="s">
        <v>6403</v>
      </c>
      <c r="D1895" s="1" t="s">
        <v>6404</v>
      </c>
      <c r="E1895" s="1">
        <v>90</v>
      </c>
      <c r="F1895" s="1" t="s">
        <v>6929</v>
      </c>
      <c r="G1895" s="1" t="s">
        <v>7132</v>
      </c>
      <c r="H1895" s="1" t="s">
        <v>7133</v>
      </c>
      <c r="I1895" s="1" t="s">
        <v>3233</v>
      </c>
      <c r="J1895" s="1">
        <v>4408.55</v>
      </c>
    </row>
    <row r="1896" spans="2:10" x14ac:dyDescent="0.25">
      <c r="B1896" s="1" t="s">
        <v>3227</v>
      </c>
      <c r="C1896" s="1" t="s">
        <v>6403</v>
      </c>
      <c r="D1896" s="1" t="s">
        <v>6404</v>
      </c>
      <c r="E1896" s="1">
        <v>90</v>
      </c>
      <c r="F1896" s="1" t="s">
        <v>6929</v>
      </c>
      <c r="G1896" s="1" t="s">
        <v>7134</v>
      </c>
      <c r="H1896" s="1" t="s">
        <v>7135</v>
      </c>
      <c r="I1896" s="1" t="s">
        <v>3233</v>
      </c>
      <c r="J1896" s="1">
        <v>4408.55</v>
      </c>
    </row>
    <row r="1897" spans="2:10" x14ac:dyDescent="0.25">
      <c r="B1897" s="1" t="s">
        <v>3227</v>
      </c>
      <c r="C1897" s="1" t="s">
        <v>6403</v>
      </c>
      <c r="D1897" s="1" t="s">
        <v>6404</v>
      </c>
      <c r="E1897" s="1">
        <v>90</v>
      </c>
      <c r="F1897" s="1" t="s">
        <v>6929</v>
      </c>
      <c r="G1897" s="1" t="s">
        <v>7136</v>
      </c>
      <c r="H1897" s="1" t="s">
        <v>7137</v>
      </c>
      <c r="I1897" s="1" t="s">
        <v>3233</v>
      </c>
      <c r="J1897" s="1">
        <v>4408.55</v>
      </c>
    </row>
    <row r="1898" spans="2:10" x14ac:dyDescent="0.25">
      <c r="B1898" s="1" t="s">
        <v>3227</v>
      </c>
      <c r="C1898" s="1" t="s">
        <v>6403</v>
      </c>
      <c r="D1898" s="1" t="s">
        <v>6404</v>
      </c>
      <c r="E1898" s="1">
        <v>90</v>
      </c>
      <c r="F1898" s="1" t="s">
        <v>6929</v>
      </c>
      <c r="G1898" s="1" t="s">
        <v>7138</v>
      </c>
      <c r="H1898" s="1" t="s">
        <v>7139</v>
      </c>
      <c r="I1898" s="1" t="s">
        <v>3233</v>
      </c>
      <c r="J1898" s="1">
        <v>4408.55</v>
      </c>
    </row>
    <row r="1899" spans="2:10" x14ac:dyDescent="0.25">
      <c r="B1899" s="1" t="s">
        <v>3227</v>
      </c>
      <c r="C1899" s="1" t="s">
        <v>6403</v>
      </c>
      <c r="D1899" s="1" t="s">
        <v>6404</v>
      </c>
      <c r="E1899" s="1">
        <v>90</v>
      </c>
      <c r="F1899" s="1" t="s">
        <v>6929</v>
      </c>
      <c r="G1899" s="1" t="s">
        <v>7140</v>
      </c>
      <c r="H1899" s="1" t="s">
        <v>7141</v>
      </c>
      <c r="I1899" s="1" t="s">
        <v>3233</v>
      </c>
      <c r="J1899" s="1">
        <v>4270.05</v>
      </c>
    </row>
    <row r="1900" spans="2:10" x14ac:dyDescent="0.25">
      <c r="B1900" s="1" t="s">
        <v>3227</v>
      </c>
      <c r="C1900" s="1" t="s">
        <v>6403</v>
      </c>
      <c r="D1900" s="1" t="s">
        <v>6404</v>
      </c>
      <c r="E1900" s="1">
        <v>90</v>
      </c>
      <c r="F1900" s="1" t="s">
        <v>6929</v>
      </c>
      <c r="G1900" s="1" t="s">
        <v>7142</v>
      </c>
      <c r="H1900" s="1" t="s">
        <v>7143</v>
      </c>
      <c r="I1900" s="1" t="s">
        <v>3233</v>
      </c>
      <c r="J1900" s="1">
        <v>4402.54</v>
      </c>
    </row>
    <row r="1901" spans="2:10" x14ac:dyDescent="0.25">
      <c r="B1901" s="1" t="s">
        <v>3227</v>
      </c>
      <c r="C1901" s="1" t="s">
        <v>6403</v>
      </c>
      <c r="D1901" s="1" t="s">
        <v>6404</v>
      </c>
      <c r="E1901" s="1">
        <v>90</v>
      </c>
      <c r="F1901" s="1" t="s">
        <v>6929</v>
      </c>
      <c r="G1901" s="1" t="s">
        <v>7144</v>
      </c>
      <c r="H1901" s="1" t="s">
        <v>7145</v>
      </c>
      <c r="I1901" s="1" t="s">
        <v>3233</v>
      </c>
      <c r="J1901" s="1">
        <v>2094.0700000000002</v>
      </c>
    </row>
    <row r="1902" spans="2:10" x14ac:dyDescent="0.25">
      <c r="B1902" s="1" t="s">
        <v>3227</v>
      </c>
      <c r="C1902" s="1" t="s">
        <v>6403</v>
      </c>
      <c r="D1902" s="1" t="s">
        <v>6404</v>
      </c>
      <c r="E1902" s="1">
        <v>90</v>
      </c>
      <c r="F1902" s="1" t="s">
        <v>6929</v>
      </c>
      <c r="G1902" s="1" t="s">
        <v>7146</v>
      </c>
      <c r="H1902" s="1" t="s">
        <v>7147</v>
      </c>
      <c r="I1902" s="1" t="s">
        <v>3233</v>
      </c>
      <c r="J1902" s="1">
        <v>4525.2</v>
      </c>
    </row>
    <row r="1903" spans="2:10" x14ac:dyDescent="0.25">
      <c r="B1903" s="1" t="s">
        <v>3227</v>
      </c>
      <c r="C1903" s="1" t="s">
        <v>6403</v>
      </c>
      <c r="D1903" s="1" t="s">
        <v>6404</v>
      </c>
      <c r="E1903" s="1">
        <v>90</v>
      </c>
      <c r="F1903" s="1" t="s">
        <v>6929</v>
      </c>
      <c r="G1903" s="1" t="s">
        <v>7148</v>
      </c>
      <c r="H1903" s="1" t="s">
        <v>7149</v>
      </c>
      <c r="I1903" s="1" t="s">
        <v>3233</v>
      </c>
      <c r="J1903" s="1">
        <v>4525.2</v>
      </c>
    </row>
    <row r="1904" spans="2:10" x14ac:dyDescent="0.25">
      <c r="B1904" s="1" t="s">
        <v>3227</v>
      </c>
      <c r="C1904" s="1" t="s">
        <v>6403</v>
      </c>
      <c r="D1904" s="1" t="s">
        <v>6404</v>
      </c>
      <c r="E1904" s="1">
        <v>90</v>
      </c>
      <c r="F1904" s="1" t="s">
        <v>6929</v>
      </c>
      <c r="G1904" s="1" t="s">
        <v>7150</v>
      </c>
      <c r="H1904" s="1" t="s">
        <v>7151</v>
      </c>
      <c r="I1904" s="1" t="s">
        <v>3233</v>
      </c>
      <c r="J1904" s="1">
        <v>4427.0200000000004</v>
      </c>
    </row>
    <row r="1905" spans="2:10" x14ac:dyDescent="0.25">
      <c r="B1905" s="1" t="s">
        <v>3227</v>
      </c>
      <c r="C1905" s="1" t="s">
        <v>6403</v>
      </c>
      <c r="D1905" s="1" t="s">
        <v>6404</v>
      </c>
      <c r="E1905" s="1">
        <v>90</v>
      </c>
      <c r="F1905" s="1" t="s">
        <v>6929</v>
      </c>
      <c r="G1905" s="1" t="s">
        <v>7152</v>
      </c>
      <c r="H1905" s="1" t="s">
        <v>7153</v>
      </c>
      <c r="I1905" s="1" t="s">
        <v>3233</v>
      </c>
      <c r="J1905" s="1">
        <v>3485.2</v>
      </c>
    </row>
    <row r="1906" spans="2:10" x14ac:dyDescent="0.25">
      <c r="B1906" s="1" t="s">
        <v>3227</v>
      </c>
      <c r="C1906" s="1" t="s">
        <v>6403</v>
      </c>
      <c r="D1906" s="1" t="s">
        <v>6404</v>
      </c>
      <c r="E1906" s="1">
        <v>90</v>
      </c>
      <c r="F1906" s="1" t="s">
        <v>6929</v>
      </c>
      <c r="G1906" s="1" t="s">
        <v>7154</v>
      </c>
      <c r="H1906" s="1" t="s">
        <v>7155</v>
      </c>
      <c r="I1906" s="1" t="s">
        <v>3233</v>
      </c>
      <c r="J1906" s="1">
        <v>2329.15</v>
      </c>
    </row>
    <row r="1907" spans="2:10" x14ac:dyDescent="0.25">
      <c r="B1907" s="1" t="s">
        <v>3227</v>
      </c>
      <c r="C1907" s="1" t="s">
        <v>6403</v>
      </c>
      <c r="D1907" s="1" t="s">
        <v>6404</v>
      </c>
      <c r="E1907" s="1">
        <v>90</v>
      </c>
      <c r="F1907" s="1" t="s">
        <v>6929</v>
      </c>
      <c r="G1907" s="1" t="s">
        <v>7156</v>
      </c>
      <c r="H1907" s="1" t="s">
        <v>7157</v>
      </c>
      <c r="I1907" s="1" t="s">
        <v>3233</v>
      </c>
      <c r="J1907" s="1">
        <v>4758.5</v>
      </c>
    </row>
    <row r="1908" spans="2:10" x14ac:dyDescent="0.25">
      <c r="B1908" s="1" t="s">
        <v>3227</v>
      </c>
      <c r="C1908" s="1" t="s">
        <v>6403</v>
      </c>
      <c r="D1908" s="1" t="s">
        <v>6404</v>
      </c>
      <c r="E1908" s="1">
        <v>90</v>
      </c>
      <c r="F1908" s="1" t="s">
        <v>6929</v>
      </c>
      <c r="G1908" s="1" t="s">
        <v>7158</v>
      </c>
      <c r="H1908" s="1" t="s">
        <v>7159</v>
      </c>
      <c r="I1908" s="1" t="s">
        <v>3233</v>
      </c>
      <c r="J1908" s="1">
        <v>4758.5</v>
      </c>
    </row>
    <row r="1909" spans="2:10" x14ac:dyDescent="0.25">
      <c r="B1909" s="1" t="s">
        <v>3227</v>
      </c>
      <c r="C1909" s="1" t="s">
        <v>6403</v>
      </c>
      <c r="D1909" s="1" t="s">
        <v>6404</v>
      </c>
      <c r="E1909" s="1">
        <v>90</v>
      </c>
      <c r="F1909" s="1" t="s">
        <v>6929</v>
      </c>
      <c r="G1909" s="1" t="s">
        <v>7160</v>
      </c>
      <c r="H1909" s="1" t="s">
        <v>7161</v>
      </c>
      <c r="I1909" s="1" t="s">
        <v>3233</v>
      </c>
      <c r="J1909" s="1">
        <v>4758.5</v>
      </c>
    </row>
    <row r="1910" spans="2:10" x14ac:dyDescent="0.25">
      <c r="B1910" s="1" t="s">
        <v>3227</v>
      </c>
      <c r="C1910" s="1" t="s">
        <v>6403</v>
      </c>
      <c r="D1910" s="1" t="s">
        <v>6404</v>
      </c>
      <c r="E1910" s="1">
        <v>90</v>
      </c>
      <c r="F1910" s="1" t="s">
        <v>6929</v>
      </c>
      <c r="G1910" s="1" t="s">
        <v>7162</v>
      </c>
      <c r="H1910" s="1" t="s">
        <v>7163</v>
      </c>
      <c r="I1910" s="1" t="s">
        <v>3233</v>
      </c>
      <c r="J1910" s="1">
        <v>4740.96</v>
      </c>
    </row>
    <row r="1911" spans="2:10" x14ac:dyDescent="0.25">
      <c r="B1911" s="1" t="s">
        <v>3227</v>
      </c>
      <c r="C1911" s="1" t="s">
        <v>6403</v>
      </c>
      <c r="D1911" s="1" t="s">
        <v>6404</v>
      </c>
      <c r="E1911" s="1">
        <v>90</v>
      </c>
      <c r="F1911" s="1" t="s">
        <v>6929</v>
      </c>
      <c r="G1911" s="1" t="s">
        <v>7164</v>
      </c>
      <c r="H1911" s="1" t="s">
        <v>7165</v>
      </c>
      <c r="I1911" s="1" t="s">
        <v>3233</v>
      </c>
      <c r="J1911" s="1">
        <v>4897.1000000000004</v>
      </c>
    </row>
    <row r="1912" spans="2:10" x14ac:dyDescent="0.25">
      <c r="B1912" s="1" t="s">
        <v>3227</v>
      </c>
      <c r="C1912" s="1" t="s">
        <v>6403</v>
      </c>
      <c r="D1912" s="1" t="s">
        <v>6404</v>
      </c>
      <c r="E1912" s="1">
        <v>90</v>
      </c>
      <c r="F1912" s="1" t="s">
        <v>6929</v>
      </c>
      <c r="G1912" s="1" t="s">
        <v>7166</v>
      </c>
      <c r="H1912" s="1" t="s">
        <v>7167</v>
      </c>
      <c r="I1912" s="1" t="s">
        <v>3233</v>
      </c>
      <c r="J1912" s="1">
        <v>2399.2399999999998</v>
      </c>
    </row>
    <row r="1913" spans="2:10" x14ac:dyDescent="0.25">
      <c r="B1913" s="1" t="s">
        <v>3227</v>
      </c>
      <c r="C1913" s="1" t="s">
        <v>6403</v>
      </c>
      <c r="D1913" s="1" t="s">
        <v>6404</v>
      </c>
      <c r="E1913" s="1">
        <v>90</v>
      </c>
      <c r="F1913" s="1" t="s">
        <v>6929</v>
      </c>
      <c r="G1913" s="1" t="s">
        <v>7168</v>
      </c>
      <c r="H1913" s="1" t="s">
        <v>7169</v>
      </c>
      <c r="I1913" s="1" t="s">
        <v>3233</v>
      </c>
      <c r="J1913" s="1">
        <v>2399.2399999999998</v>
      </c>
    </row>
    <row r="1914" spans="2:10" x14ac:dyDescent="0.25">
      <c r="B1914" s="1" t="s">
        <v>3227</v>
      </c>
      <c r="C1914" s="1" t="s">
        <v>6403</v>
      </c>
      <c r="D1914" s="1" t="s">
        <v>6404</v>
      </c>
      <c r="E1914" s="1">
        <v>90</v>
      </c>
      <c r="F1914" s="1" t="s">
        <v>6929</v>
      </c>
      <c r="G1914" s="1" t="s">
        <v>7170</v>
      </c>
      <c r="H1914" s="1" t="s">
        <v>7171</v>
      </c>
      <c r="I1914" s="1" t="s">
        <v>3233</v>
      </c>
      <c r="J1914" s="1">
        <v>4991.8</v>
      </c>
    </row>
    <row r="1915" spans="2:10" x14ac:dyDescent="0.25">
      <c r="B1915" s="1" t="s">
        <v>3227</v>
      </c>
      <c r="C1915" s="1" t="s">
        <v>6403</v>
      </c>
      <c r="D1915" s="1" t="s">
        <v>6404</v>
      </c>
      <c r="E1915" s="1">
        <v>90</v>
      </c>
      <c r="F1915" s="1" t="s">
        <v>6929</v>
      </c>
      <c r="G1915" s="1" t="s">
        <v>7172</v>
      </c>
      <c r="H1915" s="1" t="s">
        <v>7173</v>
      </c>
      <c r="I1915" s="1" t="s">
        <v>3233</v>
      </c>
      <c r="J1915" s="1">
        <v>5054.8999999999996</v>
      </c>
    </row>
    <row r="1916" spans="2:10" x14ac:dyDescent="0.25">
      <c r="B1916" s="1" t="s">
        <v>3227</v>
      </c>
      <c r="C1916" s="1" t="s">
        <v>6403</v>
      </c>
      <c r="D1916" s="1" t="s">
        <v>6404</v>
      </c>
      <c r="E1916" s="1">
        <v>90</v>
      </c>
      <c r="F1916" s="1" t="s">
        <v>6929</v>
      </c>
      <c r="G1916" s="1" t="s">
        <v>7174</v>
      </c>
      <c r="H1916" s="1" t="s">
        <v>7175</v>
      </c>
      <c r="I1916" s="1" t="s">
        <v>3233</v>
      </c>
      <c r="J1916" s="1">
        <v>2034.26</v>
      </c>
    </row>
    <row r="1917" spans="2:10" x14ac:dyDescent="0.25">
      <c r="B1917" s="1" t="s">
        <v>3227</v>
      </c>
      <c r="C1917" s="1" t="s">
        <v>6403</v>
      </c>
      <c r="D1917" s="1" t="s">
        <v>6404</v>
      </c>
      <c r="E1917" s="1">
        <v>90</v>
      </c>
      <c r="F1917" s="1" t="s">
        <v>6929</v>
      </c>
      <c r="G1917" s="1" t="s">
        <v>7176</v>
      </c>
      <c r="H1917" s="1" t="s">
        <v>7177</v>
      </c>
      <c r="I1917" s="1" t="s">
        <v>3233</v>
      </c>
      <c r="J1917" s="1">
        <v>3151.93</v>
      </c>
    </row>
    <row r="1918" spans="2:10" x14ac:dyDescent="0.25">
      <c r="B1918" s="1" t="s">
        <v>3227</v>
      </c>
      <c r="C1918" s="1" t="s">
        <v>6403</v>
      </c>
      <c r="D1918" s="1" t="s">
        <v>6404</v>
      </c>
      <c r="E1918" s="1">
        <v>90</v>
      </c>
      <c r="F1918" s="1" t="s">
        <v>6929</v>
      </c>
      <c r="G1918" s="1" t="s">
        <v>7178</v>
      </c>
      <c r="H1918" s="1" t="s">
        <v>7179</v>
      </c>
      <c r="I1918" s="1" t="s">
        <v>3233</v>
      </c>
      <c r="J1918" s="1">
        <v>3151.93</v>
      </c>
    </row>
    <row r="1919" spans="2:10" x14ac:dyDescent="0.25">
      <c r="B1919" s="1" t="s">
        <v>3227</v>
      </c>
      <c r="C1919" s="1" t="s">
        <v>6403</v>
      </c>
      <c r="D1919" s="1" t="s">
        <v>6404</v>
      </c>
      <c r="E1919" s="1">
        <v>90</v>
      </c>
      <c r="F1919" s="1" t="s">
        <v>6929</v>
      </c>
      <c r="G1919" s="1" t="s">
        <v>7180</v>
      </c>
      <c r="H1919" s="1" t="s">
        <v>7181</v>
      </c>
      <c r="I1919" s="1" t="s">
        <v>4553</v>
      </c>
      <c r="J1919" s="1">
        <v>5575.05</v>
      </c>
    </row>
    <row r="1920" spans="2:10" x14ac:dyDescent="0.25">
      <c r="B1920" s="1" t="s">
        <v>3227</v>
      </c>
      <c r="C1920" s="1" t="s">
        <v>6403</v>
      </c>
      <c r="D1920" s="1" t="s">
        <v>6404</v>
      </c>
      <c r="E1920" s="1">
        <v>90</v>
      </c>
      <c r="F1920" s="1" t="s">
        <v>6929</v>
      </c>
      <c r="G1920" s="1" t="s">
        <v>7182</v>
      </c>
      <c r="H1920" s="1" t="s">
        <v>7183</v>
      </c>
      <c r="I1920" s="1" t="s">
        <v>3233</v>
      </c>
      <c r="J1920" s="1">
        <v>5575.05</v>
      </c>
    </row>
    <row r="1921" spans="2:10" x14ac:dyDescent="0.25">
      <c r="B1921" s="1" t="s">
        <v>3227</v>
      </c>
      <c r="C1921" s="1" t="s">
        <v>6403</v>
      </c>
      <c r="D1921" s="1" t="s">
        <v>6404</v>
      </c>
      <c r="E1921" s="1">
        <v>90</v>
      </c>
      <c r="F1921" s="1" t="s">
        <v>6929</v>
      </c>
      <c r="G1921" s="1" t="s">
        <v>7184</v>
      </c>
      <c r="H1921" s="1" t="s">
        <v>7185</v>
      </c>
      <c r="I1921" s="1" t="s">
        <v>3233</v>
      </c>
      <c r="J1921" s="1">
        <v>5839.75</v>
      </c>
    </row>
    <row r="1922" spans="2:10" x14ac:dyDescent="0.25">
      <c r="B1922" s="1" t="s">
        <v>3227</v>
      </c>
      <c r="C1922" s="1" t="s">
        <v>6403</v>
      </c>
      <c r="D1922" s="1" t="s">
        <v>6404</v>
      </c>
      <c r="E1922" s="1">
        <v>90</v>
      </c>
      <c r="F1922" s="1" t="s">
        <v>6929</v>
      </c>
      <c r="G1922" s="1" t="s">
        <v>7186</v>
      </c>
      <c r="H1922" s="1" t="s">
        <v>7187</v>
      </c>
      <c r="I1922" s="1" t="s">
        <v>3233</v>
      </c>
      <c r="J1922" s="1">
        <v>3739.63</v>
      </c>
    </row>
    <row r="1923" spans="2:10" x14ac:dyDescent="0.25">
      <c r="B1923" s="1" t="s">
        <v>3227</v>
      </c>
      <c r="C1923" s="1" t="s">
        <v>6403</v>
      </c>
      <c r="D1923" s="1" t="s">
        <v>6404</v>
      </c>
      <c r="E1923" s="1">
        <v>90</v>
      </c>
      <c r="F1923" s="1" t="s">
        <v>6929</v>
      </c>
      <c r="G1923" s="1" t="s">
        <v>7188</v>
      </c>
      <c r="H1923" s="1" t="s">
        <v>7189</v>
      </c>
      <c r="I1923" s="1" t="s">
        <v>3233</v>
      </c>
      <c r="J1923" s="1">
        <v>6158.3</v>
      </c>
    </row>
    <row r="1924" spans="2:10" x14ac:dyDescent="0.25">
      <c r="B1924" s="1" t="s">
        <v>3227</v>
      </c>
      <c r="C1924" s="1" t="s">
        <v>6403</v>
      </c>
      <c r="D1924" s="1" t="s">
        <v>6404</v>
      </c>
      <c r="E1924" s="1">
        <v>90</v>
      </c>
      <c r="F1924" s="1" t="s">
        <v>6929</v>
      </c>
      <c r="G1924" s="1" t="s">
        <v>7190</v>
      </c>
      <c r="H1924" s="1" t="s">
        <v>7191</v>
      </c>
      <c r="I1924" s="1" t="s">
        <v>3233</v>
      </c>
      <c r="J1924" s="1">
        <v>6624.6</v>
      </c>
    </row>
    <row r="1925" spans="2:10" x14ac:dyDescent="0.25">
      <c r="B1925" s="1" t="s">
        <v>3227</v>
      </c>
      <c r="C1925" s="1" t="s">
        <v>6403</v>
      </c>
      <c r="D1925" s="1" t="s">
        <v>6404</v>
      </c>
      <c r="E1925" s="1">
        <v>90</v>
      </c>
      <c r="F1925" s="1" t="s">
        <v>6929</v>
      </c>
      <c r="G1925" s="1" t="s">
        <v>7192</v>
      </c>
      <c r="H1925" s="1" t="s">
        <v>7193</v>
      </c>
      <c r="I1925" s="1" t="s">
        <v>3233</v>
      </c>
      <c r="J1925" s="1">
        <v>3974.71</v>
      </c>
    </row>
    <row r="1926" spans="2:10" x14ac:dyDescent="0.25">
      <c r="B1926" s="1" t="s">
        <v>3227</v>
      </c>
      <c r="C1926" s="1" t="s">
        <v>6403</v>
      </c>
      <c r="D1926" s="1" t="s">
        <v>6404</v>
      </c>
      <c r="E1926" s="1">
        <v>90</v>
      </c>
      <c r="F1926" s="1" t="s">
        <v>6929</v>
      </c>
      <c r="G1926" s="1" t="s">
        <v>7194</v>
      </c>
      <c r="H1926" s="1" t="s">
        <v>7195</v>
      </c>
      <c r="I1926" s="1" t="s">
        <v>3233</v>
      </c>
      <c r="J1926" s="1">
        <v>3974.71</v>
      </c>
    </row>
    <row r="1927" spans="2:10" x14ac:dyDescent="0.25">
      <c r="B1927" s="1" t="s">
        <v>3227</v>
      </c>
      <c r="C1927" s="1" t="s">
        <v>6403</v>
      </c>
      <c r="D1927" s="1" t="s">
        <v>6404</v>
      </c>
      <c r="E1927" s="1">
        <v>90</v>
      </c>
      <c r="F1927" s="1" t="s">
        <v>6929</v>
      </c>
      <c r="G1927" s="1" t="s">
        <v>7196</v>
      </c>
      <c r="H1927" s="1" t="s">
        <v>7197</v>
      </c>
      <c r="I1927" s="1" t="s">
        <v>3233</v>
      </c>
      <c r="J1927" s="1">
        <v>4408.55</v>
      </c>
    </row>
    <row r="1928" spans="2:10" x14ac:dyDescent="0.25">
      <c r="B1928" s="1" t="s">
        <v>3227</v>
      </c>
      <c r="C1928" s="1" t="s">
        <v>6403</v>
      </c>
      <c r="D1928" s="1" t="s">
        <v>6404</v>
      </c>
      <c r="E1928" s="1">
        <v>90</v>
      </c>
      <c r="F1928" s="1" t="s">
        <v>6929</v>
      </c>
      <c r="G1928" s="1" t="s">
        <v>7198</v>
      </c>
      <c r="H1928" s="1" t="s">
        <v>7199</v>
      </c>
      <c r="I1928" s="1" t="s">
        <v>3233</v>
      </c>
      <c r="J1928" s="1">
        <v>6391.6</v>
      </c>
    </row>
    <row r="1929" spans="2:10" x14ac:dyDescent="0.25">
      <c r="B1929" s="1" t="s">
        <v>3227</v>
      </c>
      <c r="C1929" s="1" t="s">
        <v>6403</v>
      </c>
      <c r="D1929" s="1" t="s">
        <v>6404</v>
      </c>
      <c r="E1929" s="1">
        <v>90</v>
      </c>
      <c r="F1929" s="1" t="s">
        <v>6929</v>
      </c>
      <c r="G1929" s="1" t="s">
        <v>7200</v>
      </c>
      <c r="H1929" s="1" t="s">
        <v>7201</v>
      </c>
      <c r="I1929" s="1" t="s">
        <v>3233</v>
      </c>
      <c r="J1929" s="1">
        <v>6391.6</v>
      </c>
    </row>
    <row r="1930" spans="2:10" x14ac:dyDescent="0.25">
      <c r="B1930" s="1" t="s">
        <v>3227</v>
      </c>
      <c r="C1930" s="1" t="s">
        <v>6403</v>
      </c>
      <c r="D1930" s="1" t="s">
        <v>6404</v>
      </c>
      <c r="E1930" s="1">
        <v>90</v>
      </c>
      <c r="F1930" s="1" t="s">
        <v>6929</v>
      </c>
      <c r="G1930" s="1" t="s">
        <v>7202</v>
      </c>
      <c r="H1930" s="1" t="s">
        <v>7203</v>
      </c>
      <c r="I1930" s="1" t="s">
        <v>3233</v>
      </c>
      <c r="J1930" s="1">
        <v>6938.54</v>
      </c>
    </row>
    <row r="1931" spans="2:10" x14ac:dyDescent="0.25">
      <c r="B1931" s="1" t="s">
        <v>3227</v>
      </c>
      <c r="C1931" s="1" t="s">
        <v>6403</v>
      </c>
      <c r="D1931" s="1" t="s">
        <v>6404</v>
      </c>
      <c r="E1931" s="1">
        <v>90</v>
      </c>
      <c r="F1931" s="1" t="s">
        <v>6929</v>
      </c>
      <c r="G1931" s="1" t="s">
        <v>7204</v>
      </c>
      <c r="H1931" s="1" t="s">
        <v>7205</v>
      </c>
      <c r="I1931" s="1" t="s">
        <v>3233</v>
      </c>
      <c r="J1931" s="1">
        <v>4327.33</v>
      </c>
    </row>
    <row r="1932" spans="2:10" x14ac:dyDescent="0.25">
      <c r="B1932" s="1" t="s">
        <v>3227</v>
      </c>
      <c r="C1932" s="1" t="s">
        <v>6403</v>
      </c>
      <c r="D1932" s="1" t="s">
        <v>6404</v>
      </c>
      <c r="E1932" s="1">
        <v>90</v>
      </c>
      <c r="F1932" s="1" t="s">
        <v>6929</v>
      </c>
      <c r="G1932" s="1" t="s">
        <v>7206</v>
      </c>
      <c r="H1932" s="1" t="s">
        <v>7207</v>
      </c>
      <c r="I1932" s="1" t="s">
        <v>3233</v>
      </c>
      <c r="J1932" s="1">
        <v>6741.55</v>
      </c>
    </row>
    <row r="1933" spans="2:10" x14ac:dyDescent="0.25">
      <c r="B1933" s="1" t="s">
        <v>3227</v>
      </c>
      <c r="C1933" s="1" t="s">
        <v>6403</v>
      </c>
      <c r="D1933" s="1" t="s">
        <v>6404</v>
      </c>
      <c r="E1933" s="1">
        <v>90</v>
      </c>
      <c r="F1933" s="1" t="s">
        <v>6929</v>
      </c>
      <c r="G1933" s="1" t="s">
        <v>7208</v>
      </c>
      <c r="H1933" s="1" t="s">
        <v>7209</v>
      </c>
      <c r="I1933" s="1" t="s">
        <v>3233</v>
      </c>
      <c r="J1933" s="1">
        <v>6741.55</v>
      </c>
    </row>
    <row r="1934" spans="2:10" x14ac:dyDescent="0.25">
      <c r="B1934" s="1" t="s">
        <v>3227</v>
      </c>
      <c r="C1934" s="1" t="s">
        <v>6403</v>
      </c>
      <c r="D1934" s="1" t="s">
        <v>6404</v>
      </c>
      <c r="E1934" s="1">
        <v>90</v>
      </c>
      <c r="F1934" s="1" t="s">
        <v>6929</v>
      </c>
      <c r="G1934" s="1" t="s">
        <v>7210</v>
      </c>
      <c r="H1934" s="1" t="s">
        <v>7211</v>
      </c>
      <c r="I1934" s="1" t="s">
        <v>3233</v>
      </c>
      <c r="J1934" s="1">
        <v>6766.6</v>
      </c>
    </row>
    <row r="1935" spans="2:10" x14ac:dyDescent="0.25">
      <c r="B1935" s="1" t="s">
        <v>3227</v>
      </c>
      <c r="C1935" s="1" t="s">
        <v>6403</v>
      </c>
      <c r="D1935" s="1" t="s">
        <v>6404</v>
      </c>
      <c r="E1935" s="1">
        <v>90</v>
      </c>
      <c r="F1935" s="1" t="s">
        <v>6929</v>
      </c>
      <c r="G1935" s="1" t="s">
        <v>7212</v>
      </c>
      <c r="H1935" s="1" t="s">
        <v>7213</v>
      </c>
      <c r="I1935" s="1" t="s">
        <v>3233</v>
      </c>
      <c r="J1935" s="1">
        <v>4834.6099999999997</v>
      </c>
    </row>
    <row r="1936" spans="2:10" x14ac:dyDescent="0.25">
      <c r="B1936" s="1" t="s">
        <v>3227</v>
      </c>
      <c r="C1936" s="1" t="s">
        <v>6403</v>
      </c>
      <c r="D1936" s="1" t="s">
        <v>6404</v>
      </c>
      <c r="E1936" s="1">
        <v>90</v>
      </c>
      <c r="F1936" s="1" t="s">
        <v>6929</v>
      </c>
      <c r="G1936" s="1" t="s">
        <v>7214</v>
      </c>
      <c r="H1936" s="1" t="s">
        <v>7215</v>
      </c>
      <c r="I1936" s="1" t="s">
        <v>3233</v>
      </c>
      <c r="J1936" s="1">
        <v>7324.8</v>
      </c>
    </row>
    <row r="1937" spans="2:10" x14ac:dyDescent="0.25">
      <c r="B1937" s="1" t="s">
        <v>3227</v>
      </c>
      <c r="C1937" s="1" t="s">
        <v>6403</v>
      </c>
      <c r="D1937" s="1" t="s">
        <v>6404</v>
      </c>
      <c r="E1937" s="1">
        <v>90</v>
      </c>
      <c r="F1937" s="1" t="s">
        <v>6929</v>
      </c>
      <c r="G1937" s="1" t="s">
        <v>7216</v>
      </c>
      <c r="H1937" s="1" t="s">
        <v>7217</v>
      </c>
      <c r="I1937" s="1" t="s">
        <v>3233</v>
      </c>
      <c r="J1937" s="1">
        <v>5385.19</v>
      </c>
    </row>
    <row r="1938" spans="2:10" x14ac:dyDescent="0.25">
      <c r="B1938" s="1" t="s">
        <v>3227</v>
      </c>
      <c r="C1938" s="1" t="s">
        <v>6403</v>
      </c>
      <c r="D1938" s="1" t="s">
        <v>6404</v>
      </c>
      <c r="E1938" s="1">
        <v>90</v>
      </c>
      <c r="F1938" s="1" t="s">
        <v>6929</v>
      </c>
      <c r="G1938" s="1" t="s">
        <v>7218</v>
      </c>
      <c r="H1938" s="1" t="s">
        <v>7219</v>
      </c>
      <c r="I1938" s="1" t="s">
        <v>3233</v>
      </c>
      <c r="J1938" s="1">
        <v>4408.55</v>
      </c>
    </row>
    <row r="1939" spans="2:10" x14ac:dyDescent="0.25">
      <c r="B1939" s="1" t="s">
        <v>3227</v>
      </c>
      <c r="C1939" s="1" t="s">
        <v>6403</v>
      </c>
      <c r="D1939" s="1" t="s">
        <v>6404</v>
      </c>
      <c r="E1939" s="1">
        <v>90</v>
      </c>
      <c r="F1939" s="1" t="s">
        <v>6929</v>
      </c>
      <c r="G1939" s="1" t="s">
        <v>7220</v>
      </c>
      <c r="H1939" s="1" t="s">
        <v>7221</v>
      </c>
      <c r="I1939" s="1" t="s">
        <v>3233</v>
      </c>
      <c r="J1939" s="1">
        <v>7791.4</v>
      </c>
    </row>
    <row r="1940" spans="2:10" x14ac:dyDescent="0.25">
      <c r="B1940" s="1" t="s">
        <v>3227</v>
      </c>
      <c r="C1940" s="1" t="s">
        <v>6403</v>
      </c>
      <c r="D1940" s="1" t="s">
        <v>6404</v>
      </c>
      <c r="E1940" s="1">
        <v>90</v>
      </c>
      <c r="F1940" s="1" t="s">
        <v>6929</v>
      </c>
      <c r="G1940" s="1" t="s">
        <v>7222</v>
      </c>
      <c r="H1940" s="1" t="s">
        <v>7223</v>
      </c>
      <c r="I1940" s="1" t="s">
        <v>3233</v>
      </c>
      <c r="J1940" s="1">
        <v>5502.73</v>
      </c>
    </row>
    <row r="1941" spans="2:10" x14ac:dyDescent="0.25">
      <c r="B1941" s="1" t="s">
        <v>3227</v>
      </c>
      <c r="C1941" s="1" t="s">
        <v>6403</v>
      </c>
      <c r="D1941" s="1" t="s">
        <v>6404</v>
      </c>
      <c r="E1941" s="1">
        <v>90</v>
      </c>
      <c r="F1941" s="1" t="s">
        <v>6929</v>
      </c>
      <c r="G1941" s="1" t="s">
        <v>7224</v>
      </c>
      <c r="H1941" s="1" t="s">
        <v>7225</v>
      </c>
      <c r="I1941" s="1" t="s">
        <v>3233</v>
      </c>
      <c r="J1941" s="1">
        <v>6090.43</v>
      </c>
    </row>
    <row r="1942" spans="2:10" x14ac:dyDescent="0.25">
      <c r="B1942" s="1" t="s">
        <v>3227</v>
      </c>
      <c r="C1942" s="1" t="s">
        <v>6403</v>
      </c>
      <c r="D1942" s="1" t="s">
        <v>6404</v>
      </c>
      <c r="E1942" s="1">
        <v>90</v>
      </c>
      <c r="F1942" s="1" t="s">
        <v>6929</v>
      </c>
      <c r="G1942" s="1" t="s">
        <v>7226</v>
      </c>
      <c r="H1942" s="1" t="s">
        <v>7227</v>
      </c>
      <c r="I1942" s="1" t="s">
        <v>3233</v>
      </c>
      <c r="J1942" s="1">
        <v>6090.43</v>
      </c>
    </row>
    <row r="1943" spans="2:10" x14ac:dyDescent="0.25">
      <c r="B1943" s="1" t="s">
        <v>3227</v>
      </c>
      <c r="C1943" s="1" t="s">
        <v>6403</v>
      </c>
      <c r="D1943" s="1" t="s">
        <v>6404</v>
      </c>
      <c r="E1943" s="1">
        <v>90</v>
      </c>
      <c r="F1943" s="1" t="s">
        <v>6929</v>
      </c>
      <c r="G1943" s="1" t="s">
        <v>7228</v>
      </c>
      <c r="H1943" s="1" t="s">
        <v>7229</v>
      </c>
      <c r="I1943" s="1" t="s">
        <v>3233</v>
      </c>
      <c r="J1943" s="1">
        <v>9764</v>
      </c>
    </row>
    <row r="1944" spans="2:10" x14ac:dyDescent="0.25">
      <c r="B1944" s="1" t="s">
        <v>3227</v>
      </c>
      <c r="C1944" s="1" t="s">
        <v>6403</v>
      </c>
      <c r="D1944" s="1" t="s">
        <v>6404</v>
      </c>
      <c r="E1944" s="1">
        <v>90</v>
      </c>
      <c r="F1944" s="1" t="s">
        <v>6929</v>
      </c>
      <c r="G1944" s="1" t="s">
        <v>7230</v>
      </c>
      <c r="H1944" s="1" t="s">
        <v>7231</v>
      </c>
      <c r="I1944" s="1" t="s">
        <v>3233</v>
      </c>
      <c r="J1944" s="1">
        <v>7265.83</v>
      </c>
    </row>
    <row r="1945" spans="2:10" x14ac:dyDescent="0.25">
      <c r="B1945" s="1" t="s">
        <v>3227</v>
      </c>
      <c r="C1945" s="1" t="s">
        <v>6403</v>
      </c>
      <c r="D1945" s="1" t="s">
        <v>6404</v>
      </c>
      <c r="E1945" s="1">
        <v>90</v>
      </c>
      <c r="F1945" s="1" t="s">
        <v>6929</v>
      </c>
      <c r="G1945" s="1" t="s">
        <v>7232</v>
      </c>
      <c r="H1945" s="1" t="s">
        <v>7233</v>
      </c>
      <c r="I1945" s="1" t="s">
        <v>3233</v>
      </c>
      <c r="J1945" s="1">
        <v>9217.24</v>
      </c>
    </row>
    <row r="1946" spans="2:10" x14ac:dyDescent="0.25">
      <c r="B1946" s="1" t="s">
        <v>3227</v>
      </c>
      <c r="C1946" s="1" t="s">
        <v>6403</v>
      </c>
      <c r="D1946" s="1" t="s">
        <v>6404</v>
      </c>
      <c r="E1946" s="1">
        <v>90</v>
      </c>
      <c r="F1946" s="1" t="s">
        <v>6929</v>
      </c>
      <c r="G1946" s="1" t="s">
        <v>7234</v>
      </c>
      <c r="H1946" s="1" t="s">
        <v>7235</v>
      </c>
      <c r="I1946" s="1" t="s">
        <v>3233</v>
      </c>
      <c r="J1946" s="1">
        <v>15055.88</v>
      </c>
    </row>
    <row r="1947" spans="2:10" x14ac:dyDescent="0.25">
      <c r="B1947" s="1" t="s">
        <v>3227</v>
      </c>
      <c r="C1947" s="1" t="s">
        <v>6403</v>
      </c>
      <c r="D1947" s="1" t="s">
        <v>6404</v>
      </c>
      <c r="E1947" s="1">
        <v>90</v>
      </c>
      <c r="F1947" s="1" t="s">
        <v>6929</v>
      </c>
      <c r="G1947" s="1" t="s">
        <v>7236</v>
      </c>
      <c r="H1947" s="1" t="s">
        <v>7237</v>
      </c>
      <c r="I1947" s="1" t="s">
        <v>3233</v>
      </c>
      <c r="J1947" s="1">
        <v>3192.75</v>
      </c>
    </row>
    <row r="1948" spans="2:10" x14ac:dyDescent="0.25">
      <c r="B1948" s="1" t="s">
        <v>3227</v>
      </c>
      <c r="C1948" s="1" t="s">
        <v>6403</v>
      </c>
      <c r="D1948" s="1" t="s">
        <v>6404</v>
      </c>
      <c r="E1948" s="1">
        <v>90</v>
      </c>
      <c r="F1948" s="1" t="s">
        <v>6929</v>
      </c>
      <c r="G1948" s="1" t="s">
        <v>7238</v>
      </c>
      <c r="H1948" s="1" t="s">
        <v>7239</v>
      </c>
      <c r="I1948" s="1" t="s">
        <v>3233</v>
      </c>
      <c r="J1948" s="1">
        <v>3242.05</v>
      </c>
    </row>
    <row r="1949" spans="2:10" x14ac:dyDescent="0.25">
      <c r="B1949" s="1" t="s">
        <v>3227</v>
      </c>
      <c r="C1949" s="1" t="s">
        <v>6403</v>
      </c>
      <c r="D1949" s="1" t="s">
        <v>6404</v>
      </c>
      <c r="E1949" s="1">
        <v>90</v>
      </c>
      <c r="F1949" s="1" t="s">
        <v>6929</v>
      </c>
      <c r="G1949" s="1" t="s">
        <v>7240</v>
      </c>
      <c r="H1949" s="1" t="s">
        <v>7241</v>
      </c>
      <c r="I1949" s="1" t="s">
        <v>3233</v>
      </c>
      <c r="J1949" s="1">
        <v>4270.05</v>
      </c>
    </row>
    <row r="1950" spans="2:10" x14ac:dyDescent="0.25">
      <c r="B1950" s="1" t="s">
        <v>3227</v>
      </c>
      <c r="C1950" s="1" t="s">
        <v>6403</v>
      </c>
      <c r="D1950" s="1" t="s">
        <v>6404</v>
      </c>
      <c r="E1950" s="1">
        <v>90</v>
      </c>
      <c r="F1950" s="1" t="s">
        <v>6929</v>
      </c>
      <c r="G1950" s="1" t="s">
        <v>7242</v>
      </c>
      <c r="H1950" s="1" t="s">
        <v>7243</v>
      </c>
      <c r="I1950" s="1" t="s">
        <v>3233</v>
      </c>
      <c r="J1950" s="1">
        <v>3242.05</v>
      </c>
    </row>
    <row r="1951" spans="2:10" x14ac:dyDescent="0.25">
      <c r="B1951" s="1" t="s">
        <v>3227</v>
      </c>
      <c r="C1951" s="1" t="s">
        <v>6403</v>
      </c>
      <c r="D1951" s="1" t="s">
        <v>6404</v>
      </c>
      <c r="E1951" s="1">
        <v>90</v>
      </c>
      <c r="F1951" s="1" t="s">
        <v>6929</v>
      </c>
      <c r="G1951" s="1" t="s">
        <v>7244</v>
      </c>
      <c r="H1951" s="1" t="s">
        <v>7245</v>
      </c>
      <c r="I1951" s="1" t="s">
        <v>3233</v>
      </c>
      <c r="J1951" s="1">
        <v>2700.35</v>
      </c>
    </row>
    <row r="1952" spans="2:10" x14ac:dyDescent="0.25">
      <c r="B1952" s="1" t="s">
        <v>3227</v>
      </c>
      <c r="C1952" s="1" t="s">
        <v>6403</v>
      </c>
      <c r="D1952" s="1" t="s">
        <v>6404</v>
      </c>
      <c r="E1952" s="1">
        <v>90</v>
      </c>
      <c r="F1952" s="1" t="s">
        <v>6929</v>
      </c>
      <c r="G1952" s="1" t="s">
        <v>7246</v>
      </c>
      <c r="H1952" s="1" t="s">
        <v>7247</v>
      </c>
      <c r="I1952" s="1" t="s">
        <v>3233</v>
      </c>
      <c r="J1952" s="1">
        <v>3703.3</v>
      </c>
    </row>
    <row r="1953" spans="2:10" x14ac:dyDescent="0.25">
      <c r="B1953" s="1" t="s">
        <v>3227</v>
      </c>
      <c r="C1953" s="1" t="s">
        <v>6403</v>
      </c>
      <c r="D1953" s="1" t="s">
        <v>6404</v>
      </c>
      <c r="E1953" s="1">
        <v>90</v>
      </c>
      <c r="F1953" s="1" t="s">
        <v>6929</v>
      </c>
      <c r="G1953" s="1" t="s">
        <v>7248</v>
      </c>
      <c r="H1953" s="1" t="s">
        <v>7249</v>
      </c>
      <c r="I1953" s="1" t="s">
        <v>3233</v>
      </c>
      <c r="J1953" s="1">
        <v>3703.3</v>
      </c>
    </row>
    <row r="1954" spans="2:10" x14ac:dyDescent="0.25">
      <c r="B1954" s="1" t="s">
        <v>3227</v>
      </c>
      <c r="C1954" s="1" t="s">
        <v>6403</v>
      </c>
      <c r="D1954" s="1" t="s">
        <v>6404</v>
      </c>
      <c r="E1954" s="1">
        <v>90</v>
      </c>
      <c r="F1954" s="1" t="s">
        <v>6929</v>
      </c>
      <c r="G1954" s="1" t="s">
        <v>7250</v>
      </c>
      <c r="H1954" s="1" t="s">
        <v>7251</v>
      </c>
      <c r="I1954" s="1" t="s">
        <v>3233</v>
      </c>
      <c r="J1954" s="1">
        <v>3660.7</v>
      </c>
    </row>
    <row r="1955" spans="2:10" x14ac:dyDescent="0.25">
      <c r="B1955" s="1" t="s">
        <v>3227</v>
      </c>
      <c r="C1955" s="1" t="s">
        <v>6403</v>
      </c>
      <c r="D1955" s="1" t="s">
        <v>6404</v>
      </c>
      <c r="E1955" s="1">
        <v>90</v>
      </c>
      <c r="F1955" s="1" t="s">
        <v>6929</v>
      </c>
      <c r="G1955" s="1" t="s">
        <v>7252</v>
      </c>
      <c r="H1955" s="1" t="s">
        <v>7253</v>
      </c>
      <c r="I1955" s="1" t="s">
        <v>3233</v>
      </c>
      <c r="J1955" s="1">
        <v>3825.3</v>
      </c>
    </row>
    <row r="1956" spans="2:10" x14ac:dyDescent="0.25">
      <c r="B1956" s="1" t="s">
        <v>3227</v>
      </c>
      <c r="C1956" s="1" t="s">
        <v>6403</v>
      </c>
      <c r="D1956" s="1" t="s">
        <v>6404</v>
      </c>
      <c r="E1956" s="1">
        <v>90</v>
      </c>
      <c r="F1956" s="1" t="s">
        <v>6929</v>
      </c>
      <c r="G1956" s="1" t="s">
        <v>7254</v>
      </c>
      <c r="H1956" s="1" t="s">
        <v>7255</v>
      </c>
      <c r="I1956" s="1" t="s">
        <v>3233</v>
      </c>
      <c r="J1956" s="1">
        <v>3485.2</v>
      </c>
    </row>
    <row r="1957" spans="2:10" x14ac:dyDescent="0.25">
      <c r="B1957" s="1" t="s">
        <v>3227</v>
      </c>
      <c r="C1957" s="1" t="s">
        <v>6403</v>
      </c>
      <c r="D1957" s="1" t="s">
        <v>6404</v>
      </c>
      <c r="E1957" s="1">
        <v>90</v>
      </c>
      <c r="F1957" s="1" t="s">
        <v>6929</v>
      </c>
      <c r="G1957" s="1" t="s">
        <v>7256</v>
      </c>
      <c r="H1957" s="1" t="s">
        <v>7257</v>
      </c>
      <c r="I1957" s="1" t="s">
        <v>3233</v>
      </c>
      <c r="J1957" s="1">
        <v>2399.2399999999998</v>
      </c>
    </row>
    <row r="1958" spans="2:10" x14ac:dyDescent="0.25">
      <c r="B1958" s="1" t="s">
        <v>3227</v>
      </c>
      <c r="C1958" s="1" t="s">
        <v>6403</v>
      </c>
      <c r="D1958" s="1" t="s">
        <v>6404</v>
      </c>
      <c r="E1958" s="1">
        <v>90</v>
      </c>
      <c r="F1958" s="1" t="s">
        <v>6929</v>
      </c>
      <c r="G1958" s="1" t="s">
        <v>7258</v>
      </c>
      <c r="H1958" s="1" t="s">
        <v>7259</v>
      </c>
      <c r="I1958" s="1" t="s">
        <v>3233</v>
      </c>
      <c r="J1958" s="1">
        <v>5054.8999999999996</v>
      </c>
    </row>
    <row r="1959" spans="2:10" x14ac:dyDescent="0.25">
      <c r="B1959" s="1" t="s">
        <v>3227</v>
      </c>
      <c r="C1959" s="1" t="s">
        <v>6403</v>
      </c>
      <c r="D1959" s="1" t="s">
        <v>6404</v>
      </c>
      <c r="E1959" s="1">
        <v>90</v>
      </c>
      <c r="F1959" s="1" t="s">
        <v>6929</v>
      </c>
      <c r="G1959" s="1" t="s">
        <v>7260</v>
      </c>
      <c r="H1959" s="1" t="s">
        <v>7261</v>
      </c>
      <c r="I1959" s="1" t="s">
        <v>3233</v>
      </c>
      <c r="J1959" s="1">
        <v>5054.8999999999996</v>
      </c>
    </row>
    <row r="1960" spans="2:10" x14ac:dyDescent="0.25">
      <c r="B1960" s="1" t="s">
        <v>3227</v>
      </c>
      <c r="C1960" s="1" t="s">
        <v>6403</v>
      </c>
      <c r="D1960" s="1" t="s">
        <v>6404</v>
      </c>
      <c r="E1960" s="1">
        <v>90</v>
      </c>
      <c r="F1960" s="1" t="s">
        <v>6929</v>
      </c>
      <c r="G1960" s="1" t="s">
        <v>7262</v>
      </c>
      <c r="H1960" s="1" t="s">
        <v>7263</v>
      </c>
      <c r="I1960" s="1" t="s">
        <v>3233</v>
      </c>
      <c r="J1960" s="1">
        <v>4270.05</v>
      </c>
    </row>
    <row r="1961" spans="2:10" x14ac:dyDescent="0.25">
      <c r="B1961" s="1" t="s">
        <v>3227</v>
      </c>
      <c r="C1961" s="1" t="s">
        <v>6403</v>
      </c>
      <c r="D1961" s="1" t="s">
        <v>6404</v>
      </c>
      <c r="E1961" s="1">
        <v>90</v>
      </c>
      <c r="F1961" s="1" t="s">
        <v>6929</v>
      </c>
      <c r="G1961" s="1" t="s">
        <v>7264</v>
      </c>
      <c r="H1961" s="1" t="s">
        <v>7265</v>
      </c>
      <c r="I1961" s="1" t="s">
        <v>3233</v>
      </c>
      <c r="J1961" s="1">
        <v>5234.95</v>
      </c>
    </row>
    <row r="1962" spans="2:10" x14ac:dyDescent="0.25">
      <c r="B1962" s="1" t="s">
        <v>3227</v>
      </c>
      <c r="C1962" s="1" t="s">
        <v>6403</v>
      </c>
      <c r="D1962" s="1" t="s">
        <v>6404</v>
      </c>
      <c r="E1962" s="1">
        <v>90</v>
      </c>
      <c r="F1962" s="1" t="s">
        <v>6929</v>
      </c>
      <c r="G1962" s="1" t="s">
        <v>7266</v>
      </c>
      <c r="H1962" s="1" t="s">
        <v>7267</v>
      </c>
      <c r="I1962" s="1" t="s">
        <v>3233</v>
      </c>
      <c r="J1962" s="1">
        <v>3151.93</v>
      </c>
    </row>
    <row r="1963" spans="2:10" x14ac:dyDescent="0.25">
      <c r="B1963" s="1" t="s">
        <v>3227</v>
      </c>
      <c r="C1963" s="1" t="s">
        <v>6403</v>
      </c>
      <c r="D1963" s="1" t="s">
        <v>6404</v>
      </c>
      <c r="E1963" s="1">
        <v>90</v>
      </c>
      <c r="F1963" s="1" t="s">
        <v>6929</v>
      </c>
      <c r="G1963" s="1" t="s">
        <v>7268</v>
      </c>
      <c r="H1963" s="1" t="s">
        <v>7269</v>
      </c>
      <c r="I1963" s="1" t="s">
        <v>3233</v>
      </c>
      <c r="J1963" s="1">
        <v>5745.5</v>
      </c>
    </row>
    <row r="1964" spans="2:10" x14ac:dyDescent="0.25">
      <c r="B1964" s="1" t="s">
        <v>3227</v>
      </c>
      <c r="C1964" s="1" t="s">
        <v>6403</v>
      </c>
      <c r="D1964" s="1" t="s">
        <v>6404</v>
      </c>
      <c r="E1964" s="1">
        <v>90</v>
      </c>
      <c r="F1964" s="1" t="s">
        <v>6929</v>
      </c>
      <c r="G1964" s="1" t="s">
        <v>7270</v>
      </c>
      <c r="H1964" s="1" t="s">
        <v>7271</v>
      </c>
      <c r="I1964" s="1" t="s">
        <v>3233</v>
      </c>
      <c r="J1964" s="1">
        <v>3739.63</v>
      </c>
    </row>
    <row r="1965" spans="2:10" x14ac:dyDescent="0.25">
      <c r="B1965" s="1" t="s">
        <v>3227</v>
      </c>
      <c r="C1965" s="1" t="s">
        <v>6403</v>
      </c>
      <c r="D1965" s="1" t="s">
        <v>6404</v>
      </c>
      <c r="E1965" s="1">
        <v>90</v>
      </c>
      <c r="F1965" s="1" t="s">
        <v>6929</v>
      </c>
      <c r="G1965" s="1" t="s">
        <v>7272</v>
      </c>
      <c r="H1965" s="1" t="s">
        <v>7273</v>
      </c>
      <c r="I1965" s="1" t="s">
        <v>3233</v>
      </c>
      <c r="J1965" s="1">
        <v>6938.54</v>
      </c>
    </row>
    <row r="1966" spans="2:10" x14ac:dyDescent="0.25">
      <c r="B1966" s="1" t="s">
        <v>3227</v>
      </c>
      <c r="C1966" s="1" t="s">
        <v>6403</v>
      </c>
      <c r="D1966" s="1" t="s">
        <v>6404</v>
      </c>
      <c r="E1966" s="1">
        <v>90</v>
      </c>
      <c r="F1966" s="1" t="s">
        <v>6929</v>
      </c>
      <c r="G1966" s="1" t="s">
        <v>7274</v>
      </c>
      <c r="H1966" s="1" t="s">
        <v>7275</v>
      </c>
      <c r="I1966" s="1" t="s">
        <v>3233</v>
      </c>
      <c r="J1966" s="1">
        <v>4834.6099999999997</v>
      </c>
    </row>
    <row r="1967" spans="2:10" x14ac:dyDescent="0.25">
      <c r="B1967" s="1" t="s">
        <v>3227</v>
      </c>
      <c r="C1967" s="1" t="s">
        <v>6403</v>
      </c>
      <c r="D1967" s="1" t="s">
        <v>6404</v>
      </c>
      <c r="E1967" s="1">
        <v>90</v>
      </c>
      <c r="F1967" s="1" t="s">
        <v>6929</v>
      </c>
      <c r="G1967" s="1" t="s">
        <v>7276</v>
      </c>
      <c r="H1967" s="1" t="s">
        <v>7277</v>
      </c>
      <c r="I1967" s="1" t="s">
        <v>3233</v>
      </c>
      <c r="J1967" s="1">
        <v>7791.4</v>
      </c>
    </row>
    <row r="1968" spans="2:10" x14ac:dyDescent="0.25">
      <c r="B1968" s="1" t="s">
        <v>3227</v>
      </c>
      <c r="C1968" s="1" t="s">
        <v>6403</v>
      </c>
      <c r="D1968" s="1" t="s">
        <v>6404</v>
      </c>
      <c r="E1968" s="1">
        <v>90</v>
      </c>
      <c r="F1968" s="1" t="s">
        <v>6929</v>
      </c>
      <c r="G1968" s="1" t="s">
        <v>7278</v>
      </c>
      <c r="H1968" s="1" t="s">
        <v>7279</v>
      </c>
      <c r="I1968" s="1" t="s">
        <v>3233</v>
      </c>
      <c r="J1968" s="1">
        <v>8491.2999999999993</v>
      </c>
    </row>
    <row r="1969" spans="2:10" x14ac:dyDescent="0.25">
      <c r="B1969" s="1" t="s">
        <v>3227</v>
      </c>
      <c r="C1969" s="1" t="s">
        <v>6403</v>
      </c>
      <c r="D1969" s="1" t="s">
        <v>6404</v>
      </c>
      <c r="E1969" s="1">
        <v>90</v>
      </c>
      <c r="F1969" s="1" t="s">
        <v>6929</v>
      </c>
      <c r="G1969" s="1" t="s">
        <v>7280</v>
      </c>
      <c r="H1969" s="1" t="s">
        <v>7281</v>
      </c>
      <c r="I1969" s="1" t="s">
        <v>3233</v>
      </c>
      <c r="J1969" s="1">
        <v>10548.85</v>
      </c>
    </row>
    <row r="1970" spans="2:10" x14ac:dyDescent="0.25">
      <c r="B1970" s="1" t="s">
        <v>3227</v>
      </c>
      <c r="C1970" s="1" t="s">
        <v>6403</v>
      </c>
      <c r="D1970" s="1" t="s">
        <v>6404</v>
      </c>
      <c r="E1970" s="1">
        <v>90</v>
      </c>
      <c r="F1970" s="1" t="s">
        <v>6929</v>
      </c>
      <c r="G1970" s="1" t="s">
        <v>7282</v>
      </c>
      <c r="H1970" s="1" t="s">
        <v>7283</v>
      </c>
      <c r="I1970" s="1" t="s">
        <v>3233</v>
      </c>
      <c r="J1970" s="1">
        <v>7265.83</v>
      </c>
    </row>
    <row r="1971" spans="2:10" x14ac:dyDescent="0.25">
      <c r="B1971" s="1" t="s">
        <v>3227</v>
      </c>
      <c r="C1971" s="1" t="s">
        <v>6403</v>
      </c>
      <c r="D1971" s="1" t="s">
        <v>6404</v>
      </c>
      <c r="E1971" s="1">
        <v>90</v>
      </c>
      <c r="F1971" s="1" t="s">
        <v>6929</v>
      </c>
      <c r="G1971" s="1" t="s">
        <v>7284</v>
      </c>
      <c r="H1971" s="1" t="s">
        <v>7285</v>
      </c>
      <c r="I1971" s="1" t="s">
        <v>3233</v>
      </c>
      <c r="J1971" s="1">
        <v>2399.2399999999998</v>
      </c>
    </row>
    <row r="1972" spans="2:10" x14ac:dyDescent="0.25">
      <c r="B1972" s="1" t="s">
        <v>3227</v>
      </c>
      <c r="C1972" s="1" t="s">
        <v>6403</v>
      </c>
      <c r="D1972" s="1" t="s">
        <v>6404</v>
      </c>
      <c r="E1972" s="1">
        <v>90</v>
      </c>
      <c r="F1972" s="1" t="s">
        <v>6929</v>
      </c>
      <c r="G1972" s="1" t="s">
        <v>7286</v>
      </c>
      <c r="H1972" s="1" t="s">
        <v>7287</v>
      </c>
      <c r="I1972" s="1" t="s">
        <v>3233</v>
      </c>
      <c r="J1972" s="1">
        <v>10007.75</v>
      </c>
    </row>
    <row r="1973" spans="2:10" x14ac:dyDescent="0.25">
      <c r="B1973" s="1" t="s">
        <v>3227</v>
      </c>
      <c r="C1973" s="1" t="s">
        <v>6403</v>
      </c>
      <c r="D1973" s="1" t="s">
        <v>6404</v>
      </c>
      <c r="E1973" s="1">
        <v>90</v>
      </c>
      <c r="F1973" s="1" t="s">
        <v>6929</v>
      </c>
      <c r="G1973" s="1" t="s">
        <v>7288</v>
      </c>
      <c r="H1973" s="1" t="s">
        <v>7289</v>
      </c>
      <c r="I1973" s="1" t="s">
        <v>3233</v>
      </c>
      <c r="J1973" s="1">
        <v>7735.99</v>
      </c>
    </row>
    <row r="1974" spans="2:10" x14ac:dyDescent="0.25">
      <c r="B1974" s="1" t="s">
        <v>3227</v>
      </c>
      <c r="C1974" s="1" t="s">
        <v>6403</v>
      </c>
      <c r="D1974" s="1" t="s">
        <v>6404</v>
      </c>
      <c r="E1974" s="1">
        <v>90</v>
      </c>
      <c r="F1974" s="1" t="s">
        <v>6929</v>
      </c>
      <c r="G1974" s="1" t="s">
        <v>7290</v>
      </c>
      <c r="H1974" s="1" t="s">
        <v>7291</v>
      </c>
      <c r="I1974" s="1" t="s">
        <v>3233</v>
      </c>
      <c r="J1974" s="1">
        <v>4991.8</v>
      </c>
    </row>
    <row r="1975" spans="2:10" x14ac:dyDescent="0.25">
      <c r="B1975" s="1" t="s">
        <v>3227</v>
      </c>
      <c r="C1975" s="1" t="s">
        <v>6403</v>
      </c>
      <c r="D1975" s="1" t="s">
        <v>6404</v>
      </c>
      <c r="E1975" s="1">
        <v>90</v>
      </c>
      <c r="F1975" s="1" t="s">
        <v>6929</v>
      </c>
      <c r="G1975" s="1" t="s">
        <v>7292</v>
      </c>
      <c r="H1975" s="1" t="s">
        <v>7293</v>
      </c>
      <c r="I1975" s="1" t="s">
        <v>3233</v>
      </c>
      <c r="J1975" s="1">
        <v>4991.8</v>
      </c>
    </row>
    <row r="1976" spans="2:10" x14ac:dyDescent="0.25">
      <c r="B1976" s="1" t="s">
        <v>3227</v>
      </c>
      <c r="C1976" s="1" t="s">
        <v>6403</v>
      </c>
      <c r="D1976" s="1" t="s">
        <v>6404</v>
      </c>
      <c r="E1976" s="1">
        <v>90</v>
      </c>
      <c r="F1976" s="1" t="s">
        <v>6929</v>
      </c>
      <c r="G1976" s="1" t="s">
        <v>7294</v>
      </c>
      <c r="H1976" s="1" t="s">
        <v>7295</v>
      </c>
      <c r="I1976" s="1" t="s">
        <v>3233</v>
      </c>
      <c r="J1976" s="1">
        <v>4724.3999999999996</v>
      </c>
    </row>
    <row r="1977" spans="2:10" x14ac:dyDescent="0.25">
      <c r="B1977" s="1" t="s">
        <v>3227</v>
      </c>
      <c r="C1977" s="1" t="s">
        <v>6403</v>
      </c>
      <c r="D1977" s="1" t="s">
        <v>6404</v>
      </c>
      <c r="E1977" s="1">
        <v>90</v>
      </c>
      <c r="F1977" s="1" t="s">
        <v>6929</v>
      </c>
      <c r="G1977" s="1" t="s">
        <v>7296</v>
      </c>
      <c r="H1977" s="1" t="s">
        <v>7297</v>
      </c>
      <c r="I1977" s="1" t="s">
        <v>3233</v>
      </c>
      <c r="J1977" s="1">
        <v>5054.8999999999996</v>
      </c>
    </row>
    <row r="1978" spans="2:10" x14ac:dyDescent="0.25">
      <c r="B1978" s="1" t="s">
        <v>3227</v>
      </c>
      <c r="C1978" s="1" t="s">
        <v>6403</v>
      </c>
      <c r="D1978" s="1" t="s">
        <v>6404</v>
      </c>
      <c r="E1978" s="1">
        <v>90</v>
      </c>
      <c r="F1978" s="1" t="s">
        <v>6929</v>
      </c>
      <c r="G1978" s="1" t="s">
        <v>7298</v>
      </c>
      <c r="H1978" s="1" t="s">
        <v>7299</v>
      </c>
      <c r="I1978" s="1" t="s">
        <v>3233</v>
      </c>
      <c r="J1978" s="1">
        <v>6158.3</v>
      </c>
    </row>
    <row r="1979" spans="2:10" x14ac:dyDescent="0.25">
      <c r="B1979" s="1" t="s">
        <v>3227</v>
      </c>
      <c r="C1979" s="1" t="s">
        <v>6403</v>
      </c>
      <c r="D1979" s="1" t="s">
        <v>6404</v>
      </c>
      <c r="E1979" s="1">
        <v>90</v>
      </c>
      <c r="F1979" s="1" t="s">
        <v>6929</v>
      </c>
      <c r="G1979" s="1" t="s">
        <v>7300</v>
      </c>
      <c r="H1979" s="1" t="s">
        <v>7301</v>
      </c>
      <c r="I1979" s="1" t="s">
        <v>3233</v>
      </c>
      <c r="J1979" s="1">
        <v>6158.3</v>
      </c>
    </row>
    <row r="1980" spans="2:10" x14ac:dyDescent="0.25">
      <c r="B1980" s="1" t="s">
        <v>3227</v>
      </c>
      <c r="C1980" s="1" t="s">
        <v>6403</v>
      </c>
      <c r="D1980" s="1" t="s">
        <v>6404</v>
      </c>
      <c r="E1980" s="1">
        <v>90</v>
      </c>
      <c r="F1980" s="1" t="s">
        <v>6929</v>
      </c>
      <c r="G1980" s="1" t="s">
        <v>7302</v>
      </c>
      <c r="H1980" s="1" t="s">
        <v>7303</v>
      </c>
      <c r="I1980" s="1" t="s">
        <v>3233</v>
      </c>
      <c r="J1980" s="1">
        <v>5745.5</v>
      </c>
    </row>
    <row r="1981" spans="2:10" x14ac:dyDescent="0.25">
      <c r="B1981" s="1" t="s">
        <v>3227</v>
      </c>
      <c r="C1981" s="1" t="s">
        <v>6403</v>
      </c>
      <c r="D1981" s="1" t="s">
        <v>6404</v>
      </c>
      <c r="E1981" s="1">
        <v>90</v>
      </c>
      <c r="F1981" s="1" t="s">
        <v>6929</v>
      </c>
      <c r="G1981" s="1" t="s">
        <v>7304</v>
      </c>
      <c r="H1981" s="1" t="s">
        <v>7305</v>
      </c>
      <c r="I1981" s="1" t="s">
        <v>3233</v>
      </c>
      <c r="J1981" s="1">
        <v>5949.72</v>
      </c>
    </row>
    <row r="1982" spans="2:10" x14ac:dyDescent="0.25">
      <c r="B1982" s="1" t="s">
        <v>3227</v>
      </c>
      <c r="C1982" s="1" t="s">
        <v>6403</v>
      </c>
      <c r="D1982" s="1" t="s">
        <v>6404</v>
      </c>
      <c r="E1982" s="1">
        <v>90</v>
      </c>
      <c r="F1982" s="1" t="s">
        <v>6929</v>
      </c>
      <c r="G1982" s="1" t="s">
        <v>7306</v>
      </c>
      <c r="H1982" s="1" t="s">
        <v>7307</v>
      </c>
      <c r="I1982" s="1" t="s">
        <v>3233</v>
      </c>
      <c r="J1982" s="1">
        <v>4991.8</v>
      </c>
    </row>
    <row r="1983" spans="2:10" x14ac:dyDescent="0.25">
      <c r="B1983" s="1" t="s">
        <v>3227</v>
      </c>
      <c r="C1983" s="1" t="s">
        <v>6403</v>
      </c>
      <c r="D1983" s="1" t="s">
        <v>6404</v>
      </c>
      <c r="E1983" s="1">
        <v>90</v>
      </c>
      <c r="F1983" s="1" t="s">
        <v>6929</v>
      </c>
      <c r="G1983" s="1" t="s">
        <v>7308</v>
      </c>
      <c r="H1983" s="1" t="s">
        <v>7309</v>
      </c>
      <c r="I1983" s="1" t="s">
        <v>3233</v>
      </c>
      <c r="J1983" s="1">
        <v>7324.8</v>
      </c>
    </row>
    <row r="1984" spans="2:10" x14ac:dyDescent="0.25">
      <c r="B1984" s="1" t="s">
        <v>3227</v>
      </c>
      <c r="C1984" s="1" t="s">
        <v>6403</v>
      </c>
      <c r="D1984" s="1" t="s">
        <v>6404</v>
      </c>
      <c r="E1984" s="1">
        <v>90</v>
      </c>
      <c r="F1984" s="1" t="s">
        <v>6929</v>
      </c>
      <c r="G1984" s="1" t="s">
        <v>7310</v>
      </c>
      <c r="H1984" s="1" t="s">
        <v>7311</v>
      </c>
      <c r="I1984" s="1" t="s">
        <v>3233</v>
      </c>
      <c r="J1984" s="1">
        <v>6766.6</v>
      </c>
    </row>
    <row r="1985" spans="2:10" x14ac:dyDescent="0.25">
      <c r="B1985" s="1" t="s">
        <v>3227</v>
      </c>
      <c r="C1985" s="1" t="s">
        <v>6403</v>
      </c>
      <c r="D1985" s="1" t="s">
        <v>6404</v>
      </c>
      <c r="E1985" s="1">
        <v>90</v>
      </c>
      <c r="F1985" s="1" t="s">
        <v>6929</v>
      </c>
      <c r="G1985" s="1" t="s">
        <v>7312</v>
      </c>
      <c r="H1985" s="1" t="s">
        <v>7313</v>
      </c>
      <c r="I1985" s="1" t="s">
        <v>3233</v>
      </c>
      <c r="J1985" s="1">
        <v>7175.04</v>
      </c>
    </row>
    <row r="1986" spans="2:10" x14ac:dyDescent="0.25">
      <c r="B1986" s="1" t="s">
        <v>3227</v>
      </c>
      <c r="C1986" s="1" t="s">
        <v>6403</v>
      </c>
      <c r="D1986" s="1" t="s">
        <v>6404</v>
      </c>
      <c r="E1986" s="1">
        <v>90</v>
      </c>
      <c r="F1986" s="1" t="s">
        <v>6929</v>
      </c>
      <c r="G1986" s="1" t="s">
        <v>7314</v>
      </c>
      <c r="H1986" s="1" t="s">
        <v>7315</v>
      </c>
      <c r="I1986" s="1" t="s">
        <v>3233</v>
      </c>
      <c r="J1986" s="1">
        <v>8491.2999999999993</v>
      </c>
    </row>
    <row r="1987" spans="2:10" x14ac:dyDescent="0.25">
      <c r="B1987" s="1" t="s">
        <v>3227</v>
      </c>
      <c r="C1987" s="1" t="s">
        <v>6403</v>
      </c>
      <c r="D1987" s="1" t="s">
        <v>6404</v>
      </c>
      <c r="E1987" s="1">
        <v>90</v>
      </c>
      <c r="F1987" s="1" t="s">
        <v>6929</v>
      </c>
      <c r="G1987" s="1" t="s">
        <v>7316</v>
      </c>
      <c r="H1987" s="1" t="s">
        <v>7317</v>
      </c>
      <c r="I1987" s="1" t="s">
        <v>3233</v>
      </c>
      <c r="J1987" s="1">
        <v>8491.2999999999993</v>
      </c>
    </row>
    <row r="1988" spans="2:10" x14ac:dyDescent="0.25">
      <c r="B1988" s="1" t="s">
        <v>3227</v>
      </c>
      <c r="C1988" s="1" t="s">
        <v>6403</v>
      </c>
      <c r="D1988" s="1" t="s">
        <v>6404</v>
      </c>
      <c r="E1988" s="1">
        <v>90</v>
      </c>
      <c r="F1988" s="1" t="s">
        <v>6929</v>
      </c>
      <c r="G1988" s="1" t="s">
        <v>7318</v>
      </c>
      <c r="H1988" s="1" t="s">
        <v>7319</v>
      </c>
      <c r="I1988" s="1" t="s">
        <v>3233</v>
      </c>
      <c r="J1988" s="1">
        <v>9764</v>
      </c>
    </row>
    <row r="1989" spans="2:10" x14ac:dyDescent="0.25">
      <c r="B1989" s="1" t="s">
        <v>3227</v>
      </c>
      <c r="C1989" s="1" t="s">
        <v>6403</v>
      </c>
      <c r="D1989" s="1" t="s">
        <v>6404</v>
      </c>
      <c r="E1989" s="1">
        <v>90</v>
      </c>
      <c r="F1989" s="1" t="s">
        <v>6929</v>
      </c>
      <c r="G1989" s="1" t="s">
        <v>7320</v>
      </c>
      <c r="H1989" s="1" t="s">
        <v>7321</v>
      </c>
      <c r="I1989" s="1" t="s">
        <v>3233</v>
      </c>
      <c r="J1989" s="1">
        <v>9657.7999999999993</v>
      </c>
    </row>
    <row r="1990" spans="2:10" x14ac:dyDescent="0.25">
      <c r="B1990" s="1" t="s">
        <v>3227</v>
      </c>
      <c r="C1990" s="1" t="s">
        <v>6403</v>
      </c>
      <c r="D1990" s="1" t="s">
        <v>6404</v>
      </c>
      <c r="E1990" s="1">
        <v>90</v>
      </c>
      <c r="F1990" s="1" t="s">
        <v>6929</v>
      </c>
      <c r="G1990" s="1" t="s">
        <v>7322</v>
      </c>
      <c r="H1990" s="1" t="s">
        <v>7323</v>
      </c>
      <c r="I1990" s="1" t="s">
        <v>3233</v>
      </c>
      <c r="J1990" s="1">
        <v>8808.7999999999993</v>
      </c>
    </row>
    <row r="1991" spans="2:10" x14ac:dyDescent="0.25">
      <c r="B1991" s="1" t="s">
        <v>3227</v>
      </c>
      <c r="C1991" s="1" t="s">
        <v>6403</v>
      </c>
      <c r="D1991" s="1" t="s">
        <v>6404</v>
      </c>
      <c r="E1991" s="1">
        <v>90</v>
      </c>
      <c r="F1991" s="1" t="s">
        <v>6929</v>
      </c>
      <c r="G1991" s="1" t="s">
        <v>7324</v>
      </c>
      <c r="H1991" s="1" t="s">
        <v>7325</v>
      </c>
      <c r="I1991" s="1" t="s">
        <v>3233</v>
      </c>
      <c r="J1991" s="1">
        <v>10007.75</v>
      </c>
    </row>
    <row r="1992" spans="2:10" x14ac:dyDescent="0.25">
      <c r="B1992" s="1" t="s">
        <v>3227</v>
      </c>
      <c r="C1992" s="1" t="s">
        <v>6403</v>
      </c>
      <c r="D1992" s="1" t="s">
        <v>6404</v>
      </c>
      <c r="E1992" s="1">
        <v>90</v>
      </c>
      <c r="F1992" s="1" t="s">
        <v>6929</v>
      </c>
      <c r="G1992" s="1" t="s">
        <v>7326</v>
      </c>
      <c r="H1992" s="1" t="s">
        <v>7327</v>
      </c>
      <c r="I1992" s="1" t="s">
        <v>3233</v>
      </c>
      <c r="J1992" s="1">
        <v>9217.24</v>
      </c>
    </row>
    <row r="1993" spans="2:10" x14ac:dyDescent="0.25">
      <c r="B1993" s="1" t="s">
        <v>3227</v>
      </c>
      <c r="C1993" s="1" t="s">
        <v>6403</v>
      </c>
      <c r="D1993" s="1" t="s">
        <v>6404</v>
      </c>
      <c r="E1993" s="1">
        <v>90</v>
      </c>
      <c r="F1993" s="1" t="s">
        <v>6929</v>
      </c>
      <c r="G1993" s="1" t="s">
        <v>7328</v>
      </c>
      <c r="H1993" s="1" t="s">
        <v>7329</v>
      </c>
      <c r="I1993" s="1" t="s">
        <v>3233</v>
      </c>
      <c r="J1993" s="1">
        <v>4991.8</v>
      </c>
    </row>
    <row r="1994" spans="2:10" x14ac:dyDescent="0.25">
      <c r="B1994" s="1" t="s">
        <v>3227</v>
      </c>
      <c r="C1994" s="1" t="s">
        <v>6403</v>
      </c>
      <c r="D1994" s="1" t="s">
        <v>6404</v>
      </c>
      <c r="E1994" s="1">
        <v>90</v>
      </c>
      <c r="F1994" s="1" t="s">
        <v>6929</v>
      </c>
      <c r="G1994" s="1" t="s">
        <v>7330</v>
      </c>
      <c r="H1994" s="1" t="s">
        <v>7331</v>
      </c>
      <c r="I1994" s="1" t="s">
        <v>3233</v>
      </c>
      <c r="J1994" s="1">
        <v>11990.8</v>
      </c>
    </row>
    <row r="1995" spans="2:10" x14ac:dyDescent="0.25">
      <c r="B1995" s="1" t="s">
        <v>3227</v>
      </c>
      <c r="C1995" s="1" t="s">
        <v>6403</v>
      </c>
      <c r="D1995" s="1" t="s">
        <v>6404</v>
      </c>
      <c r="E1995" s="1">
        <v>90</v>
      </c>
      <c r="F1995" s="1" t="s">
        <v>6929</v>
      </c>
      <c r="G1995" s="1" t="s">
        <v>7332</v>
      </c>
      <c r="H1995" s="1" t="s">
        <v>7333</v>
      </c>
      <c r="I1995" s="1" t="s">
        <v>3233</v>
      </c>
      <c r="J1995" s="1">
        <v>3825.3</v>
      </c>
    </row>
    <row r="1996" spans="2:10" x14ac:dyDescent="0.25">
      <c r="B1996" s="1" t="s">
        <v>3227</v>
      </c>
      <c r="C1996" s="1" t="s">
        <v>6403</v>
      </c>
      <c r="D1996" s="1" t="s">
        <v>6404</v>
      </c>
      <c r="E1996" s="1">
        <v>90</v>
      </c>
      <c r="F1996" s="1" t="s">
        <v>6929</v>
      </c>
      <c r="G1996" s="1" t="s">
        <v>7334</v>
      </c>
      <c r="H1996" s="1" t="s">
        <v>7335</v>
      </c>
      <c r="I1996" s="1" t="s">
        <v>3233</v>
      </c>
      <c r="J1996" s="1">
        <v>3485.2</v>
      </c>
    </row>
    <row r="1997" spans="2:10" x14ac:dyDescent="0.25">
      <c r="B1997" s="1" t="s">
        <v>3227</v>
      </c>
      <c r="C1997" s="1" t="s">
        <v>6403</v>
      </c>
      <c r="D1997" s="1" t="s">
        <v>6404</v>
      </c>
      <c r="E1997" s="1">
        <v>90</v>
      </c>
      <c r="F1997" s="1" t="s">
        <v>6929</v>
      </c>
      <c r="G1997" s="1" t="s">
        <v>7336</v>
      </c>
      <c r="H1997" s="1" t="s">
        <v>7337</v>
      </c>
      <c r="I1997" s="1" t="s">
        <v>3233</v>
      </c>
      <c r="J1997" s="1">
        <v>14323.8</v>
      </c>
    </row>
    <row r="1998" spans="2:10" x14ac:dyDescent="0.25">
      <c r="B1998" s="1" t="s">
        <v>3227</v>
      </c>
      <c r="C1998" s="1" t="s">
        <v>6403</v>
      </c>
      <c r="D1998" s="1" t="s">
        <v>6404</v>
      </c>
      <c r="E1998" s="1">
        <v>90</v>
      </c>
      <c r="F1998" s="1" t="s">
        <v>6929</v>
      </c>
      <c r="G1998" s="1" t="s">
        <v>7338</v>
      </c>
      <c r="H1998" s="1" t="s">
        <v>7339</v>
      </c>
      <c r="I1998" s="1" t="s">
        <v>3233</v>
      </c>
      <c r="J1998" s="1">
        <v>14323.8</v>
      </c>
    </row>
    <row r="1999" spans="2:10" x14ac:dyDescent="0.25">
      <c r="B1999" s="1" t="s">
        <v>3227</v>
      </c>
      <c r="C1999" s="1" t="s">
        <v>6403</v>
      </c>
      <c r="D1999" s="1" t="s">
        <v>6404</v>
      </c>
      <c r="E1999" s="1">
        <v>90</v>
      </c>
      <c r="F1999" s="1" t="s">
        <v>6929</v>
      </c>
      <c r="G1999" s="1" t="s">
        <v>7340</v>
      </c>
      <c r="H1999" s="1" t="s">
        <v>7341</v>
      </c>
      <c r="I1999" s="1" t="s">
        <v>3233</v>
      </c>
      <c r="J1999" s="1">
        <v>15490.3</v>
      </c>
    </row>
    <row r="2000" spans="2:10" x14ac:dyDescent="0.25">
      <c r="B2000" s="1" t="s">
        <v>3227</v>
      </c>
      <c r="C2000" s="1" t="s">
        <v>6403</v>
      </c>
      <c r="D2000" s="1" t="s">
        <v>6404</v>
      </c>
      <c r="E2000" s="1">
        <v>90</v>
      </c>
      <c r="F2000" s="1" t="s">
        <v>6929</v>
      </c>
      <c r="G2000" s="1" t="s">
        <v>7342</v>
      </c>
      <c r="H2000" s="1" t="s">
        <v>7343</v>
      </c>
      <c r="I2000" s="1" t="s">
        <v>3233</v>
      </c>
      <c r="J2000" s="1">
        <v>4525.2</v>
      </c>
    </row>
    <row r="2001" spans="2:10" x14ac:dyDescent="0.25">
      <c r="B2001" s="1" t="s">
        <v>3227</v>
      </c>
      <c r="C2001" s="1" t="s">
        <v>6403</v>
      </c>
      <c r="D2001" s="1" t="s">
        <v>6404</v>
      </c>
      <c r="E2001" s="1">
        <v>90</v>
      </c>
      <c r="F2001" s="1" t="s">
        <v>6929</v>
      </c>
      <c r="G2001" s="1" t="s">
        <v>7344</v>
      </c>
      <c r="H2001" s="1" t="s">
        <v>7345</v>
      </c>
      <c r="I2001" s="1" t="s">
        <v>3233</v>
      </c>
      <c r="J2001" s="1">
        <v>4525.2</v>
      </c>
    </row>
    <row r="2002" spans="2:10" x14ac:dyDescent="0.25">
      <c r="B2002" s="1" t="s">
        <v>3227</v>
      </c>
      <c r="C2002" s="1" t="s">
        <v>6403</v>
      </c>
      <c r="D2002" s="1" t="s">
        <v>6404</v>
      </c>
      <c r="E2002" s="1">
        <v>90</v>
      </c>
      <c r="F2002" s="1" t="s">
        <v>6929</v>
      </c>
      <c r="G2002" s="1" t="s">
        <v>7346</v>
      </c>
      <c r="H2002" s="1" t="s">
        <v>7347</v>
      </c>
      <c r="I2002" s="1" t="s">
        <v>3233</v>
      </c>
      <c r="J2002" s="1">
        <v>4315.96</v>
      </c>
    </row>
    <row r="2003" spans="2:10" x14ac:dyDescent="0.25">
      <c r="B2003" s="1" t="s">
        <v>3227</v>
      </c>
      <c r="C2003" s="1" t="s">
        <v>6403</v>
      </c>
      <c r="D2003" s="1" t="s">
        <v>6404</v>
      </c>
      <c r="E2003" s="1">
        <v>90</v>
      </c>
      <c r="F2003" s="1" t="s">
        <v>6929</v>
      </c>
      <c r="G2003" s="1" t="s">
        <v>7348</v>
      </c>
      <c r="H2003" s="1" t="s">
        <v>7349</v>
      </c>
      <c r="I2003" s="1" t="s">
        <v>3233</v>
      </c>
      <c r="J2003" s="1">
        <v>1572.69</v>
      </c>
    </row>
    <row r="2004" spans="2:10" x14ac:dyDescent="0.25">
      <c r="B2004" s="1" t="s">
        <v>3227</v>
      </c>
      <c r="C2004" s="1" t="s">
        <v>6403</v>
      </c>
      <c r="D2004" s="1" t="s">
        <v>6404</v>
      </c>
      <c r="E2004" s="1">
        <v>90</v>
      </c>
      <c r="F2004" s="1" t="s">
        <v>6929</v>
      </c>
      <c r="G2004" s="1" t="s">
        <v>7350</v>
      </c>
      <c r="H2004" s="1" t="s">
        <v>7351</v>
      </c>
      <c r="I2004" s="1" t="s">
        <v>3233</v>
      </c>
      <c r="J2004" s="1">
        <v>5054.8999999999996</v>
      </c>
    </row>
    <row r="2005" spans="2:10" x14ac:dyDescent="0.25">
      <c r="B2005" s="1" t="s">
        <v>3227</v>
      </c>
      <c r="C2005" s="1" t="s">
        <v>6403</v>
      </c>
      <c r="D2005" s="1" t="s">
        <v>6404</v>
      </c>
      <c r="E2005" s="1">
        <v>90</v>
      </c>
      <c r="F2005" s="1" t="s">
        <v>6929</v>
      </c>
      <c r="G2005" s="1" t="s">
        <v>7352</v>
      </c>
      <c r="H2005" s="1" t="s">
        <v>7353</v>
      </c>
      <c r="I2005" s="1" t="s">
        <v>3233</v>
      </c>
      <c r="J2005" s="1">
        <v>2671.58</v>
      </c>
    </row>
    <row r="2006" spans="2:10" x14ac:dyDescent="0.25">
      <c r="B2006" s="1" t="s">
        <v>3227</v>
      </c>
      <c r="C2006" s="1" t="s">
        <v>6403</v>
      </c>
      <c r="D2006" s="1" t="s">
        <v>6404</v>
      </c>
      <c r="E2006" s="1">
        <v>90</v>
      </c>
      <c r="F2006" s="1" t="s">
        <v>6929</v>
      </c>
      <c r="G2006" s="1" t="s">
        <v>7354</v>
      </c>
      <c r="H2006" s="1" t="s">
        <v>7355</v>
      </c>
      <c r="I2006" s="1" t="s">
        <v>3233</v>
      </c>
      <c r="J2006" s="1">
        <v>2671.58</v>
      </c>
    </row>
    <row r="2007" spans="2:10" x14ac:dyDescent="0.25">
      <c r="B2007" s="1" t="s">
        <v>3227</v>
      </c>
      <c r="C2007" s="1" t="s">
        <v>6403</v>
      </c>
      <c r="D2007" s="1" t="s">
        <v>6404</v>
      </c>
      <c r="E2007" s="1">
        <v>90</v>
      </c>
      <c r="F2007" s="1" t="s">
        <v>6929</v>
      </c>
      <c r="G2007" s="1" t="s">
        <v>7356</v>
      </c>
      <c r="H2007" s="1" t="s">
        <v>7357</v>
      </c>
      <c r="I2007" s="1" t="s">
        <v>3233</v>
      </c>
      <c r="J2007" s="1">
        <v>5234.95</v>
      </c>
    </row>
    <row r="2008" spans="2:10" x14ac:dyDescent="0.25">
      <c r="B2008" s="1" t="s">
        <v>3227</v>
      </c>
      <c r="C2008" s="1" t="s">
        <v>6403</v>
      </c>
      <c r="D2008" s="1" t="s">
        <v>6404</v>
      </c>
      <c r="E2008" s="1">
        <v>90</v>
      </c>
      <c r="F2008" s="1" t="s">
        <v>6929</v>
      </c>
      <c r="G2008" s="1" t="s">
        <v>7358</v>
      </c>
      <c r="H2008" s="1" t="s">
        <v>7359</v>
      </c>
      <c r="I2008" s="1" t="s">
        <v>3233</v>
      </c>
      <c r="J2008" s="1">
        <v>2757.33</v>
      </c>
    </row>
    <row r="2009" spans="2:10" x14ac:dyDescent="0.25">
      <c r="B2009" s="1" t="s">
        <v>3227</v>
      </c>
      <c r="C2009" s="1" t="s">
        <v>6403</v>
      </c>
      <c r="D2009" s="1" t="s">
        <v>6404</v>
      </c>
      <c r="E2009" s="1">
        <v>90</v>
      </c>
      <c r="F2009" s="1" t="s">
        <v>6929</v>
      </c>
      <c r="G2009" s="1" t="s">
        <v>7360</v>
      </c>
      <c r="H2009" s="1" t="s">
        <v>7361</v>
      </c>
      <c r="I2009" s="1" t="s">
        <v>3233</v>
      </c>
      <c r="J2009" s="1">
        <v>2795.22</v>
      </c>
    </row>
    <row r="2010" spans="2:10" x14ac:dyDescent="0.25">
      <c r="B2010" s="1" t="s">
        <v>3227</v>
      </c>
      <c r="C2010" s="1" t="s">
        <v>6403</v>
      </c>
      <c r="D2010" s="1" t="s">
        <v>6404</v>
      </c>
      <c r="E2010" s="1">
        <v>90</v>
      </c>
      <c r="F2010" s="1" t="s">
        <v>6929</v>
      </c>
      <c r="G2010" s="1" t="s">
        <v>7362</v>
      </c>
      <c r="H2010" s="1" t="s">
        <v>7363</v>
      </c>
      <c r="I2010" s="1" t="s">
        <v>3233</v>
      </c>
      <c r="J2010" s="1">
        <v>5745.5</v>
      </c>
    </row>
    <row r="2011" spans="2:10" x14ac:dyDescent="0.25">
      <c r="B2011" s="1" t="s">
        <v>3227</v>
      </c>
      <c r="C2011" s="1" t="s">
        <v>6403</v>
      </c>
      <c r="D2011" s="1" t="s">
        <v>6404</v>
      </c>
      <c r="E2011" s="1">
        <v>90</v>
      </c>
      <c r="F2011" s="1" t="s">
        <v>6929</v>
      </c>
      <c r="G2011" s="1" t="s">
        <v>7364</v>
      </c>
      <c r="H2011" s="1" t="s">
        <v>7365</v>
      </c>
      <c r="I2011" s="1" t="s">
        <v>3233</v>
      </c>
      <c r="J2011" s="1">
        <v>6133.5</v>
      </c>
    </row>
    <row r="2012" spans="2:10" x14ac:dyDescent="0.25">
      <c r="B2012" s="1" t="s">
        <v>3227</v>
      </c>
      <c r="C2012" s="1" t="s">
        <v>6403</v>
      </c>
      <c r="D2012" s="1" t="s">
        <v>6404</v>
      </c>
      <c r="E2012" s="1">
        <v>90</v>
      </c>
      <c r="F2012" s="1" t="s">
        <v>6929</v>
      </c>
      <c r="G2012" s="1" t="s">
        <v>7366</v>
      </c>
      <c r="H2012" s="1" t="s">
        <v>7367</v>
      </c>
      <c r="I2012" s="1" t="s">
        <v>3233</v>
      </c>
      <c r="J2012" s="1">
        <v>6256.05</v>
      </c>
    </row>
    <row r="2013" spans="2:10" x14ac:dyDescent="0.25">
      <c r="B2013" s="1" t="s">
        <v>3227</v>
      </c>
      <c r="C2013" s="1" t="s">
        <v>6403</v>
      </c>
      <c r="D2013" s="1" t="s">
        <v>6404</v>
      </c>
      <c r="E2013" s="1">
        <v>90</v>
      </c>
      <c r="F2013" s="1" t="s">
        <v>6929</v>
      </c>
      <c r="G2013" s="1" t="s">
        <v>7368</v>
      </c>
      <c r="H2013" s="1" t="s">
        <v>7369</v>
      </c>
      <c r="I2013" s="1" t="s">
        <v>3233</v>
      </c>
      <c r="J2013" s="1">
        <v>8194.2999999999993</v>
      </c>
    </row>
    <row r="2014" spans="2:10" x14ac:dyDescent="0.25">
      <c r="B2014" s="1" t="s">
        <v>3227</v>
      </c>
      <c r="C2014" s="1" t="s">
        <v>6403</v>
      </c>
      <c r="D2014" s="1" t="s">
        <v>6404</v>
      </c>
      <c r="E2014" s="1">
        <v>90</v>
      </c>
      <c r="F2014" s="1" t="s">
        <v>6929</v>
      </c>
      <c r="G2014" s="1" t="s">
        <v>7370</v>
      </c>
      <c r="H2014" s="1" t="s">
        <v>7371</v>
      </c>
      <c r="I2014" s="1" t="s">
        <v>3233</v>
      </c>
      <c r="J2014" s="1">
        <v>7908.05</v>
      </c>
    </row>
    <row r="2015" spans="2:10" x14ac:dyDescent="0.25">
      <c r="B2015" s="1" t="s">
        <v>3227</v>
      </c>
      <c r="C2015" s="1" t="s">
        <v>6403</v>
      </c>
      <c r="D2015" s="1" t="s">
        <v>6404</v>
      </c>
      <c r="E2015" s="1">
        <v>90</v>
      </c>
      <c r="F2015" s="1" t="s">
        <v>6929</v>
      </c>
      <c r="G2015" s="1" t="s">
        <v>7372</v>
      </c>
      <c r="H2015" s="1" t="s">
        <v>7373</v>
      </c>
      <c r="I2015" s="1" t="s">
        <v>3233</v>
      </c>
      <c r="J2015" s="1">
        <v>5054.8999999999996</v>
      </c>
    </row>
    <row r="2016" spans="2:10" x14ac:dyDescent="0.25">
      <c r="B2016" s="1" t="s">
        <v>3227</v>
      </c>
      <c r="C2016" s="1" t="s">
        <v>6403</v>
      </c>
      <c r="D2016" s="1" t="s">
        <v>6404</v>
      </c>
      <c r="E2016" s="1">
        <v>90</v>
      </c>
      <c r="F2016" s="1" t="s">
        <v>6929</v>
      </c>
      <c r="G2016" s="1" t="s">
        <v>7374</v>
      </c>
      <c r="H2016" s="1" t="s">
        <v>6963</v>
      </c>
      <c r="I2016" s="1" t="s">
        <v>3233</v>
      </c>
      <c r="J2016" s="1">
        <v>8979.15</v>
      </c>
    </row>
    <row r="2017" spans="2:10" x14ac:dyDescent="0.25">
      <c r="B2017" s="1" t="s">
        <v>3227</v>
      </c>
      <c r="C2017" s="1" t="s">
        <v>6403</v>
      </c>
      <c r="D2017" s="1" t="s">
        <v>6404</v>
      </c>
      <c r="E2017" s="1">
        <v>90</v>
      </c>
      <c r="F2017" s="1" t="s">
        <v>6929</v>
      </c>
      <c r="G2017" s="1" t="s">
        <v>7375</v>
      </c>
      <c r="H2017" s="1" t="s">
        <v>7376</v>
      </c>
      <c r="I2017" s="1" t="s">
        <v>3233</v>
      </c>
      <c r="J2017" s="1">
        <v>3192.75</v>
      </c>
    </row>
    <row r="2018" spans="2:10" x14ac:dyDescent="0.25">
      <c r="B2018" s="1" t="s">
        <v>3227</v>
      </c>
      <c r="C2018" s="1" t="s">
        <v>6403</v>
      </c>
      <c r="D2018" s="1" t="s">
        <v>6404</v>
      </c>
      <c r="E2018" s="1">
        <v>90</v>
      </c>
      <c r="F2018" s="1" t="s">
        <v>6929</v>
      </c>
      <c r="G2018" s="1" t="s">
        <v>7377</v>
      </c>
      <c r="H2018" s="1" t="s">
        <v>7378</v>
      </c>
      <c r="I2018" s="1" t="s">
        <v>3233</v>
      </c>
      <c r="J2018" s="1">
        <v>3294.86</v>
      </c>
    </row>
    <row r="2019" spans="2:10" x14ac:dyDescent="0.25">
      <c r="B2019" s="1" t="s">
        <v>3227</v>
      </c>
      <c r="C2019" s="1" t="s">
        <v>6403</v>
      </c>
      <c r="D2019" s="1" t="s">
        <v>6404</v>
      </c>
      <c r="E2019" s="1">
        <v>90</v>
      </c>
      <c r="F2019" s="1" t="s">
        <v>6929</v>
      </c>
      <c r="G2019" s="1" t="s">
        <v>7379</v>
      </c>
      <c r="H2019" s="1" t="s">
        <v>7380</v>
      </c>
      <c r="I2019" s="1" t="s">
        <v>3233</v>
      </c>
      <c r="J2019" s="1">
        <v>8808.7999999999993</v>
      </c>
    </row>
    <row r="2020" spans="2:10" x14ac:dyDescent="0.25">
      <c r="B2020" s="1" t="s">
        <v>3227</v>
      </c>
      <c r="C2020" s="1" t="s">
        <v>6403</v>
      </c>
      <c r="D2020" s="1" t="s">
        <v>6404</v>
      </c>
      <c r="E2020" s="1">
        <v>90</v>
      </c>
      <c r="F2020" s="1" t="s">
        <v>6929</v>
      </c>
      <c r="G2020" s="1" t="s">
        <v>7381</v>
      </c>
      <c r="H2020" s="1" t="s">
        <v>7382</v>
      </c>
      <c r="I2020" s="1" t="s">
        <v>3233</v>
      </c>
      <c r="J2020" s="1">
        <v>10124.4</v>
      </c>
    </row>
    <row r="2021" spans="2:10" x14ac:dyDescent="0.25">
      <c r="B2021" s="1" t="s">
        <v>3227</v>
      </c>
      <c r="C2021" s="1" t="s">
        <v>6403</v>
      </c>
      <c r="D2021" s="1" t="s">
        <v>6404</v>
      </c>
      <c r="E2021" s="1">
        <v>90</v>
      </c>
      <c r="F2021" s="1" t="s">
        <v>6929</v>
      </c>
      <c r="G2021" s="1" t="s">
        <v>7383</v>
      </c>
      <c r="H2021" s="1" t="s">
        <v>7384</v>
      </c>
      <c r="I2021" s="1" t="s">
        <v>3233</v>
      </c>
      <c r="J2021" s="1">
        <v>10124.4</v>
      </c>
    </row>
    <row r="2022" spans="2:10" x14ac:dyDescent="0.25">
      <c r="B2022" s="1" t="s">
        <v>3227</v>
      </c>
      <c r="C2022" s="1" t="s">
        <v>6403</v>
      </c>
      <c r="D2022" s="1" t="s">
        <v>6404</v>
      </c>
      <c r="E2022" s="1">
        <v>90</v>
      </c>
      <c r="F2022" s="1" t="s">
        <v>6929</v>
      </c>
      <c r="G2022" s="1" t="s">
        <v>7385</v>
      </c>
      <c r="H2022" s="1" t="s">
        <v>7386</v>
      </c>
      <c r="I2022" s="1" t="s">
        <v>3233</v>
      </c>
      <c r="J2022" s="1">
        <v>3592</v>
      </c>
    </row>
    <row r="2023" spans="2:10" x14ac:dyDescent="0.25">
      <c r="B2023" s="1" t="s">
        <v>3227</v>
      </c>
      <c r="C2023" s="1" t="s">
        <v>6403</v>
      </c>
      <c r="D2023" s="1" t="s">
        <v>6404</v>
      </c>
      <c r="E2023" s="1">
        <v>90</v>
      </c>
      <c r="F2023" s="1" t="s">
        <v>6929</v>
      </c>
      <c r="G2023" s="1" t="s">
        <v>7387</v>
      </c>
      <c r="H2023" s="1" t="s">
        <v>7388</v>
      </c>
      <c r="I2023" s="1" t="s">
        <v>3233</v>
      </c>
      <c r="J2023" s="1">
        <v>3592</v>
      </c>
    </row>
    <row r="2024" spans="2:10" x14ac:dyDescent="0.25">
      <c r="B2024" s="1" t="s">
        <v>3227</v>
      </c>
      <c r="C2024" s="1" t="s">
        <v>6403</v>
      </c>
      <c r="D2024" s="1" t="s">
        <v>6404</v>
      </c>
      <c r="E2024" s="1">
        <v>90</v>
      </c>
      <c r="F2024" s="1" t="s">
        <v>6929</v>
      </c>
      <c r="G2024" s="1" t="s">
        <v>7389</v>
      </c>
      <c r="H2024" s="1" t="s">
        <v>7390</v>
      </c>
      <c r="I2024" s="1" t="s">
        <v>3233</v>
      </c>
      <c r="J2024" s="1">
        <v>3499.08</v>
      </c>
    </row>
    <row r="2025" spans="2:10" x14ac:dyDescent="0.25">
      <c r="B2025" s="1" t="s">
        <v>3227</v>
      </c>
      <c r="C2025" s="1" t="s">
        <v>6403</v>
      </c>
      <c r="D2025" s="1" t="s">
        <v>6404</v>
      </c>
      <c r="E2025" s="1">
        <v>90</v>
      </c>
      <c r="F2025" s="1" t="s">
        <v>6929</v>
      </c>
      <c r="G2025" s="1" t="s">
        <v>7391</v>
      </c>
      <c r="H2025" s="1" t="s">
        <v>7392</v>
      </c>
      <c r="I2025" s="1" t="s">
        <v>3233</v>
      </c>
      <c r="J2025" s="1">
        <v>3171.26</v>
      </c>
    </row>
    <row r="2026" spans="2:10" x14ac:dyDescent="0.25">
      <c r="B2026" s="1" t="s">
        <v>3227</v>
      </c>
      <c r="C2026" s="1" t="s">
        <v>6403</v>
      </c>
      <c r="D2026" s="1" t="s">
        <v>6404</v>
      </c>
      <c r="E2026" s="1">
        <v>90</v>
      </c>
      <c r="F2026" s="1" t="s">
        <v>6929</v>
      </c>
      <c r="G2026" s="1" t="s">
        <v>7393</v>
      </c>
      <c r="H2026" s="1" t="s">
        <v>7394</v>
      </c>
      <c r="I2026" s="1" t="s">
        <v>3233</v>
      </c>
      <c r="J2026" s="1">
        <v>3974.71</v>
      </c>
    </row>
    <row r="2027" spans="2:10" x14ac:dyDescent="0.25">
      <c r="B2027" s="1" t="s">
        <v>3227</v>
      </c>
      <c r="C2027" s="1" t="s">
        <v>6403</v>
      </c>
      <c r="D2027" s="1" t="s">
        <v>6404</v>
      </c>
      <c r="E2027" s="1">
        <v>90</v>
      </c>
      <c r="F2027" s="1" t="s">
        <v>6929</v>
      </c>
      <c r="G2027" s="1" t="s">
        <v>7395</v>
      </c>
      <c r="H2027" s="1" t="s">
        <v>7396</v>
      </c>
      <c r="I2027" s="1" t="s">
        <v>3233</v>
      </c>
      <c r="J2027" s="1">
        <v>3171.26</v>
      </c>
    </row>
    <row r="2028" spans="2:10" x14ac:dyDescent="0.25">
      <c r="B2028" s="1" t="s">
        <v>3227</v>
      </c>
      <c r="C2028" s="1" t="s">
        <v>6403</v>
      </c>
      <c r="D2028" s="1" t="s">
        <v>6404</v>
      </c>
      <c r="E2028" s="1">
        <v>90</v>
      </c>
      <c r="F2028" s="1" t="s">
        <v>6929</v>
      </c>
      <c r="G2028" s="1" t="s">
        <v>7397</v>
      </c>
      <c r="H2028" s="1" t="s">
        <v>7398</v>
      </c>
      <c r="I2028" s="1" t="s">
        <v>3233</v>
      </c>
      <c r="J2028" s="1">
        <v>3703.3</v>
      </c>
    </row>
    <row r="2029" spans="2:10" x14ac:dyDescent="0.25">
      <c r="B2029" s="1" t="s">
        <v>3227</v>
      </c>
      <c r="C2029" s="1" t="s">
        <v>6403</v>
      </c>
      <c r="D2029" s="1" t="s">
        <v>6404</v>
      </c>
      <c r="E2029" s="1">
        <v>90</v>
      </c>
      <c r="F2029" s="1" t="s">
        <v>6929</v>
      </c>
      <c r="G2029" s="1" t="s">
        <v>7399</v>
      </c>
      <c r="H2029" s="1" t="s">
        <v>7400</v>
      </c>
      <c r="I2029" s="1" t="s">
        <v>3233</v>
      </c>
      <c r="J2029" s="1">
        <v>3485.2</v>
      </c>
    </row>
    <row r="2030" spans="2:10" x14ac:dyDescent="0.25">
      <c r="B2030" s="1" t="s">
        <v>3227</v>
      </c>
      <c r="C2030" s="1" t="s">
        <v>6403</v>
      </c>
      <c r="D2030" s="1" t="s">
        <v>6404</v>
      </c>
      <c r="E2030" s="1">
        <v>90</v>
      </c>
      <c r="F2030" s="1" t="s">
        <v>6929</v>
      </c>
      <c r="G2030" s="1" t="s">
        <v>7401</v>
      </c>
      <c r="H2030" s="1" t="s">
        <v>7402</v>
      </c>
      <c r="I2030" s="1" t="s">
        <v>3233</v>
      </c>
      <c r="J2030" s="1">
        <v>4213.8500000000004</v>
      </c>
    </row>
    <row r="2031" spans="2:10" x14ac:dyDescent="0.25">
      <c r="B2031" s="1" t="s">
        <v>3227</v>
      </c>
      <c r="C2031" s="1" t="s">
        <v>6403</v>
      </c>
      <c r="D2031" s="1" t="s">
        <v>6404</v>
      </c>
      <c r="E2031" s="1">
        <v>90</v>
      </c>
      <c r="F2031" s="1" t="s">
        <v>6929</v>
      </c>
      <c r="G2031" s="1" t="s">
        <v>7403</v>
      </c>
      <c r="H2031" s="1" t="s">
        <v>7404</v>
      </c>
      <c r="I2031" s="1" t="s">
        <v>3233</v>
      </c>
      <c r="J2031" s="1">
        <v>4213.8500000000004</v>
      </c>
    </row>
    <row r="2032" spans="2:10" x14ac:dyDescent="0.25">
      <c r="B2032" s="1" t="s">
        <v>3227</v>
      </c>
      <c r="C2032" s="1" t="s">
        <v>6403</v>
      </c>
      <c r="D2032" s="1" t="s">
        <v>6404</v>
      </c>
      <c r="E2032" s="1">
        <v>90</v>
      </c>
      <c r="F2032" s="1" t="s">
        <v>6929</v>
      </c>
      <c r="G2032" s="1" t="s">
        <v>7405</v>
      </c>
      <c r="H2032" s="1" t="s">
        <v>7406</v>
      </c>
      <c r="I2032" s="1" t="s">
        <v>3233</v>
      </c>
      <c r="J2032" s="1">
        <v>4213.8500000000004</v>
      </c>
    </row>
    <row r="2033" spans="2:10" x14ac:dyDescent="0.25">
      <c r="B2033" s="1" t="s">
        <v>3227</v>
      </c>
      <c r="C2033" s="1" t="s">
        <v>6403</v>
      </c>
      <c r="D2033" s="1" t="s">
        <v>6404</v>
      </c>
      <c r="E2033" s="1">
        <v>90</v>
      </c>
      <c r="F2033" s="1" t="s">
        <v>6929</v>
      </c>
      <c r="G2033" s="1" t="s">
        <v>7407</v>
      </c>
      <c r="H2033" s="1" t="s">
        <v>7408</v>
      </c>
      <c r="I2033" s="1" t="s">
        <v>3233</v>
      </c>
      <c r="J2033" s="1">
        <v>4525.2</v>
      </c>
    </row>
    <row r="2034" spans="2:10" x14ac:dyDescent="0.25">
      <c r="B2034" s="1" t="s">
        <v>3227</v>
      </c>
      <c r="C2034" s="1" t="s">
        <v>6403</v>
      </c>
      <c r="D2034" s="1" t="s">
        <v>6404</v>
      </c>
      <c r="E2034" s="1">
        <v>90</v>
      </c>
      <c r="F2034" s="1" t="s">
        <v>6929</v>
      </c>
      <c r="G2034" s="1" t="s">
        <v>7409</v>
      </c>
      <c r="H2034" s="1" t="s">
        <v>7410</v>
      </c>
      <c r="I2034" s="1" t="s">
        <v>3233</v>
      </c>
      <c r="J2034" s="1">
        <v>4315.96</v>
      </c>
    </row>
    <row r="2035" spans="2:10" x14ac:dyDescent="0.25">
      <c r="B2035" s="1" t="s">
        <v>3227</v>
      </c>
      <c r="C2035" s="1" t="s">
        <v>6403</v>
      </c>
      <c r="D2035" s="1" t="s">
        <v>6404</v>
      </c>
      <c r="E2035" s="1">
        <v>90</v>
      </c>
      <c r="F2035" s="1" t="s">
        <v>6929</v>
      </c>
      <c r="G2035" s="1" t="s">
        <v>7411</v>
      </c>
      <c r="H2035" s="1" t="s">
        <v>7412</v>
      </c>
      <c r="I2035" s="1" t="s">
        <v>3233</v>
      </c>
      <c r="J2035" s="1">
        <v>4315.96</v>
      </c>
    </row>
    <row r="2036" spans="2:10" x14ac:dyDescent="0.25">
      <c r="B2036" s="1" t="s">
        <v>3227</v>
      </c>
      <c r="C2036" s="1" t="s">
        <v>6403</v>
      </c>
      <c r="D2036" s="1" t="s">
        <v>6404</v>
      </c>
      <c r="E2036" s="1">
        <v>90</v>
      </c>
      <c r="F2036" s="1" t="s">
        <v>6929</v>
      </c>
      <c r="G2036" s="1" t="s">
        <v>7413</v>
      </c>
      <c r="H2036" s="1" t="s">
        <v>7414</v>
      </c>
      <c r="I2036" s="1" t="s">
        <v>3233</v>
      </c>
      <c r="J2036" s="1">
        <v>4520.18</v>
      </c>
    </row>
    <row r="2037" spans="2:10" x14ac:dyDescent="0.25">
      <c r="B2037" s="1" t="s">
        <v>3227</v>
      </c>
      <c r="C2037" s="1" t="s">
        <v>6403</v>
      </c>
      <c r="D2037" s="1" t="s">
        <v>6404</v>
      </c>
      <c r="E2037" s="1">
        <v>90</v>
      </c>
      <c r="F2037" s="1" t="s">
        <v>6929</v>
      </c>
      <c r="G2037" s="1" t="s">
        <v>7415</v>
      </c>
      <c r="H2037" s="1" t="s">
        <v>7416</v>
      </c>
      <c r="I2037" s="1" t="s">
        <v>3233</v>
      </c>
      <c r="J2037" s="1">
        <v>6391.6</v>
      </c>
    </row>
    <row r="2038" spans="2:10" x14ac:dyDescent="0.25">
      <c r="B2038" s="1" t="s">
        <v>3227</v>
      </c>
      <c r="C2038" s="1" t="s">
        <v>6403</v>
      </c>
      <c r="D2038" s="1" t="s">
        <v>6404</v>
      </c>
      <c r="E2038" s="1">
        <v>90</v>
      </c>
      <c r="F2038" s="1" t="s">
        <v>6929</v>
      </c>
      <c r="G2038" s="1" t="s">
        <v>7417</v>
      </c>
      <c r="H2038" s="1" t="s">
        <v>7418</v>
      </c>
      <c r="I2038" s="1" t="s">
        <v>3233</v>
      </c>
      <c r="J2038" s="1">
        <v>4520.18</v>
      </c>
    </row>
    <row r="2039" spans="2:10" x14ac:dyDescent="0.25">
      <c r="B2039" s="1" t="s">
        <v>3227</v>
      </c>
      <c r="C2039" s="1" t="s">
        <v>6403</v>
      </c>
      <c r="D2039" s="1" t="s">
        <v>6404</v>
      </c>
      <c r="E2039" s="1">
        <v>90</v>
      </c>
      <c r="F2039" s="1" t="s">
        <v>6929</v>
      </c>
      <c r="G2039" s="1" t="s">
        <v>7419</v>
      </c>
      <c r="H2039" s="1" t="s">
        <v>7420</v>
      </c>
      <c r="I2039" s="1" t="s">
        <v>3233</v>
      </c>
      <c r="J2039" s="1">
        <v>4649.82</v>
      </c>
    </row>
    <row r="2040" spans="2:10" x14ac:dyDescent="0.25">
      <c r="B2040" s="1" t="s">
        <v>3227</v>
      </c>
      <c r="C2040" s="1" t="s">
        <v>6403</v>
      </c>
      <c r="D2040" s="1" t="s">
        <v>6404</v>
      </c>
      <c r="E2040" s="1">
        <v>90</v>
      </c>
      <c r="F2040" s="1" t="s">
        <v>6929</v>
      </c>
      <c r="G2040" s="1" t="s">
        <v>7421</v>
      </c>
      <c r="H2040" s="1" t="s">
        <v>7422</v>
      </c>
      <c r="I2040" s="1" t="s">
        <v>3233</v>
      </c>
      <c r="J2040" s="1">
        <v>4724.3999999999996</v>
      </c>
    </row>
    <row r="2041" spans="2:10" x14ac:dyDescent="0.25">
      <c r="B2041" s="1" t="s">
        <v>3227</v>
      </c>
      <c r="C2041" s="1" t="s">
        <v>6403</v>
      </c>
      <c r="D2041" s="1" t="s">
        <v>6404</v>
      </c>
      <c r="E2041" s="1">
        <v>90</v>
      </c>
      <c r="F2041" s="1" t="s">
        <v>6929</v>
      </c>
      <c r="G2041" s="1" t="s">
        <v>7423</v>
      </c>
      <c r="H2041" s="1" t="s">
        <v>7424</v>
      </c>
      <c r="I2041" s="1" t="s">
        <v>3233</v>
      </c>
      <c r="J2041" s="1">
        <v>4724.3999999999996</v>
      </c>
    </row>
    <row r="2042" spans="2:10" x14ac:dyDescent="0.25">
      <c r="B2042" s="1" t="s">
        <v>3227</v>
      </c>
      <c r="C2042" s="1" t="s">
        <v>6403</v>
      </c>
      <c r="D2042" s="1" t="s">
        <v>6404</v>
      </c>
      <c r="E2042" s="1">
        <v>90</v>
      </c>
      <c r="F2042" s="1" t="s">
        <v>6929</v>
      </c>
      <c r="G2042" s="1" t="s">
        <v>7425</v>
      </c>
      <c r="H2042" s="1" t="s">
        <v>7426</v>
      </c>
      <c r="I2042" s="1" t="s">
        <v>3233</v>
      </c>
      <c r="J2042" s="1">
        <v>4724.3999999999996</v>
      </c>
    </row>
    <row r="2043" spans="2:10" x14ac:dyDescent="0.25">
      <c r="B2043" s="1" t="s">
        <v>3227</v>
      </c>
      <c r="C2043" s="1" t="s">
        <v>6403</v>
      </c>
      <c r="D2043" s="1" t="s">
        <v>6404</v>
      </c>
      <c r="E2043" s="1">
        <v>90</v>
      </c>
      <c r="F2043" s="1" t="s">
        <v>6929</v>
      </c>
      <c r="G2043" s="1" t="s">
        <v>7427</v>
      </c>
      <c r="H2043" s="1" t="s">
        <v>7428</v>
      </c>
      <c r="I2043" s="1" t="s">
        <v>3233</v>
      </c>
      <c r="J2043" s="1">
        <v>5054.8999999999996</v>
      </c>
    </row>
    <row r="2044" spans="2:10" x14ac:dyDescent="0.25">
      <c r="B2044" s="1" t="s">
        <v>3227</v>
      </c>
      <c r="C2044" s="1" t="s">
        <v>6403</v>
      </c>
      <c r="D2044" s="1" t="s">
        <v>6404</v>
      </c>
      <c r="E2044" s="1">
        <v>90</v>
      </c>
      <c r="F2044" s="1" t="s">
        <v>6929</v>
      </c>
      <c r="G2044" s="1" t="s">
        <v>7429</v>
      </c>
      <c r="H2044" s="1" t="s">
        <v>7430</v>
      </c>
      <c r="I2044" s="1" t="s">
        <v>3233</v>
      </c>
      <c r="J2044" s="1">
        <v>4897.1000000000004</v>
      </c>
    </row>
    <row r="2045" spans="2:10" x14ac:dyDescent="0.25">
      <c r="B2045" s="1" t="s">
        <v>3227</v>
      </c>
      <c r="C2045" s="1" t="s">
        <v>6403</v>
      </c>
      <c r="D2045" s="1" t="s">
        <v>6404</v>
      </c>
      <c r="E2045" s="1">
        <v>90</v>
      </c>
      <c r="F2045" s="1" t="s">
        <v>6929</v>
      </c>
      <c r="G2045" s="1" t="s">
        <v>7431</v>
      </c>
      <c r="H2045" s="1" t="s">
        <v>7432</v>
      </c>
      <c r="I2045" s="1" t="s">
        <v>3233</v>
      </c>
      <c r="J2045" s="1">
        <v>4897.1000000000004</v>
      </c>
    </row>
    <row r="2046" spans="2:10" x14ac:dyDescent="0.25">
      <c r="B2046" s="1" t="s">
        <v>3227</v>
      </c>
      <c r="C2046" s="1" t="s">
        <v>6403</v>
      </c>
      <c r="D2046" s="1" t="s">
        <v>6404</v>
      </c>
      <c r="E2046" s="1">
        <v>90</v>
      </c>
      <c r="F2046" s="1" t="s">
        <v>6929</v>
      </c>
      <c r="G2046" s="1" t="s">
        <v>7433</v>
      </c>
      <c r="H2046" s="1" t="s">
        <v>7434</v>
      </c>
      <c r="I2046" s="1" t="s">
        <v>3233</v>
      </c>
      <c r="J2046" s="1">
        <v>5949.72</v>
      </c>
    </row>
    <row r="2047" spans="2:10" x14ac:dyDescent="0.25">
      <c r="B2047" s="1" t="s">
        <v>3227</v>
      </c>
      <c r="C2047" s="1" t="s">
        <v>6403</v>
      </c>
      <c r="D2047" s="1" t="s">
        <v>6404</v>
      </c>
      <c r="E2047" s="1">
        <v>90</v>
      </c>
      <c r="F2047" s="1" t="s">
        <v>6929</v>
      </c>
      <c r="G2047" s="1" t="s">
        <v>7435</v>
      </c>
      <c r="H2047" s="1" t="s">
        <v>7436</v>
      </c>
      <c r="I2047" s="1" t="s">
        <v>3233</v>
      </c>
      <c r="J2047" s="1">
        <v>5949.72</v>
      </c>
    </row>
    <row r="2048" spans="2:10" x14ac:dyDescent="0.25">
      <c r="B2048" s="1" t="s">
        <v>3227</v>
      </c>
      <c r="C2048" s="1" t="s">
        <v>6403</v>
      </c>
      <c r="D2048" s="1" t="s">
        <v>6404</v>
      </c>
      <c r="E2048" s="1">
        <v>90</v>
      </c>
      <c r="F2048" s="1" t="s">
        <v>6929</v>
      </c>
      <c r="G2048" s="1" t="s">
        <v>7437</v>
      </c>
      <c r="H2048" s="1" t="s">
        <v>7438</v>
      </c>
      <c r="I2048" s="1" t="s">
        <v>3233</v>
      </c>
      <c r="J2048" s="1">
        <v>6391.6</v>
      </c>
    </row>
    <row r="2049" spans="2:10" x14ac:dyDescent="0.25">
      <c r="B2049" s="1" t="s">
        <v>3227</v>
      </c>
      <c r="C2049" s="1" t="s">
        <v>6403</v>
      </c>
      <c r="D2049" s="1" t="s">
        <v>6404</v>
      </c>
      <c r="E2049" s="1">
        <v>90</v>
      </c>
      <c r="F2049" s="1" t="s">
        <v>6929</v>
      </c>
      <c r="G2049" s="1" t="s">
        <v>7439</v>
      </c>
      <c r="H2049" s="1" t="s">
        <v>7440</v>
      </c>
      <c r="I2049" s="1" t="s">
        <v>3233</v>
      </c>
      <c r="J2049" s="1">
        <v>5949.72</v>
      </c>
    </row>
    <row r="2050" spans="2:10" x14ac:dyDescent="0.25">
      <c r="B2050" s="1" t="s">
        <v>3227</v>
      </c>
      <c r="C2050" s="1" t="s">
        <v>6403</v>
      </c>
      <c r="D2050" s="1" t="s">
        <v>6404</v>
      </c>
      <c r="E2050" s="1">
        <v>90</v>
      </c>
      <c r="F2050" s="1" t="s">
        <v>6929</v>
      </c>
      <c r="G2050" s="1" t="s">
        <v>7441</v>
      </c>
      <c r="H2050" s="1" t="s">
        <v>7442</v>
      </c>
      <c r="I2050" s="1" t="s">
        <v>3233</v>
      </c>
      <c r="J2050" s="1">
        <v>8491.2999999999993</v>
      </c>
    </row>
    <row r="2051" spans="2:10" x14ac:dyDescent="0.25">
      <c r="B2051" s="1" t="s">
        <v>3227</v>
      </c>
      <c r="C2051" s="1" t="s">
        <v>6403</v>
      </c>
      <c r="D2051" s="1" t="s">
        <v>6404</v>
      </c>
      <c r="E2051" s="1">
        <v>90</v>
      </c>
      <c r="F2051" s="1" t="s">
        <v>6929</v>
      </c>
      <c r="G2051" s="1" t="s">
        <v>7443</v>
      </c>
      <c r="H2051" s="1" t="s">
        <v>7444</v>
      </c>
      <c r="I2051" s="1" t="s">
        <v>3233</v>
      </c>
      <c r="J2051" s="1">
        <v>8491.2999999999993</v>
      </c>
    </row>
    <row r="2052" spans="2:10" x14ac:dyDescent="0.25">
      <c r="B2052" s="1" t="s">
        <v>3227</v>
      </c>
      <c r="C2052" s="1" t="s">
        <v>6403</v>
      </c>
      <c r="D2052" s="1" t="s">
        <v>6404</v>
      </c>
      <c r="E2052" s="1">
        <v>90</v>
      </c>
      <c r="F2052" s="1" t="s">
        <v>6929</v>
      </c>
      <c r="G2052" s="1" t="s">
        <v>7445</v>
      </c>
      <c r="H2052" s="1" t="s">
        <v>7446</v>
      </c>
      <c r="I2052" s="1" t="s">
        <v>3233</v>
      </c>
      <c r="J2052" s="1">
        <v>7787.7</v>
      </c>
    </row>
    <row r="2053" spans="2:10" x14ac:dyDescent="0.25">
      <c r="B2053" s="1" t="s">
        <v>3227</v>
      </c>
      <c r="C2053" s="1" t="s">
        <v>6403</v>
      </c>
      <c r="D2053" s="1" t="s">
        <v>6404</v>
      </c>
      <c r="E2053" s="1">
        <v>90</v>
      </c>
      <c r="F2053" s="1" t="s">
        <v>6929</v>
      </c>
      <c r="G2053" s="1" t="s">
        <v>7447</v>
      </c>
      <c r="H2053" s="1" t="s">
        <v>7448</v>
      </c>
      <c r="I2053" s="1" t="s">
        <v>3233</v>
      </c>
      <c r="J2053" s="1">
        <v>10851</v>
      </c>
    </row>
    <row r="2054" spans="2:10" x14ac:dyDescent="0.25">
      <c r="B2054" s="1" t="s">
        <v>3227</v>
      </c>
      <c r="C2054" s="1" t="s">
        <v>6403</v>
      </c>
      <c r="D2054" s="1" t="s">
        <v>6404</v>
      </c>
      <c r="E2054" s="1">
        <v>90</v>
      </c>
      <c r="F2054" s="1" t="s">
        <v>6929</v>
      </c>
      <c r="G2054" s="1" t="s">
        <v>7449</v>
      </c>
      <c r="H2054" s="1" t="s">
        <v>7450</v>
      </c>
      <c r="I2054" s="1" t="s">
        <v>3233</v>
      </c>
      <c r="J2054" s="1">
        <v>3974.71</v>
      </c>
    </row>
    <row r="2055" spans="2:10" x14ac:dyDescent="0.25">
      <c r="B2055" s="1" t="s">
        <v>3227</v>
      </c>
      <c r="C2055" s="1" t="s">
        <v>6403</v>
      </c>
      <c r="D2055" s="1" t="s">
        <v>6404</v>
      </c>
      <c r="E2055" s="1">
        <v>90</v>
      </c>
      <c r="F2055" s="1" t="s">
        <v>6929</v>
      </c>
      <c r="G2055" s="1" t="s">
        <v>7451</v>
      </c>
      <c r="H2055" s="1" t="s">
        <v>7452</v>
      </c>
      <c r="I2055" s="1" t="s">
        <v>3233</v>
      </c>
      <c r="J2055" s="1">
        <v>4834.6099999999997</v>
      </c>
    </row>
    <row r="2056" spans="2:10" x14ac:dyDescent="0.25">
      <c r="B2056" s="1" t="s">
        <v>3227</v>
      </c>
      <c r="C2056" s="1" t="s">
        <v>6403</v>
      </c>
      <c r="D2056" s="1" t="s">
        <v>6404</v>
      </c>
      <c r="E2056" s="1">
        <v>90</v>
      </c>
      <c r="F2056" s="1" t="s">
        <v>6929</v>
      </c>
      <c r="G2056" s="1" t="s">
        <v>7453</v>
      </c>
      <c r="H2056" s="1" t="s">
        <v>7454</v>
      </c>
      <c r="I2056" s="1" t="s">
        <v>3233</v>
      </c>
      <c r="J2056" s="1">
        <v>5385.19</v>
      </c>
    </row>
    <row r="2057" spans="2:10" x14ac:dyDescent="0.25">
      <c r="B2057" s="1" t="s">
        <v>3227</v>
      </c>
      <c r="C2057" s="1" t="s">
        <v>6403</v>
      </c>
      <c r="D2057" s="1" t="s">
        <v>6404</v>
      </c>
      <c r="E2057" s="1">
        <v>90</v>
      </c>
      <c r="F2057" s="1" t="s">
        <v>6929</v>
      </c>
      <c r="G2057" s="1" t="s">
        <v>7455</v>
      </c>
      <c r="H2057" s="1" t="s">
        <v>7456</v>
      </c>
      <c r="I2057" s="1" t="s">
        <v>3233</v>
      </c>
      <c r="J2057" s="1">
        <v>6090.43</v>
      </c>
    </row>
    <row r="2058" spans="2:10" x14ac:dyDescent="0.25">
      <c r="B2058" s="1" t="s">
        <v>3227</v>
      </c>
      <c r="C2058" s="1" t="s">
        <v>6403</v>
      </c>
      <c r="D2058" s="1" t="s">
        <v>6404</v>
      </c>
      <c r="E2058" s="1">
        <v>90</v>
      </c>
      <c r="F2058" s="1" t="s">
        <v>6929</v>
      </c>
      <c r="G2058" s="1" t="s">
        <v>7457</v>
      </c>
      <c r="H2058" s="1" t="s">
        <v>7458</v>
      </c>
      <c r="I2058" s="1" t="s">
        <v>3233</v>
      </c>
      <c r="J2058" s="1">
        <v>8441.23</v>
      </c>
    </row>
    <row r="2059" spans="2:10" x14ac:dyDescent="0.25">
      <c r="B2059" s="1" t="s">
        <v>3227</v>
      </c>
      <c r="C2059" s="1" t="s">
        <v>6403</v>
      </c>
      <c r="D2059" s="1" t="s">
        <v>6404</v>
      </c>
      <c r="E2059" s="1">
        <v>90</v>
      </c>
      <c r="F2059" s="1" t="s">
        <v>6929</v>
      </c>
      <c r="G2059" s="1" t="s">
        <v>7459</v>
      </c>
      <c r="H2059" s="1" t="s">
        <v>7460</v>
      </c>
      <c r="I2059" s="1" t="s">
        <v>3233</v>
      </c>
      <c r="J2059" s="1">
        <v>6938.54</v>
      </c>
    </row>
    <row r="2060" spans="2:10" x14ac:dyDescent="0.25">
      <c r="B2060" s="1" t="s">
        <v>3227</v>
      </c>
      <c r="C2060" s="1" t="s">
        <v>6403</v>
      </c>
      <c r="D2060" s="1" t="s">
        <v>6404</v>
      </c>
      <c r="E2060" s="1">
        <v>90</v>
      </c>
      <c r="F2060" s="1" t="s">
        <v>6929</v>
      </c>
      <c r="G2060" s="1" t="s">
        <v>7461</v>
      </c>
      <c r="H2060" s="1" t="s">
        <v>7462</v>
      </c>
      <c r="I2060" s="1" t="s">
        <v>3233</v>
      </c>
      <c r="J2060" s="1">
        <v>9616.6299999999992</v>
      </c>
    </row>
    <row r="2061" spans="2:10" x14ac:dyDescent="0.25">
      <c r="B2061" s="1" t="s">
        <v>3227</v>
      </c>
      <c r="C2061" s="1" t="s">
        <v>6403</v>
      </c>
      <c r="D2061" s="1" t="s">
        <v>6404</v>
      </c>
      <c r="E2061" s="1">
        <v>90</v>
      </c>
      <c r="F2061" s="1" t="s">
        <v>6929</v>
      </c>
      <c r="G2061" s="1" t="s">
        <v>7463</v>
      </c>
      <c r="H2061" s="1" t="s">
        <v>7464</v>
      </c>
      <c r="I2061" s="1" t="s">
        <v>3233</v>
      </c>
      <c r="J2061" s="1">
        <v>11497.27</v>
      </c>
    </row>
    <row r="2062" spans="2:10" x14ac:dyDescent="0.25">
      <c r="B2062" s="1" t="s">
        <v>3227</v>
      </c>
      <c r="C2062" s="1" t="s">
        <v>6403</v>
      </c>
      <c r="D2062" s="1" t="s">
        <v>6404</v>
      </c>
      <c r="E2062" s="1">
        <v>90</v>
      </c>
      <c r="F2062" s="1" t="s">
        <v>6929</v>
      </c>
      <c r="G2062" s="1" t="s">
        <v>7465</v>
      </c>
      <c r="H2062" s="1" t="s">
        <v>7466</v>
      </c>
      <c r="I2062" s="1" t="s">
        <v>3233</v>
      </c>
      <c r="J2062" s="1">
        <v>3508.35</v>
      </c>
    </row>
    <row r="2063" spans="2:10" x14ac:dyDescent="0.25">
      <c r="B2063" s="1" t="s">
        <v>3227</v>
      </c>
      <c r="C2063" s="1" t="s">
        <v>6403</v>
      </c>
      <c r="D2063" s="1" t="s">
        <v>6404</v>
      </c>
      <c r="E2063" s="1">
        <v>90</v>
      </c>
      <c r="F2063" s="1" t="s">
        <v>6929</v>
      </c>
      <c r="G2063" s="1" t="s">
        <v>7467</v>
      </c>
      <c r="H2063" s="1" t="s">
        <v>7468</v>
      </c>
      <c r="I2063" s="1" t="s">
        <v>3233</v>
      </c>
      <c r="J2063" s="1">
        <v>11967.43</v>
      </c>
    </row>
    <row r="2064" spans="2:10" x14ac:dyDescent="0.25">
      <c r="B2064" s="1" t="s">
        <v>3227</v>
      </c>
      <c r="C2064" s="1" t="s">
        <v>6403</v>
      </c>
      <c r="D2064" s="1" t="s">
        <v>6404</v>
      </c>
      <c r="E2064" s="1">
        <v>90</v>
      </c>
      <c r="F2064" s="1" t="s">
        <v>6929</v>
      </c>
      <c r="G2064" s="1" t="s">
        <v>7469</v>
      </c>
      <c r="H2064" s="1" t="s">
        <v>7470</v>
      </c>
      <c r="I2064" s="1" t="s">
        <v>3233</v>
      </c>
      <c r="J2064" s="1">
        <v>13142.83</v>
      </c>
    </row>
    <row r="2065" spans="2:10" x14ac:dyDescent="0.25">
      <c r="B2065" s="1" t="s">
        <v>3227</v>
      </c>
      <c r="C2065" s="1" t="s">
        <v>6403</v>
      </c>
      <c r="D2065" s="1" t="s">
        <v>6404</v>
      </c>
      <c r="E2065" s="1">
        <v>90</v>
      </c>
      <c r="F2065" s="1" t="s">
        <v>6929</v>
      </c>
      <c r="G2065" s="1" t="s">
        <v>7471</v>
      </c>
      <c r="H2065" s="1" t="s">
        <v>7472</v>
      </c>
      <c r="I2065" s="1" t="s">
        <v>3233</v>
      </c>
      <c r="J2065" s="1">
        <v>16669.03</v>
      </c>
    </row>
    <row r="2066" spans="2:10" x14ac:dyDescent="0.25">
      <c r="B2066" s="1" t="s">
        <v>3227</v>
      </c>
      <c r="C2066" s="1" t="s">
        <v>6403</v>
      </c>
      <c r="D2066" s="1" t="s">
        <v>6404</v>
      </c>
      <c r="E2066" s="1">
        <v>90</v>
      </c>
      <c r="F2066" s="1" t="s">
        <v>6929</v>
      </c>
      <c r="G2066" s="1" t="s">
        <v>7473</v>
      </c>
      <c r="H2066" s="1" t="s">
        <v>7474</v>
      </c>
      <c r="I2066" s="1" t="s">
        <v>3233</v>
      </c>
      <c r="J2066" s="1">
        <v>2094.0700000000002</v>
      </c>
    </row>
    <row r="2067" spans="2:10" x14ac:dyDescent="0.25">
      <c r="B2067" s="1" t="s">
        <v>3227</v>
      </c>
      <c r="C2067" s="1" t="s">
        <v>6403</v>
      </c>
      <c r="D2067" s="1" t="s">
        <v>6404</v>
      </c>
      <c r="E2067" s="1">
        <v>90</v>
      </c>
      <c r="F2067" s="1" t="s">
        <v>6929</v>
      </c>
      <c r="G2067" s="1" t="s">
        <v>7475</v>
      </c>
      <c r="H2067" s="1" t="s">
        <v>7476</v>
      </c>
      <c r="I2067" s="1" t="s">
        <v>3233</v>
      </c>
      <c r="J2067" s="1">
        <v>1924.74</v>
      </c>
    </row>
    <row r="2068" spans="2:10" x14ac:dyDescent="0.25">
      <c r="B2068" s="1" t="s">
        <v>3227</v>
      </c>
      <c r="C2068" s="1" t="s">
        <v>6403</v>
      </c>
      <c r="D2068" s="1" t="s">
        <v>6404</v>
      </c>
      <c r="E2068" s="1">
        <v>90</v>
      </c>
      <c r="F2068" s="1" t="s">
        <v>6929</v>
      </c>
      <c r="G2068" s="1" t="s">
        <v>7477</v>
      </c>
      <c r="H2068" s="1" t="s">
        <v>7478</v>
      </c>
      <c r="I2068" s="1" t="s">
        <v>3233</v>
      </c>
      <c r="J2068" s="1">
        <v>5477.03</v>
      </c>
    </row>
    <row r="2069" spans="2:10" x14ac:dyDescent="0.25">
      <c r="B2069" s="1" t="s">
        <v>3227</v>
      </c>
      <c r="C2069" s="1" t="s">
        <v>6403</v>
      </c>
      <c r="D2069" s="1" t="s">
        <v>6404</v>
      </c>
      <c r="E2069" s="1">
        <v>90</v>
      </c>
      <c r="F2069" s="1" t="s">
        <v>6929</v>
      </c>
      <c r="G2069" s="1" t="s">
        <v>7479</v>
      </c>
      <c r="H2069" s="1" t="s">
        <v>7480</v>
      </c>
      <c r="I2069" s="1" t="s">
        <v>3233</v>
      </c>
      <c r="J2069" s="1">
        <v>5477.03</v>
      </c>
    </row>
    <row r="2070" spans="2:10" x14ac:dyDescent="0.25">
      <c r="B2070" s="1" t="s">
        <v>3227</v>
      </c>
      <c r="C2070" s="1" t="s">
        <v>6403</v>
      </c>
      <c r="D2070" s="1" t="s">
        <v>6404</v>
      </c>
      <c r="E2070" s="1">
        <v>90</v>
      </c>
      <c r="F2070" s="1" t="s">
        <v>6929</v>
      </c>
      <c r="G2070" s="1" t="s">
        <v>7481</v>
      </c>
      <c r="H2070" s="1" t="s">
        <v>7482</v>
      </c>
      <c r="I2070" s="1" t="s">
        <v>3233</v>
      </c>
      <c r="J2070" s="1">
        <v>6938.54</v>
      </c>
    </row>
    <row r="2071" spans="2:10" x14ac:dyDescent="0.25">
      <c r="B2071" s="1" t="s">
        <v>3227</v>
      </c>
      <c r="C2071" s="1" t="s">
        <v>6403</v>
      </c>
      <c r="D2071" s="1" t="s">
        <v>6404</v>
      </c>
      <c r="E2071" s="1">
        <v>90</v>
      </c>
      <c r="F2071" s="1" t="s">
        <v>6929</v>
      </c>
      <c r="G2071" s="1" t="s">
        <v>7483</v>
      </c>
      <c r="H2071" s="1" t="s">
        <v>7484</v>
      </c>
      <c r="I2071" s="1" t="s">
        <v>3233</v>
      </c>
      <c r="J2071" s="1">
        <v>566.04999999999995</v>
      </c>
    </row>
    <row r="2072" spans="2:10" x14ac:dyDescent="0.25">
      <c r="B2072" s="1" t="s">
        <v>3227</v>
      </c>
      <c r="C2072" s="1" t="s">
        <v>6403</v>
      </c>
      <c r="D2072" s="1" t="s">
        <v>6404</v>
      </c>
      <c r="E2072" s="1">
        <v>90</v>
      </c>
      <c r="F2072" s="1" t="s">
        <v>6929</v>
      </c>
      <c r="G2072" s="1" t="s">
        <v>7485</v>
      </c>
      <c r="H2072" s="1" t="s">
        <v>7486</v>
      </c>
      <c r="I2072" s="1" t="s">
        <v>3233</v>
      </c>
      <c r="J2072" s="1">
        <v>2589.64</v>
      </c>
    </row>
    <row r="2073" spans="2:10" x14ac:dyDescent="0.25">
      <c r="B2073" s="1" t="s">
        <v>3227</v>
      </c>
      <c r="C2073" s="1" t="s">
        <v>6403</v>
      </c>
      <c r="D2073" s="1" t="s">
        <v>6404</v>
      </c>
      <c r="E2073" s="1">
        <v>90</v>
      </c>
      <c r="F2073" s="1" t="s">
        <v>6929</v>
      </c>
      <c r="G2073" s="1" t="s">
        <v>7487</v>
      </c>
      <c r="H2073" s="1" t="s">
        <v>7488</v>
      </c>
      <c r="I2073" s="1" t="s">
        <v>3233</v>
      </c>
      <c r="J2073" s="1">
        <v>6133.25</v>
      </c>
    </row>
    <row r="2074" spans="2:10" x14ac:dyDescent="0.25">
      <c r="B2074" s="1" t="s">
        <v>3227</v>
      </c>
      <c r="C2074" s="1" t="s">
        <v>6403</v>
      </c>
      <c r="D2074" s="1" t="s">
        <v>6404</v>
      </c>
      <c r="E2074" s="1">
        <v>90</v>
      </c>
      <c r="F2074" s="1" t="s">
        <v>6929</v>
      </c>
      <c r="G2074" s="1" t="s">
        <v>7489</v>
      </c>
      <c r="H2074" s="1" t="s">
        <v>7490</v>
      </c>
      <c r="I2074" s="1" t="s">
        <v>3233</v>
      </c>
      <c r="J2074" s="1">
        <v>4834.6099999999997</v>
      </c>
    </row>
    <row r="2075" spans="2:10" x14ac:dyDescent="0.25">
      <c r="B2075" s="1" t="s">
        <v>3227</v>
      </c>
      <c r="C2075" s="1" t="s">
        <v>6403</v>
      </c>
      <c r="D2075" s="1" t="s">
        <v>6404</v>
      </c>
      <c r="E2075" s="1">
        <v>90</v>
      </c>
      <c r="F2075" s="1" t="s">
        <v>6929</v>
      </c>
      <c r="G2075" s="1" t="s">
        <v>7491</v>
      </c>
      <c r="H2075" s="1" t="s">
        <v>7492</v>
      </c>
      <c r="I2075" s="1" t="s">
        <v>3233</v>
      </c>
      <c r="J2075" s="1">
        <v>8101.93</v>
      </c>
    </row>
    <row r="2076" spans="2:10" x14ac:dyDescent="0.25">
      <c r="B2076" s="1" t="s">
        <v>3227</v>
      </c>
      <c r="C2076" s="1" t="s">
        <v>6403</v>
      </c>
      <c r="D2076" s="1" t="s">
        <v>6404</v>
      </c>
      <c r="E2076" s="1">
        <v>90</v>
      </c>
      <c r="F2076" s="1" t="s">
        <v>6929</v>
      </c>
      <c r="G2076" s="1" t="s">
        <v>7493</v>
      </c>
      <c r="H2076" s="1" t="s">
        <v>7494</v>
      </c>
      <c r="I2076" s="1" t="s">
        <v>3233</v>
      </c>
      <c r="J2076" s="1">
        <v>2852.13</v>
      </c>
    </row>
    <row r="2077" spans="2:10" x14ac:dyDescent="0.25">
      <c r="B2077" s="1" t="s">
        <v>3227</v>
      </c>
      <c r="C2077" s="1" t="s">
        <v>6403</v>
      </c>
      <c r="D2077" s="1" t="s">
        <v>6404</v>
      </c>
      <c r="E2077" s="1">
        <v>90</v>
      </c>
      <c r="F2077" s="1" t="s">
        <v>6929</v>
      </c>
      <c r="G2077" s="1" t="s">
        <v>7495</v>
      </c>
      <c r="H2077" s="1" t="s">
        <v>7496</v>
      </c>
      <c r="I2077" s="1" t="s">
        <v>3233</v>
      </c>
      <c r="J2077" s="1">
        <v>6678.13</v>
      </c>
    </row>
    <row r="2078" spans="2:10" x14ac:dyDescent="0.25">
      <c r="B2078" s="1" t="s">
        <v>3227</v>
      </c>
      <c r="C2078" s="1" t="s">
        <v>6403</v>
      </c>
      <c r="D2078" s="1" t="s">
        <v>6404</v>
      </c>
      <c r="E2078" s="1">
        <v>90</v>
      </c>
      <c r="F2078" s="1" t="s">
        <v>6929</v>
      </c>
      <c r="G2078" s="1" t="s">
        <v>7497</v>
      </c>
      <c r="H2078" s="1" t="s">
        <v>7498</v>
      </c>
      <c r="I2078" s="1" t="s">
        <v>3233</v>
      </c>
      <c r="J2078" s="1">
        <v>2983.37</v>
      </c>
    </row>
    <row r="2079" spans="2:10" x14ac:dyDescent="0.25">
      <c r="B2079" s="1" t="s">
        <v>3227</v>
      </c>
      <c r="C2079" s="1" t="s">
        <v>6403</v>
      </c>
      <c r="D2079" s="1" t="s">
        <v>6404</v>
      </c>
      <c r="E2079" s="1">
        <v>90</v>
      </c>
      <c r="F2079" s="1" t="s">
        <v>6929</v>
      </c>
      <c r="G2079" s="1" t="s">
        <v>7499</v>
      </c>
      <c r="H2079" s="1" t="s">
        <v>7500</v>
      </c>
      <c r="I2079" s="1" t="s">
        <v>3233</v>
      </c>
      <c r="J2079" s="1">
        <v>2983.37</v>
      </c>
    </row>
    <row r="2080" spans="2:10" x14ac:dyDescent="0.25">
      <c r="B2080" s="1" t="s">
        <v>3227</v>
      </c>
      <c r="C2080" s="1" t="s">
        <v>6403</v>
      </c>
      <c r="D2080" s="1" t="s">
        <v>6404</v>
      </c>
      <c r="E2080" s="1">
        <v>90</v>
      </c>
      <c r="F2080" s="1" t="s">
        <v>6929</v>
      </c>
      <c r="G2080" s="1" t="s">
        <v>7501</v>
      </c>
      <c r="H2080" s="1" t="s">
        <v>7502</v>
      </c>
      <c r="I2080" s="1" t="s">
        <v>3233</v>
      </c>
      <c r="J2080" s="1">
        <v>7735.99</v>
      </c>
    </row>
    <row r="2081" spans="2:10" x14ac:dyDescent="0.25">
      <c r="B2081" s="1" t="s">
        <v>3227</v>
      </c>
      <c r="C2081" s="1" t="s">
        <v>6403</v>
      </c>
      <c r="D2081" s="1" t="s">
        <v>6404</v>
      </c>
      <c r="E2081" s="1">
        <v>90</v>
      </c>
      <c r="F2081" s="1" t="s">
        <v>6929</v>
      </c>
      <c r="G2081" s="1" t="s">
        <v>7503</v>
      </c>
      <c r="H2081" s="1" t="s">
        <v>7504</v>
      </c>
      <c r="I2081" s="1" t="s">
        <v>3233</v>
      </c>
      <c r="J2081" s="1">
        <v>6090.43</v>
      </c>
    </row>
    <row r="2082" spans="2:10" x14ac:dyDescent="0.25">
      <c r="B2082" s="1" t="s">
        <v>3227</v>
      </c>
      <c r="C2082" s="1" t="s">
        <v>6403</v>
      </c>
      <c r="D2082" s="1" t="s">
        <v>6404</v>
      </c>
      <c r="E2082" s="1">
        <v>90</v>
      </c>
      <c r="F2082" s="1" t="s">
        <v>6929</v>
      </c>
      <c r="G2082" s="1" t="s">
        <v>7505</v>
      </c>
      <c r="H2082" s="1" t="s">
        <v>7506</v>
      </c>
      <c r="I2082" s="1" t="s">
        <v>3233</v>
      </c>
      <c r="J2082" s="1">
        <v>9028.93</v>
      </c>
    </row>
    <row r="2083" spans="2:10" x14ac:dyDescent="0.25">
      <c r="B2083" s="1" t="s">
        <v>3227</v>
      </c>
      <c r="C2083" s="1" t="s">
        <v>6403</v>
      </c>
      <c r="D2083" s="1" t="s">
        <v>6404</v>
      </c>
      <c r="E2083" s="1">
        <v>90</v>
      </c>
      <c r="F2083" s="1" t="s">
        <v>6929</v>
      </c>
      <c r="G2083" s="1" t="s">
        <v>7507</v>
      </c>
      <c r="H2083" s="1" t="s">
        <v>7508</v>
      </c>
      <c r="I2083" s="1" t="s">
        <v>3233</v>
      </c>
      <c r="J2083" s="1">
        <v>1153.75</v>
      </c>
    </row>
    <row r="2084" spans="2:10" x14ac:dyDescent="0.25">
      <c r="B2084" s="1" t="s">
        <v>3227</v>
      </c>
      <c r="C2084" s="1" t="s">
        <v>6403</v>
      </c>
      <c r="D2084" s="1" t="s">
        <v>6404</v>
      </c>
      <c r="E2084" s="1">
        <v>90</v>
      </c>
      <c r="F2084" s="1" t="s">
        <v>6929</v>
      </c>
      <c r="G2084" s="1" t="s">
        <v>7509</v>
      </c>
      <c r="H2084" s="1" t="s">
        <v>7510</v>
      </c>
      <c r="I2084" s="1" t="s">
        <v>3233</v>
      </c>
      <c r="J2084" s="1">
        <v>3825.3</v>
      </c>
    </row>
    <row r="2085" spans="2:10" x14ac:dyDescent="0.25">
      <c r="B2085" s="1" t="s">
        <v>3227</v>
      </c>
      <c r="C2085" s="1" t="s">
        <v>6403</v>
      </c>
      <c r="D2085" s="1" t="s">
        <v>6404</v>
      </c>
      <c r="E2085" s="1">
        <v>90</v>
      </c>
      <c r="F2085" s="1" t="s">
        <v>6929</v>
      </c>
      <c r="G2085" s="1" t="s">
        <v>7511</v>
      </c>
      <c r="H2085" s="1" t="s">
        <v>7512</v>
      </c>
      <c r="I2085" s="1" t="s">
        <v>3233</v>
      </c>
      <c r="J2085" s="1">
        <v>3825.3</v>
      </c>
    </row>
    <row r="2086" spans="2:10" x14ac:dyDescent="0.25">
      <c r="B2086" s="1" t="s">
        <v>3227</v>
      </c>
      <c r="C2086" s="1" t="s">
        <v>6403</v>
      </c>
      <c r="D2086" s="1" t="s">
        <v>6404</v>
      </c>
      <c r="E2086" s="1">
        <v>90</v>
      </c>
      <c r="F2086" s="1" t="s">
        <v>6929</v>
      </c>
      <c r="G2086" s="1" t="s">
        <v>7513</v>
      </c>
      <c r="H2086" s="1" t="s">
        <v>7514</v>
      </c>
      <c r="I2086" s="1" t="s">
        <v>3233</v>
      </c>
      <c r="J2086" s="1">
        <v>3508.35</v>
      </c>
    </row>
    <row r="2087" spans="2:10" x14ac:dyDescent="0.25">
      <c r="B2087" s="1" t="s">
        <v>3227</v>
      </c>
      <c r="C2087" s="1" t="s">
        <v>6403</v>
      </c>
      <c r="D2087" s="1" t="s">
        <v>6404</v>
      </c>
      <c r="E2087" s="1">
        <v>90</v>
      </c>
      <c r="F2087" s="1" t="s">
        <v>6929</v>
      </c>
      <c r="G2087" s="1" t="s">
        <v>7515</v>
      </c>
      <c r="H2087" s="1" t="s">
        <v>7516</v>
      </c>
      <c r="I2087" s="1" t="s">
        <v>3233</v>
      </c>
      <c r="J2087" s="1">
        <v>3508.35</v>
      </c>
    </row>
    <row r="2088" spans="2:10" x14ac:dyDescent="0.25">
      <c r="B2088" s="1" t="s">
        <v>3227</v>
      </c>
      <c r="C2088" s="1" t="s">
        <v>6403</v>
      </c>
      <c r="D2088" s="1" t="s">
        <v>6404</v>
      </c>
      <c r="E2088" s="1">
        <v>90</v>
      </c>
      <c r="F2088" s="1" t="s">
        <v>6929</v>
      </c>
      <c r="G2088" s="1" t="s">
        <v>7517</v>
      </c>
      <c r="H2088" s="1" t="s">
        <v>7518</v>
      </c>
      <c r="I2088" s="1" t="s">
        <v>3233</v>
      </c>
      <c r="J2088" s="1">
        <v>4390.68</v>
      </c>
    </row>
    <row r="2089" spans="2:10" x14ac:dyDescent="0.25">
      <c r="B2089" s="1" t="s">
        <v>3227</v>
      </c>
      <c r="C2089" s="1" t="s">
        <v>6403</v>
      </c>
      <c r="D2089" s="1" t="s">
        <v>6404</v>
      </c>
      <c r="E2089" s="1">
        <v>90</v>
      </c>
      <c r="F2089" s="1" t="s">
        <v>6929</v>
      </c>
      <c r="G2089" s="1" t="s">
        <v>7519</v>
      </c>
      <c r="H2089" s="1" t="s">
        <v>7520</v>
      </c>
      <c r="I2089" s="1" t="s">
        <v>3233</v>
      </c>
      <c r="J2089" s="1">
        <v>4390.68</v>
      </c>
    </row>
    <row r="2090" spans="2:10" x14ac:dyDescent="0.25">
      <c r="B2090" s="1" t="s">
        <v>3227</v>
      </c>
      <c r="C2090" s="1" t="s">
        <v>6403</v>
      </c>
      <c r="D2090" s="1" t="s">
        <v>6404</v>
      </c>
      <c r="E2090" s="1">
        <v>90</v>
      </c>
      <c r="F2090" s="1" t="s">
        <v>6929</v>
      </c>
      <c r="G2090" s="1" t="s">
        <v>7521</v>
      </c>
      <c r="H2090" s="1" t="s">
        <v>7522</v>
      </c>
      <c r="I2090" s="1" t="s">
        <v>3233</v>
      </c>
      <c r="J2090" s="1">
        <v>4390.68</v>
      </c>
    </row>
    <row r="2091" spans="2:10" x14ac:dyDescent="0.25">
      <c r="B2091" s="1" t="s">
        <v>3227</v>
      </c>
      <c r="C2091" s="1" t="s">
        <v>6403</v>
      </c>
      <c r="D2091" s="1" t="s">
        <v>6404</v>
      </c>
      <c r="E2091" s="1">
        <v>90</v>
      </c>
      <c r="F2091" s="1" t="s">
        <v>6929</v>
      </c>
      <c r="G2091" s="1" t="s">
        <v>7523</v>
      </c>
      <c r="H2091" s="1" t="s">
        <v>7524</v>
      </c>
      <c r="I2091" s="1" t="s">
        <v>3233</v>
      </c>
      <c r="J2091" s="1">
        <v>4525.2</v>
      </c>
    </row>
    <row r="2092" spans="2:10" x14ac:dyDescent="0.25">
      <c r="B2092" s="1" t="s">
        <v>3227</v>
      </c>
      <c r="C2092" s="1" t="s">
        <v>6403</v>
      </c>
      <c r="D2092" s="1" t="s">
        <v>6404</v>
      </c>
      <c r="E2092" s="1">
        <v>90</v>
      </c>
      <c r="F2092" s="1" t="s">
        <v>6929</v>
      </c>
      <c r="G2092" s="1" t="s">
        <v>7525</v>
      </c>
      <c r="H2092" s="1" t="s">
        <v>7526</v>
      </c>
      <c r="I2092" s="1" t="s">
        <v>3233</v>
      </c>
      <c r="J2092" s="1">
        <v>8491.2999999999993</v>
      </c>
    </row>
    <row r="2093" spans="2:10" x14ac:dyDescent="0.25">
      <c r="B2093" s="1" t="s">
        <v>3227</v>
      </c>
      <c r="C2093" s="1" t="s">
        <v>6403</v>
      </c>
      <c r="D2093" s="1" t="s">
        <v>6404</v>
      </c>
      <c r="E2093" s="1">
        <v>90</v>
      </c>
      <c r="F2093" s="1" t="s">
        <v>6929</v>
      </c>
      <c r="G2093" s="1" t="s">
        <v>7527</v>
      </c>
      <c r="H2093" s="1" t="s">
        <v>7528</v>
      </c>
      <c r="I2093" s="1" t="s">
        <v>3233</v>
      </c>
      <c r="J2093" s="1">
        <v>4295.82</v>
      </c>
    </row>
    <row r="2094" spans="2:10" x14ac:dyDescent="0.25">
      <c r="B2094" s="1" t="s">
        <v>3227</v>
      </c>
      <c r="C2094" s="1" t="s">
        <v>6403</v>
      </c>
      <c r="D2094" s="1" t="s">
        <v>6404</v>
      </c>
      <c r="E2094" s="1">
        <v>90</v>
      </c>
      <c r="F2094" s="1" t="s">
        <v>6929</v>
      </c>
      <c r="G2094" s="1" t="s">
        <v>7529</v>
      </c>
      <c r="H2094" s="1" t="s">
        <v>7530</v>
      </c>
      <c r="I2094" s="1" t="s">
        <v>3233</v>
      </c>
      <c r="J2094" s="1">
        <v>4295.82</v>
      </c>
    </row>
    <row r="2095" spans="2:10" x14ac:dyDescent="0.25">
      <c r="B2095" s="1" t="s">
        <v>3227</v>
      </c>
      <c r="C2095" s="1" t="s">
        <v>6403</v>
      </c>
      <c r="D2095" s="1" t="s">
        <v>6404</v>
      </c>
      <c r="E2095" s="1">
        <v>90</v>
      </c>
      <c r="F2095" s="1" t="s">
        <v>6929</v>
      </c>
      <c r="G2095" s="1" t="s">
        <v>7531</v>
      </c>
      <c r="H2095" s="1" t="s">
        <v>7532</v>
      </c>
      <c r="I2095" s="1" t="s">
        <v>3233</v>
      </c>
      <c r="J2095" s="1">
        <v>4558.3100000000004</v>
      </c>
    </row>
    <row r="2096" spans="2:10" x14ac:dyDescent="0.25">
      <c r="B2096" s="1" t="s">
        <v>3227</v>
      </c>
      <c r="C2096" s="1" t="s">
        <v>6403</v>
      </c>
      <c r="D2096" s="1" t="s">
        <v>6404</v>
      </c>
      <c r="E2096" s="1">
        <v>90</v>
      </c>
      <c r="F2096" s="1" t="s">
        <v>6929</v>
      </c>
      <c r="G2096" s="1" t="s">
        <v>7533</v>
      </c>
      <c r="H2096" s="1" t="s">
        <v>7534</v>
      </c>
      <c r="I2096" s="1" t="s">
        <v>3233</v>
      </c>
      <c r="J2096" s="1">
        <v>4558.3100000000004</v>
      </c>
    </row>
    <row r="2097" spans="2:10" x14ac:dyDescent="0.25">
      <c r="B2097" s="1" t="s">
        <v>3227</v>
      </c>
      <c r="C2097" s="1" t="s">
        <v>6403</v>
      </c>
      <c r="D2097" s="1" t="s">
        <v>6404</v>
      </c>
      <c r="E2097" s="1">
        <v>90</v>
      </c>
      <c r="F2097" s="1" t="s">
        <v>6929</v>
      </c>
      <c r="G2097" s="1" t="s">
        <v>7535</v>
      </c>
      <c r="H2097" s="1" t="s">
        <v>7536</v>
      </c>
      <c r="I2097" s="1" t="s">
        <v>3233</v>
      </c>
      <c r="J2097" s="1">
        <v>2399.2399999999998</v>
      </c>
    </row>
    <row r="2098" spans="2:10" x14ac:dyDescent="0.25">
      <c r="B2098" s="1" t="s">
        <v>3227</v>
      </c>
      <c r="C2098" s="1" t="s">
        <v>6403</v>
      </c>
      <c r="D2098" s="1" t="s">
        <v>6404</v>
      </c>
      <c r="E2098" s="1">
        <v>90</v>
      </c>
      <c r="F2098" s="1" t="s">
        <v>6929</v>
      </c>
      <c r="G2098" s="1" t="s">
        <v>7537</v>
      </c>
      <c r="H2098" s="1" t="s">
        <v>7538</v>
      </c>
      <c r="I2098" s="1" t="s">
        <v>3233</v>
      </c>
      <c r="J2098" s="1">
        <v>4991.8</v>
      </c>
    </row>
    <row r="2099" spans="2:10" x14ac:dyDescent="0.25">
      <c r="B2099" s="1" t="s">
        <v>3227</v>
      </c>
      <c r="C2099" s="1" t="s">
        <v>6403</v>
      </c>
      <c r="D2099" s="1" t="s">
        <v>6404</v>
      </c>
      <c r="E2099" s="1">
        <v>90</v>
      </c>
      <c r="F2099" s="1" t="s">
        <v>6929</v>
      </c>
      <c r="G2099" s="1" t="s">
        <v>7539</v>
      </c>
      <c r="H2099" s="1" t="s">
        <v>7540</v>
      </c>
      <c r="I2099" s="1" t="s">
        <v>3233</v>
      </c>
      <c r="J2099" s="1">
        <v>4991.8</v>
      </c>
    </row>
    <row r="2100" spans="2:10" x14ac:dyDescent="0.25">
      <c r="B2100" s="1" t="s">
        <v>3227</v>
      </c>
      <c r="C2100" s="1" t="s">
        <v>6403</v>
      </c>
      <c r="D2100" s="1" t="s">
        <v>6404</v>
      </c>
      <c r="E2100" s="1">
        <v>90</v>
      </c>
      <c r="F2100" s="1" t="s">
        <v>6929</v>
      </c>
      <c r="G2100" s="1" t="s">
        <v>7541</v>
      </c>
      <c r="H2100" s="1" t="s">
        <v>7542</v>
      </c>
      <c r="I2100" s="1" t="s">
        <v>3233</v>
      </c>
      <c r="J2100" s="1">
        <v>4820.8</v>
      </c>
    </row>
    <row r="2101" spans="2:10" x14ac:dyDescent="0.25">
      <c r="B2101" s="1" t="s">
        <v>3227</v>
      </c>
      <c r="C2101" s="1" t="s">
        <v>6403</v>
      </c>
      <c r="D2101" s="1" t="s">
        <v>6404</v>
      </c>
      <c r="E2101" s="1">
        <v>90</v>
      </c>
      <c r="F2101" s="1" t="s">
        <v>6929</v>
      </c>
      <c r="G2101" s="1" t="s">
        <v>7543</v>
      </c>
      <c r="H2101" s="1" t="s">
        <v>7544</v>
      </c>
      <c r="I2101" s="1" t="s">
        <v>3233</v>
      </c>
      <c r="J2101" s="1">
        <v>4820.8</v>
      </c>
    </row>
    <row r="2102" spans="2:10" x14ac:dyDescent="0.25">
      <c r="B2102" s="1" t="s">
        <v>3227</v>
      </c>
      <c r="C2102" s="1" t="s">
        <v>6403</v>
      </c>
      <c r="D2102" s="1" t="s">
        <v>6404</v>
      </c>
      <c r="E2102" s="1">
        <v>90</v>
      </c>
      <c r="F2102" s="1" t="s">
        <v>6929</v>
      </c>
      <c r="G2102" s="1" t="s">
        <v>7545</v>
      </c>
      <c r="H2102" s="1" t="s">
        <v>7546</v>
      </c>
      <c r="I2102" s="1" t="s">
        <v>3233</v>
      </c>
      <c r="J2102" s="1">
        <v>4820.8</v>
      </c>
    </row>
    <row r="2103" spans="2:10" x14ac:dyDescent="0.25">
      <c r="B2103" s="1" t="s">
        <v>3227</v>
      </c>
      <c r="C2103" s="1" t="s">
        <v>6403</v>
      </c>
      <c r="D2103" s="1" t="s">
        <v>6404</v>
      </c>
      <c r="E2103" s="1">
        <v>90</v>
      </c>
      <c r="F2103" s="1" t="s">
        <v>6929</v>
      </c>
      <c r="G2103" s="1" t="s">
        <v>7547</v>
      </c>
      <c r="H2103" s="1" t="s">
        <v>7548</v>
      </c>
      <c r="I2103" s="1" t="s">
        <v>3233</v>
      </c>
      <c r="J2103" s="1">
        <v>8491.2999999999993</v>
      </c>
    </row>
    <row r="2104" spans="2:10" x14ac:dyDescent="0.25">
      <c r="B2104" s="1" t="s">
        <v>3227</v>
      </c>
      <c r="C2104" s="1" t="s">
        <v>6403</v>
      </c>
      <c r="D2104" s="1" t="s">
        <v>6404</v>
      </c>
      <c r="E2104" s="1">
        <v>90</v>
      </c>
      <c r="F2104" s="1" t="s">
        <v>6929</v>
      </c>
      <c r="G2104" s="1" t="s">
        <v>7549</v>
      </c>
      <c r="H2104" s="1" t="s">
        <v>7550</v>
      </c>
      <c r="I2104" s="1" t="s">
        <v>3233</v>
      </c>
      <c r="J2104" s="1">
        <v>3974.71</v>
      </c>
    </row>
    <row r="2105" spans="2:10" x14ac:dyDescent="0.25">
      <c r="B2105" s="1" t="s">
        <v>3227</v>
      </c>
      <c r="C2105" s="1" t="s">
        <v>6403</v>
      </c>
      <c r="D2105" s="1" t="s">
        <v>6404</v>
      </c>
      <c r="E2105" s="1">
        <v>90</v>
      </c>
      <c r="F2105" s="1" t="s">
        <v>6929</v>
      </c>
      <c r="G2105" s="1" t="s">
        <v>7551</v>
      </c>
      <c r="H2105" s="1" t="s">
        <v>7552</v>
      </c>
      <c r="I2105" s="1" t="s">
        <v>3233</v>
      </c>
      <c r="J2105" s="1">
        <v>6395.74</v>
      </c>
    </row>
    <row r="2106" spans="2:10" x14ac:dyDescent="0.25">
      <c r="B2106" s="1" t="s">
        <v>3227</v>
      </c>
      <c r="C2106" s="1" t="s">
        <v>6403</v>
      </c>
      <c r="D2106" s="1" t="s">
        <v>6404</v>
      </c>
      <c r="E2106" s="1">
        <v>90</v>
      </c>
      <c r="F2106" s="1" t="s">
        <v>6929</v>
      </c>
      <c r="G2106" s="1" t="s">
        <v>7553</v>
      </c>
      <c r="H2106" s="1" t="s">
        <v>7554</v>
      </c>
      <c r="I2106" s="1" t="s">
        <v>3233</v>
      </c>
      <c r="J2106" s="1">
        <v>6090.43</v>
      </c>
    </row>
    <row r="2107" spans="2:10" x14ac:dyDescent="0.25">
      <c r="B2107" s="1" t="s">
        <v>3227</v>
      </c>
      <c r="C2107" s="1" t="s">
        <v>6403</v>
      </c>
      <c r="D2107" s="1" t="s">
        <v>6404</v>
      </c>
      <c r="E2107" s="1">
        <v>90</v>
      </c>
      <c r="F2107" s="1" t="s">
        <v>6929</v>
      </c>
      <c r="G2107" s="1" t="s">
        <v>7555</v>
      </c>
      <c r="H2107" s="1" t="s">
        <v>7556</v>
      </c>
      <c r="I2107" s="1" t="s">
        <v>3233</v>
      </c>
      <c r="J2107" s="1">
        <v>8758.15</v>
      </c>
    </row>
    <row r="2108" spans="2:10" x14ac:dyDescent="0.25">
      <c r="B2108" s="1" t="s">
        <v>3227</v>
      </c>
      <c r="C2108" s="1" t="s">
        <v>6403</v>
      </c>
      <c r="D2108" s="1" t="s">
        <v>6404</v>
      </c>
      <c r="E2108" s="1">
        <v>90</v>
      </c>
      <c r="F2108" s="1" t="s">
        <v>6929</v>
      </c>
      <c r="G2108" s="1" t="s">
        <v>7557</v>
      </c>
      <c r="H2108" s="1" t="s">
        <v>7558</v>
      </c>
      <c r="I2108" s="1" t="s">
        <v>3233</v>
      </c>
      <c r="J2108" s="1">
        <v>9616.6299999999992</v>
      </c>
    </row>
    <row r="2109" spans="2:10" x14ac:dyDescent="0.25">
      <c r="B2109" s="1" t="s">
        <v>3227</v>
      </c>
      <c r="C2109" s="1" t="s">
        <v>6403</v>
      </c>
      <c r="D2109" s="1" t="s">
        <v>6404</v>
      </c>
      <c r="E2109" s="1">
        <v>90</v>
      </c>
      <c r="F2109" s="1" t="s">
        <v>6929</v>
      </c>
      <c r="G2109" s="1" t="s">
        <v>7559</v>
      </c>
      <c r="H2109" s="1" t="s">
        <v>7560</v>
      </c>
      <c r="I2109" s="1" t="s">
        <v>3233</v>
      </c>
      <c r="J2109" s="1">
        <v>9028.93</v>
      </c>
    </row>
    <row r="2110" spans="2:10" x14ac:dyDescent="0.25">
      <c r="B2110" s="1" t="s">
        <v>3227</v>
      </c>
      <c r="C2110" s="1" t="s">
        <v>6403</v>
      </c>
      <c r="D2110" s="1" t="s">
        <v>6404</v>
      </c>
      <c r="E2110" s="1">
        <v>90</v>
      </c>
      <c r="F2110" s="1" t="s">
        <v>6929</v>
      </c>
      <c r="G2110" s="1" t="s">
        <v>7561</v>
      </c>
      <c r="H2110" s="1" t="s">
        <v>7562</v>
      </c>
      <c r="I2110" s="1" t="s">
        <v>3233</v>
      </c>
      <c r="J2110" s="1">
        <v>3522.01</v>
      </c>
    </row>
    <row r="2111" spans="2:10" x14ac:dyDescent="0.25">
      <c r="B2111" s="1" t="s">
        <v>3227</v>
      </c>
      <c r="C2111" s="1" t="s">
        <v>6403</v>
      </c>
      <c r="D2111" s="1" t="s">
        <v>6404</v>
      </c>
      <c r="E2111" s="1">
        <v>90</v>
      </c>
      <c r="F2111" s="1" t="s">
        <v>6929</v>
      </c>
      <c r="G2111" s="1" t="s">
        <v>7563</v>
      </c>
      <c r="H2111" s="1" t="s">
        <v>7564</v>
      </c>
      <c r="I2111" s="1" t="s">
        <v>3233</v>
      </c>
      <c r="J2111" s="1">
        <v>3339.24</v>
      </c>
    </row>
    <row r="2112" spans="2:10" x14ac:dyDescent="0.25">
      <c r="B2112" s="1" t="s">
        <v>3227</v>
      </c>
      <c r="C2112" s="1" t="s">
        <v>6403</v>
      </c>
      <c r="D2112" s="1" t="s">
        <v>6404</v>
      </c>
      <c r="E2112" s="1">
        <v>90</v>
      </c>
      <c r="F2112" s="1" t="s">
        <v>6929</v>
      </c>
      <c r="G2112" s="1" t="s">
        <v>7565</v>
      </c>
      <c r="H2112" s="1" t="s">
        <v>7566</v>
      </c>
      <c r="I2112" s="1" t="s">
        <v>3233</v>
      </c>
      <c r="J2112" s="1">
        <v>4649.82</v>
      </c>
    </row>
    <row r="2113" spans="2:10" x14ac:dyDescent="0.25">
      <c r="B2113" s="1" t="s">
        <v>3227</v>
      </c>
      <c r="C2113" s="1" t="s">
        <v>6403</v>
      </c>
      <c r="D2113" s="1" t="s">
        <v>6404</v>
      </c>
      <c r="E2113" s="1">
        <v>90</v>
      </c>
      <c r="F2113" s="1" t="s">
        <v>6929</v>
      </c>
      <c r="G2113" s="1" t="s">
        <v>7567</v>
      </c>
      <c r="H2113" s="1" t="s">
        <v>7568</v>
      </c>
      <c r="I2113" s="1" t="s">
        <v>3233</v>
      </c>
      <c r="J2113" s="1">
        <v>5515.3</v>
      </c>
    </row>
    <row r="2114" spans="2:10" x14ac:dyDescent="0.25">
      <c r="B2114" s="1" t="s">
        <v>3227</v>
      </c>
      <c r="C2114" s="1" t="s">
        <v>6403</v>
      </c>
      <c r="D2114" s="1" t="s">
        <v>6404</v>
      </c>
      <c r="E2114" s="1">
        <v>90</v>
      </c>
      <c r="F2114" s="1" t="s">
        <v>6929</v>
      </c>
      <c r="G2114" s="1" t="s">
        <v>7569</v>
      </c>
      <c r="H2114" s="1" t="s">
        <v>7570</v>
      </c>
      <c r="I2114" s="1" t="s">
        <v>3233</v>
      </c>
      <c r="J2114" s="1">
        <v>9764</v>
      </c>
    </row>
    <row r="2115" spans="2:10" x14ac:dyDescent="0.25">
      <c r="B2115" s="1" t="s">
        <v>3227</v>
      </c>
      <c r="C2115" s="1" t="s">
        <v>6403</v>
      </c>
      <c r="D2115" s="1" t="s">
        <v>6404</v>
      </c>
      <c r="E2115" s="1">
        <v>90</v>
      </c>
      <c r="F2115" s="1" t="s">
        <v>6929</v>
      </c>
      <c r="G2115" s="1" t="s">
        <v>7571</v>
      </c>
      <c r="H2115" s="1" t="s">
        <v>7572</v>
      </c>
      <c r="I2115" s="1" t="s">
        <v>3233</v>
      </c>
      <c r="J2115" s="1">
        <v>5515.3</v>
      </c>
    </row>
    <row r="2116" spans="2:10" x14ac:dyDescent="0.25">
      <c r="B2116" s="1" t="s">
        <v>3227</v>
      </c>
      <c r="C2116" s="1" t="s">
        <v>6403</v>
      </c>
      <c r="D2116" s="1" t="s">
        <v>6404</v>
      </c>
      <c r="E2116" s="1">
        <v>90</v>
      </c>
      <c r="F2116" s="1" t="s">
        <v>6929</v>
      </c>
      <c r="G2116" s="1" t="s">
        <v>7573</v>
      </c>
      <c r="H2116" s="1" t="s">
        <v>7574</v>
      </c>
      <c r="I2116" s="1" t="s">
        <v>3233</v>
      </c>
      <c r="J2116" s="1">
        <v>5515.3</v>
      </c>
    </row>
    <row r="2117" spans="2:10" x14ac:dyDescent="0.25">
      <c r="B2117" s="1" t="s">
        <v>3227</v>
      </c>
      <c r="C2117" s="1" t="s">
        <v>6403</v>
      </c>
      <c r="D2117" s="1" t="s">
        <v>6404</v>
      </c>
      <c r="E2117" s="1">
        <v>90</v>
      </c>
      <c r="F2117" s="1" t="s">
        <v>6929</v>
      </c>
      <c r="G2117" s="1" t="s">
        <v>7575</v>
      </c>
      <c r="H2117" s="1" t="s">
        <v>7576</v>
      </c>
      <c r="I2117" s="1" t="s">
        <v>3233</v>
      </c>
      <c r="J2117" s="1">
        <v>6133.5</v>
      </c>
    </row>
    <row r="2118" spans="2:10" x14ac:dyDescent="0.25">
      <c r="B2118" s="1" t="s">
        <v>3227</v>
      </c>
      <c r="C2118" s="1" t="s">
        <v>6403</v>
      </c>
      <c r="D2118" s="1" t="s">
        <v>6404</v>
      </c>
      <c r="E2118" s="1">
        <v>90</v>
      </c>
      <c r="F2118" s="1" t="s">
        <v>6929</v>
      </c>
      <c r="G2118" s="1" t="s">
        <v>7577</v>
      </c>
      <c r="H2118" s="1" t="s">
        <v>7578</v>
      </c>
      <c r="I2118" s="1" t="s">
        <v>3233</v>
      </c>
      <c r="J2118" s="1">
        <v>3166.14</v>
      </c>
    </row>
    <row r="2119" spans="2:10" x14ac:dyDescent="0.25">
      <c r="B2119" s="1" t="s">
        <v>3227</v>
      </c>
      <c r="C2119" s="1" t="s">
        <v>6403</v>
      </c>
      <c r="D2119" s="1" t="s">
        <v>6404</v>
      </c>
      <c r="E2119" s="1">
        <v>90</v>
      </c>
      <c r="F2119" s="1" t="s">
        <v>6929</v>
      </c>
      <c r="G2119" s="1" t="s">
        <v>7579</v>
      </c>
      <c r="H2119" s="1" t="s">
        <v>7580</v>
      </c>
      <c r="I2119" s="1" t="s">
        <v>3233</v>
      </c>
      <c r="J2119" s="1">
        <v>3339.24</v>
      </c>
    </row>
    <row r="2120" spans="2:10" x14ac:dyDescent="0.25">
      <c r="B2120" s="1" t="s">
        <v>3227</v>
      </c>
      <c r="C2120" s="1" t="s">
        <v>6403</v>
      </c>
      <c r="D2120" s="1" t="s">
        <v>6404</v>
      </c>
      <c r="E2120" s="1">
        <v>90</v>
      </c>
      <c r="F2120" s="1" t="s">
        <v>6929</v>
      </c>
      <c r="G2120" s="1" t="s">
        <v>7581</v>
      </c>
      <c r="H2120" s="1" t="s">
        <v>7582</v>
      </c>
      <c r="I2120" s="1" t="s">
        <v>3233</v>
      </c>
      <c r="J2120" s="1">
        <v>330.97</v>
      </c>
    </row>
    <row r="2121" spans="2:10" x14ac:dyDescent="0.25">
      <c r="B2121" s="1" t="s">
        <v>3227</v>
      </c>
      <c r="C2121" s="1" t="s">
        <v>6403</v>
      </c>
      <c r="D2121" s="1" t="s">
        <v>6404</v>
      </c>
      <c r="E2121" s="1">
        <v>90</v>
      </c>
      <c r="F2121" s="1" t="s">
        <v>6929</v>
      </c>
      <c r="G2121" s="1" t="s">
        <v>7583</v>
      </c>
      <c r="H2121" s="1" t="s">
        <v>7584</v>
      </c>
      <c r="I2121" s="1" t="s">
        <v>3233</v>
      </c>
      <c r="J2121" s="1">
        <v>330.97</v>
      </c>
    </row>
    <row r="2122" spans="2:10" x14ac:dyDescent="0.25">
      <c r="B2122" s="1" t="s">
        <v>3227</v>
      </c>
      <c r="C2122" s="1" t="s">
        <v>6403</v>
      </c>
      <c r="D2122" s="1" t="s">
        <v>6404</v>
      </c>
      <c r="E2122" s="1">
        <v>90</v>
      </c>
      <c r="F2122" s="1" t="s">
        <v>6929</v>
      </c>
      <c r="G2122" s="1" t="s">
        <v>7585</v>
      </c>
      <c r="H2122" s="1" t="s">
        <v>7586</v>
      </c>
      <c r="I2122" s="1" t="s">
        <v>3233</v>
      </c>
      <c r="J2122" s="1">
        <v>2072.4699999999998</v>
      </c>
    </row>
    <row r="2123" spans="2:10" x14ac:dyDescent="0.25">
      <c r="B2123" s="1" t="s">
        <v>3227</v>
      </c>
      <c r="C2123" s="1" t="s">
        <v>6403</v>
      </c>
      <c r="D2123" s="1" t="s">
        <v>6404</v>
      </c>
      <c r="E2123" s="1">
        <v>90</v>
      </c>
      <c r="F2123" s="1" t="s">
        <v>6929</v>
      </c>
      <c r="G2123" s="1" t="s">
        <v>7587</v>
      </c>
      <c r="H2123" s="1" t="s">
        <v>7588</v>
      </c>
      <c r="I2123" s="1" t="s">
        <v>3233</v>
      </c>
      <c r="J2123" s="1">
        <v>2072.4699999999998</v>
      </c>
    </row>
    <row r="2124" spans="2:10" x14ac:dyDescent="0.25">
      <c r="B2124" s="1" t="s">
        <v>3227</v>
      </c>
      <c r="C2124" s="1" t="s">
        <v>6403</v>
      </c>
      <c r="D2124" s="1" t="s">
        <v>6404</v>
      </c>
      <c r="E2124" s="1">
        <v>90</v>
      </c>
      <c r="F2124" s="1" t="s">
        <v>6929</v>
      </c>
      <c r="G2124" s="1" t="s">
        <v>7589</v>
      </c>
      <c r="H2124" s="1" t="s">
        <v>7590</v>
      </c>
      <c r="I2124" s="1" t="s">
        <v>3233</v>
      </c>
      <c r="J2124" s="1">
        <v>283.95</v>
      </c>
    </row>
    <row r="2125" spans="2:10" x14ac:dyDescent="0.25">
      <c r="B2125" s="1" t="s">
        <v>3227</v>
      </c>
      <c r="C2125" s="1" t="s">
        <v>6403</v>
      </c>
      <c r="D2125" s="1" t="s">
        <v>6404</v>
      </c>
      <c r="E2125" s="1">
        <v>90</v>
      </c>
      <c r="F2125" s="1" t="s">
        <v>6929</v>
      </c>
      <c r="G2125" s="1" t="s">
        <v>7591</v>
      </c>
      <c r="H2125" s="1" t="s">
        <v>7592</v>
      </c>
      <c r="I2125" s="1" t="s">
        <v>3233</v>
      </c>
      <c r="J2125" s="1">
        <v>9764</v>
      </c>
    </row>
    <row r="2126" spans="2:10" x14ac:dyDescent="0.25">
      <c r="B2126" s="1" t="s">
        <v>3227</v>
      </c>
      <c r="C2126" s="1" t="s">
        <v>6403</v>
      </c>
      <c r="D2126" s="1" t="s">
        <v>6404</v>
      </c>
      <c r="E2126" s="1">
        <v>90</v>
      </c>
      <c r="F2126" s="1" t="s">
        <v>6929</v>
      </c>
      <c r="G2126" s="1" t="s">
        <v>7593</v>
      </c>
      <c r="H2126" s="1" t="s">
        <v>7594</v>
      </c>
      <c r="I2126" s="1" t="s">
        <v>3233</v>
      </c>
      <c r="J2126" s="1">
        <v>283.95</v>
      </c>
    </row>
    <row r="2127" spans="2:10" x14ac:dyDescent="0.25">
      <c r="B2127" s="1" t="s">
        <v>3227</v>
      </c>
      <c r="C2127" s="1" t="s">
        <v>6403</v>
      </c>
      <c r="D2127" s="1" t="s">
        <v>6404</v>
      </c>
      <c r="E2127" s="1">
        <v>90</v>
      </c>
      <c r="F2127" s="1" t="s">
        <v>6929</v>
      </c>
      <c r="G2127" s="1" t="s">
        <v>7595</v>
      </c>
      <c r="H2127" s="1" t="s">
        <v>7596</v>
      </c>
      <c r="I2127" s="1" t="s">
        <v>3233</v>
      </c>
      <c r="J2127" s="1">
        <v>2009.68</v>
      </c>
    </row>
    <row r="2128" spans="2:10" x14ac:dyDescent="0.25">
      <c r="B2128" s="1" t="s">
        <v>3227</v>
      </c>
      <c r="C2128" s="1" t="s">
        <v>6403</v>
      </c>
      <c r="D2128" s="1" t="s">
        <v>6404</v>
      </c>
      <c r="E2128" s="1">
        <v>90</v>
      </c>
      <c r="F2128" s="1" t="s">
        <v>6929</v>
      </c>
      <c r="G2128" s="1" t="s">
        <v>7597</v>
      </c>
      <c r="H2128" s="1" t="s">
        <v>7598</v>
      </c>
      <c r="I2128" s="1" t="s">
        <v>3233</v>
      </c>
      <c r="J2128" s="1">
        <v>2009.68</v>
      </c>
    </row>
    <row r="2129" spans="2:10" x14ac:dyDescent="0.25">
      <c r="B2129" s="1" t="s">
        <v>3227</v>
      </c>
      <c r="C2129" s="1" t="s">
        <v>6403</v>
      </c>
      <c r="D2129" s="1" t="s">
        <v>6404</v>
      </c>
      <c r="E2129" s="1">
        <v>90</v>
      </c>
      <c r="F2129" s="1" t="s">
        <v>6929</v>
      </c>
      <c r="G2129" s="1" t="s">
        <v>7599</v>
      </c>
      <c r="H2129" s="1" t="s">
        <v>7600</v>
      </c>
      <c r="I2129" s="1" t="s">
        <v>3233</v>
      </c>
      <c r="J2129" s="1">
        <v>3413.42</v>
      </c>
    </row>
    <row r="2130" spans="2:10" x14ac:dyDescent="0.25">
      <c r="B2130" s="1" t="s">
        <v>3227</v>
      </c>
      <c r="C2130" s="1" t="s">
        <v>6403</v>
      </c>
      <c r="D2130" s="1" t="s">
        <v>6404</v>
      </c>
      <c r="E2130" s="1">
        <v>90</v>
      </c>
      <c r="F2130" s="1" t="s">
        <v>6929</v>
      </c>
      <c r="G2130" s="1" t="s">
        <v>7601</v>
      </c>
      <c r="H2130" s="1" t="s">
        <v>7602</v>
      </c>
      <c r="I2130" s="1" t="s">
        <v>3233</v>
      </c>
      <c r="J2130" s="1">
        <v>7265.83</v>
      </c>
    </row>
    <row r="2131" spans="2:10" x14ac:dyDescent="0.25">
      <c r="B2131" s="1" t="s">
        <v>3227</v>
      </c>
      <c r="C2131" s="1" t="s">
        <v>6403</v>
      </c>
      <c r="D2131" s="1" t="s">
        <v>6404</v>
      </c>
      <c r="E2131" s="1">
        <v>90</v>
      </c>
      <c r="F2131" s="1" t="s">
        <v>6929</v>
      </c>
      <c r="G2131" s="1" t="s">
        <v>7603</v>
      </c>
      <c r="H2131" s="1" t="s">
        <v>7604</v>
      </c>
      <c r="I2131" s="1" t="s">
        <v>3233</v>
      </c>
      <c r="J2131" s="1">
        <v>9028.93</v>
      </c>
    </row>
    <row r="2132" spans="2:10" x14ac:dyDescent="0.25">
      <c r="B2132" s="1" t="s">
        <v>3227</v>
      </c>
      <c r="C2132" s="1" t="s">
        <v>6403</v>
      </c>
      <c r="D2132" s="1" t="s">
        <v>6404</v>
      </c>
      <c r="E2132" s="1">
        <v>90</v>
      </c>
      <c r="F2132" s="1" t="s">
        <v>6929</v>
      </c>
      <c r="G2132" s="1" t="s">
        <v>7605</v>
      </c>
      <c r="H2132" s="1" t="s">
        <v>7606</v>
      </c>
      <c r="I2132" s="1" t="s">
        <v>3233</v>
      </c>
      <c r="J2132" s="1">
        <v>13688.25</v>
      </c>
    </row>
    <row r="2133" spans="2:10" x14ac:dyDescent="0.25">
      <c r="B2133" s="1" t="s">
        <v>3227</v>
      </c>
      <c r="C2133" s="1" t="s">
        <v>6403</v>
      </c>
      <c r="D2133" s="1" t="s">
        <v>6404</v>
      </c>
      <c r="E2133" s="1">
        <v>90</v>
      </c>
      <c r="F2133" s="1" t="s">
        <v>6929</v>
      </c>
      <c r="G2133" s="1" t="s">
        <v>7607</v>
      </c>
      <c r="H2133" s="1" t="s">
        <v>7608</v>
      </c>
      <c r="I2133" s="1" t="s">
        <v>3233</v>
      </c>
      <c r="J2133" s="1">
        <v>9616.6299999999992</v>
      </c>
    </row>
    <row r="2134" spans="2:10" x14ac:dyDescent="0.25">
      <c r="B2134" s="1" t="s">
        <v>3227</v>
      </c>
      <c r="C2134" s="1" t="s">
        <v>6403</v>
      </c>
      <c r="D2134" s="1" t="s">
        <v>6404</v>
      </c>
      <c r="E2134" s="1">
        <v>90</v>
      </c>
      <c r="F2134" s="1" t="s">
        <v>6929</v>
      </c>
      <c r="G2134" s="1" t="s">
        <v>7609</v>
      </c>
      <c r="H2134" s="1" t="s">
        <v>7610</v>
      </c>
      <c r="I2134" s="1" t="s">
        <v>3233</v>
      </c>
      <c r="J2134" s="1">
        <v>14473.1</v>
      </c>
    </row>
    <row r="2135" spans="2:10" x14ac:dyDescent="0.25">
      <c r="B2135" s="1" t="s">
        <v>3227</v>
      </c>
      <c r="C2135" s="1" t="s">
        <v>6403</v>
      </c>
      <c r="D2135" s="1" t="s">
        <v>6404</v>
      </c>
      <c r="E2135" s="1">
        <v>90</v>
      </c>
      <c r="F2135" s="1" t="s">
        <v>6929</v>
      </c>
      <c r="G2135" s="1" t="s">
        <v>7611</v>
      </c>
      <c r="H2135" s="1" t="s">
        <v>7612</v>
      </c>
      <c r="I2135" s="1" t="s">
        <v>3233</v>
      </c>
      <c r="J2135" s="1">
        <v>15055.88</v>
      </c>
    </row>
    <row r="2136" spans="2:10" x14ac:dyDescent="0.25">
      <c r="B2136" s="1" t="s">
        <v>3227</v>
      </c>
      <c r="C2136" s="1" t="s">
        <v>6403</v>
      </c>
      <c r="D2136" s="1" t="s">
        <v>6404</v>
      </c>
      <c r="E2136" s="1">
        <v>90</v>
      </c>
      <c r="F2136" s="1" t="s">
        <v>6929</v>
      </c>
      <c r="G2136" s="1" t="s">
        <v>7613</v>
      </c>
      <c r="H2136" s="1" t="s">
        <v>7614</v>
      </c>
      <c r="I2136" s="1" t="s">
        <v>3233</v>
      </c>
      <c r="J2136" s="1">
        <v>9616.6299999999992</v>
      </c>
    </row>
    <row r="2137" spans="2:10" x14ac:dyDescent="0.25">
      <c r="B2137" s="1" t="s">
        <v>3227</v>
      </c>
      <c r="C2137" s="1" t="s">
        <v>6403</v>
      </c>
      <c r="D2137" s="1" t="s">
        <v>6404</v>
      </c>
      <c r="E2137" s="1">
        <v>90</v>
      </c>
      <c r="F2137" s="1" t="s">
        <v>6929</v>
      </c>
      <c r="G2137" s="1" t="s">
        <v>7615</v>
      </c>
      <c r="H2137" s="1" t="s">
        <v>7616</v>
      </c>
      <c r="I2137" s="1" t="s">
        <v>3233</v>
      </c>
      <c r="J2137" s="1">
        <v>21693.72</v>
      </c>
    </row>
    <row r="2138" spans="2:10" x14ac:dyDescent="0.25">
      <c r="B2138" s="1" t="s">
        <v>3227</v>
      </c>
      <c r="C2138" s="1" t="s">
        <v>6403</v>
      </c>
      <c r="D2138" s="1" t="s">
        <v>6404</v>
      </c>
      <c r="E2138" s="1">
        <v>90</v>
      </c>
      <c r="F2138" s="1" t="s">
        <v>6929</v>
      </c>
      <c r="G2138" s="1" t="s">
        <v>7617</v>
      </c>
      <c r="H2138" s="1" t="s">
        <v>7618</v>
      </c>
      <c r="I2138" s="1" t="s">
        <v>3233</v>
      </c>
      <c r="J2138" s="1">
        <v>17612.5</v>
      </c>
    </row>
    <row r="2139" spans="2:10" x14ac:dyDescent="0.25">
      <c r="B2139" s="1" t="s">
        <v>3227</v>
      </c>
      <c r="C2139" s="1" t="s">
        <v>6403</v>
      </c>
      <c r="D2139" s="1" t="s">
        <v>6404</v>
      </c>
      <c r="E2139" s="1">
        <v>90</v>
      </c>
      <c r="F2139" s="1" t="s">
        <v>6929</v>
      </c>
      <c r="G2139" s="1" t="s">
        <v>7619</v>
      </c>
      <c r="H2139" s="1" t="s">
        <v>7620</v>
      </c>
      <c r="I2139" s="1" t="s">
        <v>3233</v>
      </c>
      <c r="J2139" s="1">
        <v>283.95</v>
      </c>
    </row>
    <row r="2140" spans="2:10" x14ac:dyDescent="0.25">
      <c r="B2140" s="1" t="s">
        <v>3227</v>
      </c>
      <c r="C2140" s="1" t="s">
        <v>6403</v>
      </c>
      <c r="D2140" s="1" t="s">
        <v>6404</v>
      </c>
      <c r="E2140" s="1">
        <v>90</v>
      </c>
      <c r="F2140" s="1" t="s">
        <v>6929</v>
      </c>
      <c r="G2140" s="1" t="s">
        <v>7621</v>
      </c>
      <c r="H2140" s="1" t="s">
        <v>7622</v>
      </c>
      <c r="I2140" s="1" t="s">
        <v>3233</v>
      </c>
      <c r="J2140" s="1">
        <v>11990.8</v>
      </c>
    </row>
    <row r="2141" spans="2:10" x14ac:dyDescent="0.25">
      <c r="B2141" s="1" t="s">
        <v>3227</v>
      </c>
      <c r="C2141" s="1" t="s">
        <v>6403</v>
      </c>
      <c r="D2141" s="1" t="s">
        <v>6404</v>
      </c>
      <c r="E2141" s="1">
        <v>90</v>
      </c>
      <c r="F2141" s="1" t="s">
        <v>6929</v>
      </c>
      <c r="G2141" s="1" t="s">
        <v>7623</v>
      </c>
      <c r="H2141" s="1" t="s">
        <v>7624</v>
      </c>
      <c r="I2141" s="1" t="s">
        <v>3233</v>
      </c>
      <c r="J2141" s="1">
        <v>11990.8</v>
      </c>
    </row>
    <row r="2142" spans="2:10" x14ac:dyDescent="0.25">
      <c r="B2142" s="1" t="s">
        <v>3227</v>
      </c>
      <c r="C2142" s="1" t="s">
        <v>6403</v>
      </c>
      <c r="D2142" s="1" t="s">
        <v>6404</v>
      </c>
      <c r="E2142" s="1">
        <v>90</v>
      </c>
      <c r="F2142" s="1" t="s">
        <v>6929</v>
      </c>
      <c r="G2142" s="1" t="s">
        <v>7625</v>
      </c>
      <c r="H2142" s="1" t="s">
        <v>7626</v>
      </c>
      <c r="I2142" s="1" t="s">
        <v>3233</v>
      </c>
      <c r="J2142" s="1">
        <v>14473.1</v>
      </c>
    </row>
    <row r="2143" spans="2:10" x14ac:dyDescent="0.25">
      <c r="B2143" s="1" t="s">
        <v>3227</v>
      </c>
      <c r="C2143" s="1" t="s">
        <v>6403</v>
      </c>
      <c r="D2143" s="1" t="s">
        <v>6404</v>
      </c>
      <c r="E2143" s="1">
        <v>90</v>
      </c>
      <c r="F2143" s="1" t="s">
        <v>6929</v>
      </c>
      <c r="G2143" s="1" t="s">
        <v>7627</v>
      </c>
      <c r="H2143" s="1" t="s">
        <v>7628</v>
      </c>
      <c r="I2143" s="1" t="s">
        <v>3233</v>
      </c>
      <c r="J2143" s="1">
        <v>14473.1</v>
      </c>
    </row>
    <row r="2144" spans="2:10" x14ac:dyDescent="0.25">
      <c r="B2144" s="1" t="s">
        <v>3227</v>
      </c>
      <c r="C2144" s="1" t="s">
        <v>6403</v>
      </c>
      <c r="D2144" s="1" t="s">
        <v>6404</v>
      </c>
      <c r="E2144" s="1">
        <v>90</v>
      </c>
      <c r="F2144" s="1" t="s">
        <v>6929</v>
      </c>
      <c r="G2144" s="1" t="s">
        <v>7629</v>
      </c>
      <c r="H2144" s="1" t="s">
        <v>7630</v>
      </c>
      <c r="I2144" s="1" t="s">
        <v>3233</v>
      </c>
      <c r="J2144" s="1">
        <v>15055.88</v>
      </c>
    </row>
    <row r="2145" spans="2:10" x14ac:dyDescent="0.25">
      <c r="B2145" s="1" t="s">
        <v>3227</v>
      </c>
      <c r="C2145" s="1" t="s">
        <v>6403</v>
      </c>
      <c r="D2145" s="1" t="s">
        <v>6404</v>
      </c>
      <c r="E2145" s="1">
        <v>90</v>
      </c>
      <c r="F2145" s="1" t="s">
        <v>6929</v>
      </c>
      <c r="G2145" s="1" t="s">
        <v>7631</v>
      </c>
      <c r="H2145" s="1" t="s">
        <v>7632</v>
      </c>
      <c r="I2145" s="1" t="s">
        <v>3233</v>
      </c>
      <c r="J2145" s="1">
        <v>17356.7</v>
      </c>
    </row>
    <row r="2146" spans="2:10" x14ac:dyDescent="0.25">
      <c r="B2146" s="1" t="s">
        <v>3227</v>
      </c>
      <c r="C2146" s="1" t="s">
        <v>6403</v>
      </c>
      <c r="D2146" s="1" t="s">
        <v>6404</v>
      </c>
      <c r="E2146" s="1">
        <v>90</v>
      </c>
      <c r="F2146" s="1" t="s">
        <v>6929</v>
      </c>
      <c r="G2146" s="1" t="s">
        <v>7633</v>
      </c>
      <c r="H2146" s="1" t="s">
        <v>7634</v>
      </c>
      <c r="I2146" s="1" t="s">
        <v>3233</v>
      </c>
      <c r="J2146" s="1">
        <v>17356.7</v>
      </c>
    </row>
    <row r="2147" spans="2:10" x14ac:dyDescent="0.25">
      <c r="B2147" s="1" t="s">
        <v>3227</v>
      </c>
      <c r="C2147" s="1" t="s">
        <v>6403</v>
      </c>
      <c r="D2147" s="1" t="s">
        <v>6404</v>
      </c>
      <c r="E2147" s="1">
        <v>90</v>
      </c>
      <c r="F2147" s="1" t="s">
        <v>6929</v>
      </c>
      <c r="G2147" s="1" t="s">
        <v>7635</v>
      </c>
      <c r="H2147" s="1" t="s">
        <v>7636</v>
      </c>
      <c r="I2147" s="1" t="s">
        <v>3233</v>
      </c>
      <c r="J2147" s="1">
        <v>21693.72</v>
      </c>
    </row>
    <row r="2148" spans="2:10" x14ac:dyDescent="0.25">
      <c r="B2148" s="1" t="s">
        <v>3227</v>
      </c>
      <c r="C2148" s="1" t="s">
        <v>6403</v>
      </c>
      <c r="D2148" s="1" t="s">
        <v>6404</v>
      </c>
      <c r="E2148" s="1">
        <v>90</v>
      </c>
      <c r="F2148" s="1" t="s">
        <v>6929</v>
      </c>
      <c r="G2148" s="1" t="s">
        <v>7637</v>
      </c>
      <c r="H2148" s="1" t="s">
        <v>7638</v>
      </c>
      <c r="I2148" s="1" t="s">
        <v>3233</v>
      </c>
      <c r="J2148" s="1">
        <v>21693.72</v>
      </c>
    </row>
    <row r="2149" spans="2:10" x14ac:dyDescent="0.25">
      <c r="B2149" s="1" t="s">
        <v>3227</v>
      </c>
      <c r="C2149" s="1" t="s">
        <v>6403</v>
      </c>
      <c r="D2149" s="1" t="s">
        <v>6404</v>
      </c>
      <c r="E2149" s="1">
        <v>90</v>
      </c>
      <c r="F2149" s="1" t="s">
        <v>6929</v>
      </c>
      <c r="G2149" s="1" t="s">
        <v>7639</v>
      </c>
      <c r="H2149" s="1" t="s">
        <v>7640</v>
      </c>
      <c r="I2149" s="1" t="s">
        <v>3233</v>
      </c>
      <c r="J2149" s="1">
        <v>918.67</v>
      </c>
    </row>
    <row r="2150" spans="2:10" x14ac:dyDescent="0.25">
      <c r="B2150" s="1" t="s">
        <v>3227</v>
      </c>
      <c r="C2150" s="1" t="s">
        <v>6403</v>
      </c>
      <c r="D2150" s="1" t="s">
        <v>6404</v>
      </c>
      <c r="E2150" s="1">
        <v>90</v>
      </c>
      <c r="F2150" s="1" t="s">
        <v>6929</v>
      </c>
      <c r="G2150" s="1" t="s">
        <v>7641</v>
      </c>
      <c r="H2150" s="1" t="s">
        <v>7642</v>
      </c>
      <c r="I2150" s="1" t="s">
        <v>3233</v>
      </c>
      <c r="J2150" s="1">
        <v>3358.7</v>
      </c>
    </row>
    <row r="2151" spans="2:10" x14ac:dyDescent="0.25">
      <c r="B2151" s="1" t="s">
        <v>3227</v>
      </c>
      <c r="C2151" s="1" t="s">
        <v>6403</v>
      </c>
      <c r="D2151" s="1" t="s">
        <v>6404</v>
      </c>
      <c r="E2151" s="1">
        <v>90</v>
      </c>
      <c r="F2151" s="1" t="s">
        <v>6929</v>
      </c>
      <c r="G2151" s="1" t="s">
        <v>7643</v>
      </c>
      <c r="H2151" s="1" t="s">
        <v>7644</v>
      </c>
      <c r="I2151" s="1" t="s">
        <v>3233</v>
      </c>
      <c r="J2151" s="1">
        <v>3358.7</v>
      </c>
    </row>
    <row r="2152" spans="2:10" x14ac:dyDescent="0.25">
      <c r="B2152" s="1" t="s">
        <v>3227</v>
      </c>
      <c r="C2152" s="1" t="s">
        <v>6403</v>
      </c>
      <c r="D2152" s="1" t="s">
        <v>6404</v>
      </c>
      <c r="E2152" s="1">
        <v>90</v>
      </c>
      <c r="F2152" s="1" t="s">
        <v>6929</v>
      </c>
      <c r="G2152" s="1" t="s">
        <v>7645</v>
      </c>
      <c r="H2152" s="1" t="s">
        <v>7646</v>
      </c>
      <c r="I2152" s="1" t="s">
        <v>3233</v>
      </c>
      <c r="J2152" s="1">
        <v>2857.32</v>
      </c>
    </row>
    <row r="2153" spans="2:10" x14ac:dyDescent="0.25">
      <c r="B2153" s="1" t="s">
        <v>3227</v>
      </c>
      <c r="C2153" s="1" t="s">
        <v>6403</v>
      </c>
      <c r="D2153" s="1" t="s">
        <v>6404</v>
      </c>
      <c r="E2153" s="1">
        <v>90</v>
      </c>
      <c r="F2153" s="1" t="s">
        <v>6929</v>
      </c>
      <c r="G2153" s="1" t="s">
        <v>7647</v>
      </c>
      <c r="H2153" s="1" t="s">
        <v>7648</v>
      </c>
      <c r="I2153" s="1" t="s">
        <v>3233</v>
      </c>
      <c r="J2153" s="1">
        <v>2857.32</v>
      </c>
    </row>
    <row r="2154" spans="2:10" x14ac:dyDescent="0.25">
      <c r="B2154" s="1" t="s">
        <v>3227</v>
      </c>
      <c r="C2154" s="1" t="s">
        <v>6403</v>
      </c>
      <c r="D2154" s="1" t="s">
        <v>6404</v>
      </c>
      <c r="E2154" s="1">
        <v>90</v>
      </c>
      <c r="F2154" s="1" t="s">
        <v>6929</v>
      </c>
      <c r="G2154" s="1" t="s">
        <v>7649</v>
      </c>
      <c r="H2154" s="1" t="s">
        <v>7650</v>
      </c>
      <c r="I2154" s="1" t="s">
        <v>3233</v>
      </c>
      <c r="J2154" s="1">
        <v>1083.23</v>
      </c>
    </row>
    <row r="2155" spans="2:10" x14ac:dyDescent="0.25">
      <c r="B2155" s="1" t="s">
        <v>3227</v>
      </c>
      <c r="C2155" s="1" t="s">
        <v>6403</v>
      </c>
      <c r="D2155" s="1" t="s">
        <v>6404</v>
      </c>
      <c r="E2155" s="1">
        <v>90</v>
      </c>
      <c r="F2155" s="1" t="s">
        <v>6929</v>
      </c>
      <c r="G2155" s="1" t="s">
        <v>7651</v>
      </c>
      <c r="H2155" s="1" t="s">
        <v>7652</v>
      </c>
      <c r="I2155" s="1" t="s">
        <v>3233</v>
      </c>
      <c r="J2155" s="1">
        <v>3522.01</v>
      </c>
    </row>
    <row r="2156" spans="2:10" x14ac:dyDescent="0.25">
      <c r="B2156" s="1" t="s">
        <v>3227</v>
      </c>
      <c r="C2156" s="1" t="s">
        <v>6403</v>
      </c>
      <c r="D2156" s="1" t="s">
        <v>6404</v>
      </c>
      <c r="E2156" s="1">
        <v>90</v>
      </c>
      <c r="F2156" s="1" t="s">
        <v>6929</v>
      </c>
      <c r="G2156" s="1" t="s">
        <v>7653</v>
      </c>
      <c r="H2156" s="1" t="s">
        <v>7654</v>
      </c>
      <c r="I2156" s="1" t="s">
        <v>3233</v>
      </c>
      <c r="J2156" s="1">
        <v>3522.01</v>
      </c>
    </row>
    <row r="2157" spans="2:10" x14ac:dyDescent="0.25">
      <c r="B2157" s="1" t="s">
        <v>3227</v>
      </c>
      <c r="C2157" s="1" t="s">
        <v>6403</v>
      </c>
      <c r="D2157" s="1" t="s">
        <v>6404</v>
      </c>
      <c r="E2157" s="1">
        <v>90</v>
      </c>
      <c r="F2157" s="1" t="s">
        <v>6929</v>
      </c>
      <c r="G2157" s="1" t="s">
        <v>7655</v>
      </c>
      <c r="H2157" s="1" t="s">
        <v>7656</v>
      </c>
      <c r="I2157" s="1" t="s">
        <v>3233</v>
      </c>
      <c r="J2157" s="1">
        <v>3077.08</v>
      </c>
    </row>
    <row r="2158" spans="2:10" x14ac:dyDescent="0.25">
      <c r="B2158" s="1" t="s">
        <v>3227</v>
      </c>
      <c r="C2158" s="1" t="s">
        <v>6403</v>
      </c>
      <c r="D2158" s="1" t="s">
        <v>6404</v>
      </c>
      <c r="E2158" s="1">
        <v>90</v>
      </c>
      <c r="F2158" s="1" t="s">
        <v>6929</v>
      </c>
      <c r="G2158" s="1" t="s">
        <v>7657</v>
      </c>
      <c r="H2158" s="1" t="s">
        <v>7658</v>
      </c>
      <c r="I2158" s="1" t="s">
        <v>3233</v>
      </c>
      <c r="J2158" s="1">
        <v>3077.08</v>
      </c>
    </row>
    <row r="2159" spans="2:10" x14ac:dyDescent="0.25">
      <c r="B2159" s="1" t="s">
        <v>3227</v>
      </c>
      <c r="C2159" s="1" t="s">
        <v>6403</v>
      </c>
      <c r="D2159" s="1" t="s">
        <v>6404</v>
      </c>
      <c r="E2159" s="1">
        <v>90</v>
      </c>
      <c r="F2159" s="1" t="s">
        <v>6929</v>
      </c>
      <c r="G2159" s="1" t="s">
        <v>7659</v>
      </c>
      <c r="H2159" s="1" t="s">
        <v>7660</v>
      </c>
      <c r="I2159" s="1" t="s">
        <v>3233</v>
      </c>
      <c r="J2159" s="1">
        <v>1153.75</v>
      </c>
    </row>
    <row r="2160" spans="2:10" x14ac:dyDescent="0.25">
      <c r="B2160" s="1" t="s">
        <v>3227</v>
      </c>
      <c r="C2160" s="1" t="s">
        <v>6403</v>
      </c>
      <c r="D2160" s="1" t="s">
        <v>6404</v>
      </c>
      <c r="E2160" s="1">
        <v>90</v>
      </c>
      <c r="F2160" s="1" t="s">
        <v>6929</v>
      </c>
      <c r="G2160" s="1" t="s">
        <v>7661</v>
      </c>
      <c r="H2160" s="1" t="s">
        <v>7662</v>
      </c>
      <c r="I2160" s="1" t="s">
        <v>3233</v>
      </c>
      <c r="J2160" s="1">
        <v>3592</v>
      </c>
    </row>
    <row r="2161" spans="2:10" x14ac:dyDescent="0.25">
      <c r="B2161" s="1" t="s">
        <v>3227</v>
      </c>
      <c r="C2161" s="1" t="s">
        <v>6403</v>
      </c>
      <c r="D2161" s="1" t="s">
        <v>6404</v>
      </c>
      <c r="E2161" s="1">
        <v>90</v>
      </c>
      <c r="F2161" s="1" t="s">
        <v>6929</v>
      </c>
      <c r="G2161" s="1" t="s">
        <v>7663</v>
      </c>
      <c r="H2161" s="1" t="s">
        <v>7664</v>
      </c>
      <c r="I2161" s="1" t="s">
        <v>3233</v>
      </c>
      <c r="J2161" s="1">
        <v>3592</v>
      </c>
    </row>
    <row r="2162" spans="2:10" x14ac:dyDescent="0.25">
      <c r="B2162" s="1" t="s">
        <v>3227</v>
      </c>
      <c r="C2162" s="1" t="s">
        <v>6403</v>
      </c>
      <c r="D2162" s="1" t="s">
        <v>6404</v>
      </c>
      <c r="E2162" s="1">
        <v>90</v>
      </c>
      <c r="F2162" s="1" t="s">
        <v>6929</v>
      </c>
      <c r="G2162" s="1" t="s">
        <v>7665</v>
      </c>
      <c r="H2162" s="1" t="s">
        <v>7666</v>
      </c>
      <c r="I2162" s="1" t="s">
        <v>3233</v>
      </c>
      <c r="J2162" s="1">
        <v>3171.26</v>
      </c>
    </row>
    <row r="2163" spans="2:10" x14ac:dyDescent="0.25">
      <c r="B2163" s="1" t="s">
        <v>3227</v>
      </c>
      <c r="C2163" s="1" t="s">
        <v>6403</v>
      </c>
      <c r="D2163" s="1" t="s">
        <v>6404</v>
      </c>
      <c r="E2163" s="1">
        <v>90</v>
      </c>
      <c r="F2163" s="1" t="s">
        <v>6929</v>
      </c>
      <c r="G2163" s="1" t="s">
        <v>7667</v>
      </c>
      <c r="H2163" s="1" t="s">
        <v>7668</v>
      </c>
      <c r="I2163" s="1" t="s">
        <v>3233</v>
      </c>
      <c r="J2163" s="1">
        <v>3171.26</v>
      </c>
    </row>
    <row r="2164" spans="2:10" x14ac:dyDescent="0.25">
      <c r="B2164" s="1" t="s">
        <v>3227</v>
      </c>
      <c r="C2164" s="1" t="s">
        <v>6403</v>
      </c>
      <c r="D2164" s="1" t="s">
        <v>6404</v>
      </c>
      <c r="E2164" s="1">
        <v>90</v>
      </c>
      <c r="F2164" s="1" t="s">
        <v>6929</v>
      </c>
      <c r="G2164" s="1" t="s">
        <v>7669</v>
      </c>
      <c r="H2164" s="1" t="s">
        <v>7670</v>
      </c>
      <c r="I2164" s="1" t="s">
        <v>3233</v>
      </c>
      <c r="J2164" s="1">
        <v>2094.0700000000002</v>
      </c>
    </row>
    <row r="2165" spans="2:10" x14ac:dyDescent="0.25">
      <c r="B2165" s="1" t="s">
        <v>3227</v>
      </c>
      <c r="C2165" s="1" t="s">
        <v>6403</v>
      </c>
      <c r="D2165" s="1" t="s">
        <v>6404</v>
      </c>
      <c r="E2165" s="1">
        <v>90</v>
      </c>
      <c r="F2165" s="1" t="s">
        <v>6929</v>
      </c>
      <c r="G2165" s="1" t="s">
        <v>7671</v>
      </c>
      <c r="H2165" s="1" t="s">
        <v>7672</v>
      </c>
      <c r="I2165" s="1" t="s">
        <v>3233</v>
      </c>
      <c r="J2165" s="1">
        <v>4525.2</v>
      </c>
    </row>
    <row r="2166" spans="2:10" x14ac:dyDescent="0.25">
      <c r="B2166" s="1" t="s">
        <v>3227</v>
      </c>
      <c r="C2166" s="1" t="s">
        <v>6403</v>
      </c>
      <c r="D2166" s="1" t="s">
        <v>6404</v>
      </c>
      <c r="E2166" s="1">
        <v>90</v>
      </c>
      <c r="F2166" s="1" t="s">
        <v>6929</v>
      </c>
      <c r="G2166" s="1" t="s">
        <v>7673</v>
      </c>
      <c r="H2166" s="1" t="s">
        <v>7674</v>
      </c>
      <c r="I2166" s="1" t="s">
        <v>3233</v>
      </c>
      <c r="J2166" s="1">
        <v>4525.2</v>
      </c>
    </row>
    <row r="2167" spans="2:10" x14ac:dyDescent="0.25">
      <c r="B2167" s="1" t="s">
        <v>3227</v>
      </c>
      <c r="C2167" s="1" t="s">
        <v>6403</v>
      </c>
      <c r="D2167" s="1" t="s">
        <v>6404</v>
      </c>
      <c r="E2167" s="1">
        <v>90</v>
      </c>
      <c r="F2167" s="1" t="s">
        <v>6929</v>
      </c>
      <c r="G2167" s="1" t="s">
        <v>7675</v>
      </c>
      <c r="H2167" s="1" t="s">
        <v>7676</v>
      </c>
      <c r="I2167" s="1" t="s">
        <v>3233</v>
      </c>
      <c r="J2167" s="1">
        <v>4427.0200000000004</v>
      </c>
    </row>
    <row r="2168" spans="2:10" x14ac:dyDescent="0.25">
      <c r="B2168" s="1" t="s">
        <v>3227</v>
      </c>
      <c r="C2168" s="1" t="s">
        <v>6403</v>
      </c>
      <c r="D2168" s="1" t="s">
        <v>6404</v>
      </c>
      <c r="E2168" s="1">
        <v>90</v>
      </c>
      <c r="F2168" s="1" t="s">
        <v>6929</v>
      </c>
      <c r="G2168" s="1" t="s">
        <v>7677</v>
      </c>
      <c r="H2168" s="1" t="s">
        <v>7678</v>
      </c>
      <c r="I2168" s="1" t="s">
        <v>3233</v>
      </c>
      <c r="J2168" s="1">
        <v>4427.0200000000004</v>
      </c>
    </row>
    <row r="2169" spans="2:10" x14ac:dyDescent="0.25">
      <c r="B2169" s="1" t="s">
        <v>3227</v>
      </c>
      <c r="C2169" s="1" t="s">
        <v>6403</v>
      </c>
      <c r="D2169" s="1" t="s">
        <v>6404</v>
      </c>
      <c r="E2169" s="1">
        <v>90</v>
      </c>
      <c r="F2169" s="1" t="s">
        <v>6929</v>
      </c>
      <c r="G2169" s="1" t="s">
        <v>7679</v>
      </c>
      <c r="H2169" s="1" t="s">
        <v>7680</v>
      </c>
      <c r="I2169" s="1" t="s">
        <v>3233</v>
      </c>
      <c r="J2169" s="1">
        <v>2329.15</v>
      </c>
    </row>
    <row r="2170" spans="2:10" x14ac:dyDescent="0.25">
      <c r="B2170" s="1" t="s">
        <v>3227</v>
      </c>
      <c r="C2170" s="1" t="s">
        <v>6403</v>
      </c>
      <c r="D2170" s="1" t="s">
        <v>6404</v>
      </c>
      <c r="E2170" s="1">
        <v>90</v>
      </c>
      <c r="F2170" s="1" t="s">
        <v>6929</v>
      </c>
      <c r="G2170" s="1" t="s">
        <v>7681</v>
      </c>
      <c r="H2170" s="1" t="s">
        <v>7682</v>
      </c>
      <c r="I2170" s="1" t="s">
        <v>3233</v>
      </c>
      <c r="J2170" s="1">
        <v>4758.5</v>
      </c>
    </row>
    <row r="2171" spans="2:10" x14ac:dyDescent="0.25">
      <c r="B2171" s="1" t="s">
        <v>3227</v>
      </c>
      <c r="C2171" s="1" t="s">
        <v>6403</v>
      </c>
      <c r="D2171" s="1" t="s">
        <v>6404</v>
      </c>
      <c r="E2171" s="1">
        <v>90</v>
      </c>
      <c r="F2171" s="1" t="s">
        <v>6929</v>
      </c>
      <c r="G2171" s="1" t="s">
        <v>7683</v>
      </c>
      <c r="H2171" s="1" t="s">
        <v>7684</v>
      </c>
      <c r="I2171" s="1" t="s">
        <v>3233</v>
      </c>
      <c r="J2171" s="1">
        <v>4758.5</v>
      </c>
    </row>
    <row r="2172" spans="2:10" x14ac:dyDescent="0.25">
      <c r="B2172" s="1" t="s">
        <v>3227</v>
      </c>
      <c r="C2172" s="1" t="s">
        <v>6403</v>
      </c>
      <c r="D2172" s="1" t="s">
        <v>6404</v>
      </c>
      <c r="E2172" s="1">
        <v>90</v>
      </c>
      <c r="F2172" s="1" t="s">
        <v>6929</v>
      </c>
      <c r="G2172" s="1" t="s">
        <v>7685</v>
      </c>
      <c r="H2172" s="1" t="s">
        <v>7686</v>
      </c>
      <c r="I2172" s="1" t="s">
        <v>3233</v>
      </c>
      <c r="J2172" s="1">
        <v>4740.96</v>
      </c>
    </row>
    <row r="2173" spans="2:10" x14ac:dyDescent="0.25">
      <c r="B2173" s="1" t="s">
        <v>3227</v>
      </c>
      <c r="C2173" s="1" t="s">
        <v>6403</v>
      </c>
      <c r="D2173" s="1" t="s">
        <v>6404</v>
      </c>
      <c r="E2173" s="1">
        <v>90</v>
      </c>
      <c r="F2173" s="1" t="s">
        <v>6929</v>
      </c>
      <c r="G2173" s="1" t="s">
        <v>7687</v>
      </c>
      <c r="H2173" s="1" t="s">
        <v>7688</v>
      </c>
      <c r="I2173" s="1" t="s">
        <v>3233</v>
      </c>
      <c r="J2173" s="1">
        <v>4740.96</v>
      </c>
    </row>
    <row r="2174" spans="2:10" x14ac:dyDescent="0.25">
      <c r="B2174" s="1" t="s">
        <v>3227</v>
      </c>
      <c r="C2174" s="1" t="s">
        <v>6403</v>
      </c>
      <c r="D2174" s="1" t="s">
        <v>6404</v>
      </c>
      <c r="E2174" s="1">
        <v>90</v>
      </c>
      <c r="F2174" s="1" t="s">
        <v>6929</v>
      </c>
      <c r="G2174" s="1" t="s">
        <v>7689</v>
      </c>
      <c r="H2174" s="1" t="s">
        <v>7690</v>
      </c>
      <c r="I2174" s="1" t="s">
        <v>3233</v>
      </c>
      <c r="J2174" s="1">
        <v>3151.93</v>
      </c>
    </row>
    <row r="2175" spans="2:10" x14ac:dyDescent="0.25">
      <c r="B2175" s="1" t="s">
        <v>3227</v>
      </c>
      <c r="C2175" s="1" t="s">
        <v>6403</v>
      </c>
      <c r="D2175" s="1" t="s">
        <v>6404</v>
      </c>
      <c r="E2175" s="1">
        <v>90</v>
      </c>
      <c r="F2175" s="1" t="s">
        <v>6929</v>
      </c>
      <c r="G2175" s="1" t="s">
        <v>7691</v>
      </c>
      <c r="H2175" s="1" t="s">
        <v>7692</v>
      </c>
      <c r="I2175" s="1" t="s">
        <v>3233</v>
      </c>
      <c r="J2175" s="1">
        <v>5575.05</v>
      </c>
    </row>
    <row r="2176" spans="2:10" x14ac:dyDescent="0.25">
      <c r="B2176" s="1" t="s">
        <v>3227</v>
      </c>
      <c r="C2176" s="1" t="s">
        <v>6403</v>
      </c>
      <c r="D2176" s="1" t="s">
        <v>6404</v>
      </c>
      <c r="E2176" s="1">
        <v>90</v>
      </c>
      <c r="F2176" s="1" t="s">
        <v>6929</v>
      </c>
      <c r="G2176" s="1" t="s">
        <v>7693</v>
      </c>
      <c r="H2176" s="1" t="s">
        <v>7694</v>
      </c>
      <c r="I2176" s="1" t="s">
        <v>3233</v>
      </c>
      <c r="J2176" s="1">
        <v>5575.05</v>
      </c>
    </row>
    <row r="2177" spans="2:10" x14ac:dyDescent="0.25">
      <c r="B2177" s="1" t="s">
        <v>3227</v>
      </c>
      <c r="C2177" s="1" t="s">
        <v>6403</v>
      </c>
      <c r="D2177" s="1" t="s">
        <v>6404</v>
      </c>
      <c r="E2177" s="1">
        <v>90</v>
      </c>
      <c r="F2177" s="1" t="s">
        <v>6929</v>
      </c>
      <c r="G2177" s="1" t="s">
        <v>7695</v>
      </c>
      <c r="H2177" s="1" t="s">
        <v>7696</v>
      </c>
      <c r="I2177" s="1" t="s">
        <v>3233</v>
      </c>
      <c r="J2177" s="1">
        <v>5839.75</v>
      </c>
    </row>
    <row r="2178" spans="2:10" x14ac:dyDescent="0.25">
      <c r="B2178" s="1" t="s">
        <v>3227</v>
      </c>
      <c r="C2178" s="1" t="s">
        <v>6403</v>
      </c>
      <c r="D2178" s="1" t="s">
        <v>6404</v>
      </c>
      <c r="E2178" s="1">
        <v>90</v>
      </c>
      <c r="F2178" s="1" t="s">
        <v>6929</v>
      </c>
      <c r="G2178" s="1" t="s">
        <v>7697</v>
      </c>
      <c r="H2178" s="1" t="s">
        <v>7698</v>
      </c>
      <c r="I2178" s="1" t="s">
        <v>3233</v>
      </c>
      <c r="J2178" s="1">
        <v>5839.75</v>
      </c>
    </row>
    <row r="2179" spans="2:10" x14ac:dyDescent="0.25">
      <c r="B2179" s="1" t="s">
        <v>3227</v>
      </c>
      <c r="C2179" s="1" t="s">
        <v>6403</v>
      </c>
      <c r="D2179" s="1" t="s">
        <v>6404</v>
      </c>
      <c r="E2179" s="1">
        <v>90</v>
      </c>
      <c r="F2179" s="1" t="s">
        <v>6929</v>
      </c>
      <c r="G2179" s="1" t="s">
        <v>7699</v>
      </c>
      <c r="H2179" s="1" t="s">
        <v>7700</v>
      </c>
      <c r="I2179" s="1" t="s">
        <v>3233</v>
      </c>
      <c r="J2179" s="1">
        <v>3739.63</v>
      </c>
    </row>
    <row r="2180" spans="2:10" x14ac:dyDescent="0.25">
      <c r="B2180" s="1" t="s">
        <v>3227</v>
      </c>
      <c r="C2180" s="1" t="s">
        <v>6403</v>
      </c>
      <c r="D2180" s="1" t="s">
        <v>6404</v>
      </c>
      <c r="E2180" s="1">
        <v>90</v>
      </c>
      <c r="F2180" s="1" t="s">
        <v>6929</v>
      </c>
      <c r="G2180" s="1" t="s">
        <v>7701</v>
      </c>
      <c r="H2180" s="1" t="s">
        <v>7702</v>
      </c>
      <c r="I2180" s="1" t="s">
        <v>3233</v>
      </c>
      <c r="J2180" s="1">
        <v>6158.3</v>
      </c>
    </row>
    <row r="2181" spans="2:10" x14ac:dyDescent="0.25">
      <c r="B2181" s="1" t="s">
        <v>3227</v>
      </c>
      <c r="C2181" s="1" t="s">
        <v>6403</v>
      </c>
      <c r="D2181" s="1" t="s">
        <v>6404</v>
      </c>
      <c r="E2181" s="1">
        <v>90</v>
      </c>
      <c r="F2181" s="1" t="s">
        <v>6929</v>
      </c>
      <c r="G2181" s="1" t="s">
        <v>7703</v>
      </c>
      <c r="H2181" s="1" t="s">
        <v>7704</v>
      </c>
      <c r="I2181" s="1" t="s">
        <v>3233</v>
      </c>
      <c r="J2181" s="1">
        <v>6158.3</v>
      </c>
    </row>
    <row r="2182" spans="2:10" x14ac:dyDescent="0.25">
      <c r="B2182" s="1" t="s">
        <v>3227</v>
      </c>
      <c r="C2182" s="1" t="s">
        <v>6403</v>
      </c>
      <c r="D2182" s="1" t="s">
        <v>6404</v>
      </c>
      <c r="E2182" s="1">
        <v>90</v>
      </c>
      <c r="F2182" s="1" t="s">
        <v>6929</v>
      </c>
      <c r="G2182" s="1" t="s">
        <v>7705</v>
      </c>
      <c r="H2182" s="1" t="s">
        <v>7706</v>
      </c>
      <c r="I2182" s="1" t="s">
        <v>3233</v>
      </c>
      <c r="J2182" s="1">
        <v>6624.6</v>
      </c>
    </row>
    <row r="2183" spans="2:10" x14ac:dyDescent="0.25">
      <c r="B2183" s="1" t="s">
        <v>3227</v>
      </c>
      <c r="C2183" s="1" t="s">
        <v>6403</v>
      </c>
      <c r="D2183" s="1" t="s">
        <v>6404</v>
      </c>
      <c r="E2183" s="1">
        <v>90</v>
      </c>
      <c r="F2183" s="1" t="s">
        <v>6929</v>
      </c>
      <c r="G2183" s="1" t="s">
        <v>7707</v>
      </c>
      <c r="H2183" s="1" t="s">
        <v>7708</v>
      </c>
      <c r="I2183" s="1" t="s">
        <v>3233</v>
      </c>
      <c r="J2183" s="1">
        <v>6624.6</v>
      </c>
    </row>
    <row r="2184" spans="2:10" x14ac:dyDescent="0.25">
      <c r="B2184" s="1" t="s">
        <v>3227</v>
      </c>
      <c r="C2184" s="1" t="s">
        <v>6403</v>
      </c>
      <c r="D2184" s="1" t="s">
        <v>6404</v>
      </c>
      <c r="E2184" s="1">
        <v>90</v>
      </c>
      <c r="F2184" s="1" t="s">
        <v>6929</v>
      </c>
      <c r="G2184" s="1" t="s">
        <v>7709</v>
      </c>
      <c r="H2184" s="1" t="s">
        <v>7710</v>
      </c>
      <c r="I2184" s="1" t="s">
        <v>3233</v>
      </c>
      <c r="J2184" s="1">
        <v>4327.33</v>
      </c>
    </row>
    <row r="2185" spans="2:10" x14ac:dyDescent="0.25">
      <c r="B2185" s="1" t="s">
        <v>3227</v>
      </c>
      <c r="C2185" s="1" t="s">
        <v>6403</v>
      </c>
      <c r="D2185" s="1" t="s">
        <v>6404</v>
      </c>
      <c r="E2185" s="1">
        <v>90</v>
      </c>
      <c r="F2185" s="1" t="s">
        <v>6929</v>
      </c>
      <c r="G2185" s="1" t="s">
        <v>7711</v>
      </c>
      <c r="H2185" s="1" t="s">
        <v>7712</v>
      </c>
      <c r="I2185" s="1" t="s">
        <v>3233</v>
      </c>
      <c r="J2185" s="1">
        <v>6741.55</v>
      </c>
    </row>
    <row r="2186" spans="2:10" x14ac:dyDescent="0.25">
      <c r="B2186" s="1" t="s">
        <v>3227</v>
      </c>
      <c r="C2186" s="1" t="s">
        <v>6403</v>
      </c>
      <c r="D2186" s="1" t="s">
        <v>6404</v>
      </c>
      <c r="E2186" s="1">
        <v>90</v>
      </c>
      <c r="F2186" s="1" t="s">
        <v>6929</v>
      </c>
      <c r="G2186" s="1" t="s">
        <v>7713</v>
      </c>
      <c r="H2186" s="1" t="s">
        <v>7714</v>
      </c>
      <c r="I2186" s="1" t="s">
        <v>3233</v>
      </c>
      <c r="J2186" s="1">
        <v>6741.55</v>
      </c>
    </row>
    <row r="2187" spans="2:10" x14ac:dyDescent="0.25">
      <c r="B2187" s="1" t="s">
        <v>3227</v>
      </c>
      <c r="C2187" s="1" t="s">
        <v>6403</v>
      </c>
      <c r="D2187" s="1" t="s">
        <v>6404</v>
      </c>
      <c r="E2187" s="1">
        <v>90</v>
      </c>
      <c r="F2187" s="1" t="s">
        <v>6929</v>
      </c>
      <c r="G2187" s="1" t="s">
        <v>7715</v>
      </c>
      <c r="H2187" s="1" t="s">
        <v>7716</v>
      </c>
      <c r="I2187" s="1" t="s">
        <v>3233</v>
      </c>
      <c r="J2187" s="1">
        <v>7409.45</v>
      </c>
    </row>
    <row r="2188" spans="2:10" x14ac:dyDescent="0.25">
      <c r="B2188" s="1" t="s">
        <v>3227</v>
      </c>
      <c r="C2188" s="1" t="s">
        <v>6403</v>
      </c>
      <c r="D2188" s="1" t="s">
        <v>6404</v>
      </c>
      <c r="E2188" s="1">
        <v>90</v>
      </c>
      <c r="F2188" s="1" t="s">
        <v>6929</v>
      </c>
      <c r="G2188" s="1" t="s">
        <v>7717</v>
      </c>
      <c r="H2188" s="1" t="s">
        <v>7718</v>
      </c>
      <c r="I2188" s="1" t="s">
        <v>3233</v>
      </c>
      <c r="J2188" s="1">
        <v>7409.45</v>
      </c>
    </row>
    <row r="2189" spans="2:10" x14ac:dyDescent="0.25">
      <c r="B2189" s="1" t="s">
        <v>3227</v>
      </c>
      <c r="C2189" s="1" t="s">
        <v>6403</v>
      </c>
      <c r="D2189" s="1" t="s">
        <v>6404</v>
      </c>
      <c r="E2189" s="1">
        <v>90</v>
      </c>
      <c r="F2189" s="1" t="s">
        <v>6929</v>
      </c>
      <c r="G2189" s="1" t="s">
        <v>7719</v>
      </c>
      <c r="H2189" s="1" t="s">
        <v>7720</v>
      </c>
      <c r="I2189" s="1" t="s">
        <v>3233</v>
      </c>
      <c r="J2189" s="1">
        <v>4834.6099999999997</v>
      </c>
    </row>
    <row r="2190" spans="2:10" x14ac:dyDescent="0.25">
      <c r="B2190" s="1" t="s">
        <v>3227</v>
      </c>
      <c r="C2190" s="1" t="s">
        <v>6403</v>
      </c>
      <c r="D2190" s="1" t="s">
        <v>6404</v>
      </c>
      <c r="E2190" s="1">
        <v>90</v>
      </c>
      <c r="F2190" s="1" t="s">
        <v>6929</v>
      </c>
      <c r="G2190" s="1" t="s">
        <v>7721</v>
      </c>
      <c r="H2190" s="1" t="s">
        <v>7722</v>
      </c>
      <c r="I2190" s="1" t="s">
        <v>3233</v>
      </c>
      <c r="J2190" s="1">
        <v>7324.8</v>
      </c>
    </row>
    <row r="2191" spans="2:10" x14ac:dyDescent="0.25">
      <c r="B2191" s="1" t="s">
        <v>3227</v>
      </c>
      <c r="C2191" s="1" t="s">
        <v>6403</v>
      </c>
      <c r="D2191" s="1" t="s">
        <v>6404</v>
      </c>
      <c r="E2191" s="1">
        <v>90</v>
      </c>
      <c r="F2191" s="1" t="s">
        <v>6929</v>
      </c>
      <c r="G2191" s="1" t="s">
        <v>7723</v>
      </c>
      <c r="H2191" s="1" t="s">
        <v>7724</v>
      </c>
      <c r="I2191" s="1" t="s">
        <v>3233</v>
      </c>
      <c r="J2191" s="1">
        <v>7324.8</v>
      </c>
    </row>
    <row r="2192" spans="2:10" x14ac:dyDescent="0.25">
      <c r="B2192" s="1" t="s">
        <v>3227</v>
      </c>
      <c r="C2192" s="1" t="s">
        <v>6403</v>
      </c>
      <c r="D2192" s="1" t="s">
        <v>6404</v>
      </c>
      <c r="E2192" s="1">
        <v>90</v>
      </c>
      <c r="F2192" s="1" t="s">
        <v>6929</v>
      </c>
      <c r="G2192" s="1" t="s">
        <v>7725</v>
      </c>
      <c r="H2192" s="1" t="s">
        <v>7726</v>
      </c>
      <c r="I2192" s="1" t="s">
        <v>3233</v>
      </c>
      <c r="J2192" s="1">
        <v>8194.2999999999993</v>
      </c>
    </row>
    <row r="2193" spans="2:10" x14ac:dyDescent="0.25">
      <c r="B2193" s="1" t="s">
        <v>3227</v>
      </c>
      <c r="C2193" s="1" t="s">
        <v>6403</v>
      </c>
      <c r="D2193" s="1" t="s">
        <v>6404</v>
      </c>
      <c r="E2193" s="1">
        <v>90</v>
      </c>
      <c r="F2193" s="1" t="s">
        <v>6929</v>
      </c>
      <c r="G2193" s="1" t="s">
        <v>7727</v>
      </c>
      <c r="H2193" s="1" t="s">
        <v>7728</v>
      </c>
      <c r="I2193" s="1" t="s">
        <v>3233</v>
      </c>
      <c r="J2193" s="1">
        <v>8194.2999999999993</v>
      </c>
    </row>
    <row r="2194" spans="2:10" x14ac:dyDescent="0.25">
      <c r="B2194" s="1" t="s">
        <v>3227</v>
      </c>
      <c r="C2194" s="1" t="s">
        <v>6403</v>
      </c>
      <c r="D2194" s="1" t="s">
        <v>6404</v>
      </c>
      <c r="E2194" s="1">
        <v>90</v>
      </c>
      <c r="F2194" s="1" t="s">
        <v>6929</v>
      </c>
      <c r="G2194" s="1" t="s">
        <v>7729</v>
      </c>
      <c r="H2194" s="1" t="s">
        <v>7730</v>
      </c>
      <c r="I2194" s="1" t="s">
        <v>3233</v>
      </c>
      <c r="J2194" s="1">
        <v>5385.19</v>
      </c>
    </row>
    <row r="2195" spans="2:10" x14ac:dyDescent="0.25">
      <c r="B2195" s="1" t="s">
        <v>3227</v>
      </c>
      <c r="C2195" s="1" t="s">
        <v>6403</v>
      </c>
      <c r="D2195" s="1" t="s">
        <v>6404</v>
      </c>
      <c r="E2195" s="1">
        <v>90</v>
      </c>
      <c r="F2195" s="1" t="s">
        <v>6929</v>
      </c>
      <c r="G2195" s="1" t="s">
        <v>7731</v>
      </c>
      <c r="H2195" s="1" t="s">
        <v>7732</v>
      </c>
      <c r="I2195" s="1" t="s">
        <v>3233</v>
      </c>
      <c r="J2195" s="1">
        <v>7791.4</v>
      </c>
    </row>
    <row r="2196" spans="2:10" x14ac:dyDescent="0.25">
      <c r="B2196" s="1" t="s">
        <v>3227</v>
      </c>
      <c r="C2196" s="1" t="s">
        <v>6403</v>
      </c>
      <c r="D2196" s="1" t="s">
        <v>6404</v>
      </c>
      <c r="E2196" s="1">
        <v>90</v>
      </c>
      <c r="F2196" s="1" t="s">
        <v>6929</v>
      </c>
      <c r="G2196" s="1" t="s">
        <v>7733</v>
      </c>
      <c r="H2196" s="1" t="s">
        <v>7734</v>
      </c>
      <c r="I2196" s="1" t="s">
        <v>3233</v>
      </c>
      <c r="J2196" s="1">
        <v>7791.4</v>
      </c>
    </row>
    <row r="2197" spans="2:10" x14ac:dyDescent="0.25">
      <c r="B2197" s="1" t="s">
        <v>3227</v>
      </c>
      <c r="C2197" s="1" t="s">
        <v>6403</v>
      </c>
      <c r="D2197" s="1" t="s">
        <v>6404</v>
      </c>
      <c r="E2197" s="1">
        <v>86</v>
      </c>
      <c r="F2197" s="1" t="s">
        <v>6408</v>
      </c>
      <c r="G2197" s="1" t="s">
        <v>7735</v>
      </c>
      <c r="H2197" s="1" t="s">
        <v>7736</v>
      </c>
      <c r="I2197" s="1" t="s">
        <v>3233</v>
      </c>
      <c r="J2197" s="1">
        <v>6080.43</v>
      </c>
    </row>
    <row r="2198" spans="2:10" x14ac:dyDescent="0.25">
      <c r="B2198" s="1" t="s">
        <v>3227</v>
      </c>
      <c r="C2198" s="1" t="s">
        <v>6403</v>
      </c>
      <c r="D2198" s="1" t="s">
        <v>6404</v>
      </c>
      <c r="E2198" s="1">
        <v>86</v>
      </c>
      <c r="F2198" s="1" t="s">
        <v>6408</v>
      </c>
      <c r="G2198" s="1" t="s">
        <v>7737</v>
      </c>
      <c r="H2198" s="1" t="s">
        <v>7738</v>
      </c>
      <c r="I2198" s="1" t="s">
        <v>3233</v>
      </c>
      <c r="J2198" s="1">
        <v>8757.7000000000007</v>
      </c>
    </row>
    <row r="2199" spans="2:10" x14ac:dyDescent="0.25">
      <c r="B2199" s="1" t="s">
        <v>3227</v>
      </c>
      <c r="C2199" s="1" t="s">
        <v>6403</v>
      </c>
      <c r="D2199" s="1" t="s">
        <v>6404</v>
      </c>
      <c r="E2199" s="1">
        <v>86</v>
      </c>
      <c r="F2199" s="1" t="s">
        <v>6408</v>
      </c>
      <c r="G2199" s="1" t="s">
        <v>7739</v>
      </c>
      <c r="H2199" s="1" t="s">
        <v>7740</v>
      </c>
      <c r="I2199" s="1" t="s">
        <v>3233</v>
      </c>
      <c r="J2199" s="1">
        <v>9931.16</v>
      </c>
    </row>
    <row r="2200" spans="2:10" x14ac:dyDescent="0.25">
      <c r="B2200" s="1" t="s">
        <v>3227</v>
      </c>
      <c r="C2200" s="1" t="s">
        <v>6403</v>
      </c>
      <c r="D2200" s="1" t="s">
        <v>6404</v>
      </c>
      <c r="E2200" s="1">
        <v>86</v>
      </c>
      <c r="F2200" s="1" t="s">
        <v>6408</v>
      </c>
      <c r="G2200" s="1" t="s">
        <v>7741</v>
      </c>
      <c r="H2200" s="1" t="s">
        <v>7742</v>
      </c>
      <c r="I2200" s="1" t="s">
        <v>3233</v>
      </c>
      <c r="J2200" s="1">
        <v>12883.62</v>
      </c>
    </row>
    <row r="2201" spans="2:10" x14ac:dyDescent="0.25">
      <c r="B2201" s="1" t="s">
        <v>3227</v>
      </c>
      <c r="C2201" s="1" t="s">
        <v>6403</v>
      </c>
      <c r="D2201" s="1" t="s">
        <v>6404</v>
      </c>
      <c r="E2201" s="1">
        <v>86</v>
      </c>
      <c r="F2201" s="1" t="s">
        <v>6408</v>
      </c>
      <c r="G2201" s="1" t="s">
        <v>7743</v>
      </c>
      <c r="H2201" s="1" t="s">
        <v>7744</v>
      </c>
      <c r="I2201" s="1" t="s">
        <v>3233</v>
      </c>
      <c r="J2201" s="1">
        <v>21845.38</v>
      </c>
    </row>
    <row r="2202" spans="2:10" x14ac:dyDescent="0.25">
      <c r="B2202" s="1" t="s">
        <v>3227</v>
      </c>
      <c r="C2202" s="1" t="s">
        <v>6403</v>
      </c>
      <c r="D2202" s="1" t="s">
        <v>6404</v>
      </c>
      <c r="E2202" s="1">
        <v>86</v>
      </c>
      <c r="F2202" s="1" t="s">
        <v>6408</v>
      </c>
      <c r="G2202" s="1" t="s">
        <v>7745</v>
      </c>
      <c r="H2202" s="1" t="s">
        <v>7746</v>
      </c>
      <c r="I2202" s="1" t="s">
        <v>3233</v>
      </c>
      <c r="J2202" s="1">
        <v>30749.040000000001</v>
      </c>
    </row>
    <row r="2203" spans="2:10" x14ac:dyDescent="0.25">
      <c r="B2203" s="1" t="s">
        <v>3227</v>
      </c>
      <c r="C2203" s="1" t="s">
        <v>6403</v>
      </c>
      <c r="D2203" s="1" t="s">
        <v>6404</v>
      </c>
      <c r="E2203" s="1">
        <v>86</v>
      </c>
      <c r="F2203" s="1" t="s">
        <v>6408</v>
      </c>
      <c r="G2203" s="1" t="s">
        <v>7747</v>
      </c>
      <c r="H2203" s="1" t="s">
        <v>7748</v>
      </c>
      <c r="I2203" s="1" t="s">
        <v>3233</v>
      </c>
      <c r="J2203" s="1">
        <v>5527.5</v>
      </c>
    </row>
    <row r="2204" spans="2:10" x14ac:dyDescent="0.25">
      <c r="B2204" s="1" t="s">
        <v>3227</v>
      </c>
      <c r="C2204" s="1" t="s">
        <v>6403</v>
      </c>
      <c r="D2204" s="1" t="s">
        <v>6404</v>
      </c>
      <c r="E2204" s="1">
        <v>86</v>
      </c>
      <c r="F2204" s="1" t="s">
        <v>6408</v>
      </c>
      <c r="G2204" s="1" t="s">
        <v>7749</v>
      </c>
      <c r="H2204" s="1" t="s">
        <v>7750</v>
      </c>
      <c r="I2204" s="1" t="s">
        <v>3233</v>
      </c>
      <c r="J2204" s="1">
        <v>7143.73</v>
      </c>
    </row>
    <row r="2205" spans="2:10" x14ac:dyDescent="0.25">
      <c r="B2205" s="1" t="s">
        <v>3227</v>
      </c>
      <c r="C2205" s="1" t="s">
        <v>6403</v>
      </c>
      <c r="D2205" s="1" t="s">
        <v>6404</v>
      </c>
      <c r="E2205" s="1">
        <v>86</v>
      </c>
      <c r="F2205" s="1" t="s">
        <v>6408</v>
      </c>
      <c r="G2205" s="1" t="s">
        <v>7751</v>
      </c>
      <c r="H2205" s="1" t="s">
        <v>7752</v>
      </c>
      <c r="I2205" s="1" t="s">
        <v>3233</v>
      </c>
      <c r="J2205" s="1">
        <v>8900.64</v>
      </c>
    </row>
    <row r="2206" spans="2:10" x14ac:dyDescent="0.25">
      <c r="B2206" s="1" t="s">
        <v>3227</v>
      </c>
      <c r="C2206" s="1" t="s">
        <v>6403</v>
      </c>
      <c r="D2206" s="1" t="s">
        <v>6404</v>
      </c>
      <c r="E2206" s="1">
        <v>86</v>
      </c>
      <c r="F2206" s="1" t="s">
        <v>6408</v>
      </c>
      <c r="G2206" s="1" t="s">
        <v>7753</v>
      </c>
      <c r="H2206" s="1" t="s">
        <v>7754</v>
      </c>
      <c r="I2206" s="1" t="s">
        <v>3233</v>
      </c>
      <c r="J2206" s="1">
        <v>10333.629999999999</v>
      </c>
    </row>
    <row r="2207" spans="2:10" x14ac:dyDescent="0.25">
      <c r="B2207" s="1" t="s">
        <v>3227</v>
      </c>
      <c r="C2207" s="1" t="s">
        <v>6403</v>
      </c>
      <c r="D2207" s="1" t="s">
        <v>6404</v>
      </c>
      <c r="E2207" s="1">
        <v>86</v>
      </c>
      <c r="F2207" s="1" t="s">
        <v>6408</v>
      </c>
      <c r="G2207" s="1" t="s">
        <v>7755</v>
      </c>
      <c r="H2207" s="1" t="s">
        <v>7756</v>
      </c>
      <c r="I2207" s="1" t="s">
        <v>3233</v>
      </c>
      <c r="J2207" s="1">
        <v>12460.24</v>
      </c>
    </row>
    <row r="2208" spans="2:10" x14ac:dyDescent="0.25">
      <c r="B2208" s="1" t="s">
        <v>3227</v>
      </c>
      <c r="C2208" s="1" t="s">
        <v>6403</v>
      </c>
      <c r="D2208" s="1" t="s">
        <v>6404</v>
      </c>
      <c r="E2208" s="1">
        <v>86</v>
      </c>
      <c r="F2208" s="1" t="s">
        <v>6408</v>
      </c>
      <c r="G2208" s="1" t="s">
        <v>7757</v>
      </c>
      <c r="H2208" s="1" t="s">
        <v>7758</v>
      </c>
      <c r="I2208" s="1" t="s">
        <v>3233</v>
      </c>
      <c r="J2208" s="1">
        <v>16713.45</v>
      </c>
    </row>
    <row r="2209" spans="2:10" x14ac:dyDescent="0.25">
      <c r="B2209" s="1" t="s">
        <v>3227</v>
      </c>
      <c r="C2209" s="1" t="s">
        <v>6403</v>
      </c>
      <c r="D2209" s="1" t="s">
        <v>6404</v>
      </c>
      <c r="E2209" s="1">
        <v>86</v>
      </c>
      <c r="F2209" s="1" t="s">
        <v>6408</v>
      </c>
      <c r="G2209" s="1" t="s">
        <v>7759</v>
      </c>
      <c r="H2209" s="1" t="s">
        <v>7760</v>
      </c>
      <c r="I2209" s="1" t="s">
        <v>3233</v>
      </c>
      <c r="J2209" s="1">
        <v>17351.43</v>
      </c>
    </row>
    <row r="2210" spans="2:10" x14ac:dyDescent="0.25">
      <c r="B2210" s="1" t="s">
        <v>3227</v>
      </c>
      <c r="C2210" s="1" t="s">
        <v>6403</v>
      </c>
      <c r="D2210" s="1" t="s">
        <v>6404</v>
      </c>
      <c r="E2210" s="1">
        <v>86</v>
      </c>
      <c r="F2210" s="1" t="s">
        <v>6408</v>
      </c>
      <c r="G2210" s="1" t="s">
        <v>7761</v>
      </c>
      <c r="H2210" s="1" t="s">
        <v>7762</v>
      </c>
      <c r="I2210" s="1" t="s">
        <v>3233</v>
      </c>
      <c r="J2210" s="1">
        <v>17564.09</v>
      </c>
    </row>
    <row r="2211" spans="2:10" x14ac:dyDescent="0.25">
      <c r="B2211" s="1" t="s">
        <v>3227</v>
      </c>
      <c r="C2211" s="1" t="s">
        <v>6403</v>
      </c>
      <c r="D2211" s="1" t="s">
        <v>6404</v>
      </c>
      <c r="E2211" s="1">
        <v>86</v>
      </c>
      <c r="F2211" s="1" t="s">
        <v>6408</v>
      </c>
      <c r="G2211" s="1" t="s">
        <v>7763</v>
      </c>
      <c r="H2211" s="1" t="s">
        <v>7764</v>
      </c>
      <c r="I2211" s="1" t="s">
        <v>3233</v>
      </c>
      <c r="J2211" s="1">
        <v>25219.87</v>
      </c>
    </row>
    <row r="2212" spans="2:10" x14ac:dyDescent="0.25">
      <c r="B2212" s="1" t="s">
        <v>3227</v>
      </c>
      <c r="C2212" s="1" t="s">
        <v>6403</v>
      </c>
      <c r="D2212" s="1" t="s">
        <v>6404</v>
      </c>
      <c r="E2212" s="1">
        <v>86</v>
      </c>
      <c r="F2212" s="1" t="s">
        <v>6408</v>
      </c>
      <c r="G2212" s="1" t="s">
        <v>7765</v>
      </c>
      <c r="H2212" s="1" t="s">
        <v>7766</v>
      </c>
      <c r="I2212" s="1" t="s">
        <v>3233</v>
      </c>
      <c r="J2212" s="1">
        <v>31174.36</v>
      </c>
    </row>
    <row r="2213" spans="2:10" x14ac:dyDescent="0.25">
      <c r="B2213" s="1" t="s">
        <v>3227</v>
      </c>
      <c r="C2213" s="1" t="s">
        <v>6403</v>
      </c>
      <c r="D2213" s="1" t="s">
        <v>6404</v>
      </c>
      <c r="E2213" s="1">
        <v>86</v>
      </c>
      <c r="F2213" s="1" t="s">
        <v>6408</v>
      </c>
      <c r="G2213" s="1" t="s">
        <v>7767</v>
      </c>
      <c r="H2213" s="1" t="s">
        <v>7768</v>
      </c>
      <c r="I2213" s="1" t="s">
        <v>3233</v>
      </c>
      <c r="J2213" s="1">
        <v>7073.66</v>
      </c>
    </row>
    <row r="2214" spans="2:10" x14ac:dyDescent="0.25">
      <c r="B2214" s="1" t="s">
        <v>3227</v>
      </c>
      <c r="C2214" s="1" t="s">
        <v>6403</v>
      </c>
      <c r="D2214" s="1" t="s">
        <v>6404</v>
      </c>
      <c r="E2214" s="1">
        <v>86</v>
      </c>
      <c r="F2214" s="1" t="s">
        <v>6408</v>
      </c>
      <c r="G2214" s="1" t="s">
        <v>7769</v>
      </c>
      <c r="H2214" s="1" t="s">
        <v>7770</v>
      </c>
      <c r="I2214" s="1" t="s">
        <v>3233</v>
      </c>
      <c r="J2214" s="1">
        <v>8671.7999999999993</v>
      </c>
    </row>
    <row r="2215" spans="2:10" x14ac:dyDescent="0.25">
      <c r="B2215" s="1" t="s">
        <v>3227</v>
      </c>
      <c r="C2215" s="1" t="s">
        <v>6403</v>
      </c>
      <c r="D2215" s="1" t="s">
        <v>6404</v>
      </c>
      <c r="E2215" s="1">
        <v>86</v>
      </c>
      <c r="F2215" s="1" t="s">
        <v>6408</v>
      </c>
      <c r="G2215" s="1" t="s">
        <v>7771</v>
      </c>
      <c r="H2215" s="1" t="s">
        <v>7772</v>
      </c>
      <c r="I2215" s="1" t="s">
        <v>3233</v>
      </c>
      <c r="J2215" s="1">
        <v>10569.16</v>
      </c>
    </row>
    <row r="2216" spans="2:10" x14ac:dyDescent="0.25">
      <c r="B2216" s="1" t="s">
        <v>3227</v>
      </c>
      <c r="C2216" s="1" t="s">
        <v>6403</v>
      </c>
      <c r="D2216" s="1" t="s">
        <v>6404</v>
      </c>
      <c r="E2216" s="1">
        <v>86</v>
      </c>
      <c r="F2216" s="1" t="s">
        <v>6408</v>
      </c>
      <c r="G2216" s="1" t="s">
        <v>7773</v>
      </c>
      <c r="H2216" s="1" t="s">
        <v>7774</v>
      </c>
      <c r="I2216" s="1" t="s">
        <v>3233</v>
      </c>
      <c r="J2216" s="1">
        <v>12757.25</v>
      </c>
    </row>
    <row r="2217" spans="2:10" x14ac:dyDescent="0.25">
      <c r="B2217" s="1" t="s">
        <v>3227</v>
      </c>
      <c r="C2217" s="1" t="s">
        <v>6403</v>
      </c>
      <c r="D2217" s="1" t="s">
        <v>6404</v>
      </c>
      <c r="E2217" s="1">
        <v>86</v>
      </c>
      <c r="F2217" s="1" t="s">
        <v>6408</v>
      </c>
      <c r="G2217" s="1" t="s">
        <v>7775</v>
      </c>
      <c r="H2217" s="1" t="s">
        <v>7776</v>
      </c>
      <c r="I2217" s="1" t="s">
        <v>3233</v>
      </c>
      <c r="J2217" s="1">
        <v>17391.8</v>
      </c>
    </row>
    <row r="2218" spans="2:10" x14ac:dyDescent="0.25">
      <c r="B2218" s="1" t="s">
        <v>3227</v>
      </c>
      <c r="C2218" s="1" t="s">
        <v>6403</v>
      </c>
      <c r="D2218" s="1" t="s">
        <v>6404</v>
      </c>
      <c r="E2218" s="1">
        <v>86</v>
      </c>
      <c r="F2218" s="1" t="s">
        <v>6408</v>
      </c>
      <c r="G2218" s="1" t="s">
        <v>7777</v>
      </c>
      <c r="H2218" s="1" t="s">
        <v>7778</v>
      </c>
      <c r="I2218" s="1" t="s">
        <v>3233</v>
      </c>
      <c r="J2218" s="1">
        <v>21631.1</v>
      </c>
    </row>
    <row r="2219" spans="2:10" x14ac:dyDescent="0.25">
      <c r="B2219" s="1" t="s">
        <v>3227</v>
      </c>
      <c r="C2219" s="1" t="s">
        <v>6403</v>
      </c>
      <c r="D2219" s="1" t="s">
        <v>6404</v>
      </c>
      <c r="E2219" s="1">
        <v>90</v>
      </c>
      <c r="F2219" s="1" t="s">
        <v>6929</v>
      </c>
      <c r="G2219" s="1" t="s">
        <v>7779</v>
      </c>
      <c r="H2219" s="1" t="s">
        <v>7780</v>
      </c>
      <c r="I2219" s="1" t="s">
        <v>3233</v>
      </c>
      <c r="J2219" s="1">
        <v>801.13</v>
      </c>
    </row>
    <row r="2220" spans="2:10" x14ac:dyDescent="0.25">
      <c r="B2220" s="1" t="s">
        <v>3227</v>
      </c>
      <c r="C2220" s="1" t="s">
        <v>6403</v>
      </c>
      <c r="D2220" s="1" t="s">
        <v>6404</v>
      </c>
      <c r="E2220" s="1">
        <v>90</v>
      </c>
      <c r="F2220" s="1" t="s">
        <v>6929</v>
      </c>
      <c r="G2220" s="1" t="s">
        <v>7781</v>
      </c>
      <c r="H2220" s="1" t="s">
        <v>7782</v>
      </c>
      <c r="I2220" s="1" t="s">
        <v>3233</v>
      </c>
      <c r="J2220" s="1">
        <v>1094.98</v>
      </c>
    </row>
    <row r="2221" spans="2:10" x14ac:dyDescent="0.25">
      <c r="B2221" s="1" t="s">
        <v>3227</v>
      </c>
      <c r="C2221" s="1" t="s">
        <v>6403</v>
      </c>
      <c r="D2221" s="1" t="s">
        <v>6404</v>
      </c>
      <c r="E2221" s="1">
        <v>90</v>
      </c>
      <c r="F2221" s="1" t="s">
        <v>6929</v>
      </c>
      <c r="G2221" s="1" t="s">
        <v>7783</v>
      </c>
      <c r="H2221" s="1" t="s">
        <v>7784</v>
      </c>
      <c r="I2221" s="1" t="s">
        <v>3233</v>
      </c>
      <c r="J2221" s="1">
        <v>1543.92</v>
      </c>
    </row>
    <row r="2222" spans="2:10" x14ac:dyDescent="0.25">
      <c r="B2222" s="1" t="s">
        <v>3227</v>
      </c>
      <c r="C2222" s="1" t="s">
        <v>6403</v>
      </c>
      <c r="D2222" s="1" t="s">
        <v>6404</v>
      </c>
      <c r="E2222" s="1">
        <v>90</v>
      </c>
      <c r="F2222" s="1" t="s">
        <v>6929</v>
      </c>
      <c r="G2222" s="1" t="s">
        <v>7785</v>
      </c>
      <c r="H2222" s="1" t="s">
        <v>7786</v>
      </c>
      <c r="I2222" s="1" t="s">
        <v>3233</v>
      </c>
      <c r="J2222" s="1">
        <v>2094.0700000000002</v>
      </c>
    </row>
    <row r="2223" spans="2:10" x14ac:dyDescent="0.25">
      <c r="B2223" s="1" t="s">
        <v>3227</v>
      </c>
      <c r="C2223" s="1" t="s">
        <v>6403</v>
      </c>
      <c r="D2223" s="1" t="s">
        <v>6404</v>
      </c>
      <c r="E2223" s="1">
        <v>90</v>
      </c>
      <c r="F2223" s="1" t="s">
        <v>6929</v>
      </c>
      <c r="G2223" s="1" t="s">
        <v>7787</v>
      </c>
      <c r="H2223" s="1" t="s">
        <v>7788</v>
      </c>
      <c r="I2223" s="1" t="s">
        <v>3233</v>
      </c>
      <c r="J2223" s="1">
        <v>2399.2399999999998</v>
      </c>
    </row>
    <row r="2224" spans="2:10" x14ac:dyDescent="0.25">
      <c r="B2224" s="1" t="s">
        <v>3227</v>
      </c>
      <c r="C2224" s="1" t="s">
        <v>6403</v>
      </c>
      <c r="D2224" s="1" t="s">
        <v>6404</v>
      </c>
      <c r="E2224" s="1">
        <v>90</v>
      </c>
      <c r="F2224" s="1" t="s">
        <v>6929</v>
      </c>
      <c r="G2224" s="1" t="s">
        <v>7789</v>
      </c>
      <c r="H2224" s="1" t="s">
        <v>7790</v>
      </c>
      <c r="I2224" s="1" t="s">
        <v>3233</v>
      </c>
      <c r="J2224" s="1">
        <v>3151.93</v>
      </c>
    </row>
    <row r="2225" spans="2:10" x14ac:dyDescent="0.25">
      <c r="B2225" s="1" t="s">
        <v>3227</v>
      </c>
      <c r="C2225" s="1" t="s">
        <v>6403</v>
      </c>
      <c r="D2225" s="1" t="s">
        <v>6404</v>
      </c>
      <c r="E2225" s="1">
        <v>90</v>
      </c>
      <c r="F2225" s="1" t="s">
        <v>6929</v>
      </c>
      <c r="G2225" s="1" t="s">
        <v>7791</v>
      </c>
      <c r="H2225" s="1" t="s">
        <v>7792</v>
      </c>
      <c r="I2225" s="1" t="s">
        <v>3233</v>
      </c>
      <c r="J2225" s="1">
        <v>3974.71</v>
      </c>
    </row>
    <row r="2226" spans="2:10" x14ac:dyDescent="0.25">
      <c r="B2226" s="1" t="s">
        <v>3227</v>
      </c>
      <c r="C2226" s="1" t="s">
        <v>6403</v>
      </c>
      <c r="D2226" s="1" t="s">
        <v>6404</v>
      </c>
      <c r="E2226" s="1">
        <v>90</v>
      </c>
      <c r="F2226" s="1" t="s">
        <v>6929</v>
      </c>
      <c r="G2226" s="1" t="s">
        <v>7793</v>
      </c>
      <c r="H2226" s="1" t="s">
        <v>7794</v>
      </c>
      <c r="I2226" s="1" t="s">
        <v>3233</v>
      </c>
      <c r="J2226" s="1">
        <v>4834.6099999999997</v>
      </c>
    </row>
    <row r="2227" spans="2:10" x14ac:dyDescent="0.25">
      <c r="B2227" s="1" t="s">
        <v>3227</v>
      </c>
      <c r="C2227" s="1" t="s">
        <v>6403</v>
      </c>
      <c r="D2227" s="1" t="s">
        <v>6404</v>
      </c>
      <c r="E2227" s="1">
        <v>90</v>
      </c>
      <c r="F2227" s="1" t="s">
        <v>6929</v>
      </c>
      <c r="G2227" s="1" t="s">
        <v>7795</v>
      </c>
      <c r="H2227" s="1" t="s">
        <v>7796</v>
      </c>
      <c r="I2227" s="1" t="s">
        <v>3233</v>
      </c>
      <c r="J2227" s="1">
        <v>6090.43</v>
      </c>
    </row>
    <row r="2228" spans="2:10" x14ac:dyDescent="0.25">
      <c r="B2228" s="1" t="s">
        <v>3227</v>
      </c>
      <c r="C2228" s="1" t="s">
        <v>6403</v>
      </c>
      <c r="D2228" s="1" t="s">
        <v>6404</v>
      </c>
      <c r="E2228" s="1">
        <v>90</v>
      </c>
      <c r="F2228" s="1" t="s">
        <v>6929</v>
      </c>
      <c r="G2228" s="1" t="s">
        <v>7797</v>
      </c>
      <c r="H2228" s="1" t="s">
        <v>7798</v>
      </c>
      <c r="I2228" s="1" t="s">
        <v>3233</v>
      </c>
      <c r="J2228" s="1">
        <v>2579.2199999999998</v>
      </c>
    </row>
    <row r="2229" spans="2:10" x14ac:dyDescent="0.25">
      <c r="B2229" s="1" t="s">
        <v>3227</v>
      </c>
      <c r="C2229" s="1" t="s">
        <v>6403</v>
      </c>
      <c r="D2229" s="1" t="s">
        <v>6404</v>
      </c>
      <c r="E2229" s="1">
        <v>90</v>
      </c>
      <c r="F2229" s="1" t="s">
        <v>6929</v>
      </c>
      <c r="G2229" s="1" t="s">
        <v>7799</v>
      </c>
      <c r="H2229" s="1" t="s">
        <v>7800</v>
      </c>
      <c r="I2229" s="1" t="s">
        <v>3233</v>
      </c>
      <c r="J2229" s="1">
        <v>2579.2199999999998</v>
      </c>
    </row>
    <row r="2230" spans="2:10" x14ac:dyDescent="0.25">
      <c r="B2230" s="1" t="s">
        <v>3227</v>
      </c>
      <c r="C2230" s="1" t="s">
        <v>6403</v>
      </c>
      <c r="D2230" s="1" t="s">
        <v>6404</v>
      </c>
      <c r="E2230" s="1">
        <v>90</v>
      </c>
      <c r="F2230" s="1" t="s">
        <v>6929</v>
      </c>
      <c r="G2230" s="1" t="s">
        <v>7801</v>
      </c>
      <c r="H2230" s="1" t="s">
        <v>7802</v>
      </c>
      <c r="I2230" s="1" t="s">
        <v>3233</v>
      </c>
      <c r="J2230" s="1">
        <v>3192.75</v>
      </c>
    </row>
    <row r="2231" spans="2:10" x14ac:dyDescent="0.25">
      <c r="B2231" s="1" t="s">
        <v>3227</v>
      </c>
      <c r="C2231" s="1" t="s">
        <v>6403</v>
      </c>
      <c r="D2231" s="1" t="s">
        <v>6404</v>
      </c>
      <c r="E2231" s="1">
        <v>90</v>
      </c>
      <c r="F2231" s="1" t="s">
        <v>6929</v>
      </c>
      <c r="G2231" s="1" t="s">
        <v>7803</v>
      </c>
      <c r="H2231" s="1" t="s">
        <v>7804</v>
      </c>
      <c r="I2231" s="1" t="s">
        <v>3233</v>
      </c>
      <c r="J2231" s="1">
        <v>3242.05</v>
      </c>
    </row>
    <row r="2232" spans="2:10" x14ac:dyDescent="0.25">
      <c r="B2232" s="1" t="s">
        <v>3227</v>
      </c>
      <c r="C2232" s="1" t="s">
        <v>6403</v>
      </c>
      <c r="D2232" s="1" t="s">
        <v>6404</v>
      </c>
      <c r="E2232" s="1">
        <v>90</v>
      </c>
      <c r="F2232" s="1" t="s">
        <v>6929</v>
      </c>
      <c r="G2232" s="1" t="s">
        <v>7805</v>
      </c>
      <c r="H2232" s="1" t="s">
        <v>7806</v>
      </c>
      <c r="I2232" s="1" t="s">
        <v>3233</v>
      </c>
      <c r="J2232" s="1">
        <v>3242.05</v>
      </c>
    </row>
    <row r="2233" spans="2:10" x14ac:dyDescent="0.25">
      <c r="B2233" s="1" t="s">
        <v>3227</v>
      </c>
      <c r="C2233" s="1" t="s">
        <v>6403</v>
      </c>
      <c r="D2233" s="1" t="s">
        <v>6404</v>
      </c>
      <c r="E2233" s="1">
        <v>90</v>
      </c>
      <c r="F2233" s="1" t="s">
        <v>6929</v>
      </c>
      <c r="G2233" s="1" t="s">
        <v>7807</v>
      </c>
      <c r="H2233" s="1" t="s">
        <v>7808</v>
      </c>
      <c r="I2233" s="1" t="s">
        <v>3233</v>
      </c>
      <c r="J2233" s="1">
        <v>3192.75</v>
      </c>
    </row>
    <row r="2234" spans="2:10" x14ac:dyDescent="0.25">
      <c r="B2234" s="1" t="s">
        <v>3227</v>
      </c>
      <c r="C2234" s="1" t="s">
        <v>6403</v>
      </c>
      <c r="D2234" s="1" t="s">
        <v>6404</v>
      </c>
      <c r="E2234" s="1">
        <v>90</v>
      </c>
      <c r="F2234" s="1" t="s">
        <v>6929</v>
      </c>
      <c r="G2234" s="1" t="s">
        <v>7809</v>
      </c>
      <c r="H2234" s="1" t="s">
        <v>7810</v>
      </c>
      <c r="I2234" s="1" t="s">
        <v>3233</v>
      </c>
      <c r="J2234" s="1">
        <v>3294.86</v>
      </c>
    </row>
    <row r="2235" spans="2:10" x14ac:dyDescent="0.25">
      <c r="B2235" s="1" t="s">
        <v>3227</v>
      </c>
      <c r="C2235" s="1" t="s">
        <v>6403</v>
      </c>
      <c r="D2235" s="1" t="s">
        <v>6404</v>
      </c>
      <c r="E2235" s="1">
        <v>90</v>
      </c>
      <c r="F2235" s="1" t="s">
        <v>6929</v>
      </c>
      <c r="G2235" s="1" t="s">
        <v>7811</v>
      </c>
      <c r="H2235" s="1" t="s">
        <v>7812</v>
      </c>
      <c r="I2235" s="1" t="s">
        <v>3233</v>
      </c>
      <c r="J2235" s="1">
        <v>3358.7</v>
      </c>
    </row>
    <row r="2236" spans="2:10" x14ac:dyDescent="0.25">
      <c r="B2236" s="1" t="s">
        <v>3227</v>
      </c>
      <c r="C2236" s="1" t="s">
        <v>6403</v>
      </c>
      <c r="D2236" s="1" t="s">
        <v>6404</v>
      </c>
      <c r="E2236" s="1">
        <v>90</v>
      </c>
      <c r="F2236" s="1" t="s">
        <v>6929</v>
      </c>
      <c r="G2236" s="1" t="s">
        <v>7813</v>
      </c>
      <c r="H2236" s="1" t="s">
        <v>7814</v>
      </c>
      <c r="I2236" s="1" t="s">
        <v>3233</v>
      </c>
      <c r="J2236" s="1">
        <v>918.67</v>
      </c>
    </row>
    <row r="2237" spans="2:10" x14ac:dyDescent="0.25">
      <c r="B2237" s="1" t="s">
        <v>3227</v>
      </c>
      <c r="C2237" s="1" t="s">
        <v>6403</v>
      </c>
      <c r="D2237" s="1" t="s">
        <v>6404</v>
      </c>
      <c r="E2237" s="1">
        <v>90</v>
      </c>
      <c r="F2237" s="1" t="s">
        <v>6929</v>
      </c>
      <c r="G2237" s="1" t="s">
        <v>7815</v>
      </c>
      <c r="H2237" s="1" t="s">
        <v>7816</v>
      </c>
      <c r="I2237" s="1" t="s">
        <v>3233</v>
      </c>
      <c r="J2237" s="1">
        <v>3437.81</v>
      </c>
    </row>
    <row r="2238" spans="2:10" x14ac:dyDescent="0.25">
      <c r="B2238" s="1" t="s">
        <v>3227</v>
      </c>
      <c r="C2238" s="1" t="s">
        <v>6403</v>
      </c>
      <c r="D2238" s="1" t="s">
        <v>6404</v>
      </c>
      <c r="E2238" s="1">
        <v>90</v>
      </c>
      <c r="F2238" s="1" t="s">
        <v>6929</v>
      </c>
      <c r="G2238" s="1" t="s">
        <v>7817</v>
      </c>
      <c r="H2238" s="1" t="s">
        <v>7818</v>
      </c>
      <c r="I2238" s="1" t="s">
        <v>3233</v>
      </c>
      <c r="J2238" s="1">
        <v>3339.24</v>
      </c>
    </row>
    <row r="2239" spans="2:10" x14ac:dyDescent="0.25">
      <c r="B2239" s="1" t="s">
        <v>3227</v>
      </c>
      <c r="C2239" s="1" t="s">
        <v>6403</v>
      </c>
      <c r="D2239" s="1" t="s">
        <v>6404</v>
      </c>
      <c r="E2239" s="1">
        <v>90</v>
      </c>
      <c r="F2239" s="1" t="s">
        <v>6929</v>
      </c>
      <c r="G2239" s="1" t="s">
        <v>7819</v>
      </c>
      <c r="H2239" s="1" t="s">
        <v>7820</v>
      </c>
      <c r="I2239" s="1" t="s">
        <v>3233</v>
      </c>
      <c r="J2239" s="1">
        <v>1083.23</v>
      </c>
    </row>
    <row r="2240" spans="2:10" x14ac:dyDescent="0.25">
      <c r="B2240" s="1" t="s">
        <v>3227</v>
      </c>
      <c r="C2240" s="1" t="s">
        <v>6403</v>
      </c>
      <c r="D2240" s="1" t="s">
        <v>6404</v>
      </c>
      <c r="E2240" s="1">
        <v>90</v>
      </c>
      <c r="F2240" s="1" t="s">
        <v>6929</v>
      </c>
      <c r="G2240" s="1" t="s">
        <v>7821</v>
      </c>
      <c r="H2240" s="1" t="s">
        <v>7822</v>
      </c>
      <c r="I2240" s="1" t="s">
        <v>3233</v>
      </c>
      <c r="J2240" s="1">
        <v>3522.01</v>
      </c>
    </row>
    <row r="2241" spans="2:10" x14ac:dyDescent="0.25">
      <c r="B2241" s="1" t="s">
        <v>3227</v>
      </c>
      <c r="C2241" s="1" t="s">
        <v>6403</v>
      </c>
      <c r="D2241" s="1" t="s">
        <v>6404</v>
      </c>
      <c r="E2241" s="1">
        <v>90</v>
      </c>
      <c r="F2241" s="1" t="s">
        <v>6929</v>
      </c>
      <c r="G2241" s="1" t="s">
        <v>7823</v>
      </c>
      <c r="H2241" s="1" t="s">
        <v>7824</v>
      </c>
      <c r="I2241" s="1" t="s">
        <v>3233</v>
      </c>
      <c r="J2241" s="1">
        <v>3522.01</v>
      </c>
    </row>
    <row r="2242" spans="2:10" x14ac:dyDescent="0.25">
      <c r="B2242" s="1" t="s">
        <v>3227</v>
      </c>
      <c r="C2242" s="1" t="s">
        <v>6403</v>
      </c>
      <c r="D2242" s="1" t="s">
        <v>6404</v>
      </c>
      <c r="E2242" s="1">
        <v>90</v>
      </c>
      <c r="F2242" s="1" t="s">
        <v>6929</v>
      </c>
      <c r="G2242" s="1" t="s">
        <v>7825</v>
      </c>
      <c r="H2242" s="1" t="s">
        <v>7826</v>
      </c>
      <c r="I2242" s="1" t="s">
        <v>3233</v>
      </c>
      <c r="J2242" s="1">
        <v>3437.81</v>
      </c>
    </row>
    <row r="2243" spans="2:10" x14ac:dyDescent="0.25">
      <c r="B2243" s="1" t="s">
        <v>3227</v>
      </c>
      <c r="C2243" s="1" t="s">
        <v>6403</v>
      </c>
      <c r="D2243" s="1" t="s">
        <v>6404</v>
      </c>
      <c r="E2243" s="1">
        <v>90</v>
      </c>
      <c r="F2243" s="1" t="s">
        <v>6929</v>
      </c>
      <c r="G2243" s="1" t="s">
        <v>7827</v>
      </c>
      <c r="H2243" s="1" t="s">
        <v>7828</v>
      </c>
      <c r="I2243" s="1" t="s">
        <v>3233</v>
      </c>
      <c r="J2243" s="1">
        <v>1153.75</v>
      </c>
    </row>
    <row r="2244" spans="2:10" x14ac:dyDescent="0.25">
      <c r="B2244" s="1" t="s">
        <v>3227</v>
      </c>
      <c r="C2244" s="1" t="s">
        <v>6403</v>
      </c>
      <c r="D2244" s="1" t="s">
        <v>6404</v>
      </c>
      <c r="E2244" s="1">
        <v>90</v>
      </c>
      <c r="F2244" s="1" t="s">
        <v>6929</v>
      </c>
      <c r="G2244" s="1" t="s">
        <v>7829</v>
      </c>
      <c r="H2244" s="1" t="s">
        <v>7830</v>
      </c>
      <c r="I2244" s="1" t="s">
        <v>3233</v>
      </c>
      <c r="J2244" s="1">
        <v>3592</v>
      </c>
    </row>
    <row r="2245" spans="2:10" x14ac:dyDescent="0.25">
      <c r="B2245" s="1" t="s">
        <v>3227</v>
      </c>
      <c r="C2245" s="1" t="s">
        <v>6403</v>
      </c>
      <c r="D2245" s="1" t="s">
        <v>6404</v>
      </c>
      <c r="E2245" s="1">
        <v>90</v>
      </c>
      <c r="F2245" s="1" t="s">
        <v>6929</v>
      </c>
      <c r="G2245" s="1" t="s">
        <v>7831</v>
      </c>
      <c r="H2245" s="1" t="s">
        <v>7832</v>
      </c>
      <c r="I2245" s="1" t="s">
        <v>3233</v>
      </c>
      <c r="J2245" s="1">
        <v>3703.3</v>
      </c>
    </row>
    <row r="2246" spans="2:10" x14ac:dyDescent="0.25">
      <c r="B2246" s="1" t="s">
        <v>3227</v>
      </c>
      <c r="C2246" s="1" t="s">
        <v>6403</v>
      </c>
      <c r="D2246" s="1" t="s">
        <v>6404</v>
      </c>
      <c r="E2246" s="1">
        <v>90</v>
      </c>
      <c r="F2246" s="1" t="s">
        <v>6929</v>
      </c>
      <c r="G2246" s="1" t="s">
        <v>7833</v>
      </c>
      <c r="H2246" s="1" t="s">
        <v>7834</v>
      </c>
      <c r="I2246" s="1" t="s">
        <v>3233</v>
      </c>
      <c r="J2246" s="1">
        <v>3660.7</v>
      </c>
    </row>
    <row r="2247" spans="2:10" x14ac:dyDescent="0.25">
      <c r="B2247" s="1" t="s">
        <v>3227</v>
      </c>
      <c r="C2247" s="1" t="s">
        <v>6403</v>
      </c>
      <c r="D2247" s="1" t="s">
        <v>6404</v>
      </c>
      <c r="E2247" s="1">
        <v>90</v>
      </c>
      <c r="F2247" s="1" t="s">
        <v>6929</v>
      </c>
      <c r="G2247" s="1" t="s">
        <v>7835</v>
      </c>
      <c r="H2247" s="1" t="s">
        <v>7836</v>
      </c>
      <c r="I2247" s="1" t="s">
        <v>3233</v>
      </c>
      <c r="J2247" s="1">
        <v>3825.3</v>
      </c>
    </row>
    <row r="2248" spans="2:10" x14ac:dyDescent="0.25">
      <c r="B2248" s="1" t="s">
        <v>3227</v>
      </c>
      <c r="C2248" s="1" t="s">
        <v>6403</v>
      </c>
      <c r="D2248" s="1" t="s">
        <v>6404</v>
      </c>
      <c r="E2248" s="1">
        <v>90</v>
      </c>
      <c r="F2248" s="1" t="s">
        <v>6929</v>
      </c>
      <c r="G2248" s="1" t="s">
        <v>7837</v>
      </c>
      <c r="H2248" s="1" t="s">
        <v>7838</v>
      </c>
      <c r="I2248" s="1" t="s">
        <v>3233</v>
      </c>
      <c r="J2248" s="1">
        <v>3825.3</v>
      </c>
    </row>
    <row r="2249" spans="2:10" x14ac:dyDescent="0.25">
      <c r="B2249" s="1" t="s">
        <v>3227</v>
      </c>
      <c r="C2249" s="1" t="s">
        <v>6403</v>
      </c>
      <c r="D2249" s="1" t="s">
        <v>6404</v>
      </c>
      <c r="E2249" s="1">
        <v>90</v>
      </c>
      <c r="F2249" s="1" t="s">
        <v>6929</v>
      </c>
      <c r="G2249" s="1" t="s">
        <v>7839</v>
      </c>
      <c r="H2249" s="1" t="s">
        <v>7840</v>
      </c>
      <c r="I2249" s="1" t="s">
        <v>3233</v>
      </c>
      <c r="J2249" s="1">
        <v>4278.8999999999996</v>
      </c>
    </row>
    <row r="2250" spans="2:10" x14ac:dyDescent="0.25">
      <c r="B2250" s="1" t="s">
        <v>3227</v>
      </c>
      <c r="C2250" s="1" t="s">
        <v>6403</v>
      </c>
      <c r="D2250" s="1" t="s">
        <v>6404</v>
      </c>
      <c r="E2250" s="1">
        <v>90</v>
      </c>
      <c r="F2250" s="1" t="s">
        <v>6929</v>
      </c>
      <c r="G2250" s="1" t="s">
        <v>7841</v>
      </c>
      <c r="H2250" s="1" t="s">
        <v>7842</v>
      </c>
      <c r="I2250" s="1" t="s">
        <v>3233</v>
      </c>
      <c r="J2250" s="1">
        <v>2034.26</v>
      </c>
    </row>
    <row r="2251" spans="2:10" x14ac:dyDescent="0.25">
      <c r="B2251" s="1" t="s">
        <v>3227</v>
      </c>
      <c r="C2251" s="1" t="s">
        <v>6403</v>
      </c>
      <c r="D2251" s="1" t="s">
        <v>6404</v>
      </c>
      <c r="E2251" s="1">
        <v>90</v>
      </c>
      <c r="F2251" s="1" t="s">
        <v>6929</v>
      </c>
      <c r="G2251" s="1" t="s">
        <v>7843</v>
      </c>
      <c r="H2251" s="1" t="s">
        <v>7844</v>
      </c>
      <c r="I2251" s="1" t="s">
        <v>3233</v>
      </c>
      <c r="J2251" s="1">
        <v>4408.55</v>
      </c>
    </row>
    <row r="2252" spans="2:10" x14ac:dyDescent="0.25">
      <c r="B2252" s="1" t="s">
        <v>3227</v>
      </c>
      <c r="C2252" s="1" t="s">
        <v>6403</v>
      </c>
      <c r="D2252" s="1" t="s">
        <v>6404</v>
      </c>
      <c r="E2252" s="1">
        <v>90</v>
      </c>
      <c r="F2252" s="1" t="s">
        <v>6929</v>
      </c>
      <c r="G2252" s="1" t="s">
        <v>7845</v>
      </c>
      <c r="H2252" s="1" t="s">
        <v>7846</v>
      </c>
      <c r="I2252" s="1" t="s">
        <v>3233</v>
      </c>
      <c r="J2252" s="1">
        <v>4315.96</v>
      </c>
    </row>
    <row r="2253" spans="2:10" x14ac:dyDescent="0.25">
      <c r="B2253" s="1" t="s">
        <v>3227</v>
      </c>
      <c r="C2253" s="1" t="s">
        <v>6403</v>
      </c>
      <c r="D2253" s="1" t="s">
        <v>6404</v>
      </c>
      <c r="E2253" s="1">
        <v>90</v>
      </c>
      <c r="F2253" s="1" t="s">
        <v>6929</v>
      </c>
      <c r="G2253" s="1" t="s">
        <v>7847</v>
      </c>
      <c r="H2253" s="1" t="s">
        <v>7848</v>
      </c>
      <c r="I2253" s="1" t="s">
        <v>3233</v>
      </c>
      <c r="J2253" s="1">
        <v>2094.0700000000002</v>
      </c>
    </row>
    <row r="2254" spans="2:10" x14ac:dyDescent="0.25">
      <c r="B2254" s="1" t="s">
        <v>3227</v>
      </c>
      <c r="C2254" s="1" t="s">
        <v>6403</v>
      </c>
      <c r="D2254" s="1" t="s">
        <v>6404</v>
      </c>
      <c r="E2254" s="1">
        <v>90</v>
      </c>
      <c r="F2254" s="1" t="s">
        <v>6929</v>
      </c>
      <c r="G2254" s="1" t="s">
        <v>7849</v>
      </c>
      <c r="H2254" s="1" t="s">
        <v>7850</v>
      </c>
      <c r="I2254" s="1" t="s">
        <v>3233</v>
      </c>
      <c r="J2254" s="1">
        <v>4525.2</v>
      </c>
    </row>
    <row r="2255" spans="2:10" x14ac:dyDescent="0.25">
      <c r="B2255" s="1" t="s">
        <v>3227</v>
      </c>
      <c r="C2255" s="1" t="s">
        <v>6403</v>
      </c>
      <c r="D2255" s="1" t="s">
        <v>6404</v>
      </c>
      <c r="E2255" s="1">
        <v>90</v>
      </c>
      <c r="F2255" s="1" t="s">
        <v>6929</v>
      </c>
      <c r="G2255" s="1" t="s">
        <v>7851</v>
      </c>
      <c r="H2255" s="1" t="s">
        <v>7852</v>
      </c>
      <c r="I2255" s="1" t="s">
        <v>3233</v>
      </c>
      <c r="J2255" s="1">
        <v>2329.15</v>
      </c>
    </row>
    <row r="2256" spans="2:10" x14ac:dyDescent="0.25">
      <c r="B2256" s="1" t="s">
        <v>3227</v>
      </c>
      <c r="C2256" s="1" t="s">
        <v>6403</v>
      </c>
      <c r="D2256" s="1" t="s">
        <v>6404</v>
      </c>
      <c r="E2256" s="1">
        <v>90</v>
      </c>
      <c r="F2256" s="1" t="s">
        <v>6929</v>
      </c>
      <c r="G2256" s="1" t="s">
        <v>7853</v>
      </c>
      <c r="H2256" s="1" t="s">
        <v>7854</v>
      </c>
      <c r="I2256" s="1" t="s">
        <v>3233</v>
      </c>
      <c r="J2256" s="1">
        <v>5234.95</v>
      </c>
    </row>
    <row r="2257" spans="2:10" x14ac:dyDescent="0.25">
      <c r="B2257" s="1" t="s">
        <v>3227</v>
      </c>
      <c r="C2257" s="1" t="s">
        <v>6403</v>
      </c>
      <c r="D2257" s="1" t="s">
        <v>6404</v>
      </c>
      <c r="E2257" s="1">
        <v>90</v>
      </c>
      <c r="F2257" s="1" t="s">
        <v>6929</v>
      </c>
      <c r="G2257" s="1" t="s">
        <v>7855</v>
      </c>
      <c r="H2257" s="1" t="s">
        <v>7856</v>
      </c>
      <c r="I2257" s="1" t="s">
        <v>3233</v>
      </c>
      <c r="J2257" s="1">
        <v>5575.05</v>
      </c>
    </row>
    <row r="2258" spans="2:10" x14ac:dyDescent="0.25">
      <c r="B2258" s="1" t="s">
        <v>3227</v>
      </c>
      <c r="C2258" s="1" t="s">
        <v>6403</v>
      </c>
      <c r="D2258" s="1" t="s">
        <v>6404</v>
      </c>
      <c r="E2258" s="1">
        <v>90</v>
      </c>
      <c r="F2258" s="1" t="s">
        <v>6929</v>
      </c>
      <c r="G2258" s="1" t="s">
        <v>7857</v>
      </c>
      <c r="H2258" s="1" t="s">
        <v>7858</v>
      </c>
      <c r="I2258" s="1" t="s">
        <v>3233</v>
      </c>
      <c r="J2258" s="1">
        <v>5745.5</v>
      </c>
    </row>
    <row r="2259" spans="2:10" x14ac:dyDescent="0.25">
      <c r="B2259" s="1" t="s">
        <v>3227</v>
      </c>
      <c r="C2259" s="1" t="s">
        <v>6403</v>
      </c>
      <c r="D2259" s="1" t="s">
        <v>6404</v>
      </c>
      <c r="E2259" s="1">
        <v>90</v>
      </c>
      <c r="F2259" s="1" t="s">
        <v>6929</v>
      </c>
      <c r="G2259" s="1" t="s">
        <v>7859</v>
      </c>
      <c r="H2259" s="1" t="s">
        <v>7860</v>
      </c>
      <c r="I2259" s="1" t="s">
        <v>3233</v>
      </c>
      <c r="J2259" s="1">
        <v>3739.63</v>
      </c>
    </row>
    <row r="2260" spans="2:10" x14ac:dyDescent="0.25">
      <c r="B2260" s="1" t="s">
        <v>3227</v>
      </c>
      <c r="C2260" s="1" t="s">
        <v>6403</v>
      </c>
      <c r="D2260" s="1" t="s">
        <v>6404</v>
      </c>
      <c r="E2260" s="1">
        <v>90</v>
      </c>
      <c r="F2260" s="1" t="s">
        <v>6929</v>
      </c>
      <c r="G2260" s="1" t="s">
        <v>7861</v>
      </c>
      <c r="H2260" s="1" t="s">
        <v>7862</v>
      </c>
      <c r="I2260" s="1" t="s">
        <v>3233</v>
      </c>
      <c r="J2260" s="1">
        <v>6158.3</v>
      </c>
    </row>
    <row r="2261" spans="2:10" x14ac:dyDescent="0.25">
      <c r="B2261" s="1" t="s">
        <v>3227</v>
      </c>
      <c r="C2261" s="1" t="s">
        <v>6403</v>
      </c>
      <c r="D2261" s="1" t="s">
        <v>6404</v>
      </c>
      <c r="E2261" s="1">
        <v>90</v>
      </c>
      <c r="F2261" s="1" t="s">
        <v>6929</v>
      </c>
      <c r="G2261" s="1" t="s">
        <v>7863</v>
      </c>
      <c r="H2261" s="1" t="s">
        <v>7864</v>
      </c>
      <c r="I2261" s="1" t="s">
        <v>3233</v>
      </c>
      <c r="J2261" s="1">
        <v>4327.33</v>
      </c>
    </row>
    <row r="2262" spans="2:10" x14ac:dyDescent="0.25">
      <c r="B2262" s="1" t="s">
        <v>3227</v>
      </c>
      <c r="C2262" s="1" t="s">
        <v>6403</v>
      </c>
      <c r="D2262" s="1" t="s">
        <v>6404</v>
      </c>
      <c r="E2262" s="1">
        <v>90</v>
      </c>
      <c r="F2262" s="1" t="s">
        <v>6929</v>
      </c>
      <c r="G2262" s="1" t="s">
        <v>7865</v>
      </c>
      <c r="H2262" s="1" t="s">
        <v>7866</v>
      </c>
      <c r="I2262" s="1" t="s">
        <v>3233</v>
      </c>
      <c r="J2262" s="1">
        <v>6766.6</v>
      </c>
    </row>
    <row r="2263" spans="2:10" x14ac:dyDescent="0.25">
      <c r="B2263" s="1" t="s">
        <v>3227</v>
      </c>
      <c r="C2263" s="1" t="s">
        <v>6403</v>
      </c>
      <c r="D2263" s="1" t="s">
        <v>6404</v>
      </c>
      <c r="E2263" s="1">
        <v>90</v>
      </c>
      <c r="F2263" s="1" t="s">
        <v>6929</v>
      </c>
      <c r="G2263" s="1" t="s">
        <v>7867</v>
      </c>
      <c r="H2263" s="1" t="s">
        <v>7868</v>
      </c>
      <c r="I2263" s="1" t="s">
        <v>3233</v>
      </c>
      <c r="J2263" s="1">
        <v>4834.6099999999997</v>
      </c>
    </row>
    <row r="2264" spans="2:10" x14ac:dyDescent="0.25">
      <c r="B2264" s="1" t="s">
        <v>3227</v>
      </c>
      <c r="C2264" s="1" t="s">
        <v>6403</v>
      </c>
      <c r="D2264" s="1" t="s">
        <v>6404</v>
      </c>
      <c r="E2264" s="1">
        <v>90</v>
      </c>
      <c r="F2264" s="1" t="s">
        <v>6929</v>
      </c>
      <c r="G2264" s="1" t="s">
        <v>7869</v>
      </c>
      <c r="H2264" s="1" t="s">
        <v>7870</v>
      </c>
      <c r="I2264" s="1" t="s">
        <v>3233</v>
      </c>
      <c r="J2264" s="1">
        <v>7324.8</v>
      </c>
    </row>
    <row r="2265" spans="2:10" x14ac:dyDescent="0.25">
      <c r="B2265" s="1" t="s">
        <v>3227</v>
      </c>
      <c r="C2265" s="1" t="s">
        <v>6403</v>
      </c>
      <c r="D2265" s="1" t="s">
        <v>6404</v>
      </c>
      <c r="E2265" s="1">
        <v>90</v>
      </c>
      <c r="F2265" s="1" t="s">
        <v>6929</v>
      </c>
      <c r="G2265" s="1" t="s">
        <v>7871</v>
      </c>
      <c r="H2265" s="1" t="s">
        <v>7872</v>
      </c>
      <c r="I2265" s="1" t="s">
        <v>3233</v>
      </c>
      <c r="J2265" s="1">
        <v>5385.19</v>
      </c>
    </row>
    <row r="2266" spans="2:10" x14ac:dyDescent="0.25">
      <c r="B2266" s="1" t="s">
        <v>3227</v>
      </c>
      <c r="C2266" s="1" t="s">
        <v>6403</v>
      </c>
      <c r="D2266" s="1" t="s">
        <v>6404</v>
      </c>
      <c r="E2266" s="1">
        <v>90</v>
      </c>
      <c r="F2266" s="1" t="s">
        <v>6929</v>
      </c>
      <c r="G2266" s="1" t="s">
        <v>7873</v>
      </c>
      <c r="H2266" s="1" t="s">
        <v>7874</v>
      </c>
      <c r="I2266" s="1" t="s">
        <v>3233</v>
      </c>
      <c r="J2266" s="1">
        <v>5502.73</v>
      </c>
    </row>
    <row r="2267" spans="2:10" x14ac:dyDescent="0.25">
      <c r="B2267" s="1" t="s">
        <v>3227</v>
      </c>
      <c r="C2267" s="1" t="s">
        <v>6403</v>
      </c>
      <c r="D2267" s="1" t="s">
        <v>6404</v>
      </c>
      <c r="E2267" s="1">
        <v>90</v>
      </c>
      <c r="F2267" s="1" t="s">
        <v>6929</v>
      </c>
      <c r="G2267" s="1" t="s">
        <v>7875</v>
      </c>
      <c r="H2267" s="1" t="s">
        <v>7876</v>
      </c>
      <c r="I2267" s="1" t="s">
        <v>3233</v>
      </c>
      <c r="J2267" s="1">
        <v>8491.2999999999993</v>
      </c>
    </row>
    <row r="2268" spans="2:10" x14ac:dyDescent="0.25">
      <c r="B2268" s="1" t="s">
        <v>3227</v>
      </c>
      <c r="C2268" s="1" t="s">
        <v>6403</v>
      </c>
      <c r="D2268" s="1" t="s">
        <v>6404</v>
      </c>
      <c r="E2268" s="1">
        <v>90</v>
      </c>
      <c r="F2268" s="1" t="s">
        <v>6929</v>
      </c>
      <c r="G2268" s="1" t="s">
        <v>7877</v>
      </c>
      <c r="H2268" s="1" t="s">
        <v>7878</v>
      </c>
      <c r="I2268" s="1" t="s">
        <v>3233</v>
      </c>
      <c r="J2268" s="1">
        <v>7618.45</v>
      </c>
    </row>
    <row r="2269" spans="2:10" x14ac:dyDescent="0.25">
      <c r="B2269" s="1" t="s">
        <v>3227</v>
      </c>
      <c r="C2269" s="1" t="s">
        <v>6403</v>
      </c>
      <c r="D2269" s="1" t="s">
        <v>6404</v>
      </c>
      <c r="E2269" s="1">
        <v>90</v>
      </c>
      <c r="F2269" s="1" t="s">
        <v>6929</v>
      </c>
      <c r="G2269" s="1" t="s">
        <v>7879</v>
      </c>
      <c r="H2269" s="1" t="s">
        <v>7880</v>
      </c>
      <c r="I2269" s="1" t="s">
        <v>3233</v>
      </c>
      <c r="J2269" s="1">
        <v>7618.45</v>
      </c>
    </row>
    <row r="2270" spans="2:10" x14ac:dyDescent="0.25">
      <c r="B2270" s="1" t="s">
        <v>3227</v>
      </c>
      <c r="C2270" s="1" t="s">
        <v>6403</v>
      </c>
      <c r="D2270" s="1" t="s">
        <v>6404</v>
      </c>
      <c r="E2270" s="1">
        <v>90</v>
      </c>
      <c r="F2270" s="1" t="s">
        <v>6929</v>
      </c>
      <c r="G2270" s="1" t="s">
        <v>7881</v>
      </c>
      <c r="H2270" s="1" t="s">
        <v>7882</v>
      </c>
      <c r="I2270" s="1" t="s">
        <v>3233</v>
      </c>
      <c r="J2270" s="1">
        <v>10007.75</v>
      </c>
    </row>
    <row r="2271" spans="2:10" x14ac:dyDescent="0.25">
      <c r="B2271" s="1" t="s">
        <v>3227</v>
      </c>
      <c r="C2271" s="1" t="s">
        <v>6403</v>
      </c>
      <c r="D2271" s="1" t="s">
        <v>6404</v>
      </c>
      <c r="E2271" s="1">
        <v>90</v>
      </c>
      <c r="F2271" s="1" t="s">
        <v>6929</v>
      </c>
      <c r="G2271" s="1" t="s">
        <v>7883</v>
      </c>
      <c r="H2271" s="1" t="s">
        <v>7884</v>
      </c>
      <c r="I2271" s="1" t="s">
        <v>3233</v>
      </c>
      <c r="J2271" s="1">
        <v>7735.99</v>
      </c>
    </row>
    <row r="2272" spans="2:10" x14ac:dyDescent="0.25">
      <c r="B2272" s="1" t="s">
        <v>3227</v>
      </c>
      <c r="C2272" s="1" t="s">
        <v>6403</v>
      </c>
      <c r="D2272" s="1" t="s">
        <v>6404</v>
      </c>
      <c r="E2272" s="1">
        <v>90</v>
      </c>
      <c r="F2272" s="1" t="s">
        <v>6929</v>
      </c>
      <c r="G2272" s="1" t="s">
        <v>7885</v>
      </c>
      <c r="H2272" s="1" t="s">
        <v>7886</v>
      </c>
      <c r="I2272" s="1" t="s">
        <v>3233</v>
      </c>
      <c r="J2272" s="1">
        <v>9616.6299999999992</v>
      </c>
    </row>
    <row r="2273" spans="2:10" x14ac:dyDescent="0.25">
      <c r="B2273" s="1" t="s">
        <v>3227</v>
      </c>
      <c r="C2273" s="1" t="s">
        <v>6403</v>
      </c>
      <c r="D2273" s="1" t="s">
        <v>6404</v>
      </c>
      <c r="E2273" s="1">
        <v>90</v>
      </c>
      <c r="F2273" s="1" t="s">
        <v>6929</v>
      </c>
      <c r="G2273" s="1" t="s">
        <v>7887</v>
      </c>
      <c r="H2273" s="1" t="s">
        <v>7888</v>
      </c>
      <c r="I2273" s="1" t="s">
        <v>3233</v>
      </c>
      <c r="J2273" s="1">
        <v>2757.33</v>
      </c>
    </row>
    <row r="2274" spans="2:10" x14ac:dyDescent="0.25">
      <c r="B2274" s="1" t="s">
        <v>3227</v>
      </c>
      <c r="C2274" s="1" t="s">
        <v>6403</v>
      </c>
      <c r="D2274" s="1" t="s">
        <v>6404</v>
      </c>
      <c r="E2274" s="1">
        <v>91</v>
      </c>
      <c r="F2274" s="1" t="s">
        <v>6912</v>
      </c>
      <c r="G2274" s="1" t="s">
        <v>7889</v>
      </c>
      <c r="H2274" s="1" t="s">
        <v>7890</v>
      </c>
      <c r="I2274" s="1" t="s">
        <v>3233</v>
      </c>
      <c r="J2274" s="1">
        <v>15956.5</v>
      </c>
    </row>
    <row r="2275" spans="2:10" x14ac:dyDescent="0.25">
      <c r="B2275" s="1" t="s">
        <v>3227</v>
      </c>
      <c r="C2275" s="1" t="s">
        <v>6403</v>
      </c>
      <c r="D2275" s="1" t="s">
        <v>6404</v>
      </c>
      <c r="E2275" s="1">
        <v>91</v>
      </c>
      <c r="F2275" s="1" t="s">
        <v>6912</v>
      </c>
      <c r="G2275" s="1" t="s">
        <v>7891</v>
      </c>
      <c r="H2275" s="1" t="s">
        <v>7892</v>
      </c>
      <c r="I2275" s="1" t="s">
        <v>3233</v>
      </c>
      <c r="J2275" s="1">
        <v>25146.400000000001</v>
      </c>
    </row>
    <row r="2276" spans="2:10" x14ac:dyDescent="0.25">
      <c r="B2276" s="1" t="s">
        <v>3227</v>
      </c>
      <c r="C2276" s="1" t="s">
        <v>6403</v>
      </c>
      <c r="D2276" s="1" t="s">
        <v>6404</v>
      </c>
      <c r="E2276" s="1">
        <v>91</v>
      </c>
      <c r="F2276" s="1" t="s">
        <v>6912</v>
      </c>
      <c r="G2276" s="1" t="s">
        <v>7893</v>
      </c>
      <c r="H2276" s="1" t="s">
        <v>7894</v>
      </c>
      <c r="I2276" s="1" t="s">
        <v>3233</v>
      </c>
      <c r="J2276" s="1">
        <v>96097.5</v>
      </c>
    </row>
    <row r="2277" spans="2:10" x14ac:dyDescent="0.25">
      <c r="B2277" s="1" t="s">
        <v>3227</v>
      </c>
      <c r="C2277" s="1" t="s">
        <v>6403</v>
      </c>
      <c r="D2277" s="1" t="s">
        <v>6404</v>
      </c>
      <c r="E2277" s="1">
        <v>87</v>
      </c>
      <c r="F2277" s="1" t="s">
        <v>7895</v>
      </c>
      <c r="G2277" s="1" t="s">
        <v>7896</v>
      </c>
      <c r="H2277" s="1" t="s">
        <v>7897</v>
      </c>
      <c r="I2277" s="1" t="s">
        <v>3233</v>
      </c>
      <c r="J2277" s="1">
        <v>9599.5</v>
      </c>
    </row>
    <row r="2278" spans="2:10" x14ac:dyDescent="0.25">
      <c r="B2278" s="1" t="s">
        <v>3227</v>
      </c>
      <c r="C2278" s="1" t="s">
        <v>6403</v>
      </c>
      <c r="D2278" s="1" t="s">
        <v>6404</v>
      </c>
      <c r="E2278" s="1">
        <v>87</v>
      </c>
      <c r="F2278" s="1" t="s">
        <v>7895</v>
      </c>
      <c r="G2278" s="1" t="s">
        <v>7898</v>
      </c>
      <c r="H2278" s="1" t="s">
        <v>7899</v>
      </c>
      <c r="I2278" s="1" t="s">
        <v>3233</v>
      </c>
      <c r="J2278" s="1">
        <v>10948</v>
      </c>
    </row>
    <row r="2279" spans="2:10" x14ac:dyDescent="0.25">
      <c r="B2279" s="1" t="s">
        <v>3227</v>
      </c>
      <c r="C2279" s="1" t="s">
        <v>6403</v>
      </c>
      <c r="D2279" s="1" t="s">
        <v>6404</v>
      </c>
      <c r="E2279" s="1">
        <v>87</v>
      </c>
      <c r="F2279" s="1" t="s">
        <v>7895</v>
      </c>
      <c r="G2279" s="1" t="s">
        <v>7900</v>
      </c>
      <c r="H2279" s="1" t="s">
        <v>7901</v>
      </c>
      <c r="I2279" s="1" t="s">
        <v>3233</v>
      </c>
      <c r="J2279" s="1">
        <v>12602.1</v>
      </c>
    </row>
    <row r="2280" spans="2:10" x14ac:dyDescent="0.25">
      <c r="B2280" s="1" t="s">
        <v>3227</v>
      </c>
      <c r="C2280" s="1" t="s">
        <v>6403</v>
      </c>
      <c r="D2280" s="1" t="s">
        <v>6404</v>
      </c>
      <c r="E2280" s="1">
        <v>87</v>
      </c>
      <c r="F2280" s="1" t="s">
        <v>7895</v>
      </c>
      <c r="G2280" s="1" t="s">
        <v>7902</v>
      </c>
      <c r="H2280" s="1" t="s">
        <v>7903</v>
      </c>
      <c r="I2280" s="1" t="s">
        <v>3233</v>
      </c>
      <c r="J2280" s="1">
        <v>13476</v>
      </c>
    </row>
    <row r="2281" spans="2:10" x14ac:dyDescent="0.25">
      <c r="B2281" s="1" t="s">
        <v>3227</v>
      </c>
      <c r="C2281" s="1" t="s">
        <v>6403</v>
      </c>
      <c r="D2281" s="1" t="s">
        <v>6404</v>
      </c>
      <c r="E2281" s="1">
        <v>87</v>
      </c>
      <c r="F2281" s="1" t="s">
        <v>7895</v>
      </c>
      <c r="G2281" s="1" t="s">
        <v>7904</v>
      </c>
      <c r="H2281" s="1" t="s">
        <v>7905</v>
      </c>
      <c r="I2281" s="1" t="s">
        <v>3233</v>
      </c>
      <c r="J2281" s="1">
        <v>18955.87</v>
      </c>
    </row>
    <row r="2282" spans="2:10" x14ac:dyDescent="0.25">
      <c r="B2282" s="1" t="s">
        <v>3227</v>
      </c>
      <c r="C2282" s="1" t="s">
        <v>6403</v>
      </c>
      <c r="D2282" s="1" t="s">
        <v>6404</v>
      </c>
      <c r="E2282" s="1">
        <v>87</v>
      </c>
      <c r="F2282" s="1" t="s">
        <v>7895</v>
      </c>
      <c r="G2282" s="1" t="s">
        <v>7906</v>
      </c>
      <c r="H2282" s="1" t="s">
        <v>7907</v>
      </c>
      <c r="I2282" s="1" t="s">
        <v>3233</v>
      </c>
      <c r="J2282" s="1">
        <v>8522.52</v>
      </c>
    </row>
    <row r="2283" spans="2:10" x14ac:dyDescent="0.25">
      <c r="B2283" s="1" t="s">
        <v>3227</v>
      </c>
      <c r="C2283" s="1" t="s">
        <v>6403</v>
      </c>
      <c r="D2283" s="1" t="s">
        <v>6404</v>
      </c>
      <c r="E2283" s="1">
        <v>87</v>
      </c>
      <c r="F2283" s="1" t="s">
        <v>7895</v>
      </c>
      <c r="G2283" s="1" t="s">
        <v>7908</v>
      </c>
      <c r="H2283" s="1" t="s">
        <v>7909</v>
      </c>
      <c r="I2283" s="1" t="s">
        <v>3233</v>
      </c>
      <c r="J2283" s="1">
        <v>8744.75</v>
      </c>
    </row>
    <row r="2284" spans="2:10" x14ac:dyDescent="0.25">
      <c r="B2284" s="1" t="s">
        <v>3227</v>
      </c>
      <c r="C2284" s="1" t="s">
        <v>6403</v>
      </c>
      <c r="D2284" s="1" t="s">
        <v>6404</v>
      </c>
      <c r="E2284" s="1">
        <v>87</v>
      </c>
      <c r="F2284" s="1" t="s">
        <v>7895</v>
      </c>
      <c r="G2284" s="1" t="s">
        <v>7910</v>
      </c>
      <c r="H2284" s="1" t="s">
        <v>7911</v>
      </c>
      <c r="I2284" s="1" t="s">
        <v>3233</v>
      </c>
      <c r="J2284" s="1">
        <v>9172.1299999999992</v>
      </c>
    </row>
    <row r="2285" spans="2:10" x14ac:dyDescent="0.25">
      <c r="B2285" s="1" t="s">
        <v>3227</v>
      </c>
      <c r="C2285" s="1" t="s">
        <v>6403</v>
      </c>
      <c r="D2285" s="1" t="s">
        <v>6404</v>
      </c>
      <c r="E2285" s="1">
        <v>87</v>
      </c>
      <c r="F2285" s="1" t="s">
        <v>7895</v>
      </c>
      <c r="G2285" s="1" t="s">
        <v>7912</v>
      </c>
      <c r="H2285" s="1" t="s">
        <v>7913</v>
      </c>
      <c r="I2285" s="1" t="s">
        <v>3233</v>
      </c>
      <c r="J2285" s="1">
        <v>9257.6</v>
      </c>
    </row>
    <row r="2286" spans="2:10" x14ac:dyDescent="0.25">
      <c r="B2286" s="1" t="s">
        <v>3227</v>
      </c>
      <c r="C2286" s="1" t="s">
        <v>6403</v>
      </c>
      <c r="D2286" s="1" t="s">
        <v>6404</v>
      </c>
      <c r="E2286" s="1">
        <v>87</v>
      </c>
      <c r="F2286" s="1" t="s">
        <v>7895</v>
      </c>
      <c r="G2286" s="1" t="s">
        <v>7914</v>
      </c>
      <c r="H2286" s="1" t="s">
        <v>7915</v>
      </c>
      <c r="I2286" s="1" t="s">
        <v>3233</v>
      </c>
      <c r="J2286" s="1">
        <v>9770.4500000000007</v>
      </c>
    </row>
    <row r="2287" spans="2:10" x14ac:dyDescent="0.25">
      <c r="B2287" s="1" t="s">
        <v>3227</v>
      </c>
      <c r="C2287" s="1" t="s">
        <v>6403</v>
      </c>
      <c r="D2287" s="1" t="s">
        <v>6404</v>
      </c>
      <c r="E2287" s="1">
        <v>87</v>
      </c>
      <c r="F2287" s="1" t="s">
        <v>7895</v>
      </c>
      <c r="G2287" s="1" t="s">
        <v>7916</v>
      </c>
      <c r="H2287" s="1" t="s">
        <v>7917</v>
      </c>
      <c r="I2287" s="1" t="s">
        <v>3233</v>
      </c>
      <c r="J2287" s="1">
        <v>10454.25</v>
      </c>
    </row>
    <row r="2288" spans="2:10" x14ac:dyDescent="0.25">
      <c r="B2288" s="1" t="s">
        <v>3227</v>
      </c>
      <c r="C2288" s="1" t="s">
        <v>6403</v>
      </c>
      <c r="D2288" s="1" t="s">
        <v>6404</v>
      </c>
      <c r="E2288" s="1">
        <v>87</v>
      </c>
      <c r="F2288" s="1" t="s">
        <v>7895</v>
      </c>
      <c r="G2288" s="1" t="s">
        <v>7918</v>
      </c>
      <c r="H2288" s="1" t="s">
        <v>7919</v>
      </c>
      <c r="I2288" s="1" t="s">
        <v>3233</v>
      </c>
      <c r="J2288" s="1">
        <v>11309</v>
      </c>
    </row>
    <row r="2289" spans="2:10" x14ac:dyDescent="0.25">
      <c r="B2289" s="1" t="s">
        <v>3227</v>
      </c>
      <c r="C2289" s="1" t="s">
        <v>6403</v>
      </c>
      <c r="D2289" s="1" t="s">
        <v>6404</v>
      </c>
      <c r="E2289" s="1">
        <v>87</v>
      </c>
      <c r="F2289" s="1" t="s">
        <v>7895</v>
      </c>
      <c r="G2289" s="1" t="s">
        <v>7920</v>
      </c>
      <c r="H2289" s="1" t="s">
        <v>7921</v>
      </c>
      <c r="I2289" s="1" t="s">
        <v>3233</v>
      </c>
      <c r="J2289" s="1">
        <v>13018.5</v>
      </c>
    </row>
    <row r="2290" spans="2:10" x14ac:dyDescent="0.25">
      <c r="B2290" s="1" t="s">
        <v>3227</v>
      </c>
      <c r="C2290" s="1" t="s">
        <v>6403</v>
      </c>
      <c r="D2290" s="1" t="s">
        <v>6404</v>
      </c>
      <c r="E2290" s="1">
        <v>87</v>
      </c>
      <c r="F2290" s="1" t="s">
        <v>7895</v>
      </c>
      <c r="G2290" s="1" t="s">
        <v>7922</v>
      </c>
      <c r="H2290" s="1" t="s">
        <v>7923</v>
      </c>
      <c r="I2290" s="1" t="s">
        <v>3233</v>
      </c>
      <c r="J2290" s="1">
        <v>13018.5</v>
      </c>
    </row>
    <row r="2291" spans="2:10" x14ac:dyDescent="0.25">
      <c r="B2291" s="1" t="s">
        <v>3227</v>
      </c>
      <c r="C2291" s="1" t="s">
        <v>6403</v>
      </c>
      <c r="D2291" s="1" t="s">
        <v>6404</v>
      </c>
      <c r="E2291" s="1">
        <v>87</v>
      </c>
      <c r="F2291" s="1" t="s">
        <v>7895</v>
      </c>
      <c r="G2291" s="1" t="s">
        <v>7924</v>
      </c>
      <c r="H2291" s="1" t="s">
        <v>7925</v>
      </c>
      <c r="I2291" s="1" t="s">
        <v>3233</v>
      </c>
      <c r="J2291" s="1">
        <v>13360.4</v>
      </c>
    </row>
    <row r="2292" spans="2:10" x14ac:dyDescent="0.25">
      <c r="B2292" s="1" t="s">
        <v>3227</v>
      </c>
      <c r="C2292" s="1" t="s">
        <v>6403</v>
      </c>
      <c r="D2292" s="1" t="s">
        <v>6404</v>
      </c>
      <c r="E2292" s="1">
        <v>87</v>
      </c>
      <c r="F2292" s="1" t="s">
        <v>7895</v>
      </c>
      <c r="G2292" s="1" t="s">
        <v>7926</v>
      </c>
      <c r="H2292" s="1" t="s">
        <v>7927</v>
      </c>
      <c r="I2292" s="1" t="s">
        <v>3233</v>
      </c>
      <c r="J2292" s="1">
        <v>16437.5</v>
      </c>
    </row>
    <row r="2293" spans="2:10" x14ac:dyDescent="0.25">
      <c r="B2293" s="1" t="s">
        <v>3227</v>
      </c>
      <c r="C2293" s="1" t="s">
        <v>6403</v>
      </c>
      <c r="D2293" s="1" t="s">
        <v>6404</v>
      </c>
      <c r="E2293" s="1">
        <v>87</v>
      </c>
      <c r="F2293" s="1" t="s">
        <v>7895</v>
      </c>
      <c r="G2293" s="1" t="s">
        <v>7928</v>
      </c>
      <c r="H2293" s="1" t="s">
        <v>7929</v>
      </c>
      <c r="I2293" s="1" t="s">
        <v>3233</v>
      </c>
      <c r="J2293" s="1">
        <v>18830.8</v>
      </c>
    </row>
    <row r="2294" spans="2:10" x14ac:dyDescent="0.25">
      <c r="B2294" s="1" t="s">
        <v>3227</v>
      </c>
      <c r="C2294" s="1" t="s">
        <v>6403</v>
      </c>
      <c r="D2294" s="1" t="s">
        <v>6404</v>
      </c>
      <c r="E2294" s="1">
        <v>87</v>
      </c>
      <c r="F2294" s="1" t="s">
        <v>7895</v>
      </c>
      <c r="G2294" s="1" t="s">
        <v>7930</v>
      </c>
      <c r="H2294" s="1" t="s">
        <v>7931</v>
      </c>
      <c r="I2294" s="1" t="s">
        <v>3233</v>
      </c>
      <c r="J2294" s="1">
        <v>8478.5</v>
      </c>
    </row>
    <row r="2295" spans="2:10" x14ac:dyDescent="0.25">
      <c r="B2295" s="1" t="s">
        <v>3227</v>
      </c>
      <c r="C2295" s="1" t="s">
        <v>6403</v>
      </c>
      <c r="D2295" s="1" t="s">
        <v>6404</v>
      </c>
      <c r="E2295" s="1">
        <v>87</v>
      </c>
      <c r="F2295" s="1" t="s">
        <v>7895</v>
      </c>
      <c r="G2295" s="1" t="s">
        <v>7932</v>
      </c>
      <c r="H2295" s="1" t="s">
        <v>7933</v>
      </c>
      <c r="I2295" s="1" t="s">
        <v>3233</v>
      </c>
      <c r="J2295" s="1">
        <v>9136.4</v>
      </c>
    </row>
    <row r="2296" spans="2:10" x14ac:dyDescent="0.25">
      <c r="B2296" s="1" t="s">
        <v>3227</v>
      </c>
      <c r="C2296" s="1" t="s">
        <v>6403</v>
      </c>
      <c r="D2296" s="1" t="s">
        <v>6404</v>
      </c>
      <c r="E2296" s="1">
        <v>87</v>
      </c>
      <c r="F2296" s="1" t="s">
        <v>7895</v>
      </c>
      <c r="G2296" s="1" t="s">
        <v>7934</v>
      </c>
      <c r="H2296" s="1" t="s">
        <v>7935</v>
      </c>
      <c r="I2296" s="1" t="s">
        <v>3233</v>
      </c>
      <c r="J2296" s="1">
        <v>9569.23</v>
      </c>
    </row>
    <row r="2297" spans="2:10" x14ac:dyDescent="0.25">
      <c r="B2297" s="1" t="s">
        <v>3227</v>
      </c>
      <c r="C2297" s="1" t="s">
        <v>6403</v>
      </c>
      <c r="D2297" s="1" t="s">
        <v>6404</v>
      </c>
      <c r="E2297" s="1">
        <v>87</v>
      </c>
      <c r="F2297" s="1" t="s">
        <v>7895</v>
      </c>
      <c r="G2297" s="1" t="s">
        <v>7936</v>
      </c>
      <c r="H2297" s="1" t="s">
        <v>7937</v>
      </c>
      <c r="I2297" s="1" t="s">
        <v>3233</v>
      </c>
      <c r="J2297" s="1">
        <v>10434.89</v>
      </c>
    </row>
    <row r="2298" spans="2:10" x14ac:dyDescent="0.25">
      <c r="B2298" s="1" t="s">
        <v>3227</v>
      </c>
      <c r="C2298" s="1" t="s">
        <v>6403</v>
      </c>
      <c r="D2298" s="1" t="s">
        <v>6404</v>
      </c>
      <c r="E2298" s="1">
        <v>87</v>
      </c>
      <c r="F2298" s="1" t="s">
        <v>7895</v>
      </c>
      <c r="G2298" s="1" t="s">
        <v>7938</v>
      </c>
      <c r="H2298" s="1" t="s">
        <v>7939</v>
      </c>
      <c r="I2298" s="1" t="s">
        <v>3233</v>
      </c>
      <c r="J2298" s="1">
        <v>10608.03</v>
      </c>
    </row>
    <row r="2299" spans="2:10" x14ac:dyDescent="0.25">
      <c r="B2299" s="1" t="s">
        <v>3227</v>
      </c>
      <c r="C2299" s="1" t="s">
        <v>6403</v>
      </c>
      <c r="D2299" s="1" t="s">
        <v>6404</v>
      </c>
      <c r="E2299" s="1">
        <v>87</v>
      </c>
      <c r="F2299" s="1" t="s">
        <v>7895</v>
      </c>
      <c r="G2299" s="1" t="s">
        <v>7940</v>
      </c>
      <c r="H2299" s="1" t="s">
        <v>7941</v>
      </c>
      <c r="I2299" s="1" t="s">
        <v>3233</v>
      </c>
      <c r="J2299" s="1">
        <v>11300.55</v>
      </c>
    </row>
    <row r="2300" spans="2:10" x14ac:dyDescent="0.25">
      <c r="B2300" s="1" t="s">
        <v>3227</v>
      </c>
      <c r="C2300" s="1" t="s">
        <v>6403</v>
      </c>
      <c r="D2300" s="1" t="s">
        <v>6404</v>
      </c>
      <c r="E2300" s="1">
        <v>87</v>
      </c>
      <c r="F2300" s="1" t="s">
        <v>7895</v>
      </c>
      <c r="G2300" s="1" t="s">
        <v>7942</v>
      </c>
      <c r="H2300" s="1" t="s">
        <v>7943</v>
      </c>
      <c r="I2300" s="1" t="s">
        <v>3233</v>
      </c>
      <c r="J2300" s="1">
        <v>11300.55</v>
      </c>
    </row>
    <row r="2301" spans="2:10" x14ac:dyDescent="0.25">
      <c r="B2301" s="1" t="s">
        <v>3227</v>
      </c>
      <c r="C2301" s="1" t="s">
        <v>6403</v>
      </c>
      <c r="D2301" s="1" t="s">
        <v>6404</v>
      </c>
      <c r="E2301" s="1">
        <v>87</v>
      </c>
      <c r="F2301" s="1" t="s">
        <v>7895</v>
      </c>
      <c r="G2301" s="1" t="s">
        <v>7944</v>
      </c>
      <c r="H2301" s="1" t="s">
        <v>7945</v>
      </c>
      <c r="I2301" s="1" t="s">
        <v>3233</v>
      </c>
      <c r="J2301" s="1">
        <v>11830.03</v>
      </c>
    </row>
    <row r="2302" spans="2:10" x14ac:dyDescent="0.25">
      <c r="B2302" s="1" t="s">
        <v>3227</v>
      </c>
      <c r="C2302" s="1" t="s">
        <v>6403</v>
      </c>
      <c r="D2302" s="1" t="s">
        <v>6404</v>
      </c>
      <c r="E2302" s="1">
        <v>87</v>
      </c>
      <c r="F2302" s="1" t="s">
        <v>7895</v>
      </c>
      <c r="G2302" s="1" t="s">
        <v>7946</v>
      </c>
      <c r="H2302" s="1" t="s">
        <v>7947</v>
      </c>
      <c r="I2302" s="1" t="s">
        <v>3233</v>
      </c>
      <c r="J2302" s="1">
        <v>13031.87</v>
      </c>
    </row>
    <row r="2303" spans="2:10" x14ac:dyDescent="0.25">
      <c r="B2303" s="1" t="s">
        <v>3227</v>
      </c>
      <c r="C2303" s="1" t="s">
        <v>6403</v>
      </c>
      <c r="D2303" s="1" t="s">
        <v>6404</v>
      </c>
      <c r="E2303" s="1">
        <v>87</v>
      </c>
      <c r="F2303" s="1" t="s">
        <v>7895</v>
      </c>
      <c r="G2303" s="1" t="s">
        <v>7948</v>
      </c>
      <c r="H2303" s="1" t="s">
        <v>7949</v>
      </c>
      <c r="I2303" s="1" t="s">
        <v>3233</v>
      </c>
      <c r="J2303" s="1">
        <v>13291.57</v>
      </c>
    </row>
    <row r="2304" spans="2:10" x14ac:dyDescent="0.25">
      <c r="B2304" s="1" t="s">
        <v>3227</v>
      </c>
      <c r="C2304" s="1" t="s">
        <v>6403</v>
      </c>
      <c r="D2304" s="1" t="s">
        <v>6404</v>
      </c>
      <c r="E2304" s="1">
        <v>87</v>
      </c>
      <c r="F2304" s="1" t="s">
        <v>7895</v>
      </c>
      <c r="G2304" s="1" t="s">
        <v>7950</v>
      </c>
      <c r="H2304" s="1" t="s">
        <v>7951</v>
      </c>
      <c r="I2304" s="1" t="s">
        <v>3233</v>
      </c>
      <c r="J2304" s="1">
        <v>13378.14</v>
      </c>
    </row>
    <row r="2305" spans="2:10" x14ac:dyDescent="0.25">
      <c r="B2305" s="1" t="s">
        <v>3227</v>
      </c>
      <c r="C2305" s="1" t="s">
        <v>6403</v>
      </c>
      <c r="D2305" s="1" t="s">
        <v>6404</v>
      </c>
      <c r="E2305" s="1">
        <v>87</v>
      </c>
      <c r="F2305" s="1" t="s">
        <v>7895</v>
      </c>
      <c r="G2305" s="1" t="s">
        <v>7952</v>
      </c>
      <c r="H2305" s="1" t="s">
        <v>7953</v>
      </c>
      <c r="I2305" s="1" t="s">
        <v>3233</v>
      </c>
      <c r="J2305" s="1">
        <v>15320.35</v>
      </c>
    </row>
    <row r="2306" spans="2:10" x14ac:dyDescent="0.25">
      <c r="B2306" s="1" t="s">
        <v>3227</v>
      </c>
      <c r="C2306" s="1" t="s">
        <v>6403</v>
      </c>
      <c r="D2306" s="1" t="s">
        <v>6404</v>
      </c>
      <c r="E2306" s="1">
        <v>87</v>
      </c>
      <c r="F2306" s="1" t="s">
        <v>7895</v>
      </c>
      <c r="G2306" s="1" t="s">
        <v>7954</v>
      </c>
      <c r="H2306" s="1" t="s">
        <v>7955</v>
      </c>
      <c r="I2306" s="1" t="s">
        <v>3233</v>
      </c>
      <c r="J2306" s="1">
        <v>16494.509999999998</v>
      </c>
    </row>
    <row r="2307" spans="2:10" x14ac:dyDescent="0.25">
      <c r="B2307" s="1" t="s">
        <v>3227</v>
      </c>
      <c r="C2307" s="1" t="s">
        <v>6403</v>
      </c>
      <c r="D2307" s="1" t="s">
        <v>6404</v>
      </c>
      <c r="E2307" s="1">
        <v>91</v>
      </c>
      <c r="F2307" s="1" t="s">
        <v>6912</v>
      </c>
      <c r="G2307" s="1" t="s">
        <v>7956</v>
      </c>
      <c r="H2307" s="1" t="s">
        <v>7957</v>
      </c>
      <c r="I2307" s="1" t="s">
        <v>3233</v>
      </c>
      <c r="J2307" s="1">
        <v>3368.43</v>
      </c>
    </row>
    <row r="2308" spans="2:10" x14ac:dyDescent="0.25">
      <c r="B2308" s="1" t="s">
        <v>3227</v>
      </c>
      <c r="C2308" s="1" t="s">
        <v>6403</v>
      </c>
      <c r="D2308" s="1" t="s">
        <v>6404</v>
      </c>
      <c r="E2308" s="1">
        <v>91</v>
      </c>
      <c r="F2308" s="1" t="s">
        <v>6912</v>
      </c>
      <c r="G2308" s="1" t="s">
        <v>7958</v>
      </c>
      <c r="H2308" s="1" t="s">
        <v>7959</v>
      </c>
      <c r="I2308" s="1" t="s">
        <v>3233</v>
      </c>
      <c r="J2308" s="1">
        <v>4098.45</v>
      </c>
    </row>
    <row r="2309" spans="2:10" x14ac:dyDescent="0.25">
      <c r="B2309" s="1" t="s">
        <v>3227</v>
      </c>
      <c r="C2309" s="1" t="s">
        <v>6403</v>
      </c>
      <c r="D2309" s="1" t="s">
        <v>6404</v>
      </c>
      <c r="E2309" s="1">
        <v>91</v>
      </c>
      <c r="F2309" s="1" t="s">
        <v>6912</v>
      </c>
      <c r="G2309" s="1" t="s">
        <v>7960</v>
      </c>
      <c r="H2309" s="1" t="s">
        <v>7961</v>
      </c>
      <c r="I2309" s="1" t="s">
        <v>3233</v>
      </c>
      <c r="J2309" s="1">
        <v>4974.4799999999996</v>
      </c>
    </row>
    <row r="2310" spans="2:10" x14ac:dyDescent="0.25">
      <c r="B2310" s="1" t="s">
        <v>3227</v>
      </c>
      <c r="C2310" s="1" t="s">
        <v>6403</v>
      </c>
      <c r="D2310" s="1" t="s">
        <v>6404</v>
      </c>
      <c r="E2310" s="1">
        <v>91</v>
      </c>
      <c r="F2310" s="1" t="s">
        <v>6912</v>
      </c>
      <c r="G2310" s="1" t="s">
        <v>7962</v>
      </c>
      <c r="H2310" s="1" t="s">
        <v>7963</v>
      </c>
      <c r="I2310" s="1" t="s">
        <v>3233</v>
      </c>
      <c r="J2310" s="1">
        <v>5558.5</v>
      </c>
    </row>
    <row r="2311" spans="2:10" x14ac:dyDescent="0.25">
      <c r="B2311" s="1" t="s">
        <v>3227</v>
      </c>
      <c r="C2311" s="1" t="s">
        <v>6403</v>
      </c>
      <c r="D2311" s="1" t="s">
        <v>6404</v>
      </c>
      <c r="E2311" s="1">
        <v>91</v>
      </c>
      <c r="F2311" s="1" t="s">
        <v>6912</v>
      </c>
      <c r="G2311" s="1" t="s">
        <v>7964</v>
      </c>
      <c r="H2311" s="1" t="s">
        <v>7965</v>
      </c>
      <c r="I2311" s="1" t="s">
        <v>3233</v>
      </c>
      <c r="J2311" s="1">
        <v>6288.53</v>
      </c>
    </row>
    <row r="2312" spans="2:10" x14ac:dyDescent="0.25">
      <c r="B2312" s="1" t="s">
        <v>3227</v>
      </c>
      <c r="C2312" s="1" t="s">
        <v>6403</v>
      </c>
      <c r="D2312" s="1" t="s">
        <v>6404</v>
      </c>
      <c r="E2312" s="1">
        <v>91</v>
      </c>
      <c r="F2312" s="1" t="s">
        <v>6912</v>
      </c>
      <c r="G2312" s="1" t="s">
        <v>7966</v>
      </c>
      <c r="H2312" s="1" t="s">
        <v>7967</v>
      </c>
      <c r="I2312" s="1" t="s">
        <v>3233</v>
      </c>
      <c r="J2312" s="1">
        <v>6239.69</v>
      </c>
    </row>
    <row r="2313" spans="2:10" x14ac:dyDescent="0.25">
      <c r="B2313" s="1" t="s">
        <v>3227</v>
      </c>
      <c r="C2313" s="1" t="s">
        <v>6403</v>
      </c>
      <c r="D2313" s="1" t="s">
        <v>6404</v>
      </c>
      <c r="E2313" s="1">
        <v>91</v>
      </c>
      <c r="F2313" s="1" t="s">
        <v>6912</v>
      </c>
      <c r="G2313" s="1" t="s">
        <v>7968</v>
      </c>
      <c r="H2313" s="1" t="s">
        <v>7969</v>
      </c>
      <c r="I2313" s="1" t="s">
        <v>3233</v>
      </c>
      <c r="J2313" s="1">
        <v>7018.55</v>
      </c>
    </row>
    <row r="2314" spans="2:10" x14ac:dyDescent="0.25">
      <c r="B2314" s="1" t="s">
        <v>3227</v>
      </c>
      <c r="C2314" s="1" t="s">
        <v>6403</v>
      </c>
      <c r="D2314" s="1" t="s">
        <v>6404</v>
      </c>
      <c r="E2314" s="1">
        <v>91</v>
      </c>
      <c r="F2314" s="1" t="s">
        <v>6912</v>
      </c>
      <c r="G2314" s="1" t="s">
        <v>7970</v>
      </c>
      <c r="H2314" s="1" t="s">
        <v>7971</v>
      </c>
      <c r="I2314" s="1" t="s">
        <v>3233</v>
      </c>
      <c r="J2314" s="1">
        <v>7310.56</v>
      </c>
    </row>
    <row r="2315" spans="2:10" x14ac:dyDescent="0.25">
      <c r="B2315" s="1" t="s">
        <v>3227</v>
      </c>
      <c r="C2315" s="1" t="s">
        <v>6403</v>
      </c>
      <c r="D2315" s="1" t="s">
        <v>6404</v>
      </c>
      <c r="E2315" s="1">
        <v>91</v>
      </c>
      <c r="F2315" s="1" t="s">
        <v>6912</v>
      </c>
      <c r="G2315" s="1" t="s">
        <v>7972</v>
      </c>
      <c r="H2315" s="1" t="s">
        <v>7973</v>
      </c>
      <c r="I2315" s="1" t="s">
        <v>3233</v>
      </c>
      <c r="J2315" s="1">
        <v>7646.45</v>
      </c>
    </row>
    <row r="2316" spans="2:10" x14ac:dyDescent="0.25">
      <c r="B2316" s="1" t="s">
        <v>3227</v>
      </c>
      <c r="C2316" s="1" t="s">
        <v>6403</v>
      </c>
      <c r="D2316" s="1" t="s">
        <v>6404</v>
      </c>
      <c r="E2316" s="1">
        <v>91</v>
      </c>
      <c r="F2316" s="1" t="s">
        <v>6912</v>
      </c>
      <c r="G2316" s="1" t="s">
        <v>7974</v>
      </c>
      <c r="H2316" s="1" t="s">
        <v>7975</v>
      </c>
      <c r="I2316" s="1" t="s">
        <v>3233</v>
      </c>
      <c r="J2316" s="1">
        <v>8478.6</v>
      </c>
    </row>
    <row r="2317" spans="2:10" x14ac:dyDescent="0.25">
      <c r="B2317" s="1" t="s">
        <v>3227</v>
      </c>
      <c r="C2317" s="1" t="s">
        <v>6403</v>
      </c>
      <c r="D2317" s="1" t="s">
        <v>6404</v>
      </c>
      <c r="E2317" s="1">
        <v>91</v>
      </c>
      <c r="F2317" s="1" t="s">
        <v>6912</v>
      </c>
      <c r="G2317" s="1" t="s">
        <v>7976</v>
      </c>
      <c r="H2317" s="1" t="s">
        <v>7977</v>
      </c>
      <c r="I2317" s="1" t="s">
        <v>3233</v>
      </c>
      <c r="J2317" s="1">
        <v>9062.6200000000008</v>
      </c>
    </row>
    <row r="2318" spans="2:10" x14ac:dyDescent="0.25">
      <c r="B2318" s="1" t="s">
        <v>3227</v>
      </c>
      <c r="C2318" s="1" t="s">
        <v>6403</v>
      </c>
      <c r="D2318" s="1" t="s">
        <v>6404</v>
      </c>
      <c r="E2318" s="1">
        <v>91</v>
      </c>
      <c r="F2318" s="1" t="s">
        <v>6912</v>
      </c>
      <c r="G2318" s="1" t="s">
        <v>7978</v>
      </c>
      <c r="H2318" s="1" t="s">
        <v>7979</v>
      </c>
      <c r="I2318" s="1" t="s">
        <v>3233</v>
      </c>
      <c r="J2318" s="1">
        <v>9938.65</v>
      </c>
    </row>
    <row r="2319" spans="2:10" x14ac:dyDescent="0.25">
      <c r="B2319" s="1" t="s">
        <v>3227</v>
      </c>
      <c r="C2319" s="1" t="s">
        <v>6403</v>
      </c>
      <c r="D2319" s="1" t="s">
        <v>6404</v>
      </c>
      <c r="E2319" s="1">
        <v>91</v>
      </c>
      <c r="F2319" s="1" t="s">
        <v>6912</v>
      </c>
      <c r="G2319" s="1" t="s">
        <v>7980</v>
      </c>
      <c r="H2319" s="1" t="s">
        <v>7981</v>
      </c>
      <c r="I2319" s="1" t="s">
        <v>3233</v>
      </c>
      <c r="J2319" s="1">
        <v>10668.68</v>
      </c>
    </row>
    <row r="2320" spans="2:10" x14ac:dyDescent="0.25">
      <c r="B2320" s="1" t="s">
        <v>3227</v>
      </c>
      <c r="C2320" s="1" t="s">
        <v>6403</v>
      </c>
      <c r="D2320" s="1" t="s">
        <v>6404</v>
      </c>
      <c r="E2320" s="1">
        <v>91</v>
      </c>
      <c r="F2320" s="1" t="s">
        <v>6912</v>
      </c>
      <c r="G2320" s="1" t="s">
        <v>7982</v>
      </c>
      <c r="H2320" s="1" t="s">
        <v>7983</v>
      </c>
      <c r="I2320" s="1" t="s">
        <v>3233</v>
      </c>
      <c r="J2320" s="1">
        <v>11398.7</v>
      </c>
    </row>
    <row r="2321" spans="2:10" x14ac:dyDescent="0.25">
      <c r="B2321" s="1" t="s">
        <v>3227</v>
      </c>
      <c r="C2321" s="1" t="s">
        <v>6403</v>
      </c>
      <c r="D2321" s="1" t="s">
        <v>6404</v>
      </c>
      <c r="E2321" s="1">
        <v>91</v>
      </c>
      <c r="F2321" s="1" t="s">
        <v>6912</v>
      </c>
      <c r="G2321" s="1" t="s">
        <v>7984</v>
      </c>
      <c r="H2321" s="1" t="s">
        <v>7985</v>
      </c>
      <c r="I2321" s="1" t="s">
        <v>3233</v>
      </c>
      <c r="J2321" s="1">
        <v>11836.72</v>
      </c>
    </row>
    <row r="2322" spans="2:10" x14ac:dyDescent="0.25">
      <c r="B2322" s="1" t="s">
        <v>3227</v>
      </c>
      <c r="C2322" s="1" t="s">
        <v>6403</v>
      </c>
      <c r="D2322" s="1" t="s">
        <v>6404</v>
      </c>
      <c r="E2322" s="1">
        <v>91</v>
      </c>
      <c r="F2322" s="1" t="s">
        <v>6912</v>
      </c>
      <c r="G2322" s="1" t="s">
        <v>7986</v>
      </c>
      <c r="H2322" s="1" t="s">
        <v>7987</v>
      </c>
      <c r="I2322" s="1" t="s">
        <v>3233</v>
      </c>
      <c r="J2322" s="1">
        <v>11982.72</v>
      </c>
    </row>
    <row r="2323" spans="2:10" x14ac:dyDescent="0.25">
      <c r="B2323" s="1" t="s">
        <v>3227</v>
      </c>
      <c r="C2323" s="1" t="s">
        <v>6403</v>
      </c>
      <c r="D2323" s="1" t="s">
        <v>6404</v>
      </c>
      <c r="E2323" s="1">
        <v>91</v>
      </c>
      <c r="F2323" s="1" t="s">
        <v>6912</v>
      </c>
      <c r="G2323" s="1" t="s">
        <v>7988</v>
      </c>
      <c r="H2323" s="1" t="s">
        <v>7989</v>
      </c>
      <c r="I2323" s="1" t="s">
        <v>3233</v>
      </c>
      <c r="J2323" s="1">
        <v>12858.75</v>
      </c>
    </row>
    <row r="2324" spans="2:10" x14ac:dyDescent="0.25">
      <c r="B2324" s="1" t="s">
        <v>3227</v>
      </c>
      <c r="C2324" s="1" t="s">
        <v>6403</v>
      </c>
      <c r="D2324" s="1" t="s">
        <v>6404</v>
      </c>
      <c r="E2324" s="1">
        <v>91</v>
      </c>
      <c r="F2324" s="1" t="s">
        <v>6912</v>
      </c>
      <c r="G2324" s="1" t="s">
        <v>7990</v>
      </c>
      <c r="H2324" s="1" t="s">
        <v>7991</v>
      </c>
      <c r="I2324" s="1" t="s">
        <v>3233</v>
      </c>
      <c r="J2324" s="1">
        <v>13588.78</v>
      </c>
    </row>
    <row r="2325" spans="2:10" x14ac:dyDescent="0.25">
      <c r="B2325" s="1" t="s">
        <v>3227</v>
      </c>
      <c r="C2325" s="1" t="s">
        <v>6403</v>
      </c>
      <c r="D2325" s="1" t="s">
        <v>6404</v>
      </c>
      <c r="E2325" s="1">
        <v>91</v>
      </c>
      <c r="F2325" s="1" t="s">
        <v>6912</v>
      </c>
      <c r="G2325" s="1" t="s">
        <v>7992</v>
      </c>
      <c r="H2325" s="1" t="s">
        <v>7993</v>
      </c>
      <c r="I2325" s="1" t="s">
        <v>3233</v>
      </c>
      <c r="J2325" s="1">
        <v>14318.8</v>
      </c>
    </row>
    <row r="2326" spans="2:10" x14ac:dyDescent="0.25">
      <c r="B2326" s="1" t="s">
        <v>3227</v>
      </c>
      <c r="C2326" s="1" t="s">
        <v>6403</v>
      </c>
      <c r="D2326" s="1" t="s">
        <v>6404</v>
      </c>
      <c r="E2326" s="1">
        <v>91</v>
      </c>
      <c r="F2326" s="1" t="s">
        <v>6912</v>
      </c>
      <c r="G2326" s="1" t="s">
        <v>7994</v>
      </c>
      <c r="H2326" s="1" t="s">
        <v>7995</v>
      </c>
      <c r="I2326" s="1" t="s">
        <v>3233</v>
      </c>
      <c r="J2326" s="1">
        <v>16654.88</v>
      </c>
    </row>
    <row r="2327" spans="2:10" x14ac:dyDescent="0.25">
      <c r="B2327" s="1" t="s">
        <v>3227</v>
      </c>
      <c r="C2327" s="1" t="s">
        <v>6403</v>
      </c>
      <c r="D2327" s="1" t="s">
        <v>6404</v>
      </c>
      <c r="E2327" s="1">
        <v>91</v>
      </c>
      <c r="F2327" s="1" t="s">
        <v>6912</v>
      </c>
      <c r="G2327" s="1" t="s">
        <v>7996</v>
      </c>
      <c r="H2327" s="1" t="s">
        <v>7997</v>
      </c>
      <c r="I2327" s="1" t="s">
        <v>3233</v>
      </c>
      <c r="J2327" s="1">
        <v>17238.900000000001</v>
      </c>
    </row>
    <row r="2328" spans="2:10" x14ac:dyDescent="0.25">
      <c r="B2328" s="1" t="s">
        <v>3227</v>
      </c>
      <c r="C2328" s="1" t="s">
        <v>6403</v>
      </c>
      <c r="D2328" s="1" t="s">
        <v>6404</v>
      </c>
      <c r="E2328" s="1">
        <v>91</v>
      </c>
      <c r="F2328" s="1" t="s">
        <v>6912</v>
      </c>
      <c r="G2328" s="1" t="s">
        <v>7998</v>
      </c>
      <c r="H2328" s="1" t="s">
        <v>7999</v>
      </c>
      <c r="I2328" s="1" t="s">
        <v>3233</v>
      </c>
      <c r="J2328" s="1">
        <v>18698.95</v>
      </c>
    </row>
    <row r="2329" spans="2:10" x14ac:dyDescent="0.25">
      <c r="B2329" s="1" t="s">
        <v>3227</v>
      </c>
      <c r="C2329" s="1" t="s">
        <v>6403</v>
      </c>
      <c r="D2329" s="1" t="s">
        <v>6404</v>
      </c>
      <c r="E2329" s="1">
        <v>91</v>
      </c>
      <c r="F2329" s="1" t="s">
        <v>6912</v>
      </c>
      <c r="G2329" s="1" t="s">
        <v>8000</v>
      </c>
      <c r="H2329" s="1" t="s">
        <v>8001</v>
      </c>
      <c r="I2329" s="1" t="s">
        <v>3233</v>
      </c>
      <c r="J2329" s="1">
        <v>21035.03</v>
      </c>
    </row>
    <row r="2330" spans="2:10" x14ac:dyDescent="0.25">
      <c r="B2330" s="1" t="s">
        <v>3227</v>
      </c>
      <c r="C2330" s="1" t="s">
        <v>6403</v>
      </c>
      <c r="D2330" s="1" t="s">
        <v>6404</v>
      </c>
      <c r="E2330" s="1">
        <v>91</v>
      </c>
      <c r="F2330" s="1" t="s">
        <v>6912</v>
      </c>
      <c r="G2330" s="1" t="s">
        <v>8002</v>
      </c>
      <c r="H2330" s="1" t="s">
        <v>8003</v>
      </c>
      <c r="I2330" s="1" t="s">
        <v>3233</v>
      </c>
      <c r="J2330" s="1">
        <v>21327.040000000001</v>
      </c>
    </row>
    <row r="2331" spans="2:10" x14ac:dyDescent="0.25">
      <c r="B2331" s="1" t="s">
        <v>3227</v>
      </c>
      <c r="C2331" s="1" t="s">
        <v>6403</v>
      </c>
      <c r="D2331" s="1" t="s">
        <v>6404</v>
      </c>
      <c r="E2331" s="1">
        <v>91</v>
      </c>
      <c r="F2331" s="1" t="s">
        <v>6912</v>
      </c>
      <c r="G2331" s="1" t="s">
        <v>8004</v>
      </c>
      <c r="H2331" s="1" t="s">
        <v>8005</v>
      </c>
      <c r="I2331" s="1" t="s">
        <v>3233</v>
      </c>
      <c r="J2331" s="1">
        <v>23079.1</v>
      </c>
    </row>
    <row r="2332" spans="2:10" x14ac:dyDescent="0.25">
      <c r="B2332" s="1" t="s">
        <v>3227</v>
      </c>
      <c r="C2332" s="1" t="s">
        <v>6403</v>
      </c>
      <c r="D2332" s="1" t="s">
        <v>6404</v>
      </c>
      <c r="E2332" s="1">
        <v>91</v>
      </c>
      <c r="F2332" s="1" t="s">
        <v>6912</v>
      </c>
      <c r="G2332" s="1" t="s">
        <v>8006</v>
      </c>
      <c r="H2332" s="1" t="s">
        <v>8007</v>
      </c>
      <c r="I2332" s="1" t="s">
        <v>3233</v>
      </c>
      <c r="J2332" s="1">
        <v>801.13</v>
      </c>
    </row>
    <row r="2333" spans="2:10" x14ac:dyDescent="0.25">
      <c r="B2333" s="1" t="s">
        <v>3227</v>
      </c>
      <c r="C2333" s="1" t="s">
        <v>6403</v>
      </c>
      <c r="D2333" s="1" t="s">
        <v>6404</v>
      </c>
      <c r="E2333" s="1">
        <v>91</v>
      </c>
      <c r="F2333" s="1" t="s">
        <v>6912</v>
      </c>
      <c r="G2333" s="1" t="s">
        <v>8008</v>
      </c>
      <c r="H2333" s="1" t="s">
        <v>8009</v>
      </c>
      <c r="I2333" s="1" t="s">
        <v>3233</v>
      </c>
      <c r="J2333" s="1">
        <v>3660.7</v>
      </c>
    </row>
    <row r="2334" spans="2:10" x14ac:dyDescent="0.25">
      <c r="B2334" s="1" t="s">
        <v>3227</v>
      </c>
      <c r="C2334" s="1" t="s">
        <v>6403</v>
      </c>
      <c r="D2334" s="1" t="s">
        <v>6404</v>
      </c>
      <c r="E2334" s="1">
        <v>91</v>
      </c>
      <c r="F2334" s="1" t="s">
        <v>6912</v>
      </c>
      <c r="G2334" s="1" t="s">
        <v>8010</v>
      </c>
      <c r="H2334" s="1" t="s">
        <v>8011</v>
      </c>
      <c r="I2334" s="1" t="s">
        <v>3233</v>
      </c>
      <c r="J2334" s="1">
        <v>4897.1000000000004</v>
      </c>
    </row>
    <row r="2335" spans="2:10" x14ac:dyDescent="0.25">
      <c r="B2335" s="1" t="s">
        <v>3227</v>
      </c>
      <c r="C2335" s="1" t="s">
        <v>6403</v>
      </c>
      <c r="D2335" s="1" t="s">
        <v>6404</v>
      </c>
      <c r="E2335" s="1">
        <v>91</v>
      </c>
      <c r="F2335" s="1" t="s">
        <v>6912</v>
      </c>
      <c r="G2335" s="1" t="s">
        <v>8012</v>
      </c>
      <c r="H2335" s="1" t="s">
        <v>8013</v>
      </c>
      <c r="I2335" s="1" t="s">
        <v>3233</v>
      </c>
      <c r="J2335" s="1">
        <v>2399.2399999999998</v>
      </c>
    </row>
    <row r="2336" spans="2:10" x14ac:dyDescent="0.25">
      <c r="B2336" s="1" t="s">
        <v>3227</v>
      </c>
      <c r="C2336" s="1" t="s">
        <v>6403</v>
      </c>
      <c r="D2336" s="1" t="s">
        <v>6404</v>
      </c>
      <c r="E2336" s="1">
        <v>91</v>
      </c>
      <c r="F2336" s="1" t="s">
        <v>6912</v>
      </c>
      <c r="G2336" s="1" t="s">
        <v>8014</v>
      </c>
      <c r="H2336" s="1" t="s">
        <v>8015</v>
      </c>
      <c r="I2336" s="1" t="s">
        <v>3233</v>
      </c>
      <c r="J2336" s="1">
        <v>2399.2399999999998</v>
      </c>
    </row>
    <row r="2337" spans="2:10" x14ac:dyDescent="0.25">
      <c r="B2337" s="1" t="s">
        <v>3227</v>
      </c>
      <c r="C2337" s="1" t="s">
        <v>6403</v>
      </c>
      <c r="D2337" s="1" t="s">
        <v>6404</v>
      </c>
      <c r="E2337" s="1">
        <v>91</v>
      </c>
      <c r="F2337" s="1" t="s">
        <v>6912</v>
      </c>
      <c r="G2337" s="1" t="s">
        <v>8016</v>
      </c>
      <c r="H2337" s="1" t="s">
        <v>8017</v>
      </c>
      <c r="I2337" s="1" t="s">
        <v>3233</v>
      </c>
      <c r="J2337" s="1">
        <v>3151.93</v>
      </c>
    </row>
    <row r="2338" spans="2:10" x14ac:dyDescent="0.25">
      <c r="B2338" s="1" t="s">
        <v>3227</v>
      </c>
      <c r="C2338" s="1" t="s">
        <v>6403</v>
      </c>
      <c r="D2338" s="1" t="s">
        <v>6404</v>
      </c>
      <c r="E2338" s="1">
        <v>91</v>
      </c>
      <c r="F2338" s="1" t="s">
        <v>6912</v>
      </c>
      <c r="G2338" s="1" t="s">
        <v>8018</v>
      </c>
      <c r="H2338" s="1" t="s">
        <v>8019</v>
      </c>
      <c r="I2338" s="1" t="s">
        <v>3233</v>
      </c>
      <c r="J2338" s="1">
        <v>3151.93</v>
      </c>
    </row>
    <row r="2339" spans="2:10" x14ac:dyDescent="0.25">
      <c r="B2339" s="1" t="s">
        <v>3227</v>
      </c>
      <c r="C2339" s="1" t="s">
        <v>6403</v>
      </c>
      <c r="D2339" s="1" t="s">
        <v>6404</v>
      </c>
      <c r="E2339" s="1">
        <v>91</v>
      </c>
      <c r="F2339" s="1" t="s">
        <v>6912</v>
      </c>
      <c r="G2339" s="1" t="s">
        <v>8020</v>
      </c>
      <c r="H2339" s="1" t="s">
        <v>8021</v>
      </c>
      <c r="I2339" s="1" t="s">
        <v>3233</v>
      </c>
      <c r="J2339" s="1">
        <v>6158.3</v>
      </c>
    </row>
    <row r="2340" spans="2:10" x14ac:dyDescent="0.25">
      <c r="B2340" s="1" t="s">
        <v>3227</v>
      </c>
      <c r="C2340" s="1" t="s">
        <v>6403</v>
      </c>
      <c r="D2340" s="1" t="s">
        <v>6404</v>
      </c>
      <c r="E2340" s="1">
        <v>91</v>
      </c>
      <c r="F2340" s="1" t="s">
        <v>6912</v>
      </c>
      <c r="G2340" s="1" t="s">
        <v>8022</v>
      </c>
      <c r="H2340" s="1" t="s">
        <v>8023</v>
      </c>
      <c r="I2340" s="1" t="s">
        <v>3233</v>
      </c>
      <c r="J2340" s="1">
        <v>3974.71</v>
      </c>
    </row>
    <row r="2341" spans="2:10" x14ac:dyDescent="0.25">
      <c r="B2341" s="1" t="s">
        <v>3227</v>
      </c>
      <c r="C2341" s="1" t="s">
        <v>6403</v>
      </c>
      <c r="D2341" s="1" t="s">
        <v>6404</v>
      </c>
      <c r="E2341" s="1">
        <v>91</v>
      </c>
      <c r="F2341" s="1" t="s">
        <v>6912</v>
      </c>
      <c r="G2341" s="1" t="s">
        <v>8024</v>
      </c>
      <c r="H2341" s="1" t="s">
        <v>8025</v>
      </c>
      <c r="I2341" s="1" t="s">
        <v>3233</v>
      </c>
      <c r="J2341" s="1">
        <v>3974.71</v>
      </c>
    </row>
    <row r="2342" spans="2:10" x14ac:dyDescent="0.25">
      <c r="B2342" s="1" t="s">
        <v>3227</v>
      </c>
      <c r="C2342" s="1" t="s">
        <v>6403</v>
      </c>
      <c r="D2342" s="1" t="s">
        <v>6404</v>
      </c>
      <c r="E2342" s="1">
        <v>91</v>
      </c>
      <c r="F2342" s="1" t="s">
        <v>6912</v>
      </c>
      <c r="G2342" s="1" t="s">
        <v>8026</v>
      </c>
      <c r="H2342" s="1" t="s">
        <v>8027</v>
      </c>
      <c r="I2342" s="1" t="s">
        <v>3233</v>
      </c>
      <c r="J2342" s="1">
        <v>4834.6099999999997</v>
      </c>
    </row>
    <row r="2343" spans="2:10" x14ac:dyDescent="0.25">
      <c r="B2343" s="1" t="s">
        <v>3227</v>
      </c>
      <c r="C2343" s="1" t="s">
        <v>6403</v>
      </c>
      <c r="D2343" s="1" t="s">
        <v>6404</v>
      </c>
      <c r="E2343" s="1">
        <v>91</v>
      </c>
      <c r="F2343" s="1" t="s">
        <v>6912</v>
      </c>
      <c r="G2343" s="1" t="s">
        <v>8028</v>
      </c>
      <c r="H2343" s="1" t="s">
        <v>8029</v>
      </c>
      <c r="I2343" s="1" t="s">
        <v>3233</v>
      </c>
      <c r="J2343" s="1">
        <v>7324.8</v>
      </c>
    </row>
    <row r="2344" spans="2:10" x14ac:dyDescent="0.25">
      <c r="B2344" s="1" t="s">
        <v>3227</v>
      </c>
      <c r="C2344" s="1" t="s">
        <v>6403</v>
      </c>
      <c r="D2344" s="1" t="s">
        <v>6404</v>
      </c>
      <c r="E2344" s="1">
        <v>91</v>
      </c>
      <c r="F2344" s="1" t="s">
        <v>6912</v>
      </c>
      <c r="G2344" s="1" t="s">
        <v>8030</v>
      </c>
      <c r="H2344" s="1" t="s">
        <v>8027</v>
      </c>
      <c r="I2344" s="1" t="s">
        <v>3233</v>
      </c>
      <c r="J2344" s="1">
        <v>4834.6099999999997</v>
      </c>
    </row>
    <row r="2345" spans="2:10" x14ac:dyDescent="0.25">
      <c r="B2345" s="1" t="s">
        <v>3227</v>
      </c>
      <c r="C2345" s="1" t="s">
        <v>6403</v>
      </c>
      <c r="D2345" s="1" t="s">
        <v>6404</v>
      </c>
      <c r="E2345" s="1">
        <v>91</v>
      </c>
      <c r="F2345" s="1" t="s">
        <v>6912</v>
      </c>
      <c r="G2345" s="1" t="s">
        <v>8031</v>
      </c>
      <c r="H2345" s="1" t="s">
        <v>8032</v>
      </c>
      <c r="I2345" s="1" t="s">
        <v>3233</v>
      </c>
      <c r="J2345" s="1">
        <v>5385.19</v>
      </c>
    </row>
    <row r="2346" spans="2:10" x14ac:dyDescent="0.25">
      <c r="B2346" s="1" t="s">
        <v>3227</v>
      </c>
      <c r="C2346" s="1" t="s">
        <v>6403</v>
      </c>
      <c r="D2346" s="1" t="s">
        <v>6404</v>
      </c>
      <c r="E2346" s="1">
        <v>91</v>
      </c>
      <c r="F2346" s="1" t="s">
        <v>6912</v>
      </c>
      <c r="G2346" s="1" t="s">
        <v>8033</v>
      </c>
      <c r="H2346" s="1" t="s">
        <v>8034</v>
      </c>
      <c r="I2346" s="1" t="s">
        <v>3233</v>
      </c>
      <c r="J2346" s="1">
        <v>6090.43</v>
      </c>
    </row>
    <row r="2347" spans="2:10" x14ac:dyDescent="0.25">
      <c r="B2347" s="1" t="s">
        <v>3227</v>
      </c>
      <c r="C2347" s="1" t="s">
        <v>6403</v>
      </c>
      <c r="D2347" s="1" t="s">
        <v>6404</v>
      </c>
      <c r="E2347" s="1">
        <v>91</v>
      </c>
      <c r="F2347" s="1" t="s">
        <v>6912</v>
      </c>
      <c r="G2347" s="1" t="s">
        <v>8035</v>
      </c>
      <c r="H2347" s="1" t="s">
        <v>8036</v>
      </c>
      <c r="I2347" s="1" t="s">
        <v>3233</v>
      </c>
      <c r="J2347" s="1">
        <v>6090.43</v>
      </c>
    </row>
    <row r="2348" spans="2:10" x14ac:dyDescent="0.25">
      <c r="B2348" s="1" t="s">
        <v>3227</v>
      </c>
      <c r="C2348" s="1" t="s">
        <v>6403</v>
      </c>
      <c r="D2348" s="1" t="s">
        <v>6404</v>
      </c>
      <c r="E2348" s="1">
        <v>91</v>
      </c>
      <c r="F2348" s="1" t="s">
        <v>6912</v>
      </c>
      <c r="G2348" s="1" t="s">
        <v>8037</v>
      </c>
      <c r="H2348" s="1" t="s">
        <v>8038</v>
      </c>
      <c r="I2348" s="1" t="s">
        <v>3233</v>
      </c>
      <c r="J2348" s="1">
        <v>7265.83</v>
      </c>
    </row>
    <row r="2349" spans="2:10" x14ac:dyDescent="0.25">
      <c r="B2349" s="1" t="s">
        <v>3227</v>
      </c>
      <c r="C2349" s="1" t="s">
        <v>6403</v>
      </c>
      <c r="D2349" s="1" t="s">
        <v>6404</v>
      </c>
      <c r="E2349" s="1">
        <v>91</v>
      </c>
      <c r="F2349" s="1" t="s">
        <v>6912</v>
      </c>
      <c r="G2349" s="1" t="s">
        <v>8039</v>
      </c>
      <c r="H2349" s="1" t="s">
        <v>8040</v>
      </c>
      <c r="I2349" s="1" t="s">
        <v>3233</v>
      </c>
      <c r="J2349" s="1">
        <v>7618.45</v>
      </c>
    </row>
    <row r="2350" spans="2:10" x14ac:dyDescent="0.25">
      <c r="B2350" s="1" t="s">
        <v>3227</v>
      </c>
      <c r="C2350" s="1" t="s">
        <v>6403</v>
      </c>
      <c r="D2350" s="1" t="s">
        <v>6404</v>
      </c>
      <c r="E2350" s="1">
        <v>91</v>
      </c>
      <c r="F2350" s="1" t="s">
        <v>6912</v>
      </c>
      <c r="G2350" s="1" t="s">
        <v>8041</v>
      </c>
      <c r="H2350" s="1" t="s">
        <v>8042</v>
      </c>
      <c r="I2350" s="1" t="s">
        <v>3233</v>
      </c>
      <c r="J2350" s="1">
        <v>7618.45</v>
      </c>
    </row>
    <row r="2351" spans="2:10" x14ac:dyDescent="0.25">
      <c r="B2351" s="1" t="s">
        <v>3227</v>
      </c>
      <c r="C2351" s="1" t="s">
        <v>6403</v>
      </c>
      <c r="D2351" s="1" t="s">
        <v>6404</v>
      </c>
      <c r="E2351" s="1">
        <v>91</v>
      </c>
      <c r="F2351" s="1" t="s">
        <v>6912</v>
      </c>
      <c r="G2351" s="1" t="s">
        <v>8043</v>
      </c>
      <c r="H2351" s="1" t="s">
        <v>8044</v>
      </c>
      <c r="I2351" s="1" t="s">
        <v>3233</v>
      </c>
      <c r="J2351" s="1">
        <v>9217.24</v>
      </c>
    </row>
    <row r="2352" spans="2:10" x14ac:dyDescent="0.25">
      <c r="B2352" s="1" t="s">
        <v>3227</v>
      </c>
      <c r="C2352" s="1" t="s">
        <v>6403</v>
      </c>
      <c r="D2352" s="1" t="s">
        <v>6404</v>
      </c>
      <c r="E2352" s="1">
        <v>91</v>
      </c>
      <c r="F2352" s="1" t="s">
        <v>6912</v>
      </c>
      <c r="G2352" s="1" t="s">
        <v>8045</v>
      </c>
      <c r="H2352" s="1" t="s">
        <v>8046</v>
      </c>
      <c r="I2352" s="1" t="s">
        <v>3233</v>
      </c>
      <c r="J2352" s="1">
        <v>7735.99</v>
      </c>
    </row>
    <row r="2353" spans="2:10" x14ac:dyDescent="0.25">
      <c r="B2353" s="1" t="s">
        <v>3227</v>
      </c>
      <c r="C2353" s="1" t="s">
        <v>6403</v>
      </c>
      <c r="D2353" s="1" t="s">
        <v>6404</v>
      </c>
      <c r="E2353" s="1">
        <v>91</v>
      </c>
      <c r="F2353" s="1" t="s">
        <v>6912</v>
      </c>
      <c r="G2353" s="1" t="s">
        <v>8047</v>
      </c>
      <c r="H2353" s="1" t="s">
        <v>8048</v>
      </c>
      <c r="I2353" s="1" t="s">
        <v>3233</v>
      </c>
      <c r="J2353" s="1">
        <v>7735.99</v>
      </c>
    </row>
    <row r="2354" spans="2:10" x14ac:dyDescent="0.25">
      <c r="B2354" s="1" t="s">
        <v>3227</v>
      </c>
      <c r="C2354" s="1" t="s">
        <v>6403</v>
      </c>
      <c r="D2354" s="1" t="s">
        <v>6404</v>
      </c>
      <c r="E2354" s="1">
        <v>91</v>
      </c>
      <c r="F2354" s="1" t="s">
        <v>6912</v>
      </c>
      <c r="G2354" s="1" t="s">
        <v>8049</v>
      </c>
      <c r="H2354" s="1" t="s">
        <v>8050</v>
      </c>
      <c r="I2354" s="1" t="s">
        <v>3233</v>
      </c>
      <c r="J2354" s="1">
        <v>8441.23</v>
      </c>
    </row>
    <row r="2355" spans="2:10" x14ac:dyDescent="0.25">
      <c r="B2355" s="1" t="s">
        <v>3227</v>
      </c>
      <c r="C2355" s="1" t="s">
        <v>6403</v>
      </c>
      <c r="D2355" s="1" t="s">
        <v>6404</v>
      </c>
      <c r="E2355" s="1">
        <v>91</v>
      </c>
      <c r="F2355" s="1" t="s">
        <v>6912</v>
      </c>
      <c r="G2355" s="1" t="s">
        <v>8051</v>
      </c>
      <c r="H2355" s="1" t="s">
        <v>8052</v>
      </c>
      <c r="I2355" s="1" t="s">
        <v>3233</v>
      </c>
      <c r="J2355" s="1">
        <v>9616.6299999999992</v>
      </c>
    </row>
    <row r="2356" spans="2:10" x14ac:dyDescent="0.25">
      <c r="B2356" s="1" t="s">
        <v>3227</v>
      </c>
      <c r="C2356" s="1" t="s">
        <v>6403</v>
      </c>
      <c r="D2356" s="1" t="s">
        <v>6404</v>
      </c>
      <c r="E2356" s="1">
        <v>91</v>
      </c>
      <c r="F2356" s="1" t="s">
        <v>6912</v>
      </c>
      <c r="G2356" s="1" t="s">
        <v>8053</v>
      </c>
      <c r="H2356" s="1" t="s">
        <v>8054</v>
      </c>
      <c r="I2356" s="1" t="s">
        <v>3233</v>
      </c>
      <c r="J2356" s="1">
        <v>9616.6299999999992</v>
      </c>
    </row>
    <row r="2357" spans="2:10" x14ac:dyDescent="0.25">
      <c r="B2357" s="1" t="s">
        <v>3227</v>
      </c>
      <c r="C2357" s="1" t="s">
        <v>6403</v>
      </c>
      <c r="D2357" s="1" t="s">
        <v>6404</v>
      </c>
      <c r="E2357" s="1">
        <v>91</v>
      </c>
      <c r="F2357" s="1" t="s">
        <v>6912</v>
      </c>
      <c r="G2357" s="1" t="s">
        <v>8055</v>
      </c>
      <c r="H2357" s="1" t="s">
        <v>8056</v>
      </c>
      <c r="I2357" s="1" t="s">
        <v>3233</v>
      </c>
      <c r="J2357" s="1">
        <v>11990.8</v>
      </c>
    </row>
    <row r="2358" spans="2:10" x14ac:dyDescent="0.25">
      <c r="B2358" s="1" t="s">
        <v>3227</v>
      </c>
      <c r="C2358" s="1" t="s">
        <v>6403</v>
      </c>
      <c r="D2358" s="1" t="s">
        <v>6404</v>
      </c>
      <c r="E2358" s="1">
        <v>91</v>
      </c>
      <c r="F2358" s="1" t="s">
        <v>6912</v>
      </c>
      <c r="G2358" s="1" t="s">
        <v>8057</v>
      </c>
      <c r="H2358" s="1" t="s">
        <v>8058</v>
      </c>
      <c r="I2358" s="1" t="s">
        <v>3233</v>
      </c>
      <c r="J2358" s="1">
        <v>11990.8</v>
      </c>
    </row>
    <row r="2359" spans="2:10" x14ac:dyDescent="0.25">
      <c r="B2359" s="1" t="s">
        <v>3227</v>
      </c>
      <c r="C2359" s="1" t="s">
        <v>6403</v>
      </c>
      <c r="D2359" s="1" t="s">
        <v>6404</v>
      </c>
      <c r="E2359" s="1">
        <v>91</v>
      </c>
      <c r="F2359" s="1" t="s">
        <v>6912</v>
      </c>
      <c r="G2359" s="1" t="s">
        <v>8059</v>
      </c>
      <c r="H2359" s="1" t="s">
        <v>8060</v>
      </c>
      <c r="I2359" s="1" t="s">
        <v>3233</v>
      </c>
      <c r="J2359" s="1">
        <v>11967.43</v>
      </c>
    </row>
    <row r="2360" spans="2:10" x14ac:dyDescent="0.25">
      <c r="B2360" s="1" t="s">
        <v>3227</v>
      </c>
      <c r="C2360" s="1" t="s">
        <v>6403</v>
      </c>
      <c r="D2360" s="1" t="s">
        <v>6404</v>
      </c>
      <c r="E2360" s="1">
        <v>91</v>
      </c>
      <c r="F2360" s="1" t="s">
        <v>6912</v>
      </c>
      <c r="G2360" s="1" t="s">
        <v>8061</v>
      </c>
      <c r="H2360" s="1" t="s">
        <v>8062</v>
      </c>
      <c r="I2360" s="1" t="s">
        <v>3233</v>
      </c>
      <c r="J2360" s="1">
        <v>11967.43</v>
      </c>
    </row>
    <row r="2361" spans="2:10" x14ac:dyDescent="0.25">
      <c r="B2361" s="1" t="s">
        <v>3227</v>
      </c>
      <c r="C2361" s="1" t="s">
        <v>6403</v>
      </c>
      <c r="D2361" s="1" t="s">
        <v>6404</v>
      </c>
      <c r="E2361" s="1">
        <v>91</v>
      </c>
      <c r="F2361" s="1" t="s">
        <v>6912</v>
      </c>
      <c r="G2361" s="1" t="s">
        <v>8063</v>
      </c>
      <c r="H2361" s="1" t="s">
        <v>8064</v>
      </c>
      <c r="I2361" s="1" t="s">
        <v>3233</v>
      </c>
      <c r="J2361" s="1">
        <v>13142.83</v>
      </c>
    </row>
    <row r="2362" spans="2:10" x14ac:dyDescent="0.25">
      <c r="B2362" s="1" t="s">
        <v>3227</v>
      </c>
      <c r="C2362" s="1" t="s">
        <v>6403</v>
      </c>
      <c r="D2362" s="1" t="s">
        <v>6404</v>
      </c>
      <c r="E2362" s="1">
        <v>91</v>
      </c>
      <c r="F2362" s="1" t="s">
        <v>6912</v>
      </c>
      <c r="G2362" s="1" t="s">
        <v>8065</v>
      </c>
      <c r="H2362" s="1" t="s">
        <v>8066</v>
      </c>
      <c r="I2362" s="1" t="s">
        <v>3233</v>
      </c>
      <c r="J2362" s="1">
        <v>15055.88</v>
      </c>
    </row>
    <row r="2363" spans="2:10" x14ac:dyDescent="0.25">
      <c r="B2363" s="1" t="s">
        <v>3227</v>
      </c>
      <c r="C2363" s="1" t="s">
        <v>6403</v>
      </c>
      <c r="D2363" s="1" t="s">
        <v>6404</v>
      </c>
      <c r="E2363" s="1">
        <v>91</v>
      </c>
      <c r="F2363" s="1" t="s">
        <v>6912</v>
      </c>
      <c r="G2363" s="1" t="s">
        <v>8067</v>
      </c>
      <c r="H2363" s="1" t="s">
        <v>8068</v>
      </c>
      <c r="I2363" s="1" t="s">
        <v>3233</v>
      </c>
      <c r="J2363" s="1">
        <v>15258.55</v>
      </c>
    </row>
    <row r="2364" spans="2:10" x14ac:dyDescent="0.25">
      <c r="B2364" s="1" t="s">
        <v>3227</v>
      </c>
      <c r="C2364" s="1" t="s">
        <v>6403</v>
      </c>
      <c r="D2364" s="1" t="s">
        <v>6404</v>
      </c>
      <c r="E2364" s="1">
        <v>91</v>
      </c>
      <c r="F2364" s="1" t="s">
        <v>6912</v>
      </c>
      <c r="G2364" s="1" t="s">
        <v>8069</v>
      </c>
      <c r="H2364" s="1" t="s">
        <v>8070</v>
      </c>
      <c r="I2364" s="1" t="s">
        <v>3233</v>
      </c>
      <c r="J2364" s="1">
        <v>3825.3</v>
      </c>
    </row>
    <row r="2365" spans="2:10" x14ac:dyDescent="0.25">
      <c r="B2365" s="1" t="s">
        <v>3227</v>
      </c>
      <c r="C2365" s="1" t="s">
        <v>6403</v>
      </c>
      <c r="D2365" s="1" t="s">
        <v>6404</v>
      </c>
      <c r="E2365" s="1">
        <v>91</v>
      </c>
      <c r="F2365" s="1" t="s">
        <v>6912</v>
      </c>
      <c r="G2365" s="1" t="s">
        <v>8071</v>
      </c>
      <c r="H2365" s="1" t="s">
        <v>8072</v>
      </c>
      <c r="I2365" s="1" t="s">
        <v>3233</v>
      </c>
      <c r="J2365" s="1">
        <v>4991.8</v>
      </c>
    </row>
    <row r="2366" spans="2:10" x14ac:dyDescent="0.25">
      <c r="B2366" s="1" t="s">
        <v>3227</v>
      </c>
      <c r="C2366" s="1" t="s">
        <v>6403</v>
      </c>
      <c r="D2366" s="1" t="s">
        <v>6404</v>
      </c>
      <c r="E2366" s="1">
        <v>91</v>
      </c>
      <c r="F2366" s="1" t="s">
        <v>6912</v>
      </c>
      <c r="G2366" s="1" t="s">
        <v>8073</v>
      </c>
      <c r="H2366" s="1" t="s">
        <v>8074</v>
      </c>
      <c r="I2366" s="1" t="s">
        <v>3233</v>
      </c>
      <c r="J2366" s="1">
        <v>4991.8</v>
      </c>
    </row>
    <row r="2367" spans="2:10" x14ac:dyDescent="0.25">
      <c r="B2367" s="1" t="s">
        <v>3227</v>
      </c>
      <c r="C2367" s="1" t="s">
        <v>6403</v>
      </c>
      <c r="D2367" s="1" t="s">
        <v>6404</v>
      </c>
      <c r="E2367" s="1">
        <v>91</v>
      </c>
      <c r="F2367" s="1" t="s">
        <v>6912</v>
      </c>
      <c r="G2367" s="1" t="s">
        <v>8075</v>
      </c>
      <c r="H2367" s="1" t="s">
        <v>8076</v>
      </c>
      <c r="I2367" s="1" t="s">
        <v>3233</v>
      </c>
      <c r="J2367" s="1">
        <v>5575.05</v>
      </c>
    </row>
    <row r="2368" spans="2:10" x14ac:dyDescent="0.25">
      <c r="B2368" s="1" t="s">
        <v>3227</v>
      </c>
      <c r="C2368" s="1" t="s">
        <v>6403</v>
      </c>
      <c r="D2368" s="1" t="s">
        <v>6404</v>
      </c>
      <c r="E2368" s="1">
        <v>91</v>
      </c>
      <c r="F2368" s="1" t="s">
        <v>6912</v>
      </c>
      <c r="G2368" s="1" t="s">
        <v>8077</v>
      </c>
      <c r="H2368" s="1" t="s">
        <v>8078</v>
      </c>
      <c r="I2368" s="1" t="s">
        <v>3233</v>
      </c>
      <c r="J2368" s="1">
        <v>6391.6</v>
      </c>
    </row>
    <row r="2369" spans="2:10" x14ac:dyDescent="0.25">
      <c r="B2369" s="1" t="s">
        <v>3227</v>
      </c>
      <c r="C2369" s="1" t="s">
        <v>6403</v>
      </c>
      <c r="D2369" s="1" t="s">
        <v>6404</v>
      </c>
      <c r="E2369" s="1">
        <v>91</v>
      </c>
      <c r="F2369" s="1" t="s">
        <v>6912</v>
      </c>
      <c r="G2369" s="1" t="s">
        <v>8079</v>
      </c>
      <c r="H2369" s="1" t="s">
        <v>8080</v>
      </c>
      <c r="I2369" s="1" t="s">
        <v>3233</v>
      </c>
      <c r="J2369" s="1">
        <v>6391.6</v>
      </c>
    </row>
    <row r="2370" spans="2:10" x14ac:dyDescent="0.25">
      <c r="B2370" s="1" t="s">
        <v>3227</v>
      </c>
      <c r="C2370" s="1" t="s">
        <v>6403</v>
      </c>
      <c r="D2370" s="1" t="s">
        <v>6404</v>
      </c>
      <c r="E2370" s="1">
        <v>91</v>
      </c>
      <c r="F2370" s="1" t="s">
        <v>6912</v>
      </c>
      <c r="G2370" s="1" t="s">
        <v>8081</v>
      </c>
      <c r="H2370" s="1" t="s">
        <v>8082</v>
      </c>
      <c r="I2370" s="1" t="s">
        <v>3233</v>
      </c>
      <c r="J2370" s="1">
        <v>4327.33</v>
      </c>
    </row>
    <row r="2371" spans="2:10" x14ac:dyDescent="0.25">
      <c r="B2371" s="1" t="s">
        <v>3227</v>
      </c>
      <c r="C2371" s="1" t="s">
        <v>6403</v>
      </c>
      <c r="D2371" s="1" t="s">
        <v>6404</v>
      </c>
      <c r="E2371" s="1">
        <v>91</v>
      </c>
      <c r="F2371" s="1" t="s">
        <v>6912</v>
      </c>
      <c r="G2371" s="1" t="s">
        <v>8083</v>
      </c>
      <c r="H2371" s="1" t="s">
        <v>8084</v>
      </c>
      <c r="I2371" s="1" t="s">
        <v>3233</v>
      </c>
      <c r="J2371" s="1">
        <v>8194.2999999999993</v>
      </c>
    </row>
    <row r="2372" spans="2:10" x14ac:dyDescent="0.25">
      <c r="B2372" s="1" t="s">
        <v>3227</v>
      </c>
      <c r="C2372" s="1" t="s">
        <v>6403</v>
      </c>
      <c r="D2372" s="1" t="s">
        <v>6404</v>
      </c>
      <c r="E2372" s="1">
        <v>91</v>
      </c>
      <c r="F2372" s="1" t="s">
        <v>6912</v>
      </c>
      <c r="G2372" s="1" t="s">
        <v>8085</v>
      </c>
      <c r="H2372" s="1" t="s">
        <v>8086</v>
      </c>
      <c r="I2372" s="1" t="s">
        <v>3233</v>
      </c>
      <c r="J2372" s="1">
        <v>8491.2999999999993</v>
      </c>
    </row>
    <row r="2373" spans="2:10" x14ac:dyDescent="0.25">
      <c r="B2373" s="1" t="s">
        <v>3227</v>
      </c>
      <c r="C2373" s="1" t="s">
        <v>6403</v>
      </c>
      <c r="D2373" s="1" t="s">
        <v>6404</v>
      </c>
      <c r="E2373" s="1">
        <v>91</v>
      </c>
      <c r="F2373" s="1" t="s">
        <v>6912</v>
      </c>
      <c r="G2373" s="1" t="s">
        <v>8087</v>
      </c>
      <c r="H2373" s="1" t="s">
        <v>8088</v>
      </c>
      <c r="I2373" s="1" t="s">
        <v>3233</v>
      </c>
      <c r="J2373" s="1">
        <v>9764</v>
      </c>
    </row>
    <row r="2374" spans="2:10" x14ac:dyDescent="0.25">
      <c r="B2374" s="1" t="s">
        <v>3227</v>
      </c>
      <c r="C2374" s="1" t="s">
        <v>6403</v>
      </c>
      <c r="D2374" s="1" t="s">
        <v>6404</v>
      </c>
      <c r="E2374" s="1">
        <v>91</v>
      </c>
      <c r="F2374" s="1" t="s">
        <v>6912</v>
      </c>
      <c r="G2374" s="1" t="s">
        <v>8089</v>
      </c>
      <c r="H2374" s="1" t="s">
        <v>8090</v>
      </c>
      <c r="I2374" s="1" t="s">
        <v>3233</v>
      </c>
      <c r="J2374" s="1">
        <v>7265.83</v>
      </c>
    </row>
    <row r="2375" spans="2:10" x14ac:dyDescent="0.25">
      <c r="B2375" s="1" t="s">
        <v>3227</v>
      </c>
      <c r="C2375" s="1" t="s">
        <v>6403</v>
      </c>
      <c r="D2375" s="1" t="s">
        <v>6404</v>
      </c>
      <c r="E2375" s="1">
        <v>91</v>
      </c>
      <c r="F2375" s="1" t="s">
        <v>6912</v>
      </c>
      <c r="G2375" s="1" t="s">
        <v>8091</v>
      </c>
      <c r="H2375" s="1" t="s">
        <v>8092</v>
      </c>
      <c r="I2375" s="1" t="s">
        <v>3233</v>
      </c>
      <c r="J2375" s="1">
        <v>11961.58</v>
      </c>
    </row>
    <row r="2376" spans="2:10" x14ac:dyDescent="0.25">
      <c r="B2376" s="1" t="s">
        <v>3227</v>
      </c>
      <c r="C2376" s="1" t="s">
        <v>6403</v>
      </c>
      <c r="D2376" s="1" t="s">
        <v>6404</v>
      </c>
      <c r="E2376" s="1">
        <v>91</v>
      </c>
      <c r="F2376" s="1" t="s">
        <v>6912</v>
      </c>
      <c r="G2376" s="1" t="s">
        <v>8093</v>
      </c>
      <c r="H2376" s="1" t="s">
        <v>8094</v>
      </c>
      <c r="I2376" s="1" t="s">
        <v>3233</v>
      </c>
      <c r="J2376" s="1">
        <v>12903.4</v>
      </c>
    </row>
    <row r="2377" spans="2:10" x14ac:dyDescent="0.25">
      <c r="B2377" s="1" t="s">
        <v>3227</v>
      </c>
      <c r="C2377" s="1" t="s">
        <v>6403</v>
      </c>
      <c r="D2377" s="1" t="s">
        <v>6404</v>
      </c>
      <c r="E2377" s="1">
        <v>91</v>
      </c>
      <c r="F2377" s="1" t="s">
        <v>6912</v>
      </c>
      <c r="G2377" s="1" t="s">
        <v>8095</v>
      </c>
      <c r="H2377" s="1" t="s">
        <v>8096</v>
      </c>
      <c r="I2377" s="1" t="s">
        <v>4553</v>
      </c>
      <c r="J2377" s="1">
        <v>9028.93</v>
      </c>
    </row>
    <row r="2378" spans="2:10" x14ac:dyDescent="0.25">
      <c r="B2378" s="1" t="s">
        <v>3227</v>
      </c>
      <c r="C2378" s="1" t="s">
        <v>6403</v>
      </c>
      <c r="D2378" s="1" t="s">
        <v>6404</v>
      </c>
      <c r="E2378" s="1">
        <v>91</v>
      </c>
      <c r="F2378" s="1" t="s">
        <v>6912</v>
      </c>
      <c r="G2378" s="1" t="s">
        <v>8097</v>
      </c>
      <c r="H2378" s="1" t="s">
        <v>8098</v>
      </c>
      <c r="I2378" s="1" t="s">
        <v>3233</v>
      </c>
      <c r="J2378" s="1">
        <v>14473.1</v>
      </c>
    </row>
    <row r="2379" spans="2:10" x14ac:dyDescent="0.25">
      <c r="B2379" s="1" t="s">
        <v>3227</v>
      </c>
      <c r="C2379" s="1" t="s">
        <v>6403</v>
      </c>
      <c r="D2379" s="1" t="s">
        <v>6404</v>
      </c>
      <c r="E2379" s="1">
        <v>91</v>
      </c>
      <c r="F2379" s="1" t="s">
        <v>6912</v>
      </c>
      <c r="G2379" s="1" t="s">
        <v>8099</v>
      </c>
      <c r="H2379" s="1" t="s">
        <v>8100</v>
      </c>
      <c r="I2379" s="1" t="s">
        <v>3233</v>
      </c>
      <c r="J2379" s="1">
        <v>17612.5</v>
      </c>
    </row>
    <row r="2380" spans="2:10" x14ac:dyDescent="0.25">
      <c r="B2380" s="1" t="s">
        <v>3227</v>
      </c>
      <c r="C2380" s="1" t="s">
        <v>6403</v>
      </c>
      <c r="D2380" s="1" t="s">
        <v>6404</v>
      </c>
      <c r="E2380" s="1">
        <v>91</v>
      </c>
      <c r="F2380" s="1" t="s">
        <v>6912</v>
      </c>
      <c r="G2380" s="1" t="s">
        <v>8101</v>
      </c>
      <c r="H2380" s="1" t="s">
        <v>8102</v>
      </c>
      <c r="I2380" s="1" t="s">
        <v>3233</v>
      </c>
      <c r="J2380" s="1">
        <v>19182.2</v>
      </c>
    </row>
    <row r="2381" spans="2:10" x14ac:dyDescent="0.25">
      <c r="B2381" s="1" t="s">
        <v>3227</v>
      </c>
      <c r="C2381" s="1" t="s">
        <v>6403</v>
      </c>
      <c r="D2381" s="1" t="s">
        <v>6404</v>
      </c>
      <c r="E2381" s="1">
        <v>91</v>
      </c>
      <c r="F2381" s="1" t="s">
        <v>6912</v>
      </c>
      <c r="G2381" s="1" t="s">
        <v>8103</v>
      </c>
      <c r="H2381" s="1" t="s">
        <v>8104</v>
      </c>
      <c r="I2381" s="1" t="s">
        <v>3233</v>
      </c>
      <c r="J2381" s="1">
        <v>15258.55</v>
      </c>
    </row>
    <row r="2382" spans="2:10" x14ac:dyDescent="0.25">
      <c r="B2382" s="1" t="s">
        <v>3227</v>
      </c>
      <c r="C2382" s="1" t="s">
        <v>6403</v>
      </c>
      <c r="D2382" s="1" t="s">
        <v>6404</v>
      </c>
      <c r="E2382" s="1">
        <v>91</v>
      </c>
      <c r="F2382" s="1" t="s">
        <v>6912</v>
      </c>
      <c r="G2382" s="1" t="s">
        <v>8105</v>
      </c>
      <c r="H2382" s="1" t="s">
        <v>8106</v>
      </c>
      <c r="I2382" s="1" t="s">
        <v>3233</v>
      </c>
      <c r="J2382" s="1">
        <v>15956.5</v>
      </c>
    </row>
    <row r="2383" spans="2:10" x14ac:dyDescent="0.25">
      <c r="B2383" s="1" t="s">
        <v>3227</v>
      </c>
      <c r="C2383" s="1" t="s">
        <v>6403</v>
      </c>
      <c r="D2383" s="1" t="s">
        <v>6404</v>
      </c>
      <c r="E2383" s="1">
        <v>91</v>
      </c>
      <c r="F2383" s="1" t="s">
        <v>6912</v>
      </c>
      <c r="G2383" s="1" t="s">
        <v>8107</v>
      </c>
      <c r="H2383" s="1" t="s">
        <v>8108</v>
      </c>
      <c r="I2383" s="1" t="s">
        <v>3233</v>
      </c>
      <c r="J2383" s="1">
        <v>16669.03</v>
      </c>
    </row>
    <row r="2384" spans="2:10" x14ac:dyDescent="0.25">
      <c r="B2384" s="1" t="s">
        <v>3227</v>
      </c>
      <c r="C2384" s="1" t="s">
        <v>6403</v>
      </c>
      <c r="D2384" s="1" t="s">
        <v>6404</v>
      </c>
      <c r="E2384" s="1">
        <v>91</v>
      </c>
      <c r="F2384" s="1" t="s">
        <v>6912</v>
      </c>
      <c r="G2384" s="1" t="s">
        <v>8109</v>
      </c>
      <c r="H2384" s="1" t="s">
        <v>8110</v>
      </c>
      <c r="I2384" s="1" t="s">
        <v>3233</v>
      </c>
      <c r="J2384" s="1">
        <v>18989.8</v>
      </c>
    </row>
    <row r="2385" spans="2:10" x14ac:dyDescent="0.25">
      <c r="B2385" s="1" t="s">
        <v>3227</v>
      </c>
      <c r="C2385" s="1" t="s">
        <v>6403</v>
      </c>
      <c r="D2385" s="1" t="s">
        <v>6404</v>
      </c>
      <c r="E2385" s="1">
        <v>91</v>
      </c>
      <c r="F2385" s="1" t="s">
        <v>6912</v>
      </c>
      <c r="G2385" s="1" t="s">
        <v>8111</v>
      </c>
      <c r="H2385" s="1" t="s">
        <v>8112</v>
      </c>
      <c r="I2385" s="1" t="s">
        <v>3233</v>
      </c>
      <c r="J2385" s="1">
        <v>23891.3</v>
      </c>
    </row>
    <row r="2386" spans="2:10" x14ac:dyDescent="0.25">
      <c r="B2386" s="1" t="s">
        <v>3227</v>
      </c>
      <c r="C2386" s="1" t="s">
        <v>6403</v>
      </c>
      <c r="D2386" s="1" t="s">
        <v>6404</v>
      </c>
      <c r="E2386" s="1">
        <v>91</v>
      </c>
      <c r="F2386" s="1" t="s">
        <v>6912</v>
      </c>
      <c r="G2386" s="1" t="s">
        <v>8113</v>
      </c>
      <c r="H2386" s="1" t="s">
        <v>8114</v>
      </c>
      <c r="I2386" s="1" t="s">
        <v>3233</v>
      </c>
      <c r="J2386" s="1">
        <v>96097.5</v>
      </c>
    </row>
    <row r="2387" spans="2:10" x14ac:dyDescent="0.25">
      <c r="B2387" s="1" t="s">
        <v>3227</v>
      </c>
      <c r="C2387" s="1" t="s">
        <v>6403</v>
      </c>
      <c r="D2387" s="1" t="s">
        <v>6404</v>
      </c>
      <c r="E2387" s="1">
        <v>91</v>
      </c>
      <c r="F2387" s="1" t="s">
        <v>6912</v>
      </c>
      <c r="G2387" s="1" t="s">
        <v>8115</v>
      </c>
      <c r="H2387" s="1" t="s">
        <v>8116</v>
      </c>
      <c r="I2387" s="1" t="s">
        <v>3233</v>
      </c>
      <c r="J2387" s="1">
        <v>2229.44</v>
      </c>
    </row>
    <row r="2388" spans="2:10" x14ac:dyDescent="0.25">
      <c r="B2388" s="1" t="s">
        <v>3227</v>
      </c>
      <c r="C2388" s="1" t="s">
        <v>6403</v>
      </c>
      <c r="D2388" s="1" t="s">
        <v>6404</v>
      </c>
      <c r="E2388" s="1">
        <v>91</v>
      </c>
      <c r="F2388" s="1" t="s">
        <v>6912</v>
      </c>
      <c r="G2388" s="1" t="s">
        <v>8117</v>
      </c>
      <c r="H2388" s="1" t="s">
        <v>8118</v>
      </c>
      <c r="I2388" s="1" t="s">
        <v>3233</v>
      </c>
      <c r="J2388" s="1">
        <v>4327.33</v>
      </c>
    </row>
    <row r="2389" spans="2:10" x14ac:dyDescent="0.25">
      <c r="B2389" s="1" t="s">
        <v>3227</v>
      </c>
      <c r="C2389" s="1" t="s">
        <v>6403</v>
      </c>
      <c r="D2389" s="1" t="s">
        <v>6404</v>
      </c>
      <c r="E2389" s="1">
        <v>91</v>
      </c>
      <c r="F2389" s="1" t="s">
        <v>6912</v>
      </c>
      <c r="G2389" s="1" t="s">
        <v>8119</v>
      </c>
      <c r="H2389" s="1" t="s">
        <v>8120</v>
      </c>
      <c r="I2389" s="1" t="s">
        <v>3233</v>
      </c>
      <c r="J2389" s="1">
        <v>6741.55</v>
      </c>
    </row>
    <row r="2390" spans="2:10" x14ac:dyDescent="0.25">
      <c r="B2390" s="1" t="s">
        <v>3227</v>
      </c>
      <c r="C2390" s="1" t="s">
        <v>6403</v>
      </c>
      <c r="D2390" s="1" t="s">
        <v>6404</v>
      </c>
      <c r="E2390" s="1">
        <v>91</v>
      </c>
      <c r="F2390" s="1" t="s">
        <v>6912</v>
      </c>
      <c r="G2390" s="1" t="s">
        <v>8121</v>
      </c>
      <c r="H2390" s="1" t="s">
        <v>8122</v>
      </c>
      <c r="I2390" s="1" t="s">
        <v>3233</v>
      </c>
      <c r="J2390" s="1">
        <v>9074.5499999999993</v>
      </c>
    </row>
    <row r="2391" spans="2:10" x14ac:dyDescent="0.25">
      <c r="B2391" s="1" t="s">
        <v>3227</v>
      </c>
      <c r="C2391" s="1" t="s">
        <v>6403</v>
      </c>
      <c r="D2391" s="1" t="s">
        <v>6404</v>
      </c>
      <c r="E2391" s="1">
        <v>91</v>
      </c>
      <c r="F2391" s="1" t="s">
        <v>6912</v>
      </c>
      <c r="G2391" s="1" t="s">
        <v>8123</v>
      </c>
      <c r="H2391" s="1" t="s">
        <v>8124</v>
      </c>
      <c r="I2391" s="1" t="s">
        <v>4553</v>
      </c>
      <c r="J2391" s="1">
        <v>9028.93</v>
      </c>
    </row>
    <row r="2392" spans="2:10" x14ac:dyDescent="0.25">
      <c r="B2392" s="1" t="s">
        <v>3227</v>
      </c>
      <c r="C2392" s="1" t="s">
        <v>6403</v>
      </c>
      <c r="D2392" s="1" t="s">
        <v>6404</v>
      </c>
      <c r="E2392" s="1">
        <v>91</v>
      </c>
      <c r="F2392" s="1" t="s">
        <v>6912</v>
      </c>
      <c r="G2392" s="1" t="s">
        <v>8125</v>
      </c>
      <c r="H2392" s="1" t="s">
        <v>8126</v>
      </c>
      <c r="I2392" s="1" t="s">
        <v>4553</v>
      </c>
      <c r="J2392" s="1">
        <v>11407.55</v>
      </c>
    </row>
    <row r="2393" spans="2:10" x14ac:dyDescent="0.25">
      <c r="B2393" s="1" t="s">
        <v>3227</v>
      </c>
      <c r="C2393" s="1" t="s">
        <v>6403</v>
      </c>
      <c r="D2393" s="1" t="s">
        <v>6404</v>
      </c>
      <c r="E2393" s="1">
        <v>91</v>
      </c>
      <c r="F2393" s="1" t="s">
        <v>6912</v>
      </c>
      <c r="G2393" s="1" t="s">
        <v>8127</v>
      </c>
      <c r="H2393" s="1" t="s">
        <v>8128</v>
      </c>
      <c r="I2393" s="1" t="s">
        <v>3233</v>
      </c>
      <c r="J2393" s="1">
        <v>15490.3</v>
      </c>
    </row>
    <row r="2394" spans="2:10" x14ac:dyDescent="0.25">
      <c r="B2394" s="1" t="s">
        <v>3227</v>
      </c>
      <c r="C2394" s="1" t="s">
        <v>6403</v>
      </c>
      <c r="D2394" s="1" t="s">
        <v>6404</v>
      </c>
      <c r="E2394" s="1">
        <v>91</v>
      </c>
      <c r="F2394" s="1" t="s">
        <v>6912</v>
      </c>
      <c r="G2394" s="1" t="s">
        <v>8129</v>
      </c>
      <c r="H2394" s="1" t="s">
        <v>8130</v>
      </c>
      <c r="I2394" s="1" t="s">
        <v>3233</v>
      </c>
      <c r="J2394" s="1">
        <v>21693.72</v>
      </c>
    </row>
    <row r="2395" spans="2:10" x14ac:dyDescent="0.25">
      <c r="B2395" s="1" t="s">
        <v>3227</v>
      </c>
      <c r="C2395" s="1" t="s">
        <v>6403</v>
      </c>
      <c r="D2395" s="1" t="s">
        <v>6404</v>
      </c>
      <c r="E2395" s="1">
        <v>91</v>
      </c>
      <c r="F2395" s="1" t="s">
        <v>6912</v>
      </c>
      <c r="G2395" s="1" t="s">
        <v>8131</v>
      </c>
      <c r="H2395" s="1" t="s">
        <v>8132</v>
      </c>
      <c r="I2395" s="1" t="s">
        <v>3233</v>
      </c>
      <c r="J2395" s="1">
        <v>6391.6</v>
      </c>
    </row>
    <row r="2396" spans="2:10" x14ac:dyDescent="0.25">
      <c r="B2396" s="1" t="s">
        <v>3227</v>
      </c>
      <c r="C2396" s="1" t="s">
        <v>6403</v>
      </c>
      <c r="D2396" s="1" t="s">
        <v>6404</v>
      </c>
      <c r="E2396" s="1">
        <v>91</v>
      </c>
      <c r="F2396" s="1" t="s">
        <v>6912</v>
      </c>
      <c r="G2396" s="1" t="s">
        <v>8133</v>
      </c>
      <c r="H2396" s="1" t="s">
        <v>8134</v>
      </c>
      <c r="I2396" s="1" t="s">
        <v>3233</v>
      </c>
      <c r="J2396" s="1">
        <v>7324.8</v>
      </c>
    </row>
    <row r="2397" spans="2:10" x14ac:dyDescent="0.25">
      <c r="B2397" s="1" t="s">
        <v>3227</v>
      </c>
      <c r="C2397" s="1" t="s">
        <v>6403</v>
      </c>
      <c r="D2397" s="1" t="s">
        <v>6404</v>
      </c>
      <c r="E2397" s="1">
        <v>91</v>
      </c>
      <c r="F2397" s="1" t="s">
        <v>6912</v>
      </c>
      <c r="G2397" s="1" t="s">
        <v>8135</v>
      </c>
      <c r="H2397" s="1" t="s">
        <v>8136</v>
      </c>
      <c r="I2397" s="1" t="s">
        <v>3233</v>
      </c>
      <c r="J2397" s="1">
        <v>10007.75</v>
      </c>
    </row>
    <row r="2398" spans="2:10" x14ac:dyDescent="0.25">
      <c r="B2398" s="1" t="s">
        <v>3227</v>
      </c>
      <c r="C2398" s="1" t="s">
        <v>6403</v>
      </c>
      <c r="D2398" s="1" t="s">
        <v>6404</v>
      </c>
      <c r="E2398" s="1">
        <v>91</v>
      </c>
      <c r="F2398" s="1" t="s">
        <v>6912</v>
      </c>
      <c r="G2398" s="1" t="s">
        <v>8137</v>
      </c>
      <c r="H2398" s="1" t="s">
        <v>8138</v>
      </c>
      <c r="I2398" s="1" t="s">
        <v>3233</v>
      </c>
      <c r="J2398" s="1">
        <v>5385.19</v>
      </c>
    </row>
    <row r="2399" spans="2:10" x14ac:dyDescent="0.25">
      <c r="B2399" s="1" t="s">
        <v>3227</v>
      </c>
      <c r="C2399" s="1" t="s">
        <v>6403</v>
      </c>
      <c r="D2399" s="1" t="s">
        <v>6404</v>
      </c>
      <c r="E2399" s="1">
        <v>91</v>
      </c>
      <c r="F2399" s="1" t="s">
        <v>6912</v>
      </c>
      <c r="G2399" s="1" t="s">
        <v>8139</v>
      </c>
      <c r="H2399" s="1" t="s">
        <v>8140</v>
      </c>
      <c r="I2399" s="1" t="s">
        <v>3233</v>
      </c>
      <c r="J2399" s="1">
        <v>7791.4</v>
      </c>
    </row>
    <row r="2400" spans="2:10" x14ac:dyDescent="0.25">
      <c r="B2400" s="1" t="s">
        <v>3227</v>
      </c>
      <c r="C2400" s="1" t="s">
        <v>6403</v>
      </c>
      <c r="D2400" s="1" t="s">
        <v>6404</v>
      </c>
      <c r="E2400" s="1">
        <v>91</v>
      </c>
      <c r="F2400" s="1" t="s">
        <v>6912</v>
      </c>
      <c r="G2400" s="1" t="s">
        <v>8141</v>
      </c>
      <c r="H2400" s="1" t="s">
        <v>8142</v>
      </c>
      <c r="I2400" s="1" t="s">
        <v>3233</v>
      </c>
      <c r="J2400" s="1">
        <v>16669.03</v>
      </c>
    </row>
    <row r="2401" spans="2:10" x14ac:dyDescent="0.25">
      <c r="B2401" s="1" t="s">
        <v>3227</v>
      </c>
      <c r="C2401" s="1" t="s">
        <v>6403</v>
      </c>
      <c r="D2401" s="1" t="s">
        <v>6404</v>
      </c>
      <c r="E2401" s="1">
        <v>91</v>
      </c>
      <c r="F2401" s="1" t="s">
        <v>6912</v>
      </c>
      <c r="G2401" s="1" t="s">
        <v>8143</v>
      </c>
      <c r="H2401" s="1" t="s">
        <v>8144</v>
      </c>
      <c r="I2401" s="1" t="s">
        <v>3233</v>
      </c>
      <c r="J2401" s="1">
        <v>23721.43</v>
      </c>
    </row>
    <row r="2402" spans="2:10" x14ac:dyDescent="0.25">
      <c r="B2402" s="1" t="s">
        <v>3227</v>
      </c>
      <c r="C2402" s="1" t="s">
        <v>6403</v>
      </c>
      <c r="D2402" s="1" t="s">
        <v>6404</v>
      </c>
      <c r="E2402" s="1">
        <v>91</v>
      </c>
      <c r="F2402" s="1" t="s">
        <v>6912</v>
      </c>
      <c r="G2402" s="1" t="s">
        <v>8145</v>
      </c>
      <c r="H2402" s="1" t="s">
        <v>8146</v>
      </c>
      <c r="I2402" s="1" t="s">
        <v>3233</v>
      </c>
      <c r="J2402" s="1">
        <v>23721.43</v>
      </c>
    </row>
    <row r="2403" spans="2:10" x14ac:dyDescent="0.25">
      <c r="B2403" s="1" t="s">
        <v>3227</v>
      </c>
      <c r="C2403" s="1" t="s">
        <v>6403</v>
      </c>
      <c r="D2403" s="1" t="s">
        <v>6404</v>
      </c>
      <c r="E2403" s="1">
        <v>91</v>
      </c>
      <c r="F2403" s="1" t="s">
        <v>6912</v>
      </c>
      <c r="G2403" s="1" t="s">
        <v>8147</v>
      </c>
      <c r="H2403" s="1" t="s">
        <v>8148</v>
      </c>
      <c r="I2403" s="1" t="s">
        <v>3233</v>
      </c>
      <c r="J2403" s="1">
        <v>23721.43</v>
      </c>
    </row>
    <row r="2404" spans="2:10" x14ac:dyDescent="0.25">
      <c r="B2404" s="1" t="s">
        <v>3227</v>
      </c>
      <c r="C2404" s="1" t="s">
        <v>6403</v>
      </c>
      <c r="D2404" s="1" t="s">
        <v>6404</v>
      </c>
      <c r="E2404" s="1">
        <v>91</v>
      </c>
      <c r="F2404" s="1" t="s">
        <v>6912</v>
      </c>
      <c r="G2404" s="1" t="s">
        <v>8149</v>
      </c>
      <c r="H2404" s="1" t="s">
        <v>8150</v>
      </c>
      <c r="I2404" s="1" t="s">
        <v>3233</v>
      </c>
      <c r="J2404" s="1">
        <v>5855.01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824"/>
  <sheetViews>
    <sheetView tabSelected="1" zoomScale="91" zoomScaleNormal="91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3" sqref="B3:K3"/>
    </sheetView>
  </sheetViews>
  <sheetFormatPr baseColWidth="10" defaultRowHeight="15" x14ac:dyDescent="0.25"/>
  <cols>
    <col min="1" max="1" width="6.140625" style="1" customWidth="1"/>
    <col min="2" max="2" width="15" customWidth="1"/>
    <col min="3" max="3" width="13.85546875" customWidth="1"/>
    <col min="4" max="4" width="24" customWidth="1"/>
    <col min="5" max="5" width="19.5703125" customWidth="1"/>
    <col min="6" max="6" width="15.5703125" style="1" customWidth="1"/>
    <col min="7" max="7" width="13" customWidth="1"/>
    <col min="8" max="8" width="14" customWidth="1"/>
    <col min="9" max="9" width="21.28515625" customWidth="1"/>
    <col min="10" max="10" width="14.140625" customWidth="1"/>
    <col min="11" max="11" width="28.42578125" customWidth="1"/>
    <col min="12" max="12" width="23" style="1" customWidth="1"/>
    <col min="13" max="13" width="84.28515625" customWidth="1"/>
    <col min="14" max="14" width="17.140625" customWidth="1"/>
    <col min="15" max="15" width="11.85546875" bestFit="1" customWidth="1"/>
    <col min="16" max="16" width="13.5703125" customWidth="1"/>
    <col min="20" max="20" width="12.85546875" customWidth="1"/>
    <col min="21" max="21" width="14.28515625" customWidth="1"/>
    <col min="22" max="22" width="17" customWidth="1"/>
    <col min="23" max="23" width="16.42578125" customWidth="1"/>
    <col min="24" max="24" width="13.42578125" customWidth="1"/>
    <col min="25" max="25" width="18.5703125" style="1" customWidth="1"/>
    <col min="26" max="26" width="10.42578125" style="1" customWidth="1"/>
    <col min="27" max="27" width="8.140625" customWidth="1"/>
    <col min="28" max="28" width="15.140625" customWidth="1"/>
  </cols>
  <sheetData>
    <row r="1" spans="1:29" ht="30" customHeight="1" x14ac:dyDescent="0.25">
      <c r="B1" s="212"/>
      <c r="C1" s="212"/>
      <c r="D1" s="212"/>
      <c r="E1" s="212"/>
      <c r="F1" s="212"/>
      <c r="G1" s="212"/>
      <c r="H1" s="212"/>
      <c r="I1" s="212"/>
      <c r="J1" s="212"/>
      <c r="K1" s="212"/>
      <c r="N1" s="1"/>
      <c r="O1" s="5" t="s">
        <v>3115</v>
      </c>
      <c r="R1" s="5" t="s">
        <v>3137</v>
      </c>
      <c r="T1" s="110" t="s">
        <v>3151</v>
      </c>
      <c r="V1" s="99" t="s">
        <v>3147</v>
      </c>
      <c r="W1" s="5" t="s">
        <v>3155</v>
      </c>
      <c r="X1" s="107" t="s">
        <v>3136</v>
      </c>
    </row>
    <row r="2" spans="1:29" ht="15.75" customHeight="1" x14ac:dyDescent="0.25">
      <c r="N2" s="111" t="s">
        <v>3153</v>
      </c>
      <c r="O2" s="104">
        <v>0.77</v>
      </c>
      <c r="Q2" s="102" t="s">
        <v>3133</v>
      </c>
      <c r="R2" s="103">
        <f>7.2/100</f>
        <v>7.2000000000000008E-2</v>
      </c>
      <c r="T2" s="100">
        <v>0.2</v>
      </c>
      <c r="U2" s="109"/>
      <c r="V2" s="108">
        <v>3</v>
      </c>
      <c r="W2" s="101">
        <v>0.12</v>
      </c>
      <c r="X2" s="90">
        <f>(1+W2)^(1/12)-1</f>
        <v>9.4887929345830457E-3</v>
      </c>
    </row>
    <row r="3" spans="1:29" ht="15.75" x14ac:dyDescent="0.25">
      <c r="B3" s="213" t="s">
        <v>8190</v>
      </c>
      <c r="C3" s="213"/>
      <c r="D3" s="213"/>
      <c r="E3" s="213"/>
      <c r="F3" s="213"/>
      <c r="G3" s="213"/>
      <c r="H3" s="213"/>
      <c r="I3" s="213"/>
      <c r="J3" s="213"/>
      <c r="K3" s="213"/>
      <c r="N3" s="111" t="s">
        <v>3154</v>
      </c>
      <c r="O3" s="104">
        <v>0.84299999999999997</v>
      </c>
      <c r="Q3" s="102" t="s">
        <v>3134</v>
      </c>
      <c r="R3" s="103">
        <f>13.4/100</f>
        <v>0.13400000000000001</v>
      </c>
      <c r="T3" s="100">
        <v>0.183</v>
      </c>
      <c r="U3" s="109"/>
      <c r="V3" s="108">
        <v>3</v>
      </c>
    </row>
    <row r="4" spans="1:29" s="1" customFormat="1" ht="15.75" x14ac:dyDescent="0.25">
      <c r="B4" s="136"/>
      <c r="C4" s="136"/>
      <c r="D4" s="136"/>
      <c r="E4" s="136"/>
      <c r="F4" s="145"/>
      <c r="G4" s="145"/>
      <c r="H4" s="136"/>
      <c r="I4" s="136"/>
      <c r="J4" s="136"/>
      <c r="K4" s="136"/>
      <c r="N4" s="111"/>
    </row>
    <row r="5" spans="1:29" s="1" customFormat="1" ht="15.75" x14ac:dyDescent="0.25">
      <c r="B5" s="136"/>
      <c r="C5" s="136"/>
      <c r="D5" s="136"/>
      <c r="E5" s="136"/>
      <c r="F5" s="146" t="s">
        <v>8184</v>
      </c>
      <c r="G5" s="146" t="s">
        <v>8182</v>
      </c>
      <c r="H5" s="136"/>
      <c r="I5" s="136"/>
      <c r="J5" s="136"/>
      <c r="K5" s="136"/>
      <c r="N5" s="111"/>
    </row>
    <row r="6" spans="1:29" s="1" customFormat="1" ht="15.75" x14ac:dyDescent="0.25">
      <c r="B6" s="136"/>
      <c r="C6" s="136"/>
      <c r="D6" s="136"/>
      <c r="E6" s="136"/>
      <c r="F6" s="146" t="s">
        <v>8185</v>
      </c>
      <c r="G6" s="146" t="s">
        <v>8183</v>
      </c>
      <c r="H6" s="136"/>
      <c r="I6" s="136"/>
      <c r="J6" s="136"/>
      <c r="K6" s="136"/>
      <c r="N6" s="111"/>
    </row>
    <row r="7" spans="1:29" s="1" customFormat="1" ht="16.5" customHeight="1" x14ac:dyDescent="0.25">
      <c r="B7" s="3"/>
      <c r="C7" s="3"/>
      <c r="D7" s="3"/>
      <c r="E7" s="3"/>
      <c r="F7" s="146" t="s">
        <v>8187</v>
      </c>
      <c r="G7" s="146" t="s">
        <v>19</v>
      </c>
      <c r="H7" s="147"/>
      <c r="I7" s="3"/>
      <c r="J7" s="3"/>
      <c r="K7" s="3"/>
      <c r="U7" s="96"/>
      <c r="V7" s="93" t="s">
        <v>3148</v>
      </c>
    </row>
    <row r="8" spans="1:29" ht="17.25" customHeight="1" x14ac:dyDescent="0.25">
      <c r="B8" s="157" t="s">
        <v>8216</v>
      </c>
      <c r="C8" s="2"/>
      <c r="D8" s="2"/>
      <c r="E8" s="2"/>
      <c r="F8" s="146" t="s">
        <v>8188</v>
      </c>
      <c r="G8" s="146" t="s">
        <v>8186</v>
      </c>
      <c r="H8" s="2"/>
      <c r="I8" s="2"/>
      <c r="J8" s="2"/>
      <c r="K8" s="2"/>
      <c r="M8" s="93"/>
      <c r="W8" s="94" t="s">
        <v>3138</v>
      </c>
      <c r="Z8" s="175">
        <f>SUM(Z11:Z56)</f>
        <v>1765</v>
      </c>
      <c r="AA8" s="176"/>
      <c r="AB8" s="177">
        <f>SUM(AB11:AB58)</f>
        <v>8986.0999999999967</v>
      </c>
    </row>
    <row r="9" spans="1:29" s="1" customFormat="1" ht="30" customHeight="1" x14ac:dyDescent="0.25">
      <c r="B9" s="208" t="s">
        <v>1</v>
      </c>
      <c r="C9" s="210" t="s">
        <v>0</v>
      </c>
      <c r="D9" s="210" t="s">
        <v>2</v>
      </c>
      <c r="E9" s="210" t="s">
        <v>3159</v>
      </c>
      <c r="F9" s="210" t="s">
        <v>8189</v>
      </c>
      <c r="G9" s="210" t="s">
        <v>6</v>
      </c>
      <c r="H9" s="208" t="s">
        <v>3</v>
      </c>
      <c r="I9" s="208" t="s">
        <v>4</v>
      </c>
      <c r="J9" s="208" t="s">
        <v>5</v>
      </c>
      <c r="K9" s="208" t="s">
        <v>3141</v>
      </c>
      <c r="L9" s="208" t="s">
        <v>3145</v>
      </c>
      <c r="M9" s="208" t="s">
        <v>3146</v>
      </c>
      <c r="N9" s="208" t="s">
        <v>23</v>
      </c>
      <c r="O9" s="85" t="s">
        <v>3129</v>
      </c>
      <c r="P9" s="208" t="s">
        <v>3130</v>
      </c>
      <c r="Q9" s="208" t="s">
        <v>3131</v>
      </c>
      <c r="R9" s="208" t="s">
        <v>3132</v>
      </c>
      <c r="S9" s="208" t="s">
        <v>3135</v>
      </c>
      <c r="T9" s="208" t="s">
        <v>3150</v>
      </c>
      <c r="U9" s="208" t="s">
        <v>3149</v>
      </c>
      <c r="V9" s="208" t="s">
        <v>3217</v>
      </c>
      <c r="W9" s="208" t="s">
        <v>3217</v>
      </c>
      <c r="X9" s="209" t="s">
        <v>3218</v>
      </c>
      <c r="Y9" s="208" t="s">
        <v>3144</v>
      </c>
      <c r="Z9" s="208" t="s">
        <v>8213</v>
      </c>
      <c r="AA9" s="208" t="s">
        <v>8214</v>
      </c>
      <c r="AB9" s="208" t="s">
        <v>8212</v>
      </c>
      <c r="AC9" s="208" t="s">
        <v>8211</v>
      </c>
    </row>
    <row r="10" spans="1:29" s="1" customFormat="1" ht="21" customHeight="1" x14ac:dyDescent="0.25">
      <c r="B10" s="208"/>
      <c r="C10" s="211"/>
      <c r="D10" s="211"/>
      <c r="E10" s="211"/>
      <c r="F10" s="211"/>
      <c r="G10" s="211"/>
      <c r="H10" s="208"/>
      <c r="I10" s="208"/>
      <c r="J10" s="208"/>
      <c r="K10" s="208"/>
      <c r="L10" s="208"/>
      <c r="M10" s="208"/>
      <c r="N10" s="208"/>
      <c r="O10" s="86" t="s">
        <v>3152</v>
      </c>
      <c r="P10" s="208"/>
      <c r="Q10" s="208"/>
      <c r="R10" s="208"/>
      <c r="S10" s="208"/>
      <c r="T10" s="208"/>
      <c r="U10" s="208"/>
      <c r="V10" s="208"/>
      <c r="W10" s="208"/>
      <c r="X10" s="209"/>
      <c r="Y10" s="208"/>
      <c r="Z10" s="208"/>
      <c r="AA10" s="208"/>
      <c r="AB10" s="208"/>
      <c r="AC10" s="208"/>
    </row>
    <row r="11" spans="1:29" ht="14.25" customHeight="1" x14ac:dyDescent="0.25">
      <c r="A11" s="106">
        <v>1</v>
      </c>
      <c r="B11" s="159" t="s">
        <v>20</v>
      </c>
      <c r="C11" s="160" t="s">
        <v>3169</v>
      </c>
      <c r="D11" s="161" t="s">
        <v>3172</v>
      </c>
      <c r="E11" s="159" t="s">
        <v>8195</v>
      </c>
      <c r="F11" s="159" t="s">
        <v>3190</v>
      </c>
      <c r="G11" s="148" t="str">
        <f t="shared" ref="G11" si="0">IF(F11="0.22 KV", "BT", "MT/AT")</f>
        <v>MT/AT</v>
      </c>
      <c r="H11" s="160" t="s">
        <v>3143</v>
      </c>
      <c r="I11" s="162" t="s">
        <v>3166</v>
      </c>
      <c r="J11" s="162" t="s">
        <v>3166</v>
      </c>
      <c r="K11" s="163" t="s">
        <v>3143</v>
      </c>
      <c r="L11" s="91" t="s">
        <v>2110</v>
      </c>
      <c r="M11" s="161" t="str">
        <f>INDEX(RESUMEN!$D$17:$D$5475, MATCH(L11,RESUMEN!$C$17:$C$5475,0))</f>
        <v>1 Poste autosoportable de acero (23/1515) de ángulo mayor y terminal (90°) Tipo ACTU1-23</v>
      </c>
      <c r="N11" s="183">
        <f>INDEX(RESUMEN!$G$17:$G$5475, MATCH(L11,RESUMEN!$C$17:$C$5475,0))</f>
        <v>34499.088416819366</v>
      </c>
      <c r="O11" s="160">
        <f>IF(G11="BT", $O$2, $O$3)</f>
        <v>0.84299999999999997</v>
      </c>
      <c r="P11" s="164">
        <f>N11*(O11+1)</f>
        <v>63581.819952198093</v>
      </c>
      <c r="Q11" s="160">
        <v>0</v>
      </c>
      <c r="R11" s="160">
        <f>IF(G11="BT", ($R$2), ($R$3))</f>
        <v>0.13400000000000001</v>
      </c>
      <c r="S11" s="165">
        <f>(P11*R11)/12</f>
        <v>709.99698946621209</v>
      </c>
      <c r="T11" s="166">
        <f>IF(G11="BT", ($T$2), ($T$3))</f>
        <v>0.183</v>
      </c>
      <c r="U11" s="167">
        <f>S11*T11</f>
        <v>129.9294490723168</v>
      </c>
      <c r="V11" s="165">
        <f>(U11*(1/3)*(1+$X$2))+Q11</f>
        <v>43.72077423688949</v>
      </c>
      <c r="W11" s="168">
        <f>ROUND(V11,1)</f>
        <v>43.7</v>
      </c>
      <c r="X11" s="160">
        <v>1</v>
      </c>
      <c r="Y11" s="169">
        <f>W11*X11</f>
        <v>43.7</v>
      </c>
      <c r="Z11" s="162">
        <v>50</v>
      </c>
      <c r="AA11" s="180">
        <f>Z11/$Z$8</f>
        <v>2.8328611898016998E-2</v>
      </c>
      <c r="AB11" s="179">
        <f>W11*Z11</f>
        <v>2185</v>
      </c>
      <c r="AC11" s="203">
        <f>INDEX(Cantidades!$J$4:$J$49, MATCH(L11,Cantidades!$B$4:$B$49,0))</f>
        <v>56</v>
      </c>
    </row>
    <row r="12" spans="1:29" x14ac:dyDescent="0.25">
      <c r="A12" s="106">
        <v>2</v>
      </c>
      <c r="B12" s="159" t="s">
        <v>20</v>
      </c>
      <c r="C12" s="160" t="s">
        <v>8197</v>
      </c>
      <c r="D12" s="161" t="s">
        <v>8199</v>
      </c>
      <c r="E12" s="159" t="s">
        <v>8196</v>
      </c>
      <c r="F12" s="159" t="s">
        <v>3168</v>
      </c>
      <c r="G12" s="148" t="str">
        <f t="shared" ref="G12" si="1">IF(F12="0.22 KV", "BT", "MT/AT")</f>
        <v>MT/AT</v>
      </c>
      <c r="H12" s="160" t="s">
        <v>3143</v>
      </c>
      <c r="I12" s="162" t="s">
        <v>3166</v>
      </c>
      <c r="J12" s="162" t="s">
        <v>3166</v>
      </c>
      <c r="K12" s="163" t="s">
        <v>3143</v>
      </c>
      <c r="L12" s="91" t="s">
        <v>931</v>
      </c>
      <c r="M12" s="161" t="str">
        <f>INDEX(RESUMEN!$D$17:$D$5475, MATCH(L12,RESUMEN!$C$17:$C$5475,0))</f>
        <v>Torre de anclaje, retención intermedia y terminal (15°) Tipo R2+3</v>
      </c>
      <c r="N12" s="183">
        <f>INDEX(RESUMEN!$G$17:$G$5475, MATCH(L12,RESUMEN!$C$17:$C$5475,0))</f>
        <v>15480.457667929655</v>
      </c>
      <c r="O12" s="160">
        <f t="shared" ref="O12:O56" si="2">IF(G12="BT", $O$2, $O$3)</f>
        <v>0.84299999999999997</v>
      </c>
      <c r="P12" s="164">
        <f t="shared" ref="P12:P56" si="3">N12*(O12+1)</f>
        <v>28530.483481994353</v>
      </c>
      <c r="Q12" s="160">
        <v>0</v>
      </c>
      <c r="R12" s="160">
        <f t="shared" ref="R12:R56" si="4">IF(G12="BT", ($R$2), ($R$3))</f>
        <v>0.13400000000000001</v>
      </c>
      <c r="S12" s="165">
        <f t="shared" ref="S12:S56" si="5">(P12*R12)/12</f>
        <v>318.59039888227034</v>
      </c>
      <c r="T12" s="166">
        <f t="shared" ref="T12:T56" si="6">IF(G12="BT", ($T$2), ($T$3))</f>
        <v>0.183</v>
      </c>
      <c r="U12" s="167">
        <f t="shared" ref="U12:U56" si="7">S12*T12</f>
        <v>58.302042995455473</v>
      </c>
      <c r="V12" s="165">
        <f t="shared" ref="V12:V56" si="8">(U12*(1/3)*(1+$X$2))+Q12</f>
        <v>19.618419669700835</v>
      </c>
      <c r="W12" s="168">
        <f t="shared" ref="W12:W56" si="9">ROUND(V12,1)</f>
        <v>19.600000000000001</v>
      </c>
      <c r="X12" s="160">
        <v>1</v>
      </c>
      <c r="Y12" s="169">
        <f t="shared" ref="Y12:Y56" si="10">W12*X12</f>
        <v>19.600000000000001</v>
      </c>
      <c r="Z12" s="162">
        <v>311</v>
      </c>
      <c r="AA12" s="180">
        <f t="shared" ref="AA12:AA56" si="11">Z12/$Z$8</f>
        <v>0.17620396600566574</v>
      </c>
      <c r="AB12" s="179">
        <f t="shared" ref="AB12:AB56" si="12">W12*Z12</f>
        <v>6095.6</v>
      </c>
      <c r="AC12" s="203">
        <f>INDEX(Cantidades!$J$4:$J$49, MATCH(L12,Cantidades!$B$4:$B$49,0))</f>
        <v>52</v>
      </c>
    </row>
    <row r="13" spans="1:29" s="1" customFormat="1" x14ac:dyDescent="0.25">
      <c r="A13" s="106">
        <v>3</v>
      </c>
      <c r="B13" s="159" t="s">
        <v>20</v>
      </c>
      <c r="C13" s="160" t="s">
        <v>3169</v>
      </c>
      <c r="D13" s="161" t="s">
        <v>3170</v>
      </c>
      <c r="E13" s="159" t="s">
        <v>8194</v>
      </c>
      <c r="F13" s="159" t="s">
        <v>3168</v>
      </c>
      <c r="G13" s="148" t="str">
        <f t="shared" ref="G13" si="13">IF(F13="0.22 KV", "BT", "MT/AT")</f>
        <v>MT/AT</v>
      </c>
      <c r="H13" s="160" t="s">
        <v>3143</v>
      </c>
      <c r="I13" s="162" t="s">
        <v>3166</v>
      </c>
      <c r="J13" s="162" t="s">
        <v>3166</v>
      </c>
      <c r="K13" s="163" t="s">
        <v>3143</v>
      </c>
      <c r="L13" s="91" t="s">
        <v>2698</v>
      </c>
      <c r="M13" s="161" t="str">
        <f>INDEX(RESUMEN!$D$17:$D$5475, MATCH(L13,RESUMEN!$C$17:$C$5475,0))</f>
        <v>Estructura de  Suspension Angular (&gt;3°-50°) compuesto por 1 postes de madera tratada 75' Clase 2</v>
      </c>
      <c r="N13" s="183">
        <f>INDEX(RESUMEN!$G$17:$G$5475, MATCH(L13,RESUMEN!$C$17:$C$5475,0))</f>
        <v>1927.2433019071186</v>
      </c>
      <c r="O13" s="160">
        <f t="shared" si="2"/>
        <v>0.84299999999999997</v>
      </c>
      <c r="P13" s="164">
        <f t="shared" si="3"/>
        <v>3551.9094054148195</v>
      </c>
      <c r="Q13" s="160">
        <v>0</v>
      </c>
      <c r="R13" s="160">
        <f t="shared" si="4"/>
        <v>0.13400000000000001</v>
      </c>
      <c r="S13" s="165">
        <f t="shared" si="5"/>
        <v>39.662988360465484</v>
      </c>
      <c r="T13" s="166">
        <f t="shared" si="6"/>
        <v>0.183</v>
      </c>
      <c r="U13" s="167">
        <f t="shared" si="7"/>
        <v>7.2583268699651837</v>
      </c>
      <c r="V13" s="165">
        <f>(U13*(1/3)*(1+$X$2))+Q13</f>
        <v>2.4423998768952675</v>
      </c>
      <c r="W13" s="168">
        <f t="shared" si="9"/>
        <v>2.4</v>
      </c>
      <c r="X13" s="160">
        <v>1</v>
      </c>
      <c r="Y13" s="169">
        <f t="shared" si="10"/>
        <v>2.4</v>
      </c>
      <c r="Z13" s="162">
        <v>37</v>
      </c>
      <c r="AA13" s="180">
        <f t="shared" si="11"/>
        <v>2.0963172804532578E-2</v>
      </c>
      <c r="AB13" s="179">
        <f t="shared" si="12"/>
        <v>88.8</v>
      </c>
      <c r="AC13" s="203">
        <f>INDEX(Cantidades!$J$4:$J$49, MATCH(L13,Cantidades!$B$4:$B$49,0))</f>
        <v>36</v>
      </c>
    </row>
    <row r="14" spans="1:29" s="1" customFormat="1" x14ac:dyDescent="0.25">
      <c r="A14" s="106">
        <v>4</v>
      </c>
      <c r="B14" s="159" t="s">
        <v>20</v>
      </c>
      <c r="C14" s="160" t="s">
        <v>3169</v>
      </c>
      <c r="D14" s="161" t="s">
        <v>3170</v>
      </c>
      <c r="E14" s="159">
        <v>16</v>
      </c>
      <c r="F14" s="159" t="s">
        <v>3168</v>
      </c>
      <c r="G14" s="148" t="str">
        <f t="shared" ref="G14" si="14">IF(F14="0.22 KV", "BT", "MT/AT")</f>
        <v>MT/AT</v>
      </c>
      <c r="H14" s="160" t="s">
        <v>3143</v>
      </c>
      <c r="I14" s="162" t="s">
        <v>3166</v>
      </c>
      <c r="J14" s="162" t="s">
        <v>3166</v>
      </c>
      <c r="K14" s="163" t="s">
        <v>3143</v>
      </c>
      <c r="L14" s="91" t="s">
        <v>2649</v>
      </c>
      <c r="M14" s="161" t="str">
        <f>INDEX(RESUMEN!$D$17:$D$5475, MATCH(L14,RESUMEN!$C$17:$C$5475,0))</f>
        <v>Estructura de  Suspensión compuesto por 2 postes de madera tratada 70' Clase 4</v>
      </c>
      <c r="N14" s="183">
        <f>INDEX(RESUMEN!$G$17:$G$5475, MATCH(L14,RESUMEN!$C$17:$C$5475,0))</f>
        <v>5396.7016943757408</v>
      </c>
      <c r="O14" s="160">
        <f t="shared" si="2"/>
        <v>0.84299999999999997</v>
      </c>
      <c r="P14" s="164">
        <f t="shared" si="3"/>
        <v>9946.1212227344895</v>
      </c>
      <c r="Q14" s="160">
        <v>0</v>
      </c>
      <c r="R14" s="160">
        <f t="shared" si="4"/>
        <v>0.13400000000000001</v>
      </c>
      <c r="S14" s="165">
        <f t="shared" si="5"/>
        <v>111.06502032053514</v>
      </c>
      <c r="T14" s="166">
        <f t="shared" si="6"/>
        <v>0.183</v>
      </c>
      <c r="U14" s="167">
        <f t="shared" si="7"/>
        <v>20.324898718657931</v>
      </c>
      <c r="V14" s="165">
        <f t="shared" si="8"/>
        <v>6.8392524913385495</v>
      </c>
      <c r="W14" s="168">
        <f t="shared" si="9"/>
        <v>6.8</v>
      </c>
      <c r="X14" s="160">
        <v>1</v>
      </c>
      <c r="Y14" s="169">
        <f t="shared" si="10"/>
        <v>6.8</v>
      </c>
      <c r="Z14" s="162">
        <v>5</v>
      </c>
      <c r="AA14" s="180">
        <f t="shared" si="11"/>
        <v>2.8328611898016999E-3</v>
      </c>
      <c r="AB14" s="179">
        <f t="shared" si="12"/>
        <v>34</v>
      </c>
      <c r="AC14" s="203">
        <f>INDEX(Cantidades!$J$4:$J$49, MATCH(L14,Cantidades!$B$4:$B$49,0))</f>
        <v>5</v>
      </c>
    </row>
    <row r="15" spans="1:29" s="1" customFormat="1" x14ac:dyDescent="0.25">
      <c r="A15" s="106">
        <v>5</v>
      </c>
      <c r="B15" s="159" t="s">
        <v>20</v>
      </c>
      <c r="C15" s="160" t="s">
        <v>3169</v>
      </c>
      <c r="D15" s="161" t="s">
        <v>3170</v>
      </c>
      <c r="E15" s="159" t="s">
        <v>8193</v>
      </c>
      <c r="F15" s="159" t="s">
        <v>8192</v>
      </c>
      <c r="G15" s="148" t="str">
        <f t="shared" ref="G15" si="15">IF(F15="0.22 KV", "BT", "MT/AT")</f>
        <v>MT/AT</v>
      </c>
      <c r="H15" s="160" t="s">
        <v>3143</v>
      </c>
      <c r="I15" s="162" t="s">
        <v>3166</v>
      </c>
      <c r="J15" s="162" t="s">
        <v>3166</v>
      </c>
      <c r="K15" s="163" t="s">
        <v>3143</v>
      </c>
      <c r="L15" s="91" t="s">
        <v>2639</v>
      </c>
      <c r="M15" s="161" t="str">
        <f>INDEX(RESUMEN!$D$17:$D$5475, MATCH(L15,RESUMEN!$C$17:$C$5475,0))</f>
        <v>Estructura de  Suspensión compuesto por 1 postes de madera tratada 60' Clase 3</v>
      </c>
      <c r="N15" s="183">
        <f>INDEX(RESUMEN!$G$17:$G$5475, MATCH(L15,RESUMEN!$C$17:$C$5475,0))</f>
        <v>1371.4481845511427</v>
      </c>
      <c r="O15" s="160">
        <f t="shared" si="2"/>
        <v>0.84299999999999997</v>
      </c>
      <c r="P15" s="164">
        <f>N15*(O15+1)</f>
        <v>2527.579004127756</v>
      </c>
      <c r="Q15" s="160">
        <v>0</v>
      </c>
      <c r="R15" s="160">
        <f t="shared" si="4"/>
        <v>0.13400000000000001</v>
      </c>
      <c r="S15" s="165">
        <f>(P15*R15)/12</f>
        <v>28.224632212759943</v>
      </c>
      <c r="T15" s="166">
        <f t="shared" si="6"/>
        <v>0.183</v>
      </c>
      <c r="U15" s="167">
        <f t="shared" si="7"/>
        <v>5.1651076949350694</v>
      </c>
      <c r="V15" s="165">
        <f>(U15*(1/3)*(1+$X$2))+Q15</f>
        <v>1.7380394441123765</v>
      </c>
      <c r="W15" s="168">
        <f t="shared" si="9"/>
        <v>1.7</v>
      </c>
      <c r="X15" s="160">
        <v>1</v>
      </c>
      <c r="Y15" s="169">
        <f>W15*X15</f>
        <v>1.7</v>
      </c>
      <c r="Z15" s="162">
        <v>48</v>
      </c>
      <c r="AA15" s="180">
        <f t="shared" si="11"/>
        <v>2.7195467422096317E-2</v>
      </c>
      <c r="AB15" s="179">
        <f t="shared" si="12"/>
        <v>81.599999999999994</v>
      </c>
      <c r="AC15" s="203">
        <f>INDEX(Cantidades!$J$4:$J$49, MATCH(L15,Cantidades!$B$4:$B$49,0))</f>
        <v>47</v>
      </c>
    </row>
    <row r="16" spans="1:29" s="1" customFormat="1" x14ac:dyDescent="0.25">
      <c r="A16" s="106">
        <v>6</v>
      </c>
      <c r="B16" s="159" t="s">
        <v>20</v>
      </c>
      <c r="C16" s="160" t="s">
        <v>3169</v>
      </c>
      <c r="D16" s="161" t="s">
        <v>3170</v>
      </c>
      <c r="E16" s="159">
        <v>14</v>
      </c>
      <c r="F16" s="159" t="s">
        <v>3168</v>
      </c>
      <c r="G16" s="148" t="str">
        <f t="shared" ref="G16:G17" si="16">IF(F16="0.22 KV", "BT", "MT/AT")</f>
        <v>MT/AT</v>
      </c>
      <c r="H16" s="160" t="s">
        <v>3143</v>
      </c>
      <c r="I16" s="162" t="s">
        <v>3166</v>
      </c>
      <c r="J16" s="162" t="s">
        <v>3166</v>
      </c>
      <c r="K16" s="163" t="s">
        <v>3143</v>
      </c>
      <c r="L16" s="91" t="s">
        <v>2629</v>
      </c>
      <c r="M16" s="161" t="str">
        <f>INDEX(RESUMEN!$D$17:$D$5475, MATCH(L16,RESUMEN!$C$17:$C$5475,0))</f>
        <v>Estructura de  Suspensión compuesto por 1 postes de madera tratada 95' Clase 4</v>
      </c>
      <c r="N16" s="183">
        <f>INDEX(RESUMEN!$G$17:$G$5475, MATCH(L16,RESUMEN!$C$17:$C$5475,0))</f>
        <v>2450.7864080016525</v>
      </c>
      <c r="O16" s="160">
        <f t="shared" si="2"/>
        <v>0.84299999999999997</v>
      </c>
      <c r="P16" s="164">
        <f t="shared" si="3"/>
        <v>4516.7993499470458</v>
      </c>
      <c r="Q16" s="160">
        <v>0</v>
      </c>
      <c r="R16" s="160">
        <f t="shared" si="4"/>
        <v>0.13400000000000001</v>
      </c>
      <c r="S16" s="165">
        <f t="shared" si="5"/>
        <v>50.437592741075349</v>
      </c>
      <c r="T16" s="166">
        <f t="shared" si="6"/>
        <v>0.183</v>
      </c>
      <c r="U16" s="167">
        <f t="shared" si="7"/>
        <v>9.2300794716167882</v>
      </c>
      <c r="V16" s="165">
        <f t="shared" si="8"/>
        <v>3.1058872614975681</v>
      </c>
      <c r="W16" s="168">
        <f t="shared" si="9"/>
        <v>3.1</v>
      </c>
      <c r="X16" s="160">
        <v>1</v>
      </c>
      <c r="Y16" s="169">
        <f t="shared" si="10"/>
        <v>3.1</v>
      </c>
      <c r="Z16" s="162">
        <v>3</v>
      </c>
      <c r="AA16" s="180">
        <f t="shared" si="11"/>
        <v>1.6997167138810198E-3</v>
      </c>
      <c r="AB16" s="179">
        <f t="shared" si="12"/>
        <v>9.3000000000000007</v>
      </c>
      <c r="AC16" s="203">
        <f>INDEX(Cantidades!$J$4:$J$49, MATCH(L16,Cantidades!$B$4:$B$49,0))</f>
        <v>157</v>
      </c>
    </row>
    <row r="17" spans="1:29" x14ac:dyDescent="0.25">
      <c r="A17" s="106">
        <v>7</v>
      </c>
      <c r="B17" s="159" t="s">
        <v>8151</v>
      </c>
      <c r="C17" s="170" t="s">
        <v>3169</v>
      </c>
      <c r="D17" s="171" t="s">
        <v>3175</v>
      </c>
      <c r="E17" s="159">
        <v>8</v>
      </c>
      <c r="F17" s="159" t="s">
        <v>3185</v>
      </c>
      <c r="G17" s="148" t="str">
        <f t="shared" si="16"/>
        <v>BT</v>
      </c>
      <c r="H17" s="160" t="s">
        <v>3143</v>
      </c>
      <c r="I17" s="162" t="s">
        <v>3166</v>
      </c>
      <c r="J17" s="162" t="s">
        <v>3166</v>
      </c>
      <c r="K17" s="163" t="s">
        <v>3143</v>
      </c>
      <c r="L17" s="91" t="s">
        <v>5729</v>
      </c>
      <c r="M17" s="161" t="str">
        <f>INDEX(RESUMEN!$D$17:$D$5475, MATCH(L17,RESUMEN!$C$17:$C$5475,0))</f>
        <v>POSTE DE CONCRETO ARMADO DE  8/200/120/240</v>
      </c>
      <c r="N17" s="183">
        <f>INDEX(RESUMEN!$G$17:$G$5475, MATCH(L17,RESUMEN!$C$17:$C$5475,0))</f>
        <v>136.80000000000001</v>
      </c>
      <c r="O17" s="160">
        <f t="shared" si="2"/>
        <v>0.77</v>
      </c>
      <c r="P17" s="164">
        <f t="shared" si="3"/>
        <v>242.13600000000002</v>
      </c>
      <c r="Q17" s="160">
        <v>0</v>
      </c>
      <c r="R17" s="160">
        <f t="shared" si="4"/>
        <v>7.2000000000000008E-2</v>
      </c>
      <c r="S17" s="165">
        <f t="shared" si="5"/>
        <v>1.4528160000000003</v>
      </c>
      <c r="T17" s="166">
        <f t="shared" si="6"/>
        <v>0.2</v>
      </c>
      <c r="U17" s="167">
        <f t="shared" si="7"/>
        <v>0.29056320000000008</v>
      </c>
      <c r="V17" s="165">
        <f t="shared" si="8"/>
        <v>9.7773431346403303E-2</v>
      </c>
      <c r="W17" s="168">
        <f t="shared" si="9"/>
        <v>0.1</v>
      </c>
      <c r="X17" s="160">
        <v>1</v>
      </c>
      <c r="Y17" s="169">
        <f t="shared" si="10"/>
        <v>0.1</v>
      </c>
      <c r="Z17" s="162">
        <v>1</v>
      </c>
      <c r="AA17" s="180">
        <f t="shared" si="11"/>
        <v>5.6657223796033991E-4</v>
      </c>
      <c r="AB17" s="179">
        <f t="shared" si="12"/>
        <v>0.1</v>
      </c>
      <c r="AC17" s="203">
        <f>INDEX(Cantidades!$J$4:$J$49, MATCH(L17,Cantidades!$B$4:$B$49,0))</f>
        <v>5</v>
      </c>
    </row>
    <row r="18" spans="1:29" s="1" customFormat="1" x14ac:dyDescent="0.25">
      <c r="A18" s="106">
        <v>8</v>
      </c>
      <c r="B18" s="159" t="s">
        <v>8151</v>
      </c>
      <c r="C18" s="170" t="s">
        <v>3169</v>
      </c>
      <c r="D18" s="171" t="s">
        <v>3175</v>
      </c>
      <c r="E18" s="159">
        <v>9</v>
      </c>
      <c r="F18" s="159" t="s">
        <v>3185</v>
      </c>
      <c r="G18" s="148" t="str">
        <f t="shared" ref="G18" si="17">IF(F18="0.22 KV", "BT", "MT/AT")</f>
        <v>BT</v>
      </c>
      <c r="H18" s="160" t="s">
        <v>3143</v>
      </c>
      <c r="I18" s="162" t="s">
        <v>3166</v>
      </c>
      <c r="J18" s="162" t="s">
        <v>3166</v>
      </c>
      <c r="K18" s="163" t="s">
        <v>3143</v>
      </c>
      <c r="L18" s="91" t="s">
        <v>5735</v>
      </c>
      <c r="M18" s="161" t="str">
        <f>INDEX(RESUMEN!$D$17:$D$5475, MATCH(L18,RESUMEN!$C$17:$C$5475,0))</f>
        <v>POSTE DE CONCRETO ARMADO DE  9/200/120/255</v>
      </c>
      <c r="N18" s="183">
        <f>INDEX(RESUMEN!$G$17:$G$5475, MATCH(L18,RESUMEN!$C$17:$C$5475,0))</f>
        <v>159.16999999999999</v>
      </c>
      <c r="O18" s="160">
        <f t="shared" si="2"/>
        <v>0.77</v>
      </c>
      <c r="P18" s="164">
        <f t="shared" si="3"/>
        <v>281.73089999999996</v>
      </c>
      <c r="Q18" s="160">
        <v>0</v>
      </c>
      <c r="R18" s="160">
        <f t="shared" si="4"/>
        <v>7.2000000000000008E-2</v>
      </c>
      <c r="S18" s="165">
        <f t="shared" si="5"/>
        <v>1.6903854</v>
      </c>
      <c r="T18" s="166">
        <f t="shared" si="6"/>
        <v>0.2</v>
      </c>
      <c r="U18" s="167">
        <f t="shared" si="7"/>
        <v>0.33807708000000003</v>
      </c>
      <c r="V18" s="165">
        <f t="shared" si="8"/>
        <v>0.1137616744693495</v>
      </c>
      <c r="W18" s="168">
        <f t="shared" si="9"/>
        <v>0.1</v>
      </c>
      <c r="X18" s="160">
        <v>1</v>
      </c>
      <c r="Y18" s="169">
        <f t="shared" si="10"/>
        <v>0.1</v>
      </c>
      <c r="Z18" s="162">
        <v>38</v>
      </c>
      <c r="AA18" s="180">
        <f t="shared" si="11"/>
        <v>2.1529745042492918E-2</v>
      </c>
      <c r="AB18" s="179">
        <f t="shared" si="12"/>
        <v>3.8000000000000003</v>
      </c>
      <c r="AC18" s="203">
        <f>INDEX(Cantidades!$J$4:$J$49, MATCH(L18,Cantidades!$B$4:$B$49,0))</f>
        <v>2</v>
      </c>
    </row>
    <row r="19" spans="1:29" s="1" customFormat="1" x14ac:dyDescent="0.25">
      <c r="A19" s="106">
        <v>9</v>
      </c>
      <c r="B19" s="159" t="s">
        <v>8151</v>
      </c>
      <c r="C19" s="170" t="s">
        <v>3169</v>
      </c>
      <c r="D19" s="171" t="s">
        <v>3175</v>
      </c>
      <c r="E19" s="159">
        <v>9</v>
      </c>
      <c r="F19" s="159" t="s">
        <v>3185</v>
      </c>
      <c r="G19" s="148" t="str">
        <f t="shared" ref="G19" si="18">IF(F19="0.22 KV", "BT", "MT/AT")</f>
        <v>BT</v>
      </c>
      <c r="H19" s="160" t="s">
        <v>3143</v>
      </c>
      <c r="I19" s="162" t="s">
        <v>3166</v>
      </c>
      <c r="J19" s="162" t="s">
        <v>3166</v>
      </c>
      <c r="K19" s="163" t="s">
        <v>3143</v>
      </c>
      <c r="L19" s="91" t="s">
        <v>5739</v>
      </c>
      <c r="M19" s="161" t="str">
        <f>INDEX(RESUMEN!$D$17:$D$5475, MATCH(L19,RESUMEN!$C$17:$C$5475,0))</f>
        <v>POSTE DE CONCRETO ARMADO DE  9/400/140/275</v>
      </c>
      <c r="N19" s="183">
        <f>INDEX(RESUMEN!$G$17:$G$5475, MATCH(L19,RESUMEN!$C$17:$C$5475,0))</f>
        <v>192.02</v>
      </c>
      <c r="O19" s="160">
        <f t="shared" si="2"/>
        <v>0.77</v>
      </c>
      <c r="P19" s="164">
        <f t="shared" si="3"/>
        <v>339.87540000000001</v>
      </c>
      <c r="Q19" s="160">
        <v>0</v>
      </c>
      <c r="R19" s="160">
        <f t="shared" si="4"/>
        <v>7.2000000000000008E-2</v>
      </c>
      <c r="S19" s="165">
        <f t="shared" si="5"/>
        <v>2.0392524000000001</v>
      </c>
      <c r="T19" s="166">
        <f t="shared" si="6"/>
        <v>0.2</v>
      </c>
      <c r="U19" s="167">
        <f t="shared" si="7"/>
        <v>0.40785048000000002</v>
      </c>
      <c r="V19" s="165">
        <f t="shared" si="8"/>
        <v>0.13724016291766342</v>
      </c>
      <c r="W19" s="168">
        <f t="shared" si="9"/>
        <v>0.1</v>
      </c>
      <c r="X19" s="160">
        <v>1</v>
      </c>
      <c r="Y19" s="169">
        <f t="shared" si="10"/>
        <v>0.1</v>
      </c>
      <c r="Z19" s="162">
        <v>8</v>
      </c>
      <c r="AA19" s="180">
        <f t="shared" si="11"/>
        <v>4.5325779036827192E-3</v>
      </c>
      <c r="AB19" s="179">
        <f t="shared" si="12"/>
        <v>0.8</v>
      </c>
      <c r="AC19" s="203">
        <f>INDEX(Cantidades!$J$4:$J$49, MATCH(L19,Cantidades!$B$4:$B$49,0))</f>
        <v>12</v>
      </c>
    </row>
    <row r="20" spans="1:29" s="1" customFormat="1" x14ac:dyDescent="0.25">
      <c r="A20" s="106">
        <v>10</v>
      </c>
      <c r="B20" s="159" t="s">
        <v>8151</v>
      </c>
      <c r="C20" s="170" t="s">
        <v>3169</v>
      </c>
      <c r="D20" s="171" t="s">
        <v>3175</v>
      </c>
      <c r="E20" s="159">
        <v>10</v>
      </c>
      <c r="F20" s="159" t="s">
        <v>3185</v>
      </c>
      <c r="G20" s="148" t="str">
        <f t="shared" ref="G20:G21" si="19">IF(F20="0.22 KV", "BT", "MT/AT")</f>
        <v>BT</v>
      </c>
      <c r="H20" s="160" t="s">
        <v>3143</v>
      </c>
      <c r="I20" s="162" t="s">
        <v>3166</v>
      </c>
      <c r="J20" s="162" t="s">
        <v>3166</v>
      </c>
      <c r="K20" s="163" t="s">
        <v>3143</v>
      </c>
      <c r="L20" s="201" t="s">
        <v>5741</v>
      </c>
      <c r="M20" s="161" t="str">
        <f>INDEX(RESUMEN!$D$17:$D$5475, MATCH(L20,RESUMEN!$C$17:$C$5475,0))</f>
        <v>POSTE DE CONCRETO ARMADO DE 11/200/120/285</v>
      </c>
      <c r="N20" s="183">
        <f>INDEX(RESUMEN!$G$17:$G$5475, MATCH(L20,RESUMEN!$C$17:$C$5475,0))</f>
        <v>206.03</v>
      </c>
      <c r="O20" s="160">
        <f t="shared" si="2"/>
        <v>0.77</v>
      </c>
      <c r="P20" s="164">
        <f t="shared" si="3"/>
        <v>364.67310000000003</v>
      </c>
      <c r="Q20" s="160">
        <v>0</v>
      </c>
      <c r="R20" s="160">
        <f t="shared" si="4"/>
        <v>7.2000000000000008E-2</v>
      </c>
      <c r="S20" s="165">
        <f t="shared" si="5"/>
        <v>2.1880386000000005</v>
      </c>
      <c r="T20" s="166">
        <f t="shared" si="6"/>
        <v>0.2</v>
      </c>
      <c r="U20" s="167">
        <f t="shared" si="7"/>
        <v>0.43760772000000014</v>
      </c>
      <c r="V20" s="165">
        <f t="shared" si="8"/>
        <v>0.14725336301388503</v>
      </c>
      <c r="W20" s="168">
        <f t="shared" si="9"/>
        <v>0.1</v>
      </c>
      <c r="X20" s="160">
        <v>1</v>
      </c>
      <c r="Y20" s="169">
        <f t="shared" si="10"/>
        <v>0.1</v>
      </c>
      <c r="Z20" s="162">
        <v>18</v>
      </c>
      <c r="AA20" s="180">
        <f t="shared" si="11"/>
        <v>1.0198300283286119E-2</v>
      </c>
      <c r="AB20" s="179">
        <f t="shared" si="12"/>
        <v>1.8</v>
      </c>
      <c r="AC20" s="203">
        <f>INDEX(Cantidades!$J$4:$J$49, MATCH(L20,Cantidades!$B$4:$B$49,0))</f>
        <v>10</v>
      </c>
    </row>
    <row r="21" spans="1:29" s="1" customFormat="1" x14ac:dyDescent="0.25">
      <c r="A21" s="106">
        <v>11</v>
      </c>
      <c r="B21" s="159" t="s">
        <v>8151</v>
      </c>
      <c r="C21" s="170" t="s">
        <v>3169</v>
      </c>
      <c r="D21" s="171" t="s">
        <v>3175</v>
      </c>
      <c r="E21" s="159">
        <v>11</v>
      </c>
      <c r="F21" s="159" t="s">
        <v>3183</v>
      </c>
      <c r="G21" s="148" t="str">
        <f t="shared" si="19"/>
        <v>MT/AT</v>
      </c>
      <c r="H21" s="160" t="s">
        <v>3143</v>
      </c>
      <c r="I21" s="162" t="s">
        <v>3166</v>
      </c>
      <c r="J21" s="162" t="s">
        <v>3166</v>
      </c>
      <c r="K21" s="163" t="s">
        <v>3143</v>
      </c>
      <c r="L21" s="201" t="s">
        <v>5741</v>
      </c>
      <c r="M21" s="161" t="str">
        <f>INDEX(RESUMEN!$D$17:$D$5475, MATCH(L21,RESUMEN!$C$17:$C$5475,0))</f>
        <v>POSTE DE CONCRETO ARMADO DE 11/200/120/285</v>
      </c>
      <c r="N21" s="183">
        <f>INDEX(RESUMEN!$G$17:$G$5475, MATCH(L21,RESUMEN!$C$17:$C$5475,0))</f>
        <v>206.03</v>
      </c>
      <c r="O21" s="160">
        <f t="shared" si="2"/>
        <v>0.84299999999999997</v>
      </c>
      <c r="P21" s="164">
        <f t="shared" si="3"/>
        <v>379.71328999999997</v>
      </c>
      <c r="Q21" s="160">
        <v>0</v>
      </c>
      <c r="R21" s="160">
        <f t="shared" si="4"/>
        <v>0.13400000000000001</v>
      </c>
      <c r="S21" s="165">
        <f t="shared" si="5"/>
        <v>4.240131738333333</v>
      </c>
      <c r="T21" s="166">
        <f t="shared" si="6"/>
        <v>0.183</v>
      </c>
      <c r="U21" s="167">
        <f t="shared" si="7"/>
        <v>0.77594410811499992</v>
      </c>
      <c r="V21" s="165">
        <f t="shared" si="8"/>
        <v>0.26110229369523763</v>
      </c>
      <c r="W21" s="168">
        <f t="shared" si="9"/>
        <v>0.3</v>
      </c>
      <c r="X21" s="160">
        <v>1</v>
      </c>
      <c r="Y21" s="169">
        <f t="shared" si="10"/>
        <v>0.3</v>
      </c>
      <c r="Z21" s="162">
        <v>1</v>
      </c>
      <c r="AA21" s="180">
        <f t="shared" si="11"/>
        <v>5.6657223796033991E-4</v>
      </c>
      <c r="AB21" s="179">
        <f t="shared" si="12"/>
        <v>0.3</v>
      </c>
      <c r="AC21" s="203">
        <v>1</v>
      </c>
    </row>
    <row r="22" spans="1:29" s="1" customFormat="1" x14ac:dyDescent="0.25">
      <c r="A22" s="106">
        <v>12</v>
      </c>
      <c r="B22" s="159" t="s">
        <v>8151</v>
      </c>
      <c r="C22" s="170" t="s">
        <v>3169</v>
      </c>
      <c r="D22" s="171" t="s">
        <v>3175</v>
      </c>
      <c r="E22" s="159">
        <v>10</v>
      </c>
      <c r="F22" s="159" t="s">
        <v>3185</v>
      </c>
      <c r="G22" s="148" t="str">
        <f t="shared" ref="G22:G37" si="20">IF(F22="0.22 KV", "BT", "MT/AT")</f>
        <v>BT</v>
      </c>
      <c r="H22" s="160" t="s">
        <v>3143</v>
      </c>
      <c r="I22" s="162" t="s">
        <v>3166</v>
      </c>
      <c r="J22" s="162" t="s">
        <v>3166</v>
      </c>
      <c r="K22" s="163" t="s">
        <v>3143</v>
      </c>
      <c r="L22" s="91" t="s">
        <v>5743</v>
      </c>
      <c r="M22" s="161" t="str">
        <f>INDEX(RESUMEN!$D$17:$D$5475, MATCH(L22,RESUMEN!$C$17:$C$5475,0))</f>
        <v>POSTE DE CONCRETO ARMADO DE 11/300/120/285</v>
      </c>
      <c r="N22" s="183">
        <f>INDEX(RESUMEN!$G$17:$G$5475, MATCH(L22,RESUMEN!$C$17:$C$5475,0))</f>
        <v>250.13</v>
      </c>
      <c r="O22" s="160">
        <f t="shared" si="2"/>
        <v>0.77</v>
      </c>
      <c r="P22" s="164">
        <f t="shared" si="3"/>
        <v>442.73009999999999</v>
      </c>
      <c r="Q22" s="160">
        <v>0</v>
      </c>
      <c r="R22" s="160">
        <f t="shared" si="4"/>
        <v>7.2000000000000008E-2</v>
      </c>
      <c r="S22" s="165">
        <f t="shared" si="5"/>
        <v>2.6563806000000003</v>
      </c>
      <c r="T22" s="166">
        <f t="shared" si="6"/>
        <v>0.2</v>
      </c>
      <c r="U22" s="167">
        <f t="shared" si="7"/>
        <v>0.53127612000000013</v>
      </c>
      <c r="V22" s="165">
        <f t="shared" si="8"/>
        <v>0.17877242969792292</v>
      </c>
      <c r="W22" s="168">
        <f t="shared" si="9"/>
        <v>0.2</v>
      </c>
      <c r="X22" s="160">
        <v>1</v>
      </c>
      <c r="Y22" s="169">
        <f t="shared" si="10"/>
        <v>0.2</v>
      </c>
      <c r="Z22" s="162">
        <v>8</v>
      </c>
      <c r="AA22" s="180">
        <f t="shared" si="11"/>
        <v>4.5325779036827192E-3</v>
      </c>
      <c r="AB22" s="179">
        <f t="shared" si="12"/>
        <v>1.6</v>
      </c>
      <c r="AC22" s="203">
        <f>INDEX(Cantidades!$J$4:$J$49, MATCH(L22,Cantidades!$B$4:$B$49,0))</f>
        <v>8</v>
      </c>
    </row>
    <row r="23" spans="1:29" s="1" customFormat="1" x14ac:dyDescent="0.25">
      <c r="A23" s="106">
        <v>13</v>
      </c>
      <c r="B23" s="159" t="s">
        <v>8151</v>
      </c>
      <c r="C23" s="170" t="s">
        <v>3169</v>
      </c>
      <c r="D23" s="171" t="s">
        <v>3175</v>
      </c>
      <c r="E23" s="159">
        <v>12</v>
      </c>
      <c r="F23" s="159" t="s">
        <v>3185</v>
      </c>
      <c r="G23" s="148" t="str">
        <f t="shared" si="20"/>
        <v>BT</v>
      </c>
      <c r="H23" s="160" t="s">
        <v>3143</v>
      </c>
      <c r="I23" s="162" t="s">
        <v>3166</v>
      </c>
      <c r="J23" s="162" t="s">
        <v>3166</v>
      </c>
      <c r="K23" s="163" t="s">
        <v>3143</v>
      </c>
      <c r="L23" s="201" t="s">
        <v>5749</v>
      </c>
      <c r="M23" s="161" t="str">
        <f>INDEX(RESUMEN!$D$17:$D$5475, MATCH(L23,RESUMEN!$C$17:$C$5475,0))</f>
        <v>POSTE DE CONCRETO ARMADO DE 12/200/120/300</v>
      </c>
      <c r="N23" s="183">
        <f>INDEX(RESUMEN!$G$17:$G$5475, MATCH(L23,RESUMEN!$C$17:$C$5475,0))</f>
        <v>230.4</v>
      </c>
      <c r="O23" s="160">
        <f t="shared" si="2"/>
        <v>0.77</v>
      </c>
      <c r="P23" s="164">
        <f t="shared" si="3"/>
        <v>407.80799999999999</v>
      </c>
      <c r="Q23" s="160">
        <v>0</v>
      </c>
      <c r="R23" s="160">
        <f t="shared" si="4"/>
        <v>7.2000000000000008E-2</v>
      </c>
      <c r="S23" s="165">
        <f t="shared" si="5"/>
        <v>2.4468480000000001</v>
      </c>
      <c r="T23" s="166">
        <f t="shared" si="6"/>
        <v>0.2</v>
      </c>
      <c r="U23" s="167">
        <f t="shared" si="7"/>
        <v>0.48936960000000007</v>
      </c>
      <c r="V23" s="165">
        <f t="shared" si="8"/>
        <v>0.16467104226762661</v>
      </c>
      <c r="W23" s="168">
        <f t="shared" si="9"/>
        <v>0.2</v>
      </c>
      <c r="X23" s="160">
        <v>1</v>
      </c>
      <c r="Y23" s="169">
        <f t="shared" si="10"/>
        <v>0.2</v>
      </c>
      <c r="Z23" s="162">
        <v>118</v>
      </c>
      <c r="AA23" s="180">
        <f t="shared" si="11"/>
        <v>6.6855524079320119E-2</v>
      </c>
      <c r="AB23" s="179">
        <f t="shared" si="12"/>
        <v>23.6</v>
      </c>
      <c r="AC23" s="203">
        <f>INDEX(Cantidades!$J$4:$J$49, MATCH(L23,Cantidades!$B$4:$B$49,0))</f>
        <v>130</v>
      </c>
    </row>
    <row r="24" spans="1:29" s="1" customFormat="1" x14ac:dyDescent="0.25">
      <c r="A24" s="106">
        <v>14</v>
      </c>
      <c r="B24" s="159" t="s">
        <v>8151</v>
      </c>
      <c r="C24" s="170" t="s">
        <v>3169</v>
      </c>
      <c r="D24" s="171" t="s">
        <v>3175</v>
      </c>
      <c r="E24" s="159">
        <v>12</v>
      </c>
      <c r="F24" s="159" t="s">
        <v>3183</v>
      </c>
      <c r="G24" s="148" t="str">
        <f t="shared" si="20"/>
        <v>MT/AT</v>
      </c>
      <c r="H24" s="160" t="s">
        <v>3143</v>
      </c>
      <c r="I24" s="162" t="s">
        <v>3166</v>
      </c>
      <c r="J24" s="162" t="s">
        <v>3166</v>
      </c>
      <c r="K24" s="163" t="s">
        <v>3143</v>
      </c>
      <c r="L24" s="201" t="s">
        <v>5749</v>
      </c>
      <c r="M24" s="161" t="str">
        <f>INDEX(RESUMEN!$D$17:$D$5475, MATCH(L24,RESUMEN!$C$17:$C$5475,0))</f>
        <v>POSTE DE CONCRETO ARMADO DE 12/200/120/300</v>
      </c>
      <c r="N24" s="183">
        <f>INDEX(RESUMEN!$G$17:$G$5475, MATCH(L24,RESUMEN!$C$17:$C$5475,0))</f>
        <v>230.4</v>
      </c>
      <c r="O24" s="160">
        <f t="shared" si="2"/>
        <v>0.84299999999999997</v>
      </c>
      <c r="P24" s="164">
        <f t="shared" si="3"/>
        <v>424.62720000000002</v>
      </c>
      <c r="Q24" s="160">
        <v>0</v>
      </c>
      <c r="R24" s="160">
        <f t="shared" si="4"/>
        <v>0.13400000000000001</v>
      </c>
      <c r="S24" s="165">
        <f t="shared" si="5"/>
        <v>4.7416704000000003</v>
      </c>
      <c r="T24" s="166">
        <f t="shared" si="6"/>
        <v>0.183</v>
      </c>
      <c r="U24" s="167">
        <f t="shared" si="7"/>
        <v>0.86772568319999999</v>
      </c>
      <c r="V24" s="165">
        <f t="shared" si="8"/>
        <v>0.29198645084396813</v>
      </c>
      <c r="W24" s="168">
        <f t="shared" si="9"/>
        <v>0.3</v>
      </c>
      <c r="X24" s="160">
        <v>1</v>
      </c>
      <c r="Y24" s="169">
        <f t="shared" si="10"/>
        <v>0.3</v>
      </c>
      <c r="Z24" s="162">
        <v>75</v>
      </c>
      <c r="AA24" s="180">
        <f t="shared" si="11"/>
        <v>4.2492917847025496E-2</v>
      </c>
      <c r="AB24" s="179">
        <f t="shared" si="12"/>
        <v>22.5</v>
      </c>
      <c r="AC24" s="203">
        <v>11</v>
      </c>
    </row>
    <row r="25" spans="1:29" s="1" customFormat="1" x14ac:dyDescent="0.25">
      <c r="A25" s="106">
        <v>15</v>
      </c>
      <c r="B25" s="159" t="s">
        <v>8151</v>
      </c>
      <c r="C25" s="170" t="s">
        <v>3169</v>
      </c>
      <c r="D25" s="171" t="s">
        <v>3175</v>
      </c>
      <c r="E25" s="159">
        <v>12</v>
      </c>
      <c r="F25" s="159" t="s">
        <v>8191</v>
      </c>
      <c r="G25" s="148" t="str">
        <f t="shared" si="20"/>
        <v>MT/AT</v>
      </c>
      <c r="H25" s="160" t="s">
        <v>3143</v>
      </c>
      <c r="I25" s="162" t="s">
        <v>3166</v>
      </c>
      <c r="J25" s="162" t="s">
        <v>3166</v>
      </c>
      <c r="K25" s="163" t="s">
        <v>3143</v>
      </c>
      <c r="L25" s="91" t="s">
        <v>5751</v>
      </c>
      <c r="M25" s="161" t="str">
        <f>INDEX(RESUMEN!$D$17:$D$5475, MATCH(L25,RESUMEN!$C$17:$C$5475,0))</f>
        <v>POSTE DE CONCRETO ARMADO DE 12/300/150/330</v>
      </c>
      <c r="N25" s="183">
        <f>INDEX(RESUMEN!$G$17:$G$5475, MATCH(L25,RESUMEN!$C$17:$C$5475,0))</f>
        <v>281.68</v>
      </c>
      <c r="O25" s="160">
        <f t="shared" si="2"/>
        <v>0.84299999999999997</v>
      </c>
      <c r="P25" s="164">
        <f t="shared" si="3"/>
        <v>519.13624000000004</v>
      </c>
      <c r="Q25" s="160">
        <v>0</v>
      </c>
      <c r="R25" s="160">
        <f t="shared" si="4"/>
        <v>0.13400000000000001</v>
      </c>
      <c r="S25" s="165">
        <f t="shared" si="5"/>
        <v>5.7970213466666678</v>
      </c>
      <c r="T25" s="166">
        <f t="shared" si="6"/>
        <v>0.183</v>
      </c>
      <c r="U25" s="167">
        <f t="shared" si="7"/>
        <v>1.0608549064400001</v>
      </c>
      <c r="V25" s="165">
        <f t="shared" si="8"/>
        <v>0.35697371299361524</v>
      </c>
      <c r="W25" s="168">
        <f t="shared" si="9"/>
        <v>0.4</v>
      </c>
      <c r="X25" s="160">
        <v>1</v>
      </c>
      <c r="Y25" s="169">
        <f t="shared" si="10"/>
        <v>0.4</v>
      </c>
      <c r="Z25" s="162">
        <v>25</v>
      </c>
      <c r="AA25" s="180">
        <f t="shared" si="11"/>
        <v>1.4164305949008499E-2</v>
      </c>
      <c r="AB25" s="179">
        <f t="shared" si="12"/>
        <v>10</v>
      </c>
      <c r="AC25" s="203">
        <f>INDEX(Cantidades!$J$4:$J$49, MATCH(L25,Cantidades!$B$4:$B$49,0))</f>
        <v>212</v>
      </c>
    </row>
    <row r="26" spans="1:29" s="1" customFormat="1" x14ac:dyDescent="0.25">
      <c r="A26" s="106">
        <v>16</v>
      </c>
      <c r="B26" s="159" t="s">
        <v>8151</v>
      </c>
      <c r="C26" s="170" t="s">
        <v>3169</v>
      </c>
      <c r="D26" s="171" t="s">
        <v>3175</v>
      </c>
      <c r="E26" s="159">
        <v>12</v>
      </c>
      <c r="F26" s="159" t="s">
        <v>3185</v>
      </c>
      <c r="G26" s="148" t="str">
        <f t="shared" si="20"/>
        <v>BT</v>
      </c>
      <c r="H26" s="160" t="s">
        <v>3143</v>
      </c>
      <c r="I26" s="162" t="s">
        <v>3166</v>
      </c>
      <c r="J26" s="162" t="s">
        <v>3166</v>
      </c>
      <c r="K26" s="163" t="s">
        <v>3143</v>
      </c>
      <c r="L26" s="201" t="s">
        <v>5753</v>
      </c>
      <c r="M26" s="161" t="str">
        <f>INDEX(RESUMEN!$D$17:$D$5475, MATCH(L26,RESUMEN!$C$17:$C$5475,0))</f>
        <v>POSTE DE CONCRETO ARMADO DE 12/400/150/330</v>
      </c>
      <c r="N26" s="183">
        <f>INDEX(RESUMEN!$G$17:$G$5475, MATCH(L26,RESUMEN!$C$17:$C$5475,0))</f>
        <v>305.79000000000002</v>
      </c>
      <c r="O26" s="160">
        <f t="shared" si="2"/>
        <v>0.77</v>
      </c>
      <c r="P26" s="164">
        <f t="shared" si="3"/>
        <v>541.24830000000009</v>
      </c>
      <c r="Q26" s="160">
        <v>0</v>
      </c>
      <c r="R26" s="160">
        <f t="shared" si="4"/>
        <v>7.2000000000000008E-2</v>
      </c>
      <c r="S26" s="165">
        <f t="shared" si="5"/>
        <v>3.2474898000000008</v>
      </c>
      <c r="T26" s="166">
        <f t="shared" si="6"/>
        <v>0.2</v>
      </c>
      <c r="U26" s="167">
        <f t="shared" si="7"/>
        <v>0.64949796000000015</v>
      </c>
      <c r="V26" s="165">
        <f t="shared" si="8"/>
        <v>0.21855363721795809</v>
      </c>
      <c r="W26" s="168">
        <f t="shared" si="9"/>
        <v>0.2</v>
      </c>
      <c r="X26" s="160">
        <v>1</v>
      </c>
      <c r="Y26" s="169">
        <f t="shared" si="10"/>
        <v>0.2</v>
      </c>
      <c r="Z26" s="162">
        <v>29</v>
      </c>
      <c r="AA26" s="180">
        <f t="shared" si="11"/>
        <v>1.643059490084986E-2</v>
      </c>
      <c r="AB26" s="179">
        <f t="shared" si="12"/>
        <v>5.8000000000000007</v>
      </c>
      <c r="AC26" s="203">
        <v>20</v>
      </c>
    </row>
    <row r="27" spans="1:29" s="1" customFormat="1" x14ac:dyDescent="0.25">
      <c r="A27" s="106">
        <v>17</v>
      </c>
      <c r="B27" s="159" t="s">
        <v>8151</v>
      </c>
      <c r="C27" s="170" t="s">
        <v>3169</v>
      </c>
      <c r="D27" s="171" t="s">
        <v>3175</v>
      </c>
      <c r="E27" s="159">
        <v>12</v>
      </c>
      <c r="F27" s="159" t="s">
        <v>8191</v>
      </c>
      <c r="G27" s="148" t="str">
        <f t="shared" si="20"/>
        <v>MT/AT</v>
      </c>
      <c r="H27" s="160" t="s">
        <v>3143</v>
      </c>
      <c r="I27" s="162" t="s">
        <v>3166</v>
      </c>
      <c r="J27" s="162" t="s">
        <v>3166</v>
      </c>
      <c r="K27" s="163" t="s">
        <v>3143</v>
      </c>
      <c r="L27" s="201" t="s">
        <v>5753</v>
      </c>
      <c r="M27" s="161" t="str">
        <f>INDEX(RESUMEN!$D$17:$D$5475, MATCH(L27,RESUMEN!$C$17:$C$5475,0))</f>
        <v>POSTE DE CONCRETO ARMADO DE 12/400/150/330</v>
      </c>
      <c r="N27" s="183">
        <f>INDEX(RESUMEN!$G$17:$G$5475, MATCH(L27,RESUMEN!$C$17:$C$5475,0))</f>
        <v>305.79000000000002</v>
      </c>
      <c r="O27" s="160">
        <f t="shared" si="2"/>
        <v>0.84299999999999997</v>
      </c>
      <c r="P27" s="164">
        <f t="shared" si="3"/>
        <v>563.57096999999999</v>
      </c>
      <c r="Q27" s="160">
        <v>0</v>
      </c>
      <c r="R27" s="160">
        <f t="shared" si="4"/>
        <v>0.13400000000000001</v>
      </c>
      <c r="S27" s="165">
        <f t="shared" si="5"/>
        <v>6.2932091650000004</v>
      </c>
      <c r="T27" s="166">
        <f t="shared" si="6"/>
        <v>0.183</v>
      </c>
      <c r="U27" s="167">
        <f t="shared" si="7"/>
        <v>1.151657277195</v>
      </c>
      <c r="V27" s="165">
        <f t="shared" si="8"/>
        <v>0.387528371543303</v>
      </c>
      <c r="W27" s="168">
        <f t="shared" si="9"/>
        <v>0.4</v>
      </c>
      <c r="X27" s="160">
        <v>1</v>
      </c>
      <c r="Y27" s="169">
        <f t="shared" si="10"/>
        <v>0.4</v>
      </c>
      <c r="Z27" s="162">
        <v>105</v>
      </c>
      <c r="AA27" s="180">
        <f t="shared" si="11"/>
        <v>5.9490084985835696E-2</v>
      </c>
      <c r="AB27" s="179">
        <f t="shared" si="12"/>
        <v>42</v>
      </c>
      <c r="AC27" s="203">
        <f>INDEX(Cantidades!$J$4:$J$49, MATCH(L27,Cantidades!$B$4:$B$49,0))</f>
        <v>100</v>
      </c>
    </row>
    <row r="28" spans="1:29" s="1" customFormat="1" x14ac:dyDescent="0.25">
      <c r="A28" s="106">
        <v>18</v>
      </c>
      <c r="B28" s="159" t="s">
        <v>8151</v>
      </c>
      <c r="C28" s="170" t="s">
        <v>3169</v>
      </c>
      <c r="D28" s="171" t="s">
        <v>3175</v>
      </c>
      <c r="E28" s="159">
        <v>13</v>
      </c>
      <c r="F28" s="159" t="s">
        <v>3185</v>
      </c>
      <c r="G28" s="148" t="str">
        <f t="shared" si="20"/>
        <v>BT</v>
      </c>
      <c r="H28" s="160" t="s">
        <v>3143</v>
      </c>
      <c r="I28" s="162" t="s">
        <v>3166</v>
      </c>
      <c r="J28" s="162" t="s">
        <v>3166</v>
      </c>
      <c r="K28" s="163" t="s">
        <v>3143</v>
      </c>
      <c r="L28" s="201" t="s">
        <v>5755</v>
      </c>
      <c r="M28" s="161" t="str">
        <f>INDEX(RESUMEN!$D$17:$D$5475, MATCH(L28,RESUMEN!$C$17:$C$5475,0))</f>
        <v>POSTE DE CONCRETO ARMADO DE 13/200/140/335</v>
      </c>
      <c r="N28" s="183">
        <f>INDEX(RESUMEN!$G$17:$G$5475, MATCH(L28,RESUMEN!$C$17:$C$5475,0))</f>
        <v>255.39</v>
      </c>
      <c r="O28" s="160">
        <f t="shared" si="2"/>
        <v>0.77</v>
      </c>
      <c r="P28" s="164">
        <f t="shared" si="3"/>
        <v>452.0403</v>
      </c>
      <c r="Q28" s="160">
        <v>0</v>
      </c>
      <c r="R28" s="160">
        <f t="shared" si="4"/>
        <v>7.2000000000000008E-2</v>
      </c>
      <c r="S28" s="165">
        <f t="shared" si="5"/>
        <v>2.7122418000000006</v>
      </c>
      <c r="T28" s="166">
        <f t="shared" si="6"/>
        <v>0.2</v>
      </c>
      <c r="U28" s="167">
        <f t="shared" si="7"/>
        <v>0.54244836000000018</v>
      </c>
      <c r="V28" s="165">
        <f t="shared" si="8"/>
        <v>0.18253184672191478</v>
      </c>
      <c r="W28" s="168">
        <f t="shared" si="9"/>
        <v>0.2</v>
      </c>
      <c r="X28" s="160">
        <v>1</v>
      </c>
      <c r="Y28" s="169">
        <f t="shared" si="10"/>
        <v>0.2</v>
      </c>
      <c r="Z28" s="162">
        <v>20</v>
      </c>
      <c r="AA28" s="180">
        <f t="shared" si="11"/>
        <v>1.1331444759206799E-2</v>
      </c>
      <c r="AB28" s="179">
        <f t="shared" si="12"/>
        <v>4</v>
      </c>
      <c r="AC28" s="203">
        <f>INDEX(Cantidades!$J$4:$J$49, MATCH(L28,Cantidades!$B$4:$B$49,0))</f>
        <v>20</v>
      </c>
    </row>
    <row r="29" spans="1:29" s="1" customFormat="1" x14ac:dyDescent="0.25">
      <c r="A29" s="106">
        <v>19</v>
      </c>
      <c r="B29" s="159" t="s">
        <v>8151</v>
      </c>
      <c r="C29" s="170" t="s">
        <v>3169</v>
      </c>
      <c r="D29" s="171" t="s">
        <v>3175</v>
      </c>
      <c r="E29" s="159">
        <v>13</v>
      </c>
      <c r="F29" s="159" t="s">
        <v>3183</v>
      </c>
      <c r="G29" s="148" t="str">
        <f t="shared" si="20"/>
        <v>MT/AT</v>
      </c>
      <c r="H29" s="160" t="s">
        <v>3143</v>
      </c>
      <c r="I29" s="162" t="s">
        <v>3166</v>
      </c>
      <c r="J29" s="162" t="s">
        <v>3166</v>
      </c>
      <c r="K29" s="163" t="s">
        <v>3143</v>
      </c>
      <c r="L29" s="201" t="s">
        <v>5755</v>
      </c>
      <c r="M29" s="161" t="str">
        <f>INDEX(RESUMEN!$D$17:$D$5475, MATCH(L29,RESUMEN!$C$17:$C$5475,0))</f>
        <v>POSTE DE CONCRETO ARMADO DE 13/200/140/335</v>
      </c>
      <c r="N29" s="183">
        <f>INDEX(RESUMEN!$G$17:$G$5475, MATCH(L29,RESUMEN!$C$17:$C$5475,0))</f>
        <v>255.39</v>
      </c>
      <c r="O29" s="160">
        <f t="shared" si="2"/>
        <v>0.84299999999999997</v>
      </c>
      <c r="P29" s="164">
        <f t="shared" si="3"/>
        <v>470.68376999999998</v>
      </c>
      <c r="Q29" s="160">
        <v>0</v>
      </c>
      <c r="R29" s="160">
        <f t="shared" si="4"/>
        <v>0.13400000000000001</v>
      </c>
      <c r="S29" s="165">
        <f t="shared" si="5"/>
        <v>5.2559687649999995</v>
      </c>
      <c r="T29" s="166">
        <f t="shared" si="6"/>
        <v>0.183</v>
      </c>
      <c r="U29" s="167">
        <f t="shared" si="7"/>
        <v>0.96184228399499994</v>
      </c>
      <c r="V29" s="165">
        <f t="shared" si="8"/>
        <v>0.32365633542118494</v>
      </c>
      <c r="W29" s="168">
        <f t="shared" si="9"/>
        <v>0.3</v>
      </c>
      <c r="X29" s="160">
        <v>1</v>
      </c>
      <c r="Y29" s="169">
        <f t="shared" si="10"/>
        <v>0.3</v>
      </c>
      <c r="Z29" s="162">
        <v>1</v>
      </c>
      <c r="AA29" s="180">
        <f t="shared" si="11"/>
        <v>5.6657223796033991E-4</v>
      </c>
      <c r="AB29" s="179">
        <f t="shared" si="12"/>
        <v>0.3</v>
      </c>
      <c r="AC29" s="203">
        <v>1</v>
      </c>
    </row>
    <row r="30" spans="1:29" s="1" customFormat="1" x14ac:dyDescent="0.25">
      <c r="A30" s="106">
        <v>20</v>
      </c>
      <c r="B30" s="159" t="s">
        <v>8151</v>
      </c>
      <c r="C30" s="170" t="s">
        <v>3169</v>
      </c>
      <c r="D30" s="171" t="s">
        <v>3175</v>
      </c>
      <c r="E30" s="159">
        <v>13</v>
      </c>
      <c r="F30" s="159" t="s">
        <v>3185</v>
      </c>
      <c r="G30" s="148" t="str">
        <f t="shared" si="20"/>
        <v>BT</v>
      </c>
      <c r="H30" s="160" t="s">
        <v>3143</v>
      </c>
      <c r="I30" s="162" t="s">
        <v>3166</v>
      </c>
      <c r="J30" s="162" t="s">
        <v>3166</v>
      </c>
      <c r="K30" s="163" t="s">
        <v>3143</v>
      </c>
      <c r="L30" s="201" t="s">
        <v>5757</v>
      </c>
      <c r="M30" s="161" t="str">
        <f>INDEX(RESUMEN!$D$17:$D$5475, MATCH(L30,RESUMEN!$C$17:$C$5475,0))</f>
        <v>POSTE DE CONCRETO ARMADO DE 13/300/150/345</v>
      </c>
      <c r="N30" s="183">
        <f>INDEX(RESUMEN!$G$17:$G$5475, MATCH(L30,RESUMEN!$C$17:$C$5475,0))</f>
        <v>314.14999999999998</v>
      </c>
      <c r="O30" s="160">
        <f t="shared" si="2"/>
        <v>0.77</v>
      </c>
      <c r="P30" s="164">
        <f t="shared" si="3"/>
        <v>556.04549999999995</v>
      </c>
      <c r="Q30" s="160">
        <v>0</v>
      </c>
      <c r="R30" s="160">
        <f t="shared" si="4"/>
        <v>7.2000000000000008E-2</v>
      </c>
      <c r="S30" s="165">
        <f t="shared" si="5"/>
        <v>3.3362730000000003</v>
      </c>
      <c r="T30" s="166">
        <f t="shared" si="6"/>
        <v>0.2</v>
      </c>
      <c r="U30" s="167">
        <f t="shared" si="7"/>
        <v>0.66725460000000014</v>
      </c>
      <c r="V30" s="165">
        <f t="shared" si="8"/>
        <v>0.22452868024468273</v>
      </c>
      <c r="W30" s="168">
        <f t="shared" si="9"/>
        <v>0.2</v>
      </c>
      <c r="X30" s="160">
        <v>1</v>
      </c>
      <c r="Y30" s="169">
        <f t="shared" si="10"/>
        <v>0.2</v>
      </c>
      <c r="Z30" s="162">
        <v>141</v>
      </c>
      <c r="AA30" s="180">
        <f t="shared" si="11"/>
        <v>7.9886685552407938E-2</v>
      </c>
      <c r="AB30" s="179">
        <f t="shared" si="12"/>
        <v>28.200000000000003</v>
      </c>
      <c r="AC30" s="203">
        <f>INDEX(Cantidades!$J$4:$J$49, MATCH(L30,Cantidades!$B$4:$B$49,0))</f>
        <v>131</v>
      </c>
    </row>
    <row r="31" spans="1:29" s="1" customFormat="1" x14ac:dyDescent="0.25">
      <c r="A31" s="106">
        <v>21</v>
      </c>
      <c r="B31" s="159" t="s">
        <v>8151</v>
      </c>
      <c r="C31" s="170" t="s">
        <v>3169</v>
      </c>
      <c r="D31" s="171" t="s">
        <v>3175</v>
      </c>
      <c r="E31" s="159">
        <v>13</v>
      </c>
      <c r="F31" s="159" t="s">
        <v>8191</v>
      </c>
      <c r="G31" s="148" t="str">
        <f t="shared" si="20"/>
        <v>MT/AT</v>
      </c>
      <c r="H31" s="160" t="s">
        <v>3143</v>
      </c>
      <c r="I31" s="162" t="s">
        <v>3166</v>
      </c>
      <c r="J31" s="162" t="s">
        <v>3166</v>
      </c>
      <c r="K31" s="163" t="s">
        <v>3143</v>
      </c>
      <c r="L31" s="201" t="s">
        <v>5757</v>
      </c>
      <c r="M31" s="161" t="str">
        <f>INDEX(RESUMEN!$D$17:$D$5475, MATCH(L31,RESUMEN!$C$17:$C$5475,0))</f>
        <v>POSTE DE CONCRETO ARMADO DE 13/300/150/345</v>
      </c>
      <c r="N31" s="183">
        <f>INDEX(RESUMEN!$G$17:$G$5475, MATCH(L31,RESUMEN!$C$17:$C$5475,0))</f>
        <v>314.14999999999998</v>
      </c>
      <c r="O31" s="160">
        <f t="shared" si="2"/>
        <v>0.84299999999999997</v>
      </c>
      <c r="P31" s="164">
        <f t="shared" si="3"/>
        <v>578.97844999999995</v>
      </c>
      <c r="Q31" s="160">
        <v>0</v>
      </c>
      <c r="R31" s="160">
        <f t="shared" si="4"/>
        <v>0.13400000000000001</v>
      </c>
      <c r="S31" s="165">
        <f t="shared" si="5"/>
        <v>6.4652593583333333</v>
      </c>
      <c r="T31" s="166">
        <f t="shared" si="6"/>
        <v>0.183</v>
      </c>
      <c r="U31" s="167">
        <f t="shared" si="7"/>
        <v>1.183142462575</v>
      </c>
      <c r="V31" s="165">
        <f t="shared" si="8"/>
        <v>0.39812301880482892</v>
      </c>
      <c r="W31" s="168">
        <f t="shared" si="9"/>
        <v>0.4</v>
      </c>
      <c r="X31" s="160">
        <v>1</v>
      </c>
      <c r="Y31" s="169">
        <f t="shared" si="10"/>
        <v>0.4</v>
      </c>
      <c r="Z31" s="162">
        <v>82</v>
      </c>
      <c r="AA31" s="180">
        <f t="shared" si="11"/>
        <v>4.6458923512747878E-2</v>
      </c>
      <c r="AB31" s="179">
        <f t="shared" si="12"/>
        <v>32.800000000000004</v>
      </c>
      <c r="AC31" s="203">
        <v>92</v>
      </c>
    </row>
    <row r="32" spans="1:29" s="1" customFormat="1" x14ac:dyDescent="0.25">
      <c r="A32" s="106">
        <v>22</v>
      </c>
      <c r="B32" s="159" t="s">
        <v>8151</v>
      </c>
      <c r="C32" s="170" t="s">
        <v>3169</v>
      </c>
      <c r="D32" s="171" t="s">
        <v>3175</v>
      </c>
      <c r="E32" s="159">
        <v>13</v>
      </c>
      <c r="F32" s="159" t="s">
        <v>8191</v>
      </c>
      <c r="G32" s="148" t="str">
        <f t="shared" si="20"/>
        <v>MT/AT</v>
      </c>
      <c r="H32" s="160" t="s">
        <v>3143</v>
      </c>
      <c r="I32" s="162" t="s">
        <v>3166</v>
      </c>
      <c r="J32" s="162" t="s">
        <v>3166</v>
      </c>
      <c r="K32" s="163" t="s">
        <v>3143</v>
      </c>
      <c r="L32" s="115" t="s">
        <v>5759</v>
      </c>
      <c r="M32" s="161" t="str">
        <f>INDEX(RESUMEN!$D$17:$D$5475, MATCH(L32,RESUMEN!$C$17:$C$5475,0))</f>
        <v>POSTE DE CONCRETO ARMADO DE 13/400/150/345</v>
      </c>
      <c r="N32" s="183">
        <f>INDEX(RESUMEN!$G$17:$G$5475, MATCH(L32,RESUMEN!$C$17:$C$5475,0))</f>
        <v>364.69</v>
      </c>
      <c r="O32" s="160">
        <f t="shared" si="2"/>
        <v>0.84299999999999997</v>
      </c>
      <c r="P32" s="164">
        <f t="shared" si="3"/>
        <v>672.12366999999995</v>
      </c>
      <c r="Q32" s="160">
        <v>0</v>
      </c>
      <c r="R32" s="160">
        <f t="shared" si="4"/>
        <v>0.13400000000000001</v>
      </c>
      <c r="S32" s="165">
        <f t="shared" si="5"/>
        <v>7.5053809816666659</v>
      </c>
      <c r="T32" s="166">
        <f t="shared" si="6"/>
        <v>0.183</v>
      </c>
      <c r="U32" s="167">
        <f t="shared" si="7"/>
        <v>1.3734847196449997</v>
      </c>
      <c r="V32" s="165">
        <f t="shared" si="8"/>
        <v>0.46217247724950827</v>
      </c>
      <c r="W32" s="168">
        <f t="shared" si="9"/>
        <v>0.5</v>
      </c>
      <c r="X32" s="160">
        <v>1</v>
      </c>
      <c r="Y32" s="169">
        <f t="shared" si="10"/>
        <v>0.5</v>
      </c>
      <c r="Z32" s="162">
        <v>103</v>
      </c>
      <c r="AA32" s="180">
        <f t="shared" si="11"/>
        <v>5.8356940509915016E-2</v>
      </c>
      <c r="AB32" s="179">
        <f t="shared" si="12"/>
        <v>51.5</v>
      </c>
      <c r="AC32" s="203">
        <f>INDEX(Cantidades!$J$4:$J$49, MATCH(L32,Cantidades!$B$4:$B$49,0))</f>
        <v>10</v>
      </c>
    </row>
    <row r="33" spans="1:29" s="1" customFormat="1" x14ac:dyDescent="0.25">
      <c r="A33" s="106">
        <v>23</v>
      </c>
      <c r="B33" s="159" t="s">
        <v>8151</v>
      </c>
      <c r="C33" s="172" t="s">
        <v>3188</v>
      </c>
      <c r="D33" s="173" t="s">
        <v>3175</v>
      </c>
      <c r="E33" s="174">
        <v>14</v>
      </c>
      <c r="F33" s="159" t="s">
        <v>3183</v>
      </c>
      <c r="G33" s="148" t="str">
        <f t="shared" si="20"/>
        <v>MT/AT</v>
      </c>
      <c r="H33" s="160" t="s">
        <v>3143</v>
      </c>
      <c r="I33" s="162" t="s">
        <v>3166</v>
      </c>
      <c r="J33" s="162" t="s">
        <v>3166</v>
      </c>
      <c r="K33" s="163" t="s">
        <v>3143</v>
      </c>
      <c r="L33" s="115" t="s">
        <v>5763</v>
      </c>
      <c r="M33" s="161" t="str">
        <f>INDEX(RESUMEN!$D$17:$D$5475, MATCH(L33,RESUMEN!$C$17:$C$5475,0))</f>
        <v>POSTE DE CONCRETO ARMADO DE 15/200/135/360</v>
      </c>
      <c r="N33" s="183">
        <f>INDEX(RESUMEN!$G$17:$G$5475, MATCH(L33,RESUMEN!$C$17:$C$5475,0))</f>
        <v>306.98</v>
      </c>
      <c r="O33" s="160">
        <f t="shared" si="2"/>
        <v>0.84299999999999997</v>
      </c>
      <c r="P33" s="164">
        <f t="shared" si="3"/>
        <v>565.76414</v>
      </c>
      <c r="Q33" s="160">
        <v>0</v>
      </c>
      <c r="R33" s="160">
        <f t="shared" si="4"/>
        <v>0.13400000000000001</v>
      </c>
      <c r="S33" s="165">
        <f t="shared" si="5"/>
        <v>6.3176995633333339</v>
      </c>
      <c r="T33" s="166">
        <f t="shared" si="6"/>
        <v>0.183</v>
      </c>
      <c r="U33" s="167">
        <f t="shared" si="7"/>
        <v>1.1561390200900001</v>
      </c>
      <c r="V33" s="165">
        <f t="shared" si="8"/>
        <v>0.38903646128507524</v>
      </c>
      <c r="W33" s="168">
        <f t="shared" si="9"/>
        <v>0.4</v>
      </c>
      <c r="X33" s="160">
        <v>1</v>
      </c>
      <c r="Y33" s="169">
        <f t="shared" si="10"/>
        <v>0.4</v>
      </c>
      <c r="Z33" s="162">
        <v>1</v>
      </c>
      <c r="AA33" s="180">
        <f t="shared" si="11"/>
        <v>5.6657223796033991E-4</v>
      </c>
      <c r="AB33" s="179">
        <f t="shared" si="12"/>
        <v>0.4</v>
      </c>
      <c r="AC33" s="203">
        <f>INDEX(Cantidades!$J$4:$J$49, MATCH(L33,Cantidades!$B$4:$B$49,0))</f>
        <v>1</v>
      </c>
    </row>
    <row r="34" spans="1:29" s="1" customFormat="1" x14ac:dyDescent="0.25">
      <c r="A34" s="106">
        <v>24</v>
      </c>
      <c r="B34" s="159" t="s">
        <v>8151</v>
      </c>
      <c r="C34" s="172" t="s">
        <v>3169</v>
      </c>
      <c r="D34" s="173" t="s">
        <v>3175</v>
      </c>
      <c r="E34" s="174" t="s">
        <v>8200</v>
      </c>
      <c r="F34" s="159" t="s">
        <v>3185</v>
      </c>
      <c r="G34" s="148" t="str">
        <f t="shared" si="20"/>
        <v>BT</v>
      </c>
      <c r="H34" s="160" t="s">
        <v>3143</v>
      </c>
      <c r="I34" s="162" t="s">
        <v>3166</v>
      </c>
      <c r="J34" s="162" t="s">
        <v>3166</v>
      </c>
      <c r="K34" s="163" t="s">
        <v>3143</v>
      </c>
      <c r="L34" s="202" t="s">
        <v>5765</v>
      </c>
      <c r="M34" s="161" t="str">
        <f>INDEX(RESUMEN!$D$17:$D$5475, MATCH(L34,RESUMEN!$C$17:$C$5475,0))</f>
        <v>POSTE DE CONCRETO ARMADO DE 15/300/140/365</v>
      </c>
      <c r="N34" s="183">
        <f>INDEX(RESUMEN!$G$17:$G$5475, MATCH(L34,RESUMEN!$C$17:$C$5475,0))</f>
        <v>381.9</v>
      </c>
      <c r="O34" s="160">
        <f t="shared" si="2"/>
        <v>0.77</v>
      </c>
      <c r="P34" s="164">
        <f t="shared" si="3"/>
        <v>675.96299999999997</v>
      </c>
      <c r="Q34" s="160">
        <v>0</v>
      </c>
      <c r="R34" s="160">
        <f>IF(G34="BT", ($R$2), ($R$3))</f>
        <v>7.2000000000000008E-2</v>
      </c>
      <c r="S34" s="165">
        <f t="shared" si="5"/>
        <v>4.0557780000000001</v>
      </c>
      <c r="T34" s="166">
        <f t="shared" si="6"/>
        <v>0.2</v>
      </c>
      <c r="U34" s="167">
        <f t="shared" si="7"/>
        <v>0.81115560000000009</v>
      </c>
      <c r="V34" s="165">
        <f t="shared" si="8"/>
        <v>0.27295082917537583</v>
      </c>
      <c r="W34" s="168">
        <f t="shared" si="9"/>
        <v>0.3</v>
      </c>
      <c r="X34" s="160">
        <v>1</v>
      </c>
      <c r="Y34" s="169">
        <f t="shared" si="10"/>
        <v>0.3</v>
      </c>
      <c r="Z34" s="162">
        <v>5</v>
      </c>
      <c r="AA34" s="180">
        <f t="shared" si="11"/>
        <v>2.8328611898016999E-3</v>
      </c>
      <c r="AB34" s="179">
        <f t="shared" si="12"/>
        <v>1.5</v>
      </c>
      <c r="AC34" s="203">
        <v>3</v>
      </c>
    </row>
    <row r="35" spans="1:29" s="1" customFormat="1" x14ac:dyDescent="0.25">
      <c r="A35" s="106">
        <v>25</v>
      </c>
      <c r="B35" s="159" t="s">
        <v>8151</v>
      </c>
      <c r="C35" s="172" t="s">
        <v>3169</v>
      </c>
      <c r="D35" s="173" t="s">
        <v>3175</v>
      </c>
      <c r="E35" s="174">
        <v>14</v>
      </c>
      <c r="F35" s="159" t="s">
        <v>3183</v>
      </c>
      <c r="G35" s="148" t="str">
        <f t="shared" si="20"/>
        <v>MT/AT</v>
      </c>
      <c r="H35" s="160" t="s">
        <v>3143</v>
      </c>
      <c r="I35" s="162" t="s">
        <v>3166</v>
      </c>
      <c r="J35" s="162" t="s">
        <v>3166</v>
      </c>
      <c r="K35" s="163" t="s">
        <v>3143</v>
      </c>
      <c r="L35" s="202" t="s">
        <v>5765</v>
      </c>
      <c r="M35" s="161" t="str">
        <f>INDEX(RESUMEN!$D$17:$D$5475, MATCH(L35,RESUMEN!$C$17:$C$5475,0))</f>
        <v>POSTE DE CONCRETO ARMADO DE 15/300/140/365</v>
      </c>
      <c r="N35" s="183">
        <f>INDEX(RESUMEN!$G$17:$G$5475, MATCH(L35,RESUMEN!$C$17:$C$5475,0))</f>
        <v>381.9</v>
      </c>
      <c r="O35" s="160">
        <f t="shared" si="2"/>
        <v>0.84299999999999997</v>
      </c>
      <c r="P35" s="164">
        <f t="shared" si="3"/>
        <v>703.84169999999995</v>
      </c>
      <c r="Q35" s="160">
        <v>0</v>
      </c>
      <c r="R35" s="160">
        <f t="shared" si="4"/>
        <v>0.13400000000000001</v>
      </c>
      <c r="S35" s="165">
        <f t="shared" si="5"/>
        <v>7.8595656500000004</v>
      </c>
      <c r="T35" s="166">
        <f t="shared" si="6"/>
        <v>0.183</v>
      </c>
      <c r="U35" s="167">
        <f t="shared" si="7"/>
        <v>1.43830051395</v>
      </c>
      <c r="V35" s="165">
        <f t="shared" si="8"/>
        <v>0.48398274990152534</v>
      </c>
      <c r="W35" s="168">
        <f t="shared" si="9"/>
        <v>0.5</v>
      </c>
      <c r="X35" s="160">
        <v>1</v>
      </c>
      <c r="Y35" s="169">
        <f t="shared" si="10"/>
        <v>0.5</v>
      </c>
      <c r="Z35" s="162">
        <v>12</v>
      </c>
      <c r="AA35" s="180">
        <f t="shared" si="11"/>
        <v>6.7988668555240793E-3</v>
      </c>
      <c r="AB35" s="179">
        <f t="shared" si="12"/>
        <v>6</v>
      </c>
      <c r="AC35" s="203">
        <f>INDEX(Cantidades!$J$4:$J$49, MATCH(L35,Cantidades!$B$4:$B$49,0))</f>
        <v>7</v>
      </c>
    </row>
    <row r="36" spans="1:29" s="1" customFormat="1" x14ac:dyDescent="0.25">
      <c r="A36" s="106">
        <v>26</v>
      </c>
      <c r="B36" s="159" t="s">
        <v>8151</v>
      </c>
      <c r="C36" s="172" t="s">
        <v>3169</v>
      </c>
      <c r="D36" s="173" t="s">
        <v>3175</v>
      </c>
      <c r="E36" s="174">
        <v>14</v>
      </c>
      <c r="F36" s="159" t="s">
        <v>3185</v>
      </c>
      <c r="G36" s="148" t="str">
        <f t="shared" si="20"/>
        <v>BT</v>
      </c>
      <c r="H36" s="160" t="s">
        <v>3143</v>
      </c>
      <c r="I36" s="162" t="s">
        <v>3166</v>
      </c>
      <c r="J36" s="162" t="s">
        <v>3166</v>
      </c>
      <c r="K36" s="163" t="s">
        <v>3143</v>
      </c>
      <c r="L36" s="202" t="s">
        <v>5767</v>
      </c>
      <c r="M36" s="161" t="str">
        <f>INDEX(RESUMEN!$D$17:$D$5475, MATCH(L36,RESUMEN!$C$17:$C$5475,0))</f>
        <v>POSTE DE CONCRETO ARMADO DE 15/400/150/375</v>
      </c>
      <c r="N36" s="183">
        <f>INDEX(RESUMEN!$G$17:$G$5475, MATCH(L36,RESUMEN!$C$17:$C$5475,0))</f>
        <v>476.76</v>
      </c>
      <c r="O36" s="160">
        <f t="shared" si="2"/>
        <v>0.77</v>
      </c>
      <c r="P36" s="164">
        <f t="shared" si="3"/>
        <v>843.86519999999996</v>
      </c>
      <c r="Q36" s="160">
        <v>0</v>
      </c>
      <c r="R36" s="160">
        <f t="shared" si="4"/>
        <v>7.2000000000000008E-2</v>
      </c>
      <c r="S36" s="165">
        <f t="shared" si="5"/>
        <v>5.0631912000000003</v>
      </c>
      <c r="T36" s="166">
        <f t="shared" si="6"/>
        <v>0.2</v>
      </c>
      <c r="U36" s="167">
        <f t="shared" si="7"/>
        <v>1.01263824</v>
      </c>
      <c r="V36" s="165">
        <f t="shared" si="8"/>
        <v>0.34074898485900018</v>
      </c>
      <c r="W36" s="168">
        <f t="shared" si="9"/>
        <v>0.3</v>
      </c>
      <c r="X36" s="160">
        <v>1</v>
      </c>
      <c r="Y36" s="169">
        <f t="shared" si="10"/>
        <v>0.3</v>
      </c>
      <c r="Z36" s="162">
        <v>3</v>
      </c>
      <c r="AA36" s="180">
        <f t="shared" si="11"/>
        <v>1.6997167138810198E-3</v>
      </c>
      <c r="AB36" s="179">
        <f t="shared" si="12"/>
        <v>0.89999999999999991</v>
      </c>
      <c r="AC36" s="203">
        <v>2</v>
      </c>
    </row>
    <row r="37" spans="1:29" s="1" customFormat="1" x14ac:dyDescent="0.25">
      <c r="A37" s="106">
        <v>27</v>
      </c>
      <c r="B37" s="159" t="s">
        <v>8151</v>
      </c>
      <c r="C37" s="172" t="s">
        <v>3169</v>
      </c>
      <c r="D37" s="173" t="s">
        <v>8201</v>
      </c>
      <c r="E37" s="174" t="s">
        <v>8200</v>
      </c>
      <c r="F37" s="159" t="s">
        <v>3183</v>
      </c>
      <c r="G37" s="148" t="str">
        <f t="shared" si="20"/>
        <v>MT/AT</v>
      </c>
      <c r="H37" s="160" t="s">
        <v>3143</v>
      </c>
      <c r="I37" s="162" t="s">
        <v>3166</v>
      </c>
      <c r="J37" s="162" t="s">
        <v>3166</v>
      </c>
      <c r="K37" s="163" t="s">
        <v>3143</v>
      </c>
      <c r="L37" s="202" t="s">
        <v>5767</v>
      </c>
      <c r="M37" s="161" t="str">
        <f>INDEX(RESUMEN!$D$17:$D$5475, MATCH(L37,RESUMEN!$C$17:$C$5475,0))</f>
        <v>POSTE DE CONCRETO ARMADO DE 15/400/150/375</v>
      </c>
      <c r="N37" s="183">
        <f>INDEX(RESUMEN!$G$17:$G$5475, MATCH(L37,RESUMEN!$C$17:$C$5475,0))</f>
        <v>476.76</v>
      </c>
      <c r="O37" s="160">
        <f t="shared" si="2"/>
        <v>0.84299999999999997</v>
      </c>
      <c r="P37" s="164">
        <f t="shared" si="3"/>
        <v>878.66867999999999</v>
      </c>
      <c r="Q37" s="160">
        <v>0</v>
      </c>
      <c r="R37" s="160">
        <f t="shared" si="4"/>
        <v>0.13400000000000001</v>
      </c>
      <c r="S37" s="165">
        <f t="shared" si="5"/>
        <v>9.8118002600000001</v>
      </c>
      <c r="T37" s="166">
        <f t="shared" si="6"/>
        <v>0.183</v>
      </c>
      <c r="U37" s="167">
        <f t="shared" si="7"/>
        <v>1.7955594475800001</v>
      </c>
      <c r="V37" s="165">
        <f t="shared" si="8"/>
        <v>0.60419904645994038</v>
      </c>
      <c r="W37" s="168">
        <f t="shared" si="9"/>
        <v>0.6</v>
      </c>
      <c r="X37" s="160">
        <v>1</v>
      </c>
      <c r="Y37" s="169">
        <f t="shared" si="10"/>
        <v>0.6</v>
      </c>
      <c r="Z37" s="162">
        <v>218</v>
      </c>
      <c r="AA37" s="180">
        <f t="shared" si="11"/>
        <v>0.1235127478753541</v>
      </c>
      <c r="AB37" s="179">
        <f t="shared" si="12"/>
        <v>130.79999999999998</v>
      </c>
      <c r="AC37" s="203">
        <f>INDEX(Cantidades!$J$4:$J$49, MATCH(L37,Cantidades!$B$4:$B$49,0))</f>
        <v>231</v>
      </c>
    </row>
    <row r="38" spans="1:29" s="1" customFormat="1" x14ac:dyDescent="0.25">
      <c r="A38" s="106">
        <v>28</v>
      </c>
      <c r="B38" s="159" t="s">
        <v>8151</v>
      </c>
      <c r="C38" s="172" t="s">
        <v>3188</v>
      </c>
      <c r="D38" s="173" t="s">
        <v>3175</v>
      </c>
      <c r="E38" s="174">
        <v>16</v>
      </c>
      <c r="F38" s="159" t="s">
        <v>3183</v>
      </c>
      <c r="G38" s="148" t="str">
        <f t="shared" ref="G38:G41" si="21">IF(F38="0.22 KV", "BT", "MT/AT")</f>
        <v>MT/AT</v>
      </c>
      <c r="H38" s="160" t="s">
        <v>3143</v>
      </c>
      <c r="I38" s="162" t="s">
        <v>3166</v>
      </c>
      <c r="J38" s="162" t="s">
        <v>3166</v>
      </c>
      <c r="K38" s="163" t="s">
        <v>3143</v>
      </c>
      <c r="L38" s="115" t="s">
        <v>5771</v>
      </c>
      <c r="M38" s="161" t="str">
        <f>INDEX(RESUMEN!$D$17:$D$5475, MATCH(L38,RESUMEN!$C$17:$C$5475,0))</f>
        <v>POSTE DE CONCRETO ARMADO DE 17/200/150/405</v>
      </c>
      <c r="N38" s="183">
        <f>INDEX(RESUMEN!$G$17:$G$5475, MATCH(L38,RESUMEN!$C$17:$C$5475,0))</f>
        <v>360.57</v>
      </c>
      <c r="O38" s="160">
        <f t="shared" si="2"/>
        <v>0.84299999999999997</v>
      </c>
      <c r="P38" s="164">
        <f t="shared" si="3"/>
        <v>664.53050999999994</v>
      </c>
      <c r="Q38" s="160">
        <v>0</v>
      </c>
      <c r="R38" s="160">
        <f t="shared" si="4"/>
        <v>0.13400000000000001</v>
      </c>
      <c r="S38" s="165">
        <f t="shared" si="5"/>
        <v>7.4205906950000005</v>
      </c>
      <c r="T38" s="166">
        <f t="shared" si="6"/>
        <v>0.183</v>
      </c>
      <c r="U38" s="167">
        <f t="shared" si="7"/>
        <v>1.3579680971850001</v>
      </c>
      <c r="V38" s="165">
        <f t="shared" si="8"/>
        <v>0.45695119175698606</v>
      </c>
      <c r="W38" s="168">
        <f t="shared" si="9"/>
        <v>0.5</v>
      </c>
      <c r="X38" s="160">
        <v>1</v>
      </c>
      <c r="Y38" s="169">
        <f t="shared" si="10"/>
        <v>0.5</v>
      </c>
      <c r="Z38" s="162">
        <v>1</v>
      </c>
      <c r="AA38" s="180">
        <f t="shared" si="11"/>
        <v>5.6657223796033991E-4</v>
      </c>
      <c r="AB38" s="179">
        <f t="shared" si="12"/>
        <v>0.5</v>
      </c>
      <c r="AC38" s="203">
        <f>INDEX(Cantidades!$J$4:$J$49, MATCH(L38,Cantidades!$B$4:$B$49,0))</f>
        <v>1</v>
      </c>
    </row>
    <row r="39" spans="1:29" s="1" customFormat="1" x14ac:dyDescent="0.25">
      <c r="A39" s="106">
        <v>29</v>
      </c>
      <c r="B39" s="159" t="s">
        <v>8151</v>
      </c>
      <c r="C39" s="172" t="s">
        <v>3169</v>
      </c>
      <c r="D39" s="173" t="s">
        <v>3175</v>
      </c>
      <c r="E39" s="174" t="s">
        <v>8202</v>
      </c>
      <c r="F39" s="159" t="s">
        <v>3185</v>
      </c>
      <c r="G39" s="148" t="str">
        <f t="shared" si="21"/>
        <v>BT</v>
      </c>
      <c r="H39" s="160" t="s">
        <v>3143</v>
      </c>
      <c r="I39" s="162" t="s">
        <v>3166</v>
      </c>
      <c r="J39" s="162" t="s">
        <v>3166</v>
      </c>
      <c r="K39" s="163" t="s">
        <v>3143</v>
      </c>
      <c r="L39" s="202" t="s">
        <v>5775</v>
      </c>
      <c r="M39" s="161" t="str">
        <f>INDEX(RESUMEN!$D$17:$D$5475, MATCH(L39,RESUMEN!$C$17:$C$5475,0))</f>
        <v>POSTE DE CONCRETO ARMADO DE 17/400/165/420</v>
      </c>
      <c r="N39" s="183">
        <f>INDEX(RESUMEN!$G$17:$G$5475, MATCH(L39,RESUMEN!$C$17:$C$5475,0))</f>
        <v>607.52</v>
      </c>
      <c r="O39" s="160">
        <f t="shared" si="2"/>
        <v>0.77</v>
      </c>
      <c r="P39" s="164">
        <f t="shared" si="3"/>
        <v>1075.3104000000001</v>
      </c>
      <c r="Q39" s="160">
        <v>0</v>
      </c>
      <c r="R39" s="160">
        <f t="shared" si="4"/>
        <v>7.2000000000000008E-2</v>
      </c>
      <c r="S39" s="165">
        <f t="shared" si="5"/>
        <v>6.4518624000000004</v>
      </c>
      <c r="T39" s="166">
        <f t="shared" si="6"/>
        <v>0.2</v>
      </c>
      <c r="U39" s="167">
        <f t="shared" si="7"/>
        <v>1.2903724800000003</v>
      </c>
      <c r="V39" s="165">
        <f t="shared" si="8"/>
        <v>0.43420551909040156</v>
      </c>
      <c r="W39" s="168">
        <f t="shared" si="9"/>
        <v>0.4</v>
      </c>
      <c r="X39" s="160">
        <v>1</v>
      </c>
      <c r="Y39" s="169">
        <f t="shared" si="10"/>
        <v>0.4</v>
      </c>
      <c r="Z39" s="162">
        <v>29</v>
      </c>
      <c r="AA39" s="180">
        <f t="shared" si="11"/>
        <v>1.643059490084986E-2</v>
      </c>
      <c r="AB39" s="179">
        <f t="shared" si="12"/>
        <v>11.600000000000001</v>
      </c>
      <c r="AC39" s="203">
        <v>101</v>
      </c>
    </row>
    <row r="40" spans="1:29" s="1" customFormat="1" x14ac:dyDescent="0.25">
      <c r="A40" s="106">
        <v>30</v>
      </c>
      <c r="B40" s="159" t="s">
        <v>8151</v>
      </c>
      <c r="C40" s="172" t="s">
        <v>3169</v>
      </c>
      <c r="D40" s="173" t="s">
        <v>3175</v>
      </c>
      <c r="E40" s="174">
        <v>16</v>
      </c>
      <c r="F40" s="159" t="s">
        <v>3183</v>
      </c>
      <c r="G40" s="148" t="str">
        <f t="shared" si="21"/>
        <v>MT/AT</v>
      </c>
      <c r="H40" s="160" t="s">
        <v>3143</v>
      </c>
      <c r="I40" s="162" t="s">
        <v>3166</v>
      </c>
      <c r="J40" s="162" t="s">
        <v>3166</v>
      </c>
      <c r="K40" s="163" t="s">
        <v>3143</v>
      </c>
      <c r="L40" s="202" t="s">
        <v>5775</v>
      </c>
      <c r="M40" s="161" t="str">
        <f>INDEX(RESUMEN!$D$17:$D$5475, MATCH(L40,RESUMEN!$C$17:$C$5475,0))</f>
        <v>POSTE DE CONCRETO ARMADO DE 17/400/165/420</v>
      </c>
      <c r="N40" s="183">
        <f>INDEX(RESUMEN!$G$17:$G$5475, MATCH(L40,RESUMEN!$C$17:$C$5475,0))</f>
        <v>607.52</v>
      </c>
      <c r="O40" s="160">
        <f t="shared" si="2"/>
        <v>0.84299999999999997</v>
      </c>
      <c r="P40" s="164">
        <f t="shared" si="3"/>
        <v>1119.6593599999999</v>
      </c>
      <c r="Q40" s="160">
        <v>0</v>
      </c>
      <c r="R40" s="160">
        <f t="shared" si="4"/>
        <v>0.13400000000000001</v>
      </c>
      <c r="S40" s="165">
        <f t="shared" si="5"/>
        <v>12.502862853333333</v>
      </c>
      <c r="T40" s="166">
        <f t="shared" si="6"/>
        <v>0.183</v>
      </c>
      <c r="U40" s="167">
        <f t="shared" si="7"/>
        <v>2.28802390216</v>
      </c>
      <c r="V40" s="165">
        <f t="shared" si="8"/>
        <v>0.7699114957323242</v>
      </c>
      <c r="W40" s="168">
        <f t="shared" si="9"/>
        <v>0.8</v>
      </c>
      <c r="X40" s="160">
        <v>1</v>
      </c>
      <c r="Y40" s="169">
        <f t="shared" si="10"/>
        <v>0.8</v>
      </c>
      <c r="Z40" s="162">
        <v>85</v>
      </c>
      <c r="AA40" s="180">
        <f t="shared" si="11"/>
        <v>4.8158640226628892E-2</v>
      </c>
      <c r="AB40" s="179">
        <f t="shared" si="12"/>
        <v>68</v>
      </c>
      <c r="AC40" s="203">
        <f>INDEX(Cantidades!$J$4:$J$49, MATCH(L40,Cantidades!$B$4:$B$49,0))</f>
        <v>50</v>
      </c>
    </row>
    <row r="41" spans="1:29" s="1" customFormat="1" x14ac:dyDescent="0.25">
      <c r="A41" s="106">
        <v>31</v>
      </c>
      <c r="B41" s="159" t="s">
        <v>8151</v>
      </c>
      <c r="C41" s="172" t="s">
        <v>3188</v>
      </c>
      <c r="D41" s="173" t="s">
        <v>3175</v>
      </c>
      <c r="E41" s="174">
        <v>9</v>
      </c>
      <c r="F41" s="159" t="s">
        <v>3185</v>
      </c>
      <c r="G41" s="148" t="str">
        <f t="shared" si="21"/>
        <v>BT</v>
      </c>
      <c r="H41" s="160" t="s">
        <v>3143</v>
      </c>
      <c r="I41" s="162" t="s">
        <v>3166</v>
      </c>
      <c r="J41" s="162" t="s">
        <v>3166</v>
      </c>
      <c r="K41" s="163" t="s">
        <v>3143</v>
      </c>
      <c r="L41" s="115" t="s">
        <v>5796</v>
      </c>
      <c r="M41" s="161" t="str">
        <f>INDEX(RESUMEN!$D$17:$D$5475, MATCH(L41,RESUMEN!$C$17:$C$5475,0))</f>
        <v>POSTE DE CONCRETO ARMADO PARA A. P.  9/200/120/245</v>
      </c>
      <c r="N41" s="183">
        <f>INDEX(RESUMEN!$G$17:$G$5475, MATCH(L41,RESUMEN!$C$17:$C$5475,0))</f>
        <v>159.16999999999999</v>
      </c>
      <c r="O41" s="160">
        <f t="shared" si="2"/>
        <v>0.77</v>
      </c>
      <c r="P41" s="164">
        <f t="shared" si="3"/>
        <v>281.73089999999996</v>
      </c>
      <c r="Q41" s="160">
        <v>0</v>
      </c>
      <c r="R41" s="160">
        <f t="shared" si="4"/>
        <v>7.2000000000000008E-2</v>
      </c>
      <c r="S41" s="165">
        <f t="shared" si="5"/>
        <v>1.6903854</v>
      </c>
      <c r="T41" s="166">
        <f t="shared" si="6"/>
        <v>0.2</v>
      </c>
      <c r="U41" s="167">
        <f t="shared" si="7"/>
        <v>0.33807708000000003</v>
      </c>
      <c r="V41" s="165">
        <f t="shared" si="8"/>
        <v>0.1137616744693495</v>
      </c>
      <c r="W41" s="168">
        <f t="shared" si="9"/>
        <v>0.1</v>
      </c>
      <c r="X41" s="160">
        <v>1</v>
      </c>
      <c r="Y41" s="169">
        <f t="shared" si="10"/>
        <v>0.1</v>
      </c>
      <c r="Z41" s="162">
        <v>1</v>
      </c>
      <c r="AA41" s="180">
        <f t="shared" si="11"/>
        <v>5.6657223796033991E-4</v>
      </c>
      <c r="AB41" s="179">
        <f t="shared" si="12"/>
        <v>0.1</v>
      </c>
      <c r="AC41" s="203">
        <f>INDEX(Cantidades!$J$4:$J$49, MATCH(L41,Cantidades!$B$4:$B$49,0))</f>
        <v>1</v>
      </c>
    </row>
    <row r="42" spans="1:29" s="1" customFormat="1" x14ac:dyDescent="0.25">
      <c r="A42" s="106">
        <v>32</v>
      </c>
      <c r="B42" s="159" t="s">
        <v>8151</v>
      </c>
      <c r="C42" s="172" t="s">
        <v>8203</v>
      </c>
      <c r="D42" s="173" t="s">
        <v>3175</v>
      </c>
      <c r="E42" s="174">
        <v>11</v>
      </c>
      <c r="F42" s="159" t="s">
        <v>3185</v>
      </c>
      <c r="G42" s="148" t="str">
        <f t="shared" ref="G42" si="22">IF(F42="0.22 KV", "BT", "MT/AT")</f>
        <v>BT</v>
      </c>
      <c r="H42" s="160" t="s">
        <v>3143</v>
      </c>
      <c r="I42" s="162" t="s">
        <v>3166</v>
      </c>
      <c r="J42" s="162" t="s">
        <v>3166</v>
      </c>
      <c r="K42" s="163" t="s">
        <v>3143</v>
      </c>
      <c r="L42" s="115" t="s">
        <v>5800</v>
      </c>
      <c r="M42" s="161" t="str">
        <f>INDEX(RESUMEN!$D$17:$D$5475, MATCH(L42,RESUMEN!$C$17:$C$5475,0))</f>
        <v>POSTE DE CONCRETO ARMADO PARA A. P. 11/200/120/285</v>
      </c>
      <c r="N42" s="183">
        <f>INDEX(RESUMEN!$G$17:$G$5475, MATCH(L42,RESUMEN!$C$17:$C$5475,0))</f>
        <v>206.03</v>
      </c>
      <c r="O42" s="160">
        <f t="shared" si="2"/>
        <v>0.77</v>
      </c>
      <c r="P42" s="164">
        <f t="shared" si="3"/>
        <v>364.67310000000003</v>
      </c>
      <c r="Q42" s="160">
        <v>0</v>
      </c>
      <c r="R42" s="160">
        <f t="shared" si="4"/>
        <v>7.2000000000000008E-2</v>
      </c>
      <c r="S42" s="165">
        <f t="shared" si="5"/>
        <v>2.1880386000000005</v>
      </c>
      <c r="T42" s="166">
        <f t="shared" si="6"/>
        <v>0.2</v>
      </c>
      <c r="U42" s="167">
        <f t="shared" si="7"/>
        <v>0.43760772000000014</v>
      </c>
      <c r="V42" s="165">
        <f t="shared" si="8"/>
        <v>0.14725336301388503</v>
      </c>
      <c r="W42" s="168">
        <f t="shared" si="9"/>
        <v>0.1</v>
      </c>
      <c r="X42" s="160">
        <v>1</v>
      </c>
      <c r="Y42" s="169">
        <f t="shared" si="10"/>
        <v>0.1</v>
      </c>
      <c r="Z42" s="162">
        <v>25</v>
      </c>
      <c r="AA42" s="180">
        <f t="shared" si="11"/>
        <v>1.4164305949008499E-2</v>
      </c>
      <c r="AB42" s="179">
        <f t="shared" si="12"/>
        <v>2.5</v>
      </c>
      <c r="AC42" s="203">
        <f>INDEX(Cantidades!$J$4:$J$49, MATCH(L42,Cantidades!$B$4:$B$49,0))</f>
        <v>10</v>
      </c>
    </row>
    <row r="43" spans="1:29" s="1" customFormat="1" x14ac:dyDescent="0.25">
      <c r="A43" s="106">
        <v>33</v>
      </c>
      <c r="B43" s="159" t="s">
        <v>8151</v>
      </c>
      <c r="C43" s="172" t="s">
        <v>3169</v>
      </c>
      <c r="D43" s="173" t="s">
        <v>3175</v>
      </c>
      <c r="E43" s="174">
        <v>11</v>
      </c>
      <c r="F43" s="159" t="s">
        <v>3185</v>
      </c>
      <c r="G43" s="148" t="str">
        <f t="shared" ref="G43:G44" si="23">IF(F43="0.22 KV", "BT", "MT/AT")</f>
        <v>BT</v>
      </c>
      <c r="H43" s="160" t="s">
        <v>3143</v>
      </c>
      <c r="I43" s="162" t="s">
        <v>3166</v>
      </c>
      <c r="J43" s="162" t="s">
        <v>3166</v>
      </c>
      <c r="K43" s="163" t="s">
        <v>3143</v>
      </c>
      <c r="L43" s="115" t="s">
        <v>5802</v>
      </c>
      <c r="M43" s="161" t="str">
        <f>INDEX(RESUMEN!$D$17:$D$5475, MATCH(L43,RESUMEN!$C$17:$C$5475,0))</f>
        <v>POSTE DE CONCRETO ARMADO PARA A. P. 11/400/140/305</v>
      </c>
      <c r="N43" s="183">
        <f>INDEX(RESUMEN!$G$17:$G$5475, MATCH(L43,RESUMEN!$C$17:$C$5475,0))</f>
        <v>261.49</v>
      </c>
      <c r="O43" s="160">
        <f t="shared" si="2"/>
        <v>0.77</v>
      </c>
      <c r="P43" s="164">
        <f t="shared" si="3"/>
        <v>462.83730000000003</v>
      </c>
      <c r="Q43" s="160">
        <v>0</v>
      </c>
      <c r="R43" s="160">
        <f t="shared" si="4"/>
        <v>7.2000000000000008E-2</v>
      </c>
      <c r="S43" s="165">
        <f t="shared" si="5"/>
        <v>2.7770238000000003</v>
      </c>
      <c r="T43" s="166">
        <f t="shared" si="6"/>
        <v>0.2</v>
      </c>
      <c r="U43" s="167">
        <f t="shared" si="7"/>
        <v>0.55540476000000005</v>
      </c>
      <c r="V43" s="165">
        <f t="shared" si="8"/>
        <v>0.1868916269208406</v>
      </c>
      <c r="W43" s="168">
        <f t="shared" si="9"/>
        <v>0.2</v>
      </c>
      <c r="X43" s="160">
        <v>1</v>
      </c>
      <c r="Y43" s="169">
        <f t="shared" si="10"/>
        <v>0.2</v>
      </c>
      <c r="Z43" s="162">
        <v>5</v>
      </c>
      <c r="AA43" s="180">
        <f t="shared" si="11"/>
        <v>2.8328611898016999E-3</v>
      </c>
      <c r="AB43" s="179">
        <f t="shared" si="12"/>
        <v>1</v>
      </c>
      <c r="AC43" s="203">
        <f>INDEX(Cantidades!$J$4:$J$49, MATCH(L43,Cantidades!$B$4:$B$49,0))</f>
        <v>10</v>
      </c>
    </row>
    <row r="44" spans="1:29" s="1" customFormat="1" x14ac:dyDescent="0.25">
      <c r="A44" s="106">
        <v>34</v>
      </c>
      <c r="B44" s="159" t="s">
        <v>8151</v>
      </c>
      <c r="C44" s="172" t="s">
        <v>3188</v>
      </c>
      <c r="D44" s="173" t="s">
        <v>3175</v>
      </c>
      <c r="E44" s="174">
        <v>12</v>
      </c>
      <c r="F44" s="159" t="s">
        <v>3185</v>
      </c>
      <c r="G44" s="148" t="str">
        <f t="shared" si="23"/>
        <v>BT</v>
      </c>
      <c r="H44" s="160" t="s">
        <v>3143</v>
      </c>
      <c r="I44" s="162" t="s">
        <v>3166</v>
      </c>
      <c r="J44" s="162" t="s">
        <v>3166</v>
      </c>
      <c r="K44" s="163" t="s">
        <v>3143</v>
      </c>
      <c r="L44" s="115" t="s">
        <v>5804</v>
      </c>
      <c r="M44" s="161" t="str">
        <f>INDEX(RESUMEN!$D$17:$D$5475, MATCH(L44,RESUMEN!$C$17:$C$5475,0))</f>
        <v>POSTE DE CONCRETO ARMADO PARA A. P. 13/100/120/315</v>
      </c>
      <c r="N44" s="183">
        <f>INDEX(RESUMEN!$G$17:$G$5475, MATCH(L44,RESUMEN!$C$17:$C$5475,0))</f>
        <v>283.99</v>
      </c>
      <c r="O44" s="160">
        <f t="shared" si="2"/>
        <v>0.77</v>
      </c>
      <c r="P44" s="164">
        <f t="shared" si="3"/>
        <v>502.66230000000002</v>
      </c>
      <c r="Q44" s="160">
        <v>0</v>
      </c>
      <c r="R44" s="160">
        <f t="shared" si="4"/>
        <v>7.2000000000000008E-2</v>
      </c>
      <c r="S44" s="165">
        <f t="shared" si="5"/>
        <v>3.0159738000000007</v>
      </c>
      <c r="T44" s="166">
        <f t="shared" si="6"/>
        <v>0.2</v>
      </c>
      <c r="U44" s="167">
        <f t="shared" si="7"/>
        <v>0.60319476000000016</v>
      </c>
      <c r="V44" s="165">
        <f t="shared" si="8"/>
        <v>0.20297278339228855</v>
      </c>
      <c r="W44" s="168">
        <f t="shared" si="9"/>
        <v>0.2</v>
      </c>
      <c r="X44" s="160">
        <v>1</v>
      </c>
      <c r="Y44" s="169">
        <f t="shared" si="10"/>
        <v>0.2</v>
      </c>
      <c r="Z44" s="162">
        <v>1</v>
      </c>
      <c r="AA44" s="180">
        <f t="shared" si="11"/>
        <v>5.6657223796033991E-4</v>
      </c>
      <c r="AB44" s="179">
        <f t="shared" si="12"/>
        <v>0.2</v>
      </c>
      <c r="AC44" s="203">
        <f>INDEX(Cantidades!$J$4:$J$49, MATCH(L44,Cantidades!$B$4:$B$49,0))</f>
        <v>73</v>
      </c>
    </row>
    <row r="45" spans="1:29" s="1" customFormat="1" x14ac:dyDescent="0.25">
      <c r="A45" s="106">
        <v>35</v>
      </c>
      <c r="B45" s="159" t="s">
        <v>8151</v>
      </c>
      <c r="C45" s="172" t="s">
        <v>3169</v>
      </c>
      <c r="D45" s="173" t="s">
        <v>3175</v>
      </c>
      <c r="E45" s="174">
        <v>13</v>
      </c>
      <c r="F45" s="159" t="s">
        <v>3185</v>
      </c>
      <c r="G45" s="148" t="str">
        <f t="shared" ref="G45:G46" si="24">IF(F45="0.22 KV", "BT", "MT/AT")</f>
        <v>BT</v>
      </c>
      <c r="H45" s="160" t="s">
        <v>3143</v>
      </c>
      <c r="I45" s="162" t="s">
        <v>3166</v>
      </c>
      <c r="J45" s="162" t="s">
        <v>3166</v>
      </c>
      <c r="K45" s="163" t="s">
        <v>3143</v>
      </c>
      <c r="L45" s="202" t="s">
        <v>5806</v>
      </c>
      <c r="M45" s="161" t="str">
        <f>INDEX(RESUMEN!$D$17:$D$5475, MATCH(L45,RESUMEN!$C$17:$C$5475,0))</f>
        <v>POSTE DE CONCRETO ARMADO PARA A. P. 13/200/140/335</v>
      </c>
      <c r="N45" s="183">
        <f>INDEX(RESUMEN!$G$17:$G$5475, MATCH(L45,RESUMEN!$C$17:$C$5475,0))</f>
        <v>255.39</v>
      </c>
      <c r="O45" s="160">
        <f t="shared" si="2"/>
        <v>0.77</v>
      </c>
      <c r="P45" s="164">
        <f t="shared" si="3"/>
        <v>452.0403</v>
      </c>
      <c r="Q45" s="160">
        <v>0</v>
      </c>
      <c r="R45" s="160">
        <f t="shared" si="4"/>
        <v>7.2000000000000008E-2</v>
      </c>
      <c r="S45" s="165">
        <f t="shared" si="5"/>
        <v>2.7122418000000006</v>
      </c>
      <c r="T45" s="166">
        <f t="shared" si="6"/>
        <v>0.2</v>
      </c>
      <c r="U45" s="167">
        <f t="shared" si="7"/>
        <v>0.54244836000000018</v>
      </c>
      <c r="V45" s="165">
        <f t="shared" si="8"/>
        <v>0.18253184672191478</v>
      </c>
      <c r="W45" s="168">
        <f t="shared" si="9"/>
        <v>0.2</v>
      </c>
      <c r="X45" s="160">
        <v>1</v>
      </c>
      <c r="Y45" s="169">
        <f t="shared" si="10"/>
        <v>0.2</v>
      </c>
      <c r="Z45" s="162">
        <v>63</v>
      </c>
      <c r="AA45" s="180">
        <f t="shared" si="11"/>
        <v>3.5694050991501414E-2</v>
      </c>
      <c r="AB45" s="179">
        <f t="shared" si="12"/>
        <v>12.600000000000001</v>
      </c>
      <c r="AC45" s="203">
        <f>INDEX(Cantidades!$J$4:$J$49, MATCH(L45,Cantidades!$B$4:$B$49,0))</f>
        <v>57</v>
      </c>
    </row>
    <row r="46" spans="1:29" s="1" customFormat="1" x14ac:dyDescent="0.25">
      <c r="A46" s="106">
        <v>36</v>
      </c>
      <c r="B46" s="159" t="s">
        <v>8151</v>
      </c>
      <c r="C46" s="172" t="s">
        <v>3169</v>
      </c>
      <c r="D46" s="173" t="s">
        <v>3175</v>
      </c>
      <c r="E46" s="174">
        <v>15</v>
      </c>
      <c r="F46" s="159" t="s">
        <v>3183</v>
      </c>
      <c r="G46" s="148" t="str">
        <f t="shared" si="24"/>
        <v>MT/AT</v>
      </c>
      <c r="H46" s="160" t="s">
        <v>3143</v>
      </c>
      <c r="I46" s="162" t="s">
        <v>3166</v>
      </c>
      <c r="J46" s="162" t="s">
        <v>3166</v>
      </c>
      <c r="K46" s="163" t="s">
        <v>3143</v>
      </c>
      <c r="L46" s="202" t="s">
        <v>5806</v>
      </c>
      <c r="M46" s="161" t="str">
        <f>INDEX(RESUMEN!$D$17:$D$5475, MATCH(L46,RESUMEN!$C$17:$C$5475,0))</f>
        <v>POSTE DE CONCRETO ARMADO PARA A. P. 13/200/140/335</v>
      </c>
      <c r="N46" s="183">
        <f>INDEX(RESUMEN!$G$17:$G$5475, MATCH(L46,RESUMEN!$C$17:$C$5475,0))</f>
        <v>255.39</v>
      </c>
      <c r="O46" s="160">
        <f t="shared" si="2"/>
        <v>0.84299999999999997</v>
      </c>
      <c r="P46" s="164">
        <f t="shared" si="3"/>
        <v>470.68376999999998</v>
      </c>
      <c r="Q46" s="160">
        <v>0</v>
      </c>
      <c r="R46" s="160">
        <f t="shared" si="4"/>
        <v>0.13400000000000001</v>
      </c>
      <c r="S46" s="165">
        <f t="shared" si="5"/>
        <v>5.2559687649999995</v>
      </c>
      <c r="T46" s="166">
        <f t="shared" si="6"/>
        <v>0.183</v>
      </c>
      <c r="U46" s="167">
        <f t="shared" si="7"/>
        <v>0.96184228399499994</v>
      </c>
      <c r="V46" s="165">
        <f t="shared" si="8"/>
        <v>0.32365633542118494</v>
      </c>
      <c r="W46" s="168">
        <f t="shared" si="9"/>
        <v>0.3</v>
      </c>
      <c r="X46" s="160">
        <v>1</v>
      </c>
      <c r="Y46" s="169">
        <f t="shared" si="10"/>
        <v>0.3</v>
      </c>
      <c r="Z46" s="162">
        <v>2</v>
      </c>
      <c r="AA46" s="180">
        <f t="shared" si="11"/>
        <v>1.1331444759206798E-3</v>
      </c>
      <c r="AB46" s="179">
        <f t="shared" si="12"/>
        <v>0.6</v>
      </c>
      <c r="AC46" s="203">
        <v>1</v>
      </c>
    </row>
    <row r="47" spans="1:29" s="1" customFormat="1" x14ac:dyDescent="0.25">
      <c r="A47" s="106">
        <v>37</v>
      </c>
      <c r="B47" s="159" t="s">
        <v>8151</v>
      </c>
      <c r="C47" s="172" t="s">
        <v>3169</v>
      </c>
      <c r="D47" s="173" t="s">
        <v>3175</v>
      </c>
      <c r="E47" s="174">
        <v>13</v>
      </c>
      <c r="F47" s="159" t="s">
        <v>3185</v>
      </c>
      <c r="G47" s="148" t="str">
        <f>IF(F47="0.22 KV", "BT", "MT/AT")</f>
        <v>BT</v>
      </c>
      <c r="H47" s="160" t="s">
        <v>3143</v>
      </c>
      <c r="I47" s="162" t="s">
        <v>3166</v>
      </c>
      <c r="J47" s="162" t="s">
        <v>3166</v>
      </c>
      <c r="K47" s="163" t="s">
        <v>3143</v>
      </c>
      <c r="L47" s="115" t="s">
        <v>5808</v>
      </c>
      <c r="M47" s="161" t="str">
        <f>INDEX(RESUMEN!$D$17:$D$5475, MATCH(L47,RESUMEN!$C$17:$C$5475,0))</f>
        <v>POSTE DE CONCRETO ARMADO PARA A. P. 13/400/160/355</v>
      </c>
      <c r="N47" s="183">
        <f>INDEX(RESUMEN!$G$17:$G$5475, MATCH(L47,RESUMEN!$C$17:$C$5475,0))</f>
        <v>364.69</v>
      </c>
      <c r="O47" s="160">
        <f t="shared" si="2"/>
        <v>0.77</v>
      </c>
      <c r="P47" s="164">
        <f t="shared" si="3"/>
        <v>645.50130000000001</v>
      </c>
      <c r="Q47" s="160">
        <v>0</v>
      </c>
      <c r="R47" s="160">
        <f t="shared" si="4"/>
        <v>7.2000000000000008E-2</v>
      </c>
      <c r="S47" s="165">
        <f t="shared" si="5"/>
        <v>3.8730078000000003</v>
      </c>
      <c r="T47" s="166">
        <f t="shared" si="6"/>
        <v>0.2</v>
      </c>
      <c r="U47" s="167">
        <f t="shared" si="7"/>
        <v>0.77460156000000013</v>
      </c>
      <c r="V47" s="165">
        <f t="shared" si="8"/>
        <v>0.26065053126988169</v>
      </c>
      <c r="W47" s="168">
        <f t="shared" si="9"/>
        <v>0.3</v>
      </c>
      <c r="X47" s="160">
        <v>1</v>
      </c>
      <c r="Y47" s="169">
        <f t="shared" si="10"/>
        <v>0.3</v>
      </c>
      <c r="Z47" s="162">
        <v>6</v>
      </c>
      <c r="AA47" s="180">
        <f t="shared" si="11"/>
        <v>3.3994334277620396E-3</v>
      </c>
      <c r="AB47" s="179">
        <f t="shared" si="12"/>
        <v>1.7999999999999998</v>
      </c>
      <c r="AC47" s="203">
        <f>INDEX(Cantidades!$J$4:$J$49, MATCH(L47,Cantidades!$B$4:$B$49,0))</f>
        <v>3</v>
      </c>
    </row>
    <row r="48" spans="1:29" s="1" customFormat="1" x14ac:dyDescent="0.25">
      <c r="A48" s="106">
        <v>38</v>
      </c>
      <c r="B48" s="159" t="s">
        <v>8151</v>
      </c>
      <c r="C48" s="172" t="s">
        <v>3169</v>
      </c>
      <c r="D48" s="173" t="s">
        <v>3175</v>
      </c>
      <c r="E48" s="174">
        <v>15</v>
      </c>
      <c r="F48" s="159" t="s">
        <v>3185</v>
      </c>
      <c r="G48" s="148" t="str">
        <f t="shared" ref="G48" si="25">IF(F48="0.22 KV", "BT", "MT/AT")</f>
        <v>BT</v>
      </c>
      <c r="H48" s="160" t="s">
        <v>3143</v>
      </c>
      <c r="I48" s="162" t="s">
        <v>3166</v>
      </c>
      <c r="J48" s="162" t="s">
        <v>3166</v>
      </c>
      <c r="K48" s="163" t="s">
        <v>3143</v>
      </c>
      <c r="L48" s="115" t="s">
        <v>5810</v>
      </c>
      <c r="M48" s="161" t="str">
        <f>INDEX(RESUMEN!$D$17:$D$5475, MATCH(L48,RESUMEN!$C$17:$C$5475,0))</f>
        <v>POSTE DE CONCRETO ARMADO PARA A. P. 15/200/140/365</v>
      </c>
      <c r="N48" s="183">
        <f>INDEX(RESUMEN!$G$17:$G$5475, MATCH(L48,RESUMEN!$C$17:$C$5475,0))</f>
        <v>306.98</v>
      </c>
      <c r="O48" s="160">
        <f t="shared" si="2"/>
        <v>0.77</v>
      </c>
      <c r="P48" s="164">
        <f t="shared" si="3"/>
        <v>543.3546</v>
      </c>
      <c r="Q48" s="160">
        <v>0</v>
      </c>
      <c r="R48" s="160">
        <f t="shared" si="4"/>
        <v>7.2000000000000008E-2</v>
      </c>
      <c r="S48" s="165">
        <f t="shared" si="5"/>
        <v>3.2601276000000006</v>
      </c>
      <c r="T48" s="166">
        <f t="shared" si="6"/>
        <v>0.2</v>
      </c>
      <c r="U48" s="167">
        <f t="shared" si="7"/>
        <v>0.65202552000000014</v>
      </c>
      <c r="V48" s="165">
        <f t="shared" si="8"/>
        <v>0.21940415171578131</v>
      </c>
      <c r="W48" s="168">
        <f t="shared" si="9"/>
        <v>0.2</v>
      </c>
      <c r="X48" s="160">
        <v>1</v>
      </c>
      <c r="Y48" s="169">
        <f t="shared" si="10"/>
        <v>0.2</v>
      </c>
      <c r="Z48" s="162">
        <v>5</v>
      </c>
      <c r="AA48" s="180">
        <f t="shared" si="11"/>
        <v>2.8328611898016999E-3</v>
      </c>
      <c r="AB48" s="179">
        <f t="shared" si="12"/>
        <v>1</v>
      </c>
      <c r="AC48" s="203">
        <f>INDEX(Cantidades!$J$4:$J$49, MATCH(L48,Cantidades!$B$4:$B$49,0))</f>
        <v>10</v>
      </c>
    </row>
    <row r="49" spans="1:29" s="1" customFormat="1" x14ac:dyDescent="0.25">
      <c r="A49" s="106">
        <v>39</v>
      </c>
      <c r="B49" s="159" t="s">
        <v>8151</v>
      </c>
      <c r="C49" s="172" t="s">
        <v>3169</v>
      </c>
      <c r="D49" s="173" t="s">
        <v>3175</v>
      </c>
      <c r="E49" s="174">
        <v>15</v>
      </c>
      <c r="F49" s="159" t="s">
        <v>3185</v>
      </c>
      <c r="G49" s="148" t="str">
        <f t="shared" ref="G49" si="26">IF(F49="0.22 KV", "BT", "MT/AT")</f>
        <v>BT</v>
      </c>
      <c r="H49" s="160" t="s">
        <v>3143</v>
      </c>
      <c r="I49" s="162" t="s">
        <v>3166</v>
      </c>
      <c r="J49" s="162" t="s">
        <v>3166</v>
      </c>
      <c r="K49" s="163" t="s">
        <v>3143</v>
      </c>
      <c r="L49" s="115" t="s">
        <v>5812</v>
      </c>
      <c r="M49" s="161" t="str">
        <f>INDEX(RESUMEN!$D$17:$D$5475, MATCH(L49,RESUMEN!$C$17:$C$5475,0))</f>
        <v>POSTE DE CONCRETO ARMADO PARA A. P. 15/400/160/385</v>
      </c>
      <c r="N49" s="183">
        <f>INDEX(RESUMEN!$G$17:$G$5475, MATCH(L49,RESUMEN!$C$17:$C$5475,0))</f>
        <v>476.76</v>
      </c>
      <c r="O49" s="160">
        <f t="shared" si="2"/>
        <v>0.77</v>
      </c>
      <c r="P49" s="164">
        <f t="shared" si="3"/>
        <v>843.86519999999996</v>
      </c>
      <c r="Q49" s="160">
        <v>0</v>
      </c>
      <c r="R49" s="160">
        <f t="shared" si="4"/>
        <v>7.2000000000000008E-2</v>
      </c>
      <c r="S49" s="165">
        <f t="shared" si="5"/>
        <v>5.0631912000000003</v>
      </c>
      <c r="T49" s="166">
        <f t="shared" si="6"/>
        <v>0.2</v>
      </c>
      <c r="U49" s="167">
        <f t="shared" si="7"/>
        <v>1.01263824</v>
      </c>
      <c r="V49" s="165">
        <f t="shared" si="8"/>
        <v>0.34074898485900018</v>
      </c>
      <c r="W49" s="168">
        <f t="shared" si="9"/>
        <v>0.3</v>
      </c>
      <c r="X49" s="160">
        <v>1</v>
      </c>
      <c r="Y49" s="169">
        <f t="shared" si="10"/>
        <v>0.3</v>
      </c>
      <c r="Z49" s="162">
        <v>2</v>
      </c>
      <c r="AA49" s="180">
        <f t="shared" si="11"/>
        <v>1.1331444759206798E-3</v>
      </c>
      <c r="AB49" s="179">
        <f t="shared" si="12"/>
        <v>0.6</v>
      </c>
      <c r="AC49" s="203">
        <f>INDEX(Cantidades!$J$4:$J$49, MATCH(L49,Cantidades!$B$4:$B$49,0))</f>
        <v>1</v>
      </c>
    </row>
    <row r="50" spans="1:29" s="1" customFormat="1" x14ac:dyDescent="0.25">
      <c r="A50" s="106">
        <v>40</v>
      </c>
      <c r="B50" s="159" t="s">
        <v>8151</v>
      </c>
      <c r="C50" s="172" t="s">
        <v>3169</v>
      </c>
      <c r="D50" s="173" t="s">
        <v>3172</v>
      </c>
      <c r="E50" s="174">
        <v>8</v>
      </c>
      <c r="F50" s="159" t="s">
        <v>3185</v>
      </c>
      <c r="G50" s="148" t="str">
        <f t="shared" ref="G50:G52" si="27">IF(F50="0.22 KV", "BT", "MT/AT")</f>
        <v>BT</v>
      </c>
      <c r="H50" s="160" t="s">
        <v>3143</v>
      </c>
      <c r="I50" s="162" t="s">
        <v>3166</v>
      </c>
      <c r="J50" s="162" t="s">
        <v>3166</v>
      </c>
      <c r="K50" s="163" t="s">
        <v>3143</v>
      </c>
      <c r="L50" s="115" t="s">
        <v>5831</v>
      </c>
      <c r="M50" s="161" t="str">
        <f>INDEX(RESUMEN!$D$17:$D$5475, MATCH(L50,RESUMEN!$C$17:$C$5475,0))</f>
        <v>POSTE DE METAL DE  8 mts.</v>
      </c>
      <c r="N50" s="183">
        <f>INDEX(RESUMEN!$G$17:$G$5475, MATCH(L50,RESUMEN!$C$17:$C$5475,0))</f>
        <v>375.88</v>
      </c>
      <c r="O50" s="160">
        <f t="shared" si="2"/>
        <v>0.77</v>
      </c>
      <c r="P50" s="164">
        <f t="shared" si="3"/>
        <v>665.30759999999998</v>
      </c>
      <c r="Q50" s="160">
        <v>0</v>
      </c>
      <c r="R50" s="160">
        <f t="shared" si="4"/>
        <v>7.2000000000000008E-2</v>
      </c>
      <c r="S50" s="165">
        <f t="shared" si="5"/>
        <v>3.9918456</v>
      </c>
      <c r="T50" s="166">
        <f t="shared" si="6"/>
        <v>0.2</v>
      </c>
      <c r="U50" s="167">
        <f t="shared" si="7"/>
        <v>0.79836912000000004</v>
      </c>
      <c r="V50" s="165">
        <f t="shared" si="8"/>
        <v>0.26864822642168174</v>
      </c>
      <c r="W50" s="168">
        <f t="shared" si="9"/>
        <v>0.3</v>
      </c>
      <c r="X50" s="160">
        <v>1</v>
      </c>
      <c r="Y50" s="169">
        <f t="shared" si="10"/>
        <v>0.3</v>
      </c>
      <c r="Z50" s="162">
        <v>2</v>
      </c>
      <c r="AA50" s="180">
        <f t="shared" si="11"/>
        <v>1.1331444759206798E-3</v>
      </c>
      <c r="AB50" s="179">
        <f t="shared" si="12"/>
        <v>0.6</v>
      </c>
      <c r="AC50" s="203">
        <f>INDEX(Cantidades!$J$4:$J$49, MATCH(L50,Cantidades!$B$4:$B$49,0))</f>
        <v>1</v>
      </c>
    </row>
    <row r="51" spans="1:29" s="1" customFormat="1" x14ac:dyDescent="0.25">
      <c r="A51" s="106">
        <v>41</v>
      </c>
      <c r="B51" s="159" t="s">
        <v>8151</v>
      </c>
      <c r="C51" s="172" t="s">
        <v>8205</v>
      </c>
      <c r="D51" s="173" t="s">
        <v>8198</v>
      </c>
      <c r="E51" s="159" t="s">
        <v>8204</v>
      </c>
      <c r="F51" s="159" t="s">
        <v>3173</v>
      </c>
      <c r="G51" s="148" t="str">
        <f t="shared" si="27"/>
        <v>MT/AT</v>
      </c>
      <c r="H51" s="160" t="s">
        <v>3143</v>
      </c>
      <c r="I51" s="162" t="s">
        <v>3166</v>
      </c>
      <c r="J51" s="162" t="s">
        <v>3166</v>
      </c>
      <c r="K51" s="163" t="s">
        <v>3143</v>
      </c>
      <c r="L51" s="115" t="s">
        <v>5835</v>
      </c>
      <c r="M51" s="161" t="str">
        <f>INDEX(RESUMEN!$D$17:$D$5475, MATCH(L51,RESUMEN!$C$17:$C$5475,0))</f>
        <v>POSTE DE METAL DE 13 mts.</v>
      </c>
      <c r="N51" s="183">
        <f>INDEX(RESUMEN!$G$17:$G$5475, MATCH(L51,RESUMEN!$C$17:$C$5475,0))</f>
        <v>695.25</v>
      </c>
      <c r="O51" s="160">
        <f t="shared" si="2"/>
        <v>0.84299999999999997</v>
      </c>
      <c r="P51" s="164">
        <f t="shared" si="3"/>
        <v>1281.34575</v>
      </c>
      <c r="Q51" s="160">
        <v>0</v>
      </c>
      <c r="R51" s="160">
        <f t="shared" si="4"/>
        <v>0.13400000000000001</v>
      </c>
      <c r="S51" s="165">
        <f t="shared" si="5"/>
        <v>14.308360875</v>
      </c>
      <c r="T51" s="166">
        <f t="shared" si="6"/>
        <v>0.183</v>
      </c>
      <c r="U51" s="167">
        <f t="shared" si="7"/>
        <v>2.6184300401249998</v>
      </c>
      <c r="V51" s="165">
        <f t="shared" si="8"/>
        <v>0.88109192686314586</v>
      </c>
      <c r="W51" s="168">
        <f t="shared" si="9"/>
        <v>0.9</v>
      </c>
      <c r="X51" s="160">
        <v>1</v>
      </c>
      <c r="Y51" s="169">
        <f t="shared" si="10"/>
        <v>0.9</v>
      </c>
      <c r="Z51" s="162">
        <v>8</v>
      </c>
      <c r="AA51" s="180">
        <f t="shared" si="11"/>
        <v>4.5325779036827192E-3</v>
      </c>
      <c r="AB51" s="179">
        <f t="shared" si="12"/>
        <v>7.2</v>
      </c>
      <c r="AC51" s="203">
        <f>INDEX(Cantidades!$J$4:$J$49, MATCH(L51,Cantidades!$B$4:$B$49,0))</f>
        <v>27</v>
      </c>
    </row>
    <row r="52" spans="1:29" s="1" customFormat="1" x14ac:dyDescent="0.25">
      <c r="A52" s="106">
        <v>42</v>
      </c>
      <c r="B52" s="159" t="s">
        <v>8151</v>
      </c>
      <c r="C52" s="172" t="s">
        <v>3169</v>
      </c>
      <c r="D52" s="173" t="s">
        <v>3170</v>
      </c>
      <c r="E52" s="174">
        <v>12</v>
      </c>
      <c r="F52" s="174" t="s">
        <v>3173</v>
      </c>
      <c r="G52" s="148" t="str">
        <f t="shared" si="27"/>
        <v>MT/AT</v>
      </c>
      <c r="H52" s="160" t="s">
        <v>3143</v>
      </c>
      <c r="I52" s="162" t="s">
        <v>3166</v>
      </c>
      <c r="J52" s="162" t="s">
        <v>3166</v>
      </c>
      <c r="K52" s="163" t="s">
        <v>3143</v>
      </c>
      <c r="L52" s="115" t="s">
        <v>5901</v>
      </c>
      <c r="M52" s="161" t="str">
        <f>INDEX(RESUMEN!$D$17:$D$5475, MATCH(L52,RESUMEN!$C$17:$C$5475,0))</f>
        <v>POSTE DE MADERA TRATADA DE 12 mts. CL.6</v>
      </c>
      <c r="N52" s="183">
        <f>INDEX(RESUMEN!$G$17:$G$5475, MATCH(L52,RESUMEN!$C$17:$C$5475,0))</f>
        <v>178</v>
      </c>
      <c r="O52" s="160">
        <f t="shared" si="2"/>
        <v>0.84299999999999997</v>
      </c>
      <c r="P52" s="164">
        <f t="shared" si="3"/>
        <v>328.05399999999997</v>
      </c>
      <c r="Q52" s="160">
        <v>0</v>
      </c>
      <c r="R52" s="160">
        <f t="shared" si="4"/>
        <v>0.13400000000000001</v>
      </c>
      <c r="S52" s="165">
        <f t="shared" si="5"/>
        <v>3.6632696666666664</v>
      </c>
      <c r="T52" s="166">
        <f t="shared" si="6"/>
        <v>0.183</v>
      </c>
      <c r="U52" s="167">
        <f t="shared" si="7"/>
        <v>0.67037834899999993</v>
      </c>
      <c r="V52" s="165">
        <f t="shared" si="8"/>
        <v>0.22557981011382952</v>
      </c>
      <c r="W52" s="168">
        <f t="shared" si="9"/>
        <v>0.2</v>
      </c>
      <c r="X52" s="160">
        <v>1</v>
      </c>
      <c r="Y52" s="169">
        <f t="shared" si="10"/>
        <v>0.2</v>
      </c>
      <c r="Z52" s="162">
        <v>9</v>
      </c>
      <c r="AA52" s="180">
        <f t="shared" si="11"/>
        <v>5.0991501416430595E-3</v>
      </c>
      <c r="AB52" s="179">
        <f t="shared" si="12"/>
        <v>1.8</v>
      </c>
      <c r="AC52" s="203">
        <f>INDEX(Cantidades!$J$4:$J$49, MATCH(L52,Cantidades!$B$4:$B$49,0))</f>
        <v>8</v>
      </c>
    </row>
    <row r="53" spans="1:29" s="1" customFormat="1" x14ac:dyDescent="0.25">
      <c r="A53" s="106">
        <v>43</v>
      </c>
      <c r="B53" s="159" t="s">
        <v>8151</v>
      </c>
      <c r="C53" s="172" t="s">
        <v>3169</v>
      </c>
      <c r="D53" s="173" t="s">
        <v>3170</v>
      </c>
      <c r="E53" s="174">
        <v>12</v>
      </c>
      <c r="F53" s="174" t="s">
        <v>3173</v>
      </c>
      <c r="G53" s="148" t="str">
        <f t="shared" ref="G53:G55" si="28">IF(F53="0.22 KV", "BT", "MT/AT")</f>
        <v>MT/AT</v>
      </c>
      <c r="H53" s="160" t="s">
        <v>3143</v>
      </c>
      <c r="I53" s="162" t="s">
        <v>3166</v>
      </c>
      <c r="J53" s="162" t="s">
        <v>3166</v>
      </c>
      <c r="K53" s="163" t="s">
        <v>3143</v>
      </c>
      <c r="L53" s="115" t="s">
        <v>5903</v>
      </c>
      <c r="M53" s="161" t="str">
        <f>INDEX(RESUMEN!$D$17:$D$5475, MATCH(L53,RESUMEN!$C$17:$C$5475,0))</f>
        <v>POSTE DE MADERA TRATADA DE 12 mts. CL.7</v>
      </c>
      <c r="N53" s="183">
        <f>INDEX(RESUMEN!$G$17:$G$5475, MATCH(L53,RESUMEN!$C$17:$C$5475,0))</f>
        <v>141.72</v>
      </c>
      <c r="O53" s="160">
        <f t="shared" si="2"/>
        <v>0.84299999999999997</v>
      </c>
      <c r="P53" s="164">
        <f t="shared" si="3"/>
        <v>261.18995999999999</v>
      </c>
      <c r="Q53" s="160">
        <v>0</v>
      </c>
      <c r="R53" s="160">
        <f t="shared" si="4"/>
        <v>0.13400000000000001</v>
      </c>
      <c r="S53" s="165">
        <f t="shared" si="5"/>
        <v>2.9166212200000001</v>
      </c>
      <c r="T53" s="166">
        <f t="shared" si="6"/>
        <v>0.183</v>
      </c>
      <c r="U53" s="167">
        <f t="shared" si="7"/>
        <v>0.53374168326000004</v>
      </c>
      <c r="V53" s="165">
        <f t="shared" si="8"/>
        <v>0.17960208252433665</v>
      </c>
      <c r="W53" s="168">
        <f t="shared" si="9"/>
        <v>0.2</v>
      </c>
      <c r="X53" s="160">
        <v>1</v>
      </c>
      <c r="Y53" s="169">
        <f t="shared" si="10"/>
        <v>0.2</v>
      </c>
      <c r="Z53" s="162">
        <v>1</v>
      </c>
      <c r="AA53" s="180">
        <f t="shared" si="11"/>
        <v>5.6657223796033991E-4</v>
      </c>
      <c r="AB53" s="179">
        <f t="shared" si="12"/>
        <v>0.2</v>
      </c>
      <c r="AC53" s="203">
        <f>INDEX(Cantidades!$J$4:$J$49, MATCH(L53,Cantidades!$B$4:$B$49,0))</f>
        <v>1</v>
      </c>
    </row>
    <row r="54" spans="1:29" s="1" customFormat="1" x14ac:dyDescent="0.25">
      <c r="A54" s="106">
        <v>44</v>
      </c>
      <c r="B54" s="159" t="s">
        <v>8151</v>
      </c>
      <c r="C54" s="172" t="s">
        <v>3169</v>
      </c>
      <c r="D54" s="173" t="s">
        <v>3175</v>
      </c>
      <c r="E54" s="174" t="s">
        <v>8206</v>
      </c>
      <c r="F54" s="159" t="s">
        <v>3185</v>
      </c>
      <c r="G54" s="148" t="str">
        <f t="shared" si="28"/>
        <v>BT</v>
      </c>
      <c r="H54" s="160" t="s">
        <v>3143</v>
      </c>
      <c r="I54" s="162" t="s">
        <v>3166</v>
      </c>
      <c r="J54" s="162" t="s">
        <v>3166</v>
      </c>
      <c r="K54" s="163" t="s">
        <v>3143</v>
      </c>
      <c r="L54" s="202" t="s">
        <v>5909</v>
      </c>
      <c r="M54" s="161" t="str">
        <f>INDEX(RESUMEN!$D$17:$D$5475, MATCH(L54,RESUMEN!$C$17:$C$5475,0))</f>
        <v>POSTE DE MADERA TRATADA DE 13 mts. CL.6</v>
      </c>
      <c r="N54" s="183">
        <f>INDEX(RESUMEN!$G$17:$G$5475, MATCH(L54,RESUMEN!$C$17:$C$5475,0))</f>
        <v>187.56</v>
      </c>
      <c r="O54" s="160">
        <f t="shared" si="2"/>
        <v>0.77</v>
      </c>
      <c r="P54" s="164">
        <f t="shared" si="3"/>
        <v>331.9812</v>
      </c>
      <c r="Q54" s="160">
        <v>0</v>
      </c>
      <c r="R54" s="160">
        <f t="shared" si="4"/>
        <v>7.2000000000000008E-2</v>
      </c>
      <c r="S54" s="165">
        <f t="shared" si="5"/>
        <v>1.9918872000000001</v>
      </c>
      <c r="T54" s="166">
        <f t="shared" si="6"/>
        <v>0.2</v>
      </c>
      <c r="U54" s="167">
        <f t="shared" si="7"/>
        <v>0.39837744000000003</v>
      </c>
      <c r="V54" s="165">
        <f t="shared" si="8"/>
        <v>0.13405252034598975</v>
      </c>
      <c r="W54" s="168">
        <f t="shared" si="9"/>
        <v>0.1</v>
      </c>
      <c r="X54" s="160">
        <v>1</v>
      </c>
      <c r="Y54" s="169">
        <f t="shared" si="10"/>
        <v>0.1</v>
      </c>
      <c r="Z54" s="162">
        <v>3</v>
      </c>
      <c r="AA54" s="180">
        <f t="shared" si="11"/>
        <v>1.6997167138810198E-3</v>
      </c>
      <c r="AB54" s="179">
        <f>W54*Z54</f>
        <v>0.30000000000000004</v>
      </c>
      <c r="AC54" s="203">
        <v>7</v>
      </c>
    </row>
    <row r="55" spans="1:29" s="1" customFormat="1" x14ac:dyDescent="0.25">
      <c r="A55" s="106">
        <v>45</v>
      </c>
      <c r="B55" s="159" t="s">
        <v>8151</v>
      </c>
      <c r="C55" s="172" t="s">
        <v>3169</v>
      </c>
      <c r="D55" s="173" t="s">
        <v>8207</v>
      </c>
      <c r="E55" s="174" t="s">
        <v>8206</v>
      </c>
      <c r="F55" s="159" t="s">
        <v>8191</v>
      </c>
      <c r="G55" s="148" t="str">
        <f t="shared" si="28"/>
        <v>MT/AT</v>
      </c>
      <c r="H55" s="160" t="s">
        <v>3143</v>
      </c>
      <c r="I55" s="162" t="s">
        <v>3166</v>
      </c>
      <c r="J55" s="162" t="s">
        <v>3166</v>
      </c>
      <c r="K55" s="163" t="s">
        <v>3143</v>
      </c>
      <c r="L55" s="202" t="s">
        <v>5909</v>
      </c>
      <c r="M55" s="161" t="str">
        <f>INDEX(RESUMEN!$D$17:$D$5475, MATCH(L55,RESUMEN!$C$17:$C$5475,0))</f>
        <v>POSTE DE MADERA TRATADA DE 13 mts. CL.6</v>
      </c>
      <c r="N55" s="183">
        <f>INDEX(RESUMEN!$G$17:$G$5475, MATCH(L55,RESUMEN!$C$17:$C$5475,0))</f>
        <v>187.56</v>
      </c>
      <c r="O55" s="160">
        <f t="shared" si="2"/>
        <v>0.84299999999999997</v>
      </c>
      <c r="P55" s="164">
        <f t="shared" si="3"/>
        <v>345.67308000000003</v>
      </c>
      <c r="Q55" s="160">
        <v>0</v>
      </c>
      <c r="R55" s="160">
        <f t="shared" si="4"/>
        <v>0.13400000000000001</v>
      </c>
      <c r="S55" s="165">
        <f t="shared" si="5"/>
        <v>3.8600160600000009</v>
      </c>
      <c r="T55" s="166">
        <f t="shared" si="6"/>
        <v>0.183</v>
      </c>
      <c r="U55" s="167">
        <f t="shared" si="7"/>
        <v>0.70638293898000015</v>
      </c>
      <c r="V55" s="165">
        <f t="shared" si="8"/>
        <v>0.23769522014016786</v>
      </c>
      <c r="W55" s="168">
        <f t="shared" si="9"/>
        <v>0.2</v>
      </c>
      <c r="X55" s="160">
        <v>1</v>
      </c>
      <c r="Y55" s="169">
        <f t="shared" si="10"/>
        <v>0.2</v>
      </c>
      <c r="Z55" s="162">
        <v>28</v>
      </c>
      <c r="AA55" s="180">
        <f t="shared" si="11"/>
        <v>1.586402266288952E-2</v>
      </c>
      <c r="AB55" s="179">
        <f t="shared" si="12"/>
        <v>5.6000000000000005</v>
      </c>
      <c r="AC55" s="203">
        <f>INDEX(Cantidades!$J$4:$J$49, MATCH(L55,Cantidades!$B$4:$B$49,0))</f>
        <v>26</v>
      </c>
    </row>
    <row r="56" spans="1:29" s="1" customFormat="1" x14ac:dyDescent="0.25">
      <c r="A56" s="106">
        <v>46</v>
      </c>
      <c r="B56" s="159" t="s">
        <v>8151</v>
      </c>
      <c r="C56" s="172" t="s">
        <v>3169</v>
      </c>
      <c r="D56" s="173" t="s">
        <v>8208</v>
      </c>
      <c r="E56" s="174" t="s">
        <v>8209</v>
      </c>
      <c r="F56" s="159" t="s">
        <v>8191</v>
      </c>
      <c r="G56" s="148" t="str">
        <f t="shared" ref="G56" si="29">IF(F56="0.22 KV", "BT", "MT/AT")</f>
        <v>MT/AT</v>
      </c>
      <c r="H56" s="160" t="s">
        <v>3143</v>
      </c>
      <c r="I56" s="162" t="s">
        <v>3166</v>
      </c>
      <c r="J56" s="162" t="s">
        <v>3166</v>
      </c>
      <c r="K56" s="163" t="s">
        <v>3143</v>
      </c>
      <c r="L56" s="115" t="s">
        <v>5917</v>
      </c>
      <c r="M56" s="161" t="str">
        <f>INDEX(RESUMEN!$D$17:$D$5475, MATCH(L56,RESUMEN!$C$17:$C$5475,0))</f>
        <v>POSTE DE MADERA TRATADA DE 15 mts. CL.7</v>
      </c>
      <c r="N56" s="183">
        <f>INDEX(RESUMEN!$G$17:$G$5475, MATCH(L56,RESUMEN!$C$17:$C$5475,0))</f>
        <v>215.37</v>
      </c>
      <c r="O56" s="160">
        <f t="shared" si="2"/>
        <v>0.84299999999999997</v>
      </c>
      <c r="P56" s="164">
        <f t="shared" si="3"/>
        <v>396.92691000000002</v>
      </c>
      <c r="Q56" s="160">
        <v>0</v>
      </c>
      <c r="R56" s="160">
        <f t="shared" si="4"/>
        <v>0.13400000000000001</v>
      </c>
      <c r="S56" s="165">
        <f t="shared" si="5"/>
        <v>4.4323504950000006</v>
      </c>
      <c r="T56" s="166">
        <f t="shared" si="6"/>
        <v>0.183</v>
      </c>
      <c r="U56" s="167">
        <f t="shared" si="7"/>
        <v>0.81112014058500004</v>
      </c>
      <c r="V56" s="165">
        <f t="shared" si="8"/>
        <v>0.27293889721469367</v>
      </c>
      <c r="W56" s="168">
        <f t="shared" si="9"/>
        <v>0.3</v>
      </c>
      <c r="X56" s="160">
        <v>1</v>
      </c>
      <c r="Y56" s="169">
        <f t="shared" si="10"/>
        <v>0.3</v>
      </c>
      <c r="Z56" s="162">
        <v>23</v>
      </c>
      <c r="AA56" s="180">
        <f t="shared" si="11"/>
        <v>1.3031161473087818E-2</v>
      </c>
      <c r="AB56" s="179">
        <f t="shared" si="12"/>
        <v>6.8999999999999995</v>
      </c>
      <c r="AC56" s="203">
        <f>INDEX(Cantidades!$J$4:$J$49, MATCH(L56,Cantidades!$B$4:$B$49,0))</f>
        <v>15</v>
      </c>
    </row>
    <row r="57" spans="1:29" s="1" customFormat="1" ht="18" customHeight="1" x14ac:dyDescent="0.25">
      <c r="A57" s="106"/>
      <c r="B57" s="113"/>
      <c r="C57" s="149"/>
      <c r="D57" s="150"/>
      <c r="E57" s="113"/>
      <c r="F57" s="113"/>
      <c r="G57" s="151"/>
      <c r="H57" s="114"/>
      <c r="I57" s="152"/>
      <c r="J57" s="152"/>
      <c r="K57" s="117"/>
      <c r="L57" s="115"/>
      <c r="M57" s="116"/>
      <c r="N57" s="92"/>
      <c r="O57" s="87"/>
      <c r="P57" s="6"/>
      <c r="Q57" s="87"/>
      <c r="R57" s="87"/>
      <c r="S57" s="88"/>
      <c r="T57" s="153"/>
      <c r="U57" s="89"/>
      <c r="V57" s="88"/>
      <c r="W57" s="87"/>
      <c r="X57" s="87"/>
      <c r="Y57" s="105"/>
      <c r="Z57" s="4"/>
      <c r="AA57" s="181">
        <f>SUM(AA11:AA56)</f>
        <v>1.0000000000000002</v>
      </c>
      <c r="AB57" s="112"/>
      <c r="AC57" s="106">
        <f>SUM(AC11:AC56)</f>
        <v>1765</v>
      </c>
    </row>
    <row r="58" spans="1:29" s="1" customFormat="1" ht="39" customHeight="1" x14ac:dyDescent="0.25">
      <c r="B58" s="157" t="s">
        <v>8215</v>
      </c>
      <c r="C58" s="114"/>
      <c r="D58" s="116"/>
      <c r="E58" s="116"/>
      <c r="F58" s="116"/>
      <c r="G58" s="117"/>
      <c r="H58" s="118"/>
      <c r="I58" s="118"/>
      <c r="J58" s="118"/>
      <c r="K58" s="117"/>
      <c r="L58" s="115"/>
      <c r="M58" s="119"/>
      <c r="N58" s="92"/>
      <c r="O58" s="87"/>
      <c r="P58" s="6"/>
      <c r="Q58" s="87"/>
      <c r="R58" s="87"/>
      <c r="S58" s="88"/>
      <c r="T58" s="4"/>
      <c r="U58" s="89"/>
      <c r="V58" s="88"/>
      <c r="W58" s="4"/>
      <c r="X58" s="4"/>
      <c r="Y58" s="105"/>
      <c r="Z58" s="4"/>
      <c r="AB58" s="112"/>
    </row>
    <row r="59" spans="1:29" x14ac:dyDescent="0.25">
      <c r="A59" s="97">
        <f>'INFO Luz del Sur'!A7</f>
        <v>1</v>
      </c>
      <c r="B59" s="98" t="s">
        <v>20</v>
      </c>
      <c r="C59" s="131" t="str">
        <f>'INFO Luz del Sur'!K7</f>
        <v>Poste</v>
      </c>
      <c r="D59" s="120" t="str">
        <f>'INFO Luz del Sur'!L7</f>
        <v>Madera</v>
      </c>
      <c r="E59" s="131">
        <f>'INFO Luz del Sur'!J7</f>
        <v>18</v>
      </c>
      <c r="F59" s="131" t="str">
        <f>'INFO Luz del Sur'!H7</f>
        <v>60 KV</v>
      </c>
      <c r="G59" s="148" t="str">
        <f>IF(F59="0.22 KV", "BT", "MT/AT")</f>
        <v>MT/AT</v>
      </c>
      <c r="H59" s="120" t="str">
        <f>'INFO Luz del Sur'!D7</f>
        <v>Matucana</v>
      </c>
      <c r="I59" s="120" t="str">
        <f>'INFO Luz del Sur'!C7</f>
        <v>Lima</v>
      </c>
      <c r="J59" s="120" t="str">
        <f>'INFO Luz del Sur'!B7</f>
        <v>Lima</v>
      </c>
      <c r="K59" s="120">
        <f>'INFO Luz del Sur'!E7</f>
        <v>0</v>
      </c>
      <c r="L59" s="154" t="str">
        <f>'INFO Luz del Sur'!M7</f>
        <v>EMRE1P75C2</v>
      </c>
      <c r="M59" s="120" t="str">
        <f>INDEX(RESUMEN!$D$17:$D$5475, MATCH(L59,RESUMEN!$C$17:$C$5475,0))</f>
        <v>Estructura de  Suspension Angular (&gt;3°-50°) compuesto por 1 postes de madera tratada 75' Clase 2</v>
      </c>
      <c r="N59" s="95">
        <f>INDEX(RESUMEN!$G$17:$G$5475, MATCH(L59,RESUMEN!$C$17:$C$5475,0))</f>
        <v>1927.2433019071186</v>
      </c>
      <c r="O59" s="155">
        <f>IF(G59="BT", $O$2, $O$3)</f>
        <v>0.84299999999999997</v>
      </c>
      <c r="P59" s="95">
        <f>N59*(O59+1)</f>
        <v>3551.9094054148195</v>
      </c>
      <c r="Q59" s="155">
        <v>0</v>
      </c>
      <c r="R59" s="155">
        <f>IF(G59="BT", ($R$2), ($R$3))</f>
        <v>0.13400000000000001</v>
      </c>
      <c r="S59" s="88">
        <f>(P59*R59)/12</f>
        <v>39.662988360465484</v>
      </c>
      <c r="T59" s="154">
        <f>IF(G59="BT", ($T$2), ($T$3))</f>
        <v>0.183</v>
      </c>
      <c r="U59" s="156">
        <f>S59*T59</f>
        <v>7.2583268699651837</v>
      </c>
      <c r="V59" s="88">
        <f>(U59*(1/3)*(1+$X$2))+Q59</f>
        <v>2.4423998768952675</v>
      </c>
      <c r="W59" s="182">
        <f t="shared" ref="W59" si="30">ROUND(V59,1)</f>
        <v>2.4</v>
      </c>
      <c r="X59" s="155">
        <f>'INFO Luz del Sur'!N7</f>
        <v>1</v>
      </c>
      <c r="Y59" s="156">
        <f>W59*X59</f>
        <v>2.4</v>
      </c>
    </row>
    <row r="60" spans="1:29" x14ac:dyDescent="0.25">
      <c r="A60" s="97">
        <f>'INFO Luz del Sur'!A8</f>
        <v>2</v>
      </c>
      <c r="B60" s="98" t="s">
        <v>20</v>
      </c>
      <c r="C60" s="131" t="str">
        <f>'INFO Luz del Sur'!K8</f>
        <v>Poste</v>
      </c>
      <c r="D60" s="120" t="str">
        <f>'INFO Luz del Sur'!L8</f>
        <v>Madera</v>
      </c>
      <c r="E60" s="131">
        <f>'INFO Luz del Sur'!J8</f>
        <v>18</v>
      </c>
      <c r="F60" s="131" t="str">
        <f>'INFO Luz del Sur'!H8</f>
        <v>60 KV</v>
      </c>
      <c r="G60" s="148" t="str">
        <f t="shared" ref="G60:G123" si="31">IF(F60="0.22 KV", "BT", "MT/AT")</f>
        <v>MT/AT</v>
      </c>
      <c r="H60" s="120" t="str">
        <f>'INFO Luz del Sur'!D8</f>
        <v>Matucana</v>
      </c>
      <c r="I60" s="120" t="str">
        <f>'INFO Luz del Sur'!C8</f>
        <v>Lima</v>
      </c>
      <c r="J60" s="120" t="str">
        <f>'INFO Luz del Sur'!B8</f>
        <v>Lima</v>
      </c>
      <c r="K60" s="120">
        <f>'INFO Luz del Sur'!E8</f>
        <v>0</v>
      </c>
      <c r="L60" s="132" t="str">
        <f>'INFO Luz del Sur'!M8</f>
        <v>EMSU1P60C3</v>
      </c>
      <c r="M60" s="120" t="str">
        <f>INDEX(RESUMEN!$D$17:$D$5475, MATCH(L60,RESUMEN!$C$17:$C$5475,0))</f>
        <v>Estructura de  Suspensión compuesto por 1 postes de madera tratada 60' Clase 3</v>
      </c>
      <c r="N60" s="95">
        <f>INDEX(RESUMEN!$G$17:$G$5475, MATCH(L60,RESUMEN!$C$17:$C$5475,0))</f>
        <v>1371.4481845511427</v>
      </c>
      <c r="O60" s="133">
        <f t="shared" ref="O60:O123" si="32">IF(G60="BT", $O$2, $O$3)</f>
        <v>0.84299999999999997</v>
      </c>
      <c r="P60" s="134">
        <f t="shared" ref="P60:P71" si="33">N60*(O60+1)</f>
        <v>2527.579004127756</v>
      </c>
      <c r="Q60" s="87">
        <v>0</v>
      </c>
      <c r="R60" s="133">
        <f t="shared" ref="R60:R64" si="34">IF(G60="BT", ($R$2), ($R$3))</f>
        <v>0.13400000000000001</v>
      </c>
      <c r="S60" s="88">
        <f t="shared" ref="S60:S64" si="35">(P60*R60)/12</f>
        <v>28.224632212759943</v>
      </c>
      <c r="T60" s="132">
        <f t="shared" ref="T60:T64" si="36">IF(G60="BT", ($T$2), ($T$3))</f>
        <v>0.183</v>
      </c>
      <c r="U60" s="135">
        <f t="shared" ref="U60:U64" si="37">S60*T60</f>
        <v>5.1651076949350694</v>
      </c>
      <c r="V60" s="88">
        <f t="shared" ref="V60:V64" si="38">(U60*(1/3)*(1+$X$2))+Q60</f>
        <v>1.7380394441123765</v>
      </c>
      <c r="W60" s="182">
        <f t="shared" ref="W60:W65" si="39">ROUND(V60,1)</f>
        <v>1.7</v>
      </c>
      <c r="X60" s="133">
        <f>'INFO Luz del Sur'!N8</f>
        <v>1</v>
      </c>
      <c r="Y60" s="135">
        <f t="shared" ref="Y60:Y123" si="40">W60*X60</f>
        <v>1.7</v>
      </c>
    </row>
    <row r="61" spans="1:29" x14ac:dyDescent="0.25">
      <c r="A61" s="97">
        <f>'INFO Luz del Sur'!A9</f>
        <v>3</v>
      </c>
      <c r="B61" s="98" t="s">
        <v>20</v>
      </c>
      <c r="C61" s="131" t="str">
        <f>'INFO Luz del Sur'!K9</f>
        <v>Poste</v>
      </c>
      <c r="D61" s="120" t="str">
        <f>'INFO Luz del Sur'!L9</f>
        <v>Madera</v>
      </c>
      <c r="E61" s="131">
        <f>'INFO Luz del Sur'!J9</f>
        <v>18</v>
      </c>
      <c r="F61" s="131" t="str">
        <f>'INFO Luz del Sur'!H9</f>
        <v>60 KV</v>
      </c>
      <c r="G61" s="148" t="str">
        <f t="shared" si="31"/>
        <v>MT/AT</v>
      </c>
      <c r="H61" s="120" t="str">
        <f>'INFO Luz del Sur'!D9</f>
        <v>Matucana</v>
      </c>
      <c r="I61" s="120" t="str">
        <f>'INFO Luz del Sur'!C9</f>
        <v>Lima</v>
      </c>
      <c r="J61" s="120" t="str">
        <f>'INFO Luz del Sur'!B9</f>
        <v>Lima</v>
      </c>
      <c r="K61" s="120">
        <f>'INFO Luz del Sur'!E9</f>
        <v>0</v>
      </c>
      <c r="L61" s="132" t="str">
        <f>'INFO Luz del Sur'!M9</f>
        <v>EMSU1P60C3</v>
      </c>
      <c r="M61" s="120" t="str">
        <f>INDEX(RESUMEN!$D$17:$D$5475, MATCH(L61,RESUMEN!$C$17:$C$5475,0))</f>
        <v>Estructura de  Suspensión compuesto por 1 postes de madera tratada 60' Clase 3</v>
      </c>
      <c r="N61" s="95">
        <f>INDEX(RESUMEN!$G$17:$G$5475, MATCH(L61,RESUMEN!$C$17:$C$5475,0))</f>
        <v>1371.4481845511427</v>
      </c>
      <c r="O61" s="133">
        <f t="shared" si="32"/>
        <v>0.84299999999999997</v>
      </c>
      <c r="P61" s="134">
        <f t="shared" si="33"/>
        <v>2527.579004127756</v>
      </c>
      <c r="Q61" s="87">
        <v>0</v>
      </c>
      <c r="R61" s="133">
        <f t="shared" si="34"/>
        <v>0.13400000000000001</v>
      </c>
      <c r="S61" s="88">
        <f t="shared" si="35"/>
        <v>28.224632212759943</v>
      </c>
      <c r="T61" s="132">
        <f t="shared" si="36"/>
        <v>0.183</v>
      </c>
      <c r="U61" s="135">
        <f t="shared" si="37"/>
        <v>5.1651076949350694</v>
      </c>
      <c r="V61" s="88">
        <f t="shared" si="38"/>
        <v>1.7380394441123765</v>
      </c>
      <c r="W61" s="182">
        <f t="shared" si="39"/>
        <v>1.7</v>
      </c>
      <c r="X61" s="133">
        <f>'INFO Luz del Sur'!N9</f>
        <v>1</v>
      </c>
      <c r="Y61" s="135">
        <f t="shared" si="40"/>
        <v>1.7</v>
      </c>
    </row>
    <row r="62" spans="1:29" x14ac:dyDescent="0.25">
      <c r="A62" s="97">
        <f>'INFO Luz del Sur'!A10</f>
        <v>4</v>
      </c>
      <c r="B62" s="98" t="s">
        <v>20</v>
      </c>
      <c r="C62" s="131" t="str">
        <f>'INFO Luz del Sur'!K10</f>
        <v>Poste</v>
      </c>
      <c r="D62" s="120" t="str">
        <f>'INFO Luz del Sur'!L10</f>
        <v>Madera</v>
      </c>
      <c r="E62" s="131">
        <f>'INFO Luz del Sur'!J10</f>
        <v>18</v>
      </c>
      <c r="F62" s="131" t="str">
        <f>'INFO Luz del Sur'!H10</f>
        <v>60 KV</v>
      </c>
      <c r="G62" s="148" t="str">
        <f t="shared" si="31"/>
        <v>MT/AT</v>
      </c>
      <c r="H62" s="120" t="str">
        <f>'INFO Luz del Sur'!D10</f>
        <v>Matucana</v>
      </c>
      <c r="I62" s="120" t="str">
        <f>'INFO Luz del Sur'!C10</f>
        <v>Lima</v>
      </c>
      <c r="J62" s="120" t="str">
        <f>'INFO Luz del Sur'!B10</f>
        <v>Lima</v>
      </c>
      <c r="K62" s="120">
        <f>'INFO Luz del Sur'!E10</f>
        <v>0</v>
      </c>
      <c r="L62" s="132" t="str">
        <f>'INFO Luz del Sur'!M10</f>
        <v>EMRE1P75C2</v>
      </c>
      <c r="M62" s="120" t="str">
        <f>INDEX(RESUMEN!$D$17:$D$5475, MATCH(L62,RESUMEN!$C$17:$C$5475,0))</f>
        <v>Estructura de  Suspension Angular (&gt;3°-50°) compuesto por 1 postes de madera tratada 75' Clase 2</v>
      </c>
      <c r="N62" s="95">
        <f>INDEX(RESUMEN!$G$17:$G$5475, MATCH(L62,RESUMEN!$C$17:$C$5475,0))</f>
        <v>1927.2433019071186</v>
      </c>
      <c r="O62" s="133">
        <f t="shared" si="32"/>
        <v>0.84299999999999997</v>
      </c>
      <c r="P62" s="134">
        <f t="shared" si="33"/>
        <v>3551.9094054148195</v>
      </c>
      <c r="Q62" s="87">
        <v>0</v>
      </c>
      <c r="R62" s="133">
        <f t="shared" si="34"/>
        <v>0.13400000000000001</v>
      </c>
      <c r="S62" s="88">
        <f t="shared" si="35"/>
        <v>39.662988360465484</v>
      </c>
      <c r="T62" s="132">
        <f t="shared" si="36"/>
        <v>0.183</v>
      </c>
      <c r="U62" s="135">
        <f t="shared" si="37"/>
        <v>7.2583268699651837</v>
      </c>
      <c r="V62" s="88">
        <f t="shared" si="38"/>
        <v>2.4423998768952675</v>
      </c>
      <c r="W62" s="182">
        <f t="shared" si="39"/>
        <v>2.4</v>
      </c>
      <c r="X62" s="133">
        <f>'INFO Luz del Sur'!N10</f>
        <v>1</v>
      </c>
      <c r="Y62" s="135">
        <f t="shared" si="40"/>
        <v>2.4</v>
      </c>
    </row>
    <row r="63" spans="1:29" x14ac:dyDescent="0.25">
      <c r="A63" s="97">
        <f>'INFO Luz del Sur'!A11</f>
        <v>5</v>
      </c>
      <c r="B63" s="98" t="s">
        <v>20</v>
      </c>
      <c r="C63" s="131" t="str">
        <f>'INFO Luz del Sur'!K11</f>
        <v>Poste</v>
      </c>
      <c r="D63" s="120" t="str">
        <f>'INFO Luz del Sur'!L11</f>
        <v>Madera</v>
      </c>
      <c r="E63" s="131">
        <f>'INFO Luz del Sur'!J11</f>
        <v>12</v>
      </c>
      <c r="F63" s="131" t="str">
        <f>'INFO Luz del Sur'!H11</f>
        <v>60 KV</v>
      </c>
      <c r="G63" s="148" t="str">
        <f t="shared" si="31"/>
        <v>MT/AT</v>
      </c>
      <c r="H63" s="120" t="str">
        <f>'INFO Luz del Sur'!D11</f>
        <v>Matucana</v>
      </c>
      <c r="I63" s="120" t="str">
        <f>'INFO Luz del Sur'!C11</f>
        <v>Lima</v>
      </c>
      <c r="J63" s="120" t="str">
        <f>'INFO Luz del Sur'!B11</f>
        <v>Lima</v>
      </c>
      <c r="K63" s="120">
        <f>'INFO Luz del Sur'!E11</f>
        <v>0</v>
      </c>
      <c r="L63" s="132" t="str">
        <f>'INFO Luz del Sur'!M11</f>
        <v>EMSU1P60C3</v>
      </c>
      <c r="M63" s="120" t="str">
        <f>INDEX(RESUMEN!$D$17:$D$5475, MATCH(L63,RESUMEN!$C$17:$C$5475,0))</f>
        <v>Estructura de  Suspensión compuesto por 1 postes de madera tratada 60' Clase 3</v>
      </c>
      <c r="N63" s="95">
        <f>INDEX(RESUMEN!$G$17:$G$5475, MATCH(L63,RESUMEN!$C$17:$C$5475,0))</f>
        <v>1371.4481845511427</v>
      </c>
      <c r="O63" s="133">
        <f t="shared" si="32"/>
        <v>0.84299999999999997</v>
      </c>
      <c r="P63" s="134">
        <f t="shared" si="33"/>
        <v>2527.579004127756</v>
      </c>
      <c r="Q63" s="87">
        <v>0</v>
      </c>
      <c r="R63" s="133">
        <f t="shared" si="34"/>
        <v>0.13400000000000001</v>
      </c>
      <c r="S63" s="88">
        <f t="shared" si="35"/>
        <v>28.224632212759943</v>
      </c>
      <c r="T63" s="132">
        <f t="shared" si="36"/>
        <v>0.183</v>
      </c>
      <c r="U63" s="135">
        <f t="shared" si="37"/>
        <v>5.1651076949350694</v>
      </c>
      <c r="V63" s="88">
        <f t="shared" si="38"/>
        <v>1.7380394441123765</v>
      </c>
      <c r="W63" s="182">
        <f t="shared" si="39"/>
        <v>1.7</v>
      </c>
      <c r="X63" s="133">
        <f>'INFO Luz del Sur'!N11</f>
        <v>1</v>
      </c>
      <c r="Y63" s="135">
        <f t="shared" si="40"/>
        <v>1.7</v>
      </c>
    </row>
    <row r="64" spans="1:29" x14ac:dyDescent="0.25">
      <c r="A64" s="97">
        <f>'INFO Luz del Sur'!A12</f>
        <v>6</v>
      </c>
      <c r="B64" s="98" t="s">
        <v>20</v>
      </c>
      <c r="C64" s="131" t="str">
        <f>'INFO Luz del Sur'!K12</f>
        <v>Torre</v>
      </c>
      <c r="D64" s="120" t="str">
        <f>'INFO Luz del Sur'!L12</f>
        <v>Metálico</v>
      </c>
      <c r="E64" s="131">
        <f>'INFO Luz del Sur'!J12</f>
        <v>12</v>
      </c>
      <c r="F64" s="131" t="str">
        <f>'INFO Luz del Sur'!H12</f>
        <v>60 KV</v>
      </c>
      <c r="G64" s="148" t="str">
        <f t="shared" si="31"/>
        <v>MT/AT</v>
      </c>
      <c r="H64" s="120" t="str">
        <f>'INFO Luz del Sur'!D12</f>
        <v>Matucana</v>
      </c>
      <c r="I64" s="120" t="str">
        <f>'INFO Luz del Sur'!C12</f>
        <v>Lima</v>
      </c>
      <c r="J64" s="120" t="str">
        <f>'INFO Luz del Sur'!B12</f>
        <v>Lima</v>
      </c>
      <c r="K64" s="120">
        <f>'INFO Luz del Sur'!E12</f>
        <v>0</v>
      </c>
      <c r="L64" s="132" t="str">
        <f>'INFO Luz del Sur'!M12</f>
        <v>TA060SIR0D1C1240R+3</v>
      </c>
      <c r="M64" s="120" t="str">
        <f>INDEX(RESUMEN!$D$17:$D$5475, MATCH(L64,RESUMEN!$C$17:$C$5475,0))</f>
        <v>Torre de anclaje, retención intermedia y terminal (15°) Tipo R2+3</v>
      </c>
      <c r="N64" s="95">
        <f>INDEX(RESUMEN!$G$17:$G$5475, MATCH(L64,RESUMEN!$C$17:$C$5475,0))</f>
        <v>15480.457667929655</v>
      </c>
      <c r="O64" s="133">
        <f t="shared" si="32"/>
        <v>0.84299999999999997</v>
      </c>
      <c r="P64" s="134">
        <f t="shared" si="33"/>
        <v>28530.483481994353</v>
      </c>
      <c r="Q64" s="87">
        <v>0</v>
      </c>
      <c r="R64" s="133">
        <f t="shared" si="34"/>
        <v>0.13400000000000001</v>
      </c>
      <c r="S64" s="88">
        <f t="shared" si="35"/>
        <v>318.59039888227034</v>
      </c>
      <c r="T64" s="132">
        <f t="shared" si="36"/>
        <v>0.183</v>
      </c>
      <c r="U64" s="135">
        <f t="shared" si="37"/>
        <v>58.302042995455473</v>
      </c>
      <c r="V64" s="88">
        <f t="shared" si="38"/>
        <v>19.618419669700835</v>
      </c>
      <c r="W64" s="182">
        <f t="shared" si="39"/>
        <v>19.600000000000001</v>
      </c>
      <c r="X64" s="133">
        <f>'INFO Luz del Sur'!N12</f>
        <v>1</v>
      </c>
      <c r="Y64" s="135">
        <f t="shared" si="40"/>
        <v>19.600000000000001</v>
      </c>
    </row>
    <row r="65" spans="1:25" x14ac:dyDescent="0.25">
      <c r="A65" s="97">
        <f>'INFO Luz del Sur'!A13</f>
        <v>7</v>
      </c>
      <c r="B65" s="98" t="s">
        <v>20</v>
      </c>
      <c r="C65" s="131" t="str">
        <f>'INFO Luz del Sur'!K13</f>
        <v>Torre</v>
      </c>
      <c r="D65" s="120" t="str">
        <f>'INFO Luz del Sur'!L13</f>
        <v>Metálico</v>
      </c>
      <c r="E65" s="131">
        <f>'INFO Luz del Sur'!J13</f>
        <v>13</v>
      </c>
      <c r="F65" s="131" t="str">
        <f>'INFO Luz del Sur'!H13</f>
        <v>60 KV</v>
      </c>
      <c r="G65" s="148" t="str">
        <f t="shared" si="31"/>
        <v>MT/AT</v>
      </c>
      <c r="H65" s="120" t="str">
        <f>'INFO Luz del Sur'!D13</f>
        <v>Matucana</v>
      </c>
      <c r="I65" s="120" t="str">
        <f>'INFO Luz del Sur'!C13</f>
        <v>Lima</v>
      </c>
      <c r="J65" s="120" t="str">
        <f>'INFO Luz del Sur'!B13</f>
        <v>Lima</v>
      </c>
      <c r="K65" s="120">
        <f>'INFO Luz del Sur'!E13</f>
        <v>0</v>
      </c>
      <c r="L65" s="132" t="str">
        <f>'INFO Luz del Sur'!M13</f>
        <v>TA060SIR0D1C1240R+3</v>
      </c>
      <c r="M65" s="120" t="str">
        <f>INDEX(RESUMEN!$D$17:$D$5475, MATCH(L65,RESUMEN!$C$17:$C$5475,0))</f>
        <v>Torre de anclaje, retención intermedia y terminal (15°) Tipo R2+3</v>
      </c>
      <c r="N65" s="95">
        <f>INDEX(RESUMEN!$G$17:$G$5475, MATCH(L65,RESUMEN!$C$17:$C$5475,0))</f>
        <v>15480.457667929655</v>
      </c>
      <c r="O65" s="133">
        <f t="shared" si="32"/>
        <v>0.84299999999999997</v>
      </c>
      <c r="P65" s="134">
        <f t="shared" si="33"/>
        <v>28530.483481994353</v>
      </c>
      <c r="Q65" s="87">
        <v>0</v>
      </c>
      <c r="R65" s="133">
        <f>IF(G65="BT", ($R$2), ($R$3))</f>
        <v>0.13400000000000001</v>
      </c>
      <c r="S65" s="88">
        <f>(P65*R65)/12</f>
        <v>318.59039888227034</v>
      </c>
      <c r="T65" s="132">
        <f>IF(G65="BT", ($T$2), ($T$3))</f>
        <v>0.183</v>
      </c>
      <c r="U65" s="135">
        <f>S65*T65</f>
        <v>58.302042995455473</v>
      </c>
      <c r="V65" s="88">
        <f>(U65*(1/3)*(1+$X$2))+Q65</f>
        <v>19.618419669700835</v>
      </c>
      <c r="W65" s="182">
        <f t="shared" si="39"/>
        <v>19.600000000000001</v>
      </c>
      <c r="X65" s="133">
        <f>'INFO Luz del Sur'!N13</f>
        <v>1</v>
      </c>
      <c r="Y65" s="135">
        <f t="shared" si="40"/>
        <v>19.600000000000001</v>
      </c>
    </row>
    <row r="66" spans="1:25" x14ac:dyDescent="0.25">
      <c r="A66" s="97">
        <f>'INFO Luz del Sur'!A14</f>
        <v>8</v>
      </c>
      <c r="B66" s="98" t="s">
        <v>8151</v>
      </c>
      <c r="C66" s="131" t="str">
        <f>'INFO Luz del Sur'!K14</f>
        <v>Poste</v>
      </c>
      <c r="D66" s="120" t="str">
        <f>'INFO Luz del Sur'!L14</f>
        <v>Madera</v>
      </c>
      <c r="E66" s="131">
        <f>'INFO Luz del Sur'!J14</f>
        <v>12</v>
      </c>
      <c r="F66" s="131" t="str">
        <f>'INFO Luz del Sur'!H14</f>
        <v>10 KV</v>
      </c>
      <c r="G66" s="148" t="str">
        <f t="shared" si="31"/>
        <v>MT/AT</v>
      </c>
      <c r="H66" s="120" t="str">
        <f>'INFO Luz del Sur'!D14</f>
        <v>Matucana</v>
      </c>
      <c r="I66" s="120" t="str">
        <f>'INFO Luz del Sur'!C14</f>
        <v>Lima</v>
      </c>
      <c r="J66" s="120" t="str">
        <f>'INFO Luz del Sur'!B14</f>
        <v>Lima</v>
      </c>
      <c r="K66" s="120">
        <f>'INFO Luz del Sur'!E14</f>
        <v>0</v>
      </c>
      <c r="L66" s="132" t="str">
        <f>'INFO Luz del Sur'!M14</f>
        <v>PPM21</v>
      </c>
      <c r="M66" s="120" t="str">
        <f>INDEX(RESUMEN!$D$17:$D$5475, MATCH(L66,RESUMEN!$C$17:$C$5475,0))</f>
        <v>POSTE DE MADERA TRATADA DE 12 mts. CL.6</v>
      </c>
      <c r="N66" s="95">
        <f>INDEX(RESUMEN!$G$17:$G$5475, MATCH(L66,RESUMEN!$C$17:$C$5475,0))</f>
        <v>178</v>
      </c>
      <c r="O66" s="133">
        <f t="shared" si="32"/>
        <v>0.84299999999999997</v>
      </c>
      <c r="P66" s="134">
        <f t="shared" si="33"/>
        <v>328.05399999999997</v>
      </c>
      <c r="Q66" s="87">
        <v>0</v>
      </c>
      <c r="R66" s="133">
        <f t="shared" ref="R66:R74" si="41">IF(G66="BT", ($R$2), ($R$3))</f>
        <v>0.13400000000000001</v>
      </c>
      <c r="S66" s="88">
        <f t="shared" ref="S66:S74" si="42">(P66*R66)/12</f>
        <v>3.6632696666666664</v>
      </c>
      <c r="T66" s="132">
        <f t="shared" ref="T66:T74" si="43">IF(G66="BT", ($T$2), ($T$3))</f>
        <v>0.183</v>
      </c>
      <c r="U66" s="135">
        <f t="shared" ref="U66:U74" si="44">S66*T66</f>
        <v>0.67037834899999993</v>
      </c>
      <c r="V66" s="88">
        <f t="shared" ref="V66:V74" si="45">(U66*(1/3)*(1+$X$2))+Q66</f>
        <v>0.22557981011382952</v>
      </c>
      <c r="W66" s="182">
        <f t="shared" ref="W66:W74" si="46">ROUND(V66,1)</f>
        <v>0.2</v>
      </c>
      <c r="X66" s="133">
        <f>'INFO Luz del Sur'!N14</f>
        <v>1</v>
      </c>
      <c r="Y66" s="135">
        <f t="shared" si="40"/>
        <v>0.2</v>
      </c>
    </row>
    <row r="67" spans="1:25" x14ac:dyDescent="0.25">
      <c r="A67" s="97">
        <f>'INFO Luz del Sur'!A15</f>
        <v>9</v>
      </c>
      <c r="B67" s="98" t="s">
        <v>8151</v>
      </c>
      <c r="C67" s="131" t="str">
        <f>'INFO Luz del Sur'!K15</f>
        <v>Poste</v>
      </c>
      <c r="D67" s="120" t="str">
        <f>'INFO Luz del Sur'!L15</f>
        <v>Madera</v>
      </c>
      <c r="E67" s="131">
        <f>'INFO Luz del Sur'!J15</f>
        <v>12</v>
      </c>
      <c r="F67" s="131" t="str">
        <f>'INFO Luz del Sur'!H15</f>
        <v>10 KV</v>
      </c>
      <c r="G67" s="148" t="str">
        <f t="shared" si="31"/>
        <v>MT/AT</v>
      </c>
      <c r="H67" s="120" t="str">
        <f>'INFO Luz del Sur'!D15</f>
        <v>San Mateo</v>
      </c>
      <c r="I67" s="120" t="str">
        <f>'INFO Luz del Sur'!C15</f>
        <v>Lima</v>
      </c>
      <c r="J67" s="120" t="str">
        <f>'INFO Luz del Sur'!B15</f>
        <v>Lima</v>
      </c>
      <c r="K67" s="120">
        <f>'INFO Luz del Sur'!E15</f>
        <v>0</v>
      </c>
      <c r="L67" s="132" t="str">
        <f>'INFO Luz del Sur'!M15</f>
        <v>PPM21</v>
      </c>
      <c r="M67" s="120" t="str">
        <f>INDEX(RESUMEN!$D$17:$D$5475, MATCH(L67,RESUMEN!$C$17:$C$5475,0))</f>
        <v>POSTE DE MADERA TRATADA DE 12 mts. CL.6</v>
      </c>
      <c r="N67" s="95">
        <f>INDEX(RESUMEN!$G$17:$G$5475, MATCH(L67,RESUMEN!$C$17:$C$5475,0))</f>
        <v>178</v>
      </c>
      <c r="O67" s="133">
        <f t="shared" si="32"/>
        <v>0.84299999999999997</v>
      </c>
      <c r="P67" s="134">
        <f t="shared" si="33"/>
        <v>328.05399999999997</v>
      </c>
      <c r="Q67" s="87">
        <v>0</v>
      </c>
      <c r="R67" s="133">
        <f t="shared" si="41"/>
        <v>0.13400000000000001</v>
      </c>
      <c r="S67" s="88">
        <f t="shared" si="42"/>
        <v>3.6632696666666664</v>
      </c>
      <c r="T67" s="132">
        <f t="shared" si="43"/>
        <v>0.183</v>
      </c>
      <c r="U67" s="135">
        <f t="shared" si="44"/>
        <v>0.67037834899999993</v>
      </c>
      <c r="V67" s="88">
        <f t="shared" si="45"/>
        <v>0.22557981011382952</v>
      </c>
      <c r="W67" s="182">
        <f t="shared" si="46"/>
        <v>0.2</v>
      </c>
      <c r="X67" s="133">
        <f>'INFO Luz del Sur'!N15</f>
        <v>1</v>
      </c>
      <c r="Y67" s="135">
        <f t="shared" si="40"/>
        <v>0.2</v>
      </c>
    </row>
    <row r="68" spans="1:25" x14ac:dyDescent="0.25">
      <c r="A68" s="97">
        <f>'INFO Luz del Sur'!A16</f>
        <v>10</v>
      </c>
      <c r="B68" s="98" t="s">
        <v>8151</v>
      </c>
      <c r="C68" s="131" t="str">
        <f>'INFO Luz del Sur'!K16</f>
        <v>Poste</v>
      </c>
      <c r="D68" s="120" t="str">
        <f>'INFO Luz del Sur'!L16</f>
        <v>Madera</v>
      </c>
      <c r="E68" s="131">
        <f>'INFO Luz del Sur'!J16</f>
        <v>12</v>
      </c>
      <c r="F68" s="131" t="str">
        <f>'INFO Luz del Sur'!H16</f>
        <v>10 KV</v>
      </c>
      <c r="G68" s="148" t="str">
        <f t="shared" si="31"/>
        <v>MT/AT</v>
      </c>
      <c r="H68" s="120" t="str">
        <f>'INFO Luz del Sur'!D16</f>
        <v>San Mateo</v>
      </c>
      <c r="I68" s="120" t="str">
        <f>'INFO Luz del Sur'!C16</f>
        <v>Lima</v>
      </c>
      <c r="J68" s="120" t="str">
        <f>'INFO Luz del Sur'!B16</f>
        <v>Lima</v>
      </c>
      <c r="K68" s="120">
        <f>'INFO Luz del Sur'!E16</f>
        <v>0</v>
      </c>
      <c r="L68" s="132" t="str">
        <f>'INFO Luz del Sur'!M16</f>
        <v>PPM21</v>
      </c>
      <c r="M68" s="120" t="str">
        <f>INDEX(RESUMEN!$D$17:$D$5475, MATCH(L68,RESUMEN!$C$17:$C$5475,0))</f>
        <v>POSTE DE MADERA TRATADA DE 12 mts. CL.6</v>
      </c>
      <c r="N68" s="95">
        <f>INDEX(RESUMEN!$G$17:$G$5475, MATCH(L68,RESUMEN!$C$17:$C$5475,0))</f>
        <v>178</v>
      </c>
      <c r="O68" s="133">
        <f t="shared" si="32"/>
        <v>0.84299999999999997</v>
      </c>
      <c r="P68" s="134">
        <f t="shared" si="33"/>
        <v>328.05399999999997</v>
      </c>
      <c r="Q68" s="87">
        <v>0</v>
      </c>
      <c r="R68" s="133">
        <f t="shared" si="41"/>
        <v>0.13400000000000001</v>
      </c>
      <c r="S68" s="88">
        <f t="shared" si="42"/>
        <v>3.6632696666666664</v>
      </c>
      <c r="T68" s="132">
        <f t="shared" si="43"/>
        <v>0.183</v>
      </c>
      <c r="U68" s="135">
        <f t="shared" si="44"/>
        <v>0.67037834899999993</v>
      </c>
      <c r="V68" s="88">
        <f t="shared" si="45"/>
        <v>0.22557981011382952</v>
      </c>
      <c r="W68" s="182">
        <f t="shared" si="46"/>
        <v>0.2</v>
      </c>
      <c r="X68" s="133">
        <f>'INFO Luz del Sur'!N16</f>
        <v>1</v>
      </c>
      <c r="Y68" s="135">
        <f t="shared" si="40"/>
        <v>0.2</v>
      </c>
    </row>
    <row r="69" spans="1:25" x14ac:dyDescent="0.25">
      <c r="A69" s="97">
        <f>'INFO Luz del Sur'!A17</f>
        <v>11</v>
      </c>
      <c r="B69" s="98" t="s">
        <v>8151</v>
      </c>
      <c r="C69" s="131" t="str">
        <f>'INFO Luz del Sur'!K17</f>
        <v>Poste</v>
      </c>
      <c r="D69" s="120" t="str">
        <f>'INFO Luz del Sur'!L17</f>
        <v>Madera</v>
      </c>
      <c r="E69" s="131">
        <f>'INFO Luz del Sur'!J17</f>
        <v>12</v>
      </c>
      <c r="F69" s="131" t="str">
        <f>'INFO Luz del Sur'!H17</f>
        <v>10 KV</v>
      </c>
      <c r="G69" s="148" t="str">
        <f t="shared" si="31"/>
        <v>MT/AT</v>
      </c>
      <c r="H69" s="120" t="str">
        <f>'INFO Luz del Sur'!D17</f>
        <v>San Mateo</v>
      </c>
      <c r="I69" s="120" t="str">
        <f>'INFO Luz del Sur'!C17</f>
        <v>Lima</v>
      </c>
      <c r="J69" s="120" t="str">
        <f>'INFO Luz del Sur'!B17</f>
        <v>Lima</v>
      </c>
      <c r="K69" s="120">
        <f>'INFO Luz del Sur'!E17</f>
        <v>0</v>
      </c>
      <c r="L69" s="132" t="str">
        <f>'INFO Luz del Sur'!M17</f>
        <v>PPM21</v>
      </c>
      <c r="M69" s="120" t="str">
        <f>INDEX(RESUMEN!$D$17:$D$5475, MATCH(L69,RESUMEN!$C$17:$C$5475,0))</f>
        <v>POSTE DE MADERA TRATADA DE 12 mts. CL.6</v>
      </c>
      <c r="N69" s="95">
        <f>INDEX(RESUMEN!$G$17:$G$5475, MATCH(L69,RESUMEN!$C$17:$C$5475,0))</f>
        <v>178</v>
      </c>
      <c r="O69" s="133">
        <f t="shared" si="32"/>
        <v>0.84299999999999997</v>
      </c>
      <c r="P69" s="134">
        <f t="shared" si="33"/>
        <v>328.05399999999997</v>
      </c>
      <c r="Q69" s="87">
        <v>0</v>
      </c>
      <c r="R69" s="133">
        <f t="shared" si="41"/>
        <v>0.13400000000000001</v>
      </c>
      <c r="S69" s="88">
        <f t="shared" si="42"/>
        <v>3.6632696666666664</v>
      </c>
      <c r="T69" s="132">
        <f t="shared" si="43"/>
        <v>0.183</v>
      </c>
      <c r="U69" s="135">
        <f t="shared" si="44"/>
        <v>0.67037834899999993</v>
      </c>
      <c r="V69" s="88">
        <f t="shared" si="45"/>
        <v>0.22557981011382952</v>
      </c>
      <c r="W69" s="182">
        <f t="shared" si="46"/>
        <v>0.2</v>
      </c>
      <c r="X69" s="133">
        <f>'INFO Luz del Sur'!N17</f>
        <v>1</v>
      </c>
      <c r="Y69" s="135">
        <f t="shared" si="40"/>
        <v>0.2</v>
      </c>
    </row>
    <row r="70" spans="1:25" x14ac:dyDescent="0.25">
      <c r="A70" s="97">
        <f>'INFO Luz del Sur'!A18</f>
        <v>12</v>
      </c>
      <c r="B70" s="98" t="s">
        <v>8151</v>
      </c>
      <c r="C70" s="131" t="str">
        <f>'INFO Luz del Sur'!K18</f>
        <v>Poste</v>
      </c>
      <c r="D70" s="120" t="str">
        <f>'INFO Luz del Sur'!L18</f>
        <v>Madera</v>
      </c>
      <c r="E70" s="131">
        <f>'INFO Luz del Sur'!J18</f>
        <v>12</v>
      </c>
      <c r="F70" s="131" t="str">
        <f>'INFO Luz del Sur'!H18</f>
        <v>10 KV</v>
      </c>
      <c r="G70" s="148" t="str">
        <f t="shared" si="31"/>
        <v>MT/AT</v>
      </c>
      <c r="H70" s="120" t="str">
        <f>'INFO Luz del Sur'!D18</f>
        <v>San Mateo</v>
      </c>
      <c r="I70" s="120" t="str">
        <f>'INFO Luz del Sur'!C18</f>
        <v>Lima</v>
      </c>
      <c r="J70" s="120" t="str">
        <f>'INFO Luz del Sur'!B18</f>
        <v>Lima</v>
      </c>
      <c r="K70" s="120">
        <f>'INFO Luz del Sur'!E18</f>
        <v>0</v>
      </c>
      <c r="L70" s="132" t="str">
        <f>'INFO Luz del Sur'!M18</f>
        <v>PPM21</v>
      </c>
      <c r="M70" s="120" t="str">
        <f>INDEX(RESUMEN!$D$17:$D$5475, MATCH(L70,RESUMEN!$C$17:$C$5475,0))</f>
        <v>POSTE DE MADERA TRATADA DE 12 mts. CL.6</v>
      </c>
      <c r="N70" s="95">
        <f>INDEX(RESUMEN!$G$17:$G$5475, MATCH(L70,RESUMEN!$C$17:$C$5475,0))</f>
        <v>178</v>
      </c>
      <c r="O70" s="133">
        <f t="shared" si="32"/>
        <v>0.84299999999999997</v>
      </c>
      <c r="P70" s="134">
        <f t="shared" si="33"/>
        <v>328.05399999999997</v>
      </c>
      <c r="Q70" s="87">
        <v>0</v>
      </c>
      <c r="R70" s="133">
        <f t="shared" si="41"/>
        <v>0.13400000000000001</v>
      </c>
      <c r="S70" s="88">
        <f t="shared" si="42"/>
        <v>3.6632696666666664</v>
      </c>
      <c r="T70" s="132">
        <f t="shared" si="43"/>
        <v>0.183</v>
      </c>
      <c r="U70" s="135">
        <f t="shared" si="44"/>
        <v>0.67037834899999993</v>
      </c>
      <c r="V70" s="88">
        <f t="shared" si="45"/>
        <v>0.22557981011382952</v>
      </c>
      <c r="W70" s="182">
        <f t="shared" si="46"/>
        <v>0.2</v>
      </c>
      <c r="X70" s="133">
        <f>'INFO Luz del Sur'!N18</f>
        <v>1</v>
      </c>
      <c r="Y70" s="135">
        <f t="shared" si="40"/>
        <v>0.2</v>
      </c>
    </row>
    <row r="71" spans="1:25" x14ac:dyDescent="0.25">
      <c r="A71" s="97">
        <f>'INFO Luz del Sur'!A19</f>
        <v>13</v>
      </c>
      <c r="B71" s="98" t="s">
        <v>8151</v>
      </c>
      <c r="C71" s="131" t="str">
        <f>'INFO Luz del Sur'!K19</f>
        <v>Poste</v>
      </c>
      <c r="D71" s="120" t="str">
        <f>'INFO Luz del Sur'!L19</f>
        <v>Madera</v>
      </c>
      <c r="E71" s="131">
        <f>'INFO Luz del Sur'!J19</f>
        <v>12</v>
      </c>
      <c r="F71" s="131" t="str">
        <f>'INFO Luz del Sur'!H19</f>
        <v>10 KV</v>
      </c>
      <c r="G71" s="148" t="str">
        <f t="shared" si="31"/>
        <v>MT/AT</v>
      </c>
      <c r="H71" s="120" t="str">
        <f>'INFO Luz del Sur'!D19</f>
        <v>San Mateo</v>
      </c>
      <c r="I71" s="120" t="str">
        <f>'INFO Luz del Sur'!C19</f>
        <v>Lima</v>
      </c>
      <c r="J71" s="120" t="str">
        <f>'INFO Luz del Sur'!B19</f>
        <v>Lima</v>
      </c>
      <c r="K71" s="120">
        <f>'INFO Luz del Sur'!E19</f>
        <v>0</v>
      </c>
      <c r="L71" s="132" t="str">
        <f>'INFO Luz del Sur'!M19</f>
        <v>PPM21</v>
      </c>
      <c r="M71" s="120" t="str">
        <f>INDEX(RESUMEN!$D$17:$D$5475, MATCH(L71,RESUMEN!$C$17:$C$5475,0))</f>
        <v>POSTE DE MADERA TRATADA DE 12 mts. CL.6</v>
      </c>
      <c r="N71" s="95">
        <f>INDEX(RESUMEN!$G$17:$G$5475, MATCH(L71,RESUMEN!$C$17:$C$5475,0))</f>
        <v>178</v>
      </c>
      <c r="O71" s="133">
        <f t="shared" si="32"/>
        <v>0.84299999999999997</v>
      </c>
      <c r="P71" s="134">
        <f t="shared" si="33"/>
        <v>328.05399999999997</v>
      </c>
      <c r="Q71" s="87">
        <v>0</v>
      </c>
      <c r="R71" s="133">
        <f t="shared" si="41"/>
        <v>0.13400000000000001</v>
      </c>
      <c r="S71" s="88">
        <f t="shared" si="42"/>
        <v>3.6632696666666664</v>
      </c>
      <c r="T71" s="132">
        <f t="shared" si="43"/>
        <v>0.183</v>
      </c>
      <c r="U71" s="135">
        <f t="shared" si="44"/>
        <v>0.67037834899999993</v>
      </c>
      <c r="V71" s="88">
        <f t="shared" si="45"/>
        <v>0.22557981011382952</v>
      </c>
      <c r="W71" s="182">
        <f t="shared" si="46"/>
        <v>0.2</v>
      </c>
      <c r="X71" s="133">
        <f>'INFO Luz del Sur'!N19</f>
        <v>1</v>
      </c>
      <c r="Y71" s="135">
        <f t="shared" si="40"/>
        <v>0.2</v>
      </c>
    </row>
    <row r="72" spans="1:25" x14ac:dyDescent="0.25">
      <c r="A72" s="97">
        <f>'INFO Luz del Sur'!A20</f>
        <v>14</v>
      </c>
      <c r="B72" s="98" t="s">
        <v>8151</v>
      </c>
      <c r="C72" s="131" t="str">
        <f>'INFO Luz del Sur'!K20</f>
        <v>Poste</v>
      </c>
      <c r="D72" s="120" t="str">
        <f>'INFO Luz del Sur'!L20</f>
        <v>Madera</v>
      </c>
      <c r="E72" s="131">
        <f>'INFO Luz del Sur'!J20</f>
        <v>12</v>
      </c>
      <c r="F72" s="131" t="str">
        <f>'INFO Luz del Sur'!H20</f>
        <v>10 KV</v>
      </c>
      <c r="G72" s="148" t="str">
        <f t="shared" si="31"/>
        <v>MT/AT</v>
      </c>
      <c r="H72" s="120" t="str">
        <f>'INFO Luz del Sur'!D20</f>
        <v>San Mateo</v>
      </c>
      <c r="I72" s="120" t="str">
        <f>'INFO Luz del Sur'!C20</f>
        <v>Lima</v>
      </c>
      <c r="J72" s="120" t="str">
        <f>'INFO Luz del Sur'!B20</f>
        <v>Lima</v>
      </c>
      <c r="K72" s="120">
        <f>'INFO Luz del Sur'!E20</f>
        <v>0</v>
      </c>
      <c r="L72" s="132" t="str">
        <f>'INFO Luz del Sur'!M20</f>
        <v>PPM21</v>
      </c>
      <c r="M72" s="120" t="str">
        <f>INDEX(RESUMEN!$D$17:$D$5475, MATCH(L72,RESUMEN!$C$17:$C$5475,0))</f>
        <v>POSTE DE MADERA TRATADA DE 12 mts. CL.6</v>
      </c>
      <c r="N72" s="95">
        <f>INDEX(RESUMEN!$G$17:$G$5475, MATCH(L72,RESUMEN!$C$17:$C$5475,0))</f>
        <v>178</v>
      </c>
      <c r="O72" s="133">
        <f t="shared" si="32"/>
        <v>0.84299999999999997</v>
      </c>
      <c r="P72" s="134">
        <f>N72*(O72+1)</f>
        <v>328.05399999999997</v>
      </c>
      <c r="Q72" s="87">
        <v>0</v>
      </c>
      <c r="R72" s="133">
        <f t="shared" si="41"/>
        <v>0.13400000000000001</v>
      </c>
      <c r="S72" s="88">
        <f t="shared" si="42"/>
        <v>3.6632696666666664</v>
      </c>
      <c r="T72" s="132">
        <f t="shared" si="43"/>
        <v>0.183</v>
      </c>
      <c r="U72" s="135">
        <f t="shared" si="44"/>
        <v>0.67037834899999993</v>
      </c>
      <c r="V72" s="88">
        <f t="shared" si="45"/>
        <v>0.22557981011382952</v>
      </c>
      <c r="W72" s="182">
        <f t="shared" si="46"/>
        <v>0.2</v>
      </c>
      <c r="X72" s="133">
        <f>'INFO Luz del Sur'!N20</f>
        <v>1</v>
      </c>
      <c r="Y72" s="135">
        <f t="shared" si="40"/>
        <v>0.2</v>
      </c>
    </row>
    <row r="73" spans="1:25" x14ac:dyDescent="0.25">
      <c r="A73" s="97">
        <f>'INFO Luz del Sur'!A21</f>
        <v>15</v>
      </c>
      <c r="B73" s="98" t="s">
        <v>8151</v>
      </c>
      <c r="C73" s="131" t="str">
        <f>'INFO Luz del Sur'!K21</f>
        <v>Poste</v>
      </c>
      <c r="D73" s="120" t="str">
        <f>'INFO Luz del Sur'!L21</f>
        <v>Concreto</v>
      </c>
      <c r="E73" s="131">
        <f>'INFO Luz del Sur'!J21</f>
        <v>12</v>
      </c>
      <c r="F73" s="131" t="str">
        <f>'INFO Luz del Sur'!H21</f>
        <v>10 KV</v>
      </c>
      <c r="G73" s="148" t="str">
        <f t="shared" si="31"/>
        <v>MT/AT</v>
      </c>
      <c r="H73" s="120" t="str">
        <f>'INFO Luz del Sur'!D21</f>
        <v>San Mateo</v>
      </c>
      <c r="I73" s="120" t="str">
        <f>'INFO Luz del Sur'!C21</f>
        <v>Lima</v>
      </c>
      <c r="J73" s="120" t="str">
        <f>'INFO Luz del Sur'!B21</f>
        <v>Lima</v>
      </c>
      <c r="K73" s="120">
        <f>'INFO Luz del Sur'!E21</f>
        <v>0</v>
      </c>
      <c r="L73" s="132" t="str">
        <f>'INFO Luz del Sur'!M21</f>
        <v>PPC17</v>
      </c>
      <c r="M73" s="120" t="str">
        <f>INDEX(RESUMEN!$D$17:$D$5475, MATCH(L73,RESUMEN!$C$17:$C$5475,0))</f>
        <v>POSTE DE CONCRETO ARMADO DE 12/400/150/330</v>
      </c>
      <c r="N73" s="95">
        <f>INDEX(RESUMEN!$G$17:$G$5475, MATCH(L73,RESUMEN!$C$17:$C$5475,0))</f>
        <v>305.79000000000002</v>
      </c>
      <c r="O73" s="133">
        <f t="shared" si="32"/>
        <v>0.84299999999999997</v>
      </c>
      <c r="P73" s="134">
        <f>N73*(O73+1)</f>
        <v>563.57096999999999</v>
      </c>
      <c r="Q73" s="87">
        <v>0</v>
      </c>
      <c r="R73" s="133">
        <f t="shared" si="41"/>
        <v>0.13400000000000001</v>
      </c>
      <c r="S73" s="88">
        <f t="shared" si="42"/>
        <v>6.2932091650000004</v>
      </c>
      <c r="T73" s="132">
        <f t="shared" si="43"/>
        <v>0.183</v>
      </c>
      <c r="U73" s="135">
        <f t="shared" si="44"/>
        <v>1.151657277195</v>
      </c>
      <c r="V73" s="88">
        <f t="shared" si="45"/>
        <v>0.387528371543303</v>
      </c>
      <c r="W73" s="182">
        <f t="shared" si="46"/>
        <v>0.4</v>
      </c>
      <c r="X73" s="133">
        <f>'INFO Luz del Sur'!N21</f>
        <v>1</v>
      </c>
      <c r="Y73" s="135">
        <f t="shared" si="40"/>
        <v>0.4</v>
      </c>
    </row>
    <row r="74" spans="1:25" x14ac:dyDescent="0.25">
      <c r="A74" s="97">
        <f>'INFO Luz del Sur'!A22</f>
        <v>16</v>
      </c>
      <c r="B74" s="98" t="s">
        <v>8151</v>
      </c>
      <c r="C74" s="131" t="str">
        <f>'INFO Luz del Sur'!K22</f>
        <v>Poste</v>
      </c>
      <c r="D74" s="120" t="str">
        <f>'INFO Luz del Sur'!L22</f>
        <v>Concreto</v>
      </c>
      <c r="E74" s="131">
        <f>'INFO Luz del Sur'!J22</f>
        <v>12</v>
      </c>
      <c r="F74" s="131" t="str">
        <f>'INFO Luz del Sur'!H22</f>
        <v>10 KV</v>
      </c>
      <c r="G74" s="148" t="str">
        <f t="shared" si="31"/>
        <v>MT/AT</v>
      </c>
      <c r="H74" s="120" t="str">
        <f>'INFO Luz del Sur'!D22</f>
        <v>San Mateo</v>
      </c>
      <c r="I74" s="120" t="str">
        <f>'INFO Luz del Sur'!C22</f>
        <v>Lima</v>
      </c>
      <c r="J74" s="120" t="str">
        <f>'INFO Luz del Sur'!B22</f>
        <v>Lima</v>
      </c>
      <c r="K74" s="120">
        <f>'INFO Luz del Sur'!E22</f>
        <v>0</v>
      </c>
      <c r="L74" s="132" t="str">
        <f>'INFO Luz del Sur'!M22</f>
        <v>PPC17</v>
      </c>
      <c r="M74" s="120" t="str">
        <f>INDEX(RESUMEN!$D$17:$D$5475, MATCH(L74,RESUMEN!$C$17:$C$5475,0))</f>
        <v>POSTE DE CONCRETO ARMADO DE 12/400/150/330</v>
      </c>
      <c r="N74" s="95">
        <f>INDEX(RESUMEN!$G$17:$G$5475, MATCH(L74,RESUMEN!$C$17:$C$5475,0))</f>
        <v>305.79000000000002</v>
      </c>
      <c r="O74" s="133">
        <f t="shared" si="32"/>
        <v>0.84299999999999997</v>
      </c>
      <c r="P74" s="134">
        <f t="shared" ref="P74:P137" si="47">N74*(O74+1)</f>
        <v>563.57096999999999</v>
      </c>
      <c r="Q74" s="87">
        <v>0</v>
      </c>
      <c r="R74" s="133">
        <f t="shared" si="41"/>
        <v>0.13400000000000001</v>
      </c>
      <c r="S74" s="88">
        <f t="shared" si="42"/>
        <v>6.2932091650000004</v>
      </c>
      <c r="T74" s="132">
        <f t="shared" si="43"/>
        <v>0.183</v>
      </c>
      <c r="U74" s="135">
        <f t="shared" si="44"/>
        <v>1.151657277195</v>
      </c>
      <c r="V74" s="88">
        <f t="shared" si="45"/>
        <v>0.387528371543303</v>
      </c>
      <c r="W74" s="182">
        <f t="shared" si="46"/>
        <v>0.4</v>
      </c>
      <c r="X74" s="133">
        <f>'INFO Luz del Sur'!N22</f>
        <v>1</v>
      </c>
      <c r="Y74" s="135">
        <f t="shared" si="40"/>
        <v>0.4</v>
      </c>
    </row>
    <row r="75" spans="1:25" x14ac:dyDescent="0.25">
      <c r="A75" s="97">
        <f>'INFO Luz del Sur'!A23</f>
        <v>17</v>
      </c>
      <c r="B75" s="98" t="s">
        <v>8151</v>
      </c>
      <c r="C75" s="131" t="str">
        <f>'INFO Luz del Sur'!K23</f>
        <v>Poste</v>
      </c>
      <c r="D75" s="120" t="str">
        <f>'INFO Luz del Sur'!L23</f>
        <v>Concreto</v>
      </c>
      <c r="E75" s="131">
        <f>'INFO Luz del Sur'!J23</f>
        <v>12</v>
      </c>
      <c r="F75" s="131" t="str">
        <f>'INFO Luz del Sur'!H23</f>
        <v>10 KV</v>
      </c>
      <c r="G75" s="148" t="str">
        <f t="shared" si="31"/>
        <v>MT/AT</v>
      </c>
      <c r="H75" s="120" t="str">
        <f>'INFO Luz del Sur'!D23</f>
        <v>San Mateo</v>
      </c>
      <c r="I75" s="120" t="str">
        <f>'INFO Luz del Sur'!C23</f>
        <v>Lima</v>
      </c>
      <c r="J75" s="120" t="str">
        <f>'INFO Luz del Sur'!B23</f>
        <v>Lima</v>
      </c>
      <c r="K75" s="120">
        <f>'INFO Luz del Sur'!E23</f>
        <v>0</v>
      </c>
      <c r="L75" s="132" t="str">
        <f>'INFO Luz del Sur'!M23</f>
        <v>PPC17</v>
      </c>
      <c r="M75" s="120" t="str">
        <f>INDEX(RESUMEN!$D$17:$D$5475, MATCH(L75,RESUMEN!$C$17:$C$5475,0))</f>
        <v>POSTE DE CONCRETO ARMADO DE 12/400/150/330</v>
      </c>
      <c r="N75" s="95">
        <f>INDEX(RESUMEN!$G$17:$G$5475, MATCH(L75,RESUMEN!$C$17:$C$5475,0))</f>
        <v>305.79000000000002</v>
      </c>
      <c r="O75" s="133">
        <f t="shared" si="32"/>
        <v>0.84299999999999997</v>
      </c>
      <c r="P75" s="134">
        <f t="shared" si="47"/>
        <v>563.57096999999999</v>
      </c>
      <c r="Q75" s="87">
        <v>0</v>
      </c>
      <c r="R75" s="133">
        <f t="shared" ref="R75:R138" si="48">IF(G75="BT", ($R$2), ($R$3))</f>
        <v>0.13400000000000001</v>
      </c>
      <c r="S75" s="88">
        <f t="shared" ref="S75:S138" si="49">(P75*R75)/12</f>
        <v>6.2932091650000004</v>
      </c>
      <c r="T75" s="132">
        <f t="shared" ref="T75:T138" si="50">IF(G75="BT", ($T$2), ($T$3))</f>
        <v>0.183</v>
      </c>
      <c r="U75" s="135">
        <f t="shared" ref="U75:U138" si="51">S75*T75</f>
        <v>1.151657277195</v>
      </c>
      <c r="V75" s="88">
        <f t="shared" ref="V75:V138" si="52">(U75*(1/3)*(1+$X$2))+Q75</f>
        <v>0.387528371543303</v>
      </c>
      <c r="W75" s="182">
        <f t="shared" ref="W75:W138" si="53">ROUND(V75,1)</f>
        <v>0.4</v>
      </c>
      <c r="X75" s="133">
        <f>'INFO Luz del Sur'!N23</f>
        <v>1</v>
      </c>
      <c r="Y75" s="135">
        <f t="shared" si="40"/>
        <v>0.4</v>
      </c>
    </row>
    <row r="76" spans="1:25" x14ac:dyDescent="0.25">
      <c r="A76" s="97">
        <f>'INFO Luz del Sur'!A24</f>
        <v>18</v>
      </c>
      <c r="B76" s="98" t="s">
        <v>8151</v>
      </c>
      <c r="C76" s="131" t="str">
        <f>'INFO Luz del Sur'!K24</f>
        <v>Poste</v>
      </c>
      <c r="D76" s="120" t="str">
        <f>'INFO Luz del Sur'!L24</f>
        <v>Concreto</v>
      </c>
      <c r="E76" s="131">
        <f>'INFO Luz del Sur'!J24</f>
        <v>12</v>
      </c>
      <c r="F76" s="131" t="str">
        <f>'INFO Luz del Sur'!H24</f>
        <v>10 KV</v>
      </c>
      <c r="G76" s="148" t="str">
        <f t="shared" si="31"/>
        <v>MT/AT</v>
      </c>
      <c r="H76" s="120" t="str">
        <f>'INFO Luz del Sur'!D24</f>
        <v>San Mateo</v>
      </c>
      <c r="I76" s="120" t="str">
        <f>'INFO Luz del Sur'!C24</f>
        <v>Lima</v>
      </c>
      <c r="J76" s="120" t="str">
        <f>'INFO Luz del Sur'!B24</f>
        <v>Lima</v>
      </c>
      <c r="K76" s="120">
        <f>'INFO Luz del Sur'!E24</f>
        <v>0</v>
      </c>
      <c r="L76" s="132" t="str">
        <f>'INFO Luz del Sur'!M24</f>
        <v>PPC17</v>
      </c>
      <c r="M76" s="120" t="str">
        <f>INDEX(RESUMEN!$D$17:$D$5475, MATCH(L76,RESUMEN!$C$17:$C$5475,0))</f>
        <v>POSTE DE CONCRETO ARMADO DE 12/400/150/330</v>
      </c>
      <c r="N76" s="95">
        <f>INDEX(RESUMEN!$G$17:$G$5475, MATCH(L76,RESUMEN!$C$17:$C$5475,0))</f>
        <v>305.79000000000002</v>
      </c>
      <c r="O76" s="133">
        <f t="shared" si="32"/>
        <v>0.84299999999999997</v>
      </c>
      <c r="P76" s="134">
        <f t="shared" si="47"/>
        <v>563.57096999999999</v>
      </c>
      <c r="Q76" s="87">
        <v>0</v>
      </c>
      <c r="R76" s="133">
        <f t="shared" si="48"/>
        <v>0.13400000000000001</v>
      </c>
      <c r="S76" s="88">
        <f t="shared" si="49"/>
        <v>6.2932091650000004</v>
      </c>
      <c r="T76" s="132">
        <f t="shared" si="50"/>
        <v>0.183</v>
      </c>
      <c r="U76" s="135">
        <f t="shared" si="51"/>
        <v>1.151657277195</v>
      </c>
      <c r="V76" s="88">
        <f t="shared" si="52"/>
        <v>0.387528371543303</v>
      </c>
      <c r="W76" s="182">
        <f t="shared" si="53"/>
        <v>0.4</v>
      </c>
      <c r="X76" s="133">
        <f>'INFO Luz del Sur'!N24</f>
        <v>1</v>
      </c>
      <c r="Y76" s="135">
        <f t="shared" si="40"/>
        <v>0.4</v>
      </c>
    </row>
    <row r="77" spans="1:25" x14ac:dyDescent="0.25">
      <c r="A77" s="97">
        <f>'INFO Luz del Sur'!A25</f>
        <v>19</v>
      </c>
      <c r="B77" s="98" t="s">
        <v>8151</v>
      </c>
      <c r="C77" s="131" t="str">
        <f>'INFO Luz del Sur'!K25</f>
        <v>Poste</v>
      </c>
      <c r="D77" s="120" t="str">
        <f>'INFO Luz del Sur'!L25</f>
        <v>Concreto</v>
      </c>
      <c r="E77" s="131">
        <f>'INFO Luz del Sur'!J25</f>
        <v>12</v>
      </c>
      <c r="F77" s="131" t="str">
        <f>'INFO Luz del Sur'!H25</f>
        <v>10 KV</v>
      </c>
      <c r="G77" s="148" t="str">
        <f t="shared" si="31"/>
        <v>MT/AT</v>
      </c>
      <c r="H77" s="120" t="str">
        <f>'INFO Luz del Sur'!D25</f>
        <v>San Mateo</v>
      </c>
      <c r="I77" s="120" t="str">
        <f>'INFO Luz del Sur'!C25</f>
        <v>Lima</v>
      </c>
      <c r="J77" s="120" t="str">
        <f>'INFO Luz del Sur'!B25</f>
        <v>Lima</v>
      </c>
      <c r="K77" s="120">
        <f>'INFO Luz del Sur'!E25</f>
        <v>0</v>
      </c>
      <c r="L77" s="132" t="str">
        <f>'INFO Luz del Sur'!M25</f>
        <v>PPC17</v>
      </c>
      <c r="M77" s="120" t="str">
        <f>INDEX(RESUMEN!$D$17:$D$5475, MATCH(L77,RESUMEN!$C$17:$C$5475,0))</f>
        <v>POSTE DE CONCRETO ARMADO DE 12/400/150/330</v>
      </c>
      <c r="N77" s="95">
        <f>INDEX(RESUMEN!$G$17:$G$5475, MATCH(L77,RESUMEN!$C$17:$C$5475,0))</f>
        <v>305.79000000000002</v>
      </c>
      <c r="O77" s="133">
        <f t="shared" si="32"/>
        <v>0.84299999999999997</v>
      </c>
      <c r="P77" s="134">
        <f t="shared" si="47"/>
        <v>563.57096999999999</v>
      </c>
      <c r="Q77" s="87">
        <v>0</v>
      </c>
      <c r="R77" s="133">
        <f t="shared" si="48"/>
        <v>0.13400000000000001</v>
      </c>
      <c r="S77" s="88">
        <f t="shared" si="49"/>
        <v>6.2932091650000004</v>
      </c>
      <c r="T77" s="132">
        <f t="shared" si="50"/>
        <v>0.183</v>
      </c>
      <c r="U77" s="135">
        <f t="shared" si="51"/>
        <v>1.151657277195</v>
      </c>
      <c r="V77" s="88">
        <f t="shared" si="52"/>
        <v>0.387528371543303</v>
      </c>
      <c r="W77" s="182">
        <f t="shared" si="53"/>
        <v>0.4</v>
      </c>
      <c r="X77" s="133">
        <f>'INFO Luz del Sur'!N25</f>
        <v>1</v>
      </c>
      <c r="Y77" s="135">
        <f t="shared" si="40"/>
        <v>0.4</v>
      </c>
    </row>
    <row r="78" spans="1:25" x14ac:dyDescent="0.25">
      <c r="A78" s="97">
        <f>'INFO Luz del Sur'!A26</f>
        <v>20</v>
      </c>
      <c r="B78" s="98" t="s">
        <v>8151</v>
      </c>
      <c r="C78" s="131" t="str">
        <f>'INFO Luz del Sur'!K26</f>
        <v>Poste</v>
      </c>
      <c r="D78" s="120" t="str">
        <f>'INFO Luz del Sur'!L26</f>
        <v>Concreto</v>
      </c>
      <c r="E78" s="131">
        <f>'INFO Luz del Sur'!J26</f>
        <v>12</v>
      </c>
      <c r="F78" s="131" t="str">
        <f>'INFO Luz del Sur'!H26</f>
        <v>10 KV</v>
      </c>
      <c r="G78" s="148" t="str">
        <f t="shared" si="31"/>
        <v>MT/AT</v>
      </c>
      <c r="H78" s="120" t="str">
        <f>'INFO Luz del Sur'!D26</f>
        <v>San Mateo</v>
      </c>
      <c r="I78" s="120" t="str">
        <f>'INFO Luz del Sur'!C26</f>
        <v>Lima</v>
      </c>
      <c r="J78" s="120" t="str">
        <f>'INFO Luz del Sur'!B26</f>
        <v>Lima</v>
      </c>
      <c r="K78" s="120">
        <f>'INFO Luz del Sur'!E26</f>
        <v>0</v>
      </c>
      <c r="L78" s="132" t="str">
        <f>'INFO Luz del Sur'!M26</f>
        <v>PPC17</v>
      </c>
      <c r="M78" s="120" t="str">
        <f>INDEX(RESUMEN!$D$17:$D$5475, MATCH(L78,RESUMEN!$C$17:$C$5475,0))</f>
        <v>POSTE DE CONCRETO ARMADO DE 12/400/150/330</v>
      </c>
      <c r="N78" s="95">
        <f>INDEX(RESUMEN!$G$17:$G$5475, MATCH(L78,RESUMEN!$C$17:$C$5475,0))</f>
        <v>305.79000000000002</v>
      </c>
      <c r="O78" s="133">
        <f t="shared" si="32"/>
        <v>0.84299999999999997</v>
      </c>
      <c r="P78" s="134">
        <f t="shared" si="47"/>
        <v>563.57096999999999</v>
      </c>
      <c r="Q78" s="87">
        <v>0</v>
      </c>
      <c r="R78" s="133">
        <f t="shared" si="48"/>
        <v>0.13400000000000001</v>
      </c>
      <c r="S78" s="88">
        <f t="shared" si="49"/>
        <v>6.2932091650000004</v>
      </c>
      <c r="T78" s="132">
        <f t="shared" si="50"/>
        <v>0.183</v>
      </c>
      <c r="U78" s="135">
        <f t="shared" si="51"/>
        <v>1.151657277195</v>
      </c>
      <c r="V78" s="88">
        <f t="shared" si="52"/>
        <v>0.387528371543303</v>
      </c>
      <c r="W78" s="182">
        <f t="shared" si="53"/>
        <v>0.4</v>
      </c>
      <c r="X78" s="133">
        <f>'INFO Luz del Sur'!N26</f>
        <v>1</v>
      </c>
      <c r="Y78" s="135">
        <f t="shared" si="40"/>
        <v>0.4</v>
      </c>
    </row>
    <row r="79" spans="1:25" x14ac:dyDescent="0.25">
      <c r="A79" s="97">
        <f>'INFO Luz del Sur'!A27</f>
        <v>21</v>
      </c>
      <c r="B79" s="98" t="s">
        <v>8151</v>
      </c>
      <c r="C79" s="131" t="str">
        <f>'INFO Luz del Sur'!K27</f>
        <v>Torre</v>
      </c>
      <c r="D79" s="120" t="str">
        <f>'INFO Luz del Sur'!L27</f>
        <v>Metálico</v>
      </c>
      <c r="E79" s="131">
        <f>'INFO Luz del Sur'!J27</f>
        <v>12</v>
      </c>
      <c r="F79" s="131" t="str">
        <f>'INFO Luz del Sur'!H27</f>
        <v>10 KV</v>
      </c>
      <c r="G79" s="148" t="str">
        <f t="shared" si="31"/>
        <v>MT/AT</v>
      </c>
      <c r="H79" s="120" t="str">
        <f>'INFO Luz del Sur'!D27</f>
        <v>San Mateo</v>
      </c>
      <c r="I79" s="120" t="str">
        <f>'INFO Luz del Sur'!C27</f>
        <v>Lima</v>
      </c>
      <c r="J79" s="120" t="str">
        <f>'INFO Luz del Sur'!B27</f>
        <v>Lima</v>
      </c>
      <c r="K79" s="120">
        <f>'INFO Luz del Sur'!E27</f>
        <v>0</v>
      </c>
      <c r="L79" s="132" t="str">
        <f>'INFO Luz del Sur'!M27</f>
        <v>PPF04</v>
      </c>
      <c r="M79" s="120" t="str">
        <f>INDEX(RESUMEN!$D$17:$D$5475, MATCH(L79,RESUMEN!$C$17:$C$5475,0))</f>
        <v>POSTE DE METAL DE 13 mts.</v>
      </c>
      <c r="N79" s="95">
        <f>INDEX(RESUMEN!$G$17:$G$5475, MATCH(L79,RESUMEN!$C$17:$C$5475,0))</f>
        <v>695.25</v>
      </c>
      <c r="O79" s="133">
        <f t="shared" si="32"/>
        <v>0.84299999999999997</v>
      </c>
      <c r="P79" s="134">
        <f t="shared" si="47"/>
        <v>1281.34575</v>
      </c>
      <c r="Q79" s="87">
        <v>0</v>
      </c>
      <c r="R79" s="133">
        <f t="shared" si="48"/>
        <v>0.13400000000000001</v>
      </c>
      <c r="S79" s="88">
        <f t="shared" si="49"/>
        <v>14.308360875</v>
      </c>
      <c r="T79" s="132">
        <f t="shared" si="50"/>
        <v>0.183</v>
      </c>
      <c r="U79" s="135">
        <f t="shared" si="51"/>
        <v>2.6184300401249998</v>
      </c>
      <c r="V79" s="88">
        <f t="shared" si="52"/>
        <v>0.88109192686314586</v>
      </c>
      <c r="W79" s="182">
        <f t="shared" si="53"/>
        <v>0.9</v>
      </c>
      <c r="X79" s="133">
        <f>'INFO Luz del Sur'!N27</f>
        <v>1</v>
      </c>
      <c r="Y79" s="135">
        <f t="shared" si="40"/>
        <v>0.9</v>
      </c>
    </row>
    <row r="80" spans="1:25" x14ac:dyDescent="0.25">
      <c r="A80" s="97">
        <f>'INFO Luz del Sur'!A28</f>
        <v>22</v>
      </c>
      <c r="B80" s="98" t="s">
        <v>8151</v>
      </c>
      <c r="C80" s="131" t="str">
        <f>'INFO Luz del Sur'!K28</f>
        <v>Poste</v>
      </c>
      <c r="D80" s="120" t="str">
        <f>'INFO Luz del Sur'!L28</f>
        <v>Metálico</v>
      </c>
      <c r="E80" s="131">
        <f>'INFO Luz del Sur'!J28</f>
        <v>12</v>
      </c>
      <c r="F80" s="131" t="str">
        <f>'INFO Luz del Sur'!H28</f>
        <v>10 KV</v>
      </c>
      <c r="G80" s="148" t="str">
        <f t="shared" si="31"/>
        <v>MT/AT</v>
      </c>
      <c r="H80" s="120" t="str">
        <f>'INFO Luz del Sur'!D28</f>
        <v>San Mateo</v>
      </c>
      <c r="I80" s="120" t="str">
        <f>'INFO Luz del Sur'!C28</f>
        <v>Lima</v>
      </c>
      <c r="J80" s="120" t="str">
        <f>'INFO Luz del Sur'!B28</f>
        <v>Lima</v>
      </c>
      <c r="K80" s="120">
        <f>'INFO Luz del Sur'!E28</f>
        <v>0</v>
      </c>
      <c r="L80" s="132" t="str">
        <f>'INFO Luz del Sur'!M28</f>
        <v>PPF04</v>
      </c>
      <c r="M80" s="120" t="str">
        <f>INDEX(RESUMEN!$D$17:$D$5475, MATCH(L80,RESUMEN!$C$17:$C$5475,0))</f>
        <v>POSTE DE METAL DE 13 mts.</v>
      </c>
      <c r="N80" s="95">
        <f>INDEX(RESUMEN!$G$17:$G$5475, MATCH(L80,RESUMEN!$C$17:$C$5475,0))</f>
        <v>695.25</v>
      </c>
      <c r="O80" s="133">
        <f t="shared" si="32"/>
        <v>0.84299999999999997</v>
      </c>
      <c r="P80" s="134">
        <f t="shared" si="47"/>
        <v>1281.34575</v>
      </c>
      <c r="Q80" s="87">
        <v>0</v>
      </c>
      <c r="R80" s="133">
        <f t="shared" si="48"/>
        <v>0.13400000000000001</v>
      </c>
      <c r="S80" s="88">
        <f t="shared" si="49"/>
        <v>14.308360875</v>
      </c>
      <c r="T80" s="132">
        <f t="shared" si="50"/>
        <v>0.183</v>
      </c>
      <c r="U80" s="135">
        <f t="shared" si="51"/>
        <v>2.6184300401249998</v>
      </c>
      <c r="V80" s="88">
        <f t="shared" si="52"/>
        <v>0.88109192686314586</v>
      </c>
      <c r="W80" s="182">
        <f t="shared" si="53"/>
        <v>0.9</v>
      </c>
      <c r="X80" s="133">
        <f>'INFO Luz del Sur'!N28</f>
        <v>1</v>
      </c>
      <c r="Y80" s="135">
        <f t="shared" si="40"/>
        <v>0.9</v>
      </c>
    </row>
    <row r="81" spans="1:25" x14ac:dyDescent="0.25">
      <c r="A81" s="97">
        <f>'INFO Luz del Sur'!A29</f>
        <v>23</v>
      </c>
      <c r="B81" s="98" t="s">
        <v>8151</v>
      </c>
      <c r="C81" s="131" t="str">
        <f>'INFO Luz del Sur'!K29</f>
        <v>Poste</v>
      </c>
      <c r="D81" s="120" t="str">
        <f>'INFO Luz del Sur'!L29</f>
        <v>Concreto</v>
      </c>
      <c r="E81" s="131">
        <f>'INFO Luz del Sur'!J29</f>
        <v>12</v>
      </c>
      <c r="F81" s="131" t="str">
        <f>'INFO Luz del Sur'!H29</f>
        <v>10 KV</v>
      </c>
      <c r="G81" s="148" t="str">
        <f t="shared" si="31"/>
        <v>MT/AT</v>
      </c>
      <c r="H81" s="120" t="str">
        <f>'INFO Luz del Sur'!D29</f>
        <v>San Mateo</v>
      </c>
      <c r="I81" s="120" t="str">
        <f>'INFO Luz del Sur'!C29</f>
        <v>Lima</v>
      </c>
      <c r="J81" s="120" t="str">
        <f>'INFO Luz del Sur'!B29</f>
        <v>Lima</v>
      </c>
      <c r="K81" s="120">
        <f>'INFO Luz del Sur'!E29</f>
        <v>0</v>
      </c>
      <c r="L81" s="132" t="str">
        <f>'INFO Luz del Sur'!M29</f>
        <v>PPC17</v>
      </c>
      <c r="M81" s="120" t="str">
        <f>INDEX(RESUMEN!$D$17:$D$5475, MATCH(L81,RESUMEN!$C$17:$C$5475,0))</f>
        <v>POSTE DE CONCRETO ARMADO DE 12/400/150/330</v>
      </c>
      <c r="N81" s="95">
        <f>INDEX(RESUMEN!$G$17:$G$5475, MATCH(L81,RESUMEN!$C$17:$C$5475,0))</f>
        <v>305.79000000000002</v>
      </c>
      <c r="O81" s="133">
        <f t="shared" si="32"/>
        <v>0.84299999999999997</v>
      </c>
      <c r="P81" s="134">
        <f t="shared" si="47"/>
        <v>563.57096999999999</v>
      </c>
      <c r="Q81" s="87">
        <v>0</v>
      </c>
      <c r="R81" s="133">
        <f t="shared" si="48"/>
        <v>0.13400000000000001</v>
      </c>
      <c r="S81" s="88">
        <f t="shared" si="49"/>
        <v>6.2932091650000004</v>
      </c>
      <c r="T81" s="132">
        <f t="shared" si="50"/>
        <v>0.183</v>
      </c>
      <c r="U81" s="135">
        <f t="shared" si="51"/>
        <v>1.151657277195</v>
      </c>
      <c r="V81" s="88">
        <f t="shared" si="52"/>
        <v>0.387528371543303</v>
      </c>
      <c r="W81" s="182">
        <f t="shared" si="53"/>
        <v>0.4</v>
      </c>
      <c r="X81" s="133">
        <f>'INFO Luz del Sur'!N29</f>
        <v>1</v>
      </c>
      <c r="Y81" s="135">
        <f t="shared" si="40"/>
        <v>0.4</v>
      </c>
    </row>
    <row r="82" spans="1:25" x14ac:dyDescent="0.25">
      <c r="A82" s="97">
        <f>'INFO Luz del Sur'!A30</f>
        <v>24</v>
      </c>
      <c r="B82" s="98" t="s">
        <v>8151</v>
      </c>
      <c r="C82" s="131" t="str">
        <f>'INFO Luz del Sur'!K30</f>
        <v>Poste</v>
      </c>
      <c r="D82" s="120" t="str">
        <f>'INFO Luz del Sur'!L30</f>
        <v>Concreto</v>
      </c>
      <c r="E82" s="131">
        <f>'INFO Luz del Sur'!J30</f>
        <v>12</v>
      </c>
      <c r="F82" s="131" t="str">
        <f>'INFO Luz del Sur'!H30</f>
        <v>10 KV</v>
      </c>
      <c r="G82" s="148" t="str">
        <f t="shared" si="31"/>
        <v>MT/AT</v>
      </c>
      <c r="H82" s="120" t="str">
        <f>'INFO Luz del Sur'!D30</f>
        <v>San Mateo</v>
      </c>
      <c r="I82" s="120" t="str">
        <f>'INFO Luz del Sur'!C30</f>
        <v>Lima</v>
      </c>
      <c r="J82" s="120" t="str">
        <f>'INFO Luz del Sur'!B30</f>
        <v>Lima</v>
      </c>
      <c r="K82" s="120">
        <f>'INFO Luz del Sur'!E30</f>
        <v>0</v>
      </c>
      <c r="L82" s="132" t="str">
        <f>'INFO Luz del Sur'!M30</f>
        <v>PPC17</v>
      </c>
      <c r="M82" s="120" t="str">
        <f>INDEX(RESUMEN!$D$17:$D$5475, MATCH(L82,RESUMEN!$C$17:$C$5475,0))</f>
        <v>POSTE DE CONCRETO ARMADO DE 12/400/150/330</v>
      </c>
      <c r="N82" s="95">
        <f>INDEX(RESUMEN!$G$17:$G$5475, MATCH(L82,RESUMEN!$C$17:$C$5475,0))</f>
        <v>305.79000000000002</v>
      </c>
      <c r="O82" s="133">
        <f t="shared" si="32"/>
        <v>0.84299999999999997</v>
      </c>
      <c r="P82" s="134">
        <f t="shared" si="47"/>
        <v>563.57096999999999</v>
      </c>
      <c r="Q82" s="87">
        <v>0</v>
      </c>
      <c r="R82" s="133">
        <f t="shared" si="48"/>
        <v>0.13400000000000001</v>
      </c>
      <c r="S82" s="88">
        <f t="shared" si="49"/>
        <v>6.2932091650000004</v>
      </c>
      <c r="T82" s="132">
        <f t="shared" si="50"/>
        <v>0.183</v>
      </c>
      <c r="U82" s="135">
        <f t="shared" si="51"/>
        <v>1.151657277195</v>
      </c>
      <c r="V82" s="88">
        <f t="shared" si="52"/>
        <v>0.387528371543303</v>
      </c>
      <c r="W82" s="182">
        <f t="shared" si="53"/>
        <v>0.4</v>
      </c>
      <c r="X82" s="133">
        <f>'INFO Luz del Sur'!N30</f>
        <v>1</v>
      </c>
      <c r="Y82" s="135">
        <f t="shared" si="40"/>
        <v>0.4</v>
      </c>
    </row>
    <row r="83" spans="1:25" x14ac:dyDescent="0.25">
      <c r="A83" s="97">
        <f>'INFO Luz del Sur'!A31</f>
        <v>25</v>
      </c>
      <c r="B83" s="98" t="s">
        <v>8151</v>
      </c>
      <c r="C83" s="131" t="str">
        <f>'INFO Luz del Sur'!K31</f>
        <v>Poste</v>
      </c>
      <c r="D83" s="120" t="str">
        <f>'INFO Luz del Sur'!L31</f>
        <v>Concreto</v>
      </c>
      <c r="E83" s="131">
        <f>'INFO Luz del Sur'!J31</f>
        <v>12</v>
      </c>
      <c r="F83" s="131" t="str">
        <f>'INFO Luz del Sur'!H31</f>
        <v>10 KV</v>
      </c>
      <c r="G83" s="148" t="str">
        <f t="shared" si="31"/>
        <v>MT/AT</v>
      </c>
      <c r="H83" s="120" t="str">
        <f>'INFO Luz del Sur'!D31</f>
        <v>San Mateo</v>
      </c>
      <c r="I83" s="120" t="str">
        <f>'INFO Luz del Sur'!C31</f>
        <v>Lima</v>
      </c>
      <c r="J83" s="120" t="str">
        <f>'INFO Luz del Sur'!B31</f>
        <v>Lima</v>
      </c>
      <c r="K83" s="120">
        <f>'INFO Luz del Sur'!E31</f>
        <v>0</v>
      </c>
      <c r="L83" s="132" t="str">
        <f>'INFO Luz del Sur'!M31</f>
        <v>PPC17</v>
      </c>
      <c r="M83" s="120" t="str">
        <f>INDEX(RESUMEN!$D$17:$D$5475, MATCH(L83,RESUMEN!$C$17:$C$5475,0))</f>
        <v>POSTE DE CONCRETO ARMADO DE 12/400/150/330</v>
      </c>
      <c r="N83" s="95">
        <f>INDEX(RESUMEN!$G$17:$G$5475, MATCH(L83,RESUMEN!$C$17:$C$5475,0))</f>
        <v>305.79000000000002</v>
      </c>
      <c r="O83" s="133">
        <f t="shared" si="32"/>
        <v>0.84299999999999997</v>
      </c>
      <c r="P83" s="134">
        <f t="shared" si="47"/>
        <v>563.57096999999999</v>
      </c>
      <c r="Q83" s="87">
        <v>0</v>
      </c>
      <c r="R83" s="133">
        <f t="shared" si="48"/>
        <v>0.13400000000000001</v>
      </c>
      <c r="S83" s="88">
        <f t="shared" si="49"/>
        <v>6.2932091650000004</v>
      </c>
      <c r="T83" s="132">
        <f t="shared" si="50"/>
        <v>0.183</v>
      </c>
      <c r="U83" s="135">
        <f t="shared" si="51"/>
        <v>1.151657277195</v>
      </c>
      <c r="V83" s="88">
        <f t="shared" si="52"/>
        <v>0.387528371543303</v>
      </c>
      <c r="W83" s="182">
        <f t="shared" si="53"/>
        <v>0.4</v>
      </c>
      <c r="X83" s="133">
        <f>'INFO Luz del Sur'!N31</f>
        <v>1</v>
      </c>
      <c r="Y83" s="135">
        <f t="shared" si="40"/>
        <v>0.4</v>
      </c>
    </row>
    <row r="84" spans="1:25" x14ac:dyDescent="0.25">
      <c r="A84" s="97">
        <f>'INFO Luz del Sur'!A32</f>
        <v>26</v>
      </c>
      <c r="B84" s="98" t="s">
        <v>8151</v>
      </c>
      <c r="C84" s="131" t="str">
        <f>'INFO Luz del Sur'!K32</f>
        <v>Poste</v>
      </c>
      <c r="D84" s="120" t="str">
        <f>'INFO Luz del Sur'!L32</f>
        <v>Concreto</v>
      </c>
      <c r="E84" s="131">
        <f>'INFO Luz del Sur'!J32</f>
        <v>12</v>
      </c>
      <c r="F84" s="131" t="str">
        <f>'INFO Luz del Sur'!H32</f>
        <v>10 KV</v>
      </c>
      <c r="G84" s="148" t="str">
        <f t="shared" si="31"/>
        <v>MT/AT</v>
      </c>
      <c r="H84" s="120" t="str">
        <f>'INFO Luz del Sur'!D32</f>
        <v>San Mateo</v>
      </c>
      <c r="I84" s="120" t="str">
        <f>'INFO Luz del Sur'!C32</f>
        <v>Lima</v>
      </c>
      <c r="J84" s="120" t="str">
        <f>'INFO Luz del Sur'!B32</f>
        <v>Lima</v>
      </c>
      <c r="K84" s="120">
        <f>'INFO Luz del Sur'!E32</f>
        <v>0</v>
      </c>
      <c r="L84" s="132" t="str">
        <f>'INFO Luz del Sur'!M32</f>
        <v>PPC17</v>
      </c>
      <c r="M84" s="120" t="str">
        <f>INDEX(RESUMEN!$D$17:$D$5475, MATCH(L84,RESUMEN!$C$17:$C$5475,0))</f>
        <v>POSTE DE CONCRETO ARMADO DE 12/400/150/330</v>
      </c>
      <c r="N84" s="95">
        <f>INDEX(RESUMEN!$G$17:$G$5475, MATCH(L84,RESUMEN!$C$17:$C$5475,0))</f>
        <v>305.79000000000002</v>
      </c>
      <c r="O84" s="133">
        <f t="shared" si="32"/>
        <v>0.84299999999999997</v>
      </c>
      <c r="P84" s="134">
        <f t="shared" si="47"/>
        <v>563.57096999999999</v>
      </c>
      <c r="Q84" s="87">
        <v>0</v>
      </c>
      <c r="R84" s="133">
        <f t="shared" si="48"/>
        <v>0.13400000000000001</v>
      </c>
      <c r="S84" s="88">
        <f t="shared" si="49"/>
        <v>6.2932091650000004</v>
      </c>
      <c r="T84" s="132">
        <f t="shared" si="50"/>
        <v>0.183</v>
      </c>
      <c r="U84" s="135">
        <f t="shared" si="51"/>
        <v>1.151657277195</v>
      </c>
      <c r="V84" s="88">
        <f t="shared" si="52"/>
        <v>0.387528371543303</v>
      </c>
      <c r="W84" s="182">
        <f t="shared" si="53"/>
        <v>0.4</v>
      </c>
      <c r="X84" s="133">
        <f>'INFO Luz del Sur'!N32</f>
        <v>1</v>
      </c>
      <c r="Y84" s="135">
        <f t="shared" si="40"/>
        <v>0.4</v>
      </c>
    </row>
    <row r="85" spans="1:25" x14ac:dyDescent="0.25">
      <c r="A85" s="97">
        <f>'INFO Luz del Sur'!A33</f>
        <v>27</v>
      </c>
      <c r="B85" s="98" t="s">
        <v>8151</v>
      </c>
      <c r="C85" s="131" t="str">
        <f>'INFO Luz del Sur'!K33</f>
        <v>Poste</v>
      </c>
      <c r="D85" s="120" t="str">
        <f>'INFO Luz del Sur'!L33</f>
        <v>Concreto</v>
      </c>
      <c r="E85" s="131">
        <f>'INFO Luz del Sur'!J33</f>
        <v>12</v>
      </c>
      <c r="F85" s="131" t="str">
        <f>'INFO Luz del Sur'!H33</f>
        <v>10 KV</v>
      </c>
      <c r="G85" s="148" t="str">
        <f t="shared" si="31"/>
        <v>MT/AT</v>
      </c>
      <c r="H85" s="120" t="str">
        <f>'INFO Luz del Sur'!D33</f>
        <v>San Mateo</v>
      </c>
      <c r="I85" s="120" t="str">
        <f>'INFO Luz del Sur'!C33</f>
        <v>Lima</v>
      </c>
      <c r="J85" s="120" t="str">
        <f>'INFO Luz del Sur'!B33</f>
        <v>Lima</v>
      </c>
      <c r="K85" s="120">
        <f>'INFO Luz del Sur'!E33</f>
        <v>0</v>
      </c>
      <c r="L85" s="132" t="str">
        <f>'INFO Luz del Sur'!M33</f>
        <v>PPC17</v>
      </c>
      <c r="M85" s="120" t="str">
        <f>INDEX(RESUMEN!$D$17:$D$5475, MATCH(L85,RESUMEN!$C$17:$C$5475,0))</f>
        <v>POSTE DE CONCRETO ARMADO DE 12/400/150/330</v>
      </c>
      <c r="N85" s="95">
        <f>INDEX(RESUMEN!$G$17:$G$5475, MATCH(L85,RESUMEN!$C$17:$C$5475,0))</f>
        <v>305.79000000000002</v>
      </c>
      <c r="O85" s="133">
        <f t="shared" si="32"/>
        <v>0.84299999999999997</v>
      </c>
      <c r="P85" s="134">
        <f t="shared" si="47"/>
        <v>563.57096999999999</v>
      </c>
      <c r="Q85" s="87">
        <v>0</v>
      </c>
      <c r="R85" s="133">
        <f t="shared" si="48"/>
        <v>0.13400000000000001</v>
      </c>
      <c r="S85" s="88">
        <f t="shared" si="49"/>
        <v>6.2932091650000004</v>
      </c>
      <c r="T85" s="132">
        <f t="shared" si="50"/>
        <v>0.183</v>
      </c>
      <c r="U85" s="135">
        <f t="shared" si="51"/>
        <v>1.151657277195</v>
      </c>
      <c r="V85" s="88">
        <f t="shared" si="52"/>
        <v>0.387528371543303</v>
      </c>
      <c r="W85" s="182">
        <f t="shared" si="53"/>
        <v>0.4</v>
      </c>
      <c r="X85" s="133">
        <f>'INFO Luz del Sur'!N33</f>
        <v>1</v>
      </c>
      <c r="Y85" s="135">
        <f t="shared" si="40"/>
        <v>0.4</v>
      </c>
    </row>
    <row r="86" spans="1:25" x14ac:dyDescent="0.25">
      <c r="A86" s="97">
        <f>'INFO Luz del Sur'!A34</f>
        <v>28</v>
      </c>
      <c r="B86" s="98" t="s">
        <v>8151</v>
      </c>
      <c r="C86" s="131" t="str">
        <f>'INFO Luz del Sur'!K34</f>
        <v>Poste</v>
      </c>
      <c r="D86" s="120" t="str">
        <f>'INFO Luz del Sur'!L34</f>
        <v>Concreto</v>
      </c>
      <c r="E86" s="131">
        <f>'INFO Luz del Sur'!J34</f>
        <v>12</v>
      </c>
      <c r="F86" s="131" t="str">
        <f>'INFO Luz del Sur'!H34</f>
        <v>10 KV</v>
      </c>
      <c r="G86" s="148" t="str">
        <f t="shared" si="31"/>
        <v>MT/AT</v>
      </c>
      <c r="H86" s="120" t="str">
        <f>'INFO Luz del Sur'!D34</f>
        <v>San Mateo</v>
      </c>
      <c r="I86" s="120" t="str">
        <f>'INFO Luz del Sur'!C34</f>
        <v>Lima</v>
      </c>
      <c r="J86" s="120" t="str">
        <f>'INFO Luz del Sur'!B34</f>
        <v>Lima</v>
      </c>
      <c r="K86" s="120">
        <f>'INFO Luz del Sur'!E34</f>
        <v>0</v>
      </c>
      <c r="L86" s="132" t="str">
        <f>'INFO Luz del Sur'!M34</f>
        <v>PPC17</v>
      </c>
      <c r="M86" s="120" t="str">
        <f>INDEX(RESUMEN!$D$17:$D$5475, MATCH(L86,RESUMEN!$C$17:$C$5475,0))</f>
        <v>POSTE DE CONCRETO ARMADO DE 12/400/150/330</v>
      </c>
      <c r="N86" s="95">
        <f>INDEX(RESUMEN!$G$17:$G$5475, MATCH(L86,RESUMEN!$C$17:$C$5475,0))</f>
        <v>305.79000000000002</v>
      </c>
      <c r="O86" s="133">
        <f t="shared" si="32"/>
        <v>0.84299999999999997</v>
      </c>
      <c r="P86" s="134">
        <f t="shared" si="47"/>
        <v>563.57096999999999</v>
      </c>
      <c r="Q86" s="87">
        <v>0</v>
      </c>
      <c r="R86" s="133">
        <f t="shared" si="48"/>
        <v>0.13400000000000001</v>
      </c>
      <c r="S86" s="88">
        <f t="shared" si="49"/>
        <v>6.2932091650000004</v>
      </c>
      <c r="T86" s="132">
        <f t="shared" si="50"/>
        <v>0.183</v>
      </c>
      <c r="U86" s="135">
        <f t="shared" si="51"/>
        <v>1.151657277195</v>
      </c>
      <c r="V86" s="88">
        <f t="shared" si="52"/>
        <v>0.387528371543303</v>
      </c>
      <c r="W86" s="182">
        <f t="shared" si="53"/>
        <v>0.4</v>
      </c>
      <c r="X86" s="133">
        <f>'INFO Luz del Sur'!N34</f>
        <v>1</v>
      </c>
      <c r="Y86" s="135">
        <f t="shared" si="40"/>
        <v>0.4</v>
      </c>
    </row>
    <row r="87" spans="1:25" x14ac:dyDescent="0.25">
      <c r="A87" s="97">
        <f>'INFO Luz del Sur'!A35</f>
        <v>29</v>
      </c>
      <c r="B87" s="98" t="s">
        <v>8151</v>
      </c>
      <c r="C87" s="131" t="str">
        <f>'INFO Luz del Sur'!K35</f>
        <v>Poste</v>
      </c>
      <c r="D87" s="120" t="str">
        <f>'INFO Luz del Sur'!L35</f>
        <v>Concreto</v>
      </c>
      <c r="E87" s="131">
        <f>'INFO Luz del Sur'!J35</f>
        <v>12</v>
      </c>
      <c r="F87" s="131" t="str">
        <f>'INFO Luz del Sur'!H35</f>
        <v>10 KV</v>
      </c>
      <c r="G87" s="148" t="str">
        <f t="shared" si="31"/>
        <v>MT/AT</v>
      </c>
      <c r="H87" s="120" t="str">
        <f>'INFO Luz del Sur'!D35</f>
        <v>San Mateo</v>
      </c>
      <c r="I87" s="120" t="str">
        <f>'INFO Luz del Sur'!C35</f>
        <v>Lima</v>
      </c>
      <c r="J87" s="120" t="str">
        <f>'INFO Luz del Sur'!B35</f>
        <v>Lima</v>
      </c>
      <c r="K87" s="120">
        <f>'INFO Luz del Sur'!E35</f>
        <v>0</v>
      </c>
      <c r="L87" s="132" t="str">
        <f>'INFO Luz del Sur'!M35</f>
        <v>PPC17</v>
      </c>
      <c r="M87" s="120" t="str">
        <f>INDEX(RESUMEN!$D$17:$D$5475, MATCH(L87,RESUMEN!$C$17:$C$5475,0))</f>
        <v>POSTE DE CONCRETO ARMADO DE 12/400/150/330</v>
      </c>
      <c r="N87" s="95">
        <f>INDEX(RESUMEN!$G$17:$G$5475, MATCH(L87,RESUMEN!$C$17:$C$5475,0))</f>
        <v>305.79000000000002</v>
      </c>
      <c r="O87" s="133">
        <f t="shared" si="32"/>
        <v>0.84299999999999997</v>
      </c>
      <c r="P87" s="134">
        <f t="shared" si="47"/>
        <v>563.57096999999999</v>
      </c>
      <c r="Q87" s="87">
        <v>0</v>
      </c>
      <c r="R87" s="133">
        <f t="shared" si="48"/>
        <v>0.13400000000000001</v>
      </c>
      <c r="S87" s="88">
        <f t="shared" si="49"/>
        <v>6.2932091650000004</v>
      </c>
      <c r="T87" s="132">
        <f t="shared" si="50"/>
        <v>0.183</v>
      </c>
      <c r="U87" s="135">
        <f t="shared" si="51"/>
        <v>1.151657277195</v>
      </c>
      <c r="V87" s="88">
        <f t="shared" si="52"/>
        <v>0.387528371543303</v>
      </c>
      <c r="W87" s="182">
        <f t="shared" si="53"/>
        <v>0.4</v>
      </c>
      <c r="X87" s="133">
        <f>'INFO Luz del Sur'!N35</f>
        <v>1</v>
      </c>
      <c r="Y87" s="135">
        <f t="shared" si="40"/>
        <v>0.4</v>
      </c>
    </row>
    <row r="88" spans="1:25" x14ac:dyDescent="0.25">
      <c r="A88" s="97">
        <f>'INFO Luz del Sur'!A36</f>
        <v>30</v>
      </c>
      <c r="B88" s="98" t="s">
        <v>8151</v>
      </c>
      <c r="C88" s="131" t="str">
        <f>'INFO Luz del Sur'!K36</f>
        <v>Poste</v>
      </c>
      <c r="D88" s="120" t="str">
        <f>'INFO Luz del Sur'!L36</f>
        <v>Concreto</v>
      </c>
      <c r="E88" s="131">
        <f>'INFO Luz del Sur'!J36</f>
        <v>12</v>
      </c>
      <c r="F88" s="131" t="str">
        <f>'INFO Luz del Sur'!H36</f>
        <v>10 KV</v>
      </c>
      <c r="G88" s="148" t="str">
        <f t="shared" si="31"/>
        <v>MT/AT</v>
      </c>
      <c r="H88" s="120" t="str">
        <f>'INFO Luz del Sur'!D36</f>
        <v>San Mateo</v>
      </c>
      <c r="I88" s="120" t="str">
        <f>'INFO Luz del Sur'!C36</f>
        <v>Lima</v>
      </c>
      <c r="J88" s="120" t="str">
        <f>'INFO Luz del Sur'!B36</f>
        <v>Lima</v>
      </c>
      <c r="K88" s="120">
        <f>'INFO Luz del Sur'!E36</f>
        <v>0</v>
      </c>
      <c r="L88" s="132" t="str">
        <f>'INFO Luz del Sur'!M36</f>
        <v>PPC17</v>
      </c>
      <c r="M88" s="120" t="str">
        <f>INDEX(RESUMEN!$D$17:$D$5475, MATCH(L88,RESUMEN!$C$17:$C$5475,0))</f>
        <v>POSTE DE CONCRETO ARMADO DE 12/400/150/330</v>
      </c>
      <c r="N88" s="95">
        <f>INDEX(RESUMEN!$G$17:$G$5475, MATCH(L88,RESUMEN!$C$17:$C$5475,0))</f>
        <v>305.79000000000002</v>
      </c>
      <c r="O88" s="133">
        <f t="shared" si="32"/>
        <v>0.84299999999999997</v>
      </c>
      <c r="P88" s="134">
        <f t="shared" si="47"/>
        <v>563.57096999999999</v>
      </c>
      <c r="Q88" s="87">
        <v>0</v>
      </c>
      <c r="R88" s="133">
        <f t="shared" si="48"/>
        <v>0.13400000000000001</v>
      </c>
      <c r="S88" s="88">
        <f t="shared" si="49"/>
        <v>6.2932091650000004</v>
      </c>
      <c r="T88" s="132">
        <f t="shared" si="50"/>
        <v>0.183</v>
      </c>
      <c r="U88" s="135">
        <f t="shared" si="51"/>
        <v>1.151657277195</v>
      </c>
      <c r="V88" s="88">
        <f t="shared" si="52"/>
        <v>0.387528371543303</v>
      </c>
      <c r="W88" s="182">
        <f t="shared" si="53"/>
        <v>0.4</v>
      </c>
      <c r="X88" s="133">
        <f>'INFO Luz del Sur'!N36</f>
        <v>1</v>
      </c>
      <c r="Y88" s="135">
        <f t="shared" si="40"/>
        <v>0.4</v>
      </c>
    </row>
    <row r="89" spans="1:25" x14ac:dyDescent="0.25">
      <c r="A89" s="97">
        <f>'INFO Luz del Sur'!A37</f>
        <v>31</v>
      </c>
      <c r="B89" s="98" t="s">
        <v>8151</v>
      </c>
      <c r="C89" s="131" t="str">
        <f>'INFO Luz del Sur'!K37</f>
        <v>Poste</v>
      </c>
      <c r="D89" s="120" t="str">
        <f>'INFO Luz del Sur'!L37</f>
        <v>Madera</v>
      </c>
      <c r="E89" s="131">
        <f>'INFO Luz del Sur'!J37</f>
        <v>12</v>
      </c>
      <c r="F89" s="131" t="str">
        <f>'INFO Luz del Sur'!H37</f>
        <v>10 KV</v>
      </c>
      <c r="G89" s="148" t="str">
        <f t="shared" si="31"/>
        <v>MT/AT</v>
      </c>
      <c r="H89" s="120" t="str">
        <f>'INFO Luz del Sur'!D37</f>
        <v>San Mateo</v>
      </c>
      <c r="I89" s="120" t="str">
        <f>'INFO Luz del Sur'!C37</f>
        <v>Lima</v>
      </c>
      <c r="J89" s="120" t="str">
        <f>'INFO Luz del Sur'!B37</f>
        <v>Lima</v>
      </c>
      <c r="K89" s="120">
        <f>'INFO Luz del Sur'!E37</f>
        <v>0</v>
      </c>
      <c r="L89" s="132" t="str">
        <f>'INFO Luz del Sur'!M37</f>
        <v>PPM22</v>
      </c>
      <c r="M89" s="120" t="str">
        <f>INDEX(RESUMEN!$D$17:$D$5475, MATCH(L89,RESUMEN!$C$17:$C$5475,0))</f>
        <v>POSTE DE MADERA TRATADA DE 12 mts. CL.7</v>
      </c>
      <c r="N89" s="95">
        <f>INDEX(RESUMEN!$G$17:$G$5475, MATCH(L89,RESUMEN!$C$17:$C$5475,0))</f>
        <v>141.72</v>
      </c>
      <c r="O89" s="133">
        <f t="shared" si="32"/>
        <v>0.84299999999999997</v>
      </c>
      <c r="P89" s="134">
        <f t="shared" si="47"/>
        <v>261.18995999999999</v>
      </c>
      <c r="Q89" s="87">
        <v>0</v>
      </c>
      <c r="R89" s="133">
        <f t="shared" si="48"/>
        <v>0.13400000000000001</v>
      </c>
      <c r="S89" s="88">
        <f t="shared" si="49"/>
        <v>2.9166212200000001</v>
      </c>
      <c r="T89" s="132">
        <f t="shared" si="50"/>
        <v>0.183</v>
      </c>
      <c r="U89" s="135">
        <f t="shared" si="51"/>
        <v>0.53374168326000004</v>
      </c>
      <c r="V89" s="88">
        <f t="shared" si="52"/>
        <v>0.17960208252433665</v>
      </c>
      <c r="W89" s="182">
        <f t="shared" si="53"/>
        <v>0.2</v>
      </c>
      <c r="X89" s="133">
        <f>'INFO Luz del Sur'!N37</f>
        <v>1</v>
      </c>
      <c r="Y89" s="135">
        <f t="shared" si="40"/>
        <v>0.2</v>
      </c>
    </row>
    <row r="90" spans="1:25" x14ac:dyDescent="0.25">
      <c r="A90" s="97">
        <f>'INFO Luz del Sur'!A38</f>
        <v>32</v>
      </c>
      <c r="B90" s="98" t="s">
        <v>20</v>
      </c>
      <c r="C90" s="131" t="str">
        <f>'INFO Luz del Sur'!K38</f>
        <v>Torre</v>
      </c>
      <c r="D90" s="120" t="str">
        <f>'INFO Luz del Sur'!L38</f>
        <v>Metálico</v>
      </c>
      <c r="E90" s="131">
        <f>'INFO Luz del Sur'!J38</f>
        <v>13</v>
      </c>
      <c r="F90" s="131" t="str">
        <f>'INFO Luz del Sur'!H38</f>
        <v>60 KV</v>
      </c>
      <c r="G90" s="148" t="str">
        <f t="shared" si="31"/>
        <v>MT/AT</v>
      </c>
      <c r="H90" s="120" t="str">
        <f>'INFO Luz del Sur'!D38</f>
        <v>San Mateo</v>
      </c>
      <c r="I90" s="120" t="str">
        <f>'INFO Luz del Sur'!C38</f>
        <v>Lima</v>
      </c>
      <c r="J90" s="120" t="str">
        <f>'INFO Luz del Sur'!B38</f>
        <v>Lima</v>
      </c>
      <c r="K90" s="120">
        <f>'INFO Luz del Sur'!E38</f>
        <v>0</v>
      </c>
      <c r="L90" s="132" t="str">
        <f>'INFO Luz del Sur'!M38</f>
        <v>TA060SIR0D1C1240R+3</v>
      </c>
      <c r="M90" s="120" t="str">
        <f>INDEX(RESUMEN!$D$17:$D$5475, MATCH(L90,RESUMEN!$C$17:$C$5475,0))</f>
        <v>Torre de anclaje, retención intermedia y terminal (15°) Tipo R2+3</v>
      </c>
      <c r="N90" s="95">
        <f>INDEX(RESUMEN!$G$17:$G$5475, MATCH(L90,RESUMEN!$C$17:$C$5475,0))</f>
        <v>15480.457667929655</v>
      </c>
      <c r="O90" s="133">
        <f t="shared" si="32"/>
        <v>0.84299999999999997</v>
      </c>
      <c r="P90" s="134">
        <f t="shared" si="47"/>
        <v>28530.483481994353</v>
      </c>
      <c r="Q90" s="87">
        <v>0</v>
      </c>
      <c r="R90" s="133">
        <f t="shared" si="48"/>
        <v>0.13400000000000001</v>
      </c>
      <c r="S90" s="88">
        <f t="shared" si="49"/>
        <v>318.59039888227034</v>
      </c>
      <c r="T90" s="132">
        <f t="shared" si="50"/>
        <v>0.183</v>
      </c>
      <c r="U90" s="135">
        <f t="shared" si="51"/>
        <v>58.302042995455473</v>
      </c>
      <c r="V90" s="88">
        <f t="shared" si="52"/>
        <v>19.618419669700835</v>
      </c>
      <c r="W90" s="182">
        <f t="shared" si="53"/>
        <v>19.600000000000001</v>
      </c>
      <c r="X90" s="133">
        <f>'INFO Luz del Sur'!N38</f>
        <v>1</v>
      </c>
      <c r="Y90" s="135">
        <f t="shared" si="40"/>
        <v>19.600000000000001</v>
      </c>
    </row>
    <row r="91" spans="1:25" x14ac:dyDescent="0.25">
      <c r="A91" s="97">
        <f>'INFO Luz del Sur'!A39</f>
        <v>33</v>
      </c>
      <c r="B91" s="98" t="s">
        <v>8151</v>
      </c>
      <c r="C91" s="131" t="str">
        <f>'INFO Luz del Sur'!K39</f>
        <v>Poste</v>
      </c>
      <c r="D91" s="120" t="str">
        <f>'INFO Luz del Sur'!L39</f>
        <v>Madera</v>
      </c>
      <c r="E91" s="131">
        <f>'INFO Luz del Sur'!J39</f>
        <v>12</v>
      </c>
      <c r="F91" s="131" t="str">
        <f>'INFO Luz del Sur'!H39</f>
        <v>10 KV</v>
      </c>
      <c r="G91" s="148" t="str">
        <f t="shared" si="31"/>
        <v>MT/AT</v>
      </c>
      <c r="H91" s="120" t="str">
        <f>'INFO Luz del Sur'!D39</f>
        <v>San Mateo</v>
      </c>
      <c r="I91" s="120" t="str">
        <f>'INFO Luz del Sur'!C39</f>
        <v>Lima</v>
      </c>
      <c r="J91" s="120" t="str">
        <f>'INFO Luz del Sur'!B39</f>
        <v>Lima</v>
      </c>
      <c r="K91" s="120">
        <f>'INFO Luz del Sur'!E39</f>
        <v>0</v>
      </c>
      <c r="L91" s="132" t="str">
        <f>'INFO Luz del Sur'!M39</f>
        <v>PPM21</v>
      </c>
      <c r="M91" s="120" t="str">
        <f>INDEX(RESUMEN!$D$17:$D$5475, MATCH(L91,RESUMEN!$C$17:$C$5475,0))</f>
        <v>POSTE DE MADERA TRATADA DE 12 mts. CL.6</v>
      </c>
      <c r="N91" s="95">
        <f>INDEX(RESUMEN!$G$17:$G$5475, MATCH(L91,RESUMEN!$C$17:$C$5475,0))</f>
        <v>178</v>
      </c>
      <c r="O91" s="133">
        <f t="shared" si="32"/>
        <v>0.84299999999999997</v>
      </c>
      <c r="P91" s="134">
        <f t="shared" si="47"/>
        <v>328.05399999999997</v>
      </c>
      <c r="Q91" s="87">
        <v>0</v>
      </c>
      <c r="R91" s="133">
        <f t="shared" si="48"/>
        <v>0.13400000000000001</v>
      </c>
      <c r="S91" s="88">
        <f t="shared" si="49"/>
        <v>3.6632696666666664</v>
      </c>
      <c r="T91" s="132">
        <f t="shared" si="50"/>
        <v>0.183</v>
      </c>
      <c r="U91" s="135">
        <f t="shared" si="51"/>
        <v>0.67037834899999993</v>
      </c>
      <c r="V91" s="88">
        <f t="shared" si="52"/>
        <v>0.22557981011382952</v>
      </c>
      <c r="W91" s="182">
        <f t="shared" si="53"/>
        <v>0.2</v>
      </c>
      <c r="X91" s="133">
        <f>'INFO Luz del Sur'!N39</f>
        <v>1</v>
      </c>
      <c r="Y91" s="135">
        <f t="shared" si="40"/>
        <v>0.2</v>
      </c>
    </row>
    <row r="92" spans="1:25" x14ac:dyDescent="0.25">
      <c r="A92" s="97">
        <f>'INFO Luz del Sur'!A40</f>
        <v>34</v>
      </c>
      <c r="B92" s="98" t="s">
        <v>8151</v>
      </c>
      <c r="C92" s="131" t="str">
        <f>'INFO Luz del Sur'!K40</f>
        <v>Poste</v>
      </c>
      <c r="D92" s="120" t="str">
        <f>'INFO Luz del Sur'!L40</f>
        <v>Concreto</v>
      </c>
      <c r="E92" s="131">
        <f>'INFO Luz del Sur'!J40</f>
        <v>12</v>
      </c>
      <c r="F92" s="131" t="str">
        <f>'INFO Luz del Sur'!H40</f>
        <v>10 KV</v>
      </c>
      <c r="G92" s="148" t="str">
        <f t="shared" si="31"/>
        <v>MT/AT</v>
      </c>
      <c r="H92" s="120" t="str">
        <f>'INFO Luz del Sur'!D40</f>
        <v>San Mateo</v>
      </c>
      <c r="I92" s="120" t="str">
        <f>'INFO Luz del Sur'!C40</f>
        <v>Lima</v>
      </c>
      <c r="J92" s="120" t="str">
        <f>'INFO Luz del Sur'!B40</f>
        <v>Lima</v>
      </c>
      <c r="K92" s="120">
        <f>'INFO Luz del Sur'!E40</f>
        <v>0</v>
      </c>
      <c r="L92" s="132" t="str">
        <f>'INFO Luz del Sur'!M40</f>
        <v>PPC16</v>
      </c>
      <c r="M92" s="120" t="str">
        <f>INDEX(RESUMEN!$D$17:$D$5475, MATCH(L92,RESUMEN!$C$17:$C$5475,0))</f>
        <v>POSTE DE CONCRETO ARMADO DE 12/300/150/330</v>
      </c>
      <c r="N92" s="95">
        <f>INDEX(RESUMEN!$G$17:$G$5475, MATCH(L92,RESUMEN!$C$17:$C$5475,0))</f>
        <v>281.68</v>
      </c>
      <c r="O92" s="133">
        <f t="shared" si="32"/>
        <v>0.84299999999999997</v>
      </c>
      <c r="P92" s="134">
        <f t="shared" si="47"/>
        <v>519.13624000000004</v>
      </c>
      <c r="Q92" s="87">
        <v>0</v>
      </c>
      <c r="R92" s="133">
        <f t="shared" si="48"/>
        <v>0.13400000000000001</v>
      </c>
      <c r="S92" s="88">
        <f t="shared" si="49"/>
        <v>5.7970213466666678</v>
      </c>
      <c r="T92" s="132">
        <f t="shared" si="50"/>
        <v>0.183</v>
      </c>
      <c r="U92" s="135">
        <f t="shared" si="51"/>
        <v>1.0608549064400001</v>
      </c>
      <c r="V92" s="88">
        <f t="shared" si="52"/>
        <v>0.35697371299361524</v>
      </c>
      <c r="W92" s="182">
        <f t="shared" si="53"/>
        <v>0.4</v>
      </c>
      <c r="X92" s="133">
        <f>'INFO Luz del Sur'!N40</f>
        <v>1</v>
      </c>
      <c r="Y92" s="135">
        <f t="shared" si="40"/>
        <v>0.4</v>
      </c>
    </row>
    <row r="93" spans="1:25" x14ac:dyDescent="0.25">
      <c r="A93" s="97">
        <f>'INFO Luz del Sur'!A41</f>
        <v>35</v>
      </c>
      <c r="B93" s="98" t="s">
        <v>8151</v>
      </c>
      <c r="C93" s="131" t="str">
        <f>'INFO Luz del Sur'!K41</f>
        <v>Poste</v>
      </c>
      <c r="D93" s="120" t="str">
        <f>'INFO Luz del Sur'!L41</f>
        <v>Concreto</v>
      </c>
      <c r="E93" s="131">
        <f>'INFO Luz del Sur'!J41</f>
        <v>12</v>
      </c>
      <c r="F93" s="131" t="str">
        <f>'INFO Luz del Sur'!H41</f>
        <v>10 KV</v>
      </c>
      <c r="G93" s="148" t="str">
        <f t="shared" si="31"/>
        <v>MT/AT</v>
      </c>
      <c r="H93" s="120" t="str">
        <f>'INFO Luz del Sur'!D41</f>
        <v>San Mateo</v>
      </c>
      <c r="I93" s="120" t="str">
        <f>'INFO Luz del Sur'!C41</f>
        <v>Lima</v>
      </c>
      <c r="J93" s="120" t="str">
        <f>'INFO Luz del Sur'!B41</f>
        <v>Lima</v>
      </c>
      <c r="K93" s="120">
        <f>'INFO Luz del Sur'!E41</f>
        <v>0</v>
      </c>
      <c r="L93" s="132" t="str">
        <f>'INFO Luz del Sur'!M41</f>
        <v>PPC16</v>
      </c>
      <c r="M93" s="120" t="str">
        <f>INDEX(RESUMEN!$D$17:$D$5475, MATCH(L93,RESUMEN!$C$17:$C$5475,0))</f>
        <v>POSTE DE CONCRETO ARMADO DE 12/300/150/330</v>
      </c>
      <c r="N93" s="95">
        <f>INDEX(RESUMEN!$G$17:$G$5475, MATCH(L93,RESUMEN!$C$17:$C$5475,0))</f>
        <v>281.68</v>
      </c>
      <c r="O93" s="133">
        <f t="shared" si="32"/>
        <v>0.84299999999999997</v>
      </c>
      <c r="P93" s="134">
        <f t="shared" si="47"/>
        <v>519.13624000000004</v>
      </c>
      <c r="Q93" s="87">
        <v>0</v>
      </c>
      <c r="R93" s="133">
        <f t="shared" si="48"/>
        <v>0.13400000000000001</v>
      </c>
      <c r="S93" s="88">
        <f t="shared" si="49"/>
        <v>5.7970213466666678</v>
      </c>
      <c r="T93" s="132">
        <f t="shared" si="50"/>
        <v>0.183</v>
      </c>
      <c r="U93" s="135">
        <f t="shared" si="51"/>
        <v>1.0608549064400001</v>
      </c>
      <c r="V93" s="88">
        <f t="shared" si="52"/>
        <v>0.35697371299361524</v>
      </c>
      <c r="W93" s="182">
        <f t="shared" si="53"/>
        <v>0.4</v>
      </c>
      <c r="X93" s="133">
        <f>'INFO Luz del Sur'!N41</f>
        <v>1</v>
      </c>
      <c r="Y93" s="135">
        <f t="shared" si="40"/>
        <v>0.4</v>
      </c>
    </row>
    <row r="94" spans="1:25" x14ac:dyDescent="0.25">
      <c r="A94" s="97">
        <f>'INFO Luz del Sur'!A42</f>
        <v>36</v>
      </c>
      <c r="B94" s="98" t="s">
        <v>8151</v>
      </c>
      <c r="C94" s="131" t="str">
        <f>'INFO Luz del Sur'!K42</f>
        <v>Poste</v>
      </c>
      <c r="D94" s="120" t="str">
        <f>'INFO Luz del Sur'!L42</f>
        <v>Madera</v>
      </c>
      <c r="E94" s="131">
        <f>'INFO Luz del Sur'!J42</f>
        <v>12</v>
      </c>
      <c r="F94" s="131" t="str">
        <f>'INFO Luz del Sur'!H42</f>
        <v>10 KV</v>
      </c>
      <c r="G94" s="148" t="str">
        <f t="shared" si="31"/>
        <v>MT/AT</v>
      </c>
      <c r="H94" s="120" t="str">
        <f>'INFO Luz del Sur'!D42</f>
        <v>San Mateo</v>
      </c>
      <c r="I94" s="120" t="str">
        <f>'INFO Luz del Sur'!C42</f>
        <v>Lima</v>
      </c>
      <c r="J94" s="120" t="str">
        <f>'INFO Luz del Sur'!B42</f>
        <v>Lima</v>
      </c>
      <c r="K94" s="120">
        <f>'INFO Luz del Sur'!E42</f>
        <v>0</v>
      </c>
      <c r="L94" s="132" t="str">
        <f>'INFO Luz del Sur'!M42</f>
        <v>PPM21</v>
      </c>
      <c r="M94" s="120" t="str">
        <f>INDEX(RESUMEN!$D$17:$D$5475, MATCH(L94,RESUMEN!$C$17:$C$5475,0))</f>
        <v>POSTE DE MADERA TRATADA DE 12 mts. CL.6</v>
      </c>
      <c r="N94" s="95">
        <f>INDEX(RESUMEN!$G$17:$G$5475, MATCH(L94,RESUMEN!$C$17:$C$5475,0))</f>
        <v>178</v>
      </c>
      <c r="O94" s="133">
        <f t="shared" si="32"/>
        <v>0.84299999999999997</v>
      </c>
      <c r="P94" s="134">
        <f t="shared" si="47"/>
        <v>328.05399999999997</v>
      </c>
      <c r="Q94" s="87">
        <v>0</v>
      </c>
      <c r="R94" s="133">
        <f t="shared" si="48"/>
        <v>0.13400000000000001</v>
      </c>
      <c r="S94" s="88">
        <f t="shared" si="49"/>
        <v>3.6632696666666664</v>
      </c>
      <c r="T94" s="132">
        <f t="shared" si="50"/>
        <v>0.183</v>
      </c>
      <c r="U94" s="135">
        <f t="shared" si="51"/>
        <v>0.67037834899999993</v>
      </c>
      <c r="V94" s="88">
        <f t="shared" si="52"/>
        <v>0.22557981011382952</v>
      </c>
      <c r="W94" s="182">
        <f t="shared" si="53"/>
        <v>0.2</v>
      </c>
      <c r="X94" s="133">
        <f>'INFO Luz del Sur'!N42</f>
        <v>1</v>
      </c>
      <c r="Y94" s="135">
        <f t="shared" si="40"/>
        <v>0.2</v>
      </c>
    </row>
    <row r="95" spans="1:25" x14ac:dyDescent="0.25">
      <c r="A95" s="97">
        <f>'INFO Luz del Sur'!A43</f>
        <v>37</v>
      </c>
      <c r="B95" s="98" t="s">
        <v>20</v>
      </c>
      <c r="C95" s="131" t="str">
        <f>'INFO Luz del Sur'!K43</f>
        <v>Torre</v>
      </c>
      <c r="D95" s="120" t="str">
        <f>'INFO Luz del Sur'!L43</f>
        <v>Metálico</v>
      </c>
      <c r="E95" s="131">
        <f>'INFO Luz del Sur'!J43</f>
        <v>12</v>
      </c>
      <c r="F95" s="131" t="str">
        <f>'INFO Luz del Sur'!H43</f>
        <v>60 KV</v>
      </c>
      <c r="G95" s="148" t="str">
        <f t="shared" si="31"/>
        <v>MT/AT</v>
      </c>
      <c r="H95" s="120" t="str">
        <f>'INFO Luz del Sur'!D43</f>
        <v>San Mateo</v>
      </c>
      <c r="I95" s="120" t="str">
        <f>'INFO Luz del Sur'!C43</f>
        <v>Lima</v>
      </c>
      <c r="J95" s="120" t="str">
        <f>'INFO Luz del Sur'!B43</f>
        <v>Lima</v>
      </c>
      <c r="K95" s="120">
        <f>'INFO Luz del Sur'!E43</f>
        <v>0</v>
      </c>
      <c r="L95" s="132" t="str">
        <f>'INFO Luz del Sur'!M43</f>
        <v>TA060SIR0D1C1240R+3</v>
      </c>
      <c r="M95" s="120" t="str">
        <f>INDEX(RESUMEN!$D$17:$D$5475, MATCH(L95,RESUMEN!$C$17:$C$5475,0))</f>
        <v>Torre de anclaje, retención intermedia y terminal (15°) Tipo R2+3</v>
      </c>
      <c r="N95" s="95">
        <f>INDEX(RESUMEN!$G$17:$G$5475, MATCH(L95,RESUMEN!$C$17:$C$5475,0))</f>
        <v>15480.457667929655</v>
      </c>
      <c r="O95" s="133">
        <f t="shared" si="32"/>
        <v>0.84299999999999997</v>
      </c>
      <c r="P95" s="134">
        <f t="shared" si="47"/>
        <v>28530.483481994353</v>
      </c>
      <c r="Q95" s="87">
        <v>0</v>
      </c>
      <c r="R95" s="133">
        <f t="shared" si="48"/>
        <v>0.13400000000000001</v>
      </c>
      <c r="S95" s="88">
        <f t="shared" si="49"/>
        <v>318.59039888227034</v>
      </c>
      <c r="T95" s="132">
        <f t="shared" si="50"/>
        <v>0.183</v>
      </c>
      <c r="U95" s="135">
        <f t="shared" si="51"/>
        <v>58.302042995455473</v>
      </c>
      <c r="V95" s="88">
        <f t="shared" si="52"/>
        <v>19.618419669700835</v>
      </c>
      <c r="W95" s="182">
        <f t="shared" si="53"/>
        <v>19.600000000000001</v>
      </c>
      <c r="X95" s="133">
        <f>'INFO Luz del Sur'!N43</f>
        <v>1</v>
      </c>
      <c r="Y95" s="135">
        <f t="shared" si="40"/>
        <v>19.600000000000001</v>
      </c>
    </row>
    <row r="96" spans="1:25" x14ac:dyDescent="0.25">
      <c r="A96" s="97">
        <f>'INFO Luz del Sur'!A44</f>
        <v>38</v>
      </c>
      <c r="B96" s="98" t="s">
        <v>8151</v>
      </c>
      <c r="C96" s="131" t="str">
        <f>'INFO Luz del Sur'!K44</f>
        <v>Poste</v>
      </c>
      <c r="D96" s="120" t="str">
        <f>'INFO Luz del Sur'!L44</f>
        <v>Madera</v>
      </c>
      <c r="E96" s="131">
        <f>'INFO Luz del Sur'!J44</f>
        <v>18</v>
      </c>
      <c r="F96" s="131" t="str">
        <f>'INFO Luz del Sur'!H44</f>
        <v>10 KV</v>
      </c>
      <c r="G96" s="148" t="str">
        <f t="shared" si="31"/>
        <v>MT/AT</v>
      </c>
      <c r="H96" s="120" t="str">
        <f>'INFO Luz del Sur'!D44</f>
        <v>San Mateo</v>
      </c>
      <c r="I96" s="120" t="str">
        <f>'INFO Luz del Sur'!C44</f>
        <v>Lima</v>
      </c>
      <c r="J96" s="120" t="str">
        <f>'INFO Luz del Sur'!B44</f>
        <v>Lima</v>
      </c>
      <c r="K96" s="120">
        <f>'INFO Luz del Sur'!E44</f>
        <v>0</v>
      </c>
      <c r="L96" s="132" t="str">
        <f>'INFO Luz del Sur'!M44</f>
        <v>PPM29</v>
      </c>
      <c r="M96" s="120" t="str">
        <f>INDEX(RESUMEN!$D$17:$D$5475, MATCH(L96,RESUMEN!$C$17:$C$5475,0))</f>
        <v>POSTE DE MADERA TRATADA DE 15 mts. CL.7</v>
      </c>
      <c r="N96" s="95">
        <f>INDEX(RESUMEN!$G$17:$G$5475, MATCH(L96,RESUMEN!$C$17:$C$5475,0))</f>
        <v>215.37</v>
      </c>
      <c r="O96" s="133">
        <f t="shared" si="32"/>
        <v>0.84299999999999997</v>
      </c>
      <c r="P96" s="134">
        <f t="shared" si="47"/>
        <v>396.92691000000002</v>
      </c>
      <c r="Q96" s="87">
        <v>0</v>
      </c>
      <c r="R96" s="133">
        <f t="shared" si="48"/>
        <v>0.13400000000000001</v>
      </c>
      <c r="S96" s="88">
        <f t="shared" si="49"/>
        <v>4.4323504950000006</v>
      </c>
      <c r="T96" s="132">
        <f t="shared" si="50"/>
        <v>0.183</v>
      </c>
      <c r="U96" s="135">
        <f t="shared" si="51"/>
        <v>0.81112014058500004</v>
      </c>
      <c r="V96" s="88">
        <f t="shared" si="52"/>
        <v>0.27293889721469367</v>
      </c>
      <c r="W96" s="182">
        <f t="shared" si="53"/>
        <v>0.3</v>
      </c>
      <c r="X96" s="133">
        <f>'INFO Luz del Sur'!N44</f>
        <v>1</v>
      </c>
      <c r="Y96" s="135">
        <f t="shared" si="40"/>
        <v>0.3</v>
      </c>
    </row>
    <row r="97" spans="1:25" x14ac:dyDescent="0.25">
      <c r="A97" s="97">
        <f>'INFO Luz del Sur'!A45</f>
        <v>39</v>
      </c>
      <c r="B97" s="98" t="s">
        <v>8151</v>
      </c>
      <c r="C97" s="131" t="str">
        <f>'INFO Luz del Sur'!K45</f>
        <v>Poste</v>
      </c>
      <c r="D97" s="120" t="str">
        <f>'INFO Luz del Sur'!L45</f>
        <v>Madera</v>
      </c>
      <c r="E97" s="131">
        <f>'INFO Luz del Sur'!J45</f>
        <v>16</v>
      </c>
      <c r="F97" s="131" t="str">
        <f>'INFO Luz del Sur'!H45</f>
        <v>10 KV</v>
      </c>
      <c r="G97" s="148" t="str">
        <f t="shared" si="31"/>
        <v>MT/AT</v>
      </c>
      <c r="H97" s="120" t="str">
        <f>'INFO Luz del Sur'!D45</f>
        <v>San Mateo</v>
      </c>
      <c r="I97" s="120" t="str">
        <f>'INFO Luz del Sur'!C45</f>
        <v>Lima</v>
      </c>
      <c r="J97" s="120" t="str">
        <f>'INFO Luz del Sur'!B45</f>
        <v>Lima</v>
      </c>
      <c r="K97" s="120">
        <f>'INFO Luz del Sur'!E45</f>
        <v>0</v>
      </c>
      <c r="L97" s="132" t="str">
        <f>'INFO Luz del Sur'!M45</f>
        <v>PPM29</v>
      </c>
      <c r="M97" s="120" t="str">
        <f>INDEX(RESUMEN!$D$17:$D$5475, MATCH(L97,RESUMEN!$C$17:$C$5475,0))</f>
        <v>POSTE DE MADERA TRATADA DE 15 mts. CL.7</v>
      </c>
      <c r="N97" s="95">
        <f>INDEX(RESUMEN!$G$17:$G$5475, MATCH(L97,RESUMEN!$C$17:$C$5475,0))</f>
        <v>215.37</v>
      </c>
      <c r="O97" s="133">
        <f t="shared" si="32"/>
        <v>0.84299999999999997</v>
      </c>
      <c r="P97" s="134">
        <f t="shared" si="47"/>
        <v>396.92691000000002</v>
      </c>
      <c r="Q97" s="87">
        <v>0</v>
      </c>
      <c r="R97" s="133">
        <f t="shared" si="48"/>
        <v>0.13400000000000001</v>
      </c>
      <c r="S97" s="88">
        <f t="shared" si="49"/>
        <v>4.4323504950000006</v>
      </c>
      <c r="T97" s="132">
        <f t="shared" si="50"/>
        <v>0.183</v>
      </c>
      <c r="U97" s="135">
        <f t="shared" si="51"/>
        <v>0.81112014058500004</v>
      </c>
      <c r="V97" s="88">
        <f t="shared" si="52"/>
        <v>0.27293889721469367</v>
      </c>
      <c r="W97" s="182">
        <f t="shared" si="53"/>
        <v>0.3</v>
      </c>
      <c r="X97" s="133">
        <f>'INFO Luz del Sur'!N45</f>
        <v>1</v>
      </c>
      <c r="Y97" s="135">
        <f t="shared" si="40"/>
        <v>0.3</v>
      </c>
    </row>
    <row r="98" spans="1:25" x14ac:dyDescent="0.25">
      <c r="A98" s="97">
        <f>'INFO Luz del Sur'!A46</f>
        <v>40</v>
      </c>
      <c r="B98" s="98" t="s">
        <v>8151</v>
      </c>
      <c r="C98" s="131" t="str">
        <f>'INFO Luz del Sur'!K46</f>
        <v>Poste</v>
      </c>
      <c r="D98" s="120" t="str">
        <f>'INFO Luz del Sur'!L46</f>
        <v>Madera</v>
      </c>
      <c r="E98" s="131">
        <f>'INFO Luz del Sur'!J46</f>
        <v>16</v>
      </c>
      <c r="F98" s="131" t="str">
        <f>'INFO Luz del Sur'!H46</f>
        <v>10 KV</v>
      </c>
      <c r="G98" s="148" t="str">
        <f t="shared" si="31"/>
        <v>MT/AT</v>
      </c>
      <c r="H98" s="120" t="str">
        <f>'INFO Luz del Sur'!D46</f>
        <v>San Mateo</v>
      </c>
      <c r="I98" s="120" t="str">
        <f>'INFO Luz del Sur'!C46</f>
        <v>Lima</v>
      </c>
      <c r="J98" s="120" t="str">
        <f>'INFO Luz del Sur'!B46</f>
        <v>Lima</v>
      </c>
      <c r="K98" s="120">
        <f>'INFO Luz del Sur'!E46</f>
        <v>0</v>
      </c>
      <c r="L98" s="132" t="str">
        <f>'INFO Luz del Sur'!M46</f>
        <v>PPM29</v>
      </c>
      <c r="M98" s="120" t="str">
        <f>INDEX(RESUMEN!$D$17:$D$5475, MATCH(L98,RESUMEN!$C$17:$C$5475,0))</f>
        <v>POSTE DE MADERA TRATADA DE 15 mts. CL.7</v>
      </c>
      <c r="N98" s="95">
        <f>INDEX(RESUMEN!$G$17:$G$5475, MATCH(L98,RESUMEN!$C$17:$C$5475,0))</f>
        <v>215.37</v>
      </c>
      <c r="O98" s="133">
        <f t="shared" si="32"/>
        <v>0.84299999999999997</v>
      </c>
      <c r="P98" s="134">
        <f t="shared" si="47"/>
        <v>396.92691000000002</v>
      </c>
      <c r="Q98" s="87">
        <v>0</v>
      </c>
      <c r="R98" s="133">
        <f t="shared" si="48"/>
        <v>0.13400000000000001</v>
      </c>
      <c r="S98" s="88">
        <f t="shared" si="49"/>
        <v>4.4323504950000006</v>
      </c>
      <c r="T98" s="132">
        <f t="shared" si="50"/>
        <v>0.183</v>
      </c>
      <c r="U98" s="135">
        <f t="shared" si="51"/>
        <v>0.81112014058500004</v>
      </c>
      <c r="V98" s="88">
        <f t="shared" si="52"/>
        <v>0.27293889721469367</v>
      </c>
      <c r="W98" s="182">
        <f t="shared" si="53"/>
        <v>0.3</v>
      </c>
      <c r="X98" s="133">
        <f>'INFO Luz del Sur'!N46</f>
        <v>1</v>
      </c>
      <c r="Y98" s="135">
        <f t="shared" si="40"/>
        <v>0.3</v>
      </c>
    </row>
    <row r="99" spans="1:25" x14ac:dyDescent="0.25">
      <c r="A99" s="97">
        <f>'INFO Luz del Sur'!A47</f>
        <v>41</v>
      </c>
      <c r="B99" s="98" t="s">
        <v>20</v>
      </c>
      <c r="C99" s="131" t="str">
        <f>'INFO Luz del Sur'!K47</f>
        <v>Poste</v>
      </c>
      <c r="D99" s="120" t="str">
        <f>'INFO Luz del Sur'!L47</f>
        <v>Madera</v>
      </c>
      <c r="E99" s="131">
        <f>'INFO Luz del Sur'!J47</f>
        <v>16</v>
      </c>
      <c r="F99" s="131" t="str">
        <f>'INFO Luz del Sur'!H47</f>
        <v>60 KV</v>
      </c>
      <c r="G99" s="148" t="str">
        <f t="shared" si="31"/>
        <v>MT/AT</v>
      </c>
      <c r="H99" s="120" t="str">
        <f>'INFO Luz del Sur'!D47</f>
        <v>San Mateo</v>
      </c>
      <c r="I99" s="120" t="str">
        <f>'INFO Luz del Sur'!C47</f>
        <v>Lima</v>
      </c>
      <c r="J99" s="120" t="str">
        <f>'INFO Luz del Sur'!B47</f>
        <v>Lima</v>
      </c>
      <c r="K99" s="120">
        <f>'INFO Luz del Sur'!E47</f>
        <v>0</v>
      </c>
      <c r="L99" s="132" t="str">
        <f>'INFO Luz del Sur'!M47</f>
        <v>EMRE1P75C2</v>
      </c>
      <c r="M99" s="120" t="str">
        <f>INDEX(RESUMEN!$D$17:$D$5475, MATCH(L99,RESUMEN!$C$17:$C$5475,0))</f>
        <v>Estructura de  Suspension Angular (&gt;3°-50°) compuesto por 1 postes de madera tratada 75' Clase 2</v>
      </c>
      <c r="N99" s="95">
        <f>INDEX(RESUMEN!$G$17:$G$5475, MATCH(L99,RESUMEN!$C$17:$C$5475,0))</f>
        <v>1927.2433019071186</v>
      </c>
      <c r="O99" s="133">
        <f t="shared" si="32"/>
        <v>0.84299999999999997</v>
      </c>
      <c r="P99" s="134">
        <f t="shared" si="47"/>
        <v>3551.9094054148195</v>
      </c>
      <c r="Q99" s="87">
        <v>0</v>
      </c>
      <c r="R99" s="133">
        <f t="shared" si="48"/>
        <v>0.13400000000000001</v>
      </c>
      <c r="S99" s="88">
        <f t="shared" si="49"/>
        <v>39.662988360465484</v>
      </c>
      <c r="T99" s="132">
        <f t="shared" si="50"/>
        <v>0.183</v>
      </c>
      <c r="U99" s="135">
        <f t="shared" si="51"/>
        <v>7.2583268699651837</v>
      </c>
      <c r="V99" s="88">
        <f t="shared" si="52"/>
        <v>2.4423998768952675</v>
      </c>
      <c r="W99" s="182">
        <f t="shared" si="53"/>
        <v>2.4</v>
      </c>
      <c r="X99" s="133">
        <f>'INFO Luz del Sur'!N47</f>
        <v>1</v>
      </c>
      <c r="Y99" s="135">
        <f t="shared" si="40"/>
        <v>2.4</v>
      </c>
    </row>
    <row r="100" spans="1:25" x14ac:dyDescent="0.25">
      <c r="A100" s="97">
        <f>'INFO Luz del Sur'!A48</f>
        <v>42</v>
      </c>
      <c r="B100" s="98" t="s">
        <v>8151</v>
      </c>
      <c r="C100" s="131" t="str">
        <f>'INFO Luz del Sur'!K48</f>
        <v>Poste</v>
      </c>
      <c r="D100" s="120" t="str">
        <f>'INFO Luz del Sur'!L48</f>
        <v>Madera</v>
      </c>
      <c r="E100" s="131">
        <f>'INFO Luz del Sur'!J48</f>
        <v>16</v>
      </c>
      <c r="F100" s="131" t="str">
        <f>'INFO Luz del Sur'!H48</f>
        <v>10 KV</v>
      </c>
      <c r="G100" s="148" t="str">
        <f t="shared" si="31"/>
        <v>MT/AT</v>
      </c>
      <c r="H100" s="120" t="str">
        <f>'INFO Luz del Sur'!D48</f>
        <v>San Mateo</v>
      </c>
      <c r="I100" s="120" t="str">
        <f>'INFO Luz del Sur'!C48</f>
        <v>Lima</v>
      </c>
      <c r="J100" s="120" t="str">
        <f>'INFO Luz del Sur'!B48</f>
        <v>Lima</v>
      </c>
      <c r="K100" s="120">
        <f>'INFO Luz del Sur'!E48</f>
        <v>0</v>
      </c>
      <c r="L100" s="132" t="str">
        <f>'INFO Luz del Sur'!M48</f>
        <v>PPM29</v>
      </c>
      <c r="M100" s="120" t="str">
        <f>INDEX(RESUMEN!$D$17:$D$5475, MATCH(L100,RESUMEN!$C$17:$C$5475,0))</f>
        <v>POSTE DE MADERA TRATADA DE 15 mts. CL.7</v>
      </c>
      <c r="N100" s="95">
        <f>INDEX(RESUMEN!$G$17:$G$5475, MATCH(L100,RESUMEN!$C$17:$C$5475,0))</f>
        <v>215.37</v>
      </c>
      <c r="O100" s="133">
        <f t="shared" si="32"/>
        <v>0.84299999999999997</v>
      </c>
      <c r="P100" s="134">
        <f t="shared" si="47"/>
        <v>396.92691000000002</v>
      </c>
      <c r="Q100" s="87">
        <v>0</v>
      </c>
      <c r="R100" s="133">
        <f t="shared" si="48"/>
        <v>0.13400000000000001</v>
      </c>
      <c r="S100" s="88">
        <f t="shared" si="49"/>
        <v>4.4323504950000006</v>
      </c>
      <c r="T100" s="132">
        <f t="shared" si="50"/>
        <v>0.183</v>
      </c>
      <c r="U100" s="135">
        <f t="shared" si="51"/>
        <v>0.81112014058500004</v>
      </c>
      <c r="V100" s="88">
        <f t="shared" si="52"/>
        <v>0.27293889721469367</v>
      </c>
      <c r="W100" s="182">
        <f t="shared" si="53"/>
        <v>0.3</v>
      </c>
      <c r="X100" s="133">
        <f>'INFO Luz del Sur'!N48</f>
        <v>1</v>
      </c>
      <c r="Y100" s="135">
        <f t="shared" si="40"/>
        <v>0.3</v>
      </c>
    </row>
    <row r="101" spans="1:25" x14ac:dyDescent="0.25">
      <c r="A101" s="97">
        <f>'INFO Luz del Sur'!A49</f>
        <v>43</v>
      </c>
      <c r="B101" s="98" t="s">
        <v>8151</v>
      </c>
      <c r="C101" s="131" t="str">
        <f>'INFO Luz del Sur'!K49</f>
        <v>Poste</v>
      </c>
      <c r="D101" s="120" t="str">
        <f>'INFO Luz del Sur'!L49</f>
        <v>Madera</v>
      </c>
      <c r="E101" s="131">
        <f>'INFO Luz del Sur'!J49</f>
        <v>16</v>
      </c>
      <c r="F101" s="131" t="str">
        <f>'INFO Luz del Sur'!H49</f>
        <v>10 KV</v>
      </c>
      <c r="G101" s="148" t="str">
        <f t="shared" si="31"/>
        <v>MT/AT</v>
      </c>
      <c r="H101" s="120" t="str">
        <f>'INFO Luz del Sur'!D49</f>
        <v>San Mateo</v>
      </c>
      <c r="I101" s="120" t="str">
        <f>'INFO Luz del Sur'!C49</f>
        <v>Lima</v>
      </c>
      <c r="J101" s="120" t="str">
        <f>'INFO Luz del Sur'!B49</f>
        <v>Lima</v>
      </c>
      <c r="K101" s="120">
        <f>'INFO Luz del Sur'!E49</f>
        <v>0</v>
      </c>
      <c r="L101" s="132" t="str">
        <f>'INFO Luz del Sur'!M49</f>
        <v>PPM29</v>
      </c>
      <c r="M101" s="120" t="str">
        <f>INDEX(RESUMEN!$D$17:$D$5475, MATCH(L101,RESUMEN!$C$17:$C$5475,0))</f>
        <v>POSTE DE MADERA TRATADA DE 15 mts. CL.7</v>
      </c>
      <c r="N101" s="95">
        <f>INDEX(RESUMEN!$G$17:$G$5475, MATCH(L101,RESUMEN!$C$17:$C$5475,0))</f>
        <v>215.37</v>
      </c>
      <c r="O101" s="133">
        <f t="shared" si="32"/>
        <v>0.84299999999999997</v>
      </c>
      <c r="P101" s="134">
        <f t="shared" si="47"/>
        <v>396.92691000000002</v>
      </c>
      <c r="Q101" s="87">
        <v>0</v>
      </c>
      <c r="R101" s="133">
        <f t="shared" si="48"/>
        <v>0.13400000000000001</v>
      </c>
      <c r="S101" s="88">
        <f t="shared" si="49"/>
        <v>4.4323504950000006</v>
      </c>
      <c r="T101" s="132">
        <f t="shared" si="50"/>
        <v>0.183</v>
      </c>
      <c r="U101" s="135">
        <f t="shared" si="51"/>
        <v>0.81112014058500004</v>
      </c>
      <c r="V101" s="88">
        <f t="shared" si="52"/>
        <v>0.27293889721469367</v>
      </c>
      <c r="W101" s="182">
        <f t="shared" si="53"/>
        <v>0.3</v>
      </c>
      <c r="X101" s="133">
        <f>'INFO Luz del Sur'!N49</f>
        <v>1</v>
      </c>
      <c r="Y101" s="135">
        <f t="shared" si="40"/>
        <v>0.3</v>
      </c>
    </row>
    <row r="102" spans="1:25" x14ac:dyDescent="0.25">
      <c r="A102" s="97">
        <f>'INFO Luz del Sur'!A50</f>
        <v>44</v>
      </c>
      <c r="B102" s="98" t="s">
        <v>8151</v>
      </c>
      <c r="C102" s="131" t="str">
        <f>'INFO Luz del Sur'!K50</f>
        <v>Poste</v>
      </c>
      <c r="D102" s="120" t="str">
        <f>'INFO Luz del Sur'!L50</f>
        <v>Madera</v>
      </c>
      <c r="E102" s="131">
        <f>'INFO Luz del Sur'!J50</f>
        <v>16</v>
      </c>
      <c r="F102" s="131" t="str">
        <f>'INFO Luz del Sur'!H50</f>
        <v>10 KV</v>
      </c>
      <c r="G102" s="148" t="str">
        <f t="shared" si="31"/>
        <v>MT/AT</v>
      </c>
      <c r="H102" s="120" t="str">
        <f>'INFO Luz del Sur'!D50</f>
        <v>San Mateo</v>
      </c>
      <c r="I102" s="120" t="str">
        <f>'INFO Luz del Sur'!C50</f>
        <v>Lima</v>
      </c>
      <c r="J102" s="120" t="str">
        <f>'INFO Luz del Sur'!B50</f>
        <v>Lima</v>
      </c>
      <c r="K102" s="120">
        <f>'INFO Luz del Sur'!E50</f>
        <v>0</v>
      </c>
      <c r="L102" s="132" t="str">
        <f>'INFO Luz del Sur'!M50</f>
        <v>PPM29</v>
      </c>
      <c r="M102" s="120" t="str">
        <f>INDEX(RESUMEN!$D$17:$D$5475, MATCH(L102,RESUMEN!$C$17:$C$5475,0))</f>
        <v>POSTE DE MADERA TRATADA DE 15 mts. CL.7</v>
      </c>
      <c r="N102" s="95">
        <f>INDEX(RESUMEN!$G$17:$G$5475, MATCH(L102,RESUMEN!$C$17:$C$5475,0))</f>
        <v>215.37</v>
      </c>
      <c r="O102" s="133">
        <f t="shared" si="32"/>
        <v>0.84299999999999997</v>
      </c>
      <c r="P102" s="134">
        <f t="shared" si="47"/>
        <v>396.92691000000002</v>
      </c>
      <c r="Q102" s="87">
        <v>0</v>
      </c>
      <c r="R102" s="133">
        <f t="shared" si="48"/>
        <v>0.13400000000000001</v>
      </c>
      <c r="S102" s="88">
        <f t="shared" si="49"/>
        <v>4.4323504950000006</v>
      </c>
      <c r="T102" s="132">
        <f t="shared" si="50"/>
        <v>0.183</v>
      </c>
      <c r="U102" s="135">
        <f t="shared" si="51"/>
        <v>0.81112014058500004</v>
      </c>
      <c r="V102" s="88">
        <f t="shared" si="52"/>
        <v>0.27293889721469367</v>
      </c>
      <c r="W102" s="182">
        <f t="shared" si="53"/>
        <v>0.3</v>
      </c>
      <c r="X102" s="133">
        <f>'INFO Luz del Sur'!N50</f>
        <v>1</v>
      </c>
      <c r="Y102" s="135">
        <f t="shared" si="40"/>
        <v>0.3</v>
      </c>
    </row>
    <row r="103" spans="1:25" x14ac:dyDescent="0.25">
      <c r="A103" s="97">
        <f>'INFO Luz del Sur'!A51</f>
        <v>45</v>
      </c>
      <c r="B103" s="98" t="s">
        <v>20</v>
      </c>
      <c r="C103" s="131" t="str">
        <f>'INFO Luz del Sur'!K51</f>
        <v>Poste</v>
      </c>
      <c r="D103" s="120" t="str">
        <f>'INFO Luz del Sur'!L51</f>
        <v>Madera</v>
      </c>
      <c r="E103" s="131">
        <f>'INFO Luz del Sur'!J51</f>
        <v>18</v>
      </c>
      <c r="F103" s="131" t="str">
        <f>'INFO Luz del Sur'!H51</f>
        <v>60 KV</v>
      </c>
      <c r="G103" s="148" t="str">
        <f t="shared" si="31"/>
        <v>MT/AT</v>
      </c>
      <c r="H103" s="120" t="str">
        <f>'INFO Luz del Sur'!D51</f>
        <v>Matucana</v>
      </c>
      <c r="I103" s="120" t="str">
        <f>'INFO Luz del Sur'!C51</f>
        <v>Lima</v>
      </c>
      <c r="J103" s="120" t="str">
        <f>'INFO Luz del Sur'!B51</f>
        <v>Lima</v>
      </c>
      <c r="K103" s="120">
        <f>'INFO Luz del Sur'!E51</f>
        <v>0</v>
      </c>
      <c r="L103" s="132" t="str">
        <f>'INFO Luz del Sur'!M51</f>
        <v>EMSU1P60C3</v>
      </c>
      <c r="M103" s="120" t="str">
        <f>INDEX(RESUMEN!$D$17:$D$5475, MATCH(L103,RESUMEN!$C$17:$C$5475,0))</f>
        <v>Estructura de  Suspensión compuesto por 1 postes de madera tratada 60' Clase 3</v>
      </c>
      <c r="N103" s="95">
        <f>INDEX(RESUMEN!$G$17:$G$5475, MATCH(L103,RESUMEN!$C$17:$C$5475,0))</f>
        <v>1371.4481845511427</v>
      </c>
      <c r="O103" s="133">
        <f t="shared" si="32"/>
        <v>0.84299999999999997</v>
      </c>
      <c r="P103" s="134">
        <f t="shared" si="47"/>
        <v>2527.579004127756</v>
      </c>
      <c r="Q103" s="87">
        <v>0</v>
      </c>
      <c r="R103" s="133">
        <f t="shared" si="48"/>
        <v>0.13400000000000001</v>
      </c>
      <c r="S103" s="88">
        <f t="shared" si="49"/>
        <v>28.224632212759943</v>
      </c>
      <c r="T103" s="132">
        <f t="shared" si="50"/>
        <v>0.183</v>
      </c>
      <c r="U103" s="135">
        <f t="shared" si="51"/>
        <v>5.1651076949350694</v>
      </c>
      <c r="V103" s="88">
        <f t="shared" si="52"/>
        <v>1.7380394441123765</v>
      </c>
      <c r="W103" s="182">
        <f t="shared" si="53"/>
        <v>1.7</v>
      </c>
      <c r="X103" s="133">
        <f>'INFO Luz del Sur'!N51</f>
        <v>1</v>
      </c>
      <c r="Y103" s="135">
        <f t="shared" si="40"/>
        <v>1.7</v>
      </c>
    </row>
    <row r="104" spans="1:25" x14ac:dyDescent="0.25">
      <c r="A104" s="97">
        <f>'INFO Luz del Sur'!A52</f>
        <v>46</v>
      </c>
      <c r="B104" s="98" t="s">
        <v>20</v>
      </c>
      <c r="C104" s="131" t="str">
        <f>'INFO Luz del Sur'!K52</f>
        <v>Poste</v>
      </c>
      <c r="D104" s="120" t="str">
        <f>'INFO Luz del Sur'!L52</f>
        <v>Madera</v>
      </c>
      <c r="E104" s="131">
        <f>'INFO Luz del Sur'!J52</f>
        <v>18</v>
      </c>
      <c r="F104" s="131" t="str">
        <f>'INFO Luz del Sur'!H52</f>
        <v>60 KV</v>
      </c>
      <c r="G104" s="148" t="str">
        <f t="shared" si="31"/>
        <v>MT/AT</v>
      </c>
      <c r="H104" s="120" t="str">
        <f>'INFO Luz del Sur'!D52</f>
        <v>Matucana</v>
      </c>
      <c r="I104" s="120" t="str">
        <f>'INFO Luz del Sur'!C52</f>
        <v>Lima</v>
      </c>
      <c r="J104" s="120" t="str">
        <f>'INFO Luz del Sur'!B52</f>
        <v>Lima</v>
      </c>
      <c r="K104" s="120">
        <f>'INFO Luz del Sur'!E52</f>
        <v>0</v>
      </c>
      <c r="L104" s="132" t="str">
        <f>'INFO Luz del Sur'!M52</f>
        <v>EMRE1P75C2</v>
      </c>
      <c r="M104" s="120" t="str">
        <f>INDEX(RESUMEN!$D$17:$D$5475, MATCH(L104,RESUMEN!$C$17:$C$5475,0))</f>
        <v>Estructura de  Suspension Angular (&gt;3°-50°) compuesto por 1 postes de madera tratada 75' Clase 2</v>
      </c>
      <c r="N104" s="95">
        <f>INDEX(RESUMEN!$G$17:$G$5475, MATCH(L104,RESUMEN!$C$17:$C$5475,0))</f>
        <v>1927.2433019071186</v>
      </c>
      <c r="O104" s="133">
        <f t="shared" si="32"/>
        <v>0.84299999999999997</v>
      </c>
      <c r="P104" s="134">
        <f t="shared" si="47"/>
        <v>3551.9094054148195</v>
      </c>
      <c r="Q104" s="87">
        <v>0</v>
      </c>
      <c r="R104" s="133">
        <f t="shared" si="48"/>
        <v>0.13400000000000001</v>
      </c>
      <c r="S104" s="88">
        <f t="shared" si="49"/>
        <v>39.662988360465484</v>
      </c>
      <c r="T104" s="132">
        <f t="shared" si="50"/>
        <v>0.183</v>
      </c>
      <c r="U104" s="135">
        <f t="shared" si="51"/>
        <v>7.2583268699651837</v>
      </c>
      <c r="V104" s="88">
        <f t="shared" si="52"/>
        <v>2.4423998768952675</v>
      </c>
      <c r="W104" s="182">
        <f t="shared" si="53"/>
        <v>2.4</v>
      </c>
      <c r="X104" s="133">
        <f>'INFO Luz del Sur'!N52</f>
        <v>1</v>
      </c>
      <c r="Y104" s="135">
        <f t="shared" si="40"/>
        <v>2.4</v>
      </c>
    </row>
    <row r="105" spans="1:25" x14ac:dyDescent="0.25">
      <c r="A105" s="97">
        <f>'INFO Luz del Sur'!A53</f>
        <v>47</v>
      </c>
      <c r="B105" s="98" t="s">
        <v>20</v>
      </c>
      <c r="C105" s="131" t="str">
        <f>'INFO Luz del Sur'!K53</f>
        <v>Poste</v>
      </c>
      <c r="D105" s="120" t="str">
        <f>'INFO Luz del Sur'!L53</f>
        <v>Madera</v>
      </c>
      <c r="E105" s="131">
        <f>'INFO Luz del Sur'!J53</f>
        <v>18</v>
      </c>
      <c r="F105" s="131" t="str">
        <f>'INFO Luz del Sur'!H53</f>
        <v>60 KV</v>
      </c>
      <c r="G105" s="148" t="str">
        <f t="shared" si="31"/>
        <v>MT/AT</v>
      </c>
      <c r="H105" s="120" t="str">
        <f>'INFO Luz del Sur'!D53</f>
        <v>Matucana</v>
      </c>
      <c r="I105" s="120" t="str">
        <f>'INFO Luz del Sur'!C53</f>
        <v>Lima</v>
      </c>
      <c r="J105" s="120" t="str">
        <f>'INFO Luz del Sur'!B53</f>
        <v>Lima</v>
      </c>
      <c r="K105" s="120">
        <f>'INFO Luz del Sur'!E53</f>
        <v>0</v>
      </c>
      <c r="L105" s="132" t="str">
        <f>'INFO Luz del Sur'!M53</f>
        <v>EMSU1P60C3</v>
      </c>
      <c r="M105" s="120" t="str">
        <f>INDEX(RESUMEN!$D$17:$D$5475, MATCH(L105,RESUMEN!$C$17:$C$5475,0))</f>
        <v>Estructura de  Suspensión compuesto por 1 postes de madera tratada 60' Clase 3</v>
      </c>
      <c r="N105" s="95">
        <f>INDEX(RESUMEN!$G$17:$G$5475, MATCH(L105,RESUMEN!$C$17:$C$5475,0))</f>
        <v>1371.4481845511427</v>
      </c>
      <c r="O105" s="133">
        <f t="shared" si="32"/>
        <v>0.84299999999999997</v>
      </c>
      <c r="P105" s="134">
        <f t="shared" si="47"/>
        <v>2527.579004127756</v>
      </c>
      <c r="Q105" s="87">
        <v>0</v>
      </c>
      <c r="R105" s="133">
        <f t="shared" si="48"/>
        <v>0.13400000000000001</v>
      </c>
      <c r="S105" s="88">
        <f t="shared" si="49"/>
        <v>28.224632212759943</v>
      </c>
      <c r="T105" s="132">
        <f t="shared" si="50"/>
        <v>0.183</v>
      </c>
      <c r="U105" s="135">
        <f t="shared" si="51"/>
        <v>5.1651076949350694</v>
      </c>
      <c r="V105" s="88">
        <f t="shared" si="52"/>
        <v>1.7380394441123765</v>
      </c>
      <c r="W105" s="182">
        <f t="shared" si="53"/>
        <v>1.7</v>
      </c>
      <c r="X105" s="133">
        <f>'INFO Luz del Sur'!N53</f>
        <v>1</v>
      </c>
      <c r="Y105" s="135">
        <f t="shared" si="40"/>
        <v>1.7</v>
      </c>
    </row>
    <row r="106" spans="1:25" x14ac:dyDescent="0.25">
      <c r="A106" s="97">
        <f>'INFO Luz del Sur'!A54</f>
        <v>48</v>
      </c>
      <c r="B106" s="98" t="s">
        <v>20</v>
      </c>
      <c r="C106" s="131" t="str">
        <f>'INFO Luz del Sur'!K54</f>
        <v>Poste</v>
      </c>
      <c r="D106" s="120" t="str">
        <f>'INFO Luz del Sur'!L54</f>
        <v>Madera</v>
      </c>
      <c r="E106" s="131">
        <f>'INFO Luz del Sur'!J54</f>
        <v>18</v>
      </c>
      <c r="F106" s="131" t="str">
        <f>'INFO Luz del Sur'!H54</f>
        <v>60 KV</v>
      </c>
      <c r="G106" s="148" t="str">
        <f t="shared" si="31"/>
        <v>MT/AT</v>
      </c>
      <c r="H106" s="120" t="str">
        <f>'INFO Luz del Sur'!D54</f>
        <v>Matucana</v>
      </c>
      <c r="I106" s="120" t="str">
        <f>'INFO Luz del Sur'!C54</f>
        <v>Lima</v>
      </c>
      <c r="J106" s="120" t="str">
        <f>'INFO Luz del Sur'!B54</f>
        <v>Lima</v>
      </c>
      <c r="K106" s="120">
        <f>'INFO Luz del Sur'!E54</f>
        <v>0</v>
      </c>
      <c r="L106" s="132" t="str">
        <f>'INFO Luz del Sur'!M54</f>
        <v>EMSU1P60C3</v>
      </c>
      <c r="M106" s="120" t="str">
        <f>INDEX(RESUMEN!$D$17:$D$5475, MATCH(L106,RESUMEN!$C$17:$C$5475,0))</f>
        <v>Estructura de  Suspensión compuesto por 1 postes de madera tratada 60' Clase 3</v>
      </c>
      <c r="N106" s="95">
        <f>INDEX(RESUMEN!$G$17:$G$5475, MATCH(L106,RESUMEN!$C$17:$C$5475,0))</f>
        <v>1371.4481845511427</v>
      </c>
      <c r="O106" s="133">
        <f t="shared" si="32"/>
        <v>0.84299999999999997</v>
      </c>
      <c r="P106" s="134">
        <f t="shared" si="47"/>
        <v>2527.579004127756</v>
      </c>
      <c r="Q106" s="87">
        <v>0</v>
      </c>
      <c r="R106" s="133">
        <f t="shared" si="48"/>
        <v>0.13400000000000001</v>
      </c>
      <c r="S106" s="88">
        <f t="shared" si="49"/>
        <v>28.224632212759943</v>
      </c>
      <c r="T106" s="132">
        <f t="shared" si="50"/>
        <v>0.183</v>
      </c>
      <c r="U106" s="135">
        <f t="shared" si="51"/>
        <v>5.1651076949350694</v>
      </c>
      <c r="V106" s="88">
        <f t="shared" si="52"/>
        <v>1.7380394441123765</v>
      </c>
      <c r="W106" s="182">
        <f t="shared" si="53"/>
        <v>1.7</v>
      </c>
      <c r="X106" s="133">
        <f>'INFO Luz del Sur'!N54</f>
        <v>1</v>
      </c>
      <c r="Y106" s="135">
        <f t="shared" si="40"/>
        <v>1.7</v>
      </c>
    </row>
    <row r="107" spans="1:25" x14ac:dyDescent="0.25">
      <c r="A107" s="97">
        <f>'INFO Luz del Sur'!A55</f>
        <v>49</v>
      </c>
      <c r="B107" s="98" t="s">
        <v>20</v>
      </c>
      <c r="C107" s="131" t="str">
        <f>'INFO Luz del Sur'!K55</f>
        <v>Poste</v>
      </c>
      <c r="D107" s="120" t="str">
        <f>'INFO Luz del Sur'!L55</f>
        <v>Madera</v>
      </c>
      <c r="E107" s="131">
        <f>'INFO Luz del Sur'!J55</f>
        <v>18</v>
      </c>
      <c r="F107" s="131" t="str">
        <f>'INFO Luz del Sur'!H55</f>
        <v>60 KV</v>
      </c>
      <c r="G107" s="148" t="str">
        <f t="shared" si="31"/>
        <v>MT/AT</v>
      </c>
      <c r="H107" s="120" t="str">
        <f>'INFO Luz del Sur'!D55</f>
        <v>Matucana</v>
      </c>
      <c r="I107" s="120" t="str">
        <f>'INFO Luz del Sur'!C55</f>
        <v>Lima</v>
      </c>
      <c r="J107" s="120" t="str">
        <f>'INFO Luz del Sur'!B55</f>
        <v>Lima</v>
      </c>
      <c r="K107" s="120">
        <f>'INFO Luz del Sur'!E55</f>
        <v>0</v>
      </c>
      <c r="L107" s="132" t="str">
        <f>'INFO Luz del Sur'!M55</f>
        <v>EMRE1P75C2</v>
      </c>
      <c r="M107" s="120" t="str">
        <f>INDEX(RESUMEN!$D$17:$D$5475, MATCH(L107,RESUMEN!$C$17:$C$5475,0))</f>
        <v>Estructura de  Suspension Angular (&gt;3°-50°) compuesto por 1 postes de madera tratada 75' Clase 2</v>
      </c>
      <c r="N107" s="95">
        <f>INDEX(RESUMEN!$G$17:$G$5475, MATCH(L107,RESUMEN!$C$17:$C$5475,0))</f>
        <v>1927.2433019071186</v>
      </c>
      <c r="O107" s="133">
        <f t="shared" si="32"/>
        <v>0.84299999999999997</v>
      </c>
      <c r="P107" s="134">
        <f t="shared" si="47"/>
        <v>3551.9094054148195</v>
      </c>
      <c r="Q107" s="87">
        <v>0</v>
      </c>
      <c r="R107" s="133">
        <f t="shared" si="48"/>
        <v>0.13400000000000001</v>
      </c>
      <c r="S107" s="88">
        <f t="shared" si="49"/>
        <v>39.662988360465484</v>
      </c>
      <c r="T107" s="132">
        <f t="shared" si="50"/>
        <v>0.183</v>
      </c>
      <c r="U107" s="135">
        <f t="shared" si="51"/>
        <v>7.2583268699651837</v>
      </c>
      <c r="V107" s="88">
        <f t="shared" si="52"/>
        <v>2.4423998768952675</v>
      </c>
      <c r="W107" s="182">
        <f t="shared" si="53"/>
        <v>2.4</v>
      </c>
      <c r="X107" s="133">
        <f>'INFO Luz del Sur'!N55</f>
        <v>1</v>
      </c>
      <c r="Y107" s="135">
        <f t="shared" si="40"/>
        <v>2.4</v>
      </c>
    </row>
    <row r="108" spans="1:25" x14ac:dyDescent="0.25">
      <c r="A108" s="97">
        <f>'INFO Luz del Sur'!A56</f>
        <v>50</v>
      </c>
      <c r="B108" s="98" t="s">
        <v>20</v>
      </c>
      <c r="C108" s="131" t="str">
        <f>'INFO Luz del Sur'!K56</f>
        <v>Poste</v>
      </c>
      <c r="D108" s="120" t="str">
        <f>'INFO Luz del Sur'!L56</f>
        <v>Madera</v>
      </c>
      <c r="E108" s="131">
        <f>'INFO Luz del Sur'!J56</f>
        <v>18</v>
      </c>
      <c r="F108" s="131" t="str">
        <f>'INFO Luz del Sur'!H56</f>
        <v>60 KV</v>
      </c>
      <c r="G108" s="148" t="str">
        <f t="shared" si="31"/>
        <v>MT/AT</v>
      </c>
      <c r="H108" s="120" t="str">
        <f>'INFO Luz del Sur'!D56</f>
        <v>Matucana</v>
      </c>
      <c r="I108" s="120" t="str">
        <f>'INFO Luz del Sur'!C56</f>
        <v>Lima</v>
      </c>
      <c r="J108" s="120" t="str">
        <f>'INFO Luz del Sur'!B56</f>
        <v>Lima</v>
      </c>
      <c r="K108" s="120">
        <f>'INFO Luz del Sur'!E56</f>
        <v>0</v>
      </c>
      <c r="L108" s="132" t="str">
        <f>'INFO Luz del Sur'!M56</f>
        <v>EMSU1P60C3</v>
      </c>
      <c r="M108" s="120" t="str">
        <f>INDEX(RESUMEN!$D$17:$D$5475, MATCH(L108,RESUMEN!$C$17:$C$5475,0))</f>
        <v>Estructura de  Suspensión compuesto por 1 postes de madera tratada 60' Clase 3</v>
      </c>
      <c r="N108" s="95">
        <f>INDEX(RESUMEN!$G$17:$G$5475, MATCH(L108,RESUMEN!$C$17:$C$5475,0))</f>
        <v>1371.4481845511427</v>
      </c>
      <c r="O108" s="133">
        <f t="shared" si="32"/>
        <v>0.84299999999999997</v>
      </c>
      <c r="P108" s="134">
        <f t="shared" si="47"/>
        <v>2527.579004127756</v>
      </c>
      <c r="Q108" s="87">
        <v>0</v>
      </c>
      <c r="R108" s="133">
        <f t="shared" si="48"/>
        <v>0.13400000000000001</v>
      </c>
      <c r="S108" s="88">
        <f t="shared" si="49"/>
        <v>28.224632212759943</v>
      </c>
      <c r="T108" s="132">
        <f t="shared" si="50"/>
        <v>0.183</v>
      </c>
      <c r="U108" s="135">
        <f t="shared" si="51"/>
        <v>5.1651076949350694</v>
      </c>
      <c r="V108" s="88">
        <f t="shared" si="52"/>
        <v>1.7380394441123765</v>
      </c>
      <c r="W108" s="182">
        <f t="shared" si="53"/>
        <v>1.7</v>
      </c>
      <c r="X108" s="133">
        <f>'INFO Luz del Sur'!N56</f>
        <v>1</v>
      </c>
      <c r="Y108" s="135">
        <f t="shared" si="40"/>
        <v>1.7</v>
      </c>
    </row>
    <row r="109" spans="1:25" x14ac:dyDescent="0.25">
      <c r="A109" s="97">
        <f>'INFO Luz del Sur'!A57</f>
        <v>51</v>
      </c>
      <c r="B109" s="98" t="s">
        <v>20</v>
      </c>
      <c r="C109" s="131" t="str">
        <f>'INFO Luz del Sur'!K57</f>
        <v>Poste</v>
      </c>
      <c r="D109" s="120" t="str">
        <f>'INFO Luz del Sur'!L57</f>
        <v>Madera</v>
      </c>
      <c r="E109" s="131">
        <f>'INFO Luz del Sur'!J57</f>
        <v>18</v>
      </c>
      <c r="F109" s="131" t="str">
        <f>'INFO Luz del Sur'!H57</f>
        <v>60 KV</v>
      </c>
      <c r="G109" s="148" t="str">
        <f t="shared" si="31"/>
        <v>MT/AT</v>
      </c>
      <c r="H109" s="120" t="str">
        <f>'INFO Luz del Sur'!D57</f>
        <v>Matucana</v>
      </c>
      <c r="I109" s="120" t="str">
        <f>'INFO Luz del Sur'!C57</f>
        <v>Lima</v>
      </c>
      <c r="J109" s="120" t="str">
        <f>'INFO Luz del Sur'!B57</f>
        <v>Lima</v>
      </c>
      <c r="K109" s="120">
        <f>'INFO Luz del Sur'!E57</f>
        <v>0</v>
      </c>
      <c r="L109" s="132" t="str">
        <f>'INFO Luz del Sur'!M57</f>
        <v>EMSU1P60C3</v>
      </c>
      <c r="M109" s="120" t="str">
        <f>INDEX(RESUMEN!$D$17:$D$5475, MATCH(L109,RESUMEN!$C$17:$C$5475,0))</f>
        <v>Estructura de  Suspensión compuesto por 1 postes de madera tratada 60' Clase 3</v>
      </c>
      <c r="N109" s="95">
        <f>INDEX(RESUMEN!$G$17:$G$5475, MATCH(L109,RESUMEN!$C$17:$C$5475,0))</f>
        <v>1371.4481845511427</v>
      </c>
      <c r="O109" s="133">
        <f t="shared" si="32"/>
        <v>0.84299999999999997</v>
      </c>
      <c r="P109" s="134">
        <f t="shared" si="47"/>
        <v>2527.579004127756</v>
      </c>
      <c r="Q109" s="87">
        <v>0</v>
      </c>
      <c r="R109" s="133">
        <f t="shared" si="48"/>
        <v>0.13400000000000001</v>
      </c>
      <c r="S109" s="88">
        <f t="shared" si="49"/>
        <v>28.224632212759943</v>
      </c>
      <c r="T109" s="132">
        <f t="shared" si="50"/>
        <v>0.183</v>
      </c>
      <c r="U109" s="135">
        <f t="shared" si="51"/>
        <v>5.1651076949350694</v>
      </c>
      <c r="V109" s="88">
        <f t="shared" si="52"/>
        <v>1.7380394441123765</v>
      </c>
      <c r="W109" s="182">
        <f t="shared" si="53"/>
        <v>1.7</v>
      </c>
      <c r="X109" s="133">
        <f>'INFO Luz del Sur'!N57</f>
        <v>1</v>
      </c>
      <c r="Y109" s="135">
        <f t="shared" si="40"/>
        <v>1.7</v>
      </c>
    </row>
    <row r="110" spans="1:25" x14ac:dyDescent="0.25">
      <c r="A110" s="97">
        <f>'INFO Luz del Sur'!A58</f>
        <v>52</v>
      </c>
      <c r="B110" s="98" t="s">
        <v>20</v>
      </c>
      <c r="C110" s="131" t="str">
        <f>'INFO Luz del Sur'!K58</f>
        <v>Poste</v>
      </c>
      <c r="D110" s="120" t="str">
        <f>'INFO Luz del Sur'!L58</f>
        <v>Madera</v>
      </c>
      <c r="E110" s="131">
        <f>'INFO Luz del Sur'!J58</f>
        <v>18</v>
      </c>
      <c r="F110" s="131" t="str">
        <f>'INFO Luz del Sur'!H58</f>
        <v>60 KV</v>
      </c>
      <c r="G110" s="148" t="str">
        <f t="shared" si="31"/>
        <v>MT/AT</v>
      </c>
      <c r="H110" s="120" t="str">
        <f>'INFO Luz del Sur'!D58</f>
        <v>Matucana</v>
      </c>
      <c r="I110" s="120" t="str">
        <f>'INFO Luz del Sur'!C58</f>
        <v>Lima</v>
      </c>
      <c r="J110" s="120" t="str">
        <f>'INFO Luz del Sur'!B58</f>
        <v>Lima</v>
      </c>
      <c r="K110" s="120">
        <f>'INFO Luz del Sur'!E58</f>
        <v>0</v>
      </c>
      <c r="L110" s="132" t="str">
        <f>'INFO Luz del Sur'!M58</f>
        <v>EMRE1P75C2</v>
      </c>
      <c r="M110" s="120" t="str">
        <f>INDEX(RESUMEN!$D$17:$D$5475, MATCH(L110,RESUMEN!$C$17:$C$5475,0))</f>
        <v>Estructura de  Suspension Angular (&gt;3°-50°) compuesto por 1 postes de madera tratada 75' Clase 2</v>
      </c>
      <c r="N110" s="95">
        <f>INDEX(RESUMEN!$G$17:$G$5475, MATCH(L110,RESUMEN!$C$17:$C$5475,0))</f>
        <v>1927.2433019071186</v>
      </c>
      <c r="O110" s="133">
        <f t="shared" si="32"/>
        <v>0.84299999999999997</v>
      </c>
      <c r="P110" s="134">
        <f t="shared" si="47"/>
        <v>3551.9094054148195</v>
      </c>
      <c r="Q110" s="87">
        <v>0</v>
      </c>
      <c r="R110" s="133">
        <f t="shared" si="48"/>
        <v>0.13400000000000001</v>
      </c>
      <c r="S110" s="88">
        <f t="shared" si="49"/>
        <v>39.662988360465484</v>
      </c>
      <c r="T110" s="132">
        <f t="shared" si="50"/>
        <v>0.183</v>
      </c>
      <c r="U110" s="135">
        <f t="shared" si="51"/>
        <v>7.2583268699651837</v>
      </c>
      <c r="V110" s="88">
        <f t="shared" si="52"/>
        <v>2.4423998768952675</v>
      </c>
      <c r="W110" s="182">
        <f t="shared" si="53"/>
        <v>2.4</v>
      </c>
      <c r="X110" s="133">
        <f>'INFO Luz del Sur'!N58</f>
        <v>1</v>
      </c>
      <c r="Y110" s="135">
        <f t="shared" si="40"/>
        <v>2.4</v>
      </c>
    </row>
    <row r="111" spans="1:25" x14ac:dyDescent="0.25">
      <c r="A111" s="97">
        <f>'INFO Luz del Sur'!A59</f>
        <v>53</v>
      </c>
      <c r="B111" s="98" t="s">
        <v>20</v>
      </c>
      <c r="C111" s="131" t="str">
        <f>'INFO Luz del Sur'!K59</f>
        <v>Poste</v>
      </c>
      <c r="D111" s="120" t="str">
        <f>'INFO Luz del Sur'!L59</f>
        <v>Madera</v>
      </c>
      <c r="E111" s="131">
        <f>'INFO Luz del Sur'!J59</f>
        <v>18</v>
      </c>
      <c r="F111" s="131" t="str">
        <f>'INFO Luz del Sur'!H59</f>
        <v>60 KV</v>
      </c>
      <c r="G111" s="148" t="str">
        <f t="shared" si="31"/>
        <v>MT/AT</v>
      </c>
      <c r="H111" s="120" t="str">
        <f>'INFO Luz del Sur'!D59</f>
        <v>Matucana</v>
      </c>
      <c r="I111" s="120" t="str">
        <f>'INFO Luz del Sur'!C59</f>
        <v>Lima</v>
      </c>
      <c r="J111" s="120" t="str">
        <f>'INFO Luz del Sur'!B59</f>
        <v>Lima</v>
      </c>
      <c r="K111" s="120">
        <f>'INFO Luz del Sur'!E59</f>
        <v>0</v>
      </c>
      <c r="L111" s="132" t="str">
        <f>'INFO Luz del Sur'!M59</f>
        <v>EMSU1P60C3</v>
      </c>
      <c r="M111" s="120" t="str">
        <f>INDEX(RESUMEN!$D$17:$D$5475, MATCH(L111,RESUMEN!$C$17:$C$5475,0))</f>
        <v>Estructura de  Suspensión compuesto por 1 postes de madera tratada 60' Clase 3</v>
      </c>
      <c r="N111" s="95">
        <f>INDEX(RESUMEN!$G$17:$G$5475, MATCH(L111,RESUMEN!$C$17:$C$5475,0))</f>
        <v>1371.4481845511427</v>
      </c>
      <c r="O111" s="133">
        <f t="shared" si="32"/>
        <v>0.84299999999999997</v>
      </c>
      <c r="P111" s="134">
        <f t="shared" si="47"/>
        <v>2527.579004127756</v>
      </c>
      <c r="Q111" s="87">
        <v>0</v>
      </c>
      <c r="R111" s="133">
        <f t="shared" si="48"/>
        <v>0.13400000000000001</v>
      </c>
      <c r="S111" s="88">
        <f t="shared" si="49"/>
        <v>28.224632212759943</v>
      </c>
      <c r="T111" s="132">
        <f t="shared" si="50"/>
        <v>0.183</v>
      </c>
      <c r="U111" s="135">
        <f t="shared" si="51"/>
        <v>5.1651076949350694</v>
      </c>
      <c r="V111" s="88">
        <f t="shared" si="52"/>
        <v>1.7380394441123765</v>
      </c>
      <c r="W111" s="182">
        <f t="shared" si="53"/>
        <v>1.7</v>
      </c>
      <c r="X111" s="133">
        <f>'INFO Luz del Sur'!N59</f>
        <v>1</v>
      </c>
      <c r="Y111" s="135">
        <f t="shared" si="40"/>
        <v>1.7</v>
      </c>
    </row>
    <row r="112" spans="1:25" x14ac:dyDescent="0.25">
      <c r="A112" s="97">
        <f>'INFO Luz del Sur'!A60</f>
        <v>54</v>
      </c>
      <c r="B112" s="98" t="s">
        <v>20</v>
      </c>
      <c r="C112" s="131" t="str">
        <f>'INFO Luz del Sur'!K60</f>
        <v>Poste</v>
      </c>
      <c r="D112" s="120" t="str">
        <f>'INFO Luz del Sur'!L60</f>
        <v>Madera</v>
      </c>
      <c r="E112" s="131">
        <f>'INFO Luz del Sur'!J60</f>
        <v>14</v>
      </c>
      <c r="F112" s="131" t="str">
        <f>'INFO Luz del Sur'!H60</f>
        <v>60 KV</v>
      </c>
      <c r="G112" s="148" t="str">
        <f t="shared" si="31"/>
        <v>MT/AT</v>
      </c>
      <c r="H112" s="120" t="str">
        <f>'INFO Luz del Sur'!D60</f>
        <v>Surco</v>
      </c>
      <c r="I112" s="120" t="str">
        <f>'INFO Luz del Sur'!C60</f>
        <v>Lima</v>
      </c>
      <c r="J112" s="120" t="str">
        <f>'INFO Luz del Sur'!B60</f>
        <v>Lima</v>
      </c>
      <c r="K112" s="120">
        <f>'INFO Luz del Sur'!E60</f>
        <v>0</v>
      </c>
      <c r="L112" s="132" t="str">
        <f>'INFO Luz del Sur'!M60</f>
        <v>EMRE1P75C2</v>
      </c>
      <c r="M112" s="120" t="str">
        <f>INDEX(RESUMEN!$D$17:$D$5475, MATCH(L112,RESUMEN!$C$17:$C$5475,0))</f>
        <v>Estructura de  Suspension Angular (&gt;3°-50°) compuesto por 1 postes de madera tratada 75' Clase 2</v>
      </c>
      <c r="N112" s="95">
        <f>INDEX(RESUMEN!$G$17:$G$5475, MATCH(L112,RESUMEN!$C$17:$C$5475,0))</f>
        <v>1927.2433019071186</v>
      </c>
      <c r="O112" s="133">
        <f t="shared" si="32"/>
        <v>0.84299999999999997</v>
      </c>
      <c r="P112" s="134">
        <f t="shared" si="47"/>
        <v>3551.9094054148195</v>
      </c>
      <c r="Q112" s="87">
        <v>0</v>
      </c>
      <c r="R112" s="133">
        <f t="shared" si="48"/>
        <v>0.13400000000000001</v>
      </c>
      <c r="S112" s="88">
        <f t="shared" si="49"/>
        <v>39.662988360465484</v>
      </c>
      <c r="T112" s="132">
        <f t="shared" si="50"/>
        <v>0.183</v>
      </c>
      <c r="U112" s="135">
        <f t="shared" si="51"/>
        <v>7.2583268699651837</v>
      </c>
      <c r="V112" s="88">
        <f t="shared" si="52"/>
        <v>2.4423998768952675</v>
      </c>
      <c r="W112" s="182">
        <f t="shared" si="53"/>
        <v>2.4</v>
      </c>
      <c r="X112" s="133">
        <f>'INFO Luz del Sur'!N60</f>
        <v>1</v>
      </c>
      <c r="Y112" s="135">
        <f t="shared" si="40"/>
        <v>2.4</v>
      </c>
    </row>
    <row r="113" spans="1:25" x14ac:dyDescent="0.25">
      <c r="A113" s="97">
        <f>'INFO Luz del Sur'!A61</f>
        <v>55</v>
      </c>
      <c r="B113" s="98" t="s">
        <v>20</v>
      </c>
      <c r="C113" s="131" t="str">
        <f>'INFO Luz del Sur'!K61</f>
        <v>Poste</v>
      </c>
      <c r="D113" s="120" t="str">
        <f>'INFO Luz del Sur'!L61</f>
        <v>Madera</v>
      </c>
      <c r="E113" s="131">
        <f>'INFO Luz del Sur'!J61</f>
        <v>14</v>
      </c>
      <c r="F113" s="131" t="str">
        <f>'INFO Luz del Sur'!H61</f>
        <v>60 KV</v>
      </c>
      <c r="G113" s="148" t="str">
        <f t="shared" si="31"/>
        <v>MT/AT</v>
      </c>
      <c r="H113" s="120" t="str">
        <f>'INFO Luz del Sur'!D61</f>
        <v>Surco</v>
      </c>
      <c r="I113" s="120" t="str">
        <f>'INFO Luz del Sur'!C61</f>
        <v>Lima</v>
      </c>
      <c r="J113" s="120" t="str">
        <f>'INFO Luz del Sur'!B61</f>
        <v>Lima</v>
      </c>
      <c r="K113" s="120">
        <f>'INFO Luz del Sur'!E61</f>
        <v>0</v>
      </c>
      <c r="L113" s="132" t="str">
        <f>'INFO Luz del Sur'!M61</f>
        <v>EMSU1P60C3</v>
      </c>
      <c r="M113" s="120" t="str">
        <f>INDEX(RESUMEN!$D$17:$D$5475, MATCH(L113,RESUMEN!$C$17:$C$5475,0))</f>
        <v>Estructura de  Suspensión compuesto por 1 postes de madera tratada 60' Clase 3</v>
      </c>
      <c r="N113" s="95">
        <f>INDEX(RESUMEN!$G$17:$G$5475, MATCH(L113,RESUMEN!$C$17:$C$5475,0))</f>
        <v>1371.4481845511427</v>
      </c>
      <c r="O113" s="133">
        <f t="shared" si="32"/>
        <v>0.84299999999999997</v>
      </c>
      <c r="P113" s="134">
        <f t="shared" si="47"/>
        <v>2527.579004127756</v>
      </c>
      <c r="Q113" s="87">
        <v>0</v>
      </c>
      <c r="R113" s="133">
        <f t="shared" si="48"/>
        <v>0.13400000000000001</v>
      </c>
      <c r="S113" s="88">
        <f t="shared" si="49"/>
        <v>28.224632212759943</v>
      </c>
      <c r="T113" s="132">
        <f t="shared" si="50"/>
        <v>0.183</v>
      </c>
      <c r="U113" s="135">
        <f t="shared" si="51"/>
        <v>5.1651076949350694</v>
      </c>
      <c r="V113" s="88">
        <f t="shared" si="52"/>
        <v>1.7380394441123765</v>
      </c>
      <c r="W113" s="182">
        <f t="shared" si="53"/>
        <v>1.7</v>
      </c>
      <c r="X113" s="133">
        <f>'INFO Luz del Sur'!N61</f>
        <v>1</v>
      </c>
      <c r="Y113" s="135">
        <f t="shared" si="40"/>
        <v>1.7</v>
      </c>
    </row>
    <row r="114" spans="1:25" x14ac:dyDescent="0.25">
      <c r="A114" s="97">
        <f>'INFO Luz del Sur'!A62</f>
        <v>56</v>
      </c>
      <c r="B114" s="98" t="s">
        <v>20</v>
      </c>
      <c r="C114" s="131" t="str">
        <f>'INFO Luz del Sur'!K62</f>
        <v>Poste</v>
      </c>
      <c r="D114" s="120" t="str">
        <f>'INFO Luz del Sur'!L62</f>
        <v>Madera</v>
      </c>
      <c r="E114" s="131">
        <f>'INFO Luz del Sur'!J62</f>
        <v>14</v>
      </c>
      <c r="F114" s="131" t="str">
        <f>'INFO Luz del Sur'!H62</f>
        <v>60 KV</v>
      </c>
      <c r="G114" s="148" t="str">
        <f t="shared" si="31"/>
        <v>MT/AT</v>
      </c>
      <c r="H114" s="120" t="str">
        <f>'INFO Luz del Sur'!D62</f>
        <v>Surco</v>
      </c>
      <c r="I114" s="120" t="str">
        <f>'INFO Luz del Sur'!C62</f>
        <v>Lima</v>
      </c>
      <c r="J114" s="120" t="str">
        <f>'INFO Luz del Sur'!B62</f>
        <v>Lima</v>
      </c>
      <c r="K114" s="120">
        <f>'INFO Luz del Sur'!E62</f>
        <v>0</v>
      </c>
      <c r="L114" s="132" t="str">
        <f>'INFO Luz del Sur'!M62</f>
        <v>EMRE1P75C2</v>
      </c>
      <c r="M114" s="120" t="str">
        <f>INDEX(RESUMEN!$D$17:$D$5475, MATCH(L114,RESUMEN!$C$17:$C$5475,0))</f>
        <v>Estructura de  Suspension Angular (&gt;3°-50°) compuesto por 1 postes de madera tratada 75' Clase 2</v>
      </c>
      <c r="N114" s="95">
        <f>INDEX(RESUMEN!$G$17:$G$5475, MATCH(L114,RESUMEN!$C$17:$C$5475,0))</f>
        <v>1927.2433019071186</v>
      </c>
      <c r="O114" s="133">
        <f t="shared" si="32"/>
        <v>0.84299999999999997</v>
      </c>
      <c r="P114" s="134">
        <f t="shared" si="47"/>
        <v>3551.9094054148195</v>
      </c>
      <c r="Q114" s="87">
        <v>0</v>
      </c>
      <c r="R114" s="133">
        <f t="shared" si="48"/>
        <v>0.13400000000000001</v>
      </c>
      <c r="S114" s="88">
        <f t="shared" si="49"/>
        <v>39.662988360465484</v>
      </c>
      <c r="T114" s="132">
        <f t="shared" si="50"/>
        <v>0.183</v>
      </c>
      <c r="U114" s="135">
        <f t="shared" si="51"/>
        <v>7.2583268699651837</v>
      </c>
      <c r="V114" s="88">
        <f t="shared" si="52"/>
        <v>2.4423998768952675</v>
      </c>
      <c r="W114" s="182">
        <f t="shared" si="53"/>
        <v>2.4</v>
      </c>
      <c r="X114" s="133">
        <f>'INFO Luz del Sur'!N62</f>
        <v>1</v>
      </c>
      <c r="Y114" s="135">
        <f t="shared" si="40"/>
        <v>2.4</v>
      </c>
    </row>
    <row r="115" spans="1:25" x14ac:dyDescent="0.25">
      <c r="A115" s="97">
        <f>'INFO Luz del Sur'!A63</f>
        <v>57</v>
      </c>
      <c r="B115" s="98" t="s">
        <v>20</v>
      </c>
      <c r="C115" s="131" t="str">
        <f>'INFO Luz del Sur'!K63</f>
        <v>Poste</v>
      </c>
      <c r="D115" s="120" t="str">
        <f>'INFO Luz del Sur'!L63</f>
        <v>Madera</v>
      </c>
      <c r="E115" s="131">
        <f>'INFO Luz del Sur'!J63</f>
        <v>14</v>
      </c>
      <c r="F115" s="131" t="str">
        <f>'INFO Luz del Sur'!H63</f>
        <v>60 KV</v>
      </c>
      <c r="G115" s="148" t="str">
        <f t="shared" si="31"/>
        <v>MT/AT</v>
      </c>
      <c r="H115" s="120" t="str">
        <f>'INFO Luz del Sur'!D63</f>
        <v>Surco</v>
      </c>
      <c r="I115" s="120" t="str">
        <f>'INFO Luz del Sur'!C63</f>
        <v>Lima</v>
      </c>
      <c r="J115" s="120" t="str">
        <f>'INFO Luz del Sur'!B63</f>
        <v>Lima</v>
      </c>
      <c r="K115" s="120">
        <f>'INFO Luz del Sur'!E63</f>
        <v>0</v>
      </c>
      <c r="L115" s="132" t="str">
        <f>'INFO Luz del Sur'!M63</f>
        <v>EMSU1P60C3</v>
      </c>
      <c r="M115" s="120" t="str">
        <f>INDEX(RESUMEN!$D$17:$D$5475, MATCH(L115,RESUMEN!$C$17:$C$5475,0))</f>
        <v>Estructura de  Suspensión compuesto por 1 postes de madera tratada 60' Clase 3</v>
      </c>
      <c r="N115" s="95">
        <f>INDEX(RESUMEN!$G$17:$G$5475, MATCH(L115,RESUMEN!$C$17:$C$5475,0))</f>
        <v>1371.4481845511427</v>
      </c>
      <c r="O115" s="133">
        <f t="shared" si="32"/>
        <v>0.84299999999999997</v>
      </c>
      <c r="P115" s="134">
        <f t="shared" si="47"/>
        <v>2527.579004127756</v>
      </c>
      <c r="Q115" s="87">
        <v>0</v>
      </c>
      <c r="R115" s="133">
        <f t="shared" si="48"/>
        <v>0.13400000000000001</v>
      </c>
      <c r="S115" s="88">
        <f t="shared" si="49"/>
        <v>28.224632212759943</v>
      </c>
      <c r="T115" s="132">
        <f t="shared" si="50"/>
        <v>0.183</v>
      </c>
      <c r="U115" s="135">
        <f t="shared" si="51"/>
        <v>5.1651076949350694</v>
      </c>
      <c r="V115" s="88">
        <f t="shared" si="52"/>
        <v>1.7380394441123765</v>
      </c>
      <c r="W115" s="182">
        <f t="shared" si="53"/>
        <v>1.7</v>
      </c>
      <c r="X115" s="133">
        <f>'INFO Luz del Sur'!N63</f>
        <v>1</v>
      </c>
      <c r="Y115" s="135">
        <f t="shared" si="40"/>
        <v>1.7</v>
      </c>
    </row>
    <row r="116" spans="1:25" x14ac:dyDescent="0.25">
      <c r="A116" s="97">
        <f>'INFO Luz del Sur'!A64</f>
        <v>58</v>
      </c>
      <c r="B116" s="98" t="s">
        <v>20</v>
      </c>
      <c r="C116" s="131" t="str">
        <f>'INFO Luz del Sur'!K64</f>
        <v>Poste</v>
      </c>
      <c r="D116" s="120" t="str">
        <f>'INFO Luz del Sur'!L64</f>
        <v>Madera</v>
      </c>
      <c r="E116" s="131">
        <f>'INFO Luz del Sur'!J64</f>
        <v>14</v>
      </c>
      <c r="F116" s="131" t="str">
        <f>'INFO Luz del Sur'!H64</f>
        <v>60 KV</v>
      </c>
      <c r="G116" s="148" t="str">
        <f t="shared" si="31"/>
        <v>MT/AT</v>
      </c>
      <c r="H116" s="120" t="str">
        <f>'INFO Luz del Sur'!D64</f>
        <v>Surco</v>
      </c>
      <c r="I116" s="120" t="str">
        <f>'INFO Luz del Sur'!C64</f>
        <v>Lima</v>
      </c>
      <c r="J116" s="120" t="str">
        <f>'INFO Luz del Sur'!B64</f>
        <v>Lima</v>
      </c>
      <c r="K116" s="120">
        <f>'INFO Luz del Sur'!E64</f>
        <v>0</v>
      </c>
      <c r="L116" s="132" t="str">
        <f>'INFO Luz del Sur'!M64</f>
        <v>EMSU1P60C3</v>
      </c>
      <c r="M116" s="120" t="str">
        <f>INDEX(RESUMEN!$D$17:$D$5475, MATCH(L116,RESUMEN!$C$17:$C$5475,0))</f>
        <v>Estructura de  Suspensión compuesto por 1 postes de madera tratada 60' Clase 3</v>
      </c>
      <c r="N116" s="95">
        <f>INDEX(RESUMEN!$G$17:$G$5475, MATCH(L116,RESUMEN!$C$17:$C$5475,0))</f>
        <v>1371.4481845511427</v>
      </c>
      <c r="O116" s="133">
        <f t="shared" si="32"/>
        <v>0.84299999999999997</v>
      </c>
      <c r="P116" s="134">
        <f t="shared" si="47"/>
        <v>2527.579004127756</v>
      </c>
      <c r="Q116" s="87">
        <v>0</v>
      </c>
      <c r="R116" s="133">
        <f t="shared" si="48"/>
        <v>0.13400000000000001</v>
      </c>
      <c r="S116" s="88">
        <f t="shared" si="49"/>
        <v>28.224632212759943</v>
      </c>
      <c r="T116" s="132">
        <f t="shared" si="50"/>
        <v>0.183</v>
      </c>
      <c r="U116" s="135">
        <f t="shared" si="51"/>
        <v>5.1651076949350694</v>
      </c>
      <c r="V116" s="88">
        <f t="shared" si="52"/>
        <v>1.7380394441123765</v>
      </c>
      <c r="W116" s="182">
        <f t="shared" si="53"/>
        <v>1.7</v>
      </c>
      <c r="X116" s="133">
        <f>'INFO Luz del Sur'!N64</f>
        <v>1</v>
      </c>
      <c r="Y116" s="135">
        <f t="shared" si="40"/>
        <v>1.7</v>
      </c>
    </row>
    <row r="117" spans="1:25" x14ac:dyDescent="0.25">
      <c r="A117" s="97">
        <f>'INFO Luz del Sur'!A65</f>
        <v>59</v>
      </c>
      <c r="B117" s="98" t="s">
        <v>20</v>
      </c>
      <c r="C117" s="131" t="str">
        <f>'INFO Luz del Sur'!K65</f>
        <v>Torre</v>
      </c>
      <c r="D117" s="120" t="str">
        <f>'INFO Luz del Sur'!L65</f>
        <v>Metálico</v>
      </c>
      <c r="E117" s="131">
        <f>'INFO Luz del Sur'!J65</f>
        <v>14</v>
      </c>
      <c r="F117" s="131" t="str">
        <f>'INFO Luz del Sur'!H65</f>
        <v>60 KV</v>
      </c>
      <c r="G117" s="148" t="str">
        <f t="shared" si="31"/>
        <v>MT/AT</v>
      </c>
      <c r="H117" s="120" t="str">
        <f>'INFO Luz del Sur'!D65</f>
        <v>Surco</v>
      </c>
      <c r="I117" s="120" t="str">
        <f>'INFO Luz del Sur'!C65</f>
        <v>Lima</v>
      </c>
      <c r="J117" s="120" t="str">
        <f>'INFO Luz del Sur'!B65</f>
        <v>Lima</v>
      </c>
      <c r="K117" s="120">
        <f>'INFO Luz del Sur'!E65</f>
        <v>0</v>
      </c>
      <c r="L117" s="132" t="str">
        <f>'INFO Luz del Sur'!M65</f>
        <v>TA060SIR0D1C1240R+3</v>
      </c>
      <c r="M117" s="120" t="str">
        <f>INDEX(RESUMEN!$D$17:$D$5475, MATCH(L117,RESUMEN!$C$17:$C$5475,0))</f>
        <v>Torre de anclaje, retención intermedia y terminal (15°) Tipo R2+3</v>
      </c>
      <c r="N117" s="95">
        <f>INDEX(RESUMEN!$G$17:$G$5475, MATCH(L117,RESUMEN!$C$17:$C$5475,0))</f>
        <v>15480.457667929655</v>
      </c>
      <c r="O117" s="133">
        <f t="shared" si="32"/>
        <v>0.84299999999999997</v>
      </c>
      <c r="P117" s="134">
        <f t="shared" si="47"/>
        <v>28530.483481994353</v>
      </c>
      <c r="Q117" s="87">
        <v>0</v>
      </c>
      <c r="R117" s="133">
        <f t="shared" si="48"/>
        <v>0.13400000000000001</v>
      </c>
      <c r="S117" s="88">
        <f t="shared" si="49"/>
        <v>318.59039888227034</v>
      </c>
      <c r="T117" s="132">
        <f t="shared" si="50"/>
        <v>0.183</v>
      </c>
      <c r="U117" s="135">
        <f t="shared" si="51"/>
        <v>58.302042995455473</v>
      </c>
      <c r="V117" s="88">
        <f t="shared" si="52"/>
        <v>19.618419669700835</v>
      </c>
      <c r="W117" s="182">
        <f t="shared" si="53"/>
        <v>19.600000000000001</v>
      </c>
      <c r="X117" s="133">
        <f>'INFO Luz del Sur'!N65</f>
        <v>1</v>
      </c>
      <c r="Y117" s="135">
        <f t="shared" si="40"/>
        <v>19.600000000000001</v>
      </c>
    </row>
    <row r="118" spans="1:25" x14ac:dyDescent="0.25">
      <c r="A118" s="97">
        <f>'INFO Luz del Sur'!A66</f>
        <v>60</v>
      </c>
      <c r="B118" s="98" t="s">
        <v>20</v>
      </c>
      <c r="C118" s="131" t="str">
        <f>'INFO Luz del Sur'!K66</f>
        <v>Poste</v>
      </c>
      <c r="D118" s="120" t="str">
        <f>'INFO Luz del Sur'!L66</f>
        <v>Madera</v>
      </c>
      <c r="E118" s="131">
        <f>'INFO Luz del Sur'!J66</f>
        <v>14</v>
      </c>
      <c r="F118" s="131" t="str">
        <f>'INFO Luz del Sur'!H66</f>
        <v>60 KV</v>
      </c>
      <c r="G118" s="148" t="str">
        <f t="shared" si="31"/>
        <v>MT/AT</v>
      </c>
      <c r="H118" s="120" t="str">
        <f>'INFO Luz del Sur'!D66</f>
        <v>Surco</v>
      </c>
      <c r="I118" s="120" t="str">
        <f>'INFO Luz del Sur'!C66</f>
        <v>Lima</v>
      </c>
      <c r="J118" s="120" t="str">
        <f>'INFO Luz del Sur'!B66</f>
        <v>Lima</v>
      </c>
      <c r="K118" s="120">
        <f>'INFO Luz del Sur'!E66</f>
        <v>0</v>
      </c>
      <c r="L118" s="132" t="str">
        <f>'INFO Luz del Sur'!M66</f>
        <v>EMRE1P75C2</v>
      </c>
      <c r="M118" s="120" t="str">
        <f>INDEX(RESUMEN!$D$17:$D$5475, MATCH(L118,RESUMEN!$C$17:$C$5475,0))</f>
        <v>Estructura de  Suspension Angular (&gt;3°-50°) compuesto por 1 postes de madera tratada 75' Clase 2</v>
      </c>
      <c r="N118" s="95">
        <f>INDEX(RESUMEN!$G$17:$G$5475, MATCH(L118,RESUMEN!$C$17:$C$5475,0))</f>
        <v>1927.2433019071186</v>
      </c>
      <c r="O118" s="133">
        <f t="shared" si="32"/>
        <v>0.84299999999999997</v>
      </c>
      <c r="P118" s="134">
        <f t="shared" si="47"/>
        <v>3551.9094054148195</v>
      </c>
      <c r="Q118" s="87">
        <v>0</v>
      </c>
      <c r="R118" s="133">
        <f t="shared" si="48"/>
        <v>0.13400000000000001</v>
      </c>
      <c r="S118" s="88">
        <f t="shared" si="49"/>
        <v>39.662988360465484</v>
      </c>
      <c r="T118" s="132">
        <f t="shared" si="50"/>
        <v>0.183</v>
      </c>
      <c r="U118" s="135">
        <f t="shared" si="51"/>
        <v>7.2583268699651837</v>
      </c>
      <c r="V118" s="88">
        <f t="shared" si="52"/>
        <v>2.4423998768952675</v>
      </c>
      <c r="W118" s="182">
        <f t="shared" si="53"/>
        <v>2.4</v>
      </c>
      <c r="X118" s="133">
        <f>'INFO Luz del Sur'!N66</f>
        <v>1</v>
      </c>
      <c r="Y118" s="135">
        <f t="shared" si="40"/>
        <v>2.4</v>
      </c>
    </row>
    <row r="119" spans="1:25" x14ac:dyDescent="0.25">
      <c r="A119" s="97">
        <f>'INFO Luz del Sur'!A67</f>
        <v>61</v>
      </c>
      <c r="B119" s="98" t="s">
        <v>20</v>
      </c>
      <c r="C119" s="131" t="str">
        <f>'INFO Luz del Sur'!K67</f>
        <v>Poste</v>
      </c>
      <c r="D119" s="120" t="str">
        <f>'INFO Luz del Sur'!L67</f>
        <v>Madera</v>
      </c>
      <c r="E119" s="131">
        <f>'INFO Luz del Sur'!J67</f>
        <v>14</v>
      </c>
      <c r="F119" s="131" t="str">
        <f>'INFO Luz del Sur'!H67</f>
        <v>60 KV</v>
      </c>
      <c r="G119" s="148" t="str">
        <f t="shared" si="31"/>
        <v>MT/AT</v>
      </c>
      <c r="H119" s="120" t="str">
        <f>'INFO Luz del Sur'!D67</f>
        <v>Surco</v>
      </c>
      <c r="I119" s="120" t="str">
        <f>'INFO Luz del Sur'!C67</f>
        <v>Lima</v>
      </c>
      <c r="J119" s="120" t="str">
        <f>'INFO Luz del Sur'!B67</f>
        <v>Lima</v>
      </c>
      <c r="K119" s="120">
        <f>'INFO Luz del Sur'!E67</f>
        <v>0</v>
      </c>
      <c r="L119" s="132" t="str">
        <f>'INFO Luz del Sur'!M67</f>
        <v>EMSU1P60C3</v>
      </c>
      <c r="M119" s="120" t="str">
        <f>INDEX(RESUMEN!$D$17:$D$5475, MATCH(L119,RESUMEN!$C$17:$C$5475,0))</f>
        <v>Estructura de  Suspensión compuesto por 1 postes de madera tratada 60' Clase 3</v>
      </c>
      <c r="N119" s="95">
        <f>INDEX(RESUMEN!$G$17:$G$5475, MATCH(L119,RESUMEN!$C$17:$C$5475,0))</f>
        <v>1371.4481845511427</v>
      </c>
      <c r="O119" s="133">
        <f t="shared" si="32"/>
        <v>0.84299999999999997</v>
      </c>
      <c r="P119" s="134">
        <f t="shared" si="47"/>
        <v>2527.579004127756</v>
      </c>
      <c r="Q119" s="87">
        <v>0</v>
      </c>
      <c r="R119" s="133">
        <f t="shared" si="48"/>
        <v>0.13400000000000001</v>
      </c>
      <c r="S119" s="88">
        <f t="shared" si="49"/>
        <v>28.224632212759943</v>
      </c>
      <c r="T119" s="132">
        <f t="shared" si="50"/>
        <v>0.183</v>
      </c>
      <c r="U119" s="135">
        <f t="shared" si="51"/>
        <v>5.1651076949350694</v>
      </c>
      <c r="V119" s="88">
        <f t="shared" si="52"/>
        <v>1.7380394441123765</v>
      </c>
      <c r="W119" s="182">
        <f t="shared" si="53"/>
        <v>1.7</v>
      </c>
      <c r="X119" s="133">
        <f>'INFO Luz del Sur'!N67</f>
        <v>1</v>
      </c>
      <c r="Y119" s="135">
        <f t="shared" si="40"/>
        <v>1.7</v>
      </c>
    </row>
    <row r="120" spans="1:25" x14ac:dyDescent="0.25">
      <c r="A120" s="97">
        <f>'INFO Luz del Sur'!A68</f>
        <v>62</v>
      </c>
      <c r="B120" s="98" t="s">
        <v>20</v>
      </c>
      <c r="C120" s="131" t="str">
        <f>'INFO Luz del Sur'!K68</f>
        <v>Poste</v>
      </c>
      <c r="D120" s="120" t="str">
        <f>'INFO Luz del Sur'!L68</f>
        <v>Madera</v>
      </c>
      <c r="E120" s="131">
        <f>'INFO Luz del Sur'!J68</f>
        <v>14</v>
      </c>
      <c r="F120" s="131" t="str">
        <f>'INFO Luz del Sur'!H68</f>
        <v>60 KV</v>
      </c>
      <c r="G120" s="148" t="str">
        <f t="shared" si="31"/>
        <v>MT/AT</v>
      </c>
      <c r="H120" s="120" t="str">
        <f>'INFO Luz del Sur'!D68</f>
        <v>Surco</v>
      </c>
      <c r="I120" s="120" t="str">
        <f>'INFO Luz del Sur'!C68</f>
        <v>Lima</v>
      </c>
      <c r="J120" s="120" t="str">
        <f>'INFO Luz del Sur'!B68</f>
        <v>Lima</v>
      </c>
      <c r="K120" s="120">
        <f>'INFO Luz del Sur'!E68</f>
        <v>0</v>
      </c>
      <c r="L120" s="132" t="str">
        <f>'INFO Luz del Sur'!M68</f>
        <v>EMSU1P60C3</v>
      </c>
      <c r="M120" s="120" t="str">
        <f>INDEX(RESUMEN!$D$17:$D$5475, MATCH(L120,RESUMEN!$C$17:$C$5475,0))</f>
        <v>Estructura de  Suspensión compuesto por 1 postes de madera tratada 60' Clase 3</v>
      </c>
      <c r="N120" s="95">
        <f>INDEX(RESUMEN!$G$17:$G$5475, MATCH(L120,RESUMEN!$C$17:$C$5475,0))</f>
        <v>1371.4481845511427</v>
      </c>
      <c r="O120" s="133">
        <f t="shared" si="32"/>
        <v>0.84299999999999997</v>
      </c>
      <c r="P120" s="134">
        <f t="shared" si="47"/>
        <v>2527.579004127756</v>
      </c>
      <c r="Q120" s="87">
        <v>0</v>
      </c>
      <c r="R120" s="133">
        <f t="shared" si="48"/>
        <v>0.13400000000000001</v>
      </c>
      <c r="S120" s="88">
        <f t="shared" si="49"/>
        <v>28.224632212759943</v>
      </c>
      <c r="T120" s="132">
        <f t="shared" si="50"/>
        <v>0.183</v>
      </c>
      <c r="U120" s="135">
        <f t="shared" si="51"/>
        <v>5.1651076949350694</v>
      </c>
      <c r="V120" s="88">
        <f t="shared" si="52"/>
        <v>1.7380394441123765</v>
      </c>
      <c r="W120" s="182">
        <f t="shared" si="53"/>
        <v>1.7</v>
      </c>
      <c r="X120" s="133">
        <f>'INFO Luz del Sur'!N68</f>
        <v>1</v>
      </c>
      <c r="Y120" s="135">
        <f t="shared" si="40"/>
        <v>1.7</v>
      </c>
    </row>
    <row r="121" spans="1:25" x14ac:dyDescent="0.25">
      <c r="A121" s="97">
        <f>'INFO Luz del Sur'!A69</f>
        <v>63</v>
      </c>
      <c r="B121" s="98" t="s">
        <v>20</v>
      </c>
      <c r="C121" s="131" t="str">
        <f>'INFO Luz del Sur'!K69</f>
        <v>Poste</v>
      </c>
      <c r="D121" s="120" t="str">
        <f>'INFO Luz del Sur'!L69</f>
        <v>Madera</v>
      </c>
      <c r="E121" s="131">
        <f>'INFO Luz del Sur'!J69</f>
        <v>14</v>
      </c>
      <c r="F121" s="131" t="str">
        <f>'INFO Luz del Sur'!H69</f>
        <v>60 KV</v>
      </c>
      <c r="G121" s="148" t="str">
        <f t="shared" si="31"/>
        <v>MT/AT</v>
      </c>
      <c r="H121" s="120" t="str">
        <f>'INFO Luz del Sur'!D69</f>
        <v>Surco</v>
      </c>
      <c r="I121" s="120" t="str">
        <f>'INFO Luz del Sur'!C69</f>
        <v>Lima</v>
      </c>
      <c r="J121" s="120" t="str">
        <f>'INFO Luz del Sur'!B69</f>
        <v>Lima</v>
      </c>
      <c r="K121" s="120">
        <f>'INFO Luz del Sur'!E69</f>
        <v>0</v>
      </c>
      <c r="L121" s="132" t="str">
        <f>'INFO Luz del Sur'!M69</f>
        <v>EMRE1P75C2</v>
      </c>
      <c r="M121" s="120" t="str">
        <f>INDEX(RESUMEN!$D$17:$D$5475, MATCH(L121,RESUMEN!$C$17:$C$5475,0))</f>
        <v>Estructura de  Suspension Angular (&gt;3°-50°) compuesto por 1 postes de madera tratada 75' Clase 2</v>
      </c>
      <c r="N121" s="95">
        <f>INDEX(RESUMEN!$G$17:$G$5475, MATCH(L121,RESUMEN!$C$17:$C$5475,0))</f>
        <v>1927.2433019071186</v>
      </c>
      <c r="O121" s="133">
        <f t="shared" si="32"/>
        <v>0.84299999999999997</v>
      </c>
      <c r="P121" s="134">
        <f t="shared" si="47"/>
        <v>3551.9094054148195</v>
      </c>
      <c r="Q121" s="87">
        <v>0</v>
      </c>
      <c r="R121" s="133">
        <f t="shared" si="48"/>
        <v>0.13400000000000001</v>
      </c>
      <c r="S121" s="88">
        <f t="shared" si="49"/>
        <v>39.662988360465484</v>
      </c>
      <c r="T121" s="132">
        <f t="shared" si="50"/>
        <v>0.183</v>
      </c>
      <c r="U121" s="135">
        <f t="shared" si="51"/>
        <v>7.2583268699651837</v>
      </c>
      <c r="V121" s="88">
        <f t="shared" si="52"/>
        <v>2.4423998768952675</v>
      </c>
      <c r="W121" s="182">
        <f t="shared" si="53"/>
        <v>2.4</v>
      </c>
      <c r="X121" s="133">
        <f>'INFO Luz del Sur'!N69</f>
        <v>1</v>
      </c>
      <c r="Y121" s="135">
        <f t="shared" si="40"/>
        <v>2.4</v>
      </c>
    </row>
    <row r="122" spans="1:25" x14ac:dyDescent="0.25">
      <c r="A122" s="97">
        <f>'INFO Luz del Sur'!A70</f>
        <v>64</v>
      </c>
      <c r="B122" s="98" t="s">
        <v>20</v>
      </c>
      <c r="C122" s="131" t="str">
        <f>'INFO Luz del Sur'!K70</f>
        <v>Poste</v>
      </c>
      <c r="D122" s="120" t="str">
        <f>'INFO Luz del Sur'!L70</f>
        <v>Madera</v>
      </c>
      <c r="E122" s="131">
        <f>'INFO Luz del Sur'!J70</f>
        <v>14</v>
      </c>
      <c r="F122" s="131" t="str">
        <f>'INFO Luz del Sur'!H70</f>
        <v>60 KV</v>
      </c>
      <c r="G122" s="148" t="str">
        <f t="shared" si="31"/>
        <v>MT/AT</v>
      </c>
      <c r="H122" s="120" t="str">
        <f>'INFO Luz del Sur'!D70</f>
        <v>Surco</v>
      </c>
      <c r="I122" s="120" t="str">
        <f>'INFO Luz del Sur'!C70</f>
        <v>Lima</v>
      </c>
      <c r="J122" s="120" t="str">
        <f>'INFO Luz del Sur'!B70</f>
        <v>Lima</v>
      </c>
      <c r="K122" s="120">
        <f>'INFO Luz del Sur'!E70</f>
        <v>0</v>
      </c>
      <c r="L122" s="132" t="str">
        <f>'INFO Luz del Sur'!M70</f>
        <v>EMRE1P75C2</v>
      </c>
      <c r="M122" s="120" t="str">
        <f>INDEX(RESUMEN!$D$17:$D$5475, MATCH(L122,RESUMEN!$C$17:$C$5475,0))</f>
        <v>Estructura de  Suspension Angular (&gt;3°-50°) compuesto por 1 postes de madera tratada 75' Clase 2</v>
      </c>
      <c r="N122" s="95">
        <f>INDEX(RESUMEN!$G$17:$G$5475, MATCH(L122,RESUMEN!$C$17:$C$5475,0))</f>
        <v>1927.2433019071186</v>
      </c>
      <c r="O122" s="133">
        <f t="shared" si="32"/>
        <v>0.84299999999999997</v>
      </c>
      <c r="P122" s="134">
        <f t="shared" si="47"/>
        <v>3551.9094054148195</v>
      </c>
      <c r="Q122" s="87">
        <v>0</v>
      </c>
      <c r="R122" s="133">
        <f t="shared" si="48"/>
        <v>0.13400000000000001</v>
      </c>
      <c r="S122" s="88">
        <f t="shared" si="49"/>
        <v>39.662988360465484</v>
      </c>
      <c r="T122" s="132">
        <f t="shared" si="50"/>
        <v>0.183</v>
      </c>
      <c r="U122" s="135">
        <f t="shared" si="51"/>
        <v>7.2583268699651837</v>
      </c>
      <c r="V122" s="88">
        <f t="shared" si="52"/>
        <v>2.4423998768952675</v>
      </c>
      <c r="W122" s="182">
        <f t="shared" si="53"/>
        <v>2.4</v>
      </c>
      <c r="X122" s="133">
        <f>'INFO Luz del Sur'!N70</f>
        <v>1</v>
      </c>
      <c r="Y122" s="135">
        <f t="shared" si="40"/>
        <v>2.4</v>
      </c>
    </row>
    <row r="123" spans="1:25" x14ac:dyDescent="0.25">
      <c r="A123" s="97">
        <f>'INFO Luz del Sur'!A71</f>
        <v>65</v>
      </c>
      <c r="B123" s="98" t="s">
        <v>20</v>
      </c>
      <c r="C123" s="131" t="str">
        <f>'INFO Luz del Sur'!K71</f>
        <v>Poste</v>
      </c>
      <c r="D123" s="120" t="str">
        <f>'INFO Luz del Sur'!L71</f>
        <v>Madera</v>
      </c>
      <c r="E123" s="131">
        <f>'INFO Luz del Sur'!J71</f>
        <v>14</v>
      </c>
      <c r="F123" s="131" t="str">
        <f>'INFO Luz del Sur'!H71</f>
        <v>60 KV</v>
      </c>
      <c r="G123" s="148" t="str">
        <f t="shared" si="31"/>
        <v>MT/AT</v>
      </c>
      <c r="H123" s="120" t="str">
        <f>'INFO Luz del Sur'!D71</f>
        <v>Surco</v>
      </c>
      <c r="I123" s="120" t="str">
        <f>'INFO Luz del Sur'!C71</f>
        <v>Lima</v>
      </c>
      <c r="J123" s="120" t="str">
        <f>'INFO Luz del Sur'!B71</f>
        <v>Lima</v>
      </c>
      <c r="K123" s="120">
        <f>'INFO Luz del Sur'!E71</f>
        <v>0</v>
      </c>
      <c r="L123" s="132" t="str">
        <f>'INFO Luz del Sur'!M71</f>
        <v>EMRE1P75C2</v>
      </c>
      <c r="M123" s="120" t="str">
        <f>INDEX(RESUMEN!$D$17:$D$5475, MATCH(L123,RESUMEN!$C$17:$C$5475,0))</f>
        <v>Estructura de  Suspension Angular (&gt;3°-50°) compuesto por 1 postes de madera tratada 75' Clase 2</v>
      </c>
      <c r="N123" s="95">
        <f>INDEX(RESUMEN!$G$17:$G$5475, MATCH(L123,RESUMEN!$C$17:$C$5475,0))</f>
        <v>1927.2433019071186</v>
      </c>
      <c r="O123" s="133">
        <f t="shared" si="32"/>
        <v>0.84299999999999997</v>
      </c>
      <c r="P123" s="134">
        <f t="shared" si="47"/>
        <v>3551.9094054148195</v>
      </c>
      <c r="Q123" s="87">
        <v>0</v>
      </c>
      <c r="R123" s="133">
        <f t="shared" si="48"/>
        <v>0.13400000000000001</v>
      </c>
      <c r="S123" s="88">
        <f t="shared" si="49"/>
        <v>39.662988360465484</v>
      </c>
      <c r="T123" s="132">
        <f t="shared" si="50"/>
        <v>0.183</v>
      </c>
      <c r="U123" s="135">
        <f t="shared" si="51"/>
        <v>7.2583268699651837</v>
      </c>
      <c r="V123" s="88">
        <f t="shared" si="52"/>
        <v>2.4423998768952675</v>
      </c>
      <c r="W123" s="182">
        <f t="shared" si="53"/>
        <v>2.4</v>
      </c>
      <c r="X123" s="133">
        <f>'INFO Luz del Sur'!N71</f>
        <v>1</v>
      </c>
      <c r="Y123" s="135">
        <f t="shared" si="40"/>
        <v>2.4</v>
      </c>
    </row>
    <row r="124" spans="1:25" x14ac:dyDescent="0.25">
      <c r="A124" s="97">
        <f>'INFO Luz del Sur'!A72</f>
        <v>66</v>
      </c>
      <c r="B124" s="98" t="s">
        <v>20</v>
      </c>
      <c r="C124" s="131" t="str">
        <f>'INFO Luz del Sur'!K72</f>
        <v>Poste</v>
      </c>
      <c r="D124" s="120" t="str">
        <f>'INFO Luz del Sur'!L72</f>
        <v>Madera</v>
      </c>
      <c r="E124" s="131">
        <f>'INFO Luz del Sur'!J72</f>
        <v>14</v>
      </c>
      <c r="F124" s="131" t="str">
        <f>'INFO Luz del Sur'!H72</f>
        <v>60 KV</v>
      </c>
      <c r="G124" s="148" t="str">
        <f t="shared" ref="G124:G187" si="54">IF(F124="0.22 KV", "BT", "MT/AT")</f>
        <v>MT/AT</v>
      </c>
      <c r="H124" s="120" t="str">
        <f>'INFO Luz del Sur'!D72</f>
        <v>Surco</v>
      </c>
      <c r="I124" s="120" t="str">
        <f>'INFO Luz del Sur'!C72</f>
        <v>Lima</v>
      </c>
      <c r="J124" s="120" t="str">
        <f>'INFO Luz del Sur'!B72</f>
        <v>Lima</v>
      </c>
      <c r="K124" s="120">
        <f>'INFO Luz del Sur'!E72</f>
        <v>0</v>
      </c>
      <c r="L124" s="132" t="str">
        <f>'INFO Luz del Sur'!M72</f>
        <v>EMRE1P75C2</v>
      </c>
      <c r="M124" s="120" t="str">
        <f>INDEX(RESUMEN!$D$17:$D$5475, MATCH(L124,RESUMEN!$C$17:$C$5475,0))</f>
        <v>Estructura de  Suspension Angular (&gt;3°-50°) compuesto por 1 postes de madera tratada 75' Clase 2</v>
      </c>
      <c r="N124" s="95">
        <f>INDEX(RESUMEN!$G$17:$G$5475, MATCH(L124,RESUMEN!$C$17:$C$5475,0))</f>
        <v>1927.2433019071186</v>
      </c>
      <c r="O124" s="133">
        <f t="shared" ref="O124:O187" si="55">IF(G124="BT", $O$2, $O$3)</f>
        <v>0.84299999999999997</v>
      </c>
      <c r="P124" s="134">
        <f t="shared" si="47"/>
        <v>3551.9094054148195</v>
      </c>
      <c r="Q124" s="87">
        <v>0</v>
      </c>
      <c r="R124" s="133">
        <f t="shared" si="48"/>
        <v>0.13400000000000001</v>
      </c>
      <c r="S124" s="88">
        <f t="shared" si="49"/>
        <v>39.662988360465484</v>
      </c>
      <c r="T124" s="132">
        <f t="shared" si="50"/>
        <v>0.183</v>
      </c>
      <c r="U124" s="135">
        <f t="shared" si="51"/>
        <v>7.2583268699651837</v>
      </c>
      <c r="V124" s="88">
        <f t="shared" si="52"/>
        <v>2.4423998768952675</v>
      </c>
      <c r="W124" s="182">
        <f t="shared" si="53"/>
        <v>2.4</v>
      </c>
      <c r="X124" s="133">
        <f>'INFO Luz del Sur'!N72</f>
        <v>1</v>
      </c>
      <c r="Y124" s="135">
        <f t="shared" ref="Y124:Y187" si="56">W124*X124</f>
        <v>2.4</v>
      </c>
    </row>
    <row r="125" spans="1:25" x14ac:dyDescent="0.25">
      <c r="A125" s="97">
        <f>'INFO Luz del Sur'!A73</f>
        <v>67</v>
      </c>
      <c r="B125" s="98" t="s">
        <v>20</v>
      </c>
      <c r="C125" s="131" t="str">
        <f>'INFO Luz del Sur'!K73</f>
        <v>Poste</v>
      </c>
      <c r="D125" s="120" t="str">
        <f>'INFO Luz del Sur'!L73</f>
        <v>Madera</v>
      </c>
      <c r="E125" s="131">
        <f>'INFO Luz del Sur'!J73</f>
        <v>14</v>
      </c>
      <c r="F125" s="131" t="str">
        <f>'INFO Luz del Sur'!H73</f>
        <v>60 KV</v>
      </c>
      <c r="G125" s="148" t="str">
        <f t="shared" si="54"/>
        <v>MT/AT</v>
      </c>
      <c r="H125" s="120" t="str">
        <f>'INFO Luz del Sur'!D73</f>
        <v>Surco</v>
      </c>
      <c r="I125" s="120" t="str">
        <f>'INFO Luz del Sur'!C73</f>
        <v>Lima</v>
      </c>
      <c r="J125" s="120" t="str">
        <f>'INFO Luz del Sur'!B73</f>
        <v>Lima</v>
      </c>
      <c r="K125" s="120">
        <f>'INFO Luz del Sur'!E73</f>
        <v>0</v>
      </c>
      <c r="L125" s="132" t="str">
        <f>'INFO Luz del Sur'!M73</f>
        <v>EMRE1P75C2</v>
      </c>
      <c r="M125" s="120" t="str">
        <f>INDEX(RESUMEN!$D$17:$D$5475, MATCH(L125,RESUMEN!$C$17:$C$5475,0))</f>
        <v>Estructura de  Suspension Angular (&gt;3°-50°) compuesto por 1 postes de madera tratada 75' Clase 2</v>
      </c>
      <c r="N125" s="95">
        <f>INDEX(RESUMEN!$G$17:$G$5475, MATCH(L125,RESUMEN!$C$17:$C$5475,0))</f>
        <v>1927.2433019071186</v>
      </c>
      <c r="O125" s="133">
        <f t="shared" si="55"/>
        <v>0.84299999999999997</v>
      </c>
      <c r="P125" s="134">
        <f t="shared" si="47"/>
        <v>3551.9094054148195</v>
      </c>
      <c r="Q125" s="87">
        <v>0</v>
      </c>
      <c r="R125" s="133">
        <f t="shared" si="48"/>
        <v>0.13400000000000001</v>
      </c>
      <c r="S125" s="88">
        <f t="shared" si="49"/>
        <v>39.662988360465484</v>
      </c>
      <c r="T125" s="132">
        <f t="shared" si="50"/>
        <v>0.183</v>
      </c>
      <c r="U125" s="135">
        <f t="shared" si="51"/>
        <v>7.2583268699651837</v>
      </c>
      <c r="V125" s="88">
        <f t="shared" si="52"/>
        <v>2.4423998768952675</v>
      </c>
      <c r="W125" s="182">
        <f t="shared" si="53"/>
        <v>2.4</v>
      </c>
      <c r="X125" s="133">
        <f>'INFO Luz del Sur'!N73</f>
        <v>1</v>
      </c>
      <c r="Y125" s="135">
        <f t="shared" si="56"/>
        <v>2.4</v>
      </c>
    </row>
    <row r="126" spans="1:25" x14ac:dyDescent="0.25">
      <c r="A126" s="97">
        <f>'INFO Luz del Sur'!A74</f>
        <v>68</v>
      </c>
      <c r="B126" s="98" t="s">
        <v>20</v>
      </c>
      <c r="C126" s="131" t="str">
        <f>'INFO Luz del Sur'!K74</f>
        <v>Poste</v>
      </c>
      <c r="D126" s="120" t="str">
        <f>'INFO Luz del Sur'!L74</f>
        <v>Madera</v>
      </c>
      <c r="E126" s="131">
        <f>'INFO Luz del Sur'!J74</f>
        <v>14</v>
      </c>
      <c r="F126" s="131" t="str">
        <f>'INFO Luz del Sur'!H74</f>
        <v>60 KV</v>
      </c>
      <c r="G126" s="148" t="str">
        <f t="shared" si="54"/>
        <v>MT/AT</v>
      </c>
      <c r="H126" s="120" t="str">
        <f>'INFO Luz del Sur'!D74</f>
        <v>Surco</v>
      </c>
      <c r="I126" s="120" t="str">
        <f>'INFO Luz del Sur'!C74</f>
        <v>Lima</v>
      </c>
      <c r="J126" s="120" t="str">
        <f>'INFO Luz del Sur'!B74</f>
        <v>Lima</v>
      </c>
      <c r="K126" s="120">
        <f>'INFO Luz del Sur'!E74</f>
        <v>0</v>
      </c>
      <c r="L126" s="132" t="str">
        <f>'INFO Luz del Sur'!M74</f>
        <v>EMRE1P75C2</v>
      </c>
      <c r="M126" s="120" t="str">
        <f>INDEX(RESUMEN!$D$17:$D$5475, MATCH(L126,RESUMEN!$C$17:$C$5475,0))</f>
        <v>Estructura de  Suspension Angular (&gt;3°-50°) compuesto por 1 postes de madera tratada 75' Clase 2</v>
      </c>
      <c r="N126" s="95">
        <f>INDEX(RESUMEN!$G$17:$G$5475, MATCH(L126,RESUMEN!$C$17:$C$5475,0))</f>
        <v>1927.2433019071186</v>
      </c>
      <c r="O126" s="133">
        <f t="shared" si="55"/>
        <v>0.84299999999999997</v>
      </c>
      <c r="P126" s="134">
        <f t="shared" si="47"/>
        <v>3551.9094054148195</v>
      </c>
      <c r="Q126" s="87">
        <v>0</v>
      </c>
      <c r="R126" s="133">
        <f t="shared" si="48"/>
        <v>0.13400000000000001</v>
      </c>
      <c r="S126" s="88">
        <f t="shared" si="49"/>
        <v>39.662988360465484</v>
      </c>
      <c r="T126" s="132">
        <f t="shared" si="50"/>
        <v>0.183</v>
      </c>
      <c r="U126" s="135">
        <f t="shared" si="51"/>
        <v>7.2583268699651837</v>
      </c>
      <c r="V126" s="88">
        <f t="shared" si="52"/>
        <v>2.4423998768952675</v>
      </c>
      <c r="W126" s="182">
        <f t="shared" si="53"/>
        <v>2.4</v>
      </c>
      <c r="X126" s="133">
        <f>'INFO Luz del Sur'!N74</f>
        <v>1</v>
      </c>
      <c r="Y126" s="135">
        <f t="shared" si="56"/>
        <v>2.4</v>
      </c>
    </row>
    <row r="127" spans="1:25" x14ac:dyDescent="0.25">
      <c r="A127" s="97">
        <f>'INFO Luz del Sur'!A75</f>
        <v>69</v>
      </c>
      <c r="B127" s="98" t="s">
        <v>20</v>
      </c>
      <c r="C127" s="131" t="str">
        <f>'INFO Luz del Sur'!K75</f>
        <v>Poste</v>
      </c>
      <c r="D127" s="120" t="str">
        <f>'INFO Luz del Sur'!L75</f>
        <v>Madera</v>
      </c>
      <c r="E127" s="131">
        <f>'INFO Luz del Sur'!J75</f>
        <v>14</v>
      </c>
      <c r="F127" s="131" t="str">
        <f>'INFO Luz del Sur'!H75</f>
        <v>60 KV</v>
      </c>
      <c r="G127" s="148" t="str">
        <f t="shared" si="54"/>
        <v>MT/AT</v>
      </c>
      <c r="H127" s="120" t="str">
        <f>'INFO Luz del Sur'!D75</f>
        <v>Surco</v>
      </c>
      <c r="I127" s="120" t="str">
        <f>'INFO Luz del Sur'!C75</f>
        <v>Lima</v>
      </c>
      <c r="J127" s="120" t="str">
        <f>'INFO Luz del Sur'!B75</f>
        <v>Lima</v>
      </c>
      <c r="K127" s="120">
        <f>'INFO Luz del Sur'!E75</f>
        <v>0</v>
      </c>
      <c r="L127" s="132" t="str">
        <f>'INFO Luz del Sur'!M75</f>
        <v>EMRE1P75C2</v>
      </c>
      <c r="M127" s="120" t="str">
        <f>INDEX(RESUMEN!$D$17:$D$5475, MATCH(L127,RESUMEN!$C$17:$C$5475,0))</f>
        <v>Estructura de  Suspension Angular (&gt;3°-50°) compuesto por 1 postes de madera tratada 75' Clase 2</v>
      </c>
      <c r="N127" s="95">
        <f>INDEX(RESUMEN!$G$17:$G$5475, MATCH(L127,RESUMEN!$C$17:$C$5475,0))</f>
        <v>1927.2433019071186</v>
      </c>
      <c r="O127" s="133">
        <f t="shared" si="55"/>
        <v>0.84299999999999997</v>
      </c>
      <c r="P127" s="134">
        <f t="shared" si="47"/>
        <v>3551.9094054148195</v>
      </c>
      <c r="Q127" s="87">
        <v>0</v>
      </c>
      <c r="R127" s="133">
        <f t="shared" si="48"/>
        <v>0.13400000000000001</v>
      </c>
      <c r="S127" s="88">
        <f t="shared" si="49"/>
        <v>39.662988360465484</v>
      </c>
      <c r="T127" s="132">
        <f t="shared" si="50"/>
        <v>0.183</v>
      </c>
      <c r="U127" s="135">
        <f t="shared" si="51"/>
        <v>7.2583268699651837</v>
      </c>
      <c r="V127" s="88">
        <f t="shared" si="52"/>
        <v>2.4423998768952675</v>
      </c>
      <c r="W127" s="182">
        <f t="shared" si="53"/>
        <v>2.4</v>
      </c>
      <c r="X127" s="133">
        <f>'INFO Luz del Sur'!N75</f>
        <v>1</v>
      </c>
      <c r="Y127" s="135">
        <f t="shared" si="56"/>
        <v>2.4</v>
      </c>
    </row>
    <row r="128" spans="1:25" x14ac:dyDescent="0.25">
      <c r="A128" s="97">
        <f>'INFO Luz del Sur'!A76</f>
        <v>70</v>
      </c>
      <c r="B128" s="98" t="s">
        <v>20</v>
      </c>
      <c r="C128" s="131" t="str">
        <f>'INFO Luz del Sur'!K76</f>
        <v>Poste</v>
      </c>
      <c r="D128" s="120" t="str">
        <f>'INFO Luz del Sur'!L76</f>
        <v>Madera</v>
      </c>
      <c r="E128" s="131">
        <f>'INFO Luz del Sur'!J76</f>
        <v>14</v>
      </c>
      <c r="F128" s="131" t="str">
        <f>'INFO Luz del Sur'!H76</f>
        <v>60 KV</v>
      </c>
      <c r="G128" s="148" t="str">
        <f t="shared" si="54"/>
        <v>MT/AT</v>
      </c>
      <c r="H128" s="120" t="str">
        <f>'INFO Luz del Sur'!D76</f>
        <v>Surco</v>
      </c>
      <c r="I128" s="120" t="str">
        <f>'INFO Luz del Sur'!C76</f>
        <v>Lima</v>
      </c>
      <c r="J128" s="120" t="str">
        <f>'INFO Luz del Sur'!B76</f>
        <v>Lima</v>
      </c>
      <c r="K128" s="120">
        <f>'INFO Luz del Sur'!E76</f>
        <v>0</v>
      </c>
      <c r="L128" s="132" t="str">
        <f>'INFO Luz del Sur'!M76</f>
        <v>EMRE1P75C2</v>
      </c>
      <c r="M128" s="120" t="str">
        <f>INDEX(RESUMEN!$D$17:$D$5475, MATCH(L128,RESUMEN!$C$17:$C$5475,0))</f>
        <v>Estructura de  Suspension Angular (&gt;3°-50°) compuesto por 1 postes de madera tratada 75' Clase 2</v>
      </c>
      <c r="N128" s="95">
        <f>INDEX(RESUMEN!$G$17:$G$5475, MATCH(L128,RESUMEN!$C$17:$C$5475,0))</f>
        <v>1927.2433019071186</v>
      </c>
      <c r="O128" s="133">
        <f t="shared" si="55"/>
        <v>0.84299999999999997</v>
      </c>
      <c r="P128" s="134">
        <f t="shared" si="47"/>
        <v>3551.9094054148195</v>
      </c>
      <c r="Q128" s="87">
        <v>0</v>
      </c>
      <c r="R128" s="133">
        <f t="shared" si="48"/>
        <v>0.13400000000000001</v>
      </c>
      <c r="S128" s="88">
        <f t="shared" si="49"/>
        <v>39.662988360465484</v>
      </c>
      <c r="T128" s="132">
        <f t="shared" si="50"/>
        <v>0.183</v>
      </c>
      <c r="U128" s="135">
        <f t="shared" si="51"/>
        <v>7.2583268699651837</v>
      </c>
      <c r="V128" s="88">
        <f t="shared" si="52"/>
        <v>2.4423998768952675</v>
      </c>
      <c r="W128" s="182">
        <f t="shared" si="53"/>
        <v>2.4</v>
      </c>
      <c r="X128" s="133">
        <f>'INFO Luz del Sur'!N76</f>
        <v>1</v>
      </c>
      <c r="Y128" s="135">
        <f t="shared" si="56"/>
        <v>2.4</v>
      </c>
    </row>
    <row r="129" spans="1:25" x14ac:dyDescent="0.25">
      <c r="A129" s="97">
        <f>'INFO Luz del Sur'!A77</f>
        <v>71</v>
      </c>
      <c r="B129" s="98" t="s">
        <v>20</v>
      </c>
      <c r="C129" s="131" t="str">
        <f>'INFO Luz del Sur'!K77</f>
        <v>Poste</v>
      </c>
      <c r="D129" s="120" t="str">
        <f>'INFO Luz del Sur'!L77</f>
        <v>Madera</v>
      </c>
      <c r="E129" s="131">
        <f>'INFO Luz del Sur'!J77</f>
        <v>14</v>
      </c>
      <c r="F129" s="131" t="str">
        <f>'INFO Luz del Sur'!H77</f>
        <v>60 KV</v>
      </c>
      <c r="G129" s="148" t="str">
        <f t="shared" si="54"/>
        <v>MT/AT</v>
      </c>
      <c r="H129" s="120" t="str">
        <f>'INFO Luz del Sur'!D77</f>
        <v>Surco</v>
      </c>
      <c r="I129" s="120" t="str">
        <f>'INFO Luz del Sur'!C77</f>
        <v>Lima</v>
      </c>
      <c r="J129" s="120" t="str">
        <f>'INFO Luz del Sur'!B77</f>
        <v>Lima</v>
      </c>
      <c r="K129" s="120">
        <f>'INFO Luz del Sur'!E77</f>
        <v>0</v>
      </c>
      <c r="L129" s="132" t="str">
        <f>'INFO Luz del Sur'!M77</f>
        <v>EMSU1P60C3</v>
      </c>
      <c r="M129" s="120" t="str">
        <f>INDEX(RESUMEN!$D$17:$D$5475, MATCH(L129,RESUMEN!$C$17:$C$5475,0))</f>
        <v>Estructura de  Suspensión compuesto por 1 postes de madera tratada 60' Clase 3</v>
      </c>
      <c r="N129" s="95">
        <f>INDEX(RESUMEN!$G$17:$G$5475, MATCH(L129,RESUMEN!$C$17:$C$5475,0))</f>
        <v>1371.4481845511427</v>
      </c>
      <c r="O129" s="133">
        <f t="shared" si="55"/>
        <v>0.84299999999999997</v>
      </c>
      <c r="P129" s="134">
        <f t="shared" si="47"/>
        <v>2527.579004127756</v>
      </c>
      <c r="Q129" s="87">
        <v>0</v>
      </c>
      <c r="R129" s="133">
        <f t="shared" si="48"/>
        <v>0.13400000000000001</v>
      </c>
      <c r="S129" s="88">
        <f t="shared" si="49"/>
        <v>28.224632212759943</v>
      </c>
      <c r="T129" s="132">
        <f t="shared" si="50"/>
        <v>0.183</v>
      </c>
      <c r="U129" s="135">
        <f t="shared" si="51"/>
        <v>5.1651076949350694</v>
      </c>
      <c r="V129" s="88">
        <f t="shared" si="52"/>
        <v>1.7380394441123765</v>
      </c>
      <c r="W129" s="182">
        <f t="shared" si="53"/>
        <v>1.7</v>
      </c>
      <c r="X129" s="133">
        <f>'INFO Luz del Sur'!N77</f>
        <v>1</v>
      </c>
      <c r="Y129" s="135">
        <f t="shared" si="56"/>
        <v>1.7</v>
      </c>
    </row>
    <row r="130" spans="1:25" x14ac:dyDescent="0.25">
      <c r="A130" s="97">
        <f>'INFO Luz del Sur'!A78</f>
        <v>72</v>
      </c>
      <c r="B130" s="98" t="s">
        <v>20</v>
      </c>
      <c r="C130" s="131" t="str">
        <f>'INFO Luz del Sur'!K78</f>
        <v>Poste</v>
      </c>
      <c r="D130" s="120" t="str">
        <f>'INFO Luz del Sur'!L78</f>
        <v>Madera</v>
      </c>
      <c r="E130" s="131">
        <f>'INFO Luz del Sur'!J78</f>
        <v>14</v>
      </c>
      <c r="F130" s="131" t="str">
        <f>'INFO Luz del Sur'!H78</f>
        <v>60 KV</v>
      </c>
      <c r="G130" s="148" t="str">
        <f t="shared" si="54"/>
        <v>MT/AT</v>
      </c>
      <c r="H130" s="120" t="str">
        <f>'INFO Luz del Sur'!D78</f>
        <v>Surco</v>
      </c>
      <c r="I130" s="120" t="str">
        <f>'INFO Luz del Sur'!C78</f>
        <v>Lima</v>
      </c>
      <c r="J130" s="120" t="str">
        <f>'INFO Luz del Sur'!B78</f>
        <v>Lima</v>
      </c>
      <c r="K130" s="120">
        <f>'INFO Luz del Sur'!E78</f>
        <v>0</v>
      </c>
      <c r="L130" s="132" t="str">
        <f>'INFO Luz del Sur'!M78</f>
        <v>EMSU1P60C3</v>
      </c>
      <c r="M130" s="120" t="str">
        <f>INDEX(RESUMEN!$D$17:$D$5475, MATCH(L130,RESUMEN!$C$17:$C$5475,0))</f>
        <v>Estructura de  Suspensión compuesto por 1 postes de madera tratada 60' Clase 3</v>
      </c>
      <c r="N130" s="95">
        <f>INDEX(RESUMEN!$G$17:$G$5475, MATCH(L130,RESUMEN!$C$17:$C$5475,0))</f>
        <v>1371.4481845511427</v>
      </c>
      <c r="O130" s="133">
        <f t="shared" si="55"/>
        <v>0.84299999999999997</v>
      </c>
      <c r="P130" s="134">
        <f t="shared" si="47"/>
        <v>2527.579004127756</v>
      </c>
      <c r="Q130" s="87">
        <v>0</v>
      </c>
      <c r="R130" s="133">
        <f t="shared" si="48"/>
        <v>0.13400000000000001</v>
      </c>
      <c r="S130" s="88">
        <f t="shared" si="49"/>
        <v>28.224632212759943</v>
      </c>
      <c r="T130" s="132">
        <f t="shared" si="50"/>
        <v>0.183</v>
      </c>
      <c r="U130" s="135">
        <f t="shared" si="51"/>
        <v>5.1651076949350694</v>
      </c>
      <c r="V130" s="88">
        <f t="shared" si="52"/>
        <v>1.7380394441123765</v>
      </c>
      <c r="W130" s="182">
        <f t="shared" si="53"/>
        <v>1.7</v>
      </c>
      <c r="X130" s="133">
        <f>'INFO Luz del Sur'!N78</f>
        <v>1</v>
      </c>
      <c r="Y130" s="135">
        <f t="shared" si="56"/>
        <v>1.7</v>
      </c>
    </row>
    <row r="131" spans="1:25" x14ac:dyDescent="0.25">
      <c r="A131" s="97">
        <f>'INFO Luz del Sur'!A79</f>
        <v>73</v>
      </c>
      <c r="B131" s="98" t="s">
        <v>20</v>
      </c>
      <c r="C131" s="131" t="str">
        <f>'INFO Luz del Sur'!K79</f>
        <v>Poste</v>
      </c>
      <c r="D131" s="120" t="str">
        <f>'INFO Luz del Sur'!L79</f>
        <v>Madera</v>
      </c>
      <c r="E131" s="131">
        <f>'INFO Luz del Sur'!J79</f>
        <v>14</v>
      </c>
      <c r="F131" s="131" t="str">
        <f>'INFO Luz del Sur'!H79</f>
        <v>60 KV</v>
      </c>
      <c r="G131" s="148" t="str">
        <f t="shared" si="54"/>
        <v>MT/AT</v>
      </c>
      <c r="H131" s="120" t="str">
        <f>'INFO Luz del Sur'!D79</f>
        <v>Surco</v>
      </c>
      <c r="I131" s="120" t="str">
        <f>'INFO Luz del Sur'!C79</f>
        <v>Lima</v>
      </c>
      <c r="J131" s="120" t="str">
        <f>'INFO Luz del Sur'!B79</f>
        <v>Lima</v>
      </c>
      <c r="K131" s="120">
        <f>'INFO Luz del Sur'!E79</f>
        <v>0</v>
      </c>
      <c r="L131" s="132" t="str">
        <f>'INFO Luz del Sur'!M79</f>
        <v>EMSU1P60C3</v>
      </c>
      <c r="M131" s="120" t="str">
        <f>INDEX(RESUMEN!$D$17:$D$5475, MATCH(L131,RESUMEN!$C$17:$C$5475,0))</f>
        <v>Estructura de  Suspensión compuesto por 1 postes de madera tratada 60' Clase 3</v>
      </c>
      <c r="N131" s="95">
        <f>INDEX(RESUMEN!$G$17:$G$5475, MATCH(L131,RESUMEN!$C$17:$C$5475,0))</f>
        <v>1371.4481845511427</v>
      </c>
      <c r="O131" s="133">
        <f t="shared" si="55"/>
        <v>0.84299999999999997</v>
      </c>
      <c r="P131" s="134">
        <f t="shared" si="47"/>
        <v>2527.579004127756</v>
      </c>
      <c r="Q131" s="87">
        <v>0</v>
      </c>
      <c r="R131" s="133">
        <f t="shared" si="48"/>
        <v>0.13400000000000001</v>
      </c>
      <c r="S131" s="88">
        <f t="shared" si="49"/>
        <v>28.224632212759943</v>
      </c>
      <c r="T131" s="132">
        <f t="shared" si="50"/>
        <v>0.183</v>
      </c>
      <c r="U131" s="135">
        <f t="shared" si="51"/>
        <v>5.1651076949350694</v>
      </c>
      <c r="V131" s="88">
        <f t="shared" si="52"/>
        <v>1.7380394441123765</v>
      </c>
      <c r="W131" s="182">
        <f t="shared" si="53"/>
        <v>1.7</v>
      </c>
      <c r="X131" s="133">
        <f>'INFO Luz del Sur'!N79</f>
        <v>1</v>
      </c>
      <c r="Y131" s="135">
        <f t="shared" si="56"/>
        <v>1.7</v>
      </c>
    </row>
    <row r="132" spans="1:25" x14ac:dyDescent="0.25">
      <c r="A132" s="97">
        <f>'INFO Luz del Sur'!A80</f>
        <v>74</v>
      </c>
      <c r="B132" s="98" t="s">
        <v>20</v>
      </c>
      <c r="C132" s="131" t="str">
        <f>'INFO Luz del Sur'!K80</f>
        <v>Poste</v>
      </c>
      <c r="D132" s="120" t="str">
        <f>'INFO Luz del Sur'!L80</f>
        <v>Madera</v>
      </c>
      <c r="E132" s="131">
        <f>'INFO Luz del Sur'!J80</f>
        <v>14</v>
      </c>
      <c r="F132" s="131" t="str">
        <f>'INFO Luz del Sur'!H80</f>
        <v>60 KV</v>
      </c>
      <c r="G132" s="148" t="str">
        <f t="shared" si="54"/>
        <v>MT/AT</v>
      </c>
      <c r="H132" s="120" t="str">
        <f>'INFO Luz del Sur'!D80</f>
        <v>Surco</v>
      </c>
      <c r="I132" s="120" t="str">
        <f>'INFO Luz del Sur'!C80</f>
        <v>Lima</v>
      </c>
      <c r="J132" s="120" t="str">
        <f>'INFO Luz del Sur'!B80</f>
        <v>Lima</v>
      </c>
      <c r="K132" s="120">
        <f>'INFO Luz del Sur'!E80</f>
        <v>0</v>
      </c>
      <c r="L132" s="132" t="str">
        <f>'INFO Luz del Sur'!M80</f>
        <v>EMSU1P60C3</v>
      </c>
      <c r="M132" s="120" t="str">
        <f>INDEX(RESUMEN!$D$17:$D$5475, MATCH(L132,RESUMEN!$C$17:$C$5475,0))</f>
        <v>Estructura de  Suspensión compuesto por 1 postes de madera tratada 60' Clase 3</v>
      </c>
      <c r="N132" s="95">
        <f>INDEX(RESUMEN!$G$17:$G$5475, MATCH(L132,RESUMEN!$C$17:$C$5475,0))</f>
        <v>1371.4481845511427</v>
      </c>
      <c r="O132" s="133">
        <f t="shared" si="55"/>
        <v>0.84299999999999997</v>
      </c>
      <c r="P132" s="134">
        <f t="shared" si="47"/>
        <v>2527.579004127756</v>
      </c>
      <c r="Q132" s="87">
        <v>0</v>
      </c>
      <c r="R132" s="133">
        <f t="shared" si="48"/>
        <v>0.13400000000000001</v>
      </c>
      <c r="S132" s="88">
        <f t="shared" si="49"/>
        <v>28.224632212759943</v>
      </c>
      <c r="T132" s="132">
        <f t="shared" si="50"/>
        <v>0.183</v>
      </c>
      <c r="U132" s="135">
        <f t="shared" si="51"/>
        <v>5.1651076949350694</v>
      </c>
      <c r="V132" s="88">
        <f t="shared" si="52"/>
        <v>1.7380394441123765</v>
      </c>
      <c r="W132" s="182">
        <f t="shared" si="53"/>
        <v>1.7</v>
      </c>
      <c r="X132" s="133">
        <f>'INFO Luz del Sur'!N80</f>
        <v>1</v>
      </c>
      <c r="Y132" s="135">
        <f t="shared" si="56"/>
        <v>1.7</v>
      </c>
    </row>
    <row r="133" spans="1:25" x14ac:dyDescent="0.25">
      <c r="A133" s="97">
        <f>'INFO Luz del Sur'!A81</f>
        <v>75</v>
      </c>
      <c r="B133" s="98" t="s">
        <v>20</v>
      </c>
      <c r="C133" s="131" t="str">
        <f>'INFO Luz del Sur'!K81</f>
        <v>Poste</v>
      </c>
      <c r="D133" s="120" t="str">
        <f>'INFO Luz del Sur'!L81</f>
        <v>Madera</v>
      </c>
      <c r="E133" s="131">
        <f>'INFO Luz del Sur'!J81</f>
        <v>14</v>
      </c>
      <c r="F133" s="131" t="str">
        <f>'INFO Luz del Sur'!H81</f>
        <v>60 KV</v>
      </c>
      <c r="G133" s="148" t="str">
        <f t="shared" si="54"/>
        <v>MT/AT</v>
      </c>
      <c r="H133" s="120" t="str">
        <f>'INFO Luz del Sur'!D81</f>
        <v>Surco</v>
      </c>
      <c r="I133" s="120" t="str">
        <f>'INFO Luz del Sur'!C81</f>
        <v>Lima</v>
      </c>
      <c r="J133" s="120" t="str">
        <f>'INFO Luz del Sur'!B81</f>
        <v>Lima</v>
      </c>
      <c r="K133" s="120">
        <f>'INFO Luz del Sur'!E81</f>
        <v>0</v>
      </c>
      <c r="L133" s="132" t="str">
        <f>'INFO Luz del Sur'!M81</f>
        <v>EMRE1P75C2</v>
      </c>
      <c r="M133" s="120" t="str">
        <f>INDEX(RESUMEN!$D$17:$D$5475, MATCH(L133,RESUMEN!$C$17:$C$5475,0))</f>
        <v>Estructura de  Suspension Angular (&gt;3°-50°) compuesto por 1 postes de madera tratada 75' Clase 2</v>
      </c>
      <c r="N133" s="95">
        <f>INDEX(RESUMEN!$G$17:$G$5475, MATCH(L133,RESUMEN!$C$17:$C$5475,0))</f>
        <v>1927.2433019071186</v>
      </c>
      <c r="O133" s="133">
        <f t="shared" si="55"/>
        <v>0.84299999999999997</v>
      </c>
      <c r="P133" s="134">
        <f t="shared" si="47"/>
        <v>3551.9094054148195</v>
      </c>
      <c r="Q133" s="87">
        <v>0</v>
      </c>
      <c r="R133" s="133">
        <f t="shared" si="48"/>
        <v>0.13400000000000001</v>
      </c>
      <c r="S133" s="88">
        <f t="shared" si="49"/>
        <v>39.662988360465484</v>
      </c>
      <c r="T133" s="132">
        <f t="shared" si="50"/>
        <v>0.183</v>
      </c>
      <c r="U133" s="135">
        <f t="shared" si="51"/>
        <v>7.2583268699651837</v>
      </c>
      <c r="V133" s="88">
        <f t="shared" si="52"/>
        <v>2.4423998768952675</v>
      </c>
      <c r="W133" s="182">
        <f t="shared" si="53"/>
        <v>2.4</v>
      </c>
      <c r="X133" s="133">
        <f>'INFO Luz del Sur'!N81</f>
        <v>1</v>
      </c>
      <c r="Y133" s="135">
        <f t="shared" si="56"/>
        <v>2.4</v>
      </c>
    </row>
    <row r="134" spans="1:25" x14ac:dyDescent="0.25">
      <c r="A134" s="97">
        <f>'INFO Luz del Sur'!A82</f>
        <v>76</v>
      </c>
      <c r="B134" s="98" t="s">
        <v>20</v>
      </c>
      <c r="C134" s="131" t="str">
        <f>'INFO Luz del Sur'!K82</f>
        <v>Poste</v>
      </c>
      <c r="D134" s="120" t="str">
        <f>'INFO Luz del Sur'!L82</f>
        <v>Madera</v>
      </c>
      <c r="E134" s="131">
        <f>'INFO Luz del Sur'!J82</f>
        <v>14</v>
      </c>
      <c r="F134" s="131" t="str">
        <f>'INFO Luz del Sur'!H82</f>
        <v>60 KV</v>
      </c>
      <c r="G134" s="148" t="str">
        <f t="shared" si="54"/>
        <v>MT/AT</v>
      </c>
      <c r="H134" s="120" t="str">
        <f>'INFO Luz del Sur'!D82</f>
        <v>Surco</v>
      </c>
      <c r="I134" s="120" t="str">
        <f>'INFO Luz del Sur'!C82</f>
        <v>Lima</v>
      </c>
      <c r="J134" s="120" t="str">
        <f>'INFO Luz del Sur'!B82</f>
        <v>Lima</v>
      </c>
      <c r="K134" s="120">
        <f>'INFO Luz del Sur'!E82</f>
        <v>0</v>
      </c>
      <c r="L134" s="132" t="str">
        <f>'INFO Luz del Sur'!M82</f>
        <v>EMRE1P75C2</v>
      </c>
      <c r="M134" s="120" t="str">
        <f>INDEX(RESUMEN!$D$17:$D$5475, MATCH(L134,RESUMEN!$C$17:$C$5475,0))</f>
        <v>Estructura de  Suspension Angular (&gt;3°-50°) compuesto por 1 postes de madera tratada 75' Clase 2</v>
      </c>
      <c r="N134" s="95">
        <f>INDEX(RESUMEN!$G$17:$G$5475, MATCH(L134,RESUMEN!$C$17:$C$5475,0))</f>
        <v>1927.2433019071186</v>
      </c>
      <c r="O134" s="133">
        <f t="shared" si="55"/>
        <v>0.84299999999999997</v>
      </c>
      <c r="P134" s="134">
        <f t="shared" si="47"/>
        <v>3551.9094054148195</v>
      </c>
      <c r="Q134" s="87">
        <v>0</v>
      </c>
      <c r="R134" s="133">
        <f t="shared" si="48"/>
        <v>0.13400000000000001</v>
      </c>
      <c r="S134" s="88">
        <f t="shared" si="49"/>
        <v>39.662988360465484</v>
      </c>
      <c r="T134" s="132">
        <f t="shared" si="50"/>
        <v>0.183</v>
      </c>
      <c r="U134" s="135">
        <f t="shared" si="51"/>
        <v>7.2583268699651837</v>
      </c>
      <c r="V134" s="88">
        <f t="shared" si="52"/>
        <v>2.4423998768952675</v>
      </c>
      <c r="W134" s="182">
        <f t="shared" si="53"/>
        <v>2.4</v>
      </c>
      <c r="X134" s="133">
        <f>'INFO Luz del Sur'!N82</f>
        <v>1</v>
      </c>
      <c r="Y134" s="135">
        <f t="shared" si="56"/>
        <v>2.4</v>
      </c>
    </row>
    <row r="135" spans="1:25" x14ac:dyDescent="0.25">
      <c r="A135" s="97">
        <f>'INFO Luz del Sur'!A83</f>
        <v>77</v>
      </c>
      <c r="B135" s="98" t="s">
        <v>20</v>
      </c>
      <c r="C135" s="131" t="str">
        <f>'INFO Luz del Sur'!K83</f>
        <v>Poste</v>
      </c>
      <c r="D135" s="120" t="str">
        <f>'INFO Luz del Sur'!L83</f>
        <v>Madera</v>
      </c>
      <c r="E135" s="131">
        <f>'INFO Luz del Sur'!J83</f>
        <v>14</v>
      </c>
      <c r="F135" s="131" t="str">
        <f>'INFO Luz del Sur'!H83</f>
        <v>60 KV</v>
      </c>
      <c r="G135" s="148" t="str">
        <f t="shared" si="54"/>
        <v>MT/AT</v>
      </c>
      <c r="H135" s="120" t="str">
        <f>'INFO Luz del Sur'!D83</f>
        <v>San Bartolome</v>
      </c>
      <c r="I135" s="120" t="str">
        <f>'INFO Luz del Sur'!C83</f>
        <v>Lima</v>
      </c>
      <c r="J135" s="120" t="str">
        <f>'INFO Luz del Sur'!B83</f>
        <v>Lima</v>
      </c>
      <c r="K135" s="120">
        <f>'INFO Luz del Sur'!E83</f>
        <v>0</v>
      </c>
      <c r="L135" s="132" t="str">
        <f>'INFO Luz del Sur'!M83</f>
        <v>EMSU1P60C3</v>
      </c>
      <c r="M135" s="120" t="str">
        <f>INDEX(RESUMEN!$D$17:$D$5475, MATCH(L135,RESUMEN!$C$17:$C$5475,0))</f>
        <v>Estructura de  Suspensión compuesto por 1 postes de madera tratada 60' Clase 3</v>
      </c>
      <c r="N135" s="95">
        <f>INDEX(RESUMEN!$G$17:$G$5475, MATCH(L135,RESUMEN!$C$17:$C$5475,0))</f>
        <v>1371.4481845511427</v>
      </c>
      <c r="O135" s="133">
        <f t="shared" si="55"/>
        <v>0.84299999999999997</v>
      </c>
      <c r="P135" s="134">
        <f t="shared" si="47"/>
        <v>2527.579004127756</v>
      </c>
      <c r="Q135" s="87">
        <v>0</v>
      </c>
      <c r="R135" s="133">
        <f t="shared" si="48"/>
        <v>0.13400000000000001</v>
      </c>
      <c r="S135" s="88">
        <f t="shared" si="49"/>
        <v>28.224632212759943</v>
      </c>
      <c r="T135" s="132">
        <f t="shared" si="50"/>
        <v>0.183</v>
      </c>
      <c r="U135" s="135">
        <f t="shared" si="51"/>
        <v>5.1651076949350694</v>
      </c>
      <c r="V135" s="88">
        <f t="shared" si="52"/>
        <v>1.7380394441123765</v>
      </c>
      <c r="W135" s="182">
        <f t="shared" si="53"/>
        <v>1.7</v>
      </c>
      <c r="X135" s="133">
        <f>'INFO Luz del Sur'!N83</f>
        <v>1</v>
      </c>
      <c r="Y135" s="135">
        <f t="shared" si="56"/>
        <v>1.7</v>
      </c>
    </row>
    <row r="136" spans="1:25" x14ac:dyDescent="0.25">
      <c r="A136" s="97">
        <f>'INFO Luz del Sur'!A84</f>
        <v>78</v>
      </c>
      <c r="B136" s="98" t="s">
        <v>20</v>
      </c>
      <c r="C136" s="131" t="str">
        <f>'INFO Luz del Sur'!K84</f>
        <v>Poste</v>
      </c>
      <c r="D136" s="120" t="str">
        <f>'INFO Luz del Sur'!L84</f>
        <v>Madera</v>
      </c>
      <c r="E136" s="131">
        <f>'INFO Luz del Sur'!J84</f>
        <v>14</v>
      </c>
      <c r="F136" s="131" t="str">
        <f>'INFO Luz del Sur'!H84</f>
        <v>60 KV</v>
      </c>
      <c r="G136" s="148" t="str">
        <f t="shared" si="54"/>
        <v>MT/AT</v>
      </c>
      <c r="H136" s="120" t="str">
        <f>'INFO Luz del Sur'!D84</f>
        <v>San Bartolome</v>
      </c>
      <c r="I136" s="120" t="str">
        <f>'INFO Luz del Sur'!C84</f>
        <v>Lima</v>
      </c>
      <c r="J136" s="120" t="str">
        <f>'INFO Luz del Sur'!B84</f>
        <v>Lima</v>
      </c>
      <c r="K136" s="120">
        <f>'INFO Luz del Sur'!E84</f>
        <v>0</v>
      </c>
      <c r="L136" s="132" t="str">
        <f>'INFO Luz del Sur'!M84</f>
        <v>EMRE1P75C2</v>
      </c>
      <c r="M136" s="120" t="str">
        <f>INDEX(RESUMEN!$D$17:$D$5475, MATCH(L136,RESUMEN!$C$17:$C$5475,0))</f>
        <v>Estructura de  Suspension Angular (&gt;3°-50°) compuesto por 1 postes de madera tratada 75' Clase 2</v>
      </c>
      <c r="N136" s="95">
        <f>INDEX(RESUMEN!$G$17:$G$5475, MATCH(L136,RESUMEN!$C$17:$C$5475,0))</f>
        <v>1927.2433019071186</v>
      </c>
      <c r="O136" s="133">
        <f t="shared" si="55"/>
        <v>0.84299999999999997</v>
      </c>
      <c r="P136" s="134">
        <f t="shared" si="47"/>
        <v>3551.9094054148195</v>
      </c>
      <c r="Q136" s="87">
        <v>0</v>
      </c>
      <c r="R136" s="133">
        <f t="shared" si="48"/>
        <v>0.13400000000000001</v>
      </c>
      <c r="S136" s="88">
        <f t="shared" si="49"/>
        <v>39.662988360465484</v>
      </c>
      <c r="T136" s="132">
        <f t="shared" si="50"/>
        <v>0.183</v>
      </c>
      <c r="U136" s="135">
        <f t="shared" si="51"/>
        <v>7.2583268699651837</v>
      </c>
      <c r="V136" s="88">
        <f t="shared" si="52"/>
        <v>2.4423998768952675</v>
      </c>
      <c r="W136" s="182">
        <f t="shared" si="53"/>
        <v>2.4</v>
      </c>
      <c r="X136" s="133">
        <f>'INFO Luz del Sur'!N84</f>
        <v>1</v>
      </c>
      <c r="Y136" s="135">
        <f t="shared" si="56"/>
        <v>2.4</v>
      </c>
    </row>
    <row r="137" spans="1:25" x14ac:dyDescent="0.25">
      <c r="A137" s="97">
        <f>'INFO Luz del Sur'!A85</f>
        <v>79</v>
      </c>
      <c r="B137" s="98" t="s">
        <v>20</v>
      </c>
      <c r="C137" s="131" t="str">
        <f>'INFO Luz del Sur'!K85</f>
        <v>Poste</v>
      </c>
      <c r="D137" s="120" t="str">
        <f>'INFO Luz del Sur'!L85</f>
        <v>Madera</v>
      </c>
      <c r="E137" s="131">
        <f>'INFO Luz del Sur'!J85</f>
        <v>14</v>
      </c>
      <c r="F137" s="131" t="str">
        <f>'INFO Luz del Sur'!H85</f>
        <v>60 KV</v>
      </c>
      <c r="G137" s="148" t="str">
        <f t="shared" si="54"/>
        <v>MT/AT</v>
      </c>
      <c r="H137" s="120" t="str">
        <f>'INFO Luz del Sur'!D85</f>
        <v>San Bartolome</v>
      </c>
      <c r="I137" s="120" t="str">
        <f>'INFO Luz del Sur'!C85</f>
        <v>Lima</v>
      </c>
      <c r="J137" s="120" t="str">
        <f>'INFO Luz del Sur'!B85</f>
        <v>Lima</v>
      </c>
      <c r="K137" s="120">
        <f>'INFO Luz del Sur'!E85</f>
        <v>0</v>
      </c>
      <c r="L137" s="132" t="str">
        <f>'INFO Luz del Sur'!M85</f>
        <v>EMRE1P75C2</v>
      </c>
      <c r="M137" s="120" t="str">
        <f>INDEX(RESUMEN!$D$17:$D$5475, MATCH(L137,RESUMEN!$C$17:$C$5475,0))</f>
        <v>Estructura de  Suspension Angular (&gt;3°-50°) compuesto por 1 postes de madera tratada 75' Clase 2</v>
      </c>
      <c r="N137" s="95">
        <f>INDEX(RESUMEN!$G$17:$G$5475, MATCH(L137,RESUMEN!$C$17:$C$5475,0))</f>
        <v>1927.2433019071186</v>
      </c>
      <c r="O137" s="133">
        <f t="shared" si="55"/>
        <v>0.84299999999999997</v>
      </c>
      <c r="P137" s="134">
        <f t="shared" si="47"/>
        <v>3551.9094054148195</v>
      </c>
      <c r="Q137" s="87">
        <v>0</v>
      </c>
      <c r="R137" s="133">
        <f t="shared" si="48"/>
        <v>0.13400000000000001</v>
      </c>
      <c r="S137" s="88">
        <f t="shared" si="49"/>
        <v>39.662988360465484</v>
      </c>
      <c r="T137" s="132">
        <f t="shared" si="50"/>
        <v>0.183</v>
      </c>
      <c r="U137" s="135">
        <f t="shared" si="51"/>
        <v>7.2583268699651837</v>
      </c>
      <c r="V137" s="88">
        <f t="shared" si="52"/>
        <v>2.4423998768952675</v>
      </c>
      <c r="W137" s="182">
        <f t="shared" si="53"/>
        <v>2.4</v>
      </c>
      <c r="X137" s="133">
        <f>'INFO Luz del Sur'!N85</f>
        <v>1</v>
      </c>
      <c r="Y137" s="135">
        <f t="shared" si="56"/>
        <v>2.4</v>
      </c>
    </row>
    <row r="138" spans="1:25" x14ac:dyDescent="0.25">
      <c r="A138" s="97">
        <f>'INFO Luz del Sur'!A86</f>
        <v>80</v>
      </c>
      <c r="B138" s="98" t="s">
        <v>20</v>
      </c>
      <c r="C138" s="131" t="str">
        <f>'INFO Luz del Sur'!K86</f>
        <v>Poste</v>
      </c>
      <c r="D138" s="120" t="str">
        <f>'INFO Luz del Sur'!L86</f>
        <v>Madera</v>
      </c>
      <c r="E138" s="131">
        <f>'INFO Luz del Sur'!J86</f>
        <v>14</v>
      </c>
      <c r="F138" s="131" t="str">
        <f>'INFO Luz del Sur'!H86</f>
        <v>60 KV</v>
      </c>
      <c r="G138" s="148" t="str">
        <f t="shared" si="54"/>
        <v>MT/AT</v>
      </c>
      <c r="H138" s="120" t="str">
        <f>'INFO Luz del Sur'!D86</f>
        <v>San Bartolome</v>
      </c>
      <c r="I138" s="120" t="str">
        <f>'INFO Luz del Sur'!C86</f>
        <v>Lima</v>
      </c>
      <c r="J138" s="120" t="str">
        <f>'INFO Luz del Sur'!B86</f>
        <v>Lima</v>
      </c>
      <c r="K138" s="120">
        <f>'INFO Luz del Sur'!E86</f>
        <v>0</v>
      </c>
      <c r="L138" s="132" t="str">
        <f>'INFO Luz del Sur'!M86</f>
        <v>EMRE1P75C2</v>
      </c>
      <c r="M138" s="120" t="str">
        <f>INDEX(RESUMEN!$D$17:$D$5475, MATCH(L138,RESUMEN!$C$17:$C$5475,0))</f>
        <v>Estructura de  Suspension Angular (&gt;3°-50°) compuesto por 1 postes de madera tratada 75' Clase 2</v>
      </c>
      <c r="N138" s="95">
        <f>INDEX(RESUMEN!$G$17:$G$5475, MATCH(L138,RESUMEN!$C$17:$C$5475,0))</f>
        <v>1927.2433019071186</v>
      </c>
      <c r="O138" s="133">
        <f t="shared" si="55"/>
        <v>0.84299999999999997</v>
      </c>
      <c r="P138" s="134">
        <f t="shared" ref="P138:P201" si="57">N138*(O138+1)</f>
        <v>3551.9094054148195</v>
      </c>
      <c r="Q138" s="87">
        <v>0</v>
      </c>
      <c r="R138" s="133">
        <f t="shared" si="48"/>
        <v>0.13400000000000001</v>
      </c>
      <c r="S138" s="88">
        <f t="shared" si="49"/>
        <v>39.662988360465484</v>
      </c>
      <c r="T138" s="132">
        <f t="shared" si="50"/>
        <v>0.183</v>
      </c>
      <c r="U138" s="135">
        <f t="shared" si="51"/>
        <v>7.2583268699651837</v>
      </c>
      <c r="V138" s="88">
        <f t="shared" si="52"/>
        <v>2.4423998768952675</v>
      </c>
      <c r="W138" s="182">
        <f t="shared" si="53"/>
        <v>2.4</v>
      </c>
      <c r="X138" s="133">
        <f>'INFO Luz del Sur'!N86</f>
        <v>1</v>
      </c>
      <c r="Y138" s="135">
        <f t="shared" si="56"/>
        <v>2.4</v>
      </c>
    </row>
    <row r="139" spans="1:25" x14ac:dyDescent="0.25">
      <c r="A139" s="97">
        <f>'INFO Luz del Sur'!A87</f>
        <v>81</v>
      </c>
      <c r="B139" s="98" t="s">
        <v>20</v>
      </c>
      <c r="C139" s="131" t="str">
        <f>'INFO Luz del Sur'!K87</f>
        <v>Torre</v>
      </c>
      <c r="D139" s="120" t="str">
        <f>'INFO Luz del Sur'!L87</f>
        <v>Metálico</v>
      </c>
      <c r="E139" s="131">
        <f>'INFO Luz del Sur'!J87</f>
        <v>18</v>
      </c>
      <c r="F139" s="131" t="str">
        <f>'INFO Luz del Sur'!H87</f>
        <v>60 KV</v>
      </c>
      <c r="G139" s="148" t="str">
        <f t="shared" si="54"/>
        <v>MT/AT</v>
      </c>
      <c r="H139" s="120" t="str">
        <f>'INFO Luz del Sur'!D87</f>
        <v>Santa Cruz de Cocachacra</v>
      </c>
      <c r="I139" s="120" t="str">
        <f>'INFO Luz del Sur'!C87</f>
        <v>Lima</v>
      </c>
      <c r="J139" s="120" t="str">
        <f>'INFO Luz del Sur'!B87</f>
        <v>Lima</v>
      </c>
      <c r="K139" s="120">
        <f>'INFO Luz del Sur'!E87</f>
        <v>0</v>
      </c>
      <c r="L139" s="132" t="str">
        <f>'INFO Luz del Sur'!M87</f>
        <v>TA060SIR0D1C1240R+3</v>
      </c>
      <c r="M139" s="120" t="str">
        <f>INDEX(RESUMEN!$D$17:$D$5475, MATCH(L139,RESUMEN!$C$17:$C$5475,0))</f>
        <v>Torre de anclaje, retención intermedia y terminal (15°) Tipo R2+3</v>
      </c>
      <c r="N139" s="95">
        <f>INDEX(RESUMEN!$G$17:$G$5475, MATCH(L139,RESUMEN!$C$17:$C$5475,0))</f>
        <v>15480.457667929655</v>
      </c>
      <c r="O139" s="133">
        <f t="shared" si="55"/>
        <v>0.84299999999999997</v>
      </c>
      <c r="P139" s="134">
        <f t="shared" si="57"/>
        <v>28530.483481994353</v>
      </c>
      <c r="Q139" s="87">
        <v>0</v>
      </c>
      <c r="R139" s="133">
        <f t="shared" ref="R139:R202" si="58">IF(G139="BT", ($R$2), ($R$3))</f>
        <v>0.13400000000000001</v>
      </c>
      <c r="S139" s="88">
        <f t="shared" ref="S139:S202" si="59">(P139*R139)/12</f>
        <v>318.59039888227034</v>
      </c>
      <c r="T139" s="132">
        <f t="shared" ref="T139:T202" si="60">IF(G139="BT", ($T$2), ($T$3))</f>
        <v>0.183</v>
      </c>
      <c r="U139" s="135">
        <f t="shared" ref="U139:U202" si="61">S139*T139</f>
        <v>58.302042995455473</v>
      </c>
      <c r="V139" s="88">
        <f t="shared" ref="V139:V202" si="62">(U139*(1/3)*(1+$X$2))+Q139</f>
        <v>19.618419669700835</v>
      </c>
      <c r="W139" s="182">
        <f t="shared" ref="W139:W202" si="63">ROUND(V139,1)</f>
        <v>19.600000000000001</v>
      </c>
      <c r="X139" s="133">
        <f>'INFO Luz del Sur'!N87</f>
        <v>1</v>
      </c>
      <c r="Y139" s="135">
        <f t="shared" si="56"/>
        <v>19.600000000000001</v>
      </c>
    </row>
    <row r="140" spans="1:25" x14ac:dyDescent="0.25">
      <c r="A140" s="97">
        <f>'INFO Luz del Sur'!A88</f>
        <v>82</v>
      </c>
      <c r="B140" s="98" t="s">
        <v>20</v>
      </c>
      <c r="C140" s="131" t="str">
        <f>'INFO Luz del Sur'!K88</f>
        <v>Poste</v>
      </c>
      <c r="D140" s="120" t="str">
        <f>'INFO Luz del Sur'!L88</f>
        <v>Madera</v>
      </c>
      <c r="E140" s="131">
        <f>'INFO Luz del Sur'!J88</f>
        <v>14</v>
      </c>
      <c r="F140" s="131" t="str">
        <f>'INFO Luz del Sur'!H88</f>
        <v>60 KV</v>
      </c>
      <c r="G140" s="148" t="str">
        <f t="shared" si="54"/>
        <v>MT/AT</v>
      </c>
      <c r="H140" s="120" t="str">
        <f>'INFO Luz del Sur'!D88</f>
        <v>San Bartolome</v>
      </c>
      <c r="I140" s="120" t="str">
        <f>'INFO Luz del Sur'!C88</f>
        <v>Lima</v>
      </c>
      <c r="J140" s="120" t="str">
        <f>'INFO Luz del Sur'!B88</f>
        <v>Lima</v>
      </c>
      <c r="K140" s="120">
        <f>'INFO Luz del Sur'!E88</f>
        <v>0</v>
      </c>
      <c r="L140" s="132" t="str">
        <f>'INFO Luz del Sur'!M88</f>
        <v>EMSU1P95C4</v>
      </c>
      <c r="M140" s="120" t="str">
        <f>INDEX(RESUMEN!$D$17:$D$5475, MATCH(L140,RESUMEN!$C$17:$C$5475,0))</f>
        <v>Estructura de  Suspensión compuesto por 1 postes de madera tratada 95' Clase 4</v>
      </c>
      <c r="N140" s="95">
        <f>INDEX(RESUMEN!$G$17:$G$5475, MATCH(L140,RESUMEN!$C$17:$C$5475,0))</f>
        <v>2450.7864080016525</v>
      </c>
      <c r="O140" s="133">
        <f t="shared" si="55"/>
        <v>0.84299999999999997</v>
      </c>
      <c r="P140" s="134">
        <f t="shared" si="57"/>
        <v>4516.7993499470458</v>
      </c>
      <c r="Q140" s="87">
        <v>0</v>
      </c>
      <c r="R140" s="133">
        <f t="shared" si="58"/>
        <v>0.13400000000000001</v>
      </c>
      <c r="S140" s="88">
        <f t="shared" si="59"/>
        <v>50.437592741075349</v>
      </c>
      <c r="T140" s="132">
        <f t="shared" si="60"/>
        <v>0.183</v>
      </c>
      <c r="U140" s="135">
        <f t="shared" si="61"/>
        <v>9.2300794716167882</v>
      </c>
      <c r="V140" s="88">
        <f t="shared" si="62"/>
        <v>3.1058872614975681</v>
      </c>
      <c r="W140" s="182">
        <f t="shared" si="63"/>
        <v>3.1</v>
      </c>
      <c r="X140" s="133">
        <f>'INFO Luz del Sur'!N88</f>
        <v>1</v>
      </c>
      <c r="Y140" s="135">
        <f t="shared" si="56"/>
        <v>3.1</v>
      </c>
    </row>
    <row r="141" spans="1:25" x14ac:dyDescent="0.25">
      <c r="A141" s="97">
        <f>'INFO Luz del Sur'!A89</f>
        <v>83</v>
      </c>
      <c r="B141" s="98" t="s">
        <v>20</v>
      </c>
      <c r="C141" s="131" t="str">
        <f>'INFO Luz del Sur'!K89</f>
        <v>Poste</v>
      </c>
      <c r="D141" s="120" t="str">
        <f>'INFO Luz del Sur'!L89</f>
        <v>Madera</v>
      </c>
      <c r="E141" s="131">
        <f>'INFO Luz del Sur'!J89</f>
        <v>14</v>
      </c>
      <c r="F141" s="131" t="str">
        <f>'INFO Luz del Sur'!H89</f>
        <v>60 KV</v>
      </c>
      <c r="G141" s="148" t="str">
        <f t="shared" si="54"/>
        <v>MT/AT</v>
      </c>
      <c r="H141" s="120" t="str">
        <f>'INFO Luz del Sur'!D89</f>
        <v>San Bartolome</v>
      </c>
      <c r="I141" s="120" t="str">
        <f>'INFO Luz del Sur'!C89</f>
        <v>Lima</v>
      </c>
      <c r="J141" s="120" t="str">
        <f>'INFO Luz del Sur'!B89</f>
        <v>Lima</v>
      </c>
      <c r="K141" s="120">
        <f>'INFO Luz del Sur'!E89</f>
        <v>0</v>
      </c>
      <c r="L141" s="132" t="str">
        <f>'INFO Luz del Sur'!M89</f>
        <v>EMSU1P95C4</v>
      </c>
      <c r="M141" s="120" t="str">
        <f>INDEX(RESUMEN!$D$17:$D$5475, MATCH(L141,RESUMEN!$C$17:$C$5475,0))</f>
        <v>Estructura de  Suspensión compuesto por 1 postes de madera tratada 95' Clase 4</v>
      </c>
      <c r="N141" s="95">
        <f>INDEX(RESUMEN!$G$17:$G$5475, MATCH(L141,RESUMEN!$C$17:$C$5475,0))</f>
        <v>2450.7864080016525</v>
      </c>
      <c r="O141" s="133">
        <f t="shared" si="55"/>
        <v>0.84299999999999997</v>
      </c>
      <c r="P141" s="134">
        <f t="shared" si="57"/>
        <v>4516.7993499470458</v>
      </c>
      <c r="Q141" s="87">
        <v>0</v>
      </c>
      <c r="R141" s="133">
        <f t="shared" si="58"/>
        <v>0.13400000000000001</v>
      </c>
      <c r="S141" s="88">
        <f t="shared" si="59"/>
        <v>50.437592741075349</v>
      </c>
      <c r="T141" s="132">
        <f t="shared" si="60"/>
        <v>0.183</v>
      </c>
      <c r="U141" s="135">
        <f t="shared" si="61"/>
        <v>9.2300794716167882</v>
      </c>
      <c r="V141" s="88">
        <f t="shared" si="62"/>
        <v>3.1058872614975681</v>
      </c>
      <c r="W141" s="182">
        <f t="shared" si="63"/>
        <v>3.1</v>
      </c>
      <c r="X141" s="133">
        <f>'INFO Luz del Sur'!N89</f>
        <v>1</v>
      </c>
      <c r="Y141" s="135">
        <f t="shared" si="56"/>
        <v>3.1</v>
      </c>
    </row>
    <row r="142" spans="1:25" x14ac:dyDescent="0.25">
      <c r="A142" s="97">
        <f>'INFO Luz del Sur'!A90</f>
        <v>84</v>
      </c>
      <c r="B142" s="98" t="s">
        <v>20</v>
      </c>
      <c r="C142" s="131" t="str">
        <f>'INFO Luz del Sur'!K90</f>
        <v>Poste</v>
      </c>
      <c r="D142" s="120" t="str">
        <f>'INFO Luz del Sur'!L90</f>
        <v>Madera</v>
      </c>
      <c r="E142" s="131">
        <f>'INFO Luz del Sur'!J90</f>
        <v>14</v>
      </c>
      <c r="F142" s="131" t="str">
        <f>'INFO Luz del Sur'!H90</f>
        <v>60 KV</v>
      </c>
      <c r="G142" s="148" t="str">
        <f t="shared" si="54"/>
        <v>MT/AT</v>
      </c>
      <c r="H142" s="120" t="str">
        <f>'INFO Luz del Sur'!D90</f>
        <v>Santa Cruz de Cocachacra</v>
      </c>
      <c r="I142" s="120" t="str">
        <f>'INFO Luz del Sur'!C90</f>
        <v>Lima</v>
      </c>
      <c r="J142" s="120" t="str">
        <f>'INFO Luz del Sur'!B90</f>
        <v>Lima</v>
      </c>
      <c r="K142" s="120">
        <f>'INFO Luz del Sur'!E90</f>
        <v>0</v>
      </c>
      <c r="L142" s="132" t="str">
        <f>'INFO Luz del Sur'!M90</f>
        <v>EMRE1P75C2</v>
      </c>
      <c r="M142" s="120" t="str">
        <f>INDEX(RESUMEN!$D$17:$D$5475, MATCH(L142,RESUMEN!$C$17:$C$5475,0))</f>
        <v>Estructura de  Suspension Angular (&gt;3°-50°) compuesto por 1 postes de madera tratada 75' Clase 2</v>
      </c>
      <c r="N142" s="95">
        <f>INDEX(RESUMEN!$G$17:$G$5475, MATCH(L142,RESUMEN!$C$17:$C$5475,0))</f>
        <v>1927.2433019071186</v>
      </c>
      <c r="O142" s="133">
        <f t="shared" si="55"/>
        <v>0.84299999999999997</v>
      </c>
      <c r="P142" s="134">
        <f t="shared" si="57"/>
        <v>3551.9094054148195</v>
      </c>
      <c r="Q142" s="87">
        <v>0</v>
      </c>
      <c r="R142" s="133">
        <f t="shared" si="58"/>
        <v>0.13400000000000001</v>
      </c>
      <c r="S142" s="88">
        <f t="shared" si="59"/>
        <v>39.662988360465484</v>
      </c>
      <c r="T142" s="132">
        <f t="shared" si="60"/>
        <v>0.183</v>
      </c>
      <c r="U142" s="135">
        <f t="shared" si="61"/>
        <v>7.2583268699651837</v>
      </c>
      <c r="V142" s="88">
        <f t="shared" si="62"/>
        <v>2.4423998768952675</v>
      </c>
      <c r="W142" s="182">
        <f t="shared" si="63"/>
        <v>2.4</v>
      </c>
      <c r="X142" s="133">
        <f>'INFO Luz del Sur'!N90</f>
        <v>1</v>
      </c>
      <c r="Y142" s="135">
        <f t="shared" si="56"/>
        <v>2.4</v>
      </c>
    </row>
    <row r="143" spans="1:25" x14ac:dyDescent="0.25">
      <c r="A143" s="97">
        <f>'INFO Luz del Sur'!A91</f>
        <v>85</v>
      </c>
      <c r="B143" s="98" t="s">
        <v>20</v>
      </c>
      <c r="C143" s="131" t="str">
        <f>'INFO Luz del Sur'!K91</f>
        <v>Poste</v>
      </c>
      <c r="D143" s="120" t="str">
        <f>'INFO Luz del Sur'!L91</f>
        <v>Madera</v>
      </c>
      <c r="E143" s="131">
        <f>'INFO Luz del Sur'!J91</f>
        <v>14</v>
      </c>
      <c r="F143" s="131" t="str">
        <f>'INFO Luz del Sur'!H91</f>
        <v>60 KV</v>
      </c>
      <c r="G143" s="148" t="str">
        <f t="shared" si="54"/>
        <v>MT/AT</v>
      </c>
      <c r="H143" s="120" t="str">
        <f>'INFO Luz del Sur'!D91</f>
        <v>Santa Cruz de Cocachacra</v>
      </c>
      <c r="I143" s="120" t="str">
        <f>'INFO Luz del Sur'!C91</f>
        <v>Lima</v>
      </c>
      <c r="J143" s="120" t="str">
        <f>'INFO Luz del Sur'!B91</f>
        <v>Lima</v>
      </c>
      <c r="K143" s="120">
        <f>'INFO Luz del Sur'!E91</f>
        <v>0</v>
      </c>
      <c r="L143" s="132" t="str">
        <f>'INFO Luz del Sur'!M91</f>
        <v>EMRE1P75C2</v>
      </c>
      <c r="M143" s="120" t="str">
        <f>INDEX(RESUMEN!$D$17:$D$5475, MATCH(L143,RESUMEN!$C$17:$C$5475,0))</f>
        <v>Estructura de  Suspension Angular (&gt;3°-50°) compuesto por 1 postes de madera tratada 75' Clase 2</v>
      </c>
      <c r="N143" s="95">
        <f>INDEX(RESUMEN!$G$17:$G$5475, MATCH(L143,RESUMEN!$C$17:$C$5475,0))</f>
        <v>1927.2433019071186</v>
      </c>
      <c r="O143" s="133">
        <f t="shared" si="55"/>
        <v>0.84299999999999997</v>
      </c>
      <c r="P143" s="134">
        <f t="shared" si="57"/>
        <v>3551.9094054148195</v>
      </c>
      <c r="Q143" s="87">
        <v>0</v>
      </c>
      <c r="R143" s="133">
        <f t="shared" si="58"/>
        <v>0.13400000000000001</v>
      </c>
      <c r="S143" s="88">
        <f t="shared" si="59"/>
        <v>39.662988360465484</v>
      </c>
      <c r="T143" s="132">
        <f t="shared" si="60"/>
        <v>0.183</v>
      </c>
      <c r="U143" s="135">
        <f t="shared" si="61"/>
        <v>7.2583268699651837</v>
      </c>
      <c r="V143" s="88">
        <f t="shared" si="62"/>
        <v>2.4423998768952675</v>
      </c>
      <c r="W143" s="182">
        <f t="shared" si="63"/>
        <v>2.4</v>
      </c>
      <c r="X143" s="133">
        <f>'INFO Luz del Sur'!N91</f>
        <v>1</v>
      </c>
      <c r="Y143" s="135">
        <f t="shared" si="56"/>
        <v>2.4</v>
      </c>
    </row>
    <row r="144" spans="1:25" x14ac:dyDescent="0.25">
      <c r="A144" s="97">
        <f>'INFO Luz del Sur'!A92</f>
        <v>86</v>
      </c>
      <c r="B144" s="98" t="s">
        <v>20</v>
      </c>
      <c r="C144" s="131" t="str">
        <f>'INFO Luz del Sur'!K92</f>
        <v>Poste</v>
      </c>
      <c r="D144" s="120" t="str">
        <f>'INFO Luz del Sur'!L92</f>
        <v>Madera</v>
      </c>
      <c r="E144" s="131">
        <f>'INFO Luz del Sur'!J92</f>
        <v>14</v>
      </c>
      <c r="F144" s="131" t="str">
        <f>'INFO Luz del Sur'!H92</f>
        <v>60 KV</v>
      </c>
      <c r="G144" s="148" t="str">
        <f t="shared" si="54"/>
        <v>MT/AT</v>
      </c>
      <c r="H144" s="120" t="str">
        <f>'INFO Luz del Sur'!D92</f>
        <v>Santa Cruz de Cocachacra</v>
      </c>
      <c r="I144" s="120" t="str">
        <f>'INFO Luz del Sur'!C92</f>
        <v>Lima</v>
      </c>
      <c r="J144" s="120" t="str">
        <f>'INFO Luz del Sur'!B92</f>
        <v>Lima</v>
      </c>
      <c r="K144" s="120">
        <f>'INFO Luz del Sur'!E92</f>
        <v>0</v>
      </c>
      <c r="L144" s="132" t="str">
        <f>'INFO Luz del Sur'!M92</f>
        <v>EMSU1P60C3</v>
      </c>
      <c r="M144" s="120" t="str">
        <f>INDEX(RESUMEN!$D$17:$D$5475, MATCH(L144,RESUMEN!$C$17:$C$5475,0))</f>
        <v>Estructura de  Suspensión compuesto por 1 postes de madera tratada 60' Clase 3</v>
      </c>
      <c r="N144" s="95">
        <f>INDEX(RESUMEN!$G$17:$G$5475, MATCH(L144,RESUMEN!$C$17:$C$5475,0))</f>
        <v>1371.4481845511427</v>
      </c>
      <c r="O144" s="133">
        <f t="shared" si="55"/>
        <v>0.84299999999999997</v>
      </c>
      <c r="P144" s="134">
        <f t="shared" si="57"/>
        <v>2527.579004127756</v>
      </c>
      <c r="Q144" s="87">
        <v>0</v>
      </c>
      <c r="R144" s="133">
        <f t="shared" si="58"/>
        <v>0.13400000000000001</v>
      </c>
      <c r="S144" s="88">
        <f t="shared" si="59"/>
        <v>28.224632212759943</v>
      </c>
      <c r="T144" s="132">
        <f t="shared" si="60"/>
        <v>0.183</v>
      </c>
      <c r="U144" s="135">
        <f t="shared" si="61"/>
        <v>5.1651076949350694</v>
      </c>
      <c r="V144" s="88">
        <f t="shared" si="62"/>
        <v>1.7380394441123765</v>
      </c>
      <c r="W144" s="182">
        <f t="shared" si="63"/>
        <v>1.7</v>
      </c>
      <c r="X144" s="133">
        <f>'INFO Luz del Sur'!N92</f>
        <v>1</v>
      </c>
      <c r="Y144" s="135">
        <f t="shared" si="56"/>
        <v>1.7</v>
      </c>
    </row>
    <row r="145" spans="1:25" x14ac:dyDescent="0.25">
      <c r="A145" s="97">
        <f>'INFO Luz del Sur'!A93</f>
        <v>87</v>
      </c>
      <c r="B145" s="98" t="s">
        <v>20</v>
      </c>
      <c r="C145" s="131" t="str">
        <f>'INFO Luz del Sur'!K93</f>
        <v>Poste</v>
      </c>
      <c r="D145" s="120" t="str">
        <f>'INFO Luz del Sur'!L93</f>
        <v>Madera</v>
      </c>
      <c r="E145" s="131">
        <f>'INFO Luz del Sur'!J93</f>
        <v>14</v>
      </c>
      <c r="F145" s="131" t="str">
        <f>'INFO Luz del Sur'!H93</f>
        <v>60 KV</v>
      </c>
      <c r="G145" s="148" t="str">
        <f t="shared" si="54"/>
        <v>MT/AT</v>
      </c>
      <c r="H145" s="120" t="str">
        <f>'INFO Luz del Sur'!D93</f>
        <v>Santa Cruz de Cocachacra</v>
      </c>
      <c r="I145" s="120" t="str">
        <f>'INFO Luz del Sur'!C93</f>
        <v>Lima</v>
      </c>
      <c r="J145" s="120" t="str">
        <f>'INFO Luz del Sur'!B93</f>
        <v>Lima</v>
      </c>
      <c r="K145" s="120">
        <f>'INFO Luz del Sur'!E93</f>
        <v>0</v>
      </c>
      <c r="L145" s="132" t="str">
        <f>'INFO Luz del Sur'!M93</f>
        <v>EMSU1P95C4</v>
      </c>
      <c r="M145" s="120" t="str">
        <f>INDEX(RESUMEN!$D$17:$D$5475, MATCH(L145,RESUMEN!$C$17:$C$5475,0))</f>
        <v>Estructura de  Suspensión compuesto por 1 postes de madera tratada 95' Clase 4</v>
      </c>
      <c r="N145" s="95">
        <f>INDEX(RESUMEN!$G$17:$G$5475, MATCH(L145,RESUMEN!$C$17:$C$5475,0))</f>
        <v>2450.7864080016525</v>
      </c>
      <c r="O145" s="133">
        <f t="shared" si="55"/>
        <v>0.84299999999999997</v>
      </c>
      <c r="P145" s="134">
        <f t="shared" si="57"/>
        <v>4516.7993499470458</v>
      </c>
      <c r="Q145" s="87">
        <v>0</v>
      </c>
      <c r="R145" s="133">
        <f t="shared" si="58"/>
        <v>0.13400000000000001</v>
      </c>
      <c r="S145" s="88">
        <f t="shared" si="59"/>
        <v>50.437592741075349</v>
      </c>
      <c r="T145" s="132">
        <f t="shared" si="60"/>
        <v>0.183</v>
      </c>
      <c r="U145" s="135">
        <f t="shared" si="61"/>
        <v>9.2300794716167882</v>
      </c>
      <c r="V145" s="88">
        <f t="shared" si="62"/>
        <v>3.1058872614975681</v>
      </c>
      <c r="W145" s="182">
        <f t="shared" si="63"/>
        <v>3.1</v>
      </c>
      <c r="X145" s="133">
        <f>'INFO Luz del Sur'!N93</f>
        <v>1</v>
      </c>
      <c r="Y145" s="135">
        <f t="shared" si="56"/>
        <v>3.1</v>
      </c>
    </row>
    <row r="146" spans="1:25" x14ac:dyDescent="0.25">
      <c r="A146" s="97">
        <f>'INFO Luz del Sur'!A94</f>
        <v>88</v>
      </c>
      <c r="B146" s="98" t="s">
        <v>20</v>
      </c>
      <c r="C146" s="131" t="str">
        <f>'INFO Luz del Sur'!K94</f>
        <v>Poste</v>
      </c>
      <c r="D146" s="120" t="str">
        <f>'INFO Luz del Sur'!L94</f>
        <v>Madera</v>
      </c>
      <c r="E146" s="131">
        <f>'INFO Luz del Sur'!J94</f>
        <v>16</v>
      </c>
      <c r="F146" s="131" t="str">
        <f>'INFO Luz del Sur'!H94</f>
        <v>60 KV</v>
      </c>
      <c r="G146" s="148" t="str">
        <f t="shared" si="54"/>
        <v>MT/AT</v>
      </c>
      <c r="H146" s="120" t="str">
        <f>'INFO Luz del Sur'!D94</f>
        <v>Santa Cruz de Cocachacra</v>
      </c>
      <c r="I146" s="120" t="str">
        <f>'INFO Luz del Sur'!C94</f>
        <v>Lima</v>
      </c>
      <c r="J146" s="120" t="str">
        <f>'INFO Luz del Sur'!B94</f>
        <v>Lima</v>
      </c>
      <c r="K146" s="120">
        <f>'INFO Luz del Sur'!E94</f>
        <v>0</v>
      </c>
      <c r="L146" s="132" t="str">
        <f>'INFO Luz del Sur'!M94</f>
        <v>EMSU1P60C3</v>
      </c>
      <c r="M146" s="120" t="str">
        <f>INDEX(RESUMEN!$D$17:$D$5475, MATCH(L146,RESUMEN!$C$17:$C$5475,0))</f>
        <v>Estructura de  Suspensión compuesto por 1 postes de madera tratada 60' Clase 3</v>
      </c>
      <c r="N146" s="95">
        <f>INDEX(RESUMEN!$G$17:$G$5475, MATCH(L146,RESUMEN!$C$17:$C$5475,0))</f>
        <v>1371.4481845511427</v>
      </c>
      <c r="O146" s="133">
        <f t="shared" si="55"/>
        <v>0.84299999999999997</v>
      </c>
      <c r="P146" s="134">
        <f t="shared" si="57"/>
        <v>2527.579004127756</v>
      </c>
      <c r="Q146" s="87">
        <v>0</v>
      </c>
      <c r="R146" s="133">
        <f t="shared" si="58"/>
        <v>0.13400000000000001</v>
      </c>
      <c r="S146" s="88">
        <f t="shared" si="59"/>
        <v>28.224632212759943</v>
      </c>
      <c r="T146" s="132">
        <f t="shared" si="60"/>
        <v>0.183</v>
      </c>
      <c r="U146" s="135">
        <f t="shared" si="61"/>
        <v>5.1651076949350694</v>
      </c>
      <c r="V146" s="88">
        <f t="shared" si="62"/>
        <v>1.7380394441123765</v>
      </c>
      <c r="W146" s="182">
        <f t="shared" si="63"/>
        <v>1.7</v>
      </c>
      <c r="X146" s="133">
        <f>'INFO Luz del Sur'!N94</f>
        <v>1</v>
      </c>
      <c r="Y146" s="135">
        <f t="shared" si="56"/>
        <v>1.7</v>
      </c>
    </row>
    <row r="147" spans="1:25" x14ac:dyDescent="0.25">
      <c r="A147" s="97">
        <f>'INFO Luz del Sur'!A95</f>
        <v>89</v>
      </c>
      <c r="B147" s="98" t="s">
        <v>20</v>
      </c>
      <c r="C147" s="131" t="str">
        <f>'INFO Luz del Sur'!K95</f>
        <v>Poste</v>
      </c>
      <c r="D147" s="120" t="str">
        <f>'INFO Luz del Sur'!L95</f>
        <v>Madera</v>
      </c>
      <c r="E147" s="131">
        <f>'INFO Luz del Sur'!J95</f>
        <v>16</v>
      </c>
      <c r="F147" s="131" t="str">
        <f>'INFO Luz del Sur'!H95</f>
        <v>60 KV</v>
      </c>
      <c r="G147" s="148" t="str">
        <f t="shared" si="54"/>
        <v>MT/AT</v>
      </c>
      <c r="H147" s="120" t="str">
        <f>'INFO Luz del Sur'!D95</f>
        <v>Santa Cruz de Cocachacra</v>
      </c>
      <c r="I147" s="120" t="str">
        <f>'INFO Luz del Sur'!C95</f>
        <v>Lima</v>
      </c>
      <c r="J147" s="120" t="str">
        <f>'INFO Luz del Sur'!B95</f>
        <v>Lima</v>
      </c>
      <c r="K147" s="120">
        <f>'INFO Luz del Sur'!E95</f>
        <v>0</v>
      </c>
      <c r="L147" s="132" t="str">
        <f>'INFO Luz del Sur'!M95</f>
        <v>EMSU1P60C3</v>
      </c>
      <c r="M147" s="120" t="str">
        <f>INDEX(RESUMEN!$D$17:$D$5475, MATCH(L147,RESUMEN!$C$17:$C$5475,0))</f>
        <v>Estructura de  Suspensión compuesto por 1 postes de madera tratada 60' Clase 3</v>
      </c>
      <c r="N147" s="95">
        <f>INDEX(RESUMEN!$G$17:$G$5475, MATCH(L147,RESUMEN!$C$17:$C$5475,0))</f>
        <v>1371.4481845511427</v>
      </c>
      <c r="O147" s="133">
        <f t="shared" si="55"/>
        <v>0.84299999999999997</v>
      </c>
      <c r="P147" s="134">
        <f t="shared" si="57"/>
        <v>2527.579004127756</v>
      </c>
      <c r="Q147" s="87">
        <v>0</v>
      </c>
      <c r="R147" s="133">
        <f t="shared" si="58"/>
        <v>0.13400000000000001</v>
      </c>
      <c r="S147" s="88">
        <f t="shared" si="59"/>
        <v>28.224632212759943</v>
      </c>
      <c r="T147" s="132">
        <f t="shared" si="60"/>
        <v>0.183</v>
      </c>
      <c r="U147" s="135">
        <f t="shared" si="61"/>
        <v>5.1651076949350694</v>
      </c>
      <c r="V147" s="88">
        <f t="shared" si="62"/>
        <v>1.7380394441123765</v>
      </c>
      <c r="W147" s="182">
        <f t="shared" si="63"/>
        <v>1.7</v>
      </c>
      <c r="X147" s="133">
        <f>'INFO Luz del Sur'!N95</f>
        <v>1</v>
      </c>
      <c r="Y147" s="135">
        <f t="shared" si="56"/>
        <v>1.7</v>
      </c>
    </row>
    <row r="148" spans="1:25" x14ac:dyDescent="0.25">
      <c r="A148" s="97">
        <f>'INFO Luz del Sur'!A96</f>
        <v>90</v>
      </c>
      <c r="B148" s="98" t="s">
        <v>20</v>
      </c>
      <c r="C148" s="131" t="str">
        <f>'INFO Luz del Sur'!K96</f>
        <v>Poste</v>
      </c>
      <c r="D148" s="120" t="str">
        <f>'INFO Luz del Sur'!L96</f>
        <v>Madera</v>
      </c>
      <c r="E148" s="131">
        <f>'INFO Luz del Sur'!J96</f>
        <v>16</v>
      </c>
      <c r="F148" s="131" t="str">
        <f>'INFO Luz del Sur'!H96</f>
        <v>60 KV</v>
      </c>
      <c r="G148" s="148" t="str">
        <f t="shared" si="54"/>
        <v>MT/AT</v>
      </c>
      <c r="H148" s="120" t="str">
        <f>'INFO Luz del Sur'!D96</f>
        <v>Santa Cruz de Cocachacra</v>
      </c>
      <c r="I148" s="120" t="str">
        <f>'INFO Luz del Sur'!C96</f>
        <v>Lima</v>
      </c>
      <c r="J148" s="120" t="str">
        <f>'INFO Luz del Sur'!B96</f>
        <v>Lima</v>
      </c>
      <c r="K148" s="120">
        <f>'INFO Luz del Sur'!E96</f>
        <v>0</v>
      </c>
      <c r="L148" s="132" t="str">
        <f>'INFO Luz del Sur'!M96</f>
        <v>EMRE1P75C2</v>
      </c>
      <c r="M148" s="120" t="str">
        <f>INDEX(RESUMEN!$D$17:$D$5475, MATCH(L148,RESUMEN!$C$17:$C$5475,0))</f>
        <v>Estructura de  Suspension Angular (&gt;3°-50°) compuesto por 1 postes de madera tratada 75' Clase 2</v>
      </c>
      <c r="N148" s="95">
        <f>INDEX(RESUMEN!$G$17:$G$5475, MATCH(L148,RESUMEN!$C$17:$C$5475,0))</f>
        <v>1927.2433019071186</v>
      </c>
      <c r="O148" s="133">
        <f t="shared" si="55"/>
        <v>0.84299999999999997</v>
      </c>
      <c r="P148" s="134">
        <f t="shared" si="57"/>
        <v>3551.9094054148195</v>
      </c>
      <c r="Q148" s="87">
        <v>0</v>
      </c>
      <c r="R148" s="133">
        <f t="shared" si="58"/>
        <v>0.13400000000000001</v>
      </c>
      <c r="S148" s="88">
        <f t="shared" si="59"/>
        <v>39.662988360465484</v>
      </c>
      <c r="T148" s="132">
        <f t="shared" si="60"/>
        <v>0.183</v>
      </c>
      <c r="U148" s="135">
        <f t="shared" si="61"/>
        <v>7.2583268699651837</v>
      </c>
      <c r="V148" s="88">
        <f t="shared" si="62"/>
        <v>2.4423998768952675</v>
      </c>
      <c r="W148" s="182">
        <f t="shared" si="63"/>
        <v>2.4</v>
      </c>
      <c r="X148" s="133">
        <f>'INFO Luz del Sur'!N96</f>
        <v>1</v>
      </c>
      <c r="Y148" s="135">
        <f t="shared" si="56"/>
        <v>2.4</v>
      </c>
    </row>
    <row r="149" spans="1:25" x14ac:dyDescent="0.25">
      <c r="A149" s="97">
        <f>'INFO Luz del Sur'!A97</f>
        <v>91</v>
      </c>
      <c r="B149" s="98" t="s">
        <v>20</v>
      </c>
      <c r="C149" s="131" t="str">
        <f>'INFO Luz del Sur'!K97</f>
        <v>Poste</v>
      </c>
      <c r="D149" s="120" t="str">
        <f>'INFO Luz del Sur'!L97</f>
        <v>Madera</v>
      </c>
      <c r="E149" s="131">
        <f>'INFO Luz del Sur'!J97</f>
        <v>16</v>
      </c>
      <c r="F149" s="131" t="str">
        <f>'INFO Luz del Sur'!H97</f>
        <v>60 KV</v>
      </c>
      <c r="G149" s="148" t="str">
        <f t="shared" si="54"/>
        <v>MT/AT</v>
      </c>
      <c r="H149" s="120" t="str">
        <f>'INFO Luz del Sur'!D97</f>
        <v>Santa Cruz de Cocachacra</v>
      </c>
      <c r="I149" s="120" t="str">
        <f>'INFO Luz del Sur'!C97</f>
        <v>Lima</v>
      </c>
      <c r="J149" s="120" t="str">
        <f>'INFO Luz del Sur'!B97</f>
        <v>Lima</v>
      </c>
      <c r="K149" s="120">
        <f>'INFO Luz del Sur'!E97</f>
        <v>0</v>
      </c>
      <c r="L149" s="132" t="str">
        <f>'INFO Luz del Sur'!M97</f>
        <v>EMRE1P75C2</v>
      </c>
      <c r="M149" s="120" t="str">
        <f>INDEX(RESUMEN!$D$17:$D$5475, MATCH(L149,RESUMEN!$C$17:$C$5475,0))</f>
        <v>Estructura de  Suspension Angular (&gt;3°-50°) compuesto por 1 postes de madera tratada 75' Clase 2</v>
      </c>
      <c r="N149" s="95">
        <f>INDEX(RESUMEN!$G$17:$G$5475, MATCH(L149,RESUMEN!$C$17:$C$5475,0))</f>
        <v>1927.2433019071186</v>
      </c>
      <c r="O149" s="133">
        <f t="shared" si="55"/>
        <v>0.84299999999999997</v>
      </c>
      <c r="P149" s="134">
        <f t="shared" si="57"/>
        <v>3551.9094054148195</v>
      </c>
      <c r="Q149" s="87">
        <v>0</v>
      </c>
      <c r="R149" s="133">
        <f t="shared" si="58"/>
        <v>0.13400000000000001</v>
      </c>
      <c r="S149" s="88">
        <f t="shared" si="59"/>
        <v>39.662988360465484</v>
      </c>
      <c r="T149" s="132">
        <f t="shared" si="60"/>
        <v>0.183</v>
      </c>
      <c r="U149" s="135">
        <f t="shared" si="61"/>
        <v>7.2583268699651837</v>
      </c>
      <c r="V149" s="88">
        <f t="shared" si="62"/>
        <v>2.4423998768952675</v>
      </c>
      <c r="W149" s="182">
        <f t="shared" si="63"/>
        <v>2.4</v>
      </c>
      <c r="X149" s="133">
        <f>'INFO Luz del Sur'!N97</f>
        <v>1</v>
      </c>
      <c r="Y149" s="135">
        <f t="shared" si="56"/>
        <v>2.4</v>
      </c>
    </row>
    <row r="150" spans="1:25" x14ac:dyDescent="0.25">
      <c r="A150" s="97">
        <f>'INFO Luz del Sur'!A98</f>
        <v>92</v>
      </c>
      <c r="B150" s="98" t="s">
        <v>20</v>
      </c>
      <c r="C150" s="131" t="str">
        <f>'INFO Luz del Sur'!K98</f>
        <v>Poste</v>
      </c>
      <c r="D150" s="120" t="str">
        <f>'INFO Luz del Sur'!L98</f>
        <v>Madera</v>
      </c>
      <c r="E150" s="131">
        <f>'INFO Luz del Sur'!J98</f>
        <v>16</v>
      </c>
      <c r="F150" s="131" t="str">
        <f>'INFO Luz del Sur'!H98</f>
        <v>60 KV</v>
      </c>
      <c r="G150" s="148" t="str">
        <f t="shared" si="54"/>
        <v>MT/AT</v>
      </c>
      <c r="H150" s="120" t="str">
        <f>'INFO Luz del Sur'!D98</f>
        <v>Santa Cruz de Cocachacra</v>
      </c>
      <c r="I150" s="120" t="str">
        <f>'INFO Luz del Sur'!C98</f>
        <v>Lima</v>
      </c>
      <c r="J150" s="120" t="str">
        <f>'INFO Luz del Sur'!B98</f>
        <v>Lima</v>
      </c>
      <c r="K150" s="120">
        <f>'INFO Luz del Sur'!E98</f>
        <v>0</v>
      </c>
      <c r="L150" s="132" t="str">
        <f>'INFO Luz del Sur'!M98</f>
        <v>EMRE1P75C2</v>
      </c>
      <c r="M150" s="120" t="str">
        <f>INDEX(RESUMEN!$D$17:$D$5475, MATCH(L150,RESUMEN!$C$17:$C$5475,0))</f>
        <v>Estructura de  Suspension Angular (&gt;3°-50°) compuesto por 1 postes de madera tratada 75' Clase 2</v>
      </c>
      <c r="N150" s="95">
        <f>INDEX(RESUMEN!$G$17:$G$5475, MATCH(L150,RESUMEN!$C$17:$C$5475,0))</f>
        <v>1927.2433019071186</v>
      </c>
      <c r="O150" s="133">
        <f t="shared" si="55"/>
        <v>0.84299999999999997</v>
      </c>
      <c r="P150" s="134">
        <f t="shared" si="57"/>
        <v>3551.9094054148195</v>
      </c>
      <c r="Q150" s="87">
        <v>0</v>
      </c>
      <c r="R150" s="133">
        <f t="shared" si="58"/>
        <v>0.13400000000000001</v>
      </c>
      <c r="S150" s="88">
        <f t="shared" si="59"/>
        <v>39.662988360465484</v>
      </c>
      <c r="T150" s="132">
        <f t="shared" si="60"/>
        <v>0.183</v>
      </c>
      <c r="U150" s="135">
        <f t="shared" si="61"/>
        <v>7.2583268699651837</v>
      </c>
      <c r="V150" s="88">
        <f t="shared" si="62"/>
        <v>2.4423998768952675</v>
      </c>
      <c r="W150" s="182">
        <f t="shared" si="63"/>
        <v>2.4</v>
      </c>
      <c r="X150" s="133">
        <f>'INFO Luz del Sur'!N98</f>
        <v>1</v>
      </c>
      <c r="Y150" s="135">
        <f t="shared" si="56"/>
        <v>2.4</v>
      </c>
    </row>
    <row r="151" spans="1:25" x14ac:dyDescent="0.25">
      <c r="A151" s="97">
        <f>'INFO Luz del Sur'!A99</f>
        <v>93</v>
      </c>
      <c r="B151" s="98" t="s">
        <v>20</v>
      </c>
      <c r="C151" s="131" t="str">
        <f>'INFO Luz del Sur'!K99</f>
        <v>Poste</v>
      </c>
      <c r="D151" s="120" t="str">
        <f>'INFO Luz del Sur'!L99</f>
        <v>Madera</v>
      </c>
      <c r="E151" s="131">
        <f>'INFO Luz del Sur'!J99</f>
        <v>16</v>
      </c>
      <c r="F151" s="131" t="str">
        <f>'INFO Luz del Sur'!H99</f>
        <v>60 KV</v>
      </c>
      <c r="G151" s="148" t="str">
        <f t="shared" si="54"/>
        <v>MT/AT</v>
      </c>
      <c r="H151" s="120" t="str">
        <f>'INFO Luz del Sur'!D99</f>
        <v>Santa Cruz de Cocachacra</v>
      </c>
      <c r="I151" s="120" t="str">
        <f>'INFO Luz del Sur'!C99</f>
        <v>Lima</v>
      </c>
      <c r="J151" s="120" t="str">
        <f>'INFO Luz del Sur'!B99</f>
        <v>Lima</v>
      </c>
      <c r="K151" s="120">
        <f>'INFO Luz del Sur'!E99</f>
        <v>0</v>
      </c>
      <c r="L151" s="132" t="str">
        <f>'INFO Luz del Sur'!M99</f>
        <v>EMRE1P75C2</v>
      </c>
      <c r="M151" s="120" t="str">
        <f>INDEX(RESUMEN!$D$17:$D$5475, MATCH(L151,RESUMEN!$C$17:$C$5475,0))</f>
        <v>Estructura de  Suspension Angular (&gt;3°-50°) compuesto por 1 postes de madera tratada 75' Clase 2</v>
      </c>
      <c r="N151" s="95">
        <f>INDEX(RESUMEN!$G$17:$G$5475, MATCH(L151,RESUMEN!$C$17:$C$5475,0))</f>
        <v>1927.2433019071186</v>
      </c>
      <c r="O151" s="133">
        <f t="shared" si="55"/>
        <v>0.84299999999999997</v>
      </c>
      <c r="P151" s="134">
        <f t="shared" si="57"/>
        <v>3551.9094054148195</v>
      </c>
      <c r="Q151" s="87">
        <v>0</v>
      </c>
      <c r="R151" s="133">
        <f t="shared" si="58"/>
        <v>0.13400000000000001</v>
      </c>
      <c r="S151" s="88">
        <f t="shared" si="59"/>
        <v>39.662988360465484</v>
      </c>
      <c r="T151" s="132">
        <f t="shared" si="60"/>
        <v>0.183</v>
      </c>
      <c r="U151" s="135">
        <f t="shared" si="61"/>
        <v>7.2583268699651837</v>
      </c>
      <c r="V151" s="88">
        <f t="shared" si="62"/>
        <v>2.4423998768952675</v>
      </c>
      <c r="W151" s="182">
        <f t="shared" si="63"/>
        <v>2.4</v>
      </c>
      <c r="X151" s="133">
        <f>'INFO Luz del Sur'!N99</f>
        <v>1</v>
      </c>
      <c r="Y151" s="135">
        <f t="shared" si="56"/>
        <v>2.4</v>
      </c>
    </row>
    <row r="152" spans="1:25" x14ac:dyDescent="0.25">
      <c r="A152" s="97">
        <f>'INFO Luz del Sur'!A100</f>
        <v>94</v>
      </c>
      <c r="B152" s="98" t="s">
        <v>20</v>
      </c>
      <c r="C152" s="131" t="str">
        <f>'INFO Luz del Sur'!K100</f>
        <v>Torre</v>
      </c>
      <c r="D152" s="120" t="str">
        <f>'INFO Luz del Sur'!L100</f>
        <v>Metálico</v>
      </c>
      <c r="E152" s="131">
        <f>'INFO Luz del Sur'!J100</f>
        <v>18</v>
      </c>
      <c r="F152" s="131" t="str">
        <f>'INFO Luz del Sur'!H100</f>
        <v>60 KV</v>
      </c>
      <c r="G152" s="148" t="str">
        <f t="shared" si="54"/>
        <v>MT/AT</v>
      </c>
      <c r="H152" s="120" t="str">
        <f>'INFO Luz del Sur'!D100</f>
        <v>Santa Cruz de Cocachacra</v>
      </c>
      <c r="I152" s="120" t="str">
        <f>'INFO Luz del Sur'!C100</f>
        <v>Lima</v>
      </c>
      <c r="J152" s="120" t="str">
        <f>'INFO Luz del Sur'!B100</f>
        <v>Lima</v>
      </c>
      <c r="K152" s="120">
        <f>'INFO Luz del Sur'!E100</f>
        <v>0</v>
      </c>
      <c r="L152" s="132" t="str">
        <f>'INFO Luz del Sur'!M100</f>
        <v>TA060SIR0D1C1240R+3</v>
      </c>
      <c r="M152" s="120" t="str">
        <f>INDEX(RESUMEN!$D$17:$D$5475, MATCH(L152,RESUMEN!$C$17:$C$5475,0))</f>
        <v>Torre de anclaje, retención intermedia y terminal (15°) Tipo R2+3</v>
      </c>
      <c r="N152" s="95">
        <f>INDEX(RESUMEN!$G$17:$G$5475, MATCH(L152,RESUMEN!$C$17:$C$5475,0))</f>
        <v>15480.457667929655</v>
      </c>
      <c r="O152" s="133">
        <f t="shared" si="55"/>
        <v>0.84299999999999997</v>
      </c>
      <c r="P152" s="134">
        <f t="shared" si="57"/>
        <v>28530.483481994353</v>
      </c>
      <c r="Q152" s="87">
        <v>0</v>
      </c>
      <c r="R152" s="133">
        <f t="shared" si="58"/>
        <v>0.13400000000000001</v>
      </c>
      <c r="S152" s="88">
        <f t="shared" si="59"/>
        <v>318.59039888227034</v>
      </c>
      <c r="T152" s="132">
        <f t="shared" si="60"/>
        <v>0.183</v>
      </c>
      <c r="U152" s="135">
        <f t="shared" si="61"/>
        <v>58.302042995455473</v>
      </c>
      <c r="V152" s="88">
        <f t="shared" si="62"/>
        <v>19.618419669700835</v>
      </c>
      <c r="W152" s="182">
        <f t="shared" si="63"/>
        <v>19.600000000000001</v>
      </c>
      <c r="X152" s="133">
        <f>'INFO Luz del Sur'!N100</f>
        <v>1</v>
      </c>
      <c r="Y152" s="135">
        <f t="shared" si="56"/>
        <v>19.600000000000001</v>
      </c>
    </row>
    <row r="153" spans="1:25" x14ac:dyDescent="0.25">
      <c r="A153" s="97">
        <f>'INFO Luz del Sur'!A101</f>
        <v>95</v>
      </c>
      <c r="B153" s="98" t="s">
        <v>20</v>
      </c>
      <c r="C153" s="131" t="str">
        <f>'INFO Luz del Sur'!K101</f>
        <v>Torre</v>
      </c>
      <c r="D153" s="120" t="str">
        <f>'INFO Luz del Sur'!L101</f>
        <v>Metálico</v>
      </c>
      <c r="E153" s="131">
        <f>'INFO Luz del Sur'!J101</f>
        <v>18</v>
      </c>
      <c r="F153" s="131" t="str">
        <f>'INFO Luz del Sur'!H101</f>
        <v>60 KV</v>
      </c>
      <c r="G153" s="148" t="str">
        <f t="shared" si="54"/>
        <v>MT/AT</v>
      </c>
      <c r="H153" s="120" t="str">
        <f>'INFO Luz del Sur'!D101</f>
        <v>Santa Cruz de Cocachacra</v>
      </c>
      <c r="I153" s="120" t="str">
        <f>'INFO Luz del Sur'!C101</f>
        <v>Lima</v>
      </c>
      <c r="J153" s="120" t="str">
        <f>'INFO Luz del Sur'!B101</f>
        <v>Lima</v>
      </c>
      <c r="K153" s="120">
        <f>'INFO Luz del Sur'!E101</f>
        <v>0</v>
      </c>
      <c r="L153" s="132" t="str">
        <f>'INFO Luz del Sur'!M101</f>
        <v>TA060SIR0D1C1240R+3</v>
      </c>
      <c r="M153" s="120" t="str">
        <f>INDEX(RESUMEN!$D$17:$D$5475, MATCH(L153,RESUMEN!$C$17:$C$5475,0))</f>
        <v>Torre de anclaje, retención intermedia y terminal (15°) Tipo R2+3</v>
      </c>
      <c r="N153" s="95">
        <f>INDEX(RESUMEN!$G$17:$G$5475, MATCH(L153,RESUMEN!$C$17:$C$5475,0))</f>
        <v>15480.457667929655</v>
      </c>
      <c r="O153" s="133">
        <f t="shared" si="55"/>
        <v>0.84299999999999997</v>
      </c>
      <c r="P153" s="134">
        <f t="shared" si="57"/>
        <v>28530.483481994353</v>
      </c>
      <c r="Q153" s="87">
        <v>0</v>
      </c>
      <c r="R153" s="133">
        <f t="shared" si="58"/>
        <v>0.13400000000000001</v>
      </c>
      <c r="S153" s="88">
        <f t="shared" si="59"/>
        <v>318.59039888227034</v>
      </c>
      <c r="T153" s="132">
        <f t="shared" si="60"/>
        <v>0.183</v>
      </c>
      <c r="U153" s="135">
        <f t="shared" si="61"/>
        <v>58.302042995455473</v>
      </c>
      <c r="V153" s="88">
        <f t="shared" si="62"/>
        <v>19.618419669700835</v>
      </c>
      <c r="W153" s="182">
        <f t="shared" si="63"/>
        <v>19.600000000000001</v>
      </c>
      <c r="X153" s="133">
        <f>'INFO Luz del Sur'!N101</f>
        <v>1</v>
      </c>
      <c r="Y153" s="135">
        <f t="shared" si="56"/>
        <v>19.600000000000001</v>
      </c>
    </row>
    <row r="154" spans="1:25" x14ac:dyDescent="0.25">
      <c r="A154" s="97">
        <f>'INFO Luz del Sur'!A102</f>
        <v>96</v>
      </c>
      <c r="B154" s="98" t="s">
        <v>20</v>
      </c>
      <c r="C154" s="131" t="str">
        <f>'INFO Luz del Sur'!K102</f>
        <v>Torre</v>
      </c>
      <c r="D154" s="120" t="str">
        <f>'INFO Luz del Sur'!L102</f>
        <v>Metálico</v>
      </c>
      <c r="E154" s="131">
        <f>'INFO Luz del Sur'!J102</f>
        <v>18</v>
      </c>
      <c r="F154" s="131" t="str">
        <f>'INFO Luz del Sur'!H102</f>
        <v>60 KV</v>
      </c>
      <c r="G154" s="148" t="str">
        <f t="shared" si="54"/>
        <v>MT/AT</v>
      </c>
      <c r="H154" s="120" t="str">
        <f>'INFO Luz del Sur'!D102</f>
        <v>San Mateo de Otao</v>
      </c>
      <c r="I154" s="120" t="str">
        <f>'INFO Luz del Sur'!C102</f>
        <v>Lima</v>
      </c>
      <c r="J154" s="120" t="str">
        <f>'INFO Luz del Sur'!B102</f>
        <v>Lima</v>
      </c>
      <c r="K154" s="120">
        <f>'INFO Luz del Sur'!E102</f>
        <v>0</v>
      </c>
      <c r="L154" s="132" t="str">
        <f>'INFO Luz del Sur'!M102</f>
        <v>TA060SIR0D1C1240R+3</v>
      </c>
      <c r="M154" s="120" t="str">
        <f>INDEX(RESUMEN!$D$17:$D$5475, MATCH(L154,RESUMEN!$C$17:$C$5475,0))</f>
        <v>Torre de anclaje, retención intermedia y terminal (15°) Tipo R2+3</v>
      </c>
      <c r="N154" s="95">
        <f>INDEX(RESUMEN!$G$17:$G$5475, MATCH(L154,RESUMEN!$C$17:$C$5475,0))</f>
        <v>15480.457667929655</v>
      </c>
      <c r="O154" s="133">
        <f t="shared" si="55"/>
        <v>0.84299999999999997</v>
      </c>
      <c r="P154" s="134">
        <f t="shared" si="57"/>
        <v>28530.483481994353</v>
      </c>
      <c r="Q154" s="87">
        <v>0</v>
      </c>
      <c r="R154" s="133">
        <f t="shared" si="58"/>
        <v>0.13400000000000001</v>
      </c>
      <c r="S154" s="88">
        <f t="shared" si="59"/>
        <v>318.59039888227034</v>
      </c>
      <c r="T154" s="132">
        <f t="shared" si="60"/>
        <v>0.183</v>
      </c>
      <c r="U154" s="135">
        <f t="shared" si="61"/>
        <v>58.302042995455473</v>
      </c>
      <c r="V154" s="88">
        <f t="shared" si="62"/>
        <v>19.618419669700835</v>
      </c>
      <c r="W154" s="182">
        <f t="shared" si="63"/>
        <v>19.600000000000001</v>
      </c>
      <c r="X154" s="133">
        <f>'INFO Luz del Sur'!N102</f>
        <v>1</v>
      </c>
      <c r="Y154" s="135">
        <f t="shared" si="56"/>
        <v>19.600000000000001</v>
      </c>
    </row>
    <row r="155" spans="1:25" x14ac:dyDescent="0.25">
      <c r="A155" s="97">
        <f>'INFO Luz del Sur'!A103</f>
        <v>97</v>
      </c>
      <c r="B155" s="98" t="s">
        <v>20</v>
      </c>
      <c r="C155" s="131" t="str">
        <f>'INFO Luz del Sur'!K103</f>
        <v>Poste</v>
      </c>
      <c r="D155" s="120" t="str">
        <f>'INFO Luz del Sur'!L103</f>
        <v>Madera</v>
      </c>
      <c r="E155" s="131">
        <f>'INFO Luz del Sur'!J103</f>
        <v>16</v>
      </c>
      <c r="F155" s="131" t="str">
        <f>'INFO Luz del Sur'!H103</f>
        <v>60 KV</v>
      </c>
      <c r="G155" s="148" t="str">
        <f t="shared" si="54"/>
        <v>MT/AT</v>
      </c>
      <c r="H155" s="120" t="str">
        <f>'INFO Luz del Sur'!D103</f>
        <v>Santa Eulalia</v>
      </c>
      <c r="I155" s="120" t="str">
        <f>'INFO Luz del Sur'!C103</f>
        <v>Lima</v>
      </c>
      <c r="J155" s="120" t="str">
        <f>'INFO Luz del Sur'!B103</f>
        <v>Lima</v>
      </c>
      <c r="K155" s="120">
        <f>'INFO Luz del Sur'!E103</f>
        <v>0</v>
      </c>
      <c r="L155" s="132" t="str">
        <f>'INFO Luz del Sur'!M103</f>
        <v>EMSS2P70C4</v>
      </c>
      <c r="M155" s="120" t="str">
        <f>INDEX(RESUMEN!$D$17:$D$5475, MATCH(L155,RESUMEN!$C$17:$C$5475,0))</f>
        <v>Estructura de  Suspensión compuesto por 2 postes de madera tratada 70' Clase 4</v>
      </c>
      <c r="N155" s="95">
        <f>INDEX(RESUMEN!$G$17:$G$5475, MATCH(L155,RESUMEN!$C$17:$C$5475,0))</f>
        <v>5396.7016943757408</v>
      </c>
      <c r="O155" s="133">
        <f t="shared" si="55"/>
        <v>0.84299999999999997</v>
      </c>
      <c r="P155" s="134">
        <f t="shared" si="57"/>
        <v>9946.1212227344895</v>
      </c>
      <c r="Q155" s="87">
        <v>0</v>
      </c>
      <c r="R155" s="133">
        <f t="shared" si="58"/>
        <v>0.13400000000000001</v>
      </c>
      <c r="S155" s="88">
        <f t="shared" si="59"/>
        <v>111.06502032053514</v>
      </c>
      <c r="T155" s="132">
        <f t="shared" si="60"/>
        <v>0.183</v>
      </c>
      <c r="U155" s="135">
        <f t="shared" si="61"/>
        <v>20.324898718657931</v>
      </c>
      <c r="V155" s="88">
        <f t="shared" si="62"/>
        <v>6.8392524913385495</v>
      </c>
      <c r="W155" s="182">
        <f t="shared" si="63"/>
        <v>6.8</v>
      </c>
      <c r="X155" s="133">
        <f>'INFO Luz del Sur'!N103</f>
        <v>1</v>
      </c>
      <c r="Y155" s="135">
        <f t="shared" si="56"/>
        <v>6.8</v>
      </c>
    </row>
    <row r="156" spans="1:25" x14ac:dyDescent="0.25">
      <c r="A156" s="97">
        <f>'INFO Luz del Sur'!A104</f>
        <v>98</v>
      </c>
      <c r="B156" s="98" t="s">
        <v>20</v>
      </c>
      <c r="C156" s="131" t="str">
        <f>'INFO Luz del Sur'!K104</f>
        <v>Poste</v>
      </c>
      <c r="D156" s="120" t="str">
        <f>'INFO Luz del Sur'!L104</f>
        <v>Madera</v>
      </c>
      <c r="E156" s="131">
        <f>'INFO Luz del Sur'!J104</f>
        <v>16</v>
      </c>
      <c r="F156" s="131" t="str">
        <f>'INFO Luz del Sur'!H104</f>
        <v>60 KV</v>
      </c>
      <c r="G156" s="148" t="str">
        <f t="shared" si="54"/>
        <v>MT/AT</v>
      </c>
      <c r="H156" s="120" t="str">
        <f>'INFO Luz del Sur'!D104</f>
        <v>Santa Eulalia</v>
      </c>
      <c r="I156" s="120" t="str">
        <f>'INFO Luz del Sur'!C104</f>
        <v>Lima</v>
      </c>
      <c r="J156" s="120" t="str">
        <f>'INFO Luz del Sur'!B104</f>
        <v>Lima</v>
      </c>
      <c r="K156" s="120">
        <f>'INFO Luz del Sur'!E104</f>
        <v>0</v>
      </c>
      <c r="L156" s="132" t="str">
        <f>'INFO Luz del Sur'!M104</f>
        <v>EMSS2P70C4</v>
      </c>
      <c r="M156" s="120" t="str">
        <f>INDEX(RESUMEN!$D$17:$D$5475, MATCH(L156,RESUMEN!$C$17:$C$5475,0))</f>
        <v>Estructura de  Suspensión compuesto por 2 postes de madera tratada 70' Clase 4</v>
      </c>
      <c r="N156" s="95">
        <f>INDEX(RESUMEN!$G$17:$G$5475, MATCH(L156,RESUMEN!$C$17:$C$5475,0))</f>
        <v>5396.7016943757408</v>
      </c>
      <c r="O156" s="133">
        <f t="shared" si="55"/>
        <v>0.84299999999999997</v>
      </c>
      <c r="P156" s="134">
        <f t="shared" si="57"/>
        <v>9946.1212227344895</v>
      </c>
      <c r="Q156" s="87">
        <v>0</v>
      </c>
      <c r="R156" s="133">
        <f t="shared" si="58"/>
        <v>0.13400000000000001</v>
      </c>
      <c r="S156" s="88">
        <f t="shared" si="59"/>
        <v>111.06502032053514</v>
      </c>
      <c r="T156" s="132">
        <f t="shared" si="60"/>
        <v>0.183</v>
      </c>
      <c r="U156" s="135">
        <f t="shared" si="61"/>
        <v>20.324898718657931</v>
      </c>
      <c r="V156" s="88">
        <f t="shared" si="62"/>
        <v>6.8392524913385495</v>
      </c>
      <c r="W156" s="182">
        <f t="shared" si="63"/>
        <v>6.8</v>
      </c>
      <c r="X156" s="133">
        <f>'INFO Luz del Sur'!N104</f>
        <v>1</v>
      </c>
      <c r="Y156" s="135">
        <f t="shared" si="56"/>
        <v>6.8</v>
      </c>
    </row>
    <row r="157" spans="1:25" x14ac:dyDescent="0.25">
      <c r="A157" s="97">
        <f>'INFO Luz del Sur'!A105</f>
        <v>99</v>
      </c>
      <c r="B157" s="98" t="s">
        <v>20</v>
      </c>
      <c r="C157" s="131" t="str">
        <f>'INFO Luz del Sur'!K105</f>
        <v>Poste</v>
      </c>
      <c r="D157" s="120" t="str">
        <f>'INFO Luz del Sur'!L105</f>
        <v>Madera</v>
      </c>
      <c r="E157" s="131">
        <f>'INFO Luz del Sur'!J105</f>
        <v>16</v>
      </c>
      <c r="F157" s="131" t="str">
        <f>'INFO Luz del Sur'!H105</f>
        <v>60 KV</v>
      </c>
      <c r="G157" s="148" t="str">
        <f t="shared" si="54"/>
        <v>MT/AT</v>
      </c>
      <c r="H157" s="120" t="str">
        <f>'INFO Luz del Sur'!D105</f>
        <v>Santa Eulalia</v>
      </c>
      <c r="I157" s="120" t="str">
        <f>'INFO Luz del Sur'!C105</f>
        <v>Lima</v>
      </c>
      <c r="J157" s="120" t="str">
        <f>'INFO Luz del Sur'!B105</f>
        <v>Lima</v>
      </c>
      <c r="K157" s="120">
        <f>'INFO Luz del Sur'!E105</f>
        <v>0</v>
      </c>
      <c r="L157" s="132" t="str">
        <f>'INFO Luz del Sur'!M105</f>
        <v>EMSS2P70C4</v>
      </c>
      <c r="M157" s="120" t="str">
        <f>INDEX(RESUMEN!$D$17:$D$5475, MATCH(L157,RESUMEN!$C$17:$C$5475,0))</f>
        <v>Estructura de  Suspensión compuesto por 2 postes de madera tratada 70' Clase 4</v>
      </c>
      <c r="N157" s="95">
        <f>INDEX(RESUMEN!$G$17:$G$5475, MATCH(L157,RESUMEN!$C$17:$C$5475,0))</f>
        <v>5396.7016943757408</v>
      </c>
      <c r="O157" s="133">
        <f t="shared" si="55"/>
        <v>0.84299999999999997</v>
      </c>
      <c r="P157" s="134">
        <f t="shared" si="57"/>
        <v>9946.1212227344895</v>
      </c>
      <c r="Q157" s="87">
        <v>0</v>
      </c>
      <c r="R157" s="133">
        <f t="shared" si="58"/>
        <v>0.13400000000000001</v>
      </c>
      <c r="S157" s="88">
        <f t="shared" si="59"/>
        <v>111.06502032053514</v>
      </c>
      <c r="T157" s="132">
        <f t="shared" si="60"/>
        <v>0.183</v>
      </c>
      <c r="U157" s="135">
        <f t="shared" si="61"/>
        <v>20.324898718657931</v>
      </c>
      <c r="V157" s="88">
        <f t="shared" si="62"/>
        <v>6.8392524913385495</v>
      </c>
      <c r="W157" s="182">
        <f t="shared" si="63"/>
        <v>6.8</v>
      </c>
      <c r="X157" s="133">
        <f>'INFO Luz del Sur'!N105</f>
        <v>1</v>
      </c>
      <c r="Y157" s="135">
        <f t="shared" si="56"/>
        <v>6.8</v>
      </c>
    </row>
    <row r="158" spans="1:25" x14ac:dyDescent="0.25">
      <c r="A158" s="97">
        <f>'INFO Luz del Sur'!A106</f>
        <v>100</v>
      </c>
      <c r="B158" s="98" t="s">
        <v>20</v>
      </c>
      <c r="C158" s="131" t="str">
        <f>'INFO Luz del Sur'!K106</f>
        <v>Poste</v>
      </c>
      <c r="D158" s="120" t="str">
        <f>'INFO Luz del Sur'!L106</f>
        <v>Madera</v>
      </c>
      <c r="E158" s="131">
        <f>'INFO Luz del Sur'!J106</f>
        <v>16</v>
      </c>
      <c r="F158" s="131" t="str">
        <f>'INFO Luz del Sur'!H106</f>
        <v>60 KV</v>
      </c>
      <c r="G158" s="148" t="str">
        <f t="shared" si="54"/>
        <v>MT/AT</v>
      </c>
      <c r="H158" s="120" t="str">
        <f>'INFO Luz del Sur'!D106</f>
        <v>Santa Eulalia</v>
      </c>
      <c r="I158" s="120" t="str">
        <f>'INFO Luz del Sur'!C106</f>
        <v>Lima</v>
      </c>
      <c r="J158" s="120" t="str">
        <f>'INFO Luz del Sur'!B106</f>
        <v>Lima</v>
      </c>
      <c r="K158" s="120">
        <f>'INFO Luz del Sur'!E106</f>
        <v>0</v>
      </c>
      <c r="L158" s="132" t="str">
        <f>'INFO Luz del Sur'!M106</f>
        <v>EMSS2P70C4</v>
      </c>
      <c r="M158" s="120" t="str">
        <f>INDEX(RESUMEN!$D$17:$D$5475, MATCH(L158,RESUMEN!$C$17:$C$5475,0))</f>
        <v>Estructura de  Suspensión compuesto por 2 postes de madera tratada 70' Clase 4</v>
      </c>
      <c r="N158" s="95">
        <f>INDEX(RESUMEN!$G$17:$G$5475, MATCH(L158,RESUMEN!$C$17:$C$5475,0))</f>
        <v>5396.7016943757408</v>
      </c>
      <c r="O158" s="133">
        <f t="shared" si="55"/>
        <v>0.84299999999999997</v>
      </c>
      <c r="P158" s="134">
        <f t="shared" si="57"/>
        <v>9946.1212227344895</v>
      </c>
      <c r="Q158" s="87">
        <v>0</v>
      </c>
      <c r="R158" s="133">
        <f t="shared" si="58"/>
        <v>0.13400000000000001</v>
      </c>
      <c r="S158" s="88">
        <f t="shared" si="59"/>
        <v>111.06502032053514</v>
      </c>
      <c r="T158" s="132">
        <f t="shared" si="60"/>
        <v>0.183</v>
      </c>
      <c r="U158" s="135">
        <f t="shared" si="61"/>
        <v>20.324898718657931</v>
      </c>
      <c r="V158" s="88">
        <f t="shared" si="62"/>
        <v>6.8392524913385495</v>
      </c>
      <c r="W158" s="182">
        <f t="shared" si="63"/>
        <v>6.8</v>
      </c>
      <c r="X158" s="133">
        <f>'INFO Luz del Sur'!N106</f>
        <v>1</v>
      </c>
      <c r="Y158" s="135">
        <f t="shared" si="56"/>
        <v>6.8</v>
      </c>
    </row>
    <row r="159" spans="1:25" x14ac:dyDescent="0.25">
      <c r="A159" s="97">
        <f>'INFO Luz del Sur'!A107</f>
        <v>101</v>
      </c>
      <c r="B159" s="98" t="s">
        <v>20</v>
      </c>
      <c r="C159" s="131" t="str">
        <f>'INFO Luz del Sur'!K107</f>
        <v>Poste</v>
      </c>
      <c r="D159" s="120" t="str">
        <f>'INFO Luz del Sur'!L107</f>
        <v>Madera</v>
      </c>
      <c r="E159" s="131">
        <f>'INFO Luz del Sur'!J107</f>
        <v>16</v>
      </c>
      <c r="F159" s="131" t="str">
        <f>'INFO Luz del Sur'!H107</f>
        <v>60 KV</v>
      </c>
      <c r="G159" s="148" t="str">
        <f t="shared" si="54"/>
        <v>MT/AT</v>
      </c>
      <c r="H159" s="120" t="str">
        <f>'INFO Luz del Sur'!D107</f>
        <v>Santa Eulalia</v>
      </c>
      <c r="I159" s="120" t="str">
        <f>'INFO Luz del Sur'!C107</f>
        <v>Lima</v>
      </c>
      <c r="J159" s="120" t="str">
        <f>'INFO Luz del Sur'!B107</f>
        <v>Lima</v>
      </c>
      <c r="K159" s="120">
        <f>'INFO Luz del Sur'!E107</f>
        <v>0</v>
      </c>
      <c r="L159" s="132" t="str">
        <f>'INFO Luz del Sur'!M107</f>
        <v>EMSS2P70C4</v>
      </c>
      <c r="M159" s="120" t="str">
        <f>INDEX(RESUMEN!$D$17:$D$5475, MATCH(L159,RESUMEN!$C$17:$C$5475,0))</f>
        <v>Estructura de  Suspensión compuesto por 2 postes de madera tratada 70' Clase 4</v>
      </c>
      <c r="N159" s="95">
        <f>INDEX(RESUMEN!$G$17:$G$5475, MATCH(L159,RESUMEN!$C$17:$C$5475,0))</f>
        <v>5396.7016943757408</v>
      </c>
      <c r="O159" s="133">
        <f t="shared" si="55"/>
        <v>0.84299999999999997</v>
      </c>
      <c r="P159" s="134">
        <f t="shared" si="57"/>
        <v>9946.1212227344895</v>
      </c>
      <c r="Q159" s="87">
        <v>0</v>
      </c>
      <c r="R159" s="133">
        <f t="shared" si="58"/>
        <v>0.13400000000000001</v>
      </c>
      <c r="S159" s="88">
        <f t="shared" si="59"/>
        <v>111.06502032053514</v>
      </c>
      <c r="T159" s="132">
        <f t="shared" si="60"/>
        <v>0.183</v>
      </c>
      <c r="U159" s="135">
        <f t="shared" si="61"/>
        <v>20.324898718657931</v>
      </c>
      <c r="V159" s="88">
        <f t="shared" si="62"/>
        <v>6.8392524913385495</v>
      </c>
      <c r="W159" s="182">
        <f t="shared" si="63"/>
        <v>6.8</v>
      </c>
      <c r="X159" s="133">
        <f>'INFO Luz del Sur'!N107</f>
        <v>1</v>
      </c>
      <c r="Y159" s="135">
        <f t="shared" si="56"/>
        <v>6.8</v>
      </c>
    </row>
    <row r="160" spans="1:25" x14ac:dyDescent="0.25">
      <c r="A160" s="97">
        <f>'INFO Luz del Sur'!A108</f>
        <v>102</v>
      </c>
      <c r="B160" s="98" t="s">
        <v>20</v>
      </c>
      <c r="C160" s="131" t="str">
        <f>'INFO Luz del Sur'!K108</f>
        <v>Poste</v>
      </c>
      <c r="D160" s="120" t="str">
        <f>'INFO Luz del Sur'!L108</f>
        <v>Madera</v>
      </c>
      <c r="E160" s="131">
        <f>'INFO Luz del Sur'!J108</f>
        <v>16</v>
      </c>
      <c r="F160" s="131" t="str">
        <f>'INFO Luz del Sur'!H108</f>
        <v>60 KV</v>
      </c>
      <c r="G160" s="148" t="str">
        <f t="shared" si="54"/>
        <v>MT/AT</v>
      </c>
      <c r="H160" s="120" t="str">
        <f>'INFO Luz del Sur'!D108</f>
        <v>Santa Eulalia</v>
      </c>
      <c r="I160" s="120" t="str">
        <f>'INFO Luz del Sur'!C108</f>
        <v>Lima</v>
      </c>
      <c r="J160" s="120" t="str">
        <f>'INFO Luz del Sur'!B108</f>
        <v>Lima</v>
      </c>
      <c r="K160" s="120">
        <f>'INFO Luz del Sur'!E108</f>
        <v>0</v>
      </c>
      <c r="L160" s="132" t="str">
        <f>'INFO Luz del Sur'!M108</f>
        <v>EMSU1P60C3</v>
      </c>
      <c r="M160" s="120" t="str">
        <f>INDEX(RESUMEN!$D$17:$D$5475, MATCH(L160,RESUMEN!$C$17:$C$5475,0))</f>
        <v>Estructura de  Suspensión compuesto por 1 postes de madera tratada 60' Clase 3</v>
      </c>
      <c r="N160" s="95">
        <f>INDEX(RESUMEN!$G$17:$G$5475, MATCH(L160,RESUMEN!$C$17:$C$5475,0))</f>
        <v>1371.4481845511427</v>
      </c>
      <c r="O160" s="133">
        <f t="shared" si="55"/>
        <v>0.84299999999999997</v>
      </c>
      <c r="P160" s="134">
        <f t="shared" si="57"/>
        <v>2527.579004127756</v>
      </c>
      <c r="Q160" s="87">
        <v>0</v>
      </c>
      <c r="R160" s="133">
        <f t="shared" si="58"/>
        <v>0.13400000000000001</v>
      </c>
      <c r="S160" s="88">
        <f t="shared" si="59"/>
        <v>28.224632212759943</v>
      </c>
      <c r="T160" s="132">
        <f t="shared" si="60"/>
        <v>0.183</v>
      </c>
      <c r="U160" s="135">
        <f t="shared" si="61"/>
        <v>5.1651076949350694</v>
      </c>
      <c r="V160" s="88">
        <f t="shared" si="62"/>
        <v>1.7380394441123765</v>
      </c>
      <c r="W160" s="182">
        <f t="shared" si="63"/>
        <v>1.7</v>
      </c>
      <c r="X160" s="133">
        <f>'INFO Luz del Sur'!N108</f>
        <v>1</v>
      </c>
      <c r="Y160" s="135">
        <f t="shared" si="56"/>
        <v>1.7</v>
      </c>
    </row>
    <row r="161" spans="1:25" x14ac:dyDescent="0.25">
      <c r="A161" s="97">
        <f>'INFO Luz del Sur'!A109</f>
        <v>103</v>
      </c>
      <c r="B161" s="98" t="s">
        <v>20</v>
      </c>
      <c r="C161" s="131" t="str">
        <f>'INFO Luz del Sur'!K109</f>
        <v>Poste</v>
      </c>
      <c r="D161" s="120" t="str">
        <f>'INFO Luz del Sur'!L109</f>
        <v>Madera</v>
      </c>
      <c r="E161" s="131">
        <f>'INFO Luz del Sur'!J109</f>
        <v>16</v>
      </c>
      <c r="F161" s="131" t="str">
        <f>'INFO Luz del Sur'!H109</f>
        <v>60 KV</v>
      </c>
      <c r="G161" s="148" t="str">
        <f t="shared" si="54"/>
        <v>MT/AT</v>
      </c>
      <c r="H161" s="120" t="str">
        <f>'INFO Luz del Sur'!D109</f>
        <v>Santa Eulalia</v>
      </c>
      <c r="I161" s="120" t="str">
        <f>'INFO Luz del Sur'!C109</f>
        <v>Lima</v>
      </c>
      <c r="J161" s="120" t="str">
        <f>'INFO Luz del Sur'!B109</f>
        <v>Lima</v>
      </c>
      <c r="K161" s="120">
        <f>'INFO Luz del Sur'!E109</f>
        <v>0</v>
      </c>
      <c r="L161" s="132" t="str">
        <f>'INFO Luz del Sur'!M109</f>
        <v>EMRE1P75C2</v>
      </c>
      <c r="M161" s="120" t="str">
        <f>INDEX(RESUMEN!$D$17:$D$5475, MATCH(L161,RESUMEN!$C$17:$C$5475,0))</f>
        <v>Estructura de  Suspension Angular (&gt;3°-50°) compuesto por 1 postes de madera tratada 75' Clase 2</v>
      </c>
      <c r="N161" s="95">
        <f>INDEX(RESUMEN!$G$17:$G$5475, MATCH(L161,RESUMEN!$C$17:$C$5475,0))</f>
        <v>1927.2433019071186</v>
      </c>
      <c r="O161" s="133">
        <f t="shared" si="55"/>
        <v>0.84299999999999997</v>
      </c>
      <c r="P161" s="134">
        <f t="shared" si="57"/>
        <v>3551.9094054148195</v>
      </c>
      <c r="Q161" s="87">
        <v>0</v>
      </c>
      <c r="R161" s="133">
        <f t="shared" si="58"/>
        <v>0.13400000000000001</v>
      </c>
      <c r="S161" s="88">
        <f t="shared" si="59"/>
        <v>39.662988360465484</v>
      </c>
      <c r="T161" s="132">
        <f t="shared" si="60"/>
        <v>0.183</v>
      </c>
      <c r="U161" s="135">
        <f t="shared" si="61"/>
        <v>7.2583268699651837</v>
      </c>
      <c r="V161" s="88">
        <f t="shared" si="62"/>
        <v>2.4423998768952675</v>
      </c>
      <c r="W161" s="182">
        <f t="shared" si="63"/>
        <v>2.4</v>
      </c>
      <c r="X161" s="133">
        <f>'INFO Luz del Sur'!N109</f>
        <v>1</v>
      </c>
      <c r="Y161" s="135">
        <f t="shared" si="56"/>
        <v>2.4</v>
      </c>
    </row>
    <row r="162" spans="1:25" x14ac:dyDescent="0.25">
      <c r="A162" s="97">
        <f>'INFO Luz del Sur'!A110</f>
        <v>104</v>
      </c>
      <c r="B162" s="98" t="s">
        <v>20</v>
      </c>
      <c r="C162" s="131" t="str">
        <f>'INFO Luz del Sur'!K110</f>
        <v>Poste</v>
      </c>
      <c r="D162" s="120" t="str">
        <f>'INFO Luz del Sur'!L110</f>
        <v>Madera</v>
      </c>
      <c r="E162" s="131">
        <f>'INFO Luz del Sur'!J110</f>
        <v>16</v>
      </c>
      <c r="F162" s="131" t="str">
        <f>'INFO Luz del Sur'!H110</f>
        <v>60 KV</v>
      </c>
      <c r="G162" s="148" t="str">
        <f t="shared" si="54"/>
        <v>MT/AT</v>
      </c>
      <c r="H162" s="120" t="str">
        <f>'INFO Luz del Sur'!D110</f>
        <v>Santa Eulalia</v>
      </c>
      <c r="I162" s="120" t="str">
        <f>'INFO Luz del Sur'!C110</f>
        <v>Lima</v>
      </c>
      <c r="J162" s="120" t="str">
        <f>'INFO Luz del Sur'!B110</f>
        <v>Lima</v>
      </c>
      <c r="K162" s="120">
        <f>'INFO Luz del Sur'!E110</f>
        <v>0</v>
      </c>
      <c r="L162" s="132" t="str">
        <f>'INFO Luz del Sur'!M110</f>
        <v>EMSU1P60C3</v>
      </c>
      <c r="M162" s="120" t="str">
        <f>INDEX(RESUMEN!$D$17:$D$5475, MATCH(L162,RESUMEN!$C$17:$C$5475,0))</f>
        <v>Estructura de  Suspensión compuesto por 1 postes de madera tratada 60' Clase 3</v>
      </c>
      <c r="N162" s="95">
        <f>INDEX(RESUMEN!$G$17:$G$5475, MATCH(L162,RESUMEN!$C$17:$C$5475,0))</f>
        <v>1371.4481845511427</v>
      </c>
      <c r="O162" s="133">
        <f t="shared" si="55"/>
        <v>0.84299999999999997</v>
      </c>
      <c r="P162" s="134">
        <f t="shared" si="57"/>
        <v>2527.579004127756</v>
      </c>
      <c r="Q162" s="87">
        <v>0</v>
      </c>
      <c r="R162" s="133">
        <f t="shared" si="58"/>
        <v>0.13400000000000001</v>
      </c>
      <c r="S162" s="88">
        <f t="shared" si="59"/>
        <v>28.224632212759943</v>
      </c>
      <c r="T162" s="132">
        <f t="shared" si="60"/>
        <v>0.183</v>
      </c>
      <c r="U162" s="135">
        <f t="shared" si="61"/>
        <v>5.1651076949350694</v>
      </c>
      <c r="V162" s="88">
        <f t="shared" si="62"/>
        <v>1.7380394441123765</v>
      </c>
      <c r="W162" s="182">
        <f t="shared" si="63"/>
        <v>1.7</v>
      </c>
      <c r="X162" s="133">
        <f>'INFO Luz del Sur'!N110</f>
        <v>1</v>
      </c>
      <c r="Y162" s="135">
        <f t="shared" si="56"/>
        <v>1.7</v>
      </c>
    </row>
    <row r="163" spans="1:25" x14ac:dyDescent="0.25">
      <c r="A163" s="97">
        <f>'INFO Luz del Sur'!A111</f>
        <v>105</v>
      </c>
      <c r="B163" s="98" t="s">
        <v>20</v>
      </c>
      <c r="C163" s="131" t="str">
        <f>'INFO Luz del Sur'!K111</f>
        <v>Poste</v>
      </c>
      <c r="D163" s="120" t="str">
        <f>'INFO Luz del Sur'!L111</f>
        <v>Madera</v>
      </c>
      <c r="E163" s="131">
        <f>'INFO Luz del Sur'!J111</f>
        <v>16</v>
      </c>
      <c r="F163" s="131" t="str">
        <f>'INFO Luz del Sur'!H111</f>
        <v>60 KV</v>
      </c>
      <c r="G163" s="148" t="str">
        <f t="shared" si="54"/>
        <v>MT/AT</v>
      </c>
      <c r="H163" s="120" t="str">
        <f>'INFO Luz del Sur'!D111</f>
        <v>Santa Eulalia</v>
      </c>
      <c r="I163" s="120" t="str">
        <f>'INFO Luz del Sur'!C111</f>
        <v>Lima</v>
      </c>
      <c r="J163" s="120" t="str">
        <f>'INFO Luz del Sur'!B111</f>
        <v>Lima</v>
      </c>
      <c r="K163" s="120">
        <f>'INFO Luz del Sur'!E111</f>
        <v>0</v>
      </c>
      <c r="L163" s="132" t="str">
        <f>'INFO Luz del Sur'!M111</f>
        <v>EMRE1P75C2</v>
      </c>
      <c r="M163" s="120" t="str">
        <f>INDEX(RESUMEN!$D$17:$D$5475, MATCH(L163,RESUMEN!$C$17:$C$5475,0))</f>
        <v>Estructura de  Suspension Angular (&gt;3°-50°) compuesto por 1 postes de madera tratada 75' Clase 2</v>
      </c>
      <c r="N163" s="95">
        <f>INDEX(RESUMEN!$G$17:$G$5475, MATCH(L163,RESUMEN!$C$17:$C$5475,0))</f>
        <v>1927.2433019071186</v>
      </c>
      <c r="O163" s="133">
        <f t="shared" si="55"/>
        <v>0.84299999999999997</v>
      </c>
      <c r="P163" s="134">
        <f t="shared" si="57"/>
        <v>3551.9094054148195</v>
      </c>
      <c r="Q163" s="87">
        <v>0</v>
      </c>
      <c r="R163" s="133">
        <f t="shared" si="58"/>
        <v>0.13400000000000001</v>
      </c>
      <c r="S163" s="88">
        <f t="shared" si="59"/>
        <v>39.662988360465484</v>
      </c>
      <c r="T163" s="132">
        <f t="shared" si="60"/>
        <v>0.183</v>
      </c>
      <c r="U163" s="135">
        <f t="shared" si="61"/>
        <v>7.2583268699651837</v>
      </c>
      <c r="V163" s="88">
        <f t="shared" si="62"/>
        <v>2.4423998768952675</v>
      </c>
      <c r="W163" s="182">
        <f t="shared" si="63"/>
        <v>2.4</v>
      </c>
      <c r="X163" s="133">
        <f>'INFO Luz del Sur'!N111</f>
        <v>1</v>
      </c>
      <c r="Y163" s="135">
        <f t="shared" si="56"/>
        <v>2.4</v>
      </c>
    </row>
    <row r="164" spans="1:25" x14ac:dyDescent="0.25">
      <c r="A164" s="97">
        <f>'INFO Luz del Sur'!A112</f>
        <v>106</v>
      </c>
      <c r="B164" s="98" t="s">
        <v>20</v>
      </c>
      <c r="C164" s="131" t="str">
        <f>'INFO Luz del Sur'!K112</f>
        <v>Poste</v>
      </c>
      <c r="D164" s="120" t="str">
        <f>'INFO Luz del Sur'!L112</f>
        <v>Madera</v>
      </c>
      <c r="E164" s="131">
        <f>'INFO Luz del Sur'!J112</f>
        <v>16</v>
      </c>
      <c r="F164" s="131" t="str">
        <f>'INFO Luz del Sur'!H112</f>
        <v>60 KV</v>
      </c>
      <c r="G164" s="148" t="str">
        <f t="shared" si="54"/>
        <v>MT/AT</v>
      </c>
      <c r="H164" s="120" t="str">
        <f>'INFO Luz del Sur'!D112</f>
        <v>Santa Eulalia</v>
      </c>
      <c r="I164" s="120" t="str">
        <f>'INFO Luz del Sur'!C112</f>
        <v>Lima</v>
      </c>
      <c r="J164" s="120" t="str">
        <f>'INFO Luz del Sur'!B112</f>
        <v>Lima</v>
      </c>
      <c r="K164" s="120">
        <f>'INFO Luz del Sur'!E112</f>
        <v>0</v>
      </c>
      <c r="L164" s="132" t="str">
        <f>'INFO Luz del Sur'!M112</f>
        <v>EMRE1P75C2</v>
      </c>
      <c r="M164" s="120" t="str">
        <f>INDEX(RESUMEN!$D$17:$D$5475, MATCH(L164,RESUMEN!$C$17:$C$5475,0))</f>
        <v>Estructura de  Suspension Angular (&gt;3°-50°) compuesto por 1 postes de madera tratada 75' Clase 2</v>
      </c>
      <c r="N164" s="95">
        <f>INDEX(RESUMEN!$G$17:$G$5475, MATCH(L164,RESUMEN!$C$17:$C$5475,0))</f>
        <v>1927.2433019071186</v>
      </c>
      <c r="O164" s="133">
        <f t="shared" si="55"/>
        <v>0.84299999999999997</v>
      </c>
      <c r="P164" s="134">
        <f t="shared" si="57"/>
        <v>3551.9094054148195</v>
      </c>
      <c r="Q164" s="87">
        <v>0</v>
      </c>
      <c r="R164" s="133">
        <f t="shared" si="58"/>
        <v>0.13400000000000001</v>
      </c>
      <c r="S164" s="88">
        <f t="shared" si="59"/>
        <v>39.662988360465484</v>
      </c>
      <c r="T164" s="132">
        <f t="shared" si="60"/>
        <v>0.183</v>
      </c>
      <c r="U164" s="135">
        <f t="shared" si="61"/>
        <v>7.2583268699651837</v>
      </c>
      <c r="V164" s="88">
        <f t="shared" si="62"/>
        <v>2.4423998768952675</v>
      </c>
      <c r="W164" s="182">
        <f t="shared" si="63"/>
        <v>2.4</v>
      </c>
      <c r="X164" s="133">
        <f>'INFO Luz del Sur'!N112</f>
        <v>1</v>
      </c>
      <c r="Y164" s="135">
        <f t="shared" si="56"/>
        <v>2.4</v>
      </c>
    </row>
    <row r="165" spans="1:25" x14ac:dyDescent="0.25">
      <c r="A165" s="97">
        <f>'INFO Luz del Sur'!A113</f>
        <v>107</v>
      </c>
      <c r="B165" s="98" t="s">
        <v>20</v>
      </c>
      <c r="C165" s="131" t="str">
        <f>'INFO Luz del Sur'!K113</f>
        <v>Poste</v>
      </c>
      <c r="D165" s="120" t="str">
        <f>'INFO Luz del Sur'!L113</f>
        <v>Madera</v>
      </c>
      <c r="E165" s="131">
        <f>'INFO Luz del Sur'!J113</f>
        <v>16</v>
      </c>
      <c r="F165" s="131" t="str">
        <f>'INFO Luz del Sur'!H113</f>
        <v>60 KV</v>
      </c>
      <c r="G165" s="148" t="str">
        <f t="shared" si="54"/>
        <v>MT/AT</v>
      </c>
      <c r="H165" s="120" t="str">
        <f>'INFO Luz del Sur'!D113</f>
        <v>Santa Eulalia</v>
      </c>
      <c r="I165" s="120" t="str">
        <f>'INFO Luz del Sur'!C113</f>
        <v>Lima</v>
      </c>
      <c r="J165" s="120" t="str">
        <f>'INFO Luz del Sur'!B113</f>
        <v>Lima</v>
      </c>
      <c r="K165" s="120">
        <f>'INFO Luz del Sur'!E113</f>
        <v>0</v>
      </c>
      <c r="L165" s="132" t="str">
        <f>'INFO Luz del Sur'!M113</f>
        <v>EMRE1P75C2</v>
      </c>
      <c r="M165" s="120" t="str">
        <f>INDEX(RESUMEN!$D$17:$D$5475, MATCH(L165,RESUMEN!$C$17:$C$5475,0))</f>
        <v>Estructura de  Suspension Angular (&gt;3°-50°) compuesto por 1 postes de madera tratada 75' Clase 2</v>
      </c>
      <c r="N165" s="95">
        <f>INDEX(RESUMEN!$G$17:$G$5475, MATCH(L165,RESUMEN!$C$17:$C$5475,0))</f>
        <v>1927.2433019071186</v>
      </c>
      <c r="O165" s="133">
        <f t="shared" si="55"/>
        <v>0.84299999999999997</v>
      </c>
      <c r="P165" s="134">
        <f t="shared" si="57"/>
        <v>3551.9094054148195</v>
      </c>
      <c r="Q165" s="87">
        <v>0</v>
      </c>
      <c r="R165" s="133">
        <f t="shared" si="58"/>
        <v>0.13400000000000001</v>
      </c>
      <c r="S165" s="88">
        <f t="shared" si="59"/>
        <v>39.662988360465484</v>
      </c>
      <c r="T165" s="132">
        <f t="shared" si="60"/>
        <v>0.183</v>
      </c>
      <c r="U165" s="135">
        <f t="shared" si="61"/>
        <v>7.2583268699651837</v>
      </c>
      <c r="V165" s="88">
        <f t="shared" si="62"/>
        <v>2.4423998768952675</v>
      </c>
      <c r="W165" s="182">
        <f t="shared" si="63"/>
        <v>2.4</v>
      </c>
      <c r="X165" s="133">
        <f>'INFO Luz del Sur'!N113</f>
        <v>1</v>
      </c>
      <c r="Y165" s="135">
        <f t="shared" si="56"/>
        <v>2.4</v>
      </c>
    </row>
    <row r="166" spans="1:25" x14ac:dyDescent="0.25">
      <c r="A166" s="97">
        <f>'INFO Luz del Sur'!A114</f>
        <v>108</v>
      </c>
      <c r="B166" s="98" t="s">
        <v>20</v>
      </c>
      <c r="C166" s="131" t="str">
        <f>'INFO Luz del Sur'!K114</f>
        <v>Poste</v>
      </c>
      <c r="D166" s="120" t="str">
        <f>'INFO Luz del Sur'!L114</f>
        <v>Madera</v>
      </c>
      <c r="E166" s="131">
        <f>'INFO Luz del Sur'!J114</f>
        <v>16</v>
      </c>
      <c r="F166" s="131" t="str">
        <f>'INFO Luz del Sur'!H114</f>
        <v>60 KV</v>
      </c>
      <c r="G166" s="148" t="str">
        <f t="shared" si="54"/>
        <v>MT/AT</v>
      </c>
      <c r="H166" s="120" t="str">
        <f>'INFO Luz del Sur'!D114</f>
        <v>Santa Eulalia</v>
      </c>
      <c r="I166" s="120" t="str">
        <f>'INFO Luz del Sur'!C114</f>
        <v>Lima</v>
      </c>
      <c r="J166" s="120" t="str">
        <f>'INFO Luz del Sur'!B114</f>
        <v>Lima</v>
      </c>
      <c r="K166" s="120">
        <f>'INFO Luz del Sur'!E114</f>
        <v>0</v>
      </c>
      <c r="L166" s="132" t="str">
        <f>'INFO Luz del Sur'!M114</f>
        <v>EMSU1P60C3</v>
      </c>
      <c r="M166" s="120" t="str">
        <f>INDEX(RESUMEN!$D$17:$D$5475, MATCH(L166,RESUMEN!$C$17:$C$5475,0))</f>
        <v>Estructura de  Suspensión compuesto por 1 postes de madera tratada 60' Clase 3</v>
      </c>
      <c r="N166" s="95">
        <f>INDEX(RESUMEN!$G$17:$G$5475, MATCH(L166,RESUMEN!$C$17:$C$5475,0))</f>
        <v>1371.4481845511427</v>
      </c>
      <c r="O166" s="133">
        <f t="shared" si="55"/>
        <v>0.84299999999999997</v>
      </c>
      <c r="P166" s="134">
        <f t="shared" si="57"/>
        <v>2527.579004127756</v>
      </c>
      <c r="Q166" s="87">
        <v>0</v>
      </c>
      <c r="R166" s="133">
        <f t="shared" si="58"/>
        <v>0.13400000000000001</v>
      </c>
      <c r="S166" s="88">
        <f t="shared" si="59"/>
        <v>28.224632212759943</v>
      </c>
      <c r="T166" s="132">
        <f t="shared" si="60"/>
        <v>0.183</v>
      </c>
      <c r="U166" s="135">
        <f t="shared" si="61"/>
        <v>5.1651076949350694</v>
      </c>
      <c r="V166" s="88">
        <f t="shared" si="62"/>
        <v>1.7380394441123765</v>
      </c>
      <c r="W166" s="182">
        <f t="shared" si="63"/>
        <v>1.7</v>
      </c>
      <c r="X166" s="133">
        <f>'INFO Luz del Sur'!N114</f>
        <v>1</v>
      </c>
      <c r="Y166" s="135">
        <f t="shared" si="56"/>
        <v>1.7</v>
      </c>
    </row>
    <row r="167" spans="1:25" x14ac:dyDescent="0.25">
      <c r="A167" s="97">
        <f>'INFO Luz del Sur'!A115</f>
        <v>109</v>
      </c>
      <c r="B167" s="98" t="s">
        <v>20</v>
      </c>
      <c r="C167" s="131" t="str">
        <f>'INFO Luz del Sur'!K115</f>
        <v>Poste</v>
      </c>
      <c r="D167" s="120" t="str">
        <f>'INFO Luz del Sur'!L115</f>
        <v>Madera</v>
      </c>
      <c r="E167" s="131">
        <f>'INFO Luz del Sur'!J115</f>
        <v>16</v>
      </c>
      <c r="F167" s="131" t="str">
        <f>'INFO Luz del Sur'!H115</f>
        <v>60 KV</v>
      </c>
      <c r="G167" s="148" t="str">
        <f t="shared" si="54"/>
        <v>MT/AT</v>
      </c>
      <c r="H167" s="120" t="str">
        <f>'INFO Luz del Sur'!D115</f>
        <v>Santa Eulalia</v>
      </c>
      <c r="I167" s="120" t="str">
        <f>'INFO Luz del Sur'!C115</f>
        <v>Lima</v>
      </c>
      <c r="J167" s="120" t="str">
        <f>'INFO Luz del Sur'!B115</f>
        <v>Lima</v>
      </c>
      <c r="K167" s="120">
        <f>'INFO Luz del Sur'!E115</f>
        <v>0</v>
      </c>
      <c r="L167" s="132" t="str">
        <f>'INFO Luz del Sur'!M115</f>
        <v>EMRE1P75C2</v>
      </c>
      <c r="M167" s="120" t="str">
        <f>INDEX(RESUMEN!$D$17:$D$5475, MATCH(L167,RESUMEN!$C$17:$C$5475,0))</f>
        <v>Estructura de  Suspension Angular (&gt;3°-50°) compuesto por 1 postes de madera tratada 75' Clase 2</v>
      </c>
      <c r="N167" s="95">
        <f>INDEX(RESUMEN!$G$17:$G$5475, MATCH(L167,RESUMEN!$C$17:$C$5475,0))</f>
        <v>1927.2433019071186</v>
      </c>
      <c r="O167" s="133">
        <f t="shared" si="55"/>
        <v>0.84299999999999997</v>
      </c>
      <c r="P167" s="134">
        <f t="shared" si="57"/>
        <v>3551.9094054148195</v>
      </c>
      <c r="Q167" s="87">
        <v>0</v>
      </c>
      <c r="R167" s="133">
        <f t="shared" si="58"/>
        <v>0.13400000000000001</v>
      </c>
      <c r="S167" s="88">
        <f t="shared" si="59"/>
        <v>39.662988360465484</v>
      </c>
      <c r="T167" s="132">
        <f t="shared" si="60"/>
        <v>0.183</v>
      </c>
      <c r="U167" s="135">
        <f t="shared" si="61"/>
        <v>7.2583268699651837</v>
      </c>
      <c r="V167" s="88">
        <f t="shared" si="62"/>
        <v>2.4423998768952675</v>
      </c>
      <c r="W167" s="182">
        <f t="shared" si="63"/>
        <v>2.4</v>
      </c>
      <c r="X167" s="133">
        <f>'INFO Luz del Sur'!N115</f>
        <v>1</v>
      </c>
      <c r="Y167" s="135">
        <f t="shared" si="56"/>
        <v>2.4</v>
      </c>
    </row>
    <row r="168" spans="1:25" x14ac:dyDescent="0.25">
      <c r="A168" s="97">
        <f>'INFO Luz del Sur'!A116</f>
        <v>110</v>
      </c>
      <c r="B168" s="98" t="s">
        <v>20</v>
      </c>
      <c r="C168" s="131" t="str">
        <f>'INFO Luz del Sur'!K116</f>
        <v>Poste</v>
      </c>
      <c r="D168" s="120" t="str">
        <f>'INFO Luz del Sur'!L116</f>
        <v>Madera</v>
      </c>
      <c r="E168" s="131">
        <f>'INFO Luz del Sur'!J116</f>
        <v>16</v>
      </c>
      <c r="F168" s="131" t="str">
        <f>'INFO Luz del Sur'!H116</f>
        <v>60 KV</v>
      </c>
      <c r="G168" s="148" t="str">
        <f t="shared" si="54"/>
        <v>MT/AT</v>
      </c>
      <c r="H168" s="120" t="str">
        <f>'INFO Luz del Sur'!D116</f>
        <v>Ricardo Palma</v>
      </c>
      <c r="I168" s="120" t="str">
        <f>'INFO Luz del Sur'!C116</f>
        <v>Lima</v>
      </c>
      <c r="J168" s="120" t="str">
        <f>'INFO Luz del Sur'!B116</f>
        <v>Lima</v>
      </c>
      <c r="K168" s="120">
        <f>'INFO Luz del Sur'!E116</f>
        <v>0</v>
      </c>
      <c r="L168" s="132" t="str">
        <f>'INFO Luz del Sur'!M116</f>
        <v>EMRE1P75C2</v>
      </c>
      <c r="M168" s="120" t="str">
        <f>INDEX(RESUMEN!$D$17:$D$5475, MATCH(L168,RESUMEN!$C$17:$C$5475,0))</f>
        <v>Estructura de  Suspension Angular (&gt;3°-50°) compuesto por 1 postes de madera tratada 75' Clase 2</v>
      </c>
      <c r="N168" s="95">
        <f>INDEX(RESUMEN!$G$17:$G$5475, MATCH(L168,RESUMEN!$C$17:$C$5475,0))</f>
        <v>1927.2433019071186</v>
      </c>
      <c r="O168" s="133">
        <f t="shared" si="55"/>
        <v>0.84299999999999997</v>
      </c>
      <c r="P168" s="134">
        <f t="shared" si="57"/>
        <v>3551.9094054148195</v>
      </c>
      <c r="Q168" s="87">
        <v>0</v>
      </c>
      <c r="R168" s="133">
        <f t="shared" si="58"/>
        <v>0.13400000000000001</v>
      </c>
      <c r="S168" s="88">
        <f t="shared" si="59"/>
        <v>39.662988360465484</v>
      </c>
      <c r="T168" s="132">
        <f t="shared" si="60"/>
        <v>0.183</v>
      </c>
      <c r="U168" s="135">
        <f t="shared" si="61"/>
        <v>7.2583268699651837</v>
      </c>
      <c r="V168" s="88">
        <f t="shared" si="62"/>
        <v>2.4423998768952675</v>
      </c>
      <c r="W168" s="182">
        <f t="shared" si="63"/>
        <v>2.4</v>
      </c>
      <c r="X168" s="133">
        <f>'INFO Luz del Sur'!N116</f>
        <v>1</v>
      </c>
      <c r="Y168" s="135">
        <f t="shared" si="56"/>
        <v>2.4</v>
      </c>
    </row>
    <row r="169" spans="1:25" x14ac:dyDescent="0.25">
      <c r="A169" s="97">
        <f>'INFO Luz del Sur'!A117</f>
        <v>111</v>
      </c>
      <c r="B169" s="98" t="s">
        <v>20</v>
      </c>
      <c r="C169" s="131" t="str">
        <f>'INFO Luz del Sur'!K117</f>
        <v>Poste</v>
      </c>
      <c r="D169" s="120" t="str">
        <f>'INFO Luz del Sur'!L117</f>
        <v>Madera</v>
      </c>
      <c r="E169" s="131">
        <f>'INFO Luz del Sur'!J117</f>
        <v>16</v>
      </c>
      <c r="F169" s="131" t="str">
        <f>'INFO Luz del Sur'!H117</f>
        <v>60 KV</v>
      </c>
      <c r="G169" s="148" t="str">
        <f t="shared" si="54"/>
        <v>MT/AT</v>
      </c>
      <c r="H169" s="120" t="str">
        <f>'INFO Luz del Sur'!D117</f>
        <v>Ricardo Palma</v>
      </c>
      <c r="I169" s="120" t="str">
        <f>'INFO Luz del Sur'!C117</f>
        <v>Lima</v>
      </c>
      <c r="J169" s="120" t="str">
        <f>'INFO Luz del Sur'!B117</f>
        <v>Lima</v>
      </c>
      <c r="K169" s="120">
        <f>'INFO Luz del Sur'!E117</f>
        <v>0</v>
      </c>
      <c r="L169" s="132" t="str">
        <f>'INFO Luz del Sur'!M117</f>
        <v>EMSU1P60C3</v>
      </c>
      <c r="M169" s="120" t="str">
        <f>INDEX(RESUMEN!$D$17:$D$5475, MATCH(L169,RESUMEN!$C$17:$C$5475,0))</f>
        <v>Estructura de  Suspensión compuesto por 1 postes de madera tratada 60' Clase 3</v>
      </c>
      <c r="N169" s="95">
        <f>INDEX(RESUMEN!$G$17:$G$5475, MATCH(L169,RESUMEN!$C$17:$C$5475,0))</f>
        <v>1371.4481845511427</v>
      </c>
      <c r="O169" s="133">
        <f t="shared" si="55"/>
        <v>0.84299999999999997</v>
      </c>
      <c r="P169" s="134">
        <f t="shared" si="57"/>
        <v>2527.579004127756</v>
      </c>
      <c r="Q169" s="87">
        <v>0</v>
      </c>
      <c r="R169" s="133">
        <f t="shared" si="58"/>
        <v>0.13400000000000001</v>
      </c>
      <c r="S169" s="88">
        <f t="shared" si="59"/>
        <v>28.224632212759943</v>
      </c>
      <c r="T169" s="132">
        <f t="shared" si="60"/>
        <v>0.183</v>
      </c>
      <c r="U169" s="135">
        <f t="shared" si="61"/>
        <v>5.1651076949350694</v>
      </c>
      <c r="V169" s="88">
        <f t="shared" si="62"/>
        <v>1.7380394441123765</v>
      </c>
      <c r="W169" s="182">
        <f t="shared" si="63"/>
        <v>1.7</v>
      </c>
      <c r="X169" s="133">
        <f>'INFO Luz del Sur'!N117</f>
        <v>1</v>
      </c>
      <c r="Y169" s="135">
        <f t="shared" si="56"/>
        <v>1.7</v>
      </c>
    </row>
    <row r="170" spans="1:25" x14ac:dyDescent="0.25">
      <c r="A170" s="97">
        <f>'INFO Luz del Sur'!A118</f>
        <v>112</v>
      </c>
      <c r="B170" s="98" t="s">
        <v>20</v>
      </c>
      <c r="C170" s="131" t="str">
        <f>'INFO Luz del Sur'!K118</f>
        <v>Poste</v>
      </c>
      <c r="D170" s="120" t="str">
        <f>'INFO Luz del Sur'!L118</f>
        <v>Madera</v>
      </c>
      <c r="E170" s="131">
        <f>'INFO Luz del Sur'!J118</f>
        <v>16</v>
      </c>
      <c r="F170" s="131" t="str">
        <f>'INFO Luz del Sur'!H118</f>
        <v>60 KV</v>
      </c>
      <c r="G170" s="148" t="str">
        <f t="shared" si="54"/>
        <v>MT/AT</v>
      </c>
      <c r="H170" s="120" t="str">
        <f>'INFO Luz del Sur'!D118</f>
        <v>Ricardo Palma</v>
      </c>
      <c r="I170" s="120" t="str">
        <f>'INFO Luz del Sur'!C118</f>
        <v>Lima</v>
      </c>
      <c r="J170" s="120" t="str">
        <f>'INFO Luz del Sur'!B118</f>
        <v>Lima</v>
      </c>
      <c r="K170" s="120">
        <f>'INFO Luz del Sur'!E118</f>
        <v>0</v>
      </c>
      <c r="L170" s="132" t="str">
        <f>'INFO Luz del Sur'!M118</f>
        <v>EMSU1P60C3</v>
      </c>
      <c r="M170" s="120" t="str">
        <f>INDEX(RESUMEN!$D$17:$D$5475, MATCH(L170,RESUMEN!$C$17:$C$5475,0))</f>
        <v>Estructura de  Suspensión compuesto por 1 postes de madera tratada 60' Clase 3</v>
      </c>
      <c r="N170" s="95">
        <f>INDEX(RESUMEN!$G$17:$G$5475, MATCH(L170,RESUMEN!$C$17:$C$5475,0))</f>
        <v>1371.4481845511427</v>
      </c>
      <c r="O170" s="133">
        <f t="shared" si="55"/>
        <v>0.84299999999999997</v>
      </c>
      <c r="P170" s="134">
        <f t="shared" si="57"/>
        <v>2527.579004127756</v>
      </c>
      <c r="Q170" s="87">
        <v>0</v>
      </c>
      <c r="R170" s="133">
        <f t="shared" si="58"/>
        <v>0.13400000000000001</v>
      </c>
      <c r="S170" s="88">
        <f t="shared" si="59"/>
        <v>28.224632212759943</v>
      </c>
      <c r="T170" s="132">
        <f t="shared" si="60"/>
        <v>0.183</v>
      </c>
      <c r="U170" s="135">
        <f t="shared" si="61"/>
        <v>5.1651076949350694</v>
      </c>
      <c r="V170" s="88">
        <f t="shared" si="62"/>
        <v>1.7380394441123765</v>
      </c>
      <c r="W170" s="182">
        <f t="shared" si="63"/>
        <v>1.7</v>
      </c>
      <c r="X170" s="133">
        <f>'INFO Luz del Sur'!N118</f>
        <v>1</v>
      </c>
      <c r="Y170" s="135">
        <f t="shared" si="56"/>
        <v>1.7</v>
      </c>
    </row>
    <row r="171" spans="1:25" x14ac:dyDescent="0.25">
      <c r="A171" s="97">
        <f>'INFO Luz del Sur'!A119</f>
        <v>113</v>
      </c>
      <c r="B171" s="98" t="s">
        <v>20</v>
      </c>
      <c r="C171" s="131" t="str">
        <f>'INFO Luz del Sur'!K119</f>
        <v>Poste</v>
      </c>
      <c r="D171" s="120" t="str">
        <f>'INFO Luz del Sur'!L119</f>
        <v>Madera</v>
      </c>
      <c r="E171" s="131">
        <f>'INFO Luz del Sur'!J119</f>
        <v>16</v>
      </c>
      <c r="F171" s="131" t="str">
        <f>'INFO Luz del Sur'!H119</f>
        <v>60 KV</v>
      </c>
      <c r="G171" s="148" t="str">
        <f t="shared" si="54"/>
        <v>MT/AT</v>
      </c>
      <c r="H171" s="120" t="str">
        <f>'INFO Luz del Sur'!D119</f>
        <v>Ricardo Palma</v>
      </c>
      <c r="I171" s="120" t="str">
        <f>'INFO Luz del Sur'!C119</f>
        <v>Lima</v>
      </c>
      <c r="J171" s="120" t="str">
        <f>'INFO Luz del Sur'!B119</f>
        <v>Lima</v>
      </c>
      <c r="K171" s="120">
        <f>'INFO Luz del Sur'!E119</f>
        <v>0</v>
      </c>
      <c r="L171" s="132" t="str">
        <f>'INFO Luz del Sur'!M119</f>
        <v>EMSU1P60C3</v>
      </c>
      <c r="M171" s="120" t="str">
        <f>INDEX(RESUMEN!$D$17:$D$5475, MATCH(L171,RESUMEN!$C$17:$C$5475,0))</f>
        <v>Estructura de  Suspensión compuesto por 1 postes de madera tratada 60' Clase 3</v>
      </c>
      <c r="N171" s="95">
        <f>INDEX(RESUMEN!$G$17:$G$5475, MATCH(L171,RESUMEN!$C$17:$C$5475,0))</f>
        <v>1371.4481845511427</v>
      </c>
      <c r="O171" s="133">
        <f t="shared" si="55"/>
        <v>0.84299999999999997</v>
      </c>
      <c r="P171" s="134">
        <f t="shared" si="57"/>
        <v>2527.579004127756</v>
      </c>
      <c r="Q171" s="87">
        <v>0</v>
      </c>
      <c r="R171" s="133">
        <f t="shared" si="58"/>
        <v>0.13400000000000001</v>
      </c>
      <c r="S171" s="88">
        <f t="shared" si="59"/>
        <v>28.224632212759943</v>
      </c>
      <c r="T171" s="132">
        <f t="shared" si="60"/>
        <v>0.183</v>
      </c>
      <c r="U171" s="135">
        <f t="shared" si="61"/>
        <v>5.1651076949350694</v>
      </c>
      <c r="V171" s="88">
        <f t="shared" si="62"/>
        <v>1.7380394441123765</v>
      </c>
      <c r="W171" s="182">
        <f t="shared" si="63"/>
        <v>1.7</v>
      </c>
      <c r="X171" s="133">
        <f>'INFO Luz del Sur'!N119</f>
        <v>1</v>
      </c>
      <c r="Y171" s="135">
        <f t="shared" si="56"/>
        <v>1.7</v>
      </c>
    </row>
    <row r="172" spans="1:25" x14ac:dyDescent="0.25">
      <c r="A172" s="97">
        <f>'INFO Luz del Sur'!A120</f>
        <v>114</v>
      </c>
      <c r="B172" s="98" t="s">
        <v>20</v>
      </c>
      <c r="C172" s="131" t="str">
        <f>'INFO Luz del Sur'!K120</f>
        <v>Poste</v>
      </c>
      <c r="D172" s="120" t="str">
        <f>'INFO Luz del Sur'!L120</f>
        <v>Madera</v>
      </c>
      <c r="E172" s="131">
        <f>'INFO Luz del Sur'!J120</f>
        <v>16</v>
      </c>
      <c r="F172" s="131" t="str">
        <f>'INFO Luz del Sur'!H120</f>
        <v>60 KV</v>
      </c>
      <c r="G172" s="148" t="str">
        <f t="shared" si="54"/>
        <v>MT/AT</v>
      </c>
      <c r="H172" s="120" t="str">
        <f>'INFO Luz del Sur'!D120</f>
        <v>Ricardo Palma</v>
      </c>
      <c r="I172" s="120" t="str">
        <f>'INFO Luz del Sur'!C120</f>
        <v>Lima</v>
      </c>
      <c r="J172" s="120" t="str">
        <f>'INFO Luz del Sur'!B120</f>
        <v>Lima</v>
      </c>
      <c r="K172" s="120">
        <f>'INFO Luz del Sur'!E120</f>
        <v>0</v>
      </c>
      <c r="L172" s="132" t="str">
        <f>'INFO Luz del Sur'!M120</f>
        <v>EMSU1P60C3</v>
      </c>
      <c r="M172" s="120" t="str">
        <f>INDEX(RESUMEN!$D$17:$D$5475, MATCH(L172,RESUMEN!$C$17:$C$5475,0))</f>
        <v>Estructura de  Suspensión compuesto por 1 postes de madera tratada 60' Clase 3</v>
      </c>
      <c r="N172" s="95">
        <f>INDEX(RESUMEN!$G$17:$G$5475, MATCH(L172,RESUMEN!$C$17:$C$5475,0))</f>
        <v>1371.4481845511427</v>
      </c>
      <c r="O172" s="133">
        <f t="shared" si="55"/>
        <v>0.84299999999999997</v>
      </c>
      <c r="P172" s="134">
        <f t="shared" si="57"/>
        <v>2527.579004127756</v>
      </c>
      <c r="Q172" s="87">
        <v>0</v>
      </c>
      <c r="R172" s="133">
        <f t="shared" si="58"/>
        <v>0.13400000000000001</v>
      </c>
      <c r="S172" s="88">
        <f t="shared" si="59"/>
        <v>28.224632212759943</v>
      </c>
      <c r="T172" s="132">
        <f t="shared" si="60"/>
        <v>0.183</v>
      </c>
      <c r="U172" s="135">
        <f t="shared" si="61"/>
        <v>5.1651076949350694</v>
      </c>
      <c r="V172" s="88">
        <f t="shared" si="62"/>
        <v>1.7380394441123765</v>
      </c>
      <c r="W172" s="182">
        <f t="shared" si="63"/>
        <v>1.7</v>
      </c>
      <c r="X172" s="133">
        <f>'INFO Luz del Sur'!N120</f>
        <v>1</v>
      </c>
      <c r="Y172" s="135">
        <f t="shared" si="56"/>
        <v>1.7</v>
      </c>
    </row>
    <row r="173" spans="1:25" x14ac:dyDescent="0.25">
      <c r="A173" s="97">
        <f>'INFO Luz del Sur'!A121</f>
        <v>115</v>
      </c>
      <c r="B173" s="98" t="s">
        <v>20</v>
      </c>
      <c r="C173" s="131" t="str">
        <f>'INFO Luz del Sur'!K121</f>
        <v>Poste</v>
      </c>
      <c r="D173" s="120" t="str">
        <f>'INFO Luz del Sur'!L121</f>
        <v>Madera</v>
      </c>
      <c r="E173" s="131">
        <f>'INFO Luz del Sur'!J121</f>
        <v>16</v>
      </c>
      <c r="F173" s="131" t="str">
        <f>'INFO Luz del Sur'!H121</f>
        <v>60 KV</v>
      </c>
      <c r="G173" s="148" t="str">
        <f t="shared" si="54"/>
        <v>MT/AT</v>
      </c>
      <c r="H173" s="120" t="str">
        <f>'INFO Luz del Sur'!D121</f>
        <v>Ricardo Palma</v>
      </c>
      <c r="I173" s="120" t="str">
        <f>'INFO Luz del Sur'!C121</f>
        <v>Lima</v>
      </c>
      <c r="J173" s="120" t="str">
        <f>'INFO Luz del Sur'!B121</f>
        <v>Lima</v>
      </c>
      <c r="K173" s="120">
        <f>'INFO Luz del Sur'!E121</f>
        <v>0</v>
      </c>
      <c r="L173" s="132" t="str">
        <f>'INFO Luz del Sur'!M121</f>
        <v>EMSU1P60C3</v>
      </c>
      <c r="M173" s="120" t="str">
        <f>INDEX(RESUMEN!$D$17:$D$5475, MATCH(L173,RESUMEN!$C$17:$C$5475,0))</f>
        <v>Estructura de  Suspensión compuesto por 1 postes de madera tratada 60' Clase 3</v>
      </c>
      <c r="N173" s="95">
        <f>INDEX(RESUMEN!$G$17:$G$5475, MATCH(L173,RESUMEN!$C$17:$C$5475,0))</f>
        <v>1371.4481845511427</v>
      </c>
      <c r="O173" s="133">
        <f t="shared" si="55"/>
        <v>0.84299999999999997</v>
      </c>
      <c r="P173" s="134">
        <f t="shared" si="57"/>
        <v>2527.579004127756</v>
      </c>
      <c r="Q173" s="87">
        <v>0</v>
      </c>
      <c r="R173" s="133">
        <f t="shared" si="58"/>
        <v>0.13400000000000001</v>
      </c>
      <c r="S173" s="88">
        <f t="shared" si="59"/>
        <v>28.224632212759943</v>
      </c>
      <c r="T173" s="132">
        <f t="shared" si="60"/>
        <v>0.183</v>
      </c>
      <c r="U173" s="135">
        <f t="shared" si="61"/>
        <v>5.1651076949350694</v>
      </c>
      <c r="V173" s="88">
        <f t="shared" si="62"/>
        <v>1.7380394441123765</v>
      </c>
      <c r="W173" s="182">
        <f t="shared" si="63"/>
        <v>1.7</v>
      </c>
      <c r="X173" s="133">
        <f>'INFO Luz del Sur'!N121</f>
        <v>1</v>
      </c>
      <c r="Y173" s="135">
        <f t="shared" si="56"/>
        <v>1.7</v>
      </c>
    </row>
    <row r="174" spans="1:25" x14ac:dyDescent="0.25">
      <c r="A174" s="97">
        <f>'INFO Luz del Sur'!A122</f>
        <v>116</v>
      </c>
      <c r="B174" s="98" t="s">
        <v>20</v>
      </c>
      <c r="C174" s="131" t="str">
        <f>'INFO Luz del Sur'!K122</f>
        <v>Poste</v>
      </c>
      <c r="D174" s="120" t="str">
        <f>'INFO Luz del Sur'!L122</f>
        <v>Madera</v>
      </c>
      <c r="E174" s="131">
        <f>'INFO Luz del Sur'!J122</f>
        <v>16</v>
      </c>
      <c r="F174" s="131" t="str">
        <f>'INFO Luz del Sur'!H122</f>
        <v>60 KV</v>
      </c>
      <c r="G174" s="148" t="str">
        <f t="shared" si="54"/>
        <v>MT/AT</v>
      </c>
      <c r="H174" s="120" t="str">
        <f>'INFO Luz del Sur'!D122</f>
        <v>Ricardo Palma</v>
      </c>
      <c r="I174" s="120" t="str">
        <f>'INFO Luz del Sur'!C122</f>
        <v>Lima</v>
      </c>
      <c r="J174" s="120" t="str">
        <f>'INFO Luz del Sur'!B122</f>
        <v>Lima</v>
      </c>
      <c r="K174" s="120">
        <f>'INFO Luz del Sur'!E122</f>
        <v>0</v>
      </c>
      <c r="L174" s="132" t="str">
        <f>'INFO Luz del Sur'!M122</f>
        <v>EMSU1P60C3</v>
      </c>
      <c r="M174" s="120" t="str">
        <f>INDEX(RESUMEN!$D$17:$D$5475, MATCH(L174,RESUMEN!$C$17:$C$5475,0))</f>
        <v>Estructura de  Suspensión compuesto por 1 postes de madera tratada 60' Clase 3</v>
      </c>
      <c r="N174" s="95">
        <f>INDEX(RESUMEN!$G$17:$G$5475, MATCH(L174,RESUMEN!$C$17:$C$5475,0))</f>
        <v>1371.4481845511427</v>
      </c>
      <c r="O174" s="133">
        <f t="shared" si="55"/>
        <v>0.84299999999999997</v>
      </c>
      <c r="P174" s="134">
        <f t="shared" si="57"/>
        <v>2527.579004127756</v>
      </c>
      <c r="Q174" s="87">
        <v>0</v>
      </c>
      <c r="R174" s="133">
        <f t="shared" si="58"/>
        <v>0.13400000000000001</v>
      </c>
      <c r="S174" s="88">
        <f t="shared" si="59"/>
        <v>28.224632212759943</v>
      </c>
      <c r="T174" s="132">
        <f t="shared" si="60"/>
        <v>0.183</v>
      </c>
      <c r="U174" s="135">
        <f t="shared" si="61"/>
        <v>5.1651076949350694</v>
      </c>
      <c r="V174" s="88">
        <f t="shared" si="62"/>
        <v>1.7380394441123765</v>
      </c>
      <c r="W174" s="182">
        <f t="shared" si="63"/>
        <v>1.7</v>
      </c>
      <c r="X174" s="133">
        <f>'INFO Luz del Sur'!N122</f>
        <v>1</v>
      </c>
      <c r="Y174" s="135">
        <f t="shared" si="56"/>
        <v>1.7</v>
      </c>
    </row>
    <row r="175" spans="1:25" x14ac:dyDescent="0.25">
      <c r="A175" s="97">
        <f>'INFO Luz del Sur'!A123</f>
        <v>117</v>
      </c>
      <c r="B175" s="98" t="s">
        <v>20</v>
      </c>
      <c r="C175" s="131" t="str">
        <f>'INFO Luz del Sur'!K123</f>
        <v>Poste</v>
      </c>
      <c r="D175" s="120" t="str">
        <f>'INFO Luz del Sur'!L123</f>
        <v>Madera</v>
      </c>
      <c r="E175" s="131">
        <f>'INFO Luz del Sur'!J123</f>
        <v>16</v>
      </c>
      <c r="F175" s="131" t="str">
        <f>'INFO Luz del Sur'!H123</f>
        <v>60 KV</v>
      </c>
      <c r="G175" s="148" t="str">
        <f t="shared" si="54"/>
        <v>MT/AT</v>
      </c>
      <c r="H175" s="120" t="str">
        <f>'INFO Luz del Sur'!D123</f>
        <v>Ricardo Palma</v>
      </c>
      <c r="I175" s="120" t="str">
        <f>'INFO Luz del Sur'!C123</f>
        <v>Lima</v>
      </c>
      <c r="J175" s="120" t="str">
        <f>'INFO Luz del Sur'!B123</f>
        <v>Lima</v>
      </c>
      <c r="K175" s="120">
        <f>'INFO Luz del Sur'!E123</f>
        <v>0</v>
      </c>
      <c r="L175" s="132" t="str">
        <f>'INFO Luz del Sur'!M123</f>
        <v>EMRE1P75C2</v>
      </c>
      <c r="M175" s="120" t="str">
        <f>INDEX(RESUMEN!$D$17:$D$5475, MATCH(L175,RESUMEN!$C$17:$C$5475,0))</f>
        <v>Estructura de  Suspension Angular (&gt;3°-50°) compuesto por 1 postes de madera tratada 75' Clase 2</v>
      </c>
      <c r="N175" s="95">
        <f>INDEX(RESUMEN!$G$17:$G$5475, MATCH(L175,RESUMEN!$C$17:$C$5475,0))</f>
        <v>1927.2433019071186</v>
      </c>
      <c r="O175" s="133">
        <f t="shared" si="55"/>
        <v>0.84299999999999997</v>
      </c>
      <c r="P175" s="134">
        <f t="shared" si="57"/>
        <v>3551.9094054148195</v>
      </c>
      <c r="Q175" s="87">
        <v>0</v>
      </c>
      <c r="R175" s="133">
        <f t="shared" si="58"/>
        <v>0.13400000000000001</v>
      </c>
      <c r="S175" s="88">
        <f t="shared" si="59"/>
        <v>39.662988360465484</v>
      </c>
      <c r="T175" s="132">
        <f t="shared" si="60"/>
        <v>0.183</v>
      </c>
      <c r="U175" s="135">
        <f t="shared" si="61"/>
        <v>7.2583268699651837</v>
      </c>
      <c r="V175" s="88">
        <f t="shared" si="62"/>
        <v>2.4423998768952675</v>
      </c>
      <c r="W175" s="182">
        <f t="shared" si="63"/>
        <v>2.4</v>
      </c>
      <c r="X175" s="133">
        <f>'INFO Luz del Sur'!N123</f>
        <v>1</v>
      </c>
      <c r="Y175" s="135">
        <f t="shared" si="56"/>
        <v>2.4</v>
      </c>
    </row>
    <row r="176" spans="1:25" x14ac:dyDescent="0.25">
      <c r="A176" s="97">
        <f>'INFO Luz del Sur'!A124</f>
        <v>118</v>
      </c>
      <c r="B176" s="98" t="s">
        <v>20</v>
      </c>
      <c r="C176" s="131" t="str">
        <f>'INFO Luz del Sur'!K124</f>
        <v>Poste</v>
      </c>
      <c r="D176" s="120" t="str">
        <f>'INFO Luz del Sur'!L124</f>
        <v>Madera</v>
      </c>
      <c r="E176" s="131">
        <f>'INFO Luz del Sur'!J124</f>
        <v>16</v>
      </c>
      <c r="F176" s="131" t="str">
        <f>'INFO Luz del Sur'!H124</f>
        <v>60 KV</v>
      </c>
      <c r="G176" s="148" t="str">
        <f t="shared" si="54"/>
        <v>MT/AT</v>
      </c>
      <c r="H176" s="120" t="str">
        <f>'INFO Luz del Sur'!D124</f>
        <v>Ricardo Palma</v>
      </c>
      <c r="I176" s="120" t="str">
        <f>'INFO Luz del Sur'!C124</f>
        <v>Lima</v>
      </c>
      <c r="J176" s="120" t="str">
        <f>'INFO Luz del Sur'!B124</f>
        <v>Lima</v>
      </c>
      <c r="K176" s="120">
        <f>'INFO Luz del Sur'!E124</f>
        <v>0</v>
      </c>
      <c r="L176" s="132" t="str">
        <f>'INFO Luz del Sur'!M124</f>
        <v>EMSU1P60C3</v>
      </c>
      <c r="M176" s="120" t="str">
        <f>INDEX(RESUMEN!$D$17:$D$5475, MATCH(L176,RESUMEN!$C$17:$C$5475,0))</f>
        <v>Estructura de  Suspensión compuesto por 1 postes de madera tratada 60' Clase 3</v>
      </c>
      <c r="N176" s="95">
        <f>INDEX(RESUMEN!$G$17:$G$5475, MATCH(L176,RESUMEN!$C$17:$C$5475,0))</f>
        <v>1371.4481845511427</v>
      </c>
      <c r="O176" s="133">
        <f t="shared" si="55"/>
        <v>0.84299999999999997</v>
      </c>
      <c r="P176" s="134">
        <f t="shared" si="57"/>
        <v>2527.579004127756</v>
      </c>
      <c r="Q176" s="87">
        <v>0</v>
      </c>
      <c r="R176" s="133">
        <f t="shared" si="58"/>
        <v>0.13400000000000001</v>
      </c>
      <c r="S176" s="88">
        <f t="shared" si="59"/>
        <v>28.224632212759943</v>
      </c>
      <c r="T176" s="132">
        <f t="shared" si="60"/>
        <v>0.183</v>
      </c>
      <c r="U176" s="135">
        <f t="shared" si="61"/>
        <v>5.1651076949350694</v>
      </c>
      <c r="V176" s="88">
        <f t="shared" si="62"/>
        <v>1.7380394441123765</v>
      </c>
      <c r="W176" s="182">
        <f t="shared" si="63"/>
        <v>1.7</v>
      </c>
      <c r="X176" s="133">
        <f>'INFO Luz del Sur'!N124</f>
        <v>1</v>
      </c>
      <c r="Y176" s="135">
        <f t="shared" si="56"/>
        <v>1.7</v>
      </c>
    </row>
    <row r="177" spans="1:25" x14ac:dyDescent="0.25">
      <c r="A177" s="97">
        <f>'INFO Luz del Sur'!A125</f>
        <v>119</v>
      </c>
      <c r="B177" s="98" t="s">
        <v>20</v>
      </c>
      <c r="C177" s="131" t="str">
        <f>'INFO Luz del Sur'!K125</f>
        <v>Poste</v>
      </c>
      <c r="D177" s="120" t="str">
        <f>'INFO Luz del Sur'!L125</f>
        <v>Madera</v>
      </c>
      <c r="E177" s="131">
        <f>'INFO Luz del Sur'!J125</f>
        <v>16</v>
      </c>
      <c r="F177" s="131" t="str">
        <f>'INFO Luz del Sur'!H125</f>
        <v>60 KV</v>
      </c>
      <c r="G177" s="148" t="str">
        <f t="shared" si="54"/>
        <v>MT/AT</v>
      </c>
      <c r="H177" s="120" t="str">
        <f>'INFO Luz del Sur'!D125</f>
        <v>Ricardo Palma</v>
      </c>
      <c r="I177" s="120" t="str">
        <f>'INFO Luz del Sur'!C125</f>
        <v>Lima</v>
      </c>
      <c r="J177" s="120" t="str">
        <f>'INFO Luz del Sur'!B125</f>
        <v>Lima</v>
      </c>
      <c r="K177" s="120">
        <f>'INFO Luz del Sur'!E125</f>
        <v>0</v>
      </c>
      <c r="L177" s="132" t="str">
        <f>'INFO Luz del Sur'!M125</f>
        <v>EMSU1P60C3</v>
      </c>
      <c r="M177" s="120" t="str">
        <f>INDEX(RESUMEN!$D$17:$D$5475, MATCH(L177,RESUMEN!$C$17:$C$5475,0))</f>
        <v>Estructura de  Suspensión compuesto por 1 postes de madera tratada 60' Clase 3</v>
      </c>
      <c r="N177" s="95">
        <f>INDEX(RESUMEN!$G$17:$G$5475, MATCH(L177,RESUMEN!$C$17:$C$5475,0))</f>
        <v>1371.4481845511427</v>
      </c>
      <c r="O177" s="133">
        <f t="shared" si="55"/>
        <v>0.84299999999999997</v>
      </c>
      <c r="P177" s="134">
        <f t="shared" si="57"/>
        <v>2527.579004127756</v>
      </c>
      <c r="Q177" s="87">
        <v>0</v>
      </c>
      <c r="R177" s="133">
        <f t="shared" si="58"/>
        <v>0.13400000000000001</v>
      </c>
      <c r="S177" s="88">
        <f t="shared" si="59"/>
        <v>28.224632212759943</v>
      </c>
      <c r="T177" s="132">
        <f t="shared" si="60"/>
        <v>0.183</v>
      </c>
      <c r="U177" s="135">
        <f t="shared" si="61"/>
        <v>5.1651076949350694</v>
      </c>
      <c r="V177" s="88">
        <f t="shared" si="62"/>
        <v>1.7380394441123765</v>
      </c>
      <c r="W177" s="182">
        <f t="shared" si="63"/>
        <v>1.7</v>
      </c>
      <c r="X177" s="133">
        <f>'INFO Luz del Sur'!N125</f>
        <v>1</v>
      </c>
      <c r="Y177" s="135">
        <f t="shared" si="56"/>
        <v>1.7</v>
      </c>
    </row>
    <row r="178" spans="1:25" x14ac:dyDescent="0.25">
      <c r="A178" s="97">
        <f>'INFO Luz del Sur'!A126</f>
        <v>120</v>
      </c>
      <c r="B178" s="98" t="s">
        <v>20</v>
      </c>
      <c r="C178" s="131" t="str">
        <f>'INFO Luz del Sur'!K126</f>
        <v>Poste</v>
      </c>
      <c r="D178" s="120" t="str">
        <f>'INFO Luz del Sur'!L126</f>
        <v>Madera</v>
      </c>
      <c r="E178" s="131">
        <f>'INFO Luz del Sur'!J126</f>
        <v>16</v>
      </c>
      <c r="F178" s="131" t="str">
        <f>'INFO Luz del Sur'!H126</f>
        <v>60 KV</v>
      </c>
      <c r="G178" s="148" t="str">
        <f t="shared" si="54"/>
        <v>MT/AT</v>
      </c>
      <c r="H178" s="120" t="str">
        <f>'INFO Luz del Sur'!D126</f>
        <v>Ricardo Palma</v>
      </c>
      <c r="I178" s="120" t="str">
        <f>'INFO Luz del Sur'!C126</f>
        <v>Lima</v>
      </c>
      <c r="J178" s="120" t="str">
        <f>'INFO Luz del Sur'!B126</f>
        <v>Lima</v>
      </c>
      <c r="K178" s="120">
        <f>'INFO Luz del Sur'!E126</f>
        <v>0</v>
      </c>
      <c r="L178" s="132" t="str">
        <f>'INFO Luz del Sur'!M126</f>
        <v>EMSU1P60C3</v>
      </c>
      <c r="M178" s="120" t="str">
        <f>INDEX(RESUMEN!$D$17:$D$5475, MATCH(L178,RESUMEN!$C$17:$C$5475,0))</f>
        <v>Estructura de  Suspensión compuesto por 1 postes de madera tratada 60' Clase 3</v>
      </c>
      <c r="N178" s="95">
        <f>INDEX(RESUMEN!$G$17:$G$5475, MATCH(L178,RESUMEN!$C$17:$C$5475,0))</f>
        <v>1371.4481845511427</v>
      </c>
      <c r="O178" s="133">
        <f t="shared" si="55"/>
        <v>0.84299999999999997</v>
      </c>
      <c r="P178" s="134">
        <f t="shared" si="57"/>
        <v>2527.579004127756</v>
      </c>
      <c r="Q178" s="87">
        <v>0</v>
      </c>
      <c r="R178" s="133">
        <f t="shared" si="58"/>
        <v>0.13400000000000001</v>
      </c>
      <c r="S178" s="88">
        <f t="shared" si="59"/>
        <v>28.224632212759943</v>
      </c>
      <c r="T178" s="132">
        <f t="shared" si="60"/>
        <v>0.183</v>
      </c>
      <c r="U178" s="135">
        <f t="shared" si="61"/>
        <v>5.1651076949350694</v>
      </c>
      <c r="V178" s="88">
        <f t="shared" si="62"/>
        <v>1.7380394441123765</v>
      </c>
      <c r="W178" s="182">
        <f t="shared" si="63"/>
        <v>1.7</v>
      </c>
      <c r="X178" s="133">
        <f>'INFO Luz del Sur'!N126</f>
        <v>1</v>
      </c>
      <c r="Y178" s="135">
        <f t="shared" si="56"/>
        <v>1.7</v>
      </c>
    </row>
    <row r="179" spans="1:25" x14ac:dyDescent="0.25">
      <c r="A179" s="97">
        <f>'INFO Luz del Sur'!A127</f>
        <v>121</v>
      </c>
      <c r="B179" s="98" t="s">
        <v>20</v>
      </c>
      <c r="C179" s="131" t="str">
        <f>'INFO Luz del Sur'!K127</f>
        <v>Poste</v>
      </c>
      <c r="D179" s="120" t="str">
        <f>'INFO Luz del Sur'!L127</f>
        <v>Madera</v>
      </c>
      <c r="E179" s="131">
        <f>'INFO Luz del Sur'!J127</f>
        <v>16</v>
      </c>
      <c r="F179" s="131" t="str">
        <f>'INFO Luz del Sur'!H127</f>
        <v>60 KV</v>
      </c>
      <c r="G179" s="148" t="str">
        <f t="shared" si="54"/>
        <v>MT/AT</v>
      </c>
      <c r="H179" s="120" t="str">
        <f>'INFO Luz del Sur'!D127</f>
        <v>Ricardo Palma</v>
      </c>
      <c r="I179" s="120" t="str">
        <f>'INFO Luz del Sur'!C127</f>
        <v>Lima</v>
      </c>
      <c r="J179" s="120" t="str">
        <f>'INFO Luz del Sur'!B127</f>
        <v>Lima</v>
      </c>
      <c r="K179" s="120">
        <f>'INFO Luz del Sur'!E127</f>
        <v>0</v>
      </c>
      <c r="L179" s="132" t="str">
        <f>'INFO Luz del Sur'!M127</f>
        <v>EMSU1P60C3</v>
      </c>
      <c r="M179" s="120" t="str">
        <f>INDEX(RESUMEN!$D$17:$D$5475, MATCH(L179,RESUMEN!$C$17:$C$5475,0))</f>
        <v>Estructura de  Suspensión compuesto por 1 postes de madera tratada 60' Clase 3</v>
      </c>
      <c r="N179" s="95">
        <f>INDEX(RESUMEN!$G$17:$G$5475, MATCH(L179,RESUMEN!$C$17:$C$5475,0))</f>
        <v>1371.4481845511427</v>
      </c>
      <c r="O179" s="133">
        <f t="shared" si="55"/>
        <v>0.84299999999999997</v>
      </c>
      <c r="P179" s="134">
        <f t="shared" si="57"/>
        <v>2527.579004127756</v>
      </c>
      <c r="Q179" s="87">
        <v>0</v>
      </c>
      <c r="R179" s="133">
        <f t="shared" si="58"/>
        <v>0.13400000000000001</v>
      </c>
      <c r="S179" s="88">
        <f t="shared" si="59"/>
        <v>28.224632212759943</v>
      </c>
      <c r="T179" s="132">
        <f t="shared" si="60"/>
        <v>0.183</v>
      </c>
      <c r="U179" s="135">
        <f t="shared" si="61"/>
        <v>5.1651076949350694</v>
      </c>
      <c r="V179" s="88">
        <f t="shared" si="62"/>
        <v>1.7380394441123765</v>
      </c>
      <c r="W179" s="182">
        <f t="shared" si="63"/>
        <v>1.7</v>
      </c>
      <c r="X179" s="133">
        <f>'INFO Luz del Sur'!N127</f>
        <v>1</v>
      </c>
      <c r="Y179" s="135">
        <f t="shared" si="56"/>
        <v>1.7</v>
      </c>
    </row>
    <row r="180" spans="1:25" x14ac:dyDescent="0.25">
      <c r="A180" s="97">
        <f>'INFO Luz del Sur'!A128</f>
        <v>122</v>
      </c>
      <c r="B180" s="98" t="s">
        <v>20</v>
      </c>
      <c r="C180" s="131" t="str">
        <f>'INFO Luz del Sur'!K128</f>
        <v>Poste</v>
      </c>
      <c r="D180" s="120" t="str">
        <f>'INFO Luz del Sur'!L128</f>
        <v>Madera</v>
      </c>
      <c r="E180" s="131">
        <f>'INFO Luz del Sur'!J128</f>
        <v>16</v>
      </c>
      <c r="F180" s="131" t="str">
        <f>'INFO Luz del Sur'!H128</f>
        <v>60 KV</v>
      </c>
      <c r="G180" s="148" t="str">
        <f t="shared" si="54"/>
        <v>MT/AT</v>
      </c>
      <c r="H180" s="120" t="str">
        <f>'INFO Luz del Sur'!D128</f>
        <v>Ricardo Palma</v>
      </c>
      <c r="I180" s="120" t="str">
        <f>'INFO Luz del Sur'!C128</f>
        <v>Lima</v>
      </c>
      <c r="J180" s="120" t="str">
        <f>'INFO Luz del Sur'!B128</f>
        <v>Lima</v>
      </c>
      <c r="K180" s="120">
        <f>'INFO Luz del Sur'!E128</f>
        <v>0</v>
      </c>
      <c r="L180" s="132" t="str">
        <f>'INFO Luz del Sur'!M128</f>
        <v>EMSU1P60C3</v>
      </c>
      <c r="M180" s="120" t="str">
        <f>INDEX(RESUMEN!$D$17:$D$5475, MATCH(L180,RESUMEN!$C$17:$C$5475,0))</f>
        <v>Estructura de  Suspensión compuesto por 1 postes de madera tratada 60' Clase 3</v>
      </c>
      <c r="N180" s="95">
        <f>INDEX(RESUMEN!$G$17:$G$5475, MATCH(L180,RESUMEN!$C$17:$C$5475,0))</f>
        <v>1371.4481845511427</v>
      </c>
      <c r="O180" s="133">
        <f t="shared" si="55"/>
        <v>0.84299999999999997</v>
      </c>
      <c r="P180" s="134">
        <f t="shared" si="57"/>
        <v>2527.579004127756</v>
      </c>
      <c r="Q180" s="87">
        <v>0</v>
      </c>
      <c r="R180" s="133">
        <f t="shared" si="58"/>
        <v>0.13400000000000001</v>
      </c>
      <c r="S180" s="88">
        <f t="shared" si="59"/>
        <v>28.224632212759943</v>
      </c>
      <c r="T180" s="132">
        <f t="shared" si="60"/>
        <v>0.183</v>
      </c>
      <c r="U180" s="135">
        <f t="shared" si="61"/>
        <v>5.1651076949350694</v>
      </c>
      <c r="V180" s="88">
        <f t="shared" si="62"/>
        <v>1.7380394441123765</v>
      </c>
      <c r="W180" s="182">
        <f t="shared" si="63"/>
        <v>1.7</v>
      </c>
      <c r="X180" s="133">
        <f>'INFO Luz del Sur'!N128</f>
        <v>1</v>
      </c>
      <c r="Y180" s="135">
        <f t="shared" si="56"/>
        <v>1.7</v>
      </c>
    </row>
    <row r="181" spans="1:25" x14ac:dyDescent="0.25">
      <c r="A181" s="97">
        <f>'INFO Luz del Sur'!A129</f>
        <v>123</v>
      </c>
      <c r="B181" s="98" t="s">
        <v>20</v>
      </c>
      <c r="C181" s="131" t="str">
        <f>'INFO Luz del Sur'!K129</f>
        <v>Poste</v>
      </c>
      <c r="D181" s="120" t="str">
        <f>'INFO Luz del Sur'!L129</f>
        <v>Madera</v>
      </c>
      <c r="E181" s="131">
        <f>'INFO Luz del Sur'!J129</f>
        <v>16</v>
      </c>
      <c r="F181" s="131" t="str">
        <f>'INFO Luz del Sur'!H129</f>
        <v>60 KV</v>
      </c>
      <c r="G181" s="148" t="str">
        <f t="shared" si="54"/>
        <v>MT/AT</v>
      </c>
      <c r="H181" s="120" t="str">
        <f>'INFO Luz del Sur'!D129</f>
        <v>Ricardo Palma</v>
      </c>
      <c r="I181" s="120" t="str">
        <f>'INFO Luz del Sur'!C129</f>
        <v>Lima</v>
      </c>
      <c r="J181" s="120" t="str">
        <f>'INFO Luz del Sur'!B129</f>
        <v>Lima</v>
      </c>
      <c r="K181" s="120">
        <f>'INFO Luz del Sur'!E129</f>
        <v>0</v>
      </c>
      <c r="L181" s="132" t="str">
        <f>'INFO Luz del Sur'!M129</f>
        <v>EMSU1P60C3</v>
      </c>
      <c r="M181" s="120" t="str">
        <f>INDEX(RESUMEN!$D$17:$D$5475, MATCH(L181,RESUMEN!$C$17:$C$5475,0))</f>
        <v>Estructura de  Suspensión compuesto por 1 postes de madera tratada 60' Clase 3</v>
      </c>
      <c r="N181" s="95">
        <f>INDEX(RESUMEN!$G$17:$G$5475, MATCH(L181,RESUMEN!$C$17:$C$5475,0))</f>
        <v>1371.4481845511427</v>
      </c>
      <c r="O181" s="133">
        <f t="shared" si="55"/>
        <v>0.84299999999999997</v>
      </c>
      <c r="P181" s="134">
        <f t="shared" si="57"/>
        <v>2527.579004127756</v>
      </c>
      <c r="Q181" s="87">
        <v>0</v>
      </c>
      <c r="R181" s="133">
        <f t="shared" si="58"/>
        <v>0.13400000000000001</v>
      </c>
      <c r="S181" s="88">
        <f t="shared" si="59"/>
        <v>28.224632212759943</v>
      </c>
      <c r="T181" s="132">
        <f t="shared" si="60"/>
        <v>0.183</v>
      </c>
      <c r="U181" s="135">
        <f t="shared" si="61"/>
        <v>5.1651076949350694</v>
      </c>
      <c r="V181" s="88">
        <f t="shared" si="62"/>
        <v>1.7380394441123765</v>
      </c>
      <c r="W181" s="182">
        <f t="shared" si="63"/>
        <v>1.7</v>
      </c>
      <c r="X181" s="133">
        <f>'INFO Luz del Sur'!N129</f>
        <v>1</v>
      </c>
      <c r="Y181" s="135">
        <f t="shared" si="56"/>
        <v>1.7</v>
      </c>
    </row>
    <row r="182" spans="1:25" x14ac:dyDescent="0.25">
      <c r="A182" s="97">
        <f>'INFO Luz del Sur'!A130</f>
        <v>124</v>
      </c>
      <c r="B182" s="98" t="s">
        <v>20</v>
      </c>
      <c r="C182" s="131" t="str">
        <f>'INFO Luz del Sur'!K130</f>
        <v>Poste</v>
      </c>
      <c r="D182" s="120" t="str">
        <f>'INFO Luz del Sur'!L130</f>
        <v>Madera</v>
      </c>
      <c r="E182" s="131">
        <f>'INFO Luz del Sur'!J130</f>
        <v>16</v>
      </c>
      <c r="F182" s="131" t="str">
        <f>'INFO Luz del Sur'!H130</f>
        <v>60 KV</v>
      </c>
      <c r="G182" s="148" t="str">
        <f t="shared" si="54"/>
        <v>MT/AT</v>
      </c>
      <c r="H182" s="120" t="str">
        <f>'INFO Luz del Sur'!D130</f>
        <v>Ricardo Palma</v>
      </c>
      <c r="I182" s="120" t="str">
        <f>'INFO Luz del Sur'!C130</f>
        <v>Lima</v>
      </c>
      <c r="J182" s="120" t="str">
        <f>'INFO Luz del Sur'!B130</f>
        <v>Lima</v>
      </c>
      <c r="K182" s="120">
        <f>'INFO Luz del Sur'!E130</f>
        <v>0</v>
      </c>
      <c r="L182" s="132" t="str">
        <f>'INFO Luz del Sur'!M130</f>
        <v>EMSU1P60C3</v>
      </c>
      <c r="M182" s="120" t="str">
        <f>INDEX(RESUMEN!$D$17:$D$5475, MATCH(L182,RESUMEN!$C$17:$C$5475,0))</f>
        <v>Estructura de  Suspensión compuesto por 1 postes de madera tratada 60' Clase 3</v>
      </c>
      <c r="N182" s="95">
        <f>INDEX(RESUMEN!$G$17:$G$5475, MATCH(L182,RESUMEN!$C$17:$C$5475,0))</f>
        <v>1371.4481845511427</v>
      </c>
      <c r="O182" s="133">
        <f t="shared" si="55"/>
        <v>0.84299999999999997</v>
      </c>
      <c r="P182" s="134">
        <f t="shared" si="57"/>
        <v>2527.579004127756</v>
      </c>
      <c r="Q182" s="87">
        <v>0</v>
      </c>
      <c r="R182" s="133">
        <f t="shared" si="58"/>
        <v>0.13400000000000001</v>
      </c>
      <c r="S182" s="88">
        <f t="shared" si="59"/>
        <v>28.224632212759943</v>
      </c>
      <c r="T182" s="132">
        <f t="shared" si="60"/>
        <v>0.183</v>
      </c>
      <c r="U182" s="135">
        <f t="shared" si="61"/>
        <v>5.1651076949350694</v>
      </c>
      <c r="V182" s="88">
        <f t="shared" si="62"/>
        <v>1.7380394441123765</v>
      </c>
      <c r="W182" s="182">
        <f t="shared" si="63"/>
        <v>1.7</v>
      </c>
      <c r="X182" s="133">
        <f>'INFO Luz del Sur'!N130</f>
        <v>1</v>
      </c>
      <c r="Y182" s="135">
        <f t="shared" si="56"/>
        <v>1.7</v>
      </c>
    </row>
    <row r="183" spans="1:25" x14ac:dyDescent="0.25">
      <c r="A183" s="97">
        <f>'INFO Luz del Sur'!A131</f>
        <v>125</v>
      </c>
      <c r="B183" s="98" t="s">
        <v>20</v>
      </c>
      <c r="C183" s="131" t="str">
        <f>'INFO Luz del Sur'!K131</f>
        <v>Poste</v>
      </c>
      <c r="D183" s="120" t="str">
        <f>'INFO Luz del Sur'!L131</f>
        <v>Madera</v>
      </c>
      <c r="E183" s="131">
        <f>'INFO Luz del Sur'!J131</f>
        <v>16</v>
      </c>
      <c r="F183" s="131" t="str">
        <f>'INFO Luz del Sur'!H131</f>
        <v>60 KV</v>
      </c>
      <c r="G183" s="148" t="str">
        <f t="shared" si="54"/>
        <v>MT/AT</v>
      </c>
      <c r="H183" s="120" t="str">
        <f>'INFO Luz del Sur'!D131</f>
        <v>Ricardo Palma</v>
      </c>
      <c r="I183" s="120" t="str">
        <f>'INFO Luz del Sur'!C131</f>
        <v>Lima</v>
      </c>
      <c r="J183" s="120" t="str">
        <f>'INFO Luz del Sur'!B131</f>
        <v>Lima</v>
      </c>
      <c r="K183" s="120">
        <f>'INFO Luz del Sur'!E131</f>
        <v>0</v>
      </c>
      <c r="L183" s="132" t="str">
        <f>'INFO Luz del Sur'!M131</f>
        <v>EMSU1P60C3</v>
      </c>
      <c r="M183" s="120" t="str">
        <f>INDEX(RESUMEN!$D$17:$D$5475, MATCH(L183,RESUMEN!$C$17:$C$5475,0))</f>
        <v>Estructura de  Suspensión compuesto por 1 postes de madera tratada 60' Clase 3</v>
      </c>
      <c r="N183" s="95">
        <f>INDEX(RESUMEN!$G$17:$G$5475, MATCH(L183,RESUMEN!$C$17:$C$5475,0))</f>
        <v>1371.4481845511427</v>
      </c>
      <c r="O183" s="133">
        <f t="shared" si="55"/>
        <v>0.84299999999999997</v>
      </c>
      <c r="P183" s="134">
        <f t="shared" si="57"/>
        <v>2527.579004127756</v>
      </c>
      <c r="Q183" s="87">
        <v>0</v>
      </c>
      <c r="R183" s="133">
        <f t="shared" si="58"/>
        <v>0.13400000000000001</v>
      </c>
      <c r="S183" s="88">
        <f t="shared" si="59"/>
        <v>28.224632212759943</v>
      </c>
      <c r="T183" s="132">
        <f t="shared" si="60"/>
        <v>0.183</v>
      </c>
      <c r="U183" s="135">
        <f t="shared" si="61"/>
        <v>5.1651076949350694</v>
      </c>
      <c r="V183" s="88">
        <f t="shared" si="62"/>
        <v>1.7380394441123765</v>
      </c>
      <c r="W183" s="182">
        <f t="shared" si="63"/>
        <v>1.7</v>
      </c>
      <c r="X183" s="133">
        <f>'INFO Luz del Sur'!N131</f>
        <v>1</v>
      </c>
      <c r="Y183" s="135">
        <f t="shared" si="56"/>
        <v>1.7</v>
      </c>
    </row>
    <row r="184" spans="1:25" x14ac:dyDescent="0.25">
      <c r="A184" s="97">
        <f>'INFO Luz del Sur'!A132</f>
        <v>126</v>
      </c>
      <c r="B184" s="98" t="s">
        <v>20</v>
      </c>
      <c r="C184" s="131" t="str">
        <f>'INFO Luz del Sur'!K132</f>
        <v>Poste</v>
      </c>
      <c r="D184" s="120" t="str">
        <f>'INFO Luz del Sur'!L132</f>
        <v>Madera</v>
      </c>
      <c r="E184" s="131">
        <f>'INFO Luz del Sur'!J132</f>
        <v>16</v>
      </c>
      <c r="F184" s="131" t="str">
        <f>'INFO Luz del Sur'!H132</f>
        <v>60 KV</v>
      </c>
      <c r="G184" s="148" t="str">
        <f t="shared" si="54"/>
        <v>MT/AT</v>
      </c>
      <c r="H184" s="120" t="str">
        <f>'INFO Luz del Sur'!D132</f>
        <v>Ricardo Palma</v>
      </c>
      <c r="I184" s="120" t="str">
        <f>'INFO Luz del Sur'!C132</f>
        <v>Lima</v>
      </c>
      <c r="J184" s="120" t="str">
        <f>'INFO Luz del Sur'!B132</f>
        <v>Lima</v>
      </c>
      <c r="K184" s="120">
        <f>'INFO Luz del Sur'!E132</f>
        <v>0</v>
      </c>
      <c r="L184" s="132" t="str">
        <f>'INFO Luz del Sur'!M132</f>
        <v>EMSU1P60C3</v>
      </c>
      <c r="M184" s="120" t="str">
        <f>INDEX(RESUMEN!$D$17:$D$5475, MATCH(L184,RESUMEN!$C$17:$C$5475,0))</f>
        <v>Estructura de  Suspensión compuesto por 1 postes de madera tratada 60' Clase 3</v>
      </c>
      <c r="N184" s="95">
        <f>INDEX(RESUMEN!$G$17:$G$5475, MATCH(L184,RESUMEN!$C$17:$C$5475,0))</f>
        <v>1371.4481845511427</v>
      </c>
      <c r="O184" s="133">
        <f t="shared" si="55"/>
        <v>0.84299999999999997</v>
      </c>
      <c r="P184" s="134">
        <f t="shared" si="57"/>
        <v>2527.579004127756</v>
      </c>
      <c r="Q184" s="87">
        <v>0</v>
      </c>
      <c r="R184" s="133">
        <f t="shared" si="58"/>
        <v>0.13400000000000001</v>
      </c>
      <c r="S184" s="88">
        <f t="shared" si="59"/>
        <v>28.224632212759943</v>
      </c>
      <c r="T184" s="132">
        <f t="shared" si="60"/>
        <v>0.183</v>
      </c>
      <c r="U184" s="135">
        <f t="shared" si="61"/>
        <v>5.1651076949350694</v>
      </c>
      <c r="V184" s="88">
        <f t="shared" si="62"/>
        <v>1.7380394441123765</v>
      </c>
      <c r="W184" s="182">
        <f t="shared" si="63"/>
        <v>1.7</v>
      </c>
      <c r="X184" s="133">
        <f>'INFO Luz del Sur'!N132</f>
        <v>1</v>
      </c>
      <c r="Y184" s="135">
        <f t="shared" si="56"/>
        <v>1.7</v>
      </c>
    </row>
    <row r="185" spans="1:25" x14ac:dyDescent="0.25">
      <c r="A185" s="97">
        <f>'INFO Luz del Sur'!A133</f>
        <v>127</v>
      </c>
      <c r="B185" s="98" t="s">
        <v>20</v>
      </c>
      <c r="C185" s="131" t="str">
        <f>'INFO Luz del Sur'!K133</f>
        <v>Poste</v>
      </c>
      <c r="D185" s="120" t="str">
        <f>'INFO Luz del Sur'!L133</f>
        <v>Madera</v>
      </c>
      <c r="E185" s="131">
        <f>'INFO Luz del Sur'!J133</f>
        <v>16</v>
      </c>
      <c r="F185" s="131" t="str">
        <f>'INFO Luz del Sur'!H133</f>
        <v>60 KV</v>
      </c>
      <c r="G185" s="148" t="str">
        <f t="shared" si="54"/>
        <v>MT/AT</v>
      </c>
      <c r="H185" s="120" t="str">
        <f>'INFO Luz del Sur'!D133</f>
        <v>Ricardo Palma</v>
      </c>
      <c r="I185" s="120" t="str">
        <f>'INFO Luz del Sur'!C133</f>
        <v>Lima</v>
      </c>
      <c r="J185" s="120" t="str">
        <f>'INFO Luz del Sur'!B133</f>
        <v>Lima</v>
      </c>
      <c r="K185" s="120">
        <f>'INFO Luz del Sur'!E133</f>
        <v>0</v>
      </c>
      <c r="L185" s="132" t="str">
        <f>'INFO Luz del Sur'!M133</f>
        <v>EMRE1P75C2</v>
      </c>
      <c r="M185" s="120" t="str">
        <f>INDEX(RESUMEN!$D$17:$D$5475, MATCH(L185,RESUMEN!$C$17:$C$5475,0))</f>
        <v>Estructura de  Suspension Angular (&gt;3°-50°) compuesto por 1 postes de madera tratada 75' Clase 2</v>
      </c>
      <c r="N185" s="95">
        <f>INDEX(RESUMEN!$G$17:$G$5475, MATCH(L185,RESUMEN!$C$17:$C$5475,0))</f>
        <v>1927.2433019071186</v>
      </c>
      <c r="O185" s="133">
        <f t="shared" si="55"/>
        <v>0.84299999999999997</v>
      </c>
      <c r="P185" s="134">
        <f t="shared" si="57"/>
        <v>3551.9094054148195</v>
      </c>
      <c r="Q185" s="87">
        <v>0</v>
      </c>
      <c r="R185" s="133">
        <f t="shared" si="58"/>
        <v>0.13400000000000001</v>
      </c>
      <c r="S185" s="88">
        <f t="shared" si="59"/>
        <v>39.662988360465484</v>
      </c>
      <c r="T185" s="132">
        <f t="shared" si="60"/>
        <v>0.183</v>
      </c>
      <c r="U185" s="135">
        <f t="shared" si="61"/>
        <v>7.2583268699651837</v>
      </c>
      <c r="V185" s="88">
        <f t="shared" si="62"/>
        <v>2.4423998768952675</v>
      </c>
      <c r="W185" s="182">
        <f t="shared" si="63"/>
        <v>2.4</v>
      </c>
      <c r="X185" s="133">
        <f>'INFO Luz del Sur'!N133</f>
        <v>1</v>
      </c>
      <c r="Y185" s="135">
        <f t="shared" si="56"/>
        <v>2.4</v>
      </c>
    </row>
    <row r="186" spans="1:25" x14ac:dyDescent="0.25">
      <c r="A186" s="97">
        <f>'INFO Luz del Sur'!A134</f>
        <v>128</v>
      </c>
      <c r="B186" s="98" t="s">
        <v>20</v>
      </c>
      <c r="C186" s="131" t="str">
        <f>'INFO Luz del Sur'!K134</f>
        <v>Poste</v>
      </c>
      <c r="D186" s="120" t="str">
        <f>'INFO Luz del Sur'!L134</f>
        <v>Madera</v>
      </c>
      <c r="E186" s="131">
        <f>'INFO Luz del Sur'!J134</f>
        <v>16</v>
      </c>
      <c r="F186" s="131" t="str">
        <f>'INFO Luz del Sur'!H134</f>
        <v>60 KV</v>
      </c>
      <c r="G186" s="148" t="str">
        <f t="shared" si="54"/>
        <v>MT/AT</v>
      </c>
      <c r="H186" s="120" t="str">
        <f>'INFO Luz del Sur'!D134</f>
        <v>Ricardo Palma</v>
      </c>
      <c r="I186" s="120" t="str">
        <f>'INFO Luz del Sur'!C134</f>
        <v>Lima</v>
      </c>
      <c r="J186" s="120" t="str">
        <f>'INFO Luz del Sur'!B134</f>
        <v>Lima</v>
      </c>
      <c r="K186" s="120">
        <f>'INFO Luz del Sur'!E134</f>
        <v>0</v>
      </c>
      <c r="L186" s="132" t="str">
        <f>'INFO Luz del Sur'!M134</f>
        <v>EMRE1P75C2</v>
      </c>
      <c r="M186" s="120" t="str">
        <f>INDEX(RESUMEN!$D$17:$D$5475, MATCH(L186,RESUMEN!$C$17:$C$5475,0))</f>
        <v>Estructura de  Suspension Angular (&gt;3°-50°) compuesto por 1 postes de madera tratada 75' Clase 2</v>
      </c>
      <c r="N186" s="95">
        <f>INDEX(RESUMEN!$G$17:$G$5475, MATCH(L186,RESUMEN!$C$17:$C$5475,0))</f>
        <v>1927.2433019071186</v>
      </c>
      <c r="O186" s="133">
        <f t="shared" si="55"/>
        <v>0.84299999999999997</v>
      </c>
      <c r="P186" s="134">
        <f t="shared" si="57"/>
        <v>3551.9094054148195</v>
      </c>
      <c r="Q186" s="87">
        <v>0</v>
      </c>
      <c r="R186" s="133">
        <f t="shared" si="58"/>
        <v>0.13400000000000001</v>
      </c>
      <c r="S186" s="88">
        <f t="shared" si="59"/>
        <v>39.662988360465484</v>
      </c>
      <c r="T186" s="132">
        <f t="shared" si="60"/>
        <v>0.183</v>
      </c>
      <c r="U186" s="135">
        <f t="shared" si="61"/>
        <v>7.2583268699651837</v>
      </c>
      <c r="V186" s="88">
        <f t="shared" si="62"/>
        <v>2.4423998768952675</v>
      </c>
      <c r="W186" s="182">
        <f t="shared" si="63"/>
        <v>2.4</v>
      </c>
      <c r="X186" s="133">
        <f>'INFO Luz del Sur'!N134</f>
        <v>1</v>
      </c>
      <c r="Y186" s="135">
        <f t="shared" si="56"/>
        <v>2.4</v>
      </c>
    </row>
    <row r="187" spans="1:25" x14ac:dyDescent="0.25">
      <c r="A187" s="97">
        <f>'INFO Luz del Sur'!A135</f>
        <v>129</v>
      </c>
      <c r="B187" s="98" t="s">
        <v>8151</v>
      </c>
      <c r="C187" s="131" t="str">
        <f>'INFO Luz del Sur'!K135</f>
        <v>Poste</v>
      </c>
      <c r="D187" s="120" t="str">
        <f>'INFO Luz del Sur'!L135</f>
        <v>Concreto</v>
      </c>
      <c r="E187" s="131">
        <f>'INFO Luz del Sur'!J135</f>
        <v>13</v>
      </c>
      <c r="F187" s="131" t="str">
        <f>'INFO Luz del Sur'!H135</f>
        <v>10 KV</v>
      </c>
      <c r="G187" s="148" t="str">
        <f t="shared" si="54"/>
        <v>MT/AT</v>
      </c>
      <c r="H187" s="120" t="str">
        <f>'INFO Luz del Sur'!D135</f>
        <v>Ricardo Palma</v>
      </c>
      <c r="I187" s="120" t="str">
        <f>'INFO Luz del Sur'!C135</f>
        <v>Lima</v>
      </c>
      <c r="J187" s="120" t="str">
        <f>'INFO Luz del Sur'!B135</f>
        <v>Lima</v>
      </c>
      <c r="K187" s="120">
        <f>'INFO Luz del Sur'!E135</f>
        <v>0</v>
      </c>
      <c r="L187" s="132" t="str">
        <f>'INFO Luz del Sur'!M135</f>
        <v>PPC19</v>
      </c>
      <c r="M187" s="120" t="str">
        <f>INDEX(RESUMEN!$D$17:$D$5475, MATCH(L187,RESUMEN!$C$17:$C$5475,0))</f>
        <v>POSTE DE CONCRETO ARMADO DE 13/300/150/345</v>
      </c>
      <c r="N187" s="95">
        <f>INDEX(RESUMEN!$G$17:$G$5475, MATCH(L187,RESUMEN!$C$17:$C$5475,0))</f>
        <v>314.14999999999998</v>
      </c>
      <c r="O187" s="133">
        <f t="shared" si="55"/>
        <v>0.84299999999999997</v>
      </c>
      <c r="P187" s="134">
        <f t="shared" si="57"/>
        <v>578.97844999999995</v>
      </c>
      <c r="Q187" s="87">
        <v>0</v>
      </c>
      <c r="R187" s="133">
        <f t="shared" si="58"/>
        <v>0.13400000000000001</v>
      </c>
      <c r="S187" s="88">
        <f t="shared" si="59"/>
        <v>6.4652593583333333</v>
      </c>
      <c r="T187" s="132">
        <f t="shared" si="60"/>
        <v>0.183</v>
      </c>
      <c r="U187" s="135">
        <f t="shared" si="61"/>
        <v>1.183142462575</v>
      </c>
      <c r="V187" s="88">
        <f t="shared" si="62"/>
        <v>0.39812301880482892</v>
      </c>
      <c r="W187" s="182">
        <f t="shared" si="63"/>
        <v>0.4</v>
      </c>
      <c r="X187" s="133">
        <f>'INFO Luz del Sur'!N135</f>
        <v>1</v>
      </c>
      <c r="Y187" s="135">
        <f t="shared" si="56"/>
        <v>0.4</v>
      </c>
    </row>
    <row r="188" spans="1:25" x14ac:dyDescent="0.25">
      <c r="A188" s="97">
        <f>'INFO Luz del Sur'!A136</f>
        <v>130</v>
      </c>
      <c r="B188" s="98" t="s">
        <v>8151</v>
      </c>
      <c r="C188" s="131" t="str">
        <f>'INFO Luz del Sur'!K136</f>
        <v>Poste</v>
      </c>
      <c r="D188" s="120" t="str">
        <f>'INFO Luz del Sur'!L136</f>
        <v>Concreto</v>
      </c>
      <c r="E188" s="131">
        <f>'INFO Luz del Sur'!J136</f>
        <v>13</v>
      </c>
      <c r="F188" s="131" t="str">
        <f>'INFO Luz del Sur'!H136</f>
        <v>10 KV</v>
      </c>
      <c r="G188" s="148" t="str">
        <f t="shared" ref="G188:G251" si="64">IF(F188="0.22 KV", "BT", "MT/AT")</f>
        <v>MT/AT</v>
      </c>
      <c r="H188" s="120" t="str">
        <f>'INFO Luz del Sur'!D136</f>
        <v>Ricardo Palma</v>
      </c>
      <c r="I188" s="120" t="str">
        <f>'INFO Luz del Sur'!C136</f>
        <v>Lima</v>
      </c>
      <c r="J188" s="120" t="str">
        <f>'INFO Luz del Sur'!B136</f>
        <v>Lima</v>
      </c>
      <c r="K188" s="120">
        <f>'INFO Luz del Sur'!E136</f>
        <v>0</v>
      </c>
      <c r="L188" s="132" t="str">
        <f>'INFO Luz del Sur'!M136</f>
        <v>PPC19</v>
      </c>
      <c r="M188" s="120" t="str">
        <f>INDEX(RESUMEN!$D$17:$D$5475, MATCH(L188,RESUMEN!$C$17:$C$5475,0))</f>
        <v>POSTE DE CONCRETO ARMADO DE 13/300/150/345</v>
      </c>
      <c r="N188" s="95">
        <f>INDEX(RESUMEN!$G$17:$G$5475, MATCH(L188,RESUMEN!$C$17:$C$5475,0))</f>
        <v>314.14999999999998</v>
      </c>
      <c r="O188" s="133">
        <f t="shared" ref="O188:O251" si="65">IF(G188="BT", $O$2, $O$3)</f>
        <v>0.84299999999999997</v>
      </c>
      <c r="P188" s="134">
        <f t="shared" si="57"/>
        <v>578.97844999999995</v>
      </c>
      <c r="Q188" s="87">
        <v>0</v>
      </c>
      <c r="R188" s="133">
        <f t="shared" si="58"/>
        <v>0.13400000000000001</v>
      </c>
      <c r="S188" s="88">
        <f t="shared" si="59"/>
        <v>6.4652593583333333</v>
      </c>
      <c r="T188" s="132">
        <f t="shared" si="60"/>
        <v>0.183</v>
      </c>
      <c r="U188" s="135">
        <f t="shared" si="61"/>
        <v>1.183142462575</v>
      </c>
      <c r="V188" s="88">
        <f t="shared" si="62"/>
        <v>0.39812301880482892</v>
      </c>
      <c r="W188" s="182">
        <f t="shared" si="63"/>
        <v>0.4</v>
      </c>
      <c r="X188" s="133">
        <f>'INFO Luz del Sur'!N136</f>
        <v>1</v>
      </c>
      <c r="Y188" s="135">
        <f t="shared" ref="Y188:Y251" si="66">W188*X188</f>
        <v>0.4</v>
      </c>
    </row>
    <row r="189" spans="1:25" x14ac:dyDescent="0.25">
      <c r="A189" s="97">
        <f>'INFO Luz del Sur'!A137</f>
        <v>131</v>
      </c>
      <c r="B189" s="98" t="s">
        <v>8151</v>
      </c>
      <c r="C189" s="131" t="str">
        <f>'INFO Luz del Sur'!K137</f>
        <v>Poste</v>
      </c>
      <c r="D189" s="120" t="str">
        <f>'INFO Luz del Sur'!L137</f>
        <v>Concreto</v>
      </c>
      <c r="E189" s="131">
        <f>'INFO Luz del Sur'!J137</f>
        <v>13</v>
      </c>
      <c r="F189" s="131" t="str">
        <f>'INFO Luz del Sur'!H137</f>
        <v>10 KV</v>
      </c>
      <c r="G189" s="148" t="str">
        <f t="shared" si="64"/>
        <v>MT/AT</v>
      </c>
      <c r="H189" s="120" t="str">
        <f>'INFO Luz del Sur'!D137</f>
        <v>Ricardo Palma</v>
      </c>
      <c r="I189" s="120" t="str">
        <f>'INFO Luz del Sur'!C137</f>
        <v>Lima</v>
      </c>
      <c r="J189" s="120" t="str">
        <f>'INFO Luz del Sur'!B137</f>
        <v>Lima</v>
      </c>
      <c r="K189" s="120">
        <f>'INFO Luz del Sur'!E137</f>
        <v>0</v>
      </c>
      <c r="L189" s="132" t="str">
        <f>'INFO Luz del Sur'!M137</f>
        <v>PPC19</v>
      </c>
      <c r="M189" s="120" t="str">
        <f>INDEX(RESUMEN!$D$17:$D$5475, MATCH(L189,RESUMEN!$C$17:$C$5475,0))</f>
        <v>POSTE DE CONCRETO ARMADO DE 13/300/150/345</v>
      </c>
      <c r="N189" s="95">
        <f>INDEX(RESUMEN!$G$17:$G$5475, MATCH(L189,RESUMEN!$C$17:$C$5475,0))</f>
        <v>314.14999999999998</v>
      </c>
      <c r="O189" s="133">
        <f t="shared" si="65"/>
        <v>0.84299999999999997</v>
      </c>
      <c r="P189" s="134">
        <f t="shared" si="57"/>
        <v>578.97844999999995</v>
      </c>
      <c r="Q189" s="87">
        <v>0</v>
      </c>
      <c r="R189" s="133">
        <f t="shared" si="58"/>
        <v>0.13400000000000001</v>
      </c>
      <c r="S189" s="88">
        <f t="shared" si="59"/>
        <v>6.4652593583333333</v>
      </c>
      <c r="T189" s="132">
        <f t="shared" si="60"/>
        <v>0.183</v>
      </c>
      <c r="U189" s="135">
        <f t="shared" si="61"/>
        <v>1.183142462575</v>
      </c>
      <c r="V189" s="88">
        <f t="shared" si="62"/>
        <v>0.39812301880482892</v>
      </c>
      <c r="W189" s="182">
        <f t="shared" si="63"/>
        <v>0.4</v>
      </c>
      <c r="X189" s="133">
        <f>'INFO Luz del Sur'!N137</f>
        <v>1</v>
      </c>
      <c r="Y189" s="135">
        <f t="shared" si="66"/>
        <v>0.4</v>
      </c>
    </row>
    <row r="190" spans="1:25" x14ac:dyDescent="0.25">
      <c r="A190" s="97">
        <f>'INFO Luz del Sur'!A138</f>
        <v>132</v>
      </c>
      <c r="B190" s="98" t="s">
        <v>8151</v>
      </c>
      <c r="C190" s="131" t="str">
        <f>'INFO Luz del Sur'!K138</f>
        <v>Poste</v>
      </c>
      <c r="D190" s="120" t="str">
        <f>'INFO Luz del Sur'!L138</f>
        <v>Concreto</v>
      </c>
      <c r="E190" s="131">
        <f>'INFO Luz del Sur'!J138</f>
        <v>13</v>
      </c>
      <c r="F190" s="131" t="str">
        <f>'INFO Luz del Sur'!H138</f>
        <v>10 KV</v>
      </c>
      <c r="G190" s="148" t="str">
        <f t="shared" si="64"/>
        <v>MT/AT</v>
      </c>
      <c r="H190" s="120" t="str">
        <f>'INFO Luz del Sur'!D138</f>
        <v>Lurigancho</v>
      </c>
      <c r="I190" s="120" t="str">
        <f>'INFO Luz del Sur'!C138</f>
        <v>Lima</v>
      </c>
      <c r="J190" s="120" t="str">
        <f>'INFO Luz del Sur'!B138</f>
        <v>Lima</v>
      </c>
      <c r="K190" s="120">
        <f>'INFO Luz del Sur'!E138</f>
        <v>0</v>
      </c>
      <c r="L190" s="132" t="str">
        <f>'INFO Luz del Sur'!M138</f>
        <v>PPC19</v>
      </c>
      <c r="M190" s="120" t="str">
        <f>INDEX(RESUMEN!$D$17:$D$5475, MATCH(L190,RESUMEN!$C$17:$C$5475,0))</f>
        <v>POSTE DE CONCRETO ARMADO DE 13/300/150/345</v>
      </c>
      <c r="N190" s="95">
        <f>INDEX(RESUMEN!$G$17:$G$5475, MATCH(L190,RESUMEN!$C$17:$C$5475,0))</f>
        <v>314.14999999999998</v>
      </c>
      <c r="O190" s="133">
        <f t="shared" si="65"/>
        <v>0.84299999999999997</v>
      </c>
      <c r="P190" s="134">
        <f t="shared" si="57"/>
        <v>578.97844999999995</v>
      </c>
      <c r="Q190" s="87">
        <v>0</v>
      </c>
      <c r="R190" s="133">
        <f t="shared" si="58"/>
        <v>0.13400000000000001</v>
      </c>
      <c r="S190" s="88">
        <f t="shared" si="59"/>
        <v>6.4652593583333333</v>
      </c>
      <c r="T190" s="132">
        <f t="shared" si="60"/>
        <v>0.183</v>
      </c>
      <c r="U190" s="135">
        <f t="shared" si="61"/>
        <v>1.183142462575</v>
      </c>
      <c r="V190" s="88">
        <f t="shared" si="62"/>
        <v>0.39812301880482892</v>
      </c>
      <c r="W190" s="182">
        <f t="shared" si="63"/>
        <v>0.4</v>
      </c>
      <c r="X190" s="133">
        <f>'INFO Luz del Sur'!N138</f>
        <v>1</v>
      </c>
      <c r="Y190" s="135">
        <f t="shared" si="66"/>
        <v>0.4</v>
      </c>
    </row>
    <row r="191" spans="1:25" x14ac:dyDescent="0.25">
      <c r="A191" s="97">
        <f>'INFO Luz del Sur'!A139</f>
        <v>133</v>
      </c>
      <c r="B191" s="98" t="s">
        <v>8151</v>
      </c>
      <c r="C191" s="131" t="str">
        <f>'INFO Luz del Sur'!K139</f>
        <v>Poste</v>
      </c>
      <c r="D191" s="120" t="str">
        <f>'INFO Luz del Sur'!L139</f>
        <v>Concreto</v>
      </c>
      <c r="E191" s="131">
        <f>'INFO Luz del Sur'!J139</f>
        <v>13</v>
      </c>
      <c r="F191" s="131" t="str">
        <f>'INFO Luz del Sur'!H139</f>
        <v>10 KV</v>
      </c>
      <c r="G191" s="148" t="str">
        <f t="shared" si="64"/>
        <v>MT/AT</v>
      </c>
      <c r="H191" s="120" t="str">
        <f>'INFO Luz del Sur'!D139</f>
        <v>Lurigancho</v>
      </c>
      <c r="I191" s="120" t="str">
        <f>'INFO Luz del Sur'!C139</f>
        <v>Lima</v>
      </c>
      <c r="J191" s="120" t="str">
        <f>'INFO Luz del Sur'!B139</f>
        <v>Lima</v>
      </c>
      <c r="K191" s="120">
        <f>'INFO Luz del Sur'!E139</f>
        <v>0</v>
      </c>
      <c r="L191" s="132" t="str">
        <f>'INFO Luz del Sur'!M139</f>
        <v>PPC19</v>
      </c>
      <c r="M191" s="120" t="str">
        <f>INDEX(RESUMEN!$D$17:$D$5475, MATCH(L191,RESUMEN!$C$17:$C$5475,0))</f>
        <v>POSTE DE CONCRETO ARMADO DE 13/300/150/345</v>
      </c>
      <c r="N191" s="95">
        <f>INDEX(RESUMEN!$G$17:$G$5475, MATCH(L191,RESUMEN!$C$17:$C$5475,0))</f>
        <v>314.14999999999998</v>
      </c>
      <c r="O191" s="133">
        <f t="shared" si="65"/>
        <v>0.84299999999999997</v>
      </c>
      <c r="P191" s="134">
        <f t="shared" si="57"/>
        <v>578.97844999999995</v>
      </c>
      <c r="Q191" s="87">
        <v>0</v>
      </c>
      <c r="R191" s="133">
        <f t="shared" si="58"/>
        <v>0.13400000000000001</v>
      </c>
      <c r="S191" s="88">
        <f t="shared" si="59"/>
        <v>6.4652593583333333</v>
      </c>
      <c r="T191" s="132">
        <f t="shared" si="60"/>
        <v>0.183</v>
      </c>
      <c r="U191" s="135">
        <f t="shared" si="61"/>
        <v>1.183142462575</v>
      </c>
      <c r="V191" s="88">
        <f t="shared" si="62"/>
        <v>0.39812301880482892</v>
      </c>
      <c r="W191" s="182">
        <f t="shared" si="63"/>
        <v>0.4</v>
      </c>
      <c r="X191" s="133">
        <f>'INFO Luz del Sur'!N139</f>
        <v>1</v>
      </c>
      <c r="Y191" s="135">
        <f t="shared" si="66"/>
        <v>0.4</v>
      </c>
    </row>
    <row r="192" spans="1:25" x14ac:dyDescent="0.25">
      <c r="A192" s="97">
        <f>'INFO Luz del Sur'!A140</f>
        <v>134</v>
      </c>
      <c r="B192" s="98" t="s">
        <v>8151</v>
      </c>
      <c r="C192" s="131" t="str">
        <f>'INFO Luz del Sur'!K140</f>
        <v>Poste</v>
      </c>
      <c r="D192" s="120" t="str">
        <f>'INFO Luz del Sur'!L140</f>
        <v>Madera</v>
      </c>
      <c r="E192" s="131">
        <f>'INFO Luz del Sur'!J140</f>
        <v>13</v>
      </c>
      <c r="F192" s="131" t="str">
        <f>'INFO Luz del Sur'!H140</f>
        <v>10 KV</v>
      </c>
      <c r="G192" s="148" t="str">
        <f t="shared" si="64"/>
        <v>MT/AT</v>
      </c>
      <c r="H192" s="120" t="str">
        <f>'INFO Luz del Sur'!D140</f>
        <v>Lurigancho</v>
      </c>
      <c r="I192" s="120" t="str">
        <f>'INFO Luz del Sur'!C140</f>
        <v>Lima</v>
      </c>
      <c r="J192" s="120" t="str">
        <f>'INFO Luz del Sur'!B140</f>
        <v>Lima</v>
      </c>
      <c r="K192" s="120">
        <f>'INFO Luz del Sur'!E140</f>
        <v>0</v>
      </c>
      <c r="L192" s="132" t="str">
        <f>'INFO Luz del Sur'!M140</f>
        <v>PPM25</v>
      </c>
      <c r="M192" s="120" t="str">
        <f>INDEX(RESUMEN!$D$17:$D$5475, MATCH(L192,RESUMEN!$C$17:$C$5475,0))</f>
        <v>POSTE DE MADERA TRATADA DE 13 mts. CL.6</v>
      </c>
      <c r="N192" s="95">
        <f>INDEX(RESUMEN!$G$17:$G$5475, MATCH(L192,RESUMEN!$C$17:$C$5475,0))</f>
        <v>187.56</v>
      </c>
      <c r="O192" s="133">
        <f t="shared" si="65"/>
        <v>0.84299999999999997</v>
      </c>
      <c r="P192" s="134">
        <f t="shared" si="57"/>
        <v>345.67308000000003</v>
      </c>
      <c r="Q192" s="87">
        <v>0</v>
      </c>
      <c r="R192" s="133">
        <f t="shared" si="58"/>
        <v>0.13400000000000001</v>
      </c>
      <c r="S192" s="88">
        <f t="shared" si="59"/>
        <v>3.8600160600000009</v>
      </c>
      <c r="T192" s="132">
        <f t="shared" si="60"/>
        <v>0.183</v>
      </c>
      <c r="U192" s="135">
        <f t="shared" si="61"/>
        <v>0.70638293898000015</v>
      </c>
      <c r="V192" s="88">
        <f t="shared" si="62"/>
        <v>0.23769522014016786</v>
      </c>
      <c r="W192" s="182">
        <f t="shared" si="63"/>
        <v>0.2</v>
      </c>
      <c r="X192" s="133">
        <f>'INFO Luz del Sur'!N140</f>
        <v>1</v>
      </c>
      <c r="Y192" s="135">
        <f t="shared" si="66"/>
        <v>0.2</v>
      </c>
    </row>
    <row r="193" spans="1:25" x14ac:dyDescent="0.25">
      <c r="A193" s="97">
        <f>'INFO Luz del Sur'!A141</f>
        <v>135</v>
      </c>
      <c r="B193" s="98" t="s">
        <v>8151</v>
      </c>
      <c r="C193" s="131" t="str">
        <f>'INFO Luz del Sur'!K141</f>
        <v>Poste</v>
      </c>
      <c r="D193" s="120" t="str">
        <f>'INFO Luz del Sur'!L141</f>
        <v>Madera</v>
      </c>
      <c r="E193" s="131">
        <f>'INFO Luz del Sur'!J141</f>
        <v>13</v>
      </c>
      <c r="F193" s="131" t="str">
        <f>'INFO Luz del Sur'!H141</f>
        <v>10 KV</v>
      </c>
      <c r="G193" s="148" t="str">
        <f t="shared" si="64"/>
        <v>MT/AT</v>
      </c>
      <c r="H193" s="120" t="str">
        <f>'INFO Luz del Sur'!D141</f>
        <v>Lurigancho</v>
      </c>
      <c r="I193" s="120" t="str">
        <f>'INFO Luz del Sur'!C141</f>
        <v>Lima</v>
      </c>
      <c r="J193" s="120" t="str">
        <f>'INFO Luz del Sur'!B141</f>
        <v>Lima</v>
      </c>
      <c r="K193" s="120">
        <f>'INFO Luz del Sur'!E141</f>
        <v>0</v>
      </c>
      <c r="L193" s="132" t="str">
        <f>'INFO Luz del Sur'!M141</f>
        <v>PPM25</v>
      </c>
      <c r="M193" s="120" t="str">
        <f>INDEX(RESUMEN!$D$17:$D$5475, MATCH(L193,RESUMEN!$C$17:$C$5475,0))</f>
        <v>POSTE DE MADERA TRATADA DE 13 mts. CL.6</v>
      </c>
      <c r="N193" s="95">
        <f>INDEX(RESUMEN!$G$17:$G$5475, MATCH(L193,RESUMEN!$C$17:$C$5475,0))</f>
        <v>187.56</v>
      </c>
      <c r="O193" s="133">
        <f t="shared" si="65"/>
        <v>0.84299999999999997</v>
      </c>
      <c r="P193" s="134">
        <f t="shared" si="57"/>
        <v>345.67308000000003</v>
      </c>
      <c r="Q193" s="87">
        <v>0</v>
      </c>
      <c r="R193" s="133">
        <f t="shared" si="58"/>
        <v>0.13400000000000001</v>
      </c>
      <c r="S193" s="88">
        <f t="shared" si="59"/>
        <v>3.8600160600000009</v>
      </c>
      <c r="T193" s="132">
        <f t="shared" si="60"/>
        <v>0.183</v>
      </c>
      <c r="U193" s="135">
        <f t="shared" si="61"/>
        <v>0.70638293898000015</v>
      </c>
      <c r="V193" s="88">
        <f t="shared" si="62"/>
        <v>0.23769522014016786</v>
      </c>
      <c r="W193" s="182">
        <f t="shared" si="63"/>
        <v>0.2</v>
      </c>
      <c r="X193" s="133">
        <f>'INFO Luz del Sur'!N141</f>
        <v>1</v>
      </c>
      <c r="Y193" s="135">
        <f t="shared" si="66"/>
        <v>0.2</v>
      </c>
    </row>
    <row r="194" spans="1:25" x14ac:dyDescent="0.25">
      <c r="A194" s="97">
        <f>'INFO Luz del Sur'!A142</f>
        <v>136</v>
      </c>
      <c r="B194" s="98" t="s">
        <v>8151</v>
      </c>
      <c r="C194" s="131" t="str">
        <f>'INFO Luz del Sur'!K142</f>
        <v>Poste</v>
      </c>
      <c r="D194" s="120" t="str">
        <f>'INFO Luz del Sur'!L142</f>
        <v>Madera</v>
      </c>
      <c r="E194" s="131">
        <f>'INFO Luz del Sur'!J142</f>
        <v>13</v>
      </c>
      <c r="F194" s="131" t="str">
        <f>'INFO Luz del Sur'!H142</f>
        <v>10 KV</v>
      </c>
      <c r="G194" s="148" t="str">
        <f t="shared" si="64"/>
        <v>MT/AT</v>
      </c>
      <c r="H194" s="120" t="str">
        <f>'INFO Luz del Sur'!D142</f>
        <v>Lurigancho</v>
      </c>
      <c r="I194" s="120" t="str">
        <f>'INFO Luz del Sur'!C142</f>
        <v>Lima</v>
      </c>
      <c r="J194" s="120" t="str">
        <f>'INFO Luz del Sur'!B142</f>
        <v>Lima</v>
      </c>
      <c r="K194" s="120">
        <f>'INFO Luz del Sur'!E142</f>
        <v>0</v>
      </c>
      <c r="L194" s="132" t="str">
        <f>'INFO Luz del Sur'!M142</f>
        <v>PPM25</v>
      </c>
      <c r="M194" s="120" t="str">
        <f>INDEX(RESUMEN!$D$17:$D$5475, MATCH(L194,RESUMEN!$C$17:$C$5475,0))</f>
        <v>POSTE DE MADERA TRATADA DE 13 mts. CL.6</v>
      </c>
      <c r="N194" s="95">
        <f>INDEX(RESUMEN!$G$17:$G$5475, MATCH(L194,RESUMEN!$C$17:$C$5475,0))</f>
        <v>187.56</v>
      </c>
      <c r="O194" s="133">
        <f t="shared" si="65"/>
        <v>0.84299999999999997</v>
      </c>
      <c r="P194" s="134">
        <f t="shared" si="57"/>
        <v>345.67308000000003</v>
      </c>
      <c r="Q194" s="87">
        <v>0</v>
      </c>
      <c r="R194" s="133">
        <f t="shared" si="58"/>
        <v>0.13400000000000001</v>
      </c>
      <c r="S194" s="88">
        <f t="shared" si="59"/>
        <v>3.8600160600000009</v>
      </c>
      <c r="T194" s="132">
        <f t="shared" si="60"/>
        <v>0.183</v>
      </c>
      <c r="U194" s="135">
        <f t="shared" si="61"/>
        <v>0.70638293898000015</v>
      </c>
      <c r="V194" s="88">
        <f t="shared" si="62"/>
        <v>0.23769522014016786</v>
      </c>
      <c r="W194" s="182">
        <f t="shared" si="63"/>
        <v>0.2</v>
      </c>
      <c r="X194" s="133">
        <f>'INFO Luz del Sur'!N142</f>
        <v>1</v>
      </c>
      <c r="Y194" s="135">
        <f t="shared" si="66"/>
        <v>0.2</v>
      </c>
    </row>
    <row r="195" spans="1:25" x14ac:dyDescent="0.25">
      <c r="A195" s="97">
        <f>'INFO Luz del Sur'!A143</f>
        <v>137</v>
      </c>
      <c r="B195" s="98" t="s">
        <v>8151</v>
      </c>
      <c r="C195" s="131" t="str">
        <f>'INFO Luz del Sur'!K143</f>
        <v>Poste</v>
      </c>
      <c r="D195" s="120" t="str">
        <f>'INFO Luz del Sur'!L143</f>
        <v>Madera</v>
      </c>
      <c r="E195" s="131">
        <f>'INFO Luz del Sur'!J143</f>
        <v>13</v>
      </c>
      <c r="F195" s="131" t="str">
        <f>'INFO Luz del Sur'!H143</f>
        <v>10 KV</v>
      </c>
      <c r="G195" s="148" t="str">
        <f t="shared" si="64"/>
        <v>MT/AT</v>
      </c>
      <c r="H195" s="120" t="str">
        <f>'INFO Luz del Sur'!D143</f>
        <v>Lurigancho</v>
      </c>
      <c r="I195" s="120" t="str">
        <f>'INFO Luz del Sur'!C143</f>
        <v>Lima</v>
      </c>
      <c r="J195" s="120" t="str">
        <f>'INFO Luz del Sur'!B143</f>
        <v>Lima</v>
      </c>
      <c r="K195" s="120">
        <f>'INFO Luz del Sur'!E143</f>
        <v>0</v>
      </c>
      <c r="L195" s="132" t="str">
        <f>'INFO Luz del Sur'!M143</f>
        <v>PPM25</v>
      </c>
      <c r="M195" s="120" t="str">
        <f>INDEX(RESUMEN!$D$17:$D$5475, MATCH(L195,RESUMEN!$C$17:$C$5475,0))</f>
        <v>POSTE DE MADERA TRATADA DE 13 mts. CL.6</v>
      </c>
      <c r="N195" s="95">
        <f>INDEX(RESUMEN!$G$17:$G$5475, MATCH(L195,RESUMEN!$C$17:$C$5475,0))</f>
        <v>187.56</v>
      </c>
      <c r="O195" s="133">
        <f t="shared" si="65"/>
        <v>0.84299999999999997</v>
      </c>
      <c r="P195" s="134">
        <f t="shared" si="57"/>
        <v>345.67308000000003</v>
      </c>
      <c r="Q195" s="87">
        <v>0</v>
      </c>
      <c r="R195" s="133">
        <f t="shared" si="58"/>
        <v>0.13400000000000001</v>
      </c>
      <c r="S195" s="88">
        <f t="shared" si="59"/>
        <v>3.8600160600000009</v>
      </c>
      <c r="T195" s="132">
        <f t="shared" si="60"/>
        <v>0.183</v>
      </c>
      <c r="U195" s="135">
        <f t="shared" si="61"/>
        <v>0.70638293898000015</v>
      </c>
      <c r="V195" s="88">
        <f t="shared" si="62"/>
        <v>0.23769522014016786</v>
      </c>
      <c r="W195" s="182">
        <f t="shared" si="63"/>
        <v>0.2</v>
      </c>
      <c r="X195" s="133">
        <f>'INFO Luz del Sur'!N143</f>
        <v>1</v>
      </c>
      <c r="Y195" s="135">
        <f t="shared" si="66"/>
        <v>0.2</v>
      </c>
    </row>
    <row r="196" spans="1:25" x14ac:dyDescent="0.25">
      <c r="A196" s="97">
        <f>'INFO Luz del Sur'!A144</f>
        <v>138</v>
      </c>
      <c r="B196" s="98" t="s">
        <v>8151</v>
      </c>
      <c r="C196" s="131" t="str">
        <f>'INFO Luz del Sur'!K144</f>
        <v>Poste</v>
      </c>
      <c r="D196" s="120" t="str">
        <f>'INFO Luz del Sur'!L144</f>
        <v>Madera</v>
      </c>
      <c r="E196" s="131">
        <f>'INFO Luz del Sur'!J144</f>
        <v>13</v>
      </c>
      <c r="F196" s="131" t="str">
        <f>'INFO Luz del Sur'!H144</f>
        <v>10 KV</v>
      </c>
      <c r="G196" s="148" t="str">
        <f t="shared" si="64"/>
        <v>MT/AT</v>
      </c>
      <c r="H196" s="120" t="str">
        <f>'INFO Luz del Sur'!D144</f>
        <v>Lurigancho</v>
      </c>
      <c r="I196" s="120" t="str">
        <f>'INFO Luz del Sur'!C144</f>
        <v>Lima</v>
      </c>
      <c r="J196" s="120" t="str">
        <f>'INFO Luz del Sur'!B144</f>
        <v>Lima</v>
      </c>
      <c r="K196" s="120">
        <f>'INFO Luz del Sur'!E144</f>
        <v>0</v>
      </c>
      <c r="L196" s="132" t="str">
        <f>'INFO Luz del Sur'!M144</f>
        <v>PPM25</v>
      </c>
      <c r="M196" s="120" t="str">
        <f>INDEX(RESUMEN!$D$17:$D$5475, MATCH(L196,RESUMEN!$C$17:$C$5475,0))</f>
        <v>POSTE DE MADERA TRATADA DE 13 mts. CL.6</v>
      </c>
      <c r="N196" s="95">
        <f>INDEX(RESUMEN!$G$17:$G$5475, MATCH(L196,RESUMEN!$C$17:$C$5475,0))</f>
        <v>187.56</v>
      </c>
      <c r="O196" s="133">
        <f t="shared" si="65"/>
        <v>0.84299999999999997</v>
      </c>
      <c r="P196" s="134">
        <f t="shared" si="57"/>
        <v>345.67308000000003</v>
      </c>
      <c r="Q196" s="87">
        <v>0</v>
      </c>
      <c r="R196" s="133">
        <f t="shared" si="58"/>
        <v>0.13400000000000001</v>
      </c>
      <c r="S196" s="88">
        <f t="shared" si="59"/>
        <v>3.8600160600000009</v>
      </c>
      <c r="T196" s="132">
        <f t="shared" si="60"/>
        <v>0.183</v>
      </c>
      <c r="U196" s="135">
        <f t="shared" si="61"/>
        <v>0.70638293898000015</v>
      </c>
      <c r="V196" s="88">
        <f t="shared" si="62"/>
        <v>0.23769522014016786</v>
      </c>
      <c r="W196" s="182">
        <f t="shared" si="63"/>
        <v>0.2</v>
      </c>
      <c r="X196" s="133">
        <f>'INFO Luz del Sur'!N144</f>
        <v>1</v>
      </c>
      <c r="Y196" s="135">
        <f t="shared" si="66"/>
        <v>0.2</v>
      </c>
    </row>
    <row r="197" spans="1:25" x14ac:dyDescent="0.25">
      <c r="A197" s="97">
        <f>'INFO Luz del Sur'!A145</f>
        <v>139</v>
      </c>
      <c r="B197" s="98" t="s">
        <v>20</v>
      </c>
      <c r="C197" s="131" t="str">
        <f>'INFO Luz del Sur'!K145</f>
        <v>Poste</v>
      </c>
      <c r="D197" s="120" t="str">
        <f>'INFO Luz del Sur'!L145</f>
        <v>Madera</v>
      </c>
      <c r="E197" s="131">
        <f>'INFO Luz del Sur'!J145</f>
        <v>16</v>
      </c>
      <c r="F197" s="131" t="str">
        <f>'INFO Luz del Sur'!H145</f>
        <v>60 KV</v>
      </c>
      <c r="G197" s="148" t="str">
        <f t="shared" si="64"/>
        <v>MT/AT</v>
      </c>
      <c r="H197" s="120" t="str">
        <f>'INFO Luz del Sur'!D145</f>
        <v>Lurigancho</v>
      </c>
      <c r="I197" s="120" t="str">
        <f>'INFO Luz del Sur'!C145</f>
        <v>Lima</v>
      </c>
      <c r="J197" s="120" t="str">
        <f>'INFO Luz del Sur'!B145</f>
        <v>Lima</v>
      </c>
      <c r="K197" s="120">
        <f>'INFO Luz del Sur'!E145</f>
        <v>0</v>
      </c>
      <c r="L197" s="132" t="str">
        <f>'INFO Luz del Sur'!M145</f>
        <v>EMSU1P60C3</v>
      </c>
      <c r="M197" s="120" t="str">
        <f>INDEX(RESUMEN!$D$17:$D$5475, MATCH(L197,RESUMEN!$C$17:$C$5475,0))</f>
        <v>Estructura de  Suspensión compuesto por 1 postes de madera tratada 60' Clase 3</v>
      </c>
      <c r="N197" s="95">
        <f>INDEX(RESUMEN!$G$17:$G$5475, MATCH(L197,RESUMEN!$C$17:$C$5475,0))</f>
        <v>1371.4481845511427</v>
      </c>
      <c r="O197" s="133">
        <f t="shared" si="65"/>
        <v>0.84299999999999997</v>
      </c>
      <c r="P197" s="134">
        <f t="shared" si="57"/>
        <v>2527.579004127756</v>
      </c>
      <c r="Q197" s="87">
        <v>0</v>
      </c>
      <c r="R197" s="133">
        <f t="shared" si="58"/>
        <v>0.13400000000000001</v>
      </c>
      <c r="S197" s="88">
        <f t="shared" si="59"/>
        <v>28.224632212759943</v>
      </c>
      <c r="T197" s="132">
        <f t="shared" si="60"/>
        <v>0.183</v>
      </c>
      <c r="U197" s="135">
        <f t="shared" si="61"/>
        <v>5.1651076949350694</v>
      </c>
      <c r="V197" s="88">
        <f t="shared" si="62"/>
        <v>1.7380394441123765</v>
      </c>
      <c r="W197" s="182">
        <f t="shared" si="63"/>
        <v>1.7</v>
      </c>
      <c r="X197" s="133">
        <f>'INFO Luz del Sur'!N145</f>
        <v>1</v>
      </c>
      <c r="Y197" s="135">
        <f t="shared" si="66"/>
        <v>1.7</v>
      </c>
    </row>
    <row r="198" spans="1:25" x14ac:dyDescent="0.25">
      <c r="A198" s="97">
        <f>'INFO Luz del Sur'!A146</f>
        <v>140</v>
      </c>
      <c r="B198" s="98" t="s">
        <v>20</v>
      </c>
      <c r="C198" s="131" t="str">
        <f>'INFO Luz del Sur'!K146</f>
        <v>Poste</v>
      </c>
      <c r="D198" s="120" t="str">
        <f>'INFO Luz del Sur'!L146</f>
        <v>Madera</v>
      </c>
      <c r="E198" s="131">
        <f>'INFO Luz del Sur'!J146</f>
        <v>16</v>
      </c>
      <c r="F198" s="131" t="str">
        <f>'INFO Luz del Sur'!H146</f>
        <v>60 KV</v>
      </c>
      <c r="G198" s="148" t="str">
        <f t="shared" si="64"/>
        <v>MT/AT</v>
      </c>
      <c r="H198" s="120" t="str">
        <f>'INFO Luz del Sur'!D146</f>
        <v>Lurigancho</v>
      </c>
      <c r="I198" s="120" t="str">
        <f>'INFO Luz del Sur'!C146</f>
        <v>Lima</v>
      </c>
      <c r="J198" s="120" t="str">
        <f>'INFO Luz del Sur'!B146</f>
        <v>Lima</v>
      </c>
      <c r="K198" s="120">
        <f>'INFO Luz del Sur'!E146</f>
        <v>0</v>
      </c>
      <c r="L198" s="132" t="str">
        <f>'INFO Luz del Sur'!M146</f>
        <v>EMSU1P60C3</v>
      </c>
      <c r="M198" s="120" t="str">
        <f>INDEX(RESUMEN!$D$17:$D$5475, MATCH(L198,RESUMEN!$C$17:$C$5475,0))</f>
        <v>Estructura de  Suspensión compuesto por 1 postes de madera tratada 60' Clase 3</v>
      </c>
      <c r="N198" s="95">
        <f>INDEX(RESUMEN!$G$17:$G$5475, MATCH(L198,RESUMEN!$C$17:$C$5475,0))</f>
        <v>1371.4481845511427</v>
      </c>
      <c r="O198" s="133">
        <f t="shared" si="65"/>
        <v>0.84299999999999997</v>
      </c>
      <c r="P198" s="134">
        <f t="shared" si="57"/>
        <v>2527.579004127756</v>
      </c>
      <c r="Q198" s="87">
        <v>0</v>
      </c>
      <c r="R198" s="133">
        <f t="shared" si="58"/>
        <v>0.13400000000000001</v>
      </c>
      <c r="S198" s="88">
        <f t="shared" si="59"/>
        <v>28.224632212759943</v>
      </c>
      <c r="T198" s="132">
        <f t="shared" si="60"/>
        <v>0.183</v>
      </c>
      <c r="U198" s="135">
        <f t="shared" si="61"/>
        <v>5.1651076949350694</v>
      </c>
      <c r="V198" s="88">
        <f t="shared" si="62"/>
        <v>1.7380394441123765</v>
      </c>
      <c r="W198" s="182">
        <f t="shared" si="63"/>
        <v>1.7</v>
      </c>
      <c r="X198" s="133">
        <f>'INFO Luz del Sur'!N146</f>
        <v>1</v>
      </c>
      <c r="Y198" s="135">
        <f t="shared" si="66"/>
        <v>1.7</v>
      </c>
    </row>
    <row r="199" spans="1:25" x14ac:dyDescent="0.25">
      <c r="A199" s="97">
        <f>'INFO Luz del Sur'!A147</f>
        <v>141</v>
      </c>
      <c r="B199" s="98" t="s">
        <v>20</v>
      </c>
      <c r="C199" s="131" t="str">
        <f>'INFO Luz del Sur'!K147</f>
        <v>Poste</v>
      </c>
      <c r="D199" s="120" t="str">
        <f>'INFO Luz del Sur'!L147</f>
        <v>Madera</v>
      </c>
      <c r="E199" s="131">
        <f>'INFO Luz del Sur'!J147</f>
        <v>13</v>
      </c>
      <c r="F199" s="131" t="str">
        <f>'INFO Luz del Sur'!H147</f>
        <v>10 KV</v>
      </c>
      <c r="G199" s="148" t="str">
        <f t="shared" si="64"/>
        <v>MT/AT</v>
      </c>
      <c r="H199" s="120" t="str">
        <f>'INFO Luz del Sur'!D147</f>
        <v>Lurigancho</v>
      </c>
      <c r="I199" s="120" t="str">
        <f>'INFO Luz del Sur'!C147</f>
        <v>Lima</v>
      </c>
      <c r="J199" s="120" t="str">
        <f>'INFO Luz del Sur'!B147</f>
        <v>Lima</v>
      </c>
      <c r="K199" s="120">
        <f>'INFO Luz del Sur'!E147</f>
        <v>0</v>
      </c>
      <c r="L199" s="132" t="str">
        <f>'INFO Luz del Sur'!M147</f>
        <v>EMSU1P60C3</v>
      </c>
      <c r="M199" s="120" t="str">
        <f>INDEX(RESUMEN!$D$17:$D$5475, MATCH(L199,RESUMEN!$C$17:$C$5475,0))</f>
        <v>Estructura de  Suspensión compuesto por 1 postes de madera tratada 60' Clase 3</v>
      </c>
      <c r="N199" s="95">
        <f>INDEX(RESUMEN!$G$17:$G$5475, MATCH(L199,RESUMEN!$C$17:$C$5475,0))</f>
        <v>1371.4481845511427</v>
      </c>
      <c r="O199" s="133">
        <f t="shared" si="65"/>
        <v>0.84299999999999997</v>
      </c>
      <c r="P199" s="134">
        <f t="shared" si="57"/>
        <v>2527.579004127756</v>
      </c>
      <c r="Q199" s="87">
        <v>0</v>
      </c>
      <c r="R199" s="133">
        <f t="shared" si="58"/>
        <v>0.13400000000000001</v>
      </c>
      <c r="S199" s="88">
        <f t="shared" si="59"/>
        <v>28.224632212759943</v>
      </c>
      <c r="T199" s="132">
        <f t="shared" si="60"/>
        <v>0.183</v>
      </c>
      <c r="U199" s="135">
        <f t="shared" si="61"/>
        <v>5.1651076949350694</v>
      </c>
      <c r="V199" s="88">
        <f t="shared" si="62"/>
        <v>1.7380394441123765</v>
      </c>
      <c r="W199" s="182">
        <f t="shared" si="63"/>
        <v>1.7</v>
      </c>
      <c r="X199" s="133">
        <f>'INFO Luz del Sur'!N147</f>
        <v>1</v>
      </c>
      <c r="Y199" s="135">
        <f t="shared" si="66"/>
        <v>1.7</v>
      </c>
    </row>
    <row r="200" spans="1:25" x14ac:dyDescent="0.25">
      <c r="A200" s="97">
        <f>'INFO Luz del Sur'!A148</f>
        <v>142</v>
      </c>
      <c r="B200" s="98" t="s">
        <v>20</v>
      </c>
      <c r="C200" s="131" t="str">
        <f>'INFO Luz del Sur'!K148</f>
        <v>Poste</v>
      </c>
      <c r="D200" s="120" t="str">
        <f>'INFO Luz del Sur'!L148</f>
        <v>Madera</v>
      </c>
      <c r="E200" s="131">
        <f>'INFO Luz del Sur'!J148</f>
        <v>13</v>
      </c>
      <c r="F200" s="131" t="str">
        <f>'INFO Luz del Sur'!H148</f>
        <v>10 KV</v>
      </c>
      <c r="G200" s="148" t="str">
        <f t="shared" si="64"/>
        <v>MT/AT</v>
      </c>
      <c r="H200" s="120" t="str">
        <f>'INFO Luz del Sur'!D148</f>
        <v>Lurigancho</v>
      </c>
      <c r="I200" s="120" t="str">
        <f>'INFO Luz del Sur'!C148</f>
        <v>Lima</v>
      </c>
      <c r="J200" s="120" t="str">
        <f>'INFO Luz del Sur'!B148</f>
        <v>Lima</v>
      </c>
      <c r="K200" s="120">
        <f>'INFO Luz del Sur'!E148</f>
        <v>0</v>
      </c>
      <c r="L200" s="132" t="str">
        <f>'INFO Luz del Sur'!M148</f>
        <v>EMSU1P60C3</v>
      </c>
      <c r="M200" s="120" t="str">
        <f>INDEX(RESUMEN!$D$17:$D$5475, MATCH(L200,RESUMEN!$C$17:$C$5475,0))</f>
        <v>Estructura de  Suspensión compuesto por 1 postes de madera tratada 60' Clase 3</v>
      </c>
      <c r="N200" s="95">
        <f>INDEX(RESUMEN!$G$17:$G$5475, MATCH(L200,RESUMEN!$C$17:$C$5475,0))</f>
        <v>1371.4481845511427</v>
      </c>
      <c r="O200" s="133">
        <f t="shared" si="65"/>
        <v>0.84299999999999997</v>
      </c>
      <c r="P200" s="134">
        <f t="shared" si="57"/>
        <v>2527.579004127756</v>
      </c>
      <c r="Q200" s="87">
        <v>0</v>
      </c>
      <c r="R200" s="133">
        <f t="shared" si="58"/>
        <v>0.13400000000000001</v>
      </c>
      <c r="S200" s="88">
        <f t="shared" si="59"/>
        <v>28.224632212759943</v>
      </c>
      <c r="T200" s="132">
        <f t="shared" si="60"/>
        <v>0.183</v>
      </c>
      <c r="U200" s="135">
        <f t="shared" si="61"/>
        <v>5.1651076949350694</v>
      </c>
      <c r="V200" s="88">
        <f t="shared" si="62"/>
        <v>1.7380394441123765</v>
      </c>
      <c r="W200" s="182">
        <f t="shared" si="63"/>
        <v>1.7</v>
      </c>
      <c r="X200" s="133">
        <f>'INFO Luz del Sur'!N148</f>
        <v>1</v>
      </c>
      <c r="Y200" s="135">
        <f t="shared" si="66"/>
        <v>1.7</v>
      </c>
    </row>
    <row r="201" spans="1:25" x14ac:dyDescent="0.25">
      <c r="A201" s="97">
        <f>'INFO Luz del Sur'!A149</f>
        <v>143</v>
      </c>
      <c r="B201" s="98" t="s">
        <v>20</v>
      </c>
      <c r="C201" s="131" t="str">
        <f>'INFO Luz del Sur'!K149</f>
        <v>Poste</v>
      </c>
      <c r="D201" s="120" t="str">
        <f>'INFO Luz del Sur'!L149</f>
        <v>Madera</v>
      </c>
      <c r="E201" s="131">
        <f>'INFO Luz del Sur'!J149</f>
        <v>13</v>
      </c>
      <c r="F201" s="131" t="str">
        <f>'INFO Luz del Sur'!H149</f>
        <v>10 KV</v>
      </c>
      <c r="G201" s="148" t="str">
        <f t="shared" si="64"/>
        <v>MT/AT</v>
      </c>
      <c r="H201" s="120" t="str">
        <f>'INFO Luz del Sur'!D149</f>
        <v>Lurigancho</v>
      </c>
      <c r="I201" s="120" t="str">
        <f>'INFO Luz del Sur'!C149</f>
        <v>Lima</v>
      </c>
      <c r="J201" s="120" t="str">
        <f>'INFO Luz del Sur'!B149</f>
        <v>Lima</v>
      </c>
      <c r="K201" s="120">
        <f>'INFO Luz del Sur'!E149</f>
        <v>0</v>
      </c>
      <c r="L201" s="132" t="str">
        <f>'INFO Luz del Sur'!M149</f>
        <v>EMSU1P60C3</v>
      </c>
      <c r="M201" s="120" t="str">
        <f>INDEX(RESUMEN!$D$17:$D$5475, MATCH(L201,RESUMEN!$C$17:$C$5475,0))</f>
        <v>Estructura de  Suspensión compuesto por 1 postes de madera tratada 60' Clase 3</v>
      </c>
      <c r="N201" s="95">
        <f>INDEX(RESUMEN!$G$17:$G$5475, MATCH(L201,RESUMEN!$C$17:$C$5475,0))</f>
        <v>1371.4481845511427</v>
      </c>
      <c r="O201" s="133">
        <f t="shared" si="65"/>
        <v>0.84299999999999997</v>
      </c>
      <c r="P201" s="134">
        <f t="shared" si="57"/>
        <v>2527.579004127756</v>
      </c>
      <c r="Q201" s="87">
        <v>0</v>
      </c>
      <c r="R201" s="133">
        <f t="shared" si="58"/>
        <v>0.13400000000000001</v>
      </c>
      <c r="S201" s="88">
        <f t="shared" si="59"/>
        <v>28.224632212759943</v>
      </c>
      <c r="T201" s="132">
        <f t="shared" si="60"/>
        <v>0.183</v>
      </c>
      <c r="U201" s="135">
        <f t="shared" si="61"/>
        <v>5.1651076949350694</v>
      </c>
      <c r="V201" s="88">
        <f t="shared" si="62"/>
        <v>1.7380394441123765</v>
      </c>
      <c r="W201" s="182">
        <f t="shared" si="63"/>
        <v>1.7</v>
      </c>
      <c r="X201" s="133">
        <f>'INFO Luz del Sur'!N149</f>
        <v>1</v>
      </c>
      <c r="Y201" s="135">
        <f t="shared" si="66"/>
        <v>1.7</v>
      </c>
    </row>
    <row r="202" spans="1:25" x14ac:dyDescent="0.25">
      <c r="A202" s="97">
        <f>'INFO Luz del Sur'!A150</f>
        <v>144</v>
      </c>
      <c r="B202" s="98" t="s">
        <v>20</v>
      </c>
      <c r="C202" s="131" t="str">
        <f>'INFO Luz del Sur'!K150</f>
        <v>Poste</v>
      </c>
      <c r="D202" s="120" t="str">
        <f>'INFO Luz del Sur'!L150</f>
        <v>Madera</v>
      </c>
      <c r="E202" s="131">
        <f>'INFO Luz del Sur'!J150</f>
        <v>13</v>
      </c>
      <c r="F202" s="131" t="str">
        <f>'INFO Luz del Sur'!H150</f>
        <v>10 KV</v>
      </c>
      <c r="G202" s="148" t="str">
        <f t="shared" si="64"/>
        <v>MT/AT</v>
      </c>
      <c r="H202" s="120" t="str">
        <f>'INFO Luz del Sur'!D150</f>
        <v>Lurigancho</v>
      </c>
      <c r="I202" s="120" t="str">
        <f>'INFO Luz del Sur'!C150</f>
        <v>Lima</v>
      </c>
      <c r="J202" s="120" t="str">
        <f>'INFO Luz del Sur'!B150</f>
        <v>Lima</v>
      </c>
      <c r="K202" s="120">
        <f>'INFO Luz del Sur'!E150</f>
        <v>0</v>
      </c>
      <c r="L202" s="132" t="str">
        <f>'INFO Luz del Sur'!M150</f>
        <v>EMSU1P60C3</v>
      </c>
      <c r="M202" s="120" t="str">
        <f>INDEX(RESUMEN!$D$17:$D$5475, MATCH(L202,RESUMEN!$C$17:$C$5475,0))</f>
        <v>Estructura de  Suspensión compuesto por 1 postes de madera tratada 60' Clase 3</v>
      </c>
      <c r="N202" s="95">
        <f>INDEX(RESUMEN!$G$17:$G$5475, MATCH(L202,RESUMEN!$C$17:$C$5475,0))</f>
        <v>1371.4481845511427</v>
      </c>
      <c r="O202" s="133">
        <f t="shared" si="65"/>
        <v>0.84299999999999997</v>
      </c>
      <c r="P202" s="134">
        <f t="shared" ref="P202:P265" si="67">N202*(O202+1)</f>
        <v>2527.579004127756</v>
      </c>
      <c r="Q202" s="87">
        <v>0</v>
      </c>
      <c r="R202" s="133">
        <f t="shared" si="58"/>
        <v>0.13400000000000001</v>
      </c>
      <c r="S202" s="88">
        <f t="shared" si="59"/>
        <v>28.224632212759943</v>
      </c>
      <c r="T202" s="132">
        <f t="shared" si="60"/>
        <v>0.183</v>
      </c>
      <c r="U202" s="135">
        <f t="shared" si="61"/>
        <v>5.1651076949350694</v>
      </c>
      <c r="V202" s="88">
        <f t="shared" si="62"/>
        <v>1.7380394441123765</v>
      </c>
      <c r="W202" s="182">
        <f t="shared" si="63"/>
        <v>1.7</v>
      </c>
      <c r="X202" s="133">
        <f>'INFO Luz del Sur'!N150</f>
        <v>1</v>
      </c>
      <c r="Y202" s="135">
        <f t="shared" si="66"/>
        <v>1.7</v>
      </c>
    </row>
    <row r="203" spans="1:25" x14ac:dyDescent="0.25">
      <c r="A203" s="97">
        <f>'INFO Luz del Sur'!A151</f>
        <v>145</v>
      </c>
      <c r="B203" s="98" t="s">
        <v>20</v>
      </c>
      <c r="C203" s="131" t="str">
        <f>'INFO Luz del Sur'!K151</f>
        <v>Poste</v>
      </c>
      <c r="D203" s="120" t="str">
        <f>'INFO Luz del Sur'!L151</f>
        <v>Madera</v>
      </c>
      <c r="E203" s="131">
        <f>'INFO Luz del Sur'!J151</f>
        <v>13</v>
      </c>
      <c r="F203" s="131" t="str">
        <f>'INFO Luz del Sur'!H151</f>
        <v>10 KV</v>
      </c>
      <c r="G203" s="148" t="str">
        <f t="shared" si="64"/>
        <v>MT/AT</v>
      </c>
      <c r="H203" s="120" t="str">
        <f>'INFO Luz del Sur'!D151</f>
        <v>Lurigancho</v>
      </c>
      <c r="I203" s="120" t="str">
        <f>'INFO Luz del Sur'!C151</f>
        <v>Lima</v>
      </c>
      <c r="J203" s="120" t="str">
        <f>'INFO Luz del Sur'!B151</f>
        <v>Lima</v>
      </c>
      <c r="K203" s="120">
        <f>'INFO Luz del Sur'!E151</f>
        <v>0</v>
      </c>
      <c r="L203" s="132" t="str">
        <f>'INFO Luz del Sur'!M151</f>
        <v>EMSU1P60C3</v>
      </c>
      <c r="M203" s="120" t="str">
        <f>INDEX(RESUMEN!$D$17:$D$5475, MATCH(L203,RESUMEN!$C$17:$C$5475,0))</f>
        <v>Estructura de  Suspensión compuesto por 1 postes de madera tratada 60' Clase 3</v>
      </c>
      <c r="N203" s="95">
        <f>INDEX(RESUMEN!$G$17:$G$5475, MATCH(L203,RESUMEN!$C$17:$C$5475,0))</f>
        <v>1371.4481845511427</v>
      </c>
      <c r="O203" s="133">
        <f t="shared" si="65"/>
        <v>0.84299999999999997</v>
      </c>
      <c r="P203" s="134">
        <f t="shared" si="67"/>
        <v>2527.579004127756</v>
      </c>
      <c r="Q203" s="87">
        <v>0</v>
      </c>
      <c r="R203" s="133">
        <f t="shared" ref="R203:R266" si="68">IF(G203="BT", ($R$2), ($R$3))</f>
        <v>0.13400000000000001</v>
      </c>
      <c r="S203" s="88">
        <f t="shared" ref="S203:S266" si="69">(P203*R203)/12</f>
        <v>28.224632212759943</v>
      </c>
      <c r="T203" s="132">
        <f t="shared" ref="T203:T266" si="70">IF(G203="BT", ($T$2), ($T$3))</f>
        <v>0.183</v>
      </c>
      <c r="U203" s="135">
        <f t="shared" ref="U203:U266" si="71">S203*T203</f>
        <v>5.1651076949350694</v>
      </c>
      <c r="V203" s="88">
        <f t="shared" ref="V203:V266" si="72">(U203*(1/3)*(1+$X$2))+Q203</f>
        <v>1.7380394441123765</v>
      </c>
      <c r="W203" s="182">
        <f t="shared" ref="W203:W266" si="73">ROUND(V203,1)</f>
        <v>1.7</v>
      </c>
      <c r="X203" s="133">
        <f>'INFO Luz del Sur'!N151</f>
        <v>1</v>
      </c>
      <c r="Y203" s="135">
        <f t="shared" si="66"/>
        <v>1.7</v>
      </c>
    </row>
    <row r="204" spans="1:25" x14ac:dyDescent="0.25">
      <c r="A204" s="97">
        <f>'INFO Luz del Sur'!A152</f>
        <v>146</v>
      </c>
      <c r="B204" s="98" t="s">
        <v>20</v>
      </c>
      <c r="C204" s="131" t="str">
        <f>'INFO Luz del Sur'!K152</f>
        <v>Poste</v>
      </c>
      <c r="D204" s="120" t="str">
        <f>'INFO Luz del Sur'!L152</f>
        <v>Madera</v>
      </c>
      <c r="E204" s="131">
        <f>'INFO Luz del Sur'!J152</f>
        <v>13</v>
      </c>
      <c r="F204" s="131" t="str">
        <f>'INFO Luz del Sur'!H152</f>
        <v>10 KV</v>
      </c>
      <c r="G204" s="148" t="str">
        <f t="shared" si="64"/>
        <v>MT/AT</v>
      </c>
      <c r="H204" s="120" t="str">
        <f>'INFO Luz del Sur'!D152</f>
        <v>Lurigancho</v>
      </c>
      <c r="I204" s="120" t="str">
        <f>'INFO Luz del Sur'!C152</f>
        <v>Lima</v>
      </c>
      <c r="J204" s="120" t="str">
        <f>'INFO Luz del Sur'!B152</f>
        <v>Lima</v>
      </c>
      <c r="K204" s="120">
        <f>'INFO Luz del Sur'!E152</f>
        <v>0</v>
      </c>
      <c r="L204" s="132" t="str">
        <f>'INFO Luz del Sur'!M152</f>
        <v>EMSU1P60C3</v>
      </c>
      <c r="M204" s="120" t="str">
        <f>INDEX(RESUMEN!$D$17:$D$5475, MATCH(L204,RESUMEN!$C$17:$C$5475,0))</f>
        <v>Estructura de  Suspensión compuesto por 1 postes de madera tratada 60' Clase 3</v>
      </c>
      <c r="N204" s="95">
        <f>INDEX(RESUMEN!$G$17:$G$5475, MATCH(L204,RESUMEN!$C$17:$C$5475,0))</f>
        <v>1371.4481845511427</v>
      </c>
      <c r="O204" s="133">
        <f t="shared" si="65"/>
        <v>0.84299999999999997</v>
      </c>
      <c r="P204" s="134">
        <f t="shared" si="67"/>
        <v>2527.579004127756</v>
      </c>
      <c r="Q204" s="87">
        <v>0</v>
      </c>
      <c r="R204" s="133">
        <f t="shared" si="68"/>
        <v>0.13400000000000001</v>
      </c>
      <c r="S204" s="88">
        <f t="shared" si="69"/>
        <v>28.224632212759943</v>
      </c>
      <c r="T204" s="132">
        <f t="shared" si="70"/>
        <v>0.183</v>
      </c>
      <c r="U204" s="135">
        <f t="shared" si="71"/>
        <v>5.1651076949350694</v>
      </c>
      <c r="V204" s="88">
        <f t="shared" si="72"/>
        <v>1.7380394441123765</v>
      </c>
      <c r="W204" s="182">
        <f t="shared" si="73"/>
        <v>1.7</v>
      </c>
      <c r="X204" s="133">
        <f>'INFO Luz del Sur'!N152</f>
        <v>1</v>
      </c>
      <c r="Y204" s="135">
        <f t="shared" si="66"/>
        <v>1.7</v>
      </c>
    </row>
    <row r="205" spans="1:25" x14ac:dyDescent="0.25">
      <c r="A205" s="97">
        <f>'INFO Luz del Sur'!A153</f>
        <v>147</v>
      </c>
      <c r="B205" s="98" t="s">
        <v>20</v>
      </c>
      <c r="C205" s="131" t="str">
        <f>'INFO Luz del Sur'!K153</f>
        <v>Torre</v>
      </c>
      <c r="D205" s="120" t="str">
        <f>'INFO Luz del Sur'!L153</f>
        <v>Metálico</v>
      </c>
      <c r="E205" s="131">
        <f>'INFO Luz del Sur'!J153</f>
        <v>18</v>
      </c>
      <c r="F205" s="131" t="str">
        <f>'INFO Luz del Sur'!H153</f>
        <v>60 KV</v>
      </c>
      <c r="G205" s="148" t="str">
        <f t="shared" si="64"/>
        <v>MT/AT</v>
      </c>
      <c r="H205" s="120" t="str">
        <f>'INFO Luz del Sur'!D153</f>
        <v>Lurigancho</v>
      </c>
      <c r="I205" s="120" t="str">
        <f>'INFO Luz del Sur'!C153</f>
        <v>Lima</v>
      </c>
      <c r="J205" s="120" t="str">
        <f>'INFO Luz del Sur'!B153</f>
        <v>Lima</v>
      </c>
      <c r="K205" s="120">
        <f>'INFO Luz del Sur'!E153</f>
        <v>0</v>
      </c>
      <c r="L205" s="132" t="str">
        <f>'INFO Luz del Sur'!M153</f>
        <v>TA060SIR0D1C1240R+3</v>
      </c>
      <c r="M205" s="120" t="str">
        <f>INDEX(RESUMEN!$D$17:$D$5475, MATCH(L205,RESUMEN!$C$17:$C$5475,0))</f>
        <v>Torre de anclaje, retención intermedia y terminal (15°) Tipo R2+3</v>
      </c>
      <c r="N205" s="95">
        <f>INDEX(RESUMEN!$G$17:$G$5475, MATCH(L205,RESUMEN!$C$17:$C$5475,0))</f>
        <v>15480.457667929655</v>
      </c>
      <c r="O205" s="133">
        <f t="shared" si="65"/>
        <v>0.84299999999999997</v>
      </c>
      <c r="P205" s="134">
        <f t="shared" si="67"/>
        <v>28530.483481994353</v>
      </c>
      <c r="Q205" s="87">
        <v>0</v>
      </c>
      <c r="R205" s="133">
        <f t="shared" si="68"/>
        <v>0.13400000000000001</v>
      </c>
      <c r="S205" s="88">
        <f t="shared" si="69"/>
        <v>318.59039888227034</v>
      </c>
      <c r="T205" s="132">
        <f t="shared" si="70"/>
        <v>0.183</v>
      </c>
      <c r="U205" s="135">
        <f t="shared" si="71"/>
        <v>58.302042995455473</v>
      </c>
      <c r="V205" s="88">
        <f t="shared" si="72"/>
        <v>19.618419669700835</v>
      </c>
      <c r="W205" s="182">
        <f t="shared" si="73"/>
        <v>19.600000000000001</v>
      </c>
      <c r="X205" s="133">
        <f>'INFO Luz del Sur'!N153</f>
        <v>1</v>
      </c>
      <c r="Y205" s="135">
        <f t="shared" si="66"/>
        <v>19.600000000000001</v>
      </c>
    </row>
    <row r="206" spans="1:25" x14ac:dyDescent="0.25">
      <c r="A206" s="97">
        <f>'INFO Luz del Sur'!A154</f>
        <v>148</v>
      </c>
      <c r="B206" s="98" t="s">
        <v>20</v>
      </c>
      <c r="C206" s="131" t="str">
        <f>'INFO Luz del Sur'!K154</f>
        <v>Torre</v>
      </c>
      <c r="D206" s="120" t="str">
        <f>'INFO Luz del Sur'!L154</f>
        <v>Metálico</v>
      </c>
      <c r="E206" s="131">
        <f>'INFO Luz del Sur'!J154</f>
        <v>18</v>
      </c>
      <c r="F206" s="131" t="str">
        <f>'INFO Luz del Sur'!H154</f>
        <v>60 KV</v>
      </c>
      <c r="G206" s="148" t="str">
        <f t="shared" si="64"/>
        <v>MT/AT</v>
      </c>
      <c r="H206" s="120" t="str">
        <f>'INFO Luz del Sur'!D154</f>
        <v>Lurigancho</v>
      </c>
      <c r="I206" s="120" t="str">
        <f>'INFO Luz del Sur'!C154</f>
        <v>Lima</v>
      </c>
      <c r="J206" s="120" t="str">
        <f>'INFO Luz del Sur'!B154</f>
        <v>Lima</v>
      </c>
      <c r="K206" s="120">
        <f>'INFO Luz del Sur'!E154</f>
        <v>0</v>
      </c>
      <c r="L206" s="132" t="str">
        <f>'INFO Luz del Sur'!M154</f>
        <v>TA060SIR0D1C1240R+3</v>
      </c>
      <c r="M206" s="120" t="str">
        <f>INDEX(RESUMEN!$D$17:$D$5475, MATCH(L206,RESUMEN!$C$17:$C$5475,0))</f>
        <v>Torre de anclaje, retención intermedia y terminal (15°) Tipo R2+3</v>
      </c>
      <c r="N206" s="95">
        <f>INDEX(RESUMEN!$G$17:$G$5475, MATCH(L206,RESUMEN!$C$17:$C$5475,0))</f>
        <v>15480.457667929655</v>
      </c>
      <c r="O206" s="133">
        <f t="shared" si="65"/>
        <v>0.84299999999999997</v>
      </c>
      <c r="P206" s="134">
        <f t="shared" si="67"/>
        <v>28530.483481994353</v>
      </c>
      <c r="Q206" s="87">
        <v>0</v>
      </c>
      <c r="R206" s="133">
        <f t="shared" si="68"/>
        <v>0.13400000000000001</v>
      </c>
      <c r="S206" s="88">
        <f t="shared" si="69"/>
        <v>318.59039888227034</v>
      </c>
      <c r="T206" s="132">
        <f t="shared" si="70"/>
        <v>0.183</v>
      </c>
      <c r="U206" s="135">
        <f t="shared" si="71"/>
        <v>58.302042995455473</v>
      </c>
      <c r="V206" s="88">
        <f t="shared" si="72"/>
        <v>19.618419669700835</v>
      </c>
      <c r="W206" s="182">
        <f t="shared" si="73"/>
        <v>19.600000000000001</v>
      </c>
      <c r="X206" s="133">
        <f>'INFO Luz del Sur'!N154</f>
        <v>1</v>
      </c>
      <c r="Y206" s="135">
        <f t="shared" si="66"/>
        <v>19.600000000000001</v>
      </c>
    </row>
    <row r="207" spans="1:25" x14ac:dyDescent="0.25">
      <c r="A207" s="97">
        <f>'INFO Luz del Sur'!A155</f>
        <v>149</v>
      </c>
      <c r="B207" s="98" t="s">
        <v>20</v>
      </c>
      <c r="C207" s="131" t="str">
        <f>'INFO Luz del Sur'!K155</f>
        <v>Torre</v>
      </c>
      <c r="D207" s="120" t="str">
        <f>'INFO Luz del Sur'!L155</f>
        <v>Metálico</v>
      </c>
      <c r="E207" s="131">
        <f>'INFO Luz del Sur'!J155</f>
        <v>18</v>
      </c>
      <c r="F207" s="131" t="str">
        <f>'INFO Luz del Sur'!H155</f>
        <v>60 KV</v>
      </c>
      <c r="G207" s="148" t="str">
        <f t="shared" si="64"/>
        <v>MT/AT</v>
      </c>
      <c r="H207" s="120" t="str">
        <f>'INFO Luz del Sur'!D155</f>
        <v>Lurigancho</v>
      </c>
      <c r="I207" s="120" t="str">
        <f>'INFO Luz del Sur'!C155</f>
        <v>Lima</v>
      </c>
      <c r="J207" s="120" t="str">
        <f>'INFO Luz del Sur'!B155</f>
        <v>Lima</v>
      </c>
      <c r="K207" s="120">
        <f>'INFO Luz del Sur'!E155</f>
        <v>0</v>
      </c>
      <c r="L207" s="132" t="str">
        <f>'INFO Luz del Sur'!M155</f>
        <v>TA060SIR0D1C1240R+3</v>
      </c>
      <c r="M207" s="120" t="str">
        <f>INDEX(RESUMEN!$D$17:$D$5475, MATCH(L207,RESUMEN!$C$17:$C$5475,0))</f>
        <v>Torre de anclaje, retención intermedia y terminal (15°) Tipo R2+3</v>
      </c>
      <c r="N207" s="95">
        <f>INDEX(RESUMEN!$G$17:$G$5475, MATCH(L207,RESUMEN!$C$17:$C$5475,0))</f>
        <v>15480.457667929655</v>
      </c>
      <c r="O207" s="133">
        <f t="shared" si="65"/>
        <v>0.84299999999999997</v>
      </c>
      <c r="P207" s="134">
        <f t="shared" si="67"/>
        <v>28530.483481994353</v>
      </c>
      <c r="Q207" s="87">
        <v>0</v>
      </c>
      <c r="R207" s="133">
        <f t="shared" si="68"/>
        <v>0.13400000000000001</v>
      </c>
      <c r="S207" s="88">
        <f t="shared" si="69"/>
        <v>318.59039888227034</v>
      </c>
      <c r="T207" s="132">
        <f t="shared" si="70"/>
        <v>0.183</v>
      </c>
      <c r="U207" s="135">
        <f t="shared" si="71"/>
        <v>58.302042995455473</v>
      </c>
      <c r="V207" s="88">
        <f t="shared" si="72"/>
        <v>19.618419669700835</v>
      </c>
      <c r="W207" s="182">
        <f t="shared" si="73"/>
        <v>19.600000000000001</v>
      </c>
      <c r="X207" s="133">
        <f>'INFO Luz del Sur'!N155</f>
        <v>1</v>
      </c>
      <c r="Y207" s="135">
        <f t="shared" si="66"/>
        <v>19.600000000000001</v>
      </c>
    </row>
    <row r="208" spans="1:25" x14ac:dyDescent="0.25">
      <c r="A208" s="97">
        <f>'INFO Luz del Sur'!A156</f>
        <v>150</v>
      </c>
      <c r="B208" s="98" t="s">
        <v>20</v>
      </c>
      <c r="C208" s="131" t="str">
        <f>'INFO Luz del Sur'!K156</f>
        <v>Poste</v>
      </c>
      <c r="D208" s="120" t="str">
        <f>'INFO Luz del Sur'!L156</f>
        <v>Madera</v>
      </c>
      <c r="E208" s="131">
        <f>'INFO Luz del Sur'!J156</f>
        <v>16</v>
      </c>
      <c r="F208" s="131" t="str">
        <f>'INFO Luz del Sur'!H156</f>
        <v>60 KV</v>
      </c>
      <c r="G208" s="148" t="str">
        <f t="shared" si="64"/>
        <v>MT/AT</v>
      </c>
      <c r="H208" s="120" t="str">
        <f>'INFO Luz del Sur'!D156</f>
        <v>Lurigancho</v>
      </c>
      <c r="I208" s="120" t="str">
        <f>'INFO Luz del Sur'!C156</f>
        <v>Lima</v>
      </c>
      <c r="J208" s="120" t="str">
        <f>'INFO Luz del Sur'!B156</f>
        <v>Lima</v>
      </c>
      <c r="K208" s="120">
        <f>'INFO Luz del Sur'!E156</f>
        <v>0</v>
      </c>
      <c r="L208" s="132" t="str">
        <f>'INFO Luz del Sur'!M156</f>
        <v>TA060SIR0D1C1240R+3</v>
      </c>
      <c r="M208" s="120" t="str">
        <f>INDEX(RESUMEN!$D$17:$D$5475, MATCH(L208,RESUMEN!$C$17:$C$5475,0))</f>
        <v>Torre de anclaje, retención intermedia y terminal (15°) Tipo R2+3</v>
      </c>
      <c r="N208" s="95">
        <f>INDEX(RESUMEN!$G$17:$G$5475, MATCH(L208,RESUMEN!$C$17:$C$5475,0))</f>
        <v>15480.457667929655</v>
      </c>
      <c r="O208" s="133">
        <f t="shared" si="65"/>
        <v>0.84299999999999997</v>
      </c>
      <c r="P208" s="134">
        <f t="shared" si="67"/>
        <v>28530.483481994353</v>
      </c>
      <c r="Q208" s="87">
        <v>0</v>
      </c>
      <c r="R208" s="133">
        <f t="shared" si="68"/>
        <v>0.13400000000000001</v>
      </c>
      <c r="S208" s="88">
        <f t="shared" si="69"/>
        <v>318.59039888227034</v>
      </c>
      <c r="T208" s="132">
        <f t="shared" si="70"/>
        <v>0.183</v>
      </c>
      <c r="U208" s="135">
        <f t="shared" si="71"/>
        <v>58.302042995455473</v>
      </c>
      <c r="V208" s="88">
        <f t="shared" si="72"/>
        <v>19.618419669700835</v>
      </c>
      <c r="W208" s="182">
        <f t="shared" si="73"/>
        <v>19.600000000000001</v>
      </c>
      <c r="X208" s="133">
        <f>'INFO Luz del Sur'!N156</f>
        <v>1</v>
      </c>
      <c r="Y208" s="135">
        <f t="shared" si="66"/>
        <v>19.600000000000001</v>
      </c>
    </row>
    <row r="209" spans="1:25" x14ac:dyDescent="0.25">
      <c r="A209" s="97">
        <f>'INFO Luz del Sur'!A157</f>
        <v>151</v>
      </c>
      <c r="B209" s="98" t="s">
        <v>20</v>
      </c>
      <c r="C209" s="131" t="str">
        <f>'INFO Luz del Sur'!K157</f>
        <v>Poste</v>
      </c>
      <c r="D209" s="120" t="str">
        <f>'INFO Luz del Sur'!L157</f>
        <v>Madera</v>
      </c>
      <c r="E209" s="131">
        <f>'INFO Luz del Sur'!J157</f>
        <v>16</v>
      </c>
      <c r="F209" s="131" t="str">
        <f>'INFO Luz del Sur'!H157</f>
        <v>60 KV</v>
      </c>
      <c r="G209" s="148" t="str">
        <f t="shared" si="64"/>
        <v>MT/AT</v>
      </c>
      <c r="H209" s="120" t="str">
        <f>'INFO Luz del Sur'!D157</f>
        <v>Lurigancho</v>
      </c>
      <c r="I209" s="120" t="str">
        <f>'INFO Luz del Sur'!C157</f>
        <v>Lima</v>
      </c>
      <c r="J209" s="120" t="str">
        <f>'INFO Luz del Sur'!B157</f>
        <v>Lima</v>
      </c>
      <c r="K209" s="120">
        <f>'INFO Luz del Sur'!E157</f>
        <v>0</v>
      </c>
      <c r="L209" s="132" t="str">
        <f>'INFO Luz del Sur'!M157</f>
        <v>TA060SIR0D1C1240R+3</v>
      </c>
      <c r="M209" s="120" t="str">
        <f>INDEX(RESUMEN!$D$17:$D$5475, MATCH(L209,RESUMEN!$C$17:$C$5475,0))</f>
        <v>Torre de anclaje, retención intermedia y terminal (15°) Tipo R2+3</v>
      </c>
      <c r="N209" s="95">
        <f>INDEX(RESUMEN!$G$17:$G$5475, MATCH(L209,RESUMEN!$C$17:$C$5475,0))</f>
        <v>15480.457667929655</v>
      </c>
      <c r="O209" s="133">
        <f t="shared" si="65"/>
        <v>0.84299999999999997</v>
      </c>
      <c r="P209" s="134">
        <f t="shared" si="67"/>
        <v>28530.483481994353</v>
      </c>
      <c r="Q209" s="87">
        <v>0</v>
      </c>
      <c r="R209" s="133">
        <f t="shared" si="68"/>
        <v>0.13400000000000001</v>
      </c>
      <c r="S209" s="88">
        <f t="shared" si="69"/>
        <v>318.59039888227034</v>
      </c>
      <c r="T209" s="132">
        <f t="shared" si="70"/>
        <v>0.183</v>
      </c>
      <c r="U209" s="135">
        <f t="shared" si="71"/>
        <v>58.302042995455473</v>
      </c>
      <c r="V209" s="88">
        <f t="shared" si="72"/>
        <v>19.618419669700835</v>
      </c>
      <c r="W209" s="182">
        <f t="shared" si="73"/>
        <v>19.600000000000001</v>
      </c>
      <c r="X209" s="133">
        <f>'INFO Luz del Sur'!N157</f>
        <v>1</v>
      </c>
      <c r="Y209" s="135">
        <f t="shared" si="66"/>
        <v>19.600000000000001</v>
      </c>
    </row>
    <row r="210" spans="1:25" x14ac:dyDescent="0.25">
      <c r="A210" s="97">
        <f>'INFO Luz del Sur'!A158</f>
        <v>152</v>
      </c>
      <c r="B210" s="98" t="s">
        <v>8151</v>
      </c>
      <c r="C210" s="131" t="str">
        <f>'INFO Luz del Sur'!K158</f>
        <v>Poste</v>
      </c>
      <c r="D210" s="120" t="str">
        <f>'INFO Luz del Sur'!L158</f>
        <v>Concreto</v>
      </c>
      <c r="E210" s="131">
        <f>'INFO Luz del Sur'!J158</f>
        <v>15</v>
      </c>
      <c r="F210" s="131" t="str">
        <f>'INFO Luz del Sur'!H158</f>
        <v>22.9 KV</v>
      </c>
      <c r="G210" s="148" t="str">
        <f t="shared" si="64"/>
        <v>MT/AT</v>
      </c>
      <c r="H210" s="120" t="str">
        <f>'INFO Luz del Sur'!D158</f>
        <v>Lurigancho</v>
      </c>
      <c r="I210" s="120" t="str">
        <f>'INFO Luz del Sur'!C158</f>
        <v>Lima</v>
      </c>
      <c r="J210" s="120" t="str">
        <f>'INFO Luz del Sur'!B158</f>
        <v>Lima</v>
      </c>
      <c r="K210" s="120">
        <f>'INFO Luz del Sur'!E158</f>
        <v>0</v>
      </c>
      <c r="L210" s="132" t="str">
        <f>'INFO Luz del Sur'!M158</f>
        <v>PPC24</v>
      </c>
      <c r="M210" s="120" t="str">
        <f>INDEX(RESUMEN!$D$17:$D$5475, MATCH(L210,RESUMEN!$C$17:$C$5475,0))</f>
        <v>POSTE DE CONCRETO ARMADO DE 15/400/150/375</v>
      </c>
      <c r="N210" s="95">
        <f>INDEX(RESUMEN!$G$17:$G$5475, MATCH(L210,RESUMEN!$C$17:$C$5475,0))</f>
        <v>476.76</v>
      </c>
      <c r="O210" s="133">
        <f t="shared" si="65"/>
        <v>0.84299999999999997</v>
      </c>
      <c r="P210" s="134">
        <f t="shared" si="67"/>
        <v>878.66867999999999</v>
      </c>
      <c r="Q210" s="87">
        <v>0</v>
      </c>
      <c r="R210" s="133">
        <f t="shared" si="68"/>
        <v>0.13400000000000001</v>
      </c>
      <c r="S210" s="88">
        <f t="shared" si="69"/>
        <v>9.8118002600000001</v>
      </c>
      <c r="T210" s="132">
        <f t="shared" si="70"/>
        <v>0.183</v>
      </c>
      <c r="U210" s="135">
        <f t="shared" si="71"/>
        <v>1.7955594475800001</v>
      </c>
      <c r="V210" s="88">
        <f t="shared" si="72"/>
        <v>0.60419904645994038</v>
      </c>
      <c r="W210" s="182">
        <f t="shared" si="73"/>
        <v>0.6</v>
      </c>
      <c r="X210" s="133">
        <f>'INFO Luz del Sur'!N158</f>
        <v>1</v>
      </c>
      <c r="Y210" s="135">
        <f t="shared" si="66"/>
        <v>0.6</v>
      </c>
    </row>
    <row r="211" spans="1:25" x14ac:dyDescent="0.25">
      <c r="A211" s="97">
        <f>'INFO Luz del Sur'!A159</f>
        <v>153</v>
      </c>
      <c r="B211" s="98" t="s">
        <v>8151</v>
      </c>
      <c r="C211" s="131" t="str">
        <f>'INFO Luz del Sur'!K159</f>
        <v>Poste</v>
      </c>
      <c r="D211" s="120" t="str">
        <f>'INFO Luz del Sur'!L159</f>
        <v>Concreto</v>
      </c>
      <c r="E211" s="131">
        <f>'INFO Luz del Sur'!J159</f>
        <v>15</v>
      </c>
      <c r="F211" s="131" t="str">
        <f>'INFO Luz del Sur'!H159</f>
        <v>22.9 KV</v>
      </c>
      <c r="G211" s="148" t="str">
        <f t="shared" si="64"/>
        <v>MT/AT</v>
      </c>
      <c r="H211" s="120" t="str">
        <f>'INFO Luz del Sur'!D159</f>
        <v>Lurigancho</v>
      </c>
      <c r="I211" s="120" t="str">
        <f>'INFO Luz del Sur'!C159</f>
        <v>Lima</v>
      </c>
      <c r="J211" s="120" t="str">
        <f>'INFO Luz del Sur'!B159</f>
        <v>Lima</v>
      </c>
      <c r="K211" s="120">
        <f>'INFO Luz del Sur'!E159</f>
        <v>0</v>
      </c>
      <c r="L211" s="132" t="str">
        <f>'INFO Luz del Sur'!M159</f>
        <v>PPC24</v>
      </c>
      <c r="M211" s="120" t="str">
        <f>INDEX(RESUMEN!$D$17:$D$5475, MATCH(L211,RESUMEN!$C$17:$C$5475,0))</f>
        <v>POSTE DE CONCRETO ARMADO DE 15/400/150/375</v>
      </c>
      <c r="N211" s="95">
        <f>INDEX(RESUMEN!$G$17:$G$5475, MATCH(L211,RESUMEN!$C$17:$C$5475,0))</f>
        <v>476.76</v>
      </c>
      <c r="O211" s="133">
        <f t="shared" si="65"/>
        <v>0.84299999999999997</v>
      </c>
      <c r="P211" s="134">
        <f t="shared" si="67"/>
        <v>878.66867999999999</v>
      </c>
      <c r="Q211" s="87">
        <v>0</v>
      </c>
      <c r="R211" s="133">
        <f t="shared" si="68"/>
        <v>0.13400000000000001</v>
      </c>
      <c r="S211" s="88">
        <f t="shared" si="69"/>
        <v>9.8118002600000001</v>
      </c>
      <c r="T211" s="132">
        <f t="shared" si="70"/>
        <v>0.183</v>
      </c>
      <c r="U211" s="135">
        <f t="shared" si="71"/>
        <v>1.7955594475800001</v>
      </c>
      <c r="V211" s="88">
        <f t="shared" si="72"/>
        <v>0.60419904645994038</v>
      </c>
      <c r="W211" s="182">
        <f t="shared" si="73"/>
        <v>0.6</v>
      </c>
      <c r="X211" s="133">
        <f>'INFO Luz del Sur'!N159</f>
        <v>1</v>
      </c>
      <c r="Y211" s="135">
        <f t="shared" si="66"/>
        <v>0.6</v>
      </c>
    </row>
    <row r="212" spans="1:25" x14ac:dyDescent="0.25">
      <c r="A212" s="97">
        <f>'INFO Luz del Sur'!A160</f>
        <v>154</v>
      </c>
      <c r="B212" s="98" t="s">
        <v>8151</v>
      </c>
      <c r="C212" s="131" t="str">
        <f>'INFO Luz del Sur'!K160</f>
        <v>Poste</v>
      </c>
      <c r="D212" s="120" t="str">
        <f>'INFO Luz del Sur'!L160</f>
        <v>Concreto</v>
      </c>
      <c r="E212" s="131">
        <f>'INFO Luz del Sur'!J160</f>
        <v>15</v>
      </c>
      <c r="F212" s="131" t="str">
        <f>'INFO Luz del Sur'!H160</f>
        <v>22.9 KV</v>
      </c>
      <c r="G212" s="148" t="str">
        <f t="shared" si="64"/>
        <v>MT/AT</v>
      </c>
      <c r="H212" s="120" t="str">
        <f>'INFO Luz del Sur'!D160</f>
        <v>Lurigancho</v>
      </c>
      <c r="I212" s="120" t="str">
        <f>'INFO Luz del Sur'!C160</f>
        <v>Lima</v>
      </c>
      <c r="J212" s="120" t="str">
        <f>'INFO Luz del Sur'!B160</f>
        <v>Lima</v>
      </c>
      <c r="K212" s="120">
        <f>'INFO Luz del Sur'!E160</f>
        <v>0</v>
      </c>
      <c r="L212" s="132" t="str">
        <f>'INFO Luz del Sur'!M160</f>
        <v>PPC24</v>
      </c>
      <c r="M212" s="120" t="str">
        <f>INDEX(RESUMEN!$D$17:$D$5475, MATCH(L212,RESUMEN!$C$17:$C$5475,0))</f>
        <v>POSTE DE CONCRETO ARMADO DE 15/400/150/375</v>
      </c>
      <c r="N212" s="95">
        <f>INDEX(RESUMEN!$G$17:$G$5475, MATCH(L212,RESUMEN!$C$17:$C$5475,0))</f>
        <v>476.76</v>
      </c>
      <c r="O212" s="133">
        <f t="shared" si="65"/>
        <v>0.84299999999999997</v>
      </c>
      <c r="P212" s="134">
        <f t="shared" si="67"/>
        <v>878.66867999999999</v>
      </c>
      <c r="Q212" s="87">
        <v>0</v>
      </c>
      <c r="R212" s="133">
        <f t="shared" si="68"/>
        <v>0.13400000000000001</v>
      </c>
      <c r="S212" s="88">
        <f t="shared" si="69"/>
        <v>9.8118002600000001</v>
      </c>
      <c r="T212" s="132">
        <f t="shared" si="70"/>
        <v>0.183</v>
      </c>
      <c r="U212" s="135">
        <f t="shared" si="71"/>
        <v>1.7955594475800001</v>
      </c>
      <c r="V212" s="88">
        <f t="shared" si="72"/>
        <v>0.60419904645994038</v>
      </c>
      <c r="W212" s="182">
        <f t="shared" si="73"/>
        <v>0.6</v>
      </c>
      <c r="X212" s="133">
        <f>'INFO Luz del Sur'!N160</f>
        <v>1</v>
      </c>
      <c r="Y212" s="135">
        <f t="shared" si="66"/>
        <v>0.6</v>
      </c>
    </row>
    <row r="213" spans="1:25" x14ac:dyDescent="0.25">
      <c r="A213" s="97">
        <f>'INFO Luz del Sur'!A161</f>
        <v>155</v>
      </c>
      <c r="B213" s="98" t="s">
        <v>8151</v>
      </c>
      <c r="C213" s="131" t="str">
        <f>'INFO Luz del Sur'!K161</f>
        <v>Poste</v>
      </c>
      <c r="D213" s="120" t="str">
        <f>'INFO Luz del Sur'!L161</f>
        <v>Concreto</v>
      </c>
      <c r="E213" s="131">
        <f>'INFO Luz del Sur'!J161</f>
        <v>15</v>
      </c>
      <c r="F213" s="131" t="str">
        <f>'INFO Luz del Sur'!H161</f>
        <v>22.9 KV</v>
      </c>
      <c r="G213" s="148" t="str">
        <f t="shared" si="64"/>
        <v>MT/AT</v>
      </c>
      <c r="H213" s="120" t="str">
        <f>'INFO Luz del Sur'!D161</f>
        <v>Lurigancho</v>
      </c>
      <c r="I213" s="120" t="str">
        <f>'INFO Luz del Sur'!C161</f>
        <v>Lima</v>
      </c>
      <c r="J213" s="120" t="str">
        <f>'INFO Luz del Sur'!B161</f>
        <v>Lima</v>
      </c>
      <c r="K213" s="120">
        <f>'INFO Luz del Sur'!E161</f>
        <v>0</v>
      </c>
      <c r="L213" s="132" t="str">
        <f>'INFO Luz del Sur'!M161</f>
        <v>PPC24</v>
      </c>
      <c r="M213" s="120" t="str">
        <f>INDEX(RESUMEN!$D$17:$D$5475, MATCH(L213,RESUMEN!$C$17:$C$5475,0))</f>
        <v>POSTE DE CONCRETO ARMADO DE 15/400/150/375</v>
      </c>
      <c r="N213" s="95">
        <f>INDEX(RESUMEN!$G$17:$G$5475, MATCH(L213,RESUMEN!$C$17:$C$5475,0))</f>
        <v>476.76</v>
      </c>
      <c r="O213" s="133">
        <f t="shared" si="65"/>
        <v>0.84299999999999997</v>
      </c>
      <c r="P213" s="134">
        <f t="shared" si="67"/>
        <v>878.66867999999999</v>
      </c>
      <c r="Q213" s="87">
        <v>0</v>
      </c>
      <c r="R213" s="133">
        <f t="shared" si="68"/>
        <v>0.13400000000000001</v>
      </c>
      <c r="S213" s="88">
        <f t="shared" si="69"/>
        <v>9.8118002600000001</v>
      </c>
      <c r="T213" s="132">
        <f t="shared" si="70"/>
        <v>0.183</v>
      </c>
      <c r="U213" s="135">
        <f t="shared" si="71"/>
        <v>1.7955594475800001</v>
      </c>
      <c r="V213" s="88">
        <f t="shared" si="72"/>
        <v>0.60419904645994038</v>
      </c>
      <c r="W213" s="182">
        <f t="shared" si="73"/>
        <v>0.6</v>
      </c>
      <c r="X213" s="133">
        <f>'INFO Luz del Sur'!N161</f>
        <v>1</v>
      </c>
      <c r="Y213" s="135">
        <f t="shared" si="66"/>
        <v>0.6</v>
      </c>
    </row>
    <row r="214" spans="1:25" x14ac:dyDescent="0.25">
      <c r="A214" s="97">
        <f>'INFO Luz del Sur'!A162</f>
        <v>156</v>
      </c>
      <c r="B214" s="98" t="s">
        <v>8151</v>
      </c>
      <c r="C214" s="131" t="str">
        <f>'INFO Luz del Sur'!K162</f>
        <v>Poste</v>
      </c>
      <c r="D214" s="120" t="str">
        <f>'INFO Luz del Sur'!L162</f>
        <v>Concreto</v>
      </c>
      <c r="E214" s="131">
        <f>'INFO Luz del Sur'!J162</f>
        <v>15</v>
      </c>
      <c r="F214" s="131" t="str">
        <f>'INFO Luz del Sur'!H162</f>
        <v>22.9 KV</v>
      </c>
      <c r="G214" s="148" t="str">
        <f t="shared" si="64"/>
        <v>MT/AT</v>
      </c>
      <c r="H214" s="120" t="str">
        <f>'INFO Luz del Sur'!D162</f>
        <v>Lurigancho</v>
      </c>
      <c r="I214" s="120" t="str">
        <f>'INFO Luz del Sur'!C162</f>
        <v>Lima</v>
      </c>
      <c r="J214" s="120" t="str">
        <f>'INFO Luz del Sur'!B162</f>
        <v>Lima</v>
      </c>
      <c r="K214" s="120">
        <f>'INFO Luz del Sur'!E162</f>
        <v>0</v>
      </c>
      <c r="L214" s="132" t="str">
        <f>'INFO Luz del Sur'!M162</f>
        <v>PPC24</v>
      </c>
      <c r="M214" s="120" t="str">
        <f>INDEX(RESUMEN!$D$17:$D$5475, MATCH(L214,RESUMEN!$C$17:$C$5475,0))</f>
        <v>POSTE DE CONCRETO ARMADO DE 15/400/150/375</v>
      </c>
      <c r="N214" s="95">
        <f>INDEX(RESUMEN!$G$17:$G$5475, MATCH(L214,RESUMEN!$C$17:$C$5475,0))</f>
        <v>476.76</v>
      </c>
      <c r="O214" s="133">
        <f t="shared" si="65"/>
        <v>0.84299999999999997</v>
      </c>
      <c r="P214" s="134">
        <f t="shared" si="67"/>
        <v>878.66867999999999</v>
      </c>
      <c r="Q214" s="87">
        <v>0</v>
      </c>
      <c r="R214" s="133">
        <f t="shared" si="68"/>
        <v>0.13400000000000001</v>
      </c>
      <c r="S214" s="88">
        <f t="shared" si="69"/>
        <v>9.8118002600000001</v>
      </c>
      <c r="T214" s="132">
        <f t="shared" si="70"/>
        <v>0.183</v>
      </c>
      <c r="U214" s="135">
        <f t="shared" si="71"/>
        <v>1.7955594475800001</v>
      </c>
      <c r="V214" s="88">
        <f t="shared" si="72"/>
        <v>0.60419904645994038</v>
      </c>
      <c r="W214" s="182">
        <f t="shared" si="73"/>
        <v>0.6</v>
      </c>
      <c r="X214" s="133">
        <f>'INFO Luz del Sur'!N162</f>
        <v>1</v>
      </c>
      <c r="Y214" s="135">
        <f t="shared" si="66"/>
        <v>0.6</v>
      </c>
    </row>
    <row r="215" spans="1:25" x14ac:dyDescent="0.25">
      <c r="A215" s="97">
        <f>'INFO Luz del Sur'!A163</f>
        <v>157</v>
      </c>
      <c r="B215" s="98" t="s">
        <v>8151</v>
      </c>
      <c r="C215" s="131" t="str">
        <f>'INFO Luz del Sur'!K163</f>
        <v>Poste</v>
      </c>
      <c r="D215" s="120" t="str">
        <f>'INFO Luz del Sur'!L163</f>
        <v>Concreto</v>
      </c>
      <c r="E215" s="131">
        <f>'INFO Luz del Sur'!J163</f>
        <v>12</v>
      </c>
      <c r="F215" s="131" t="str">
        <f>'INFO Luz del Sur'!H163</f>
        <v>10 KV</v>
      </c>
      <c r="G215" s="148" t="str">
        <f t="shared" si="64"/>
        <v>MT/AT</v>
      </c>
      <c r="H215" s="120" t="str">
        <f>'INFO Luz del Sur'!D163</f>
        <v>Lurigancho</v>
      </c>
      <c r="I215" s="120" t="str">
        <f>'INFO Luz del Sur'!C163</f>
        <v>Lima</v>
      </c>
      <c r="J215" s="120" t="str">
        <f>'INFO Luz del Sur'!B163</f>
        <v>Lima</v>
      </c>
      <c r="K215" s="120">
        <f>'INFO Luz del Sur'!E163</f>
        <v>0</v>
      </c>
      <c r="L215" s="132" t="str">
        <f>'INFO Luz del Sur'!M163</f>
        <v>PPC17</v>
      </c>
      <c r="M215" s="120" t="str">
        <f>INDEX(RESUMEN!$D$17:$D$5475, MATCH(L215,RESUMEN!$C$17:$C$5475,0))</f>
        <v>POSTE DE CONCRETO ARMADO DE 12/400/150/330</v>
      </c>
      <c r="N215" s="95">
        <f>INDEX(RESUMEN!$G$17:$G$5475, MATCH(L215,RESUMEN!$C$17:$C$5475,0))</f>
        <v>305.79000000000002</v>
      </c>
      <c r="O215" s="133">
        <f t="shared" si="65"/>
        <v>0.84299999999999997</v>
      </c>
      <c r="P215" s="134">
        <f t="shared" si="67"/>
        <v>563.57096999999999</v>
      </c>
      <c r="Q215" s="87">
        <v>0</v>
      </c>
      <c r="R215" s="133">
        <f t="shared" si="68"/>
        <v>0.13400000000000001</v>
      </c>
      <c r="S215" s="88">
        <f t="shared" si="69"/>
        <v>6.2932091650000004</v>
      </c>
      <c r="T215" s="132">
        <f t="shared" si="70"/>
        <v>0.183</v>
      </c>
      <c r="U215" s="135">
        <f t="shared" si="71"/>
        <v>1.151657277195</v>
      </c>
      <c r="V215" s="88">
        <f t="shared" si="72"/>
        <v>0.387528371543303</v>
      </c>
      <c r="W215" s="182">
        <f t="shared" si="73"/>
        <v>0.4</v>
      </c>
      <c r="X215" s="133">
        <f>'INFO Luz del Sur'!N163</f>
        <v>1</v>
      </c>
      <c r="Y215" s="135">
        <f t="shared" si="66"/>
        <v>0.4</v>
      </c>
    </row>
    <row r="216" spans="1:25" x14ac:dyDescent="0.25">
      <c r="A216" s="97">
        <f>'INFO Luz del Sur'!A164</f>
        <v>158</v>
      </c>
      <c r="B216" s="98" t="s">
        <v>8151</v>
      </c>
      <c r="C216" s="131" t="str">
        <f>'INFO Luz del Sur'!K164</f>
        <v>Poste</v>
      </c>
      <c r="D216" s="120" t="str">
        <f>'INFO Luz del Sur'!L164</f>
        <v>Concreto</v>
      </c>
      <c r="E216" s="131">
        <f>'INFO Luz del Sur'!J164</f>
        <v>12</v>
      </c>
      <c r="F216" s="131" t="str">
        <f>'INFO Luz del Sur'!H164</f>
        <v>10 KV</v>
      </c>
      <c r="G216" s="148" t="str">
        <f t="shared" si="64"/>
        <v>MT/AT</v>
      </c>
      <c r="H216" s="120" t="str">
        <f>'INFO Luz del Sur'!D164</f>
        <v>Lurigancho</v>
      </c>
      <c r="I216" s="120" t="str">
        <f>'INFO Luz del Sur'!C164</f>
        <v>Lima</v>
      </c>
      <c r="J216" s="120" t="str">
        <f>'INFO Luz del Sur'!B164</f>
        <v>Lima</v>
      </c>
      <c r="K216" s="120">
        <f>'INFO Luz del Sur'!E164</f>
        <v>0</v>
      </c>
      <c r="L216" s="132" t="str">
        <f>'INFO Luz del Sur'!M164</f>
        <v>PPC17</v>
      </c>
      <c r="M216" s="120" t="str">
        <f>INDEX(RESUMEN!$D$17:$D$5475, MATCH(L216,RESUMEN!$C$17:$C$5475,0))</f>
        <v>POSTE DE CONCRETO ARMADO DE 12/400/150/330</v>
      </c>
      <c r="N216" s="95">
        <f>INDEX(RESUMEN!$G$17:$G$5475, MATCH(L216,RESUMEN!$C$17:$C$5475,0))</f>
        <v>305.79000000000002</v>
      </c>
      <c r="O216" s="133">
        <f t="shared" si="65"/>
        <v>0.84299999999999997</v>
      </c>
      <c r="P216" s="134">
        <f t="shared" si="67"/>
        <v>563.57096999999999</v>
      </c>
      <c r="Q216" s="87">
        <v>0</v>
      </c>
      <c r="R216" s="133">
        <f t="shared" si="68"/>
        <v>0.13400000000000001</v>
      </c>
      <c r="S216" s="88">
        <f t="shared" si="69"/>
        <v>6.2932091650000004</v>
      </c>
      <c r="T216" s="132">
        <f t="shared" si="70"/>
        <v>0.183</v>
      </c>
      <c r="U216" s="135">
        <f t="shared" si="71"/>
        <v>1.151657277195</v>
      </c>
      <c r="V216" s="88">
        <f t="shared" si="72"/>
        <v>0.387528371543303</v>
      </c>
      <c r="W216" s="182">
        <f t="shared" si="73"/>
        <v>0.4</v>
      </c>
      <c r="X216" s="133">
        <f>'INFO Luz del Sur'!N164</f>
        <v>1</v>
      </c>
      <c r="Y216" s="135">
        <f t="shared" si="66"/>
        <v>0.4</v>
      </c>
    </row>
    <row r="217" spans="1:25" x14ac:dyDescent="0.25">
      <c r="A217" s="97">
        <f>'INFO Luz del Sur'!A165</f>
        <v>159</v>
      </c>
      <c r="B217" s="98" t="s">
        <v>8151</v>
      </c>
      <c r="C217" s="131" t="str">
        <f>'INFO Luz del Sur'!K165</f>
        <v>Poste</v>
      </c>
      <c r="D217" s="120" t="str">
        <f>'INFO Luz del Sur'!L165</f>
        <v>Concreto</v>
      </c>
      <c r="E217" s="131">
        <f>'INFO Luz del Sur'!J165</f>
        <v>12</v>
      </c>
      <c r="F217" s="131" t="str">
        <f>'INFO Luz del Sur'!H165</f>
        <v>10 KV</v>
      </c>
      <c r="G217" s="148" t="str">
        <f t="shared" si="64"/>
        <v>MT/AT</v>
      </c>
      <c r="H217" s="120" t="str">
        <f>'INFO Luz del Sur'!D165</f>
        <v>Lurigancho</v>
      </c>
      <c r="I217" s="120" t="str">
        <f>'INFO Luz del Sur'!C165</f>
        <v>Lima</v>
      </c>
      <c r="J217" s="120" t="str">
        <f>'INFO Luz del Sur'!B165</f>
        <v>Lima</v>
      </c>
      <c r="K217" s="120">
        <f>'INFO Luz del Sur'!E165</f>
        <v>0</v>
      </c>
      <c r="L217" s="132" t="str">
        <f>'INFO Luz del Sur'!M165</f>
        <v>PPC17</v>
      </c>
      <c r="M217" s="120" t="str">
        <f>INDEX(RESUMEN!$D$17:$D$5475, MATCH(L217,RESUMEN!$C$17:$C$5475,0))</f>
        <v>POSTE DE CONCRETO ARMADO DE 12/400/150/330</v>
      </c>
      <c r="N217" s="95">
        <f>INDEX(RESUMEN!$G$17:$G$5475, MATCH(L217,RESUMEN!$C$17:$C$5475,0))</f>
        <v>305.79000000000002</v>
      </c>
      <c r="O217" s="133">
        <f t="shared" si="65"/>
        <v>0.84299999999999997</v>
      </c>
      <c r="P217" s="134">
        <f t="shared" si="67"/>
        <v>563.57096999999999</v>
      </c>
      <c r="Q217" s="87">
        <v>0</v>
      </c>
      <c r="R217" s="133">
        <f t="shared" si="68"/>
        <v>0.13400000000000001</v>
      </c>
      <c r="S217" s="88">
        <f t="shared" si="69"/>
        <v>6.2932091650000004</v>
      </c>
      <c r="T217" s="132">
        <f t="shared" si="70"/>
        <v>0.183</v>
      </c>
      <c r="U217" s="135">
        <f t="shared" si="71"/>
        <v>1.151657277195</v>
      </c>
      <c r="V217" s="88">
        <f t="shared" si="72"/>
        <v>0.387528371543303</v>
      </c>
      <c r="W217" s="182">
        <f t="shared" si="73"/>
        <v>0.4</v>
      </c>
      <c r="X217" s="133">
        <f>'INFO Luz del Sur'!N165</f>
        <v>1</v>
      </c>
      <c r="Y217" s="135">
        <f t="shared" si="66"/>
        <v>0.4</v>
      </c>
    </row>
    <row r="218" spans="1:25" x14ac:dyDescent="0.25">
      <c r="A218" s="97">
        <f>'INFO Luz del Sur'!A166</f>
        <v>160</v>
      </c>
      <c r="B218" s="98" t="s">
        <v>8151</v>
      </c>
      <c r="C218" s="131" t="str">
        <f>'INFO Luz del Sur'!K166</f>
        <v>Poste</v>
      </c>
      <c r="D218" s="120" t="str">
        <f>'INFO Luz del Sur'!L166</f>
        <v>Concreto</v>
      </c>
      <c r="E218" s="131">
        <f>'INFO Luz del Sur'!J166</f>
        <v>12</v>
      </c>
      <c r="F218" s="131" t="str">
        <f>'INFO Luz del Sur'!H166</f>
        <v>10 KV</v>
      </c>
      <c r="G218" s="148" t="str">
        <f t="shared" si="64"/>
        <v>MT/AT</v>
      </c>
      <c r="H218" s="120" t="str">
        <f>'INFO Luz del Sur'!D166</f>
        <v>Lurigancho</v>
      </c>
      <c r="I218" s="120" t="str">
        <f>'INFO Luz del Sur'!C166</f>
        <v>Lima</v>
      </c>
      <c r="J218" s="120" t="str">
        <f>'INFO Luz del Sur'!B166</f>
        <v>Lima</v>
      </c>
      <c r="K218" s="120">
        <f>'INFO Luz del Sur'!E166</f>
        <v>0</v>
      </c>
      <c r="L218" s="132" t="str">
        <f>'INFO Luz del Sur'!M166</f>
        <v>PPC17</v>
      </c>
      <c r="M218" s="120" t="str">
        <f>INDEX(RESUMEN!$D$17:$D$5475, MATCH(L218,RESUMEN!$C$17:$C$5475,0))</f>
        <v>POSTE DE CONCRETO ARMADO DE 12/400/150/330</v>
      </c>
      <c r="N218" s="95">
        <f>INDEX(RESUMEN!$G$17:$G$5475, MATCH(L218,RESUMEN!$C$17:$C$5475,0))</f>
        <v>305.79000000000002</v>
      </c>
      <c r="O218" s="133">
        <f t="shared" si="65"/>
        <v>0.84299999999999997</v>
      </c>
      <c r="P218" s="134">
        <f t="shared" si="67"/>
        <v>563.57096999999999</v>
      </c>
      <c r="Q218" s="87">
        <v>0</v>
      </c>
      <c r="R218" s="133">
        <f t="shared" si="68"/>
        <v>0.13400000000000001</v>
      </c>
      <c r="S218" s="88">
        <f t="shared" si="69"/>
        <v>6.2932091650000004</v>
      </c>
      <c r="T218" s="132">
        <f t="shared" si="70"/>
        <v>0.183</v>
      </c>
      <c r="U218" s="135">
        <f t="shared" si="71"/>
        <v>1.151657277195</v>
      </c>
      <c r="V218" s="88">
        <f t="shared" si="72"/>
        <v>0.387528371543303</v>
      </c>
      <c r="W218" s="182">
        <f t="shared" si="73"/>
        <v>0.4</v>
      </c>
      <c r="X218" s="133">
        <f>'INFO Luz del Sur'!N166</f>
        <v>1</v>
      </c>
      <c r="Y218" s="135">
        <f t="shared" si="66"/>
        <v>0.4</v>
      </c>
    </row>
    <row r="219" spans="1:25" x14ac:dyDescent="0.25">
      <c r="A219" s="97">
        <f>'INFO Luz del Sur'!A167</f>
        <v>161</v>
      </c>
      <c r="B219" s="98" t="s">
        <v>8151</v>
      </c>
      <c r="C219" s="131" t="str">
        <f>'INFO Luz del Sur'!K167</f>
        <v>Poste</v>
      </c>
      <c r="D219" s="120" t="str">
        <f>'INFO Luz del Sur'!L167</f>
        <v>Madera</v>
      </c>
      <c r="E219" s="131">
        <f>'INFO Luz del Sur'!J167</f>
        <v>15</v>
      </c>
      <c r="F219" s="131" t="str">
        <f>'INFO Luz del Sur'!H167</f>
        <v>22.9 KV</v>
      </c>
      <c r="G219" s="148" t="str">
        <f t="shared" si="64"/>
        <v>MT/AT</v>
      </c>
      <c r="H219" s="120" t="str">
        <f>'INFO Luz del Sur'!D167</f>
        <v>Lurigancho</v>
      </c>
      <c r="I219" s="120" t="str">
        <f>'INFO Luz del Sur'!C167</f>
        <v>Lima</v>
      </c>
      <c r="J219" s="120" t="str">
        <f>'INFO Luz del Sur'!B167</f>
        <v>Lima</v>
      </c>
      <c r="K219" s="120">
        <f>'INFO Luz del Sur'!E167</f>
        <v>0</v>
      </c>
      <c r="L219" s="132" t="str">
        <f>'INFO Luz del Sur'!M167</f>
        <v>PPM29</v>
      </c>
      <c r="M219" s="120" t="str">
        <f>INDEX(RESUMEN!$D$17:$D$5475, MATCH(L219,RESUMEN!$C$17:$C$5475,0))</f>
        <v>POSTE DE MADERA TRATADA DE 15 mts. CL.7</v>
      </c>
      <c r="N219" s="95">
        <f>INDEX(RESUMEN!$G$17:$G$5475, MATCH(L219,RESUMEN!$C$17:$C$5475,0))</f>
        <v>215.37</v>
      </c>
      <c r="O219" s="133">
        <f t="shared" si="65"/>
        <v>0.84299999999999997</v>
      </c>
      <c r="P219" s="134">
        <f t="shared" si="67"/>
        <v>396.92691000000002</v>
      </c>
      <c r="Q219" s="87">
        <v>0</v>
      </c>
      <c r="R219" s="133">
        <f t="shared" si="68"/>
        <v>0.13400000000000001</v>
      </c>
      <c r="S219" s="88">
        <f t="shared" si="69"/>
        <v>4.4323504950000006</v>
      </c>
      <c r="T219" s="132">
        <f t="shared" si="70"/>
        <v>0.183</v>
      </c>
      <c r="U219" s="135">
        <f t="shared" si="71"/>
        <v>0.81112014058500004</v>
      </c>
      <c r="V219" s="88">
        <f t="shared" si="72"/>
        <v>0.27293889721469367</v>
      </c>
      <c r="W219" s="182">
        <f t="shared" si="73"/>
        <v>0.3</v>
      </c>
      <c r="X219" s="133">
        <f>'INFO Luz del Sur'!N167</f>
        <v>1</v>
      </c>
      <c r="Y219" s="135">
        <f t="shared" si="66"/>
        <v>0.3</v>
      </c>
    </row>
    <row r="220" spans="1:25" x14ac:dyDescent="0.25">
      <c r="A220" s="97">
        <f>'INFO Luz del Sur'!A168</f>
        <v>162</v>
      </c>
      <c r="B220" s="98" t="s">
        <v>8151</v>
      </c>
      <c r="C220" s="131" t="str">
        <f>'INFO Luz del Sur'!K168</f>
        <v>Poste</v>
      </c>
      <c r="D220" s="120" t="str">
        <f>'INFO Luz del Sur'!L168</f>
        <v>Madera</v>
      </c>
      <c r="E220" s="131">
        <f>'INFO Luz del Sur'!J168</f>
        <v>15</v>
      </c>
      <c r="F220" s="131" t="str">
        <f>'INFO Luz del Sur'!H168</f>
        <v>22.9 KV</v>
      </c>
      <c r="G220" s="148" t="str">
        <f t="shared" si="64"/>
        <v>MT/AT</v>
      </c>
      <c r="H220" s="120" t="str">
        <f>'INFO Luz del Sur'!D168</f>
        <v>Lurigancho</v>
      </c>
      <c r="I220" s="120" t="str">
        <f>'INFO Luz del Sur'!C168</f>
        <v>Lima</v>
      </c>
      <c r="J220" s="120" t="str">
        <f>'INFO Luz del Sur'!B168</f>
        <v>Lima</v>
      </c>
      <c r="K220" s="120">
        <f>'INFO Luz del Sur'!E168</f>
        <v>0</v>
      </c>
      <c r="L220" s="132" t="str">
        <f>'INFO Luz del Sur'!M168</f>
        <v>PPM29</v>
      </c>
      <c r="M220" s="120" t="str">
        <f>INDEX(RESUMEN!$D$17:$D$5475, MATCH(L220,RESUMEN!$C$17:$C$5475,0))</f>
        <v>POSTE DE MADERA TRATADA DE 15 mts. CL.7</v>
      </c>
      <c r="N220" s="95">
        <f>INDEX(RESUMEN!$G$17:$G$5475, MATCH(L220,RESUMEN!$C$17:$C$5475,0))</f>
        <v>215.37</v>
      </c>
      <c r="O220" s="133">
        <f t="shared" si="65"/>
        <v>0.84299999999999997</v>
      </c>
      <c r="P220" s="134">
        <f t="shared" si="67"/>
        <v>396.92691000000002</v>
      </c>
      <c r="Q220" s="87">
        <v>0</v>
      </c>
      <c r="R220" s="133">
        <f t="shared" si="68"/>
        <v>0.13400000000000001</v>
      </c>
      <c r="S220" s="88">
        <f t="shared" si="69"/>
        <v>4.4323504950000006</v>
      </c>
      <c r="T220" s="132">
        <f t="shared" si="70"/>
        <v>0.183</v>
      </c>
      <c r="U220" s="135">
        <f t="shared" si="71"/>
        <v>0.81112014058500004</v>
      </c>
      <c r="V220" s="88">
        <f t="shared" si="72"/>
        <v>0.27293889721469367</v>
      </c>
      <c r="W220" s="182">
        <f t="shared" si="73"/>
        <v>0.3</v>
      </c>
      <c r="X220" s="133">
        <f>'INFO Luz del Sur'!N168</f>
        <v>1</v>
      </c>
      <c r="Y220" s="135">
        <f t="shared" si="66"/>
        <v>0.3</v>
      </c>
    </row>
    <row r="221" spans="1:25" x14ac:dyDescent="0.25">
      <c r="A221" s="97">
        <f>'INFO Luz del Sur'!A169</f>
        <v>163</v>
      </c>
      <c r="B221" s="98" t="s">
        <v>8151</v>
      </c>
      <c r="C221" s="131" t="str">
        <f>'INFO Luz del Sur'!K169</f>
        <v>Poste</v>
      </c>
      <c r="D221" s="120" t="str">
        <f>'INFO Luz del Sur'!L169</f>
        <v>Madera</v>
      </c>
      <c r="E221" s="131">
        <f>'INFO Luz del Sur'!J169</f>
        <v>15</v>
      </c>
      <c r="F221" s="131" t="str">
        <f>'INFO Luz del Sur'!H169</f>
        <v>22.9 KV</v>
      </c>
      <c r="G221" s="148" t="str">
        <f t="shared" si="64"/>
        <v>MT/AT</v>
      </c>
      <c r="H221" s="120" t="str">
        <f>'INFO Luz del Sur'!D169</f>
        <v>Lurigancho</v>
      </c>
      <c r="I221" s="120" t="str">
        <f>'INFO Luz del Sur'!C169</f>
        <v>Lima</v>
      </c>
      <c r="J221" s="120" t="str">
        <f>'INFO Luz del Sur'!B169</f>
        <v>Lima</v>
      </c>
      <c r="K221" s="120">
        <f>'INFO Luz del Sur'!E169</f>
        <v>0</v>
      </c>
      <c r="L221" s="132" t="str">
        <f>'INFO Luz del Sur'!M169</f>
        <v>PPM29</v>
      </c>
      <c r="M221" s="120" t="str">
        <f>INDEX(RESUMEN!$D$17:$D$5475, MATCH(L221,RESUMEN!$C$17:$C$5475,0))</f>
        <v>POSTE DE MADERA TRATADA DE 15 mts. CL.7</v>
      </c>
      <c r="N221" s="95">
        <f>INDEX(RESUMEN!$G$17:$G$5475, MATCH(L221,RESUMEN!$C$17:$C$5475,0))</f>
        <v>215.37</v>
      </c>
      <c r="O221" s="133">
        <f t="shared" si="65"/>
        <v>0.84299999999999997</v>
      </c>
      <c r="P221" s="134">
        <f t="shared" si="67"/>
        <v>396.92691000000002</v>
      </c>
      <c r="Q221" s="87">
        <v>0</v>
      </c>
      <c r="R221" s="133">
        <f t="shared" si="68"/>
        <v>0.13400000000000001</v>
      </c>
      <c r="S221" s="88">
        <f t="shared" si="69"/>
        <v>4.4323504950000006</v>
      </c>
      <c r="T221" s="132">
        <f t="shared" si="70"/>
        <v>0.183</v>
      </c>
      <c r="U221" s="135">
        <f t="shared" si="71"/>
        <v>0.81112014058500004</v>
      </c>
      <c r="V221" s="88">
        <f t="shared" si="72"/>
        <v>0.27293889721469367</v>
      </c>
      <c r="W221" s="182">
        <f t="shared" si="73"/>
        <v>0.3</v>
      </c>
      <c r="X221" s="133">
        <f>'INFO Luz del Sur'!N169</f>
        <v>1</v>
      </c>
      <c r="Y221" s="135">
        <f t="shared" si="66"/>
        <v>0.3</v>
      </c>
    </row>
    <row r="222" spans="1:25" x14ac:dyDescent="0.25">
      <c r="A222" s="97">
        <f>'INFO Luz del Sur'!A170</f>
        <v>164</v>
      </c>
      <c r="B222" s="98" t="s">
        <v>8151</v>
      </c>
      <c r="C222" s="131" t="str">
        <f>'INFO Luz del Sur'!K170</f>
        <v>Poste</v>
      </c>
      <c r="D222" s="120" t="str">
        <f>'INFO Luz del Sur'!L170</f>
        <v>Madera</v>
      </c>
      <c r="E222" s="131">
        <f>'INFO Luz del Sur'!J170</f>
        <v>15</v>
      </c>
      <c r="F222" s="131" t="str">
        <f>'INFO Luz del Sur'!H170</f>
        <v>22.9 KV</v>
      </c>
      <c r="G222" s="148" t="str">
        <f t="shared" si="64"/>
        <v>MT/AT</v>
      </c>
      <c r="H222" s="120" t="str">
        <f>'INFO Luz del Sur'!D170</f>
        <v>Lurigancho</v>
      </c>
      <c r="I222" s="120" t="str">
        <f>'INFO Luz del Sur'!C170</f>
        <v>Lima</v>
      </c>
      <c r="J222" s="120" t="str">
        <f>'INFO Luz del Sur'!B170</f>
        <v>Lima</v>
      </c>
      <c r="K222" s="120">
        <f>'INFO Luz del Sur'!E170</f>
        <v>0</v>
      </c>
      <c r="L222" s="132" t="str">
        <f>'INFO Luz del Sur'!M170</f>
        <v>PPM29</v>
      </c>
      <c r="M222" s="120" t="str">
        <f>INDEX(RESUMEN!$D$17:$D$5475, MATCH(L222,RESUMEN!$C$17:$C$5475,0))</f>
        <v>POSTE DE MADERA TRATADA DE 15 mts. CL.7</v>
      </c>
      <c r="N222" s="95">
        <f>INDEX(RESUMEN!$G$17:$G$5475, MATCH(L222,RESUMEN!$C$17:$C$5475,0))</f>
        <v>215.37</v>
      </c>
      <c r="O222" s="133">
        <f t="shared" si="65"/>
        <v>0.84299999999999997</v>
      </c>
      <c r="P222" s="134">
        <f t="shared" si="67"/>
        <v>396.92691000000002</v>
      </c>
      <c r="Q222" s="87">
        <v>0</v>
      </c>
      <c r="R222" s="133">
        <f t="shared" si="68"/>
        <v>0.13400000000000001</v>
      </c>
      <c r="S222" s="88">
        <f t="shared" si="69"/>
        <v>4.4323504950000006</v>
      </c>
      <c r="T222" s="132">
        <f t="shared" si="70"/>
        <v>0.183</v>
      </c>
      <c r="U222" s="135">
        <f t="shared" si="71"/>
        <v>0.81112014058500004</v>
      </c>
      <c r="V222" s="88">
        <f t="shared" si="72"/>
        <v>0.27293889721469367</v>
      </c>
      <c r="W222" s="182">
        <f t="shared" si="73"/>
        <v>0.3</v>
      </c>
      <c r="X222" s="133">
        <f>'INFO Luz del Sur'!N170</f>
        <v>1</v>
      </c>
      <c r="Y222" s="135">
        <f t="shared" si="66"/>
        <v>0.3</v>
      </c>
    </row>
    <row r="223" spans="1:25" x14ac:dyDescent="0.25">
      <c r="A223" s="97">
        <f>'INFO Luz del Sur'!A171</f>
        <v>165</v>
      </c>
      <c r="B223" s="98" t="s">
        <v>8151</v>
      </c>
      <c r="C223" s="131" t="str">
        <f>'INFO Luz del Sur'!K171</f>
        <v>Poste</v>
      </c>
      <c r="D223" s="120" t="str">
        <f>'INFO Luz del Sur'!L171</f>
        <v>Concreto</v>
      </c>
      <c r="E223" s="131">
        <f>'INFO Luz del Sur'!J171</f>
        <v>15</v>
      </c>
      <c r="F223" s="131" t="str">
        <f>'INFO Luz del Sur'!H171</f>
        <v>22.9 KV</v>
      </c>
      <c r="G223" s="148" t="str">
        <f t="shared" si="64"/>
        <v>MT/AT</v>
      </c>
      <c r="H223" s="120" t="str">
        <f>'INFO Luz del Sur'!D171</f>
        <v>Lurigancho</v>
      </c>
      <c r="I223" s="120" t="str">
        <f>'INFO Luz del Sur'!C171</f>
        <v>Lima</v>
      </c>
      <c r="J223" s="120" t="str">
        <f>'INFO Luz del Sur'!B171</f>
        <v>Lima</v>
      </c>
      <c r="K223" s="120">
        <f>'INFO Luz del Sur'!E171</f>
        <v>0</v>
      </c>
      <c r="L223" s="132" t="str">
        <f>'INFO Luz del Sur'!M171</f>
        <v>PPC24</v>
      </c>
      <c r="M223" s="120" t="str">
        <f>INDEX(RESUMEN!$D$17:$D$5475, MATCH(L223,RESUMEN!$C$17:$C$5475,0))</f>
        <v>POSTE DE CONCRETO ARMADO DE 15/400/150/375</v>
      </c>
      <c r="N223" s="95">
        <f>INDEX(RESUMEN!$G$17:$G$5475, MATCH(L223,RESUMEN!$C$17:$C$5475,0))</f>
        <v>476.76</v>
      </c>
      <c r="O223" s="133">
        <f t="shared" si="65"/>
        <v>0.84299999999999997</v>
      </c>
      <c r="P223" s="134">
        <f t="shared" si="67"/>
        <v>878.66867999999999</v>
      </c>
      <c r="Q223" s="87">
        <v>0</v>
      </c>
      <c r="R223" s="133">
        <f t="shared" si="68"/>
        <v>0.13400000000000001</v>
      </c>
      <c r="S223" s="88">
        <f t="shared" si="69"/>
        <v>9.8118002600000001</v>
      </c>
      <c r="T223" s="132">
        <f t="shared" si="70"/>
        <v>0.183</v>
      </c>
      <c r="U223" s="135">
        <f t="shared" si="71"/>
        <v>1.7955594475800001</v>
      </c>
      <c r="V223" s="88">
        <f t="shared" si="72"/>
        <v>0.60419904645994038</v>
      </c>
      <c r="W223" s="182">
        <f t="shared" si="73"/>
        <v>0.6</v>
      </c>
      <c r="X223" s="133">
        <f>'INFO Luz del Sur'!N171</f>
        <v>1</v>
      </c>
      <c r="Y223" s="135">
        <f t="shared" si="66"/>
        <v>0.6</v>
      </c>
    </row>
    <row r="224" spans="1:25" x14ac:dyDescent="0.25">
      <c r="A224" s="97">
        <f>'INFO Luz del Sur'!A172</f>
        <v>166</v>
      </c>
      <c r="B224" s="98" t="s">
        <v>8151</v>
      </c>
      <c r="C224" s="131" t="str">
        <f>'INFO Luz del Sur'!K172</f>
        <v>Poste</v>
      </c>
      <c r="D224" s="120" t="str">
        <f>'INFO Luz del Sur'!L172</f>
        <v>Madera</v>
      </c>
      <c r="E224" s="131">
        <f>'INFO Luz del Sur'!J172</f>
        <v>14</v>
      </c>
      <c r="F224" s="131" t="str">
        <f>'INFO Luz del Sur'!H172</f>
        <v>22.9 KV</v>
      </c>
      <c r="G224" s="148" t="str">
        <f t="shared" si="64"/>
        <v>MT/AT</v>
      </c>
      <c r="H224" s="120" t="str">
        <f>'INFO Luz del Sur'!D172</f>
        <v>Lurigancho</v>
      </c>
      <c r="I224" s="120" t="str">
        <f>'INFO Luz del Sur'!C172</f>
        <v>Lima</v>
      </c>
      <c r="J224" s="120" t="str">
        <f>'INFO Luz del Sur'!B172</f>
        <v>Lima</v>
      </c>
      <c r="K224" s="120">
        <f>'INFO Luz del Sur'!E172</f>
        <v>0</v>
      </c>
      <c r="L224" s="132" t="str">
        <f>'INFO Luz del Sur'!M172</f>
        <v>PPM29</v>
      </c>
      <c r="M224" s="120" t="str">
        <f>INDEX(RESUMEN!$D$17:$D$5475, MATCH(L224,RESUMEN!$C$17:$C$5475,0))</f>
        <v>POSTE DE MADERA TRATADA DE 15 mts. CL.7</v>
      </c>
      <c r="N224" s="95">
        <f>INDEX(RESUMEN!$G$17:$G$5475, MATCH(L224,RESUMEN!$C$17:$C$5475,0))</f>
        <v>215.37</v>
      </c>
      <c r="O224" s="133">
        <f t="shared" si="65"/>
        <v>0.84299999999999997</v>
      </c>
      <c r="P224" s="134">
        <f t="shared" si="67"/>
        <v>396.92691000000002</v>
      </c>
      <c r="Q224" s="87">
        <v>0</v>
      </c>
      <c r="R224" s="133">
        <f t="shared" si="68"/>
        <v>0.13400000000000001</v>
      </c>
      <c r="S224" s="88">
        <f t="shared" si="69"/>
        <v>4.4323504950000006</v>
      </c>
      <c r="T224" s="132">
        <f t="shared" si="70"/>
        <v>0.183</v>
      </c>
      <c r="U224" s="135">
        <f t="shared" si="71"/>
        <v>0.81112014058500004</v>
      </c>
      <c r="V224" s="88">
        <f t="shared" si="72"/>
        <v>0.27293889721469367</v>
      </c>
      <c r="W224" s="182">
        <f t="shared" si="73"/>
        <v>0.3</v>
      </c>
      <c r="X224" s="133">
        <f>'INFO Luz del Sur'!N172</f>
        <v>1</v>
      </c>
      <c r="Y224" s="135">
        <f t="shared" si="66"/>
        <v>0.3</v>
      </c>
    </row>
    <row r="225" spans="1:25" x14ac:dyDescent="0.25">
      <c r="A225" s="97">
        <f>'INFO Luz del Sur'!A173</f>
        <v>167</v>
      </c>
      <c r="B225" s="98" t="s">
        <v>8151</v>
      </c>
      <c r="C225" s="131" t="str">
        <f>'INFO Luz del Sur'!K173</f>
        <v>Poste</v>
      </c>
      <c r="D225" s="120" t="str">
        <f>'INFO Luz del Sur'!L173</f>
        <v>Concreto</v>
      </c>
      <c r="E225" s="131">
        <f>'INFO Luz del Sur'!J173</f>
        <v>14</v>
      </c>
      <c r="F225" s="131" t="str">
        <f>'INFO Luz del Sur'!H173</f>
        <v>22.9 KV</v>
      </c>
      <c r="G225" s="148" t="str">
        <f t="shared" si="64"/>
        <v>MT/AT</v>
      </c>
      <c r="H225" s="120" t="str">
        <f>'INFO Luz del Sur'!D173</f>
        <v>Lurigancho</v>
      </c>
      <c r="I225" s="120" t="str">
        <f>'INFO Luz del Sur'!C173</f>
        <v>Lima</v>
      </c>
      <c r="J225" s="120" t="str">
        <f>'INFO Luz del Sur'!B173</f>
        <v>Lima</v>
      </c>
      <c r="K225" s="120">
        <f>'INFO Luz del Sur'!E173</f>
        <v>0</v>
      </c>
      <c r="L225" s="132" t="str">
        <f>'INFO Luz del Sur'!M173</f>
        <v>PPC24</v>
      </c>
      <c r="M225" s="120" t="str">
        <f>INDEX(RESUMEN!$D$17:$D$5475, MATCH(L225,RESUMEN!$C$17:$C$5475,0))</f>
        <v>POSTE DE CONCRETO ARMADO DE 15/400/150/375</v>
      </c>
      <c r="N225" s="95">
        <f>INDEX(RESUMEN!$G$17:$G$5475, MATCH(L225,RESUMEN!$C$17:$C$5475,0))</f>
        <v>476.76</v>
      </c>
      <c r="O225" s="133">
        <f t="shared" si="65"/>
        <v>0.84299999999999997</v>
      </c>
      <c r="P225" s="134">
        <f t="shared" si="67"/>
        <v>878.66867999999999</v>
      </c>
      <c r="Q225" s="87">
        <v>0</v>
      </c>
      <c r="R225" s="133">
        <f t="shared" si="68"/>
        <v>0.13400000000000001</v>
      </c>
      <c r="S225" s="88">
        <f t="shared" si="69"/>
        <v>9.8118002600000001</v>
      </c>
      <c r="T225" s="132">
        <f t="shared" si="70"/>
        <v>0.183</v>
      </c>
      <c r="U225" s="135">
        <f t="shared" si="71"/>
        <v>1.7955594475800001</v>
      </c>
      <c r="V225" s="88">
        <f t="shared" si="72"/>
        <v>0.60419904645994038</v>
      </c>
      <c r="W225" s="182">
        <f t="shared" si="73"/>
        <v>0.6</v>
      </c>
      <c r="X225" s="133">
        <f>'INFO Luz del Sur'!N173</f>
        <v>1</v>
      </c>
      <c r="Y225" s="135">
        <f t="shared" si="66"/>
        <v>0.6</v>
      </c>
    </row>
    <row r="226" spans="1:25" x14ac:dyDescent="0.25">
      <c r="A226" s="97">
        <f>'INFO Luz del Sur'!A174</f>
        <v>168</v>
      </c>
      <c r="B226" s="98" t="s">
        <v>8151</v>
      </c>
      <c r="C226" s="131" t="str">
        <f>'INFO Luz del Sur'!K174</f>
        <v>Poste</v>
      </c>
      <c r="D226" s="120" t="str">
        <f>'INFO Luz del Sur'!L174</f>
        <v>Concreto</v>
      </c>
      <c r="E226" s="131">
        <f>'INFO Luz del Sur'!J174</f>
        <v>14</v>
      </c>
      <c r="F226" s="131" t="str">
        <f>'INFO Luz del Sur'!H174</f>
        <v>22.9 KV</v>
      </c>
      <c r="G226" s="148" t="str">
        <f t="shared" si="64"/>
        <v>MT/AT</v>
      </c>
      <c r="H226" s="120" t="str">
        <f>'INFO Luz del Sur'!D174</f>
        <v>Lurigancho</v>
      </c>
      <c r="I226" s="120" t="str">
        <f>'INFO Luz del Sur'!C174</f>
        <v>Lima</v>
      </c>
      <c r="J226" s="120" t="str">
        <f>'INFO Luz del Sur'!B174</f>
        <v>Lima</v>
      </c>
      <c r="K226" s="120">
        <f>'INFO Luz del Sur'!E174</f>
        <v>0</v>
      </c>
      <c r="L226" s="132" t="str">
        <f>'INFO Luz del Sur'!M174</f>
        <v>PPC24</v>
      </c>
      <c r="M226" s="120" t="str">
        <f>INDEX(RESUMEN!$D$17:$D$5475, MATCH(L226,RESUMEN!$C$17:$C$5475,0))</f>
        <v>POSTE DE CONCRETO ARMADO DE 15/400/150/375</v>
      </c>
      <c r="N226" s="95">
        <f>INDEX(RESUMEN!$G$17:$G$5475, MATCH(L226,RESUMEN!$C$17:$C$5475,0))</f>
        <v>476.76</v>
      </c>
      <c r="O226" s="133">
        <f t="shared" si="65"/>
        <v>0.84299999999999997</v>
      </c>
      <c r="P226" s="134">
        <f t="shared" si="67"/>
        <v>878.66867999999999</v>
      </c>
      <c r="Q226" s="87">
        <v>0</v>
      </c>
      <c r="R226" s="133">
        <f t="shared" si="68"/>
        <v>0.13400000000000001</v>
      </c>
      <c r="S226" s="88">
        <f t="shared" si="69"/>
        <v>9.8118002600000001</v>
      </c>
      <c r="T226" s="132">
        <f t="shared" si="70"/>
        <v>0.183</v>
      </c>
      <c r="U226" s="135">
        <f t="shared" si="71"/>
        <v>1.7955594475800001</v>
      </c>
      <c r="V226" s="88">
        <f t="shared" si="72"/>
        <v>0.60419904645994038</v>
      </c>
      <c r="W226" s="182">
        <f t="shared" si="73"/>
        <v>0.6</v>
      </c>
      <c r="X226" s="133">
        <f>'INFO Luz del Sur'!N174</f>
        <v>1</v>
      </c>
      <c r="Y226" s="135">
        <f t="shared" si="66"/>
        <v>0.6</v>
      </c>
    </row>
    <row r="227" spans="1:25" x14ac:dyDescent="0.25">
      <c r="A227" s="97">
        <f>'INFO Luz del Sur'!A175</f>
        <v>169</v>
      </c>
      <c r="B227" s="98" t="s">
        <v>8151</v>
      </c>
      <c r="C227" s="131" t="str">
        <f>'INFO Luz del Sur'!K175</f>
        <v>Poste</v>
      </c>
      <c r="D227" s="120" t="str">
        <f>'INFO Luz del Sur'!L175</f>
        <v>Concreto</v>
      </c>
      <c r="E227" s="131">
        <f>'INFO Luz del Sur'!J175</f>
        <v>14</v>
      </c>
      <c r="F227" s="131" t="str">
        <f>'INFO Luz del Sur'!H175</f>
        <v>22.9 KV</v>
      </c>
      <c r="G227" s="148" t="str">
        <f t="shared" si="64"/>
        <v>MT/AT</v>
      </c>
      <c r="H227" s="120" t="str">
        <f>'INFO Luz del Sur'!D175</f>
        <v>Lurigancho</v>
      </c>
      <c r="I227" s="120" t="str">
        <f>'INFO Luz del Sur'!C175</f>
        <v>Lima</v>
      </c>
      <c r="J227" s="120" t="str">
        <f>'INFO Luz del Sur'!B175</f>
        <v>Lima</v>
      </c>
      <c r="K227" s="120">
        <f>'INFO Luz del Sur'!E175</f>
        <v>0</v>
      </c>
      <c r="L227" s="132" t="str">
        <f>'INFO Luz del Sur'!M175</f>
        <v>PPC24</v>
      </c>
      <c r="M227" s="120" t="str">
        <f>INDEX(RESUMEN!$D$17:$D$5475, MATCH(L227,RESUMEN!$C$17:$C$5475,0))</f>
        <v>POSTE DE CONCRETO ARMADO DE 15/400/150/375</v>
      </c>
      <c r="N227" s="95">
        <f>INDEX(RESUMEN!$G$17:$G$5475, MATCH(L227,RESUMEN!$C$17:$C$5475,0))</f>
        <v>476.76</v>
      </c>
      <c r="O227" s="133">
        <f t="shared" si="65"/>
        <v>0.84299999999999997</v>
      </c>
      <c r="P227" s="134">
        <f t="shared" si="67"/>
        <v>878.66867999999999</v>
      </c>
      <c r="Q227" s="87">
        <v>0</v>
      </c>
      <c r="R227" s="133">
        <f t="shared" si="68"/>
        <v>0.13400000000000001</v>
      </c>
      <c r="S227" s="88">
        <f t="shared" si="69"/>
        <v>9.8118002600000001</v>
      </c>
      <c r="T227" s="132">
        <f t="shared" si="70"/>
        <v>0.183</v>
      </c>
      <c r="U227" s="135">
        <f t="shared" si="71"/>
        <v>1.7955594475800001</v>
      </c>
      <c r="V227" s="88">
        <f t="shared" si="72"/>
        <v>0.60419904645994038</v>
      </c>
      <c r="W227" s="182">
        <f t="shared" si="73"/>
        <v>0.6</v>
      </c>
      <c r="X227" s="133">
        <f>'INFO Luz del Sur'!N175</f>
        <v>1</v>
      </c>
      <c r="Y227" s="135">
        <f t="shared" si="66"/>
        <v>0.6</v>
      </c>
    </row>
    <row r="228" spans="1:25" x14ac:dyDescent="0.25">
      <c r="A228" s="97">
        <f>'INFO Luz del Sur'!A176</f>
        <v>170</v>
      </c>
      <c r="B228" s="98" t="s">
        <v>8151</v>
      </c>
      <c r="C228" s="131" t="str">
        <f>'INFO Luz del Sur'!K176</f>
        <v>Poste</v>
      </c>
      <c r="D228" s="120" t="str">
        <f>'INFO Luz del Sur'!L176</f>
        <v>Concreto</v>
      </c>
      <c r="E228" s="131">
        <f>'INFO Luz del Sur'!J176</f>
        <v>15</v>
      </c>
      <c r="F228" s="131" t="str">
        <f>'INFO Luz del Sur'!H176</f>
        <v>22.9 KV</v>
      </c>
      <c r="G228" s="148" t="str">
        <f t="shared" si="64"/>
        <v>MT/AT</v>
      </c>
      <c r="H228" s="120" t="str">
        <f>'INFO Luz del Sur'!D176</f>
        <v>Lurigancho</v>
      </c>
      <c r="I228" s="120" t="str">
        <f>'INFO Luz del Sur'!C176</f>
        <v>Lima</v>
      </c>
      <c r="J228" s="120" t="str">
        <f>'INFO Luz del Sur'!B176</f>
        <v>Lima</v>
      </c>
      <c r="K228" s="120">
        <f>'INFO Luz del Sur'!E176</f>
        <v>0</v>
      </c>
      <c r="L228" s="132" t="str">
        <f>'INFO Luz del Sur'!M176</f>
        <v>PPC24</v>
      </c>
      <c r="M228" s="120" t="str">
        <f>INDEX(RESUMEN!$D$17:$D$5475, MATCH(L228,RESUMEN!$C$17:$C$5475,0))</f>
        <v>POSTE DE CONCRETO ARMADO DE 15/400/150/375</v>
      </c>
      <c r="N228" s="95">
        <f>INDEX(RESUMEN!$G$17:$G$5475, MATCH(L228,RESUMEN!$C$17:$C$5475,0))</f>
        <v>476.76</v>
      </c>
      <c r="O228" s="133">
        <f t="shared" si="65"/>
        <v>0.84299999999999997</v>
      </c>
      <c r="P228" s="134">
        <f t="shared" si="67"/>
        <v>878.66867999999999</v>
      </c>
      <c r="Q228" s="87">
        <v>0</v>
      </c>
      <c r="R228" s="133">
        <f t="shared" si="68"/>
        <v>0.13400000000000001</v>
      </c>
      <c r="S228" s="88">
        <f t="shared" si="69"/>
        <v>9.8118002600000001</v>
      </c>
      <c r="T228" s="132">
        <f t="shared" si="70"/>
        <v>0.183</v>
      </c>
      <c r="U228" s="135">
        <f t="shared" si="71"/>
        <v>1.7955594475800001</v>
      </c>
      <c r="V228" s="88">
        <f t="shared" si="72"/>
        <v>0.60419904645994038</v>
      </c>
      <c r="W228" s="182">
        <f t="shared" si="73"/>
        <v>0.6</v>
      </c>
      <c r="X228" s="133">
        <f>'INFO Luz del Sur'!N176</f>
        <v>1</v>
      </c>
      <c r="Y228" s="135">
        <f t="shared" si="66"/>
        <v>0.6</v>
      </c>
    </row>
    <row r="229" spans="1:25" x14ac:dyDescent="0.25">
      <c r="A229" s="97">
        <f>'INFO Luz del Sur'!A177</f>
        <v>171</v>
      </c>
      <c r="B229" s="98" t="s">
        <v>8151</v>
      </c>
      <c r="C229" s="131" t="str">
        <f>'INFO Luz del Sur'!K177</f>
        <v>Poste</v>
      </c>
      <c r="D229" s="120" t="str">
        <f>'INFO Luz del Sur'!L177</f>
        <v>Concreto</v>
      </c>
      <c r="E229" s="131">
        <f>'INFO Luz del Sur'!J177</f>
        <v>15</v>
      </c>
      <c r="F229" s="131" t="str">
        <f>'INFO Luz del Sur'!H177</f>
        <v>22.9 KV</v>
      </c>
      <c r="G229" s="148" t="str">
        <f t="shared" si="64"/>
        <v>MT/AT</v>
      </c>
      <c r="H229" s="120" t="str">
        <f>'INFO Luz del Sur'!D177</f>
        <v>Lurigancho</v>
      </c>
      <c r="I229" s="120" t="str">
        <f>'INFO Luz del Sur'!C177</f>
        <v>Lima</v>
      </c>
      <c r="J229" s="120" t="str">
        <f>'INFO Luz del Sur'!B177</f>
        <v>Lima</v>
      </c>
      <c r="K229" s="120">
        <f>'INFO Luz del Sur'!E177</f>
        <v>0</v>
      </c>
      <c r="L229" s="132" t="str">
        <f>'INFO Luz del Sur'!M177</f>
        <v>PPC24</v>
      </c>
      <c r="M229" s="120" t="str">
        <f>INDEX(RESUMEN!$D$17:$D$5475, MATCH(L229,RESUMEN!$C$17:$C$5475,0))</f>
        <v>POSTE DE CONCRETO ARMADO DE 15/400/150/375</v>
      </c>
      <c r="N229" s="95">
        <f>INDEX(RESUMEN!$G$17:$G$5475, MATCH(L229,RESUMEN!$C$17:$C$5475,0))</f>
        <v>476.76</v>
      </c>
      <c r="O229" s="133">
        <f t="shared" si="65"/>
        <v>0.84299999999999997</v>
      </c>
      <c r="P229" s="134">
        <f t="shared" si="67"/>
        <v>878.66867999999999</v>
      </c>
      <c r="Q229" s="87">
        <v>0</v>
      </c>
      <c r="R229" s="133">
        <f t="shared" si="68"/>
        <v>0.13400000000000001</v>
      </c>
      <c r="S229" s="88">
        <f t="shared" si="69"/>
        <v>9.8118002600000001</v>
      </c>
      <c r="T229" s="132">
        <f t="shared" si="70"/>
        <v>0.183</v>
      </c>
      <c r="U229" s="135">
        <f t="shared" si="71"/>
        <v>1.7955594475800001</v>
      </c>
      <c r="V229" s="88">
        <f t="shared" si="72"/>
        <v>0.60419904645994038</v>
      </c>
      <c r="W229" s="182">
        <f t="shared" si="73"/>
        <v>0.6</v>
      </c>
      <c r="X229" s="133">
        <f>'INFO Luz del Sur'!N177</f>
        <v>1</v>
      </c>
      <c r="Y229" s="135">
        <f t="shared" si="66"/>
        <v>0.6</v>
      </c>
    </row>
    <row r="230" spans="1:25" x14ac:dyDescent="0.25">
      <c r="A230" s="97">
        <f>'INFO Luz del Sur'!A178</f>
        <v>172</v>
      </c>
      <c r="B230" s="98" t="s">
        <v>8151</v>
      </c>
      <c r="C230" s="131" t="str">
        <f>'INFO Luz del Sur'!K178</f>
        <v>Poste</v>
      </c>
      <c r="D230" s="120" t="str">
        <f>'INFO Luz del Sur'!L178</f>
        <v>Concreto</v>
      </c>
      <c r="E230" s="131">
        <f>'INFO Luz del Sur'!J178</f>
        <v>15</v>
      </c>
      <c r="F230" s="131" t="str">
        <f>'INFO Luz del Sur'!H178</f>
        <v>22.9 KV</v>
      </c>
      <c r="G230" s="148" t="str">
        <f t="shared" si="64"/>
        <v>MT/AT</v>
      </c>
      <c r="H230" s="120" t="str">
        <f>'INFO Luz del Sur'!D178</f>
        <v>Lurigancho</v>
      </c>
      <c r="I230" s="120" t="str">
        <f>'INFO Luz del Sur'!C178</f>
        <v>Lima</v>
      </c>
      <c r="J230" s="120" t="str">
        <f>'INFO Luz del Sur'!B178</f>
        <v>Lima</v>
      </c>
      <c r="K230" s="120">
        <f>'INFO Luz del Sur'!E178</f>
        <v>0</v>
      </c>
      <c r="L230" s="132" t="str">
        <f>'INFO Luz del Sur'!M178</f>
        <v>PPC24</v>
      </c>
      <c r="M230" s="120" t="str">
        <f>INDEX(RESUMEN!$D$17:$D$5475, MATCH(L230,RESUMEN!$C$17:$C$5475,0))</f>
        <v>POSTE DE CONCRETO ARMADO DE 15/400/150/375</v>
      </c>
      <c r="N230" s="95">
        <f>INDEX(RESUMEN!$G$17:$G$5475, MATCH(L230,RESUMEN!$C$17:$C$5475,0))</f>
        <v>476.76</v>
      </c>
      <c r="O230" s="133">
        <f t="shared" si="65"/>
        <v>0.84299999999999997</v>
      </c>
      <c r="P230" s="134">
        <f t="shared" si="67"/>
        <v>878.66867999999999</v>
      </c>
      <c r="Q230" s="87">
        <v>0</v>
      </c>
      <c r="R230" s="133">
        <f t="shared" si="68"/>
        <v>0.13400000000000001</v>
      </c>
      <c r="S230" s="88">
        <f t="shared" si="69"/>
        <v>9.8118002600000001</v>
      </c>
      <c r="T230" s="132">
        <f t="shared" si="70"/>
        <v>0.183</v>
      </c>
      <c r="U230" s="135">
        <f t="shared" si="71"/>
        <v>1.7955594475800001</v>
      </c>
      <c r="V230" s="88">
        <f t="shared" si="72"/>
        <v>0.60419904645994038</v>
      </c>
      <c r="W230" s="182">
        <f t="shared" si="73"/>
        <v>0.6</v>
      </c>
      <c r="X230" s="133">
        <f>'INFO Luz del Sur'!N178</f>
        <v>1</v>
      </c>
      <c r="Y230" s="135">
        <f t="shared" si="66"/>
        <v>0.6</v>
      </c>
    </row>
    <row r="231" spans="1:25" x14ac:dyDescent="0.25">
      <c r="A231" s="97">
        <f>'INFO Luz del Sur'!A179</f>
        <v>173</v>
      </c>
      <c r="B231" s="98" t="s">
        <v>8151</v>
      </c>
      <c r="C231" s="131" t="str">
        <f>'INFO Luz del Sur'!K179</f>
        <v>Poste</v>
      </c>
      <c r="D231" s="120" t="str">
        <f>'INFO Luz del Sur'!L179</f>
        <v>Concreto</v>
      </c>
      <c r="E231" s="131">
        <f>'INFO Luz del Sur'!J179</f>
        <v>15</v>
      </c>
      <c r="F231" s="131" t="str">
        <f>'INFO Luz del Sur'!H179</f>
        <v>22.9 KV</v>
      </c>
      <c r="G231" s="148" t="str">
        <f t="shared" si="64"/>
        <v>MT/AT</v>
      </c>
      <c r="H231" s="120" t="str">
        <f>'INFO Luz del Sur'!D179</f>
        <v>Lurigancho</v>
      </c>
      <c r="I231" s="120" t="str">
        <f>'INFO Luz del Sur'!C179</f>
        <v>Lima</v>
      </c>
      <c r="J231" s="120" t="str">
        <f>'INFO Luz del Sur'!B179</f>
        <v>Lima</v>
      </c>
      <c r="K231" s="120">
        <f>'INFO Luz del Sur'!E179</f>
        <v>0</v>
      </c>
      <c r="L231" s="132" t="str">
        <f>'INFO Luz del Sur'!M179</f>
        <v>PPC24</v>
      </c>
      <c r="M231" s="120" t="str">
        <f>INDEX(RESUMEN!$D$17:$D$5475, MATCH(L231,RESUMEN!$C$17:$C$5475,0))</f>
        <v>POSTE DE CONCRETO ARMADO DE 15/400/150/375</v>
      </c>
      <c r="N231" s="95">
        <f>INDEX(RESUMEN!$G$17:$G$5475, MATCH(L231,RESUMEN!$C$17:$C$5475,0))</f>
        <v>476.76</v>
      </c>
      <c r="O231" s="133">
        <f t="shared" si="65"/>
        <v>0.84299999999999997</v>
      </c>
      <c r="P231" s="134">
        <f t="shared" si="67"/>
        <v>878.66867999999999</v>
      </c>
      <c r="Q231" s="87">
        <v>0</v>
      </c>
      <c r="R231" s="133">
        <f t="shared" si="68"/>
        <v>0.13400000000000001</v>
      </c>
      <c r="S231" s="88">
        <f t="shared" si="69"/>
        <v>9.8118002600000001</v>
      </c>
      <c r="T231" s="132">
        <f t="shared" si="70"/>
        <v>0.183</v>
      </c>
      <c r="U231" s="135">
        <f t="shared" si="71"/>
        <v>1.7955594475800001</v>
      </c>
      <c r="V231" s="88">
        <f t="shared" si="72"/>
        <v>0.60419904645994038</v>
      </c>
      <c r="W231" s="182">
        <f t="shared" si="73"/>
        <v>0.6</v>
      </c>
      <c r="X231" s="133">
        <f>'INFO Luz del Sur'!N179</f>
        <v>1</v>
      </c>
      <c r="Y231" s="135">
        <f t="shared" si="66"/>
        <v>0.6</v>
      </c>
    </row>
    <row r="232" spans="1:25" x14ac:dyDescent="0.25">
      <c r="A232" s="97">
        <f>'INFO Luz del Sur'!A180</f>
        <v>174</v>
      </c>
      <c r="B232" s="98" t="s">
        <v>8151</v>
      </c>
      <c r="C232" s="131" t="str">
        <f>'INFO Luz del Sur'!K180</f>
        <v>Poste</v>
      </c>
      <c r="D232" s="120" t="str">
        <f>'INFO Luz del Sur'!L180</f>
        <v>Concreto</v>
      </c>
      <c r="E232" s="131">
        <f>'INFO Luz del Sur'!J180</f>
        <v>15</v>
      </c>
      <c r="F232" s="131" t="str">
        <f>'INFO Luz del Sur'!H180</f>
        <v>22.9 KV</v>
      </c>
      <c r="G232" s="148" t="str">
        <f t="shared" si="64"/>
        <v>MT/AT</v>
      </c>
      <c r="H232" s="120" t="str">
        <f>'INFO Luz del Sur'!D180</f>
        <v>Lurigancho</v>
      </c>
      <c r="I232" s="120" t="str">
        <f>'INFO Luz del Sur'!C180</f>
        <v>Lima</v>
      </c>
      <c r="J232" s="120" t="str">
        <f>'INFO Luz del Sur'!B180</f>
        <v>Lima</v>
      </c>
      <c r="K232" s="120">
        <f>'INFO Luz del Sur'!E180</f>
        <v>0</v>
      </c>
      <c r="L232" s="132" t="str">
        <f>'INFO Luz del Sur'!M180</f>
        <v>PPC24</v>
      </c>
      <c r="M232" s="120" t="str">
        <f>INDEX(RESUMEN!$D$17:$D$5475, MATCH(L232,RESUMEN!$C$17:$C$5475,0))</f>
        <v>POSTE DE CONCRETO ARMADO DE 15/400/150/375</v>
      </c>
      <c r="N232" s="95">
        <f>INDEX(RESUMEN!$G$17:$G$5475, MATCH(L232,RESUMEN!$C$17:$C$5475,0))</f>
        <v>476.76</v>
      </c>
      <c r="O232" s="133">
        <f t="shared" si="65"/>
        <v>0.84299999999999997</v>
      </c>
      <c r="P232" s="134">
        <f t="shared" si="67"/>
        <v>878.66867999999999</v>
      </c>
      <c r="Q232" s="87">
        <v>0</v>
      </c>
      <c r="R232" s="133">
        <f t="shared" si="68"/>
        <v>0.13400000000000001</v>
      </c>
      <c r="S232" s="88">
        <f t="shared" si="69"/>
        <v>9.8118002600000001</v>
      </c>
      <c r="T232" s="132">
        <f t="shared" si="70"/>
        <v>0.183</v>
      </c>
      <c r="U232" s="135">
        <f t="shared" si="71"/>
        <v>1.7955594475800001</v>
      </c>
      <c r="V232" s="88">
        <f t="shared" si="72"/>
        <v>0.60419904645994038</v>
      </c>
      <c r="W232" s="182">
        <f t="shared" si="73"/>
        <v>0.6</v>
      </c>
      <c r="X232" s="133">
        <f>'INFO Luz del Sur'!N180</f>
        <v>1</v>
      </c>
      <c r="Y232" s="135">
        <f t="shared" si="66"/>
        <v>0.6</v>
      </c>
    </row>
    <row r="233" spans="1:25" x14ac:dyDescent="0.25">
      <c r="A233" s="97">
        <f>'INFO Luz del Sur'!A181</f>
        <v>175</v>
      </c>
      <c r="B233" s="98" t="s">
        <v>8151</v>
      </c>
      <c r="C233" s="131" t="str">
        <f>'INFO Luz del Sur'!K181</f>
        <v>Poste</v>
      </c>
      <c r="D233" s="120" t="str">
        <f>'INFO Luz del Sur'!L181</f>
        <v>Concreto</v>
      </c>
      <c r="E233" s="131">
        <f>'INFO Luz del Sur'!J181</f>
        <v>13</v>
      </c>
      <c r="F233" s="131" t="str">
        <f>'INFO Luz del Sur'!H181</f>
        <v>10 KV</v>
      </c>
      <c r="G233" s="148" t="str">
        <f t="shared" si="64"/>
        <v>MT/AT</v>
      </c>
      <c r="H233" s="120" t="str">
        <f>'INFO Luz del Sur'!D181</f>
        <v>Lurigancho</v>
      </c>
      <c r="I233" s="120" t="str">
        <f>'INFO Luz del Sur'!C181</f>
        <v>Lima</v>
      </c>
      <c r="J233" s="120" t="str">
        <f>'INFO Luz del Sur'!B181</f>
        <v>Lima</v>
      </c>
      <c r="K233" s="120">
        <f>'INFO Luz del Sur'!E181</f>
        <v>0</v>
      </c>
      <c r="L233" s="132" t="str">
        <f>'INFO Luz del Sur'!M181</f>
        <v>PPC19</v>
      </c>
      <c r="M233" s="120" t="str">
        <f>INDEX(RESUMEN!$D$17:$D$5475, MATCH(L233,RESUMEN!$C$17:$C$5475,0))</f>
        <v>POSTE DE CONCRETO ARMADO DE 13/300/150/345</v>
      </c>
      <c r="N233" s="95">
        <f>INDEX(RESUMEN!$G$17:$G$5475, MATCH(L233,RESUMEN!$C$17:$C$5475,0))</f>
        <v>314.14999999999998</v>
      </c>
      <c r="O233" s="133">
        <f t="shared" si="65"/>
        <v>0.84299999999999997</v>
      </c>
      <c r="P233" s="134">
        <f t="shared" si="67"/>
        <v>578.97844999999995</v>
      </c>
      <c r="Q233" s="87">
        <v>0</v>
      </c>
      <c r="R233" s="133">
        <f t="shared" si="68"/>
        <v>0.13400000000000001</v>
      </c>
      <c r="S233" s="88">
        <f t="shared" si="69"/>
        <v>6.4652593583333333</v>
      </c>
      <c r="T233" s="132">
        <f t="shared" si="70"/>
        <v>0.183</v>
      </c>
      <c r="U233" s="135">
        <f t="shared" si="71"/>
        <v>1.183142462575</v>
      </c>
      <c r="V233" s="88">
        <f t="shared" si="72"/>
        <v>0.39812301880482892</v>
      </c>
      <c r="W233" s="182">
        <f t="shared" si="73"/>
        <v>0.4</v>
      </c>
      <c r="X233" s="133">
        <f>'INFO Luz del Sur'!N181</f>
        <v>1</v>
      </c>
      <c r="Y233" s="135">
        <f t="shared" si="66"/>
        <v>0.4</v>
      </c>
    </row>
    <row r="234" spans="1:25" x14ac:dyDescent="0.25">
      <c r="A234" s="97">
        <f>'INFO Luz del Sur'!A182</f>
        <v>176</v>
      </c>
      <c r="B234" s="98" t="s">
        <v>8151</v>
      </c>
      <c r="C234" s="131" t="str">
        <f>'INFO Luz del Sur'!K182</f>
        <v>Poste</v>
      </c>
      <c r="D234" s="120" t="str">
        <f>'INFO Luz del Sur'!L182</f>
        <v>Concreto</v>
      </c>
      <c r="E234" s="131">
        <f>'INFO Luz del Sur'!J182</f>
        <v>15</v>
      </c>
      <c r="F234" s="131" t="str">
        <f>'INFO Luz del Sur'!H182</f>
        <v>22.9 KV</v>
      </c>
      <c r="G234" s="148" t="str">
        <f t="shared" si="64"/>
        <v>MT/AT</v>
      </c>
      <c r="H234" s="120" t="str">
        <f>'INFO Luz del Sur'!D182</f>
        <v>Lurigancho</v>
      </c>
      <c r="I234" s="120" t="str">
        <f>'INFO Luz del Sur'!C182</f>
        <v>Lima</v>
      </c>
      <c r="J234" s="120" t="str">
        <f>'INFO Luz del Sur'!B182</f>
        <v>Lima</v>
      </c>
      <c r="K234" s="120">
        <f>'INFO Luz del Sur'!E182</f>
        <v>0</v>
      </c>
      <c r="L234" s="132" t="str">
        <f>'INFO Luz del Sur'!M182</f>
        <v>PPC24</v>
      </c>
      <c r="M234" s="120" t="str">
        <f>INDEX(RESUMEN!$D$17:$D$5475, MATCH(L234,RESUMEN!$C$17:$C$5475,0))</f>
        <v>POSTE DE CONCRETO ARMADO DE 15/400/150/375</v>
      </c>
      <c r="N234" s="95">
        <f>INDEX(RESUMEN!$G$17:$G$5475, MATCH(L234,RESUMEN!$C$17:$C$5475,0))</f>
        <v>476.76</v>
      </c>
      <c r="O234" s="133">
        <f t="shared" si="65"/>
        <v>0.84299999999999997</v>
      </c>
      <c r="P234" s="134">
        <f t="shared" si="67"/>
        <v>878.66867999999999</v>
      </c>
      <c r="Q234" s="87">
        <v>0</v>
      </c>
      <c r="R234" s="133">
        <f t="shared" si="68"/>
        <v>0.13400000000000001</v>
      </c>
      <c r="S234" s="88">
        <f t="shared" si="69"/>
        <v>9.8118002600000001</v>
      </c>
      <c r="T234" s="132">
        <f t="shared" si="70"/>
        <v>0.183</v>
      </c>
      <c r="U234" s="135">
        <f t="shared" si="71"/>
        <v>1.7955594475800001</v>
      </c>
      <c r="V234" s="88">
        <f t="shared" si="72"/>
        <v>0.60419904645994038</v>
      </c>
      <c r="W234" s="182">
        <f t="shared" si="73"/>
        <v>0.6</v>
      </c>
      <c r="X234" s="133">
        <f>'INFO Luz del Sur'!N182</f>
        <v>1</v>
      </c>
      <c r="Y234" s="135">
        <f t="shared" si="66"/>
        <v>0.6</v>
      </c>
    </row>
    <row r="235" spans="1:25" x14ac:dyDescent="0.25">
      <c r="A235" s="97">
        <f>'INFO Luz del Sur'!A183</f>
        <v>177</v>
      </c>
      <c r="B235" s="98" t="s">
        <v>8151</v>
      </c>
      <c r="C235" s="131" t="str">
        <f>'INFO Luz del Sur'!K183</f>
        <v>Poste</v>
      </c>
      <c r="D235" s="120" t="str">
        <f>'INFO Luz del Sur'!L183</f>
        <v>Concreto</v>
      </c>
      <c r="E235" s="131">
        <f>'INFO Luz del Sur'!J183</f>
        <v>15</v>
      </c>
      <c r="F235" s="131" t="str">
        <f>'INFO Luz del Sur'!H183</f>
        <v>22.9 KV</v>
      </c>
      <c r="G235" s="148" t="str">
        <f t="shared" si="64"/>
        <v>MT/AT</v>
      </c>
      <c r="H235" s="120" t="str">
        <f>'INFO Luz del Sur'!D183</f>
        <v>Lurigancho</v>
      </c>
      <c r="I235" s="120" t="str">
        <f>'INFO Luz del Sur'!C183</f>
        <v>Lima</v>
      </c>
      <c r="J235" s="120" t="str">
        <f>'INFO Luz del Sur'!B183</f>
        <v>Lima</v>
      </c>
      <c r="K235" s="120">
        <f>'INFO Luz del Sur'!E183</f>
        <v>0</v>
      </c>
      <c r="L235" s="132" t="str">
        <f>'INFO Luz del Sur'!M183</f>
        <v>PPC24</v>
      </c>
      <c r="M235" s="120" t="str">
        <f>INDEX(RESUMEN!$D$17:$D$5475, MATCH(L235,RESUMEN!$C$17:$C$5475,0))</f>
        <v>POSTE DE CONCRETO ARMADO DE 15/400/150/375</v>
      </c>
      <c r="N235" s="95">
        <f>INDEX(RESUMEN!$G$17:$G$5475, MATCH(L235,RESUMEN!$C$17:$C$5475,0))</f>
        <v>476.76</v>
      </c>
      <c r="O235" s="133">
        <f t="shared" si="65"/>
        <v>0.84299999999999997</v>
      </c>
      <c r="P235" s="134">
        <f t="shared" si="67"/>
        <v>878.66867999999999</v>
      </c>
      <c r="Q235" s="87">
        <v>0</v>
      </c>
      <c r="R235" s="133">
        <f t="shared" si="68"/>
        <v>0.13400000000000001</v>
      </c>
      <c r="S235" s="88">
        <f t="shared" si="69"/>
        <v>9.8118002600000001</v>
      </c>
      <c r="T235" s="132">
        <f t="shared" si="70"/>
        <v>0.183</v>
      </c>
      <c r="U235" s="135">
        <f t="shared" si="71"/>
        <v>1.7955594475800001</v>
      </c>
      <c r="V235" s="88">
        <f t="shared" si="72"/>
        <v>0.60419904645994038</v>
      </c>
      <c r="W235" s="182">
        <f t="shared" si="73"/>
        <v>0.6</v>
      </c>
      <c r="X235" s="133">
        <f>'INFO Luz del Sur'!N183</f>
        <v>1</v>
      </c>
      <c r="Y235" s="135">
        <f t="shared" si="66"/>
        <v>0.6</v>
      </c>
    </row>
    <row r="236" spans="1:25" x14ac:dyDescent="0.25">
      <c r="A236" s="97">
        <f>'INFO Luz del Sur'!A184</f>
        <v>178</v>
      </c>
      <c r="B236" s="98" t="s">
        <v>8151</v>
      </c>
      <c r="C236" s="131" t="str">
        <f>'INFO Luz del Sur'!K184</f>
        <v>Poste</v>
      </c>
      <c r="D236" s="120" t="str">
        <f>'INFO Luz del Sur'!L184</f>
        <v>Concreto</v>
      </c>
      <c r="E236" s="131">
        <f>'INFO Luz del Sur'!J184</f>
        <v>15</v>
      </c>
      <c r="F236" s="131" t="str">
        <f>'INFO Luz del Sur'!H184</f>
        <v>22.9 KV</v>
      </c>
      <c r="G236" s="148" t="str">
        <f t="shared" si="64"/>
        <v>MT/AT</v>
      </c>
      <c r="H236" s="120" t="str">
        <f>'INFO Luz del Sur'!D184</f>
        <v>Lurigancho</v>
      </c>
      <c r="I236" s="120" t="str">
        <f>'INFO Luz del Sur'!C184</f>
        <v>Lima</v>
      </c>
      <c r="J236" s="120" t="str">
        <f>'INFO Luz del Sur'!B184</f>
        <v>Lima</v>
      </c>
      <c r="K236" s="120">
        <f>'INFO Luz del Sur'!E184</f>
        <v>0</v>
      </c>
      <c r="L236" s="132" t="str">
        <f>'INFO Luz del Sur'!M184</f>
        <v>PPC24</v>
      </c>
      <c r="M236" s="120" t="str">
        <f>INDEX(RESUMEN!$D$17:$D$5475, MATCH(L236,RESUMEN!$C$17:$C$5475,0))</f>
        <v>POSTE DE CONCRETO ARMADO DE 15/400/150/375</v>
      </c>
      <c r="N236" s="95">
        <f>INDEX(RESUMEN!$G$17:$G$5475, MATCH(L236,RESUMEN!$C$17:$C$5475,0))</f>
        <v>476.76</v>
      </c>
      <c r="O236" s="133">
        <f t="shared" si="65"/>
        <v>0.84299999999999997</v>
      </c>
      <c r="P236" s="134">
        <f t="shared" si="67"/>
        <v>878.66867999999999</v>
      </c>
      <c r="Q236" s="87">
        <v>0</v>
      </c>
      <c r="R236" s="133">
        <f t="shared" si="68"/>
        <v>0.13400000000000001</v>
      </c>
      <c r="S236" s="88">
        <f t="shared" si="69"/>
        <v>9.8118002600000001</v>
      </c>
      <c r="T236" s="132">
        <f t="shared" si="70"/>
        <v>0.183</v>
      </c>
      <c r="U236" s="135">
        <f t="shared" si="71"/>
        <v>1.7955594475800001</v>
      </c>
      <c r="V236" s="88">
        <f t="shared" si="72"/>
        <v>0.60419904645994038</v>
      </c>
      <c r="W236" s="182">
        <f t="shared" si="73"/>
        <v>0.6</v>
      </c>
      <c r="X236" s="133">
        <f>'INFO Luz del Sur'!N184</f>
        <v>1</v>
      </c>
      <c r="Y236" s="135">
        <f t="shared" si="66"/>
        <v>0.6</v>
      </c>
    </row>
    <row r="237" spans="1:25" x14ac:dyDescent="0.25">
      <c r="A237" s="97">
        <f>'INFO Luz del Sur'!A185</f>
        <v>179</v>
      </c>
      <c r="B237" s="98" t="s">
        <v>8151</v>
      </c>
      <c r="C237" s="131" t="str">
        <f>'INFO Luz del Sur'!K185</f>
        <v>Poste</v>
      </c>
      <c r="D237" s="120" t="str">
        <f>'INFO Luz del Sur'!L185</f>
        <v>Concreto</v>
      </c>
      <c r="E237" s="131">
        <f>'INFO Luz del Sur'!J185</f>
        <v>15</v>
      </c>
      <c r="F237" s="131" t="str">
        <f>'INFO Luz del Sur'!H185</f>
        <v>22.9 KV</v>
      </c>
      <c r="G237" s="148" t="str">
        <f t="shared" si="64"/>
        <v>MT/AT</v>
      </c>
      <c r="H237" s="120" t="str">
        <f>'INFO Luz del Sur'!D185</f>
        <v>Lurigancho</v>
      </c>
      <c r="I237" s="120" t="str">
        <f>'INFO Luz del Sur'!C185</f>
        <v>Lima</v>
      </c>
      <c r="J237" s="120" t="str">
        <f>'INFO Luz del Sur'!B185</f>
        <v>Lima</v>
      </c>
      <c r="K237" s="120">
        <f>'INFO Luz del Sur'!E185</f>
        <v>0</v>
      </c>
      <c r="L237" s="132" t="str">
        <f>'INFO Luz del Sur'!M185</f>
        <v>PPC24</v>
      </c>
      <c r="M237" s="120" t="str">
        <f>INDEX(RESUMEN!$D$17:$D$5475, MATCH(L237,RESUMEN!$C$17:$C$5475,0))</f>
        <v>POSTE DE CONCRETO ARMADO DE 15/400/150/375</v>
      </c>
      <c r="N237" s="95">
        <f>INDEX(RESUMEN!$G$17:$G$5475, MATCH(L237,RESUMEN!$C$17:$C$5475,0))</f>
        <v>476.76</v>
      </c>
      <c r="O237" s="133">
        <f t="shared" si="65"/>
        <v>0.84299999999999997</v>
      </c>
      <c r="P237" s="134">
        <f t="shared" si="67"/>
        <v>878.66867999999999</v>
      </c>
      <c r="Q237" s="87">
        <v>0</v>
      </c>
      <c r="R237" s="133">
        <f t="shared" si="68"/>
        <v>0.13400000000000001</v>
      </c>
      <c r="S237" s="88">
        <f t="shared" si="69"/>
        <v>9.8118002600000001</v>
      </c>
      <c r="T237" s="132">
        <f t="shared" si="70"/>
        <v>0.183</v>
      </c>
      <c r="U237" s="135">
        <f t="shared" si="71"/>
        <v>1.7955594475800001</v>
      </c>
      <c r="V237" s="88">
        <f t="shared" si="72"/>
        <v>0.60419904645994038</v>
      </c>
      <c r="W237" s="182">
        <f t="shared" si="73"/>
        <v>0.6</v>
      </c>
      <c r="X237" s="133">
        <f>'INFO Luz del Sur'!N185</f>
        <v>1</v>
      </c>
      <c r="Y237" s="135">
        <f t="shared" si="66"/>
        <v>0.6</v>
      </c>
    </row>
    <row r="238" spans="1:25" x14ac:dyDescent="0.25">
      <c r="A238" s="97">
        <f>'INFO Luz del Sur'!A186</f>
        <v>180</v>
      </c>
      <c r="B238" s="98" t="s">
        <v>8151</v>
      </c>
      <c r="C238" s="131" t="str">
        <f>'INFO Luz del Sur'!K186</f>
        <v>Poste</v>
      </c>
      <c r="D238" s="120" t="str">
        <f>'INFO Luz del Sur'!L186</f>
        <v>Concreto</v>
      </c>
      <c r="E238" s="131">
        <f>'INFO Luz del Sur'!J186</f>
        <v>15</v>
      </c>
      <c r="F238" s="131" t="str">
        <f>'INFO Luz del Sur'!H186</f>
        <v>22.9 KV</v>
      </c>
      <c r="G238" s="148" t="str">
        <f t="shared" si="64"/>
        <v>MT/AT</v>
      </c>
      <c r="H238" s="120" t="str">
        <f>'INFO Luz del Sur'!D186</f>
        <v>Lurigancho</v>
      </c>
      <c r="I238" s="120" t="str">
        <f>'INFO Luz del Sur'!C186</f>
        <v>Lima</v>
      </c>
      <c r="J238" s="120" t="str">
        <f>'INFO Luz del Sur'!B186</f>
        <v>Lima</v>
      </c>
      <c r="K238" s="120">
        <f>'INFO Luz del Sur'!E186</f>
        <v>0</v>
      </c>
      <c r="L238" s="132" t="str">
        <f>'INFO Luz del Sur'!M186</f>
        <v>PPC24</v>
      </c>
      <c r="M238" s="120" t="str">
        <f>INDEX(RESUMEN!$D$17:$D$5475, MATCH(L238,RESUMEN!$C$17:$C$5475,0))</f>
        <v>POSTE DE CONCRETO ARMADO DE 15/400/150/375</v>
      </c>
      <c r="N238" s="95">
        <f>INDEX(RESUMEN!$G$17:$G$5475, MATCH(L238,RESUMEN!$C$17:$C$5475,0))</f>
        <v>476.76</v>
      </c>
      <c r="O238" s="133">
        <f t="shared" si="65"/>
        <v>0.84299999999999997</v>
      </c>
      <c r="P238" s="134">
        <f t="shared" si="67"/>
        <v>878.66867999999999</v>
      </c>
      <c r="Q238" s="87">
        <v>0</v>
      </c>
      <c r="R238" s="133">
        <f t="shared" si="68"/>
        <v>0.13400000000000001</v>
      </c>
      <c r="S238" s="88">
        <f t="shared" si="69"/>
        <v>9.8118002600000001</v>
      </c>
      <c r="T238" s="132">
        <f t="shared" si="70"/>
        <v>0.183</v>
      </c>
      <c r="U238" s="135">
        <f t="shared" si="71"/>
        <v>1.7955594475800001</v>
      </c>
      <c r="V238" s="88">
        <f t="shared" si="72"/>
        <v>0.60419904645994038</v>
      </c>
      <c r="W238" s="182">
        <f t="shared" si="73"/>
        <v>0.6</v>
      </c>
      <c r="X238" s="133">
        <f>'INFO Luz del Sur'!N186</f>
        <v>1</v>
      </c>
      <c r="Y238" s="135">
        <f t="shared" si="66"/>
        <v>0.6</v>
      </c>
    </row>
    <row r="239" spans="1:25" x14ac:dyDescent="0.25">
      <c r="A239" s="97">
        <f>'INFO Luz del Sur'!A187</f>
        <v>181</v>
      </c>
      <c r="B239" s="98" t="s">
        <v>8151</v>
      </c>
      <c r="C239" s="131" t="str">
        <f>'INFO Luz del Sur'!K187</f>
        <v>Poste</v>
      </c>
      <c r="D239" s="120" t="str">
        <f>'INFO Luz del Sur'!L187</f>
        <v>Concreto</v>
      </c>
      <c r="E239" s="131">
        <f>'INFO Luz del Sur'!J187</f>
        <v>15</v>
      </c>
      <c r="F239" s="131" t="str">
        <f>'INFO Luz del Sur'!H187</f>
        <v>22.9 KV</v>
      </c>
      <c r="G239" s="148" t="str">
        <f t="shared" si="64"/>
        <v>MT/AT</v>
      </c>
      <c r="H239" s="120" t="str">
        <f>'INFO Luz del Sur'!D187</f>
        <v>Lurigancho</v>
      </c>
      <c r="I239" s="120" t="str">
        <f>'INFO Luz del Sur'!C187</f>
        <v>Lima</v>
      </c>
      <c r="J239" s="120" t="str">
        <f>'INFO Luz del Sur'!B187</f>
        <v>Lima</v>
      </c>
      <c r="K239" s="120">
        <f>'INFO Luz del Sur'!E187</f>
        <v>0</v>
      </c>
      <c r="L239" s="132" t="str">
        <f>'INFO Luz del Sur'!M187</f>
        <v>PPC24</v>
      </c>
      <c r="M239" s="120" t="str">
        <f>INDEX(RESUMEN!$D$17:$D$5475, MATCH(L239,RESUMEN!$C$17:$C$5475,0))</f>
        <v>POSTE DE CONCRETO ARMADO DE 15/400/150/375</v>
      </c>
      <c r="N239" s="95">
        <f>INDEX(RESUMEN!$G$17:$G$5475, MATCH(L239,RESUMEN!$C$17:$C$5475,0))</f>
        <v>476.76</v>
      </c>
      <c r="O239" s="133">
        <f t="shared" si="65"/>
        <v>0.84299999999999997</v>
      </c>
      <c r="P239" s="134">
        <f t="shared" si="67"/>
        <v>878.66867999999999</v>
      </c>
      <c r="Q239" s="87">
        <v>0</v>
      </c>
      <c r="R239" s="133">
        <f t="shared" si="68"/>
        <v>0.13400000000000001</v>
      </c>
      <c r="S239" s="88">
        <f t="shared" si="69"/>
        <v>9.8118002600000001</v>
      </c>
      <c r="T239" s="132">
        <f t="shared" si="70"/>
        <v>0.183</v>
      </c>
      <c r="U239" s="135">
        <f t="shared" si="71"/>
        <v>1.7955594475800001</v>
      </c>
      <c r="V239" s="88">
        <f t="shared" si="72"/>
        <v>0.60419904645994038</v>
      </c>
      <c r="W239" s="182">
        <f t="shared" si="73"/>
        <v>0.6</v>
      </c>
      <c r="X239" s="133">
        <f>'INFO Luz del Sur'!N187</f>
        <v>1</v>
      </c>
      <c r="Y239" s="135">
        <f t="shared" si="66"/>
        <v>0.6</v>
      </c>
    </row>
    <row r="240" spans="1:25" x14ac:dyDescent="0.25">
      <c r="A240" s="97">
        <f>'INFO Luz del Sur'!A188</f>
        <v>182</v>
      </c>
      <c r="B240" s="98" t="s">
        <v>8151</v>
      </c>
      <c r="C240" s="131" t="str">
        <f>'INFO Luz del Sur'!K188</f>
        <v>Poste</v>
      </c>
      <c r="D240" s="120" t="str">
        <f>'INFO Luz del Sur'!L188</f>
        <v>Concreto</v>
      </c>
      <c r="E240" s="131">
        <f>'INFO Luz del Sur'!J188</f>
        <v>15</v>
      </c>
      <c r="F240" s="131" t="str">
        <f>'INFO Luz del Sur'!H188</f>
        <v>22.9 KV</v>
      </c>
      <c r="G240" s="148" t="str">
        <f t="shared" si="64"/>
        <v>MT/AT</v>
      </c>
      <c r="H240" s="120" t="str">
        <f>'INFO Luz del Sur'!D188</f>
        <v>Lurigancho</v>
      </c>
      <c r="I240" s="120" t="str">
        <f>'INFO Luz del Sur'!C188</f>
        <v>Lima</v>
      </c>
      <c r="J240" s="120" t="str">
        <f>'INFO Luz del Sur'!B188</f>
        <v>Lima</v>
      </c>
      <c r="K240" s="120">
        <f>'INFO Luz del Sur'!E188</f>
        <v>0</v>
      </c>
      <c r="L240" s="132" t="str">
        <f>'INFO Luz del Sur'!M188</f>
        <v>PPC24</v>
      </c>
      <c r="M240" s="120" t="str">
        <f>INDEX(RESUMEN!$D$17:$D$5475, MATCH(L240,RESUMEN!$C$17:$C$5475,0))</f>
        <v>POSTE DE CONCRETO ARMADO DE 15/400/150/375</v>
      </c>
      <c r="N240" s="95">
        <f>INDEX(RESUMEN!$G$17:$G$5475, MATCH(L240,RESUMEN!$C$17:$C$5475,0))</f>
        <v>476.76</v>
      </c>
      <c r="O240" s="133">
        <f t="shared" si="65"/>
        <v>0.84299999999999997</v>
      </c>
      <c r="P240" s="134">
        <f t="shared" si="67"/>
        <v>878.66867999999999</v>
      </c>
      <c r="Q240" s="87">
        <v>0</v>
      </c>
      <c r="R240" s="133">
        <f t="shared" si="68"/>
        <v>0.13400000000000001</v>
      </c>
      <c r="S240" s="88">
        <f t="shared" si="69"/>
        <v>9.8118002600000001</v>
      </c>
      <c r="T240" s="132">
        <f t="shared" si="70"/>
        <v>0.183</v>
      </c>
      <c r="U240" s="135">
        <f t="shared" si="71"/>
        <v>1.7955594475800001</v>
      </c>
      <c r="V240" s="88">
        <f t="shared" si="72"/>
        <v>0.60419904645994038</v>
      </c>
      <c r="W240" s="182">
        <f t="shared" si="73"/>
        <v>0.6</v>
      </c>
      <c r="X240" s="133">
        <f>'INFO Luz del Sur'!N188</f>
        <v>1</v>
      </c>
      <c r="Y240" s="135">
        <f t="shared" si="66"/>
        <v>0.6</v>
      </c>
    </row>
    <row r="241" spans="1:25" x14ac:dyDescent="0.25">
      <c r="A241" s="97">
        <f>'INFO Luz del Sur'!A189</f>
        <v>183</v>
      </c>
      <c r="B241" s="98" t="s">
        <v>8151</v>
      </c>
      <c r="C241" s="131" t="str">
        <f>'INFO Luz del Sur'!K189</f>
        <v>Poste</v>
      </c>
      <c r="D241" s="120" t="str">
        <f>'INFO Luz del Sur'!L189</f>
        <v>Concreto</v>
      </c>
      <c r="E241" s="131">
        <f>'INFO Luz del Sur'!J189</f>
        <v>13</v>
      </c>
      <c r="F241" s="131" t="str">
        <f>'INFO Luz del Sur'!H189</f>
        <v>22.9 KV</v>
      </c>
      <c r="G241" s="148" t="str">
        <f t="shared" si="64"/>
        <v>MT/AT</v>
      </c>
      <c r="H241" s="120" t="str">
        <f>'INFO Luz del Sur'!D189</f>
        <v>Lurigancho</v>
      </c>
      <c r="I241" s="120" t="str">
        <f>'INFO Luz del Sur'!C189</f>
        <v>Lima</v>
      </c>
      <c r="J241" s="120" t="str">
        <f>'INFO Luz del Sur'!B189</f>
        <v>Lima</v>
      </c>
      <c r="K241" s="120">
        <f>'INFO Luz del Sur'!E189</f>
        <v>0</v>
      </c>
      <c r="L241" s="132" t="str">
        <f>'INFO Luz del Sur'!M189</f>
        <v>PPC20</v>
      </c>
      <c r="M241" s="120" t="str">
        <f>INDEX(RESUMEN!$D$17:$D$5475, MATCH(L241,RESUMEN!$C$17:$C$5475,0))</f>
        <v>POSTE DE CONCRETO ARMADO DE 13/400/150/345</v>
      </c>
      <c r="N241" s="95">
        <f>INDEX(RESUMEN!$G$17:$G$5475, MATCH(L241,RESUMEN!$C$17:$C$5475,0))</f>
        <v>364.69</v>
      </c>
      <c r="O241" s="133">
        <f t="shared" si="65"/>
        <v>0.84299999999999997</v>
      </c>
      <c r="P241" s="134">
        <f t="shared" si="67"/>
        <v>672.12366999999995</v>
      </c>
      <c r="Q241" s="87">
        <v>0</v>
      </c>
      <c r="R241" s="133">
        <f t="shared" si="68"/>
        <v>0.13400000000000001</v>
      </c>
      <c r="S241" s="88">
        <f t="shared" si="69"/>
        <v>7.5053809816666659</v>
      </c>
      <c r="T241" s="132">
        <f t="shared" si="70"/>
        <v>0.183</v>
      </c>
      <c r="U241" s="135">
        <f t="shared" si="71"/>
        <v>1.3734847196449997</v>
      </c>
      <c r="V241" s="88">
        <f t="shared" si="72"/>
        <v>0.46217247724950827</v>
      </c>
      <c r="W241" s="182">
        <f t="shared" si="73"/>
        <v>0.5</v>
      </c>
      <c r="X241" s="133">
        <f>'INFO Luz del Sur'!N189</f>
        <v>1</v>
      </c>
      <c r="Y241" s="135">
        <f t="shared" si="66"/>
        <v>0.5</v>
      </c>
    </row>
    <row r="242" spans="1:25" x14ac:dyDescent="0.25">
      <c r="A242" s="97">
        <f>'INFO Luz del Sur'!A190</f>
        <v>184</v>
      </c>
      <c r="B242" s="98" t="s">
        <v>8151</v>
      </c>
      <c r="C242" s="131" t="str">
        <f>'INFO Luz del Sur'!K190</f>
        <v>Poste</v>
      </c>
      <c r="D242" s="120" t="str">
        <f>'INFO Luz del Sur'!L190</f>
        <v>Concreto</v>
      </c>
      <c r="E242" s="131">
        <f>'INFO Luz del Sur'!J190</f>
        <v>13</v>
      </c>
      <c r="F242" s="131" t="str">
        <f>'INFO Luz del Sur'!H190</f>
        <v>22.9 KV</v>
      </c>
      <c r="G242" s="148" t="str">
        <f t="shared" si="64"/>
        <v>MT/AT</v>
      </c>
      <c r="H242" s="120" t="str">
        <f>'INFO Luz del Sur'!D190</f>
        <v>Lurigancho</v>
      </c>
      <c r="I242" s="120" t="str">
        <f>'INFO Luz del Sur'!C190</f>
        <v>Lima</v>
      </c>
      <c r="J242" s="120" t="str">
        <f>'INFO Luz del Sur'!B190</f>
        <v>Lima</v>
      </c>
      <c r="K242" s="120">
        <f>'INFO Luz del Sur'!E190</f>
        <v>0</v>
      </c>
      <c r="L242" s="132" t="str">
        <f>'INFO Luz del Sur'!M190</f>
        <v>PPC20</v>
      </c>
      <c r="M242" s="120" t="str">
        <f>INDEX(RESUMEN!$D$17:$D$5475, MATCH(L242,RESUMEN!$C$17:$C$5475,0))</f>
        <v>POSTE DE CONCRETO ARMADO DE 13/400/150/345</v>
      </c>
      <c r="N242" s="95">
        <f>INDEX(RESUMEN!$G$17:$G$5475, MATCH(L242,RESUMEN!$C$17:$C$5475,0))</f>
        <v>364.69</v>
      </c>
      <c r="O242" s="133">
        <f t="shared" si="65"/>
        <v>0.84299999999999997</v>
      </c>
      <c r="P242" s="134">
        <f t="shared" si="67"/>
        <v>672.12366999999995</v>
      </c>
      <c r="Q242" s="87">
        <v>0</v>
      </c>
      <c r="R242" s="133">
        <f t="shared" si="68"/>
        <v>0.13400000000000001</v>
      </c>
      <c r="S242" s="88">
        <f t="shared" si="69"/>
        <v>7.5053809816666659</v>
      </c>
      <c r="T242" s="132">
        <f t="shared" si="70"/>
        <v>0.183</v>
      </c>
      <c r="U242" s="135">
        <f t="shared" si="71"/>
        <v>1.3734847196449997</v>
      </c>
      <c r="V242" s="88">
        <f t="shared" si="72"/>
        <v>0.46217247724950827</v>
      </c>
      <c r="W242" s="182">
        <f t="shared" si="73"/>
        <v>0.5</v>
      </c>
      <c r="X242" s="133">
        <f>'INFO Luz del Sur'!N190</f>
        <v>1</v>
      </c>
      <c r="Y242" s="135">
        <f t="shared" si="66"/>
        <v>0.5</v>
      </c>
    </row>
    <row r="243" spans="1:25" x14ac:dyDescent="0.25">
      <c r="A243" s="97">
        <f>'INFO Luz del Sur'!A191</f>
        <v>185</v>
      </c>
      <c r="B243" s="98" t="s">
        <v>8151</v>
      </c>
      <c r="C243" s="131" t="str">
        <f>'INFO Luz del Sur'!K191</f>
        <v>Poste</v>
      </c>
      <c r="D243" s="120" t="str">
        <f>'INFO Luz del Sur'!L191</f>
        <v>Concreto</v>
      </c>
      <c r="E243" s="131">
        <f>'INFO Luz del Sur'!J191</f>
        <v>13</v>
      </c>
      <c r="F243" s="131" t="str">
        <f>'INFO Luz del Sur'!H191</f>
        <v>22.9 KV</v>
      </c>
      <c r="G243" s="148" t="str">
        <f t="shared" si="64"/>
        <v>MT/AT</v>
      </c>
      <c r="H243" s="120" t="str">
        <f>'INFO Luz del Sur'!D191</f>
        <v>Lurigancho</v>
      </c>
      <c r="I243" s="120" t="str">
        <f>'INFO Luz del Sur'!C191</f>
        <v>Lima</v>
      </c>
      <c r="J243" s="120" t="str">
        <f>'INFO Luz del Sur'!B191</f>
        <v>Lima</v>
      </c>
      <c r="K243" s="120">
        <f>'INFO Luz del Sur'!E191</f>
        <v>0</v>
      </c>
      <c r="L243" s="132" t="str">
        <f>'INFO Luz del Sur'!M191</f>
        <v>PPC20</v>
      </c>
      <c r="M243" s="120" t="str">
        <f>INDEX(RESUMEN!$D$17:$D$5475, MATCH(L243,RESUMEN!$C$17:$C$5475,0))</f>
        <v>POSTE DE CONCRETO ARMADO DE 13/400/150/345</v>
      </c>
      <c r="N243" s="95">
        <f>INDEX(RESUMEN!$G$17:$G$5475, MATCH(L243,RESUMEN!$C$17:$C$5475,0))</f>
        <v>364.69</v>
      </c>
      <c r="O243" s="133">
        <f t="shared" si="65"/>
        <v>0.84299999999999997</v>
      </c>
      <c r="P243" s="134">
        <f t="shared" si="67"/>
        <v>672.12366999999995</v>
      </c>
      <c r="Q243" s="87">
        <v>0</v>
      </c>
      <c r="R243" s="133">
        <f t="shared" si="68"/>
        <v>0.13400000000000001</v>
      </c>
      <c r="S243" s="88">
        <f t="shared" si="69"/>
        <v>7.5053809816666659</v>
      </c>
      <c r="T243" s="132">
        <f t="shared" si="70"/>
        <v>0.183</v>
      </c>
      <c r="U243" s="135">
        <f t="shared" si="71"/>
        <v>1.3734847196449997</v>
      </c>
      <c r="V243" s="88">
        <f t="shared" si="72"/>
        <v>0.46217247724950827</v>
      </c>
      <c r="W243" s="182">
        <f t="shared" si="73"/>
        <v>0.5</v>
      </c>
      <c r="X243" s="133">
        <f>'INFO Luz del Sur'!N191</f>
        <v>1</v>
      </c>
      <c r="Y243" s="135">
        <f t="shared" si="66"/>
        <v>0.5</v>
      </c>
    </row>
    <row r="244" spans="1:25" x14ac:dyDescent="0.25">
      <c r="A244" s="97">
        <f>'INFO Luz del Sur'!A192</f>
        <v>186</v>
      </c>
      <c r="B244" s="98" t="s">
        <v>8151</v>
      </c>
      <c r="C244" s="131" t="str">
        <f>'INFO Luz del Sur'!K192</f>
        <v>Poste</v>
      </c>
      <c r="D244" s="120" t="str">
        <f>'INFO Luz del Sur'!L192</f>
        <v>Concreto</v>
      </c>
      <c r="E244" s="131">
        <f>'INFO Luz del Sur'!J192</f>
        <v>13</v>
      </c>
      <c r="F244" s="131" t="str">
        <f>'INFO Luz del Sur'!H192</f>
        <v>22.9 KV</v>
      </c>
      <c r="G244" s="148" t="str">
        <f t="shared" si="64"/>
        <v>MT/AT</v>
      </c>
      <c r="H244" s="120" t="str">
        <f>'INFO Luz del Sur'!D192</f>
        <v>Lurigancho</v>
      </c>
      <c r="I244" s="120" t="str">
        <f>'INFO Luz del Sur'!C192</f>
        <v>Lima</v>
      </c>
      <c r="J244" s="120" t="str">
        <f>'INFO Luz del Sur'!B192</f>
        <v>Lima</v>
      </c>
      <c r="K244" s="120">
        <f>'INFO Luz del Sur'!E192</f>
        <v>0</v>
      </c>
      <c r="L244" s="132" t="str">
        <f>'INFO Luz del Sur'!M192</f>
        <v>PPC20</v>
      </c>
      <c r="M244" s="120" t="str">
        <f>INDEX(RESUMEN!$D$17:$D$5475, MATCH(L244,RESUMEN!$C$17:$C$5475,0))</f>
        <v>POSTE DE CONCRETO ARMADO DE 13/400/150/345</v>
      </c>
      <c r="N244" s="95">
        <f>INDEX(RESUMEN!$G$17:$G$5475, MATCH(L244,RESUMEN!$C$17:$C$5475,0))</f>
        <v>364.69</v>
      </c>
      <c r="O244" s="133">
        <f t="shared" si="65"/>
        <v>0.84299999999999997</v>
      </c>
      <c r="P244" s="134">
        <f t="shared" si="67"/>
        <v>672.12366999999995</v>
      </c>
      <c r="Q244" s="87">
        <v>0</v>
      </c>
      <c r="R244" s="133">
        <f t="shared" si="68"/>
        <v>0.13400000000000001</v>
      </c>
      <c r="S244" s="88">
        <f t="shared" si="69"/>
        <v>7.5053809816666659</v>
      </c>
      <c r="T244" s="132">
        <f t="shared" si="70"/>
        <v>0.183</v>
      </c>
      <c r="U244" s="135">
        <f t="shared" si="71"/>
        <v>1.3734847196449997</v>
      </c>
      <c r="V244" s="88">
        <f t="shared" si="72"/>
        <v>0.46217247724950827</v>
      </c>
      <c r="W244" s="182">
        <f t="shared" si="73"/>
        <v>0.5</v>
      </c>
      <c r="X244" s="133">
        <f>'INFO Luz del Sur'!N192</f>
        <v>1</v>
      </c>
      <c r="Y244" s="135">
        <f t="shared" si="66"/>
        <v>0.5</v>
      </c>
    </row>
    <row r="245" spans="1:25" x14ac:dyDescent="0.25">
      <c r="A245" s="97">
        <f>'INFO Luz del Sur'!A193</f>
        <v>187</v>
      </c>
      <c r="B245" s="98" t="s">
        <v>8151</v>
      </c>
      <c r="C245" s="131" t="str">
        <f>'INFO Luz del Sur'!K193</f>
        <v>Poste</v>
      </c>
      <c r="D245" s="120" t="str">
        <f>'INFO Luz del Sur'!L193</f>
        <v>Concreto</v>
      </c>
      <c r="E245" s="131">
        <f>'INFO Luz del Sur'!J193</f>
        <v>14</v>
      </c>
      <c r="F245" s="131" t="str">
        <f>'INFO Luz del Sur'!H193</f>
        <v>22.9 KV</v>
      </c>
      <c r="G245" s="148" t="str">
        <f t="shared" si="64"/>
        <v>MT/AT</v>
      </c>
      <c r="H245" s="120" t="str">
        <f>'INFO Luz del Sur'!D193</f>
        <v>Lurigancho</v>
      </c>
      <c r="I245" s="120" t="str">
        <f>'INFO Luz del Sur'!C193</f>
        <v>Lima</v>
      </c>
      <c r="J245" s="120" t="str">
        <f>'INFO Luz del Sur'!B193</f>
        <v>Lima</v>
      </c>
      <c r="K245" s="120">
        <f>'INFO Luz del Sur'!E193</f>
        <v>0</v>
      </c>
      <c r="L245" s="132" t="str">
        <f>'INFO Luz del Sur'!M193</f>
        <v>PPC23</v>
      </c>
      <c r="M245" s="120" t="str">
        <f>INDEX(RESUMEN!$D$17:$D$5475, MATCH(L245,RESUMEN!$C$17:$C$5475,0))</f>
        <v>POSTE DE CONCRETO ARMADO DE 15/300/140/365</v>
      </c>
      <c r="N245" s="95">
        <f>INDEX(RESUMEN!$G$17:$G$5475, MATCH(L245,RESUMEN!$C$17:$C$5475,0))</f>
        <v>381.9</v>
      </c>
      <c r="O245" s="133">
        <f t="shared" si="65"/>
        <v>0.84299999999999997</v>
      </c>
      <c r="P245" s="134">
        <f t="shared" si="67"/>
        <v>703.84169999999995</v>
      </c>
      <c r="Q245" s="87">
        <v>0</v>
      </c>
      <c r="R245" s="133">
        <f t="shared" si="68"/>
        <v>0.13400000000000001</v>
      </c>
      <c r="S245" s="88">
        <f t="shared" si="69"/>
        <v>7.8595656500000004</v>
      </c>
      <c r="T245" s="132">
        <f t="shared" si="70"/>
        <v>0.183</v>
      </c>
      <c r="U245" s="135">
        <f t="shared" si="71"/>
        <v>1.43830051395</v>
      </c>
      <c r="V245" s="88">
        <f t="shared" si="72"/>
        <v>0.48398274990152534</v>
      </c>
      <c r="W245" s="182">
        <f t="shared" si="73"/>
        <v>0.5</v>
      </c>
      <c r="X245" s="133">
        <f>'INFO Luz del Sur'!N193</f>
        <v>1</v>
      </c>
      <c r="Y245" s="135">
        <f t="shared" si="66"/>
        <v>0.5</v>
      </c>
    </row>
    <row r="246" spans="1:25" x14ac:dyDescent="0.25">
      <c r="A246" s="97">
        <f>'INFO Luz del Sur'!A194</f>
        <v>188</v>
      </c>
      <c r="B246" s="98" t="s">
        <v>8151</v>
      </c>
      <c r="C246" s="131" t="str">
        <f>'INFO Luz del Sur'!K194</f>
        <v>Poste</v>
      </c>
      <c r="D246" s="120" t="str">
        <f>'INFO Luz del Sur'!L194</f>
        <v>Concreto</v>
      </c>
      <c r="E246" s="131">
        <f>'INFO Luz del Sur'!J194</f>
        <v>14</v>
      </c>
      <c r="F246" s="131" t="str">
        <f>'INFO Luz del Sur'!H194</f>
        <v>22.9 KV</v>
      </c>
      <c r="G246" s="148" t="str">
        <f t="shared" si="64"/>
        <v>MT/AT</v>
      </c>
      <c r="H246" s="120" t="str">
        <f>'INFO Luz del Sur'!D194</f>
        <v>Lurigancho</v>
      </c>
      <c r="I246" s="120" t="str">
        <f>'INFO Luz del Sur'!C194</f>
        <v>Lima</v>
      </c>
      <c r="J246" s="120" t="str">
        <f>'INFO Luz del Sur'!B194</f>
        <v>Lima</v>
      </c>
      <c r="K246" s="120">
        <f>'INFO Luz del Sur'!E194</f>
        <v>0</v>
      </c>
      <c r="L246" s="132" t="str">
        <f>'INFO Luz del Sur'!M194</f>
        <v>PPC23</v>
      </c>
      <c r="M246" s="120" t="str">
        <f>INDEX(RESUMEN!$D$17:$D$5475, MATCH(L246,RESUMEN!$C$17:$C$5475,0))</f>
        <v>POSTE DE CONCRETO ARMADO DE 15/300/140/365</v>
      </c>
      <c r="N246" s="95">
        <f>INDEX(RESUMEN!$G$17:$G$5475, MATCH(L246,RESUMEN!$C$17:$C$5475,0))</f>
        <v>381.9</v>
      </c>
      <c r="O246" s="133">
        <f t="shared" si="65"/>
        <v>0.84299999999999997</v>
      </c>
      <c r="P246" s="134">
        <f t="shared" si="67"/>
        <v>703.84169999999995</v>
      </c>
      <c r="Q246" s="87">
        <v>0</v>
      </c>
      <c r="R246" s="133">
        <f t="shared" si="68"/>
        <v>0.13400000000000001</v>
      </c>
      <c r="S246" s="88">
        <f t="shared" si="69"/>
        <v>7.8595656500000004</v>
      </c>
      <c r="T246" s="132">
        <f t="shared" si="70"/>
        <v>0.183</v>
      </c>
      <c r="U246" s="135">
        <f t="shared" si="71"/>
        <v>1.43830051395</v>
      </c>
      <c r="V246" s="88">
        <f t="shared" si="72"/>
        <v>0.48398274990152534</v>
      </c>
      <c r="W246" s="182">
        <f t="shared" si="73"/>
        <v>0.5</v>
      </c>
      <c r="X246" s="133">
        <f>'INFO Luz del Sur'!N194</f>
        <v>1</v>
      </c>
      <c r="Y246" s="135">
        <f t="shared" si="66"/>
        <v>0.5</v>
      </c>
    </row>
    <row r="247" spans="1:25" x14ac:dyDescent="0.25">
      <c r="A247" s="97">
        <f>'INFO Luz del Sur'!A195</f>
        <v>189</v>
      </c>
      <c r="B247" s="98" t="s">
        <v>8151</v>
      </c>
      <c r="C247" s="131" t="str">
        <f>'INFO Luz del Sur'!K195</f>
        <v>Poste</v>
      </c>
      <c r="D247" s="120" t="str">
        <f>'INFO Luz del Sur'!L195</f>
        <v>Concreto</v>
      </c>
      <c r="E247" s="131">
        <f>'INFO Luz del Sur'!J195</f>
        <v>14</v>
      </c>
      <c r="F247" s="131" t="str">
        <f>'INFO Luz del Sur'!H195</f>
        <v>22.9 KV</v>
      </c>
      <c r="G247" s="148" t="str">
        <f t="shared" si="64"/>
        <v>MT/AT</v>
      </c>
      <c r="H247" s="120" t="str">
        <f>'INFO Luz del Sur'!D195</f>
        <v>Lurigancho</v>
      </c>
      <c r="I247" s="120" t="str">
        <f>'INFO Luz del Sur'!C195</f>
        <v>Lima</v>
      </c>
      <c r="J247" s="120" t="str">
        <f>'INFO Luz del Sur'!B195</f>
        <v>Lima</v>
      </c>
      <c r="K247" s="120">
        <f>'INFO Luz del Sur'!E195</f>
        <v>0</v>
      </c>
      <c r="L247" s="132" t="str">
        <f>'INFO Luz del Sur'!M195</f>
        <v>PPC23</v>
      </c>
      <c r="M247" s="120" t="str">
        <f>INDEX(RESUMEN!$D$17:$D$5475, MATCH(L247,RESUMEN!$C$17:$C$5475,0))</f>
        <v>POSTE DE CONCRETO ARMADO DE 15/300/140/365</v>
      </c>
      <c r="N247" s="95">
        <f>INDEX(RESUMEN!$G$17:$G$5475, MATCH(L247,RESUMEN!$C$17:$C$5475,0))</f>
        <v>381.9</v>
      </c>
      <c r="O247" s="133">
        <f t="shared" si="65"/>
        <v>0.84299999999999997</v>
      </c>
      <c r="P247" s="134">
        <f t="shared" si="67"/>
        <v>703.84169999999995</v>
      </c>
      <c r="Q247" s="87">
        <v>0</v>
      </c>
      <c r="R247" s="133">
        <f t="shared" si="68"/>
        <v>0.13400000000000001</v>
      </c>
      <c r="S247" s="88">
        <f t="shared" si="69"/>
        <v>7.8595656500000004</v>
      </c>
      <c r="T247" s="132">
        <f t="shared" si="70"/>
        <v>0.183</v>
      </c>
      <c r="U247" s="135">
        <f t="shared" si="71"/>
        <v>1.43830051395</v>
      </c>
      <c r="V247" s="88">
        <f t="shared" si="72"/>
        <v>0.48398274990152534</v>
      </c>
      <c r="W247" s="182">
        <f t="shared" si="73"/>
        <v>0.5</v>
      </c>
      <c r="X247" s="133">
        <f>'INFO Luz del Sur'!N195</f>
        <v>1</v>
      </c>
      <c r="Y247" s="135">
        <f t="shared" si="66"/>
        <v>0.5</v>
      </c>
    </row>
    <row r="248" spans="1:25" x14ac:dyDescent="0.25">
      <c r="A248" s="97">
        <f>'INFO Luz del Sur'!A196</f>
        <v>190</v>
      </c>
      <c r="B248" s="98" t="s">
        <v>8151</v>
      </c>
      <c r="C248" s="131" t="str">
        <f>'INFO Luz del Sur'!K196</f>
        <v>Poste</v>
      </c>
      <c r="D248" s="120" t="str">
        <f>'INFO Luz del Sur'!L196</f>
        <v>Concreto</v>
      </c>
      <c r="E248" s="131">
        <f>'INFO Luz del Sur'!J196</f>
        <v>14</v>
      </c>
      <c r="F248" s="131" t="str">
        <f>'INFO Luz del Sur'!H196</f>
        <v>22.9 KV</v>
      </c>
      <c r="G248" s="148" t="str">
        <f t="shared" si="64"/>
        <v>MT/AT</v>
      </c>
      <c r="H248" s="120" t="str">
        <f>'INFO Luz del Sur'!D196</f>
        <v>Lurigancho</v>
      </c>
      <c r="I248" s="120" t="str">
        <f>'INFO Luz del Sur'!C196</f>
        <v>Lima</v>
      </c>
      <c r="J248" s="120" t="str">
        <f>'INFO Luz del Sur'!B196</f>
        <v>Lima</v>
      </c>
      <c r="K248" s="120">
        <f>'INFO Luz del Sur'!E196</f>
        <v>0</v>
      </c>
      <c r="L248" s="132" t="str">
        <f>'INFO Luz del Sur'!M196</f>
        <v>PPC23</v>
      </c>
      <c r="M248" s="120" t="str">
        <f>INDEX(RESUMEN!$D$17:$D$5475, MATCH(L248,RESUMEN!$C$17:$C$5475,0))</f>
        <v>POSTE DE CONCRETO ARMADO DE 15/300/140/365</v>
      </c>
      <c r="N248" s="95">
        <f>INDEX(RESUMEN!$G$17:$G$5475, MATCH(L248,RESUMEN!$C$17:$C$5475,0))</f>
        <v>381.9</v>
      </c>
      <c r="O248" s="133">
        <f t="shared" si="65"/>
        <v>0.84299999999999997</v>
      </c>
      <c r="P248" s="134">
        <f t="shared" si="67"/>
        <v>703.84169999999995</v>
      </c>
      <c r="Q248" s="87">
        <v>0</v>
      </c>
      <c r="R248" s="133">
        <f t="shared" si="68"/>
        <v>0.13400000000000001</v>
      </c>
      <c r="S248" s="88">
        <f t="shared" si="69"/>
        <v>7.8595656500000004</v>
      </c>
      <c r="T248" s="132">
        <f t="shared" si="70"/>
        <v>0.183</v>
      </c>
      <c r="U248" s="135">
        <f t="shared" si="71"/>
        <v>1.43830051395</v>
      </c>
      <c r="V248" s="88">
        <f t="shared" si="72"/>
        <v>0.48398274990152534</v>
      </c>
      <c r="W248" s="182">
        <f t="shared" si="73"/>
        <v>0.5</v>
      </c>
      <c r="X248" s="133">
        <f>'INFO Luz del Sur'!N196</f>
        <v>1</v>
      </c>
      <c r="Y248" s="135">
        <f t="shared" si="66"/>
        <v>0.5</v>
      </c>
    </row>
    <row r="249" spans="1:25" x14ac:dyDescent="0.25">
      <c r="A249" s="97">
        <f>'INFO Luz del Sur'!A197</f>
        <v>191</v>
      </c>
      <c r="B249" s="98" t="s">
        <v>8151</v>
      </c>
      <c r="C249" s="131" t="str">
        <f>'INFO Luz del Sur'!K197</f>
        <v>Poste</v>
      </c>
      <c r="D249" s="120" t="str">
        <f>'INFO Luz del Sur'!L197</f>
        <v>Concreto</v>
      </c>
      <c r="E249" s="131">
        <f>'INFO Luz del Sur'!J197</f>
        <v>14</v>
      </c>
      <c r="F249" s="131" t="str">
        <f>'INFO Luz del Sur'!H197</f>
        <v>22.9 KV</v>
      </c>
      <c r="G249" s="148" t="str">
        <f t="shared" si="64"/>
        <v>MT/AT</v>
      </c>
      <c r="H249" s="120" t="str">
        <f>'INFO Luz del Sur'!D197</f>
        <v>Lurigancho</v>
      </c>
      <c r="I249" s="120" t="str">
        <f>'INFO Luz del Sur'!C197</f>
        <v>Lima</v>
      </c>
      <c r="J249" s="120" t="str">
        <f>'INFO Luz del Sur'!B197</f>
        <v>Lima</v>
      </c>
      <c r="K249" s="120">
        <f>'INFO Luz del Sur'!E197</f>
        <v>0</v>
      </c>
      <c r="L249" s="132" t="str">
        <f>'INFO Luz del Sur'!M197</f>
        <v>PPC23</v>
      </c>
      <c r="M249" s="120" t="str">
        <f>INDEX(RESUMEN!$D$17:$D$5475, MATCH(L249,RESUMEN!$C$17:$C$5475,0))</f>
        <v>POSTE DE CONCRETO ARMADO DE 15/300/140/365</v>
      </c>
      <c r="N249" s="95">
        <f>INDEX(RESUMEN!$G$17:$G$5475, MATCH(L249,RESUMEN!$C$17:$C$5475,0))</f>
        <v>381.9</v>
      </c>
      <c r="O249" s="133">
        <f t="shared" si="65"/>
        <v>0.84299999999999997</v>
      </c>
      <c r="P249" s="134">
        <f t="shared" si="67"/>
        <v>703.84169999999995</v>
      </c>
      <c r="Q249" s="87">
        <v>0</v>
      </c>
      <c r="R249" s="133">
        <f t="shared" si="68"/>
        <v>0.13400000000000001</v>
      </c>
      <c r="S249" s="88">
        <f t="shared" si="69"/>
        <v>7.8595656500000004</v>
      </c>
      <c r="T249" s="132">
        <f t="shared" si="70"/>
        <v>0.183</v>
      </c>
      <c r="U249" s="135">
        <f t="shared" si="71"/>
        <v>1.43830051395</v>
      </c>
      <c r="V249" s="88">
        <f t="shared" si="72"/>
        <v>0.48398274990152534</v>
      </c>
      <c r="W249" s="182">
        <f t="shared" si="73"/>
        <v>0.5</v>
      </c>
      <c r="X249" s="133">
        <f>'INFO Luz del Sur'!N197</f>
        <v>1</v>
      </c>
      <c r="Y249" s="135">
        <f t="shared" si="66"/>
        <v>0.5</v>
      </c>
    </row>
    <row r="250" spans="1:25" x14ac:dyDescent="0.25">
      <c r="A250" s="97">
        <f>'INFO Luz del Sur'!A198</f>
        <v>192</v>
      </c>
      <c r="B250" s="98" t="s">
        <v>8151</v>
      </c>
      <c r="C250" s="131" t="str">
        <f>'INFO Luz del Sur'!K198</f>
        <v>Poste</v>
      </c>
      <c r="D250" s="120" t="str">
        <f>'INFO Luz del Sur'!L198</f>
        <v>Concreto</v>
      </c>
      <c r="E250" s="131">
        <f>'INFO Luz del Sur'!J198</f>
        <v>12</v>
      </c>
      <c r="F250" s="131" t="str">
        <f>'INFO Luz del Sur'!H198</f>
        <v>22.9 KV</v>
      </c>
      <c r="G250" s="148" t="str">
        <f t="shared" si="64"/>
        <v>MT/AT</v>
      </c>
      <c r="H250" s="120" t="str">
        <f>'INFO Luz del Sur'!D198</f>
        <v>Lurigancho</v>
      </c>
      <c r="I250" s="120" t="str">
        <f>'INFO Luz del Sur'!C198</f>
        <v>Lima</v>
      </c>
      <c r="J250" s="120" t="str">
        <f>'INFO Luz del Sur'!B198</f>
        <v>Lima</v>
      </c>
      <c r="K250" s="120">
        <f>'INFO Luz del Sur'!E198</f>
        <v>0</v>
      </c>
      <c r="L250" s="132" t="str">
        <f>'INFO Luz del Sur'!M198</f>
        <v>PPC16</v>
      </c>
      <c r="M250" s="120" t="str">
        <f>INDEX(RESUMEN!$D$17:$D$5475, MATCH(L250,RESUMEN!$C$17:$C$5475,0))</f>
        <v>POSTE DE CONCRETO ARMADO DE 12/300/150/330</v>
      </c>
      <c r="N250" s="95">
        <f>INDEX(RESUMEN!$G$17:$G$5475, MATCH(L250,RESUMEN!$C$17:$C$5475,0))</f>
        <v>281.68</v>
      </c>
      <c r="O250" s="133">
        <f t="shared" si="65"/>
        <v>0.84299999999999997</v>
      </c>
      <c r="P250" s="134">
        <f t="shared" si="67"/>
        <v>519.13624000000004</v>
      </c>
      <c r="Q250" s="87">
        <v>0</v>
      </c>
      <c r="R250" s="133">
        <f t="shared" si="68"/>
        <v>0.13400000000000001</v>
      </c>
      <c r="S250" s="88">
        <f t="shared" si="69"/>
        <v>5.7970213466666678</v>
      </c>
      <c r="T250" s="132">
        <f t="shared" si="70"/>
        <v>0.183</v>
      </c>
      <c r="U250" s="135">
        <f t="shared" si="71"/>
        <v>1.0608549064400001</v>
      </c>
      <c r="V250" s="88">
        <f t="shared" si="72"/>
        <v>0.35697371299361524</v>
      </c>
      <c r="W250" s="182">
        <f t="shared" si="73"/>
        <v>0.4</v>
      </c>
      <c r="X250" s="133">
        <f>'INFO Luz del Sur'!N198</f>
        <v>1</v>
      </c>
      <c r="Y250" s="135">
        <f t="shared" si="66"/>
        <v>0.4</v>
      </c>
    </row>
    <row r="251" spans="1:25" x14ac:dyDescent="0.25">
      <c r="A251" s="97">
        <f>'INFO Luz del Sur'!A199</f>
        <v>193</v>
      </c>
      <c r="B251" s="98" t="s">
        <v>8151</v>
      </c>
      <c r="C251" s="131" t="str">
        <f>'INFO Luz del Sur'!K199</f>
        <v>Poste</v>
      </c>
      <c r="D251" s="120" t="str">
        <f>'INFO Luz del Sur'!L199</f>
        <v>Concreto</v>
      </c>
      <c r="E251" s="131">
        <f>'INFO Luz del Sur'!J199</f>
        <v>12</v>
      </c>
      <c r="F251" s="131" t="str">
        <f>'INFO Luz del Sur'!H199</f>
        <v>22.9 KV</v>
      </c>
      <c r="G251" s="148" t="str">
        <f t="shared" si="64"/>
        <v>MT/AT</v>
      </c>
      <c r="H251" s="120" t="str">
        <f>'INFO Luz del Sur'!D199</f>
        <v>Lurigancho</v>
      </c>
      <c r="I251" s="120" t="str">
        <f>'INFO Luz del Sur'!C199</f>
        <v>Lima</v>
      </c>
      <c r="J251" s="120" t="str">
        <f>'INFO Luz del Sur'!B199</f>
        <v>Lima</v>
      </c>
      <c r="K251" s="120">
        <f>'INFO Luz del Sur'!E199</f>
        <v>0</v>
      </c>
      <c r="L251" s="132" t="str">
        <f>'INFO Luz del Sur'!M199</f>
        <v>PPC16</v>
      </c>
      <c r="M251" s="120" t="str">
        <f>INDEX(RESUMEN!$D$17:$D$5475, MATCH(L251,RESUMEN!$C$17:$C$5475,0))</f>
        <v>POSTE DE CONCRETO ARMADO DE 12/300/150/330</v>
      </c>
      <c r="N251" s="95">
        <f>INDEX(RESUMEN!$G$17:$G$5475, MATCH(L251,RESUMEN!$C$17:$C$5475,0))</f>
        <v>281.68</v>
      </c>
      <c r="O251" s="133">
        <f t="shared" si="65"/>
        <v>0.84299999999999997</v>
      </c>
      <c r="P251" s="134">
        <f t="shared" si="67"/>
        <v>519.13624000000004</v>
      </c>
      <c r="Q251" s="87">
        <v>0</v>
      </c>
      <c r="R251" s="133">
        <f t="shared" si="68"/>
        <v>0.13400000000000001</v>
      </c>
      <c r="S251" s="88">
        <f t="shared" si="69"/>
        <v>5.7970213466666678</v>
      </c>
      <c r="T251" s="132">
        <f t="shared" si="70"/>
        <v>0.183</v>
      </c>
      <c r="U251" s="135">
        <f t="shared" si="71"/>
        <v>1.0608549064400001</v>
      </c>
      <c r="V251" s="88">
        <f t="shared" si="72"/>
        <v>0.35697371299361524</v>
      </c>
      <c r="W251" s="182">
        <f t="shared" si="73"/>
        <v>0.4</v>
      </c>
      <c r="X251" s="133">
        <f>'INFO Luz del Sur'!N199</f>
        <v>1</v>
      </c>
      <c r="Y251" s="135">
        <f t="shared" si="66"/>
        <v>0.4</v>
      </c>
    </row>
    <row r="252" spans="1:25" x14ac:dyDescent="0.25">
      <c r="A252" s="97">
        <f>'INFO Luz del Sur'!A200</f>
        <v>194</v>
      </c>
      <c r="B252" s="98" t="s">
        <v>8151</v>
      </c>
      <c r="C252" s="131" t="str">
        <f>'INFO Luz del Sur'!K200</f>
        <v>Poste</v>
      </c>
      <c r="D252" s="120" t="str">
        <f>'INFO Luz del Sur'!L200</f>
        <v>Concreto</v>
      </c>
      <c r="E252" s="131">
        <f>'INFO Luz del Sur'!J200</f>
        <v>12</v>
      </c>
      <c r="F252" s="131" t="str">
        <f>'INFO Luz del Sur'!H200</f>
        <v>22.9 KV</v>
      </c>
      <c r="G252" s="148" t="str">
        <f t="shared" ref="G252:G315" si="74">IF(F252="0.22 KV", "BT", "MT/AT")</f>
        <v>MT/AT</v>
      </c>
      <c r="H252" s="120" t="str">
        <f>'INFO Luz del Sur'!D200</f>
        <v>Lurigancho</v>
      </c>
      <c r="I252" s="120" t="str">
        <f>'INFO Luz del Sur'!C200</f>
        <v>Lima</v>
      </c>
      <c r="J252" s="120" t="str">
        <f>'INFO Luz del Sur'!B200</f>
        <v>Lima</v>
      </c>
      <c r="K252" s="120">
        <f>'INFO Luz del Sur'!E200</f>
        <v>0</v>
      </c>
      <c r="L252" s="132" t="str">
        <f>'INFO Luz del Sur'!M200</f>
        <v>PPC16</v>
      </c>
      <c r="M252" s="120" t="str">
        <f>INDEX(RESUMEN!$D$17:$D$5475, MATCH(L252,RESUMEN!$C$17:$C$5475,0))</f>
        <v>POSTE DE CONCRETO ARMADO DE 12/300/150/330</v>
      </c>
      <c r="N252" s="95">
        <f>INDEX(RESUMEN!$G$17:$G$5475, MATCH(L252,RESUMEN!$C$17:$C$5475,0))</f>
        <v>281.68</v>
      </c>
      <c r="O252" s="133">
        <f t="shared" ref="O252:O315" si="75">IF(G252="BT", $O$2, $O$3)</f>
        <v>0.84299999999999997</v>
      </c>
      <c r="P252" s="134">
        <f t="shared" si="67"/>
        <v>519.13624000000004</v>
      </c>
      <c r="Q252" s="87">
        <v>0</v>
      </c>
      <c r="R252" s="133">
        <f t="shared" si="68"/>
        <v>0.13400000000000001</v>
      </c>
      <c r="S252" s="88">
        <f t="shared" si="69"/>
        <v>5.7970213466666678</v>
      </c>
      <c r="T252" s="132">
        <f t="shared" si="70"/>
        <v>0.183</v>
      </c>
      <c r="U252" s="135">
        <f t="shared" si="71"/>
        <v>1.0608549064400001</v>
      </c>
      <c r="V252" s="88">
        <f t="shared" si="72"/>
        <v>0.35697371299361524</v>
      </c>
      <c r="W252" s="182">
        <f t="shared" si="73"/>
        <v>0.4</v>
      </c>
      <c r="X252" s="133">
        <f>'INFO Luz del Sur'!N200</f>
        <v>1</v>
      </c>
      <c r="Y252" s="135">
        <f t="shared" ref="Y252:Y315" si="76">W252*X252</f>
        <v>0.4</v>
      </c>
    </row>
    <row r="253" spans="1:25" x14ac:dyDescent="0.25">
      <c r="A253" s="97">
        <f>'INFO Luz del Sur'!A201</f>
        <v>195</v>
      </c>
      <c r="B253" s="98" t="s">
        <v>8151</v>
      </c>
      <c r="C253" s="131" t="str">
        <f>'INFO Luz del Sur'!K201</f>
        <v>Poste</v>
      </c>
      <c r="D253" s="120" t="str">
        <f>'INFO Luz del Sur'!L201</f>
        <v>Concreto</v>
      </c>
      <c r="E253" s="131">
        <f>'INFO Luz del Sur'!J201</f>
        <v>12</v>
      </c>
      <c r="F253" s="131" t="str">
        <f>'INFO Luz del Sur'!H201</f>
        <v>22.9 KV</v>
      </c>
      <c r="G253" s="148" t="str">
        <f t="shared" si="74"/>
        <v>MT/AT</v>
      </c>
      <c r="H253" s="120" t="str">
        <f>'INFO Luz del Sur'!D201</f>
        <v>Lurigancho</v>
      </c>
      <c r="I253" s="120" t="str">
        <f>'INFO Luz del Sur'!C201</f>
        <v>Lima</v>
      </c>
      <c r="J253" s="120" t="str">
        <f>'INFO Luz del Sur'!B201</f>
        <v>Lima</v>
      </c>
      <c r="K253" s="120">
        <f>'INFO Luz del Sur'!E201</f>
        <v>0</v>
      </c>
      <c r="L253" s="132" t="str">
        <f>'INFO Luz del Sur'!M201</f>
        <v>PPC16</v>
      </c>
      <c r="M253" s="120" t="str">
        <f>INDEX(RESUMEN!$D$17:$D$5475, MATCH(L253,RESUMEN!$C$17:$C$5475,0))</f>
        <v>POSTE DE CONCRETO ARMADO DE 12/300/150/330</v>
      </c>
      <c r="N253" s="95">
        <f>INDEX(RESUMEN!$G$17:$G$5475, MATCH(L253,RESUMEN!$C$17:$C$5475,0))</f>
        <v>281.68</v>
      </c>
      <c r="O253" s="133">
        <f t="shared" si="75"/>
        <v>0.84299999999999997</v>
      </c>
      <c r="P253" s="134">
        <f t="shared" si="67"/>
        <v>519.13624000000004</v>
      </c>
      <c r="Q253" s="87">
        <v>0</v>
      </c>
      <c r="R253" s="133">
        <f t="shared" si="68"/>
        <v>0.13400000000000001</v>
      </c>
      <c r="S253" s="88">
        <f t="shared" si="69"/>
        <v>5.7970213466666678</v>
      </c>
      <c r="T253" s="132">
        <f t="shared" si="70"/>
        <v>0.183</v>
      </c>
      <c r="U253" s="135">
        <f t="shared" si="71"/>
        <v>1.0608549064400001</v>
      </c>
      <c r="V253" s="88">
        <f t="shared" si="72"/>
        <v>0.35697371299361524</v>
      </c>
      <c r="W253" s="182">
        <f t="shared" si="73"/>
        <v>0.4</v>
      </c>
      <c r="X253" s="133">
        <f>'INFO Luz del Sur'!N201</f>
        <v>1</v>
      </c>
      <c r="Y253" s="135">
        <f t="shared" si="76"/>
        <v>0.4</v>
      </c>
    </row>
    <row r="254" spans="1:25" x14ac:dyDescent="0.25">
      <c r="A254" s="97">
        <f>'INFO Luz del Sur'!A202</f>
        <v>196</v>
      </c>
      <c r="B254" s="98" t="s">
        <v>8151</v>
      </c>
      <c r="C254" s="131" t="str">
        <f>'INFO Luz del Sur'!K202</f>
        <v>Poste</v>
      </c>
      <c r="D254" s="120" t="str">
        <f>'INFO Luz del Sur'!L202</f>
        <v>Concreto</v>
      </c>
      <c r="E254" s="131">
        <f>'INFO Luz del Sur'!J202</f>
        <v>12</v>
      </c>
      <c r="F254" s="131" t="str">
        <f>'INFO Luz del Sur'!H202</f>
        <v>22.9 KV</v>
      </c>
      <c r="G254" s="148" t="str">
        <f t="shared" si="74"/>
        <v>MT/AT</v>
      </c>
      <c r="H254" s="120" t="str">
        <f>'INFO Luz del Sur'!D202</f>
        <v>Lurigancho</v>
      </c>
      <c r="I254" s="120" t="str">
        <f>'INFO Luz del Sur'!C202</f>
        <v>Lima</v>
      </c>
      <c r="J254" s="120" t="str">
        <f>'INFO Luz del Sur'!B202</f>
        <v>Lima</v>
      </c>
      <c r="K254" s="120">
        <f>'INFO Luz del Sur'!E202</f>
        <v>0</v>
      </c>
      <c r="L254" s="132" t="str">
        <f>'INFO Luz del Sur'!M202</f>
        <v>PPC16</v>
      </c>
      <c r="M254" s="120" t="str">
        <f>INDEX(RESUMEN!$D$17:$D$5475, MATCH(L254,RESUMEN!$C$17:$C$5475,0))</f>
        <v>POSTE DE CONCRETO ARMADO DE 12/300/150/330</v>
      </c>
      <c r="N254" s="95">
        <f>INDEX(RESUMEN!$G$17:$G$5475, MATCH(L254,RESUMEN!$C$17:$C$5475,0))</f>
        <v>281.68</v>
      </c>
      <c r="O254" s="133">
        <f t="shared" si="75"/>
        <v>0.84299999999999997</v>
      </c>
      <c r="P254" s="134">
        <f t="shared" si="67"/>
        <v>519.13624000000004</v>
      </c>
      <c r="Q254" s="87">
        <v>0</v>
      </c>
      <c r="R254" s="133">
        <f t="shared" si="68"/>
        <v>0.13400000000000001</v>
      </c>
      <c r="S254" s="88">
        <f t="shared" si="69"/>
        <v>5.7970213466666678</v>
      </c>
      <c r="T254" s="132">
        <f t="shared" si="70"/>
        <v>0.183</v>
      </c>
      <c r="U254" s="135">
        <f t="shared" si="71"/>
        <v>1.0608549064400001</v>
      </c>
      <c r="V254" s="88">
        <f t="shared" si="72"/>
        <v>0.35697371299361524</v>
      </c>
      <c r="W254" s="182">
        <f t="shared" si="73"/>
        <v>0.4</v>
      </c>
      <c r="X254" s="133">
        <f>'INFO Luz del Sur'!N202</f>
        <v>1</v>
      </c>
      <c r="Y254" s="135">
        <f t="shared" si="76"/>
        <v>0.4</v>
      </c>
    </row>
    <row r="255" spans="1:25" x14ac:dyDescent="0.25">
      <c r="A255" s="97">
        <f>'INFO Luz del Sur'!A203</f>
        <v>197</v>
      </c>
      <c r="B255" s="98" t="s">
        <v>8151</v>
      </c>
      <c r="C255" s="131" t="str">
        <f>'INFO Luz del Sur'!K203</f>
        <v>Poste</v>
      </c>
      <c r="D255" s="120" t="str">
        <f>'INFO Luz del Sur'!L203</f>
        <v>Concreto</v>
      </c>
      <c r="E255" s="131">
        <f>'INFO Luz del Sur'!J203</f>
        <v>12</v>
      </c>
      <c r="F255" s="131" t="str">
        <f>'INFO Luz del Sur'!H203</f>
        <v>22.9 KV</v>
      </c>
      <c r="G255" s="148" t="str">
        <f t="shared" si="74"/>
        <v>MT/AT</v>
      </c>
      <c r="H255" s="120" t="str">
        <f>'INFO Luz del Sur'!D203</f>
        <v>Lurigancho</v>
      </c>
      <c r="I255" s="120" t="str">
        <f>'INFO Luz del Sur'!C203</f>
        <v>Lima</v>
      </c>
      <c r="J255" s="120" t="str">
        <f>'INFO Luz del Sur'!B203</f>
        <v>Lima</v>
      </c>
      <c r="K255" s="120">
        <f>'INFO Luz del Sur'!E203</f>
        <v>0</v>
      </c>
      <c r="L255" s="132" t="str">
        <f>'INFO Luz del Sur'!M203</f>
        <v>PPC16</v>
      </c>
      <c r="M255" s="120" t="str">
        <f>INDEX(RESUMEN!$D$17:$D$5475, MATCH(L255,RESUMEN!$C$17:$C$5475,0))</f>
        <v>POSTE DE CONCRETO ARMADO DE 12/300/150/330</v>
      </c>
      <c r="N255" s="95">
        <f>INDEX(RESUMEN!$G$17:$G$5475, MATCH(L255,RESUMEN!$C$17:$C$5475,0))</f>
        <v>281.68</v>
      </c>
      <c r="O255" s="133">
        <f t="shared" si="75"/>
        <v>0.84299999999999997</v>
      </c>
      <c r="P255" s="134">
        <f t="shared" si="67"/>
        <v>519.13624000000004</v>
      </c>
      <c r="Q255" s="87">
        <v>0</v>
      </c>
      <c r="R255" s="133">
        <f t="shared" si="68"/>
        <v>0.13400000000000001</v>
      </c>
      <c r="S255" s="88">
        <f t="shared" si="69"/>
        <v>5.7970213466666678</v>
      </c>
      <c r="T255" s="132">
        <f t="shared" si="70"/>
        <v>0.183</v>
      </c>
      <c r="U255" s="135">
        <f t="shared" si="71"/>
        <v>1.0608549064400001</v>
      </c>
      <c r="V255" s="88">
        <f t="shared" si="72"/>
        <v>0.35697371299361524</v>
      </c>
      <c r="W255" s="182">
        <f t="shared" si="73"/>
        <v>0.4</v>
      </c>
      <c r="X255" s="133">
        <f>'INFO Luz del Sur'!N203</f>
        <v>1</v>
      </c>
      <c r="Y255" s="135">
        <f t="shared" si="76"/>
        <v>0.4</v>
      </c>
    </row>
    <row r="256" spans="1:25" x14ac:dyDescent="0.25">
      <c r="A256" s="97">
        <f>'INFO Luz del Sur'!A204</f>
        <v>198</v>
      </c>
      <c r="B256" s="98" t="s">
        <v>8151</v>
      </c>
      <c r="C256" s="131" t="str">
        <f>'INFO Luz del Sur'!K204</f>
        <v>Poste</v>
      </c>
      <c r="D256" s="120" t="str">
        <f>'INFO Luz del Sur'!L204</f>
        <v>Concreto</v>
      </c>
      <c r="E256" s="131">
        <f>'INFO Luz del Sur'!J204</f>
        <v>12</v>
      </c>
      <c r="F256" s="131" t="str">
        <f>'INFO Luz del Sur'!H204</f>
        <v>22.9 KV</v>
      </c>
      <c r="G256" s="148" t="str">
        <f t="shared" si="74"/>
        <v>MT/AT</v>
      </c>
      <c r="H256" s="120" t="str">
        <f>'INFO Luz del Sur'!D204</f>
        <v>Lurigancho</v>
      </c>
      <c r="I256" s="120" t="str">
        <f>'INFO Luz del Sur'!C204</f>
        <v>Lima</v>
      </c>
      <c r="J256" s="120" t="str">
        <f>'INFO Luz del Sur'!B204</f>
        <v>Lima</v>
      </c>
      <c r="K256" s="120">
        <f>'INFO Luz del Sur'!E204</f>
        <v>0</v>
      </c>
      <c r="L256" s="132" t="str">
        <f>'INFO Luz del Sur'!M204</f>
        <v>PPC16</v>
      </c>
      <c r="M256" s="120" t="str">
        <f>INDEX(RESUMEN!$D$17:$D$5475, MATCH(L256,RESUMEN!$C$17:$C$5475,0))</f>
        <v>POSTE DE CONCRETO ARMADO DE 12/300/150/330</v>
      </c>
      <c r="N256" s="95">
        <f>INDEX(RESUMEN!$G$17:$G$5475, MATCH(L256,RESUMEN!$C$17:$C$5475,0))</f>
        <v>281.68</v>
      </c>
      <c r="O256" s="133">
        <f t="shared" si="75"/>
        <v>0.84299999999999997</v>
      </c>
      <c r="P256" s="134">
        <f t="shared" si="67"/>
        <v>519.13624000000004</v>
      </c>
      <c r="Q256" s="87">
        <v>0</v>
      </c>
      <c r="R256" s="133">
        <f t="shared" si="68"/>
        <v>0.13400000000000001</v>
      </c>
      <c r="S256" s="88">
        <f t="shared" si="69"/>
        <v>5.7970213466666678</v>
      </c>
      <c r="T256" s="132">
        <f t="shared" si="70"/>
        <v>0.183</v>
      </c>
      <c r="U256" s="135">
        <f t="shared" si="71"/>
        <v>1.0608549064400001</v>
      </c>
      <c r="V256" s="88">
        <f t="shared" si="72"/>
        <v>0.35697371299361524</v>
      </c>
      <c r="W256" s="182">
        <f t="shared" si="73"/>
        <v>0.4</v>
      </c>
      <c r="X256" s="133">
        <f>'INFO Luz del Sur'!N204</f>
        <v>1</v>
      </c>
      <c r="Y256" s="135">
        <f t="shared" si="76"/>
        <v>0.4</v>
      </c>
    </row>
    <row r="257" spans="1:25" x14ac:dyDescent="0.25">
      <c r="A257" s="97">
        <f>'INFO Luz del Sur'!A205</f>
        <v>199</v>
      </c>
      <c r="B257" s="98" t="s">
        <v>8151</v>
      </c>
      <c r="C257" s="131" t="str">
        <f>'INFO Luz del Sur'!K205</f>
        <v>Poste</v>
      </c>
      <c r="D257" s="120" t="str">
        <f>'INFO Luz del Sur'!L205</f>
        <v>Concreto</v>
      </c>
      <c r="E257" s="131">
        <f>'INFO Luz del Sur'!J205</f>
        <v>12</v>
      </c>
      <c r="F257" s="131" t="str">
        <f>'INFO Luz del Sur'!H205</f>
        <v>22.9 KV</v>
      </c>
      <c r="G257" s="148" t="str">
        <f t="shared" si="74"/>
        <v>MT/AT</v>
      </c>
      <c r="H257" s="120" t="str">
        <f>'INFO Luz del Sur'!D205</f>
        <v>Lurigancho</v>
      </c>
      <c r="I257" s="120" t="str">
        <f>'INFO Luz del Sur'!C205</f>
        <v>Lima</v>
      </c>
      <c r="J257" s="120" t="str">
        <f>'INFO Luz del Sur'!B205</f>
        <v>Lima</v>
      </c>
      <c r="K257" s="120">
        <f>'INFO Luz del Sur'!E205</f>
        <v>0</v>
      </c>
      <c r="L257" s="132" t="str">
        <f>'INFO Luz del Sur'!M205</f>
        <v>PPC16</v>
      </c>
      <c r="M257" s="120" t="str">
        <f>INDEX(RESUMEN!$D$17:$D$5475, MATCH(L257,RESUMEN!$C$17:$C$5475,0))</f>
        <v>POSTE DE CONCRETO ARMADO DE 12/300/150/330</v>
      </c>
      <c r="N257" s="95">
        <f>INDEX(RESUMEN!$G$17:$G$5475, MATCH(L257,RESUMEN!$C$17:$C$5475,0))</f>
        <v>281.68</v>
      </c>
      <c r="O257" s="133">
        <f t="shared" si="75"/>
        <v>0.84299999999999997</v>
      </c>
      <c r="P257" s="134">
        <f t="shared" si="67"/>
        <v>519.13624000000004</v>
      </c>
      <c r="Q257" s="87">
        <v>0</v>
      </c>
      <c r="R257" s="133">
        <f t="shared" si="68"/>
        <v>0.13400000000000001</v>
      </c>
      <c r="S257" s="88">
        <f t="shared" si="69"/>
        <v>5.7970213466666678</v>
      </c>
      <c r="T257" s="132">
        <f t="shared" si="70"/>
        <v>0.183</v>
      </c>
      <c r="U257" s="135">
        <f t="shared" si="71"/>
        <v>1.0608549064400001</v>
      </c>
      <c r="V257" s="88">
        <f t="shared" si="72"/>
        <v>0.35697371299361524</v>
      </c>
      <c r="W257" s="182">
        <f t="shared" si="73"/>
        <v>0.4</v>
      </c>
      <c r="X257" s="133">
        <f>'INFO Luz del Sur'!N205</f>
        <v>1</v>
      </c>
      <c r="Y257" s="135">
        <f t="shared" si="76"/>
        <v>0.4</v>
      </c>
    </row>
    <row r="258" spans="1:25" x14ac:dyDescent="0.25">
      <c r="A258" s="97">
        <f>'INFO Luz del Sur'!A206</f>
        <v>200</v>
      </c>
      <c r="B258" s="98" t="s">
        <v>8151</v>
      </c>
      <c r="C258" s="131" t="str">
        <f>'INFO Luz del Sur'!K206</f>
        <v>Poste</v>
      </c>
      <c r="D258" s="120" t="str">
        <f>'INFO Luz del Sur'!L206</f>
        <v>Concreto</v>
      </c>
      <c r="E258" s="131">
        <f>'INFO Luz del Sur'!J206</f>
        <v>12</v>
      </c>
      <c r="F258" s="131" t="str">
        <f>'INFO Luz del Sur'!H206</f>
        <v>22.9 KV</v>
      </c>
      <c r="G258" s="148" t="str">
        <f t="shared" si="74"/>
        <v>MT/AT</v>
      </c>
      <c r="H258" s="120" t="str">
        <f>'INFO Luz del Sur'!D206</f>
        <v>Lurigancho</v>
      </c>
      <c r="I258" s="120" t="str">
        <f>'INFO Luz del Sur'!C206</f>
        <v>Lima</v>
      </c>
      <c r="J258" s="120" t="str">
        <f>'INFO Luz del Sur'!B206</f>
        <v>Lima</v>
      </c>
      <c r="K258" s="120">
        <f>'INFO Luz del Sur'!E206</f>
        <v>0</v>
      </c>
      <c r="L258" s="132" t="str">
        <f>'INFO Luz del Sur'!M206</f>
        <v>PPC16</v>
      </c>
      <c r="M258" s="120" t="str">
        <f>INDEX(RESUMEN!$D$17:$D$5475, MATCH(L258,RESUMEN!$C$17:$C$5475,0))</f>
        <v>POSTE DE CONCRETO ARMADO DE 12/300/150/330</v>
      </c>
      <c r="N258" s="95">
        <f>INDEX(RESUMEN!$G$17:$G$5475, MATCH(L258,RESUMEN!$C$17:$C$5475,0))</f>
        <v>281.68</v>
      </c>
      <c r="O258" s="133">
        <f t="shared" si="75"/>
        <v>0.84299999999999997</v>
      </c>
      <c r="P258" s="134">
        <f t="shared" si="67"/>
        <v>519.13624000000004</v>
      </c>
      <c r="Q258" s="87">
        <v>0</v>
      </c>
      <c r="R258" s="133">
        <f t="shared" si="68"/>
        <v>0.13400000000000001</v>
      </c>
      <c r="S258" s="88">
        <f t="shared" si="69"/>
        <v>5.7970213466666678</v>
      </c>
      <c r="T258" s="132">
        <f t="shared" si="70"/>
        <v>0.183</v>
      </c>
      <c r="U258" s="135">
        <f t="shared" si="71"/>
        <v>1.0608549064400001</v>
      </c>
      <c r="V258" s="88">
        <f t="shared" si="72"/>
        <v>0.35697371299361524</v>
      </c>
      <c r="W258" s="182">
        <f t="shared" si="73"/>
        <v>0.4</v>
      </c>
      <c r="X258" s="133">
        <f>'INFO Luz del Sur'!N206</f>
        <v>1</v>
      </c>
      <c r="Y258" s="135">
        <f t="shared" si="76"/>
        <v>0.4</v>
      </c>
    </row>
    <row r="259" spans="1:25" x14ac:dyDescent="0.25">
      <c r="A259" s="97">
        <f>'INFO Luz del Sur'!A207</f>
        <v>201</v>
      </c>
      <c r="B259" s="98" t="s">
        <v>8151</v>
      </c>
      <c r="C259" s="131" t="str">
        <f>'INFO Luz del Sur'!K207</f>
        <v>Poste</v>
      </c>
      <c r="D259" s="120" t="str">
        <f>'INFO Luz del Sur'!L207</f>
        <v>Concreto</v>
      </c>
      <c r="E259" s="131">
        <f>'INFO Luz del Sur'!J207</f>
        <v>12</v>
      </c>
      <c r="F259" s="131" t="str">
        <f>'INFO Luz del Sur'!H207</f>
        <v>22.9 KV</v>
      </c>
      <c r="G259" s="148" t="str">
        <f t="shared" si="74"/>
        <v>MT/AT</v>
      </c>
      <c r="H259" s="120" t="str">
        <f>'INFO Luz del Sur'!D207</f>
        <v>Lurigancho</v>
      </c>
      <c r="I259" s="120" t="str">
        <f>'INFO Luz del Sur'!C207</f>
        <v>Lima</v>
      </c>
      <c r="J259" s="120" t="str">
        <f>'INFO Luz del Sur'!B207</f>
        <v>Lima</v>
      </c>
      <c r="K259" s="120">
        <f>'INFO Luz del Sur'!E207</f>
        <v>0</v>
      </c>
      <c r="L259" s="132" t="str">
        <f>'INFO Luz del Sur'!M207</f>
        <v>PPC16</v>
      </c>
      <c r="M259" s="120" t="str">
        <f>INDEX(RESUMEN!$D$17:$D$5475, MATCH(L259,RESUMEN!$C$17:$C$5475,0))</f>
        <v>POSTE DE CONCRETO ARMADO DE 12/300/150/330</v>
      </c>
      <c r="N259" s="95">
        <f>INDEX(RESUMEN!$G$17:$G$5475, MATCH(L259,RESUMEN!$C$17:$C$5475,0))</f>
        <v>281.68</v>
      </c>
      <c r="O259" s="133">
        <f t="shared" si="75"/>
        <v>0.84299999999999997</v>
      </c>
      <c r="P259" s="134">
        <f t="shared" si="67"/>
        <v>519.13624000000004</v>
      </c>
      <c r="Q259" s="87">
        <v>0</v>
      </c>
      <c r="R259" s="133">
        <f t="shared" si="68"/>
        <v>0.13400000000000001</v>
      </c>
      <c r="S259" s="88">
        <f t="shared" si="69"/>
        <v>5.7970213466666678</v>
      </c>
      <c r="T259" s="132">
        <f t="shared" si="70"/>
        <v>0.183</v>
      </c>
      <c r="U259" s="135">
        <f t="shared" si="71"/>
        <v>1.0608549064400001</v>
      </c>
      <c r="V259" s="88">
        <f t="shared" si="72"/>
        <v>0.35697371299361524</v>
      </c>
      <c r="W259" s="182">
        <f t="shared" si="73"/>
        <v>0.4</v>
      </c>
      <c r="X259" s="133">
        <f>'INFO Luz del Sur'!N207</f>
        <v>1</v>
      </c>
      <c r="Y259" s="135">
        <f t="shared" si="76"/>
        <v>0.4</v>
      </c>
    </row>
    <row r="260" spans="1:25" x14ac:dyDescent="0.25">
      <c r="A260" s="97">
        <f>'INFO Luz del Sur'!A208</f>
        <v>202</v>
      </c>
      <c r="B260" s="98" t="s">
        <v>8151</v>
      </c>
      <c r="C260" s="131" t="str">
        <f>'INFO Luz del Sur'!K208</f>
        <v>Poste</v>
      </c>
      <c r="D260" s="120" t="str">
        <f>'INFO Luz del Sur'!L208</f>
        <v>Concreto</v>
      </c>
      <c r="E260" s="131">
        <f>'INFO Luz del Sur'!J208</f>
        <v>12</v>
      </c>
      <c r="F260" s="131" t="str">
        <f>'INFO Luz del Sur'!H208</f>
        <v>22.9 KV</v>
      </c>
      <c r="G260" s="148" t="str">
        <f t="shared" si="74"/>
        <v>MT/AT</v>
      </c>
      <c r="H260" s="120" t="str">
        <f>'INFO Luz del Sur'!D208</f>
        <v>Lurigancho</v>
      </c>
      <c r="I260" s="120" t="str">
        <f>'INFO Luz del Sur'!C208</f>
        <v>Lima</v>
      </c>
      <c r="J260" s="120" t="str">
        <f>'INFO Luz del Sur'!B208</f>
        <v>Lima</v>
      </c>
      <c r="K260" s="120">
        <f>'INFO Luz del Sur'!E208</f>
        <v>0</v>
      </c>
      <c r="L260" s="132" t="str">
        <f>'INFO Luz del Sur'!M208</f>
        <v>PPC16</v>
      </c>
      <c r="M260" s="120" t="str">
        <f>INDEX(RESUMEN!$D$17:$D$5475, MATCH(L260,RESUMEN!$C$17:$C$5475,0))</f>
        <v>POSTE DE CONCRETO ARMADO DE 12/300/150/330</v>
      </c>
      <c r="N260" s="95">
        <f>INDEX(RESUMEN!$G$17:$G$5475, MATCH(L260,RESUMEN!$C$17:$C$5475,0))</f>
        <v>281.68</v>
      </c>
      <c r="O260" s="133">
        <f t="shared" si="75"/>
        <v>0.84299999999999997</v>
      </c>
      <c r="P260" s="134">
        <f t="shared" si="67"/>
        <v>519.13624000000004</v>
      </c>
      <c r="Q260" s="87">
        <v>0</v>
      </c>
      <c r="R260" s="133">
        <f t="shared" si="68"/>
        <v>0.13400000000000001</v>
      </c>
      <c r="S260" s="88">
        <f t="shared" si="69"/>
        <v>5.7970213466666678</v>
      </c>
      <c r="T260" s="132">
        <f t="shared" si="70"/>
        <v>0.183</v>
      </c>
      <c r="U260" s="135">
        <f t="shared" si="71"/>
        <v>1.0608549064400001</v>
      </c>
      <c r="V260" s="88">
        <f t="shared" si="72"/>
        <v>0.35697371299361524</v>
      </c>
      <c r="W260" s="182">
        <f t="shared" si="73"/>
        <v>0.4</v>
      </c>
      <c r="X260" s="133">
        <f>'INFO Luz del Sur'!N208</f>
        <v>1</v>
      </c>
      <c r="Y260" s="135">
        <f t="shared" si="76"/>
        <v>0.4</v>
      </c>
    </row>
    <row r="261" spans="1:25" x14ac:dyDescent="0.25">
      <c r="A261" s="97">
        <f>'INFO Luz del Sur'!A209</f>
        <v>203</v>
      </c>
      <c r="B261" s="98" t="s">
        <v>8151</v>
      </c>
      <c r="C261" s="131" t="str">
        <f>'INFO Luz del Sur'!K209</f>
        <v>Poste</v>
      </c>
      <c r="D261" s="120" t="str">
        <f>'INFO Luz del Sur'!L209</f>
        <v>Concreto</v>
      </c>
      <c r="E261" s="131">
        <f>'INFO Luz del Sur'!J209</f>
        <v>12</v>
      </c>
      <c r="F261" s="131" t="str">
        <f>'INFO Luz del Sur'!H209</f>
        <v>22.9 KV</v>
      </c>
      <c r="G261" s="148" t="str">
        <f t="shared" si="74"/>
        <v>MT/AT</v>
      </c>
      <c r="H261" s="120" t="str">
        <f>'INFO Luz del Sur'!D209</f>
        <v>Lurigancho</v>
      </c>
      <c r="I261" s="120" t="str">
        <f>'INFO Luz del Sur'!C209</f>
        <v>Lima</v>
      </c>
      <c r="J261" s="120" t="str">
        <f>'INFO Luz del Sur'!B209</f>
        <v>Lima</v>
      </c>
      <c r="K261" s="120">
        <f>'INFO Luz del Sur'!E209</f>
        <v>0</v>
      </c>
      <c r="L261" s="132" t="str">
        <f>'INFO Luz del Sur'!M209</f>
        <v>PPC16</v>
      </c>
      <c r="M261" s="120" t="str">
        <f>INDEX(RESUMEN!$D$17:$D$5475, MATCH(L261,RESUMEN!$C$17:$C$5475,0))</f>
        <v>POSTE DE CONCRETO ARMADO DE 12/300/150/330</v>
      </c>
      <c r="N261" s="95">
        <f>INDEX(RESUMEN!$G$17:$G$5475, MATCH(L261,RESUMEN!$C$17:$C$5475,0))</f>
        <v>281.68</v>
      </c>
      <c r="O261" s="133">
        <f t="shared" si="75"/>
        <v>0.84299999999999997</v>
      </c>
      <c r="P261" s="134">
        <f t="shared" si="67"/>
        <v>519.13624000000004</v>
      </c>
      <c r="Q261" s="87">
        <v>0</v>
      </c>
      <c r="R261" s="133">
        <f t="shared" si="68"/>
        <v>0.13400000000000001</v>
      </c>
      <c r="S261" s="88">
        <f t="shared" si="69"/>
        <v>5.7970213466666678</v>
      </c>
      <c r="T261" s="132">
        <f t="shared" si="70"/>
        <v>0.183</v>
      </c>
      <c r="U261" s="135">
        <f t="shared" si="71"/>
        <v>1.0608549064400001</v>
      </c>
      <c r="V261" s="88">
        <f t="shared" si="72"/>
        <v>0.35697371299361524</v>
      </c>
      <c r="W261" s="182">
        <f t="shared" si="73"/>
        <v>0.4</v>
      </c>
      <c r="X261" s="133">
        <f>'INFO Luz del Sur'!N209</f>
        <v>1</v>
      </c>
      <c r="Y261" s="135">
        <f t="shared" si="76"/>
        <v>0.4</v>
      </c>
    </row>
    <row r="262" spans="1:25" x14ac:dyDescent="0.25">
      <c r="A262" s="97">
        <f>'INFO Luz del Sur'!A210</f>
        <v>204</v>
      </c>
      <c r="B262" s="98" t="s">
        <v>8151</v>
      </c>
      <c r="C262" s="131" t="str">
        <f>'INFO Luz del Sur'!K210</f>
        <v>Poste</v>
      </c>
      <c r="D262" s="120" t="str">
        <f>'INFO Luz del Sur'!L210</f>
        <v>Concreto</v>
      </c>
      <c r="E262" s="131">
        <f>'INFO Luz del Sur'!J210</f>
        <v>12</v>
      </c>
      <c r="F262" s="131" t="str">
        <f>'INFO Luz del Sur'!H210</f>
        <v>22.9 KV</v>
      </c>
      <c r="G262" s="148" t="str">
        <f t="shared" si="74"/>
        <v>MT/AT</v>
      </c>
      <c r="H262" s="120" t="str">
        <f>'INFO Luz del Sur'!D210</f>
        <v>Lurigancho</v>
      </c>
      <c r="I262" s="120" t="str">
        <f>'INFO Luz del Sur'!C210</f>
        <v>Lima</v>
      </c>
      <c r="J262" s="120" t="str">
        <f>'INFO Luz del Sur'!B210</f>
        <v>Lima</v>
      </c>
      <c r="K262" s="120">
        <f>'INFO Luz del Sur'!E210</f>
        <v>0</v>
      </c>
      <c r="L262" s="132" t="str">
        <f>'INFO Luz del Sur'!M210</f>
        <v>PPC16</v>
      </c>
      <c r="M262" s="120" t="str">
        <f>INDEX(RESUMEN!$D$17:$D$5475, MATCH(L262,RESUMEN!$C$17:$C$5475,0))</f>
        <v>POSTE DE CONCRETO ARMADO DE 12/300/150/330</v>
      </c>
      <c r="N262" s="95">
        <f>INDEX(RESUMEN!$G$17:$G$5475, MATCH(L262,RESUMEN!$C$17:$C$5475,0))</f>
        <v>281.68</v>
      </c>
      <c r="O262" s="133">
        <f t="shared" si="75"/>
        <v>0.84299999999999997</v>
      </c>
      <c r="P262" s="134">
        <f t="shared" si="67"/>
        <v>519.13624000000004</v>
      </c>
      <c r="Q262" s="87">
        <v>0</v>
      </c>
      <c r="R262" s="133">
        <f t="shared" si="68"/>
        <v>0.13400000000000001</v>
      </c>
      <c r="S262" s="88">
        <f t="shared" si="69"/>
        <v>5.7970213466666678</v>
      </c>
      <c r="T262" s="132">
        <f t="shared" si="70"/>
        <v>0.183</v>
      </c>
      <c r="U262" s="135">
        <f t="shared" si="71"/>
        <v>1.0608549064400001</v>
      </c>
      <c r="V262" s="88">
        <f t="shared" si="72"/>
        <v>0.35697371299361524</v>
      </c>
      <c r="W262" s="182">
        <f t="shared" si="73"/>
        <v>0.4</v>
      </c>
      <c r="X262" s="133">
        <f>'INFO Luz del Sur'!N210</f>
        <v>1</v>
      </c>
      <c r="Y262" s="135">
        <f t="shared" si="76"/>
        <v>0.4</v>
      </c>
    </row>
    <row r="263" spans="1:25" x14ac:dyDescent="0.25">
      <c r="A263" s="97">
        <f>'INFO Luz del Sur'!A211</f>
        <v>205</v>
      </c>
      <c r="B263" s="98" t="s">
        <v>8151</v>
      </c>
      <c r="C263" s="131" t="str">
        <f>'INFO Luz del Sur'!K211</f>
        <v>Poste</v>
      </c>
      <c r="D263" s="120" t="str">
        <f>'INFO Luz del Sur'!L211</f>
        <v>Concreto</v>
      </c>
      <c r="E263" s="131">
        <f>'INFO Luz del Sur'!J211</f>
        <v>12</v>
      </c>
      <c r="F263" s="131" t="str">
        <f>'INFO Luz del Sur'!H211</f>
        <v>22.9 KV</v>
      </c>
      <c r="G263" s="148" t="str">
        <f t="shared" si="74"/>
        <v>MT/AT</v>
      </c>
      <c r="H263" s="120" t="str">
        <f>'INFO Luz del Sur'!D211</f>
        <v>Lurigancho</v>
      </c>
      <c r="I263" s="120" t="str">
        <f>'INFO Luz del Sur'!C211</f>
        <v>Lima</v>
      </c>
      <c r="J263" s="120" t="str">
        <f>'INFO Luz del Sur'!B211</f>
        <v>Lima</v>
      </c>
      <c r="K263" s="120">
        <f>'INFO Luz del Sur'!E211</f>
        <v>0</v>
      </c>
      <c r="L263" s="132" t="str">
        <f>'INFO Luz del Sur'!M211</f>
        <v>PPC16</v>
      </c>
      <c r="M263" s="120" t="str">
        <f>INDEX(RESUMEN!$D$17:$D$5475, MATCH(L263,RESUMEN!$C$17:$C$5475,0))</f>
        <v>POSTE DE CONCRETO ARMADO DE 12/300/150/330</v>
      </c>
      <c r="N263" s="95">
        <f>INDEX(RESUMEN!$G$17:$G$5475, MATCH(L263,RESUMEN!$C$17:$C$5475,0))</f>
        <v>281.68</v>
      </c>
      <c r="O263" s="133">
        <f t="shared" si="75"/>
        <v>0.84299999999999997</v>
      </c>
      <c r="P263" s="134">
        <f t="shared" si="67"/>
        <v>519.13624000000004</v>
      </c>
      <c r="Q263" s="87">
        <v>0</v>
      </c>
      <c r="R263" s="133">
        <f t="shared" si="68"/>
        <v>0.13400000000000001</v>
      </c>
      <c r="S263" s="88">
        <f t="shared" si="69"/>
        <v>5.7970213466666678</v>
      </c>
      <c r="T263" s="132">
        <f t="shared" si="70"/>
        <v>0.183</v>
      </c>
      <c r="U263" s="135">
        <f t="shared" si="71"/>
        <v>1.0608549064400001</v>
      </c>
      <c r="V263" s="88">
        <f t="shared" si="72"/>
        <v>0.35697371299361524</v>
      </c>
      <c r="W263" s="182">
        <f t="shared" si="73"/>
        <v>0.4</v>
      </c>
      <c r="X263" s="133">
        <f>'INFO Luz del Sur'!N211</f>
        <v>1</v>
      </c>
      <c r="Y263" s="135">
        <f t="shared" si="76"/>
        <v>0.4</v>
      </c>
    </row>
    <row r="264" spans="1:25" x14ac:dyDescent="0.25">
      <c r="A264" s="97">
        <f>'INFO Luz del Sur'!A212</f>
        <v>206</v>
      </c>
      <c r="B264" s="98" t="s">
        <v>8151</v>
      </c>
      <c r="C264" s="131" t="str">
        <f>'INFO Luz del Sur'!K212</f>
        <v>Poste</v>
      </c>
      <c r="D264" s="120" t="str">
        <f>'INFO Luz del Sur'!L212</f>
        <v>Concreto</v>
      </c>
      <c r="E264" s="131">
        <f>'INFO Luz del Sur'!J212</f>
        <v>12</v>
      </c>
      <c r="F264" s="131" t="str">
        <f>'INFO Luz del Sur'!H212</f>
        <v>22.9 KV</v>
      </c>
      <c r="G264" s="148" t="str">
        <f t="shared" si="74"/>
        <v>MT/AT</v>
      </c>
      <c r="H264" s="120" t="str">
        <f>'INFO Luz del Sur'!D212</f>
        <v>Lurigancho</v>
      </c>
      <c r="I264" s="120" t="str">
        <f>'INFO Luz del Sur'!C212</f>
        <v>Lima</v>
      </c>
      <c r="J264" s="120" t="str">
        <f>'INFO Luz del Sur'!B212</f>
        <v>Lima</v>
      </c>
      <c r="K264" s="120">
        <f>'INFO Luz del Sur'!E212</f>
        <v>0</v>
      </c>
      <c r="L264" s="132" t="str">
        <f>'INFO Luz del Sur'!M212</f>
        <v>PPC16</v>
      </c>
      <c r="M264" s="120" t="str">
        <f>INDEX(RESUMEN!$D$17:$D$5475, MATCH(L264,RESUMEN!$C$17:$C$5475,0))</f>
        <v>POSTE DE CONCRETO ARMADO DE 12/300/150/330</v>
      </c>
      <c r="N264" s="95">
        <f>INDEX(RESUMEN!$G$17:$G$5475, MATCH(L264,RESUMEN!$C$17:$C$5475,0))</f>
        <v>281.68</v>
      </c>
      <c r="O264" s="133">
        <f t="shared" si="75"/>
        <v>0.84299999999999997</v>
      </c>
      <c r="P264" s="134">
        <f t="shared" si="67"/>
        <v>519.13624000000004</v>
      </c>
      <c r="Q264" s="87">
        <v>0</v>
      </c>
      <c r="R264" s="133">
        <f t="shared" si="68"/>
        <v>0.13400000000000001</v>
      </c>
      <c r="S264" s="88">
        <f t="shared" si="69"/>
        <v>5.7970213466666678</v>
      </c>
      <c r="T264" s="132">
        <f t="shared" si="70"/>
        <v>0.183</v>
      </c>
      <c r="U264" s="135">
        <f t="shared" si="71"/>
        <v>1.0608549064400001</v>
      </c>
      <c r="V264" s="88">
        <f t="shared" si="72"/>
        <v>0.35697371299361524</v>
      </c>
      <c r="W264" s="182">
        <f t="shared" si="73"/>
        <v>0.4</v>
      </c>
      <c r="X264" s="133">
        <f>'INFO Luz del Sur'!N212</f>
        <v>1</v>
      </c>
      <c r="Y264" s="135">
        <f t="shared" si="76"/>
        <v>0.4</v>
      </c>
    </row>
    <row r="265" spans="1:25" x14ac:dyDescent="0.25">
      <c r="A265" s="97">
        <f>'INFO Luz del Sur'!A213</f>
        <v>207</v>
      </c>
      <c r="B265" s="98" t="s">
        <v>8151</v>
      </c>
      <c r="C265" s="131" t="str">
        <f>'INFO Luz del Sur'!K213</f>
        <v>Poste</v>
      </c>
      <c r="D265" s="120" t="str">
        <f>'INFO Luz del Sur'!L213</f>
        <v>Concreto</v>
      </c>
      <c r="E265" s="131">
        <f>'INFO Luz del Sur'!J213</f>
        <v>12</v>
      </c>
      <c r="F265" s="131" t="str">
        <f>'INFO Luz del Sur'!H213</f>
        <v>22.9 KV</v>
      </c>
      <c r="G265" s="148" t="str">
        <f t="shared" si="74"/>
        <v>MT/AT</v>
      </c>
      <c r="H265" s="120" t="str">
        <f>'INFO Luz del Sur'!D213</f>
        <v>Lurigancho</v>
      </c>
      <c r="I265" s="120" t="str">
        <f>'INFO Luz del Sur'!C213</f>
        <v>Lima</v>
      </c>
      <c r="J265" s="120" t="str">
        <f>'INFO Luz del Sur'!B213</f>
        <v>Lima</v>
      </c>
      <c r="K265" s="120">
        <f>'INFO Luz del Sur'!E213</f>
        <v>0</v>
      </c>
      <c r="L265" s="132" t="str">
        <f>'INFO Luz del Sur'!M213</f>
        <v>PPC16</v>
      </c>
      <c r="M265" s="120" t="str">
        <f>INDEX(RESUMEN!$D$17:$D$5475, MATCH(L265,RESUMEN!$C$17:$C$5475,0))</f>
        <v>POSTE DE CONCRETO ARMADO DE 12/300/150/330</v>
      </c>
      <c r="N265" s="95">
        <f>INDEX(RESUMEN!$G$17:$G$5475, MATCH(L265,RESUMEN!$C$17:$C$5475,0))</f>
        <v>281.68</v>
      </c>
      <c r="O265" s="133">
        <f t="shared" si="75"/>
        <v>0.84299999999999997</v>
      </c>
      <c r="P265" s="134">
        <f t="shared" si="67"/>
        <v>519.13624000000004</v>
      </c>
      <c r="Q265" s="87">
        <v>0</v>
      </c>
      <c r="R265" s="133">
        <f t="shared" si="68"/>
        <v>0.13400000000000001</v>
      </c>
      <c r="S265" s="88">
        <f t="shared" si="69"/>
        <v>5.7970213466666678</v>
      </c>
      <c r="T265" s="132">
        <f t="shared" si="70"/>
        <v>0.183</v>
      </c>
      <c r="U265" s="135">
        <f t="shared" si="71"/>
        <v>1.0608549064400001</v>
      </c>
      <c r="V265" s="88">
        <f t="shared" si="72"/>
        <v>0.35697371299361524</v>
      </c>
      <c r="W265" s="182">
        <f t="shared" si="73"/>
        <v>0.4</v>
      </c>
      <c r="X265" s="133">
        <f>'INFO Luz del Sur'!N213</f>
        <v>1</v>
      </c>
      <c r="Y265" s="135">
        <f t="shared" si="76"/>
        <v>0.4</v>
      </c>
    </row>
    <row r="266" spans="1:25" x14ac:dyDescent="0.25">
      <c r="A266" s="97">
        <f>'INFO Luz del Sur'!A214</f>
        <v>208</v>
      </c>
      <c r="B266" s="98" t="s">
        <v>8151</v>
      </c>
      <c r="C266" s="131" t="str">
        <f>'INFO Luz del Sur'!K214</f>
        <v>Poste</v>
      </c>
      <c r="D266" s="120" t="str">
        <f>'INFO Luz del Sur'!L214</f>
        <v>Concreto</v>
      </c>
      <c r="E266" s="131">
        <f>'INFO Luz del Sur'!J214</f>
        <v>12</v>
      </c>
      <c r="F266" s="131" t="str">
        <f>'INFO Luz del Sur'!H214</f>
        <v>22.9 KV</v>
      </c>
      <c r="G266" s="148" t="str">
        <f t="shared" si="74"/>
        <v>MT/AT</v>
      </c>
      <c r="H266" s="120" t="str">
        <f>'INFO Luz del Sur'!D214</f>
        <v>Lurigancho</v>
      </c>
      <c r="I266" s="120" t="str">
        <f>'INFO Luz del Sur'!C214</f>
        <v>Lima</v>
      </c>
      <c r="J266" s="120" t="str">
        <f>'INFO Luz del Sur'!B214</f>
        <v>Lima</v>
      </c>
      <c r="K266" s="120">
        <f>'INFO Luz del Sur'!E214</f>
        <v>0</v>
      </c>
      <c r="L266" s="132" t="str">
        <f>'INFO Luz del Sur'!M214</f>
        <v>PPC16</v>
      </c>
      <c r="M266" s="120" t="str">
        <f>INDEX(RESUMEN!$D$17:$D$5475, MATCH(L266,RESUMEN!$C$17:$C$5475,0))</f>
        <v>POSTE DE CONCRETO ARMADO DE 12/300/150/330</v>
      </c>
      <c r="N266" s="95">
        <f>INDEX(RESUMEN!$G$17:$G$5475, MATCH(L266,RESUMEN!$C$17:$C$5475,0))</f>
        <v>281.68</v>
      </c>
      <c r="O266" s="133">
        <f t="shared" si="75"/>
        <v>0.84299999999999997</v>
      </c>
      <c r="P266" s="134">
        <f t="shared" ref="P266:P329" si="77">N266*(O266+1)</f>
        <v>519.13624000000004</v>
      </c>
      <c r="Q266" s="87">
        <v>0</v>
      </c>
      <c r="R266" s="133">
        <f t="shared" si="68"/>
        <v>0.13400000000000001</v>
      </c>
      <c r="S266" s="88">
        <f t="shared" si="69"/>
        <v>5.7970213466666678</v>
      </c>
      <c r="T266" s="132">
        <f t="shared" si="70"/>
        <v>0.183</v>
      </c>
      <c r="U266" s="135">
        <f t="shared" si="71"/>
        <v>1.0608549064400001</v>
      </c>
      <c r="V266" s="88">
        <f t="shared" si="72"/>
        <v>0.35697371299361524</v>
      </c>
      <c r="W266" s="182">
        <f t="shared" si="73"/>
        <v>0.4</v>
      </c>
      <c r="X266" s="133">
        <f>'INFO Luz del Sur'!N214</f>
        <v>1</v>
      </c>
      <c r="Y266" s="135">
        <f t="shared" si="76"/>
        <v>0.4</v>
      </c>
    </row>
    <row r="267" spans="1:25" x14ac:dyDescent="0.25">
      <c r="A267" s="97">
        <f>'INFO Luz del Sur'!A215</f>
        <v>209</v>
      </c>
      <c r="B267" s="98" t="s">
        <v>8151</v>
      </c>
      <c r="C267" s="131" t="str">
        <f>'INFO Luz del Sur'!K215</f>
        <v>Poste</v>
      </c>
      <c r="D267" s="120" t="str">
        <f>'INFO Luz del Sur'!L215</f>
        <v>Concreto</v>
      </c>
      <c r="E267" s="131">
        <f>'INFO Luz del Sur'!J215</f>
        <v>12</v>
      </c>
      <c r="F267" s="131" t="str">
        <f>'INFO Luz del Sur'!H215</f>
        <v>22.9 KV</v>
      </c>
      <c r="G267" s="148" t="str">
        <f t="shared" si="74"/>
        <v>MT/AT</v>
      </c>
      <c r="H267" s="120" t="str">
        <f>'INFO Luz del Sur'!D215</f>
        <v>Lurigancho</v>
      </c>
      <c r="I267" s="120" t="str">
        <f>'INFO Luz del Sur'!C215</f>
        <v>Lima</v>
      </c>
      <c r="J267" s="120" t="str">
        <f>'INFO Luz del Sur'!B215</f>
        <v>Lima</v>
      </c>
      <c r="K267" s="120">
        <f>'INFO Luz del Sur'!E215</f>
        <v>0</v>
      </c>
      <c r="L267" s="132" t="str">
        <f>'INFO Luz del Sur'!M215</f>
        <v>PPC16</v>
      </c>
      <c r="M267" s="120" t="str">
        <f>INDEX(RESUMEN!$D$17:$D$5475, MATCH(L267,RESUMEN!$C$17:$C$5475,0))</f>
        <v>POSTE DE CONCRETO ARMADO DE 12/300/150/330</v>
      </c>
      <c r="N267" s="95">
        <f>INDEX(RESUMEN!$G$17:$G$5475, MATCH(L267,RESUMEN!$C$17:$C$5475,0))</f>
        <v>281.68</v>
      </c>
      <c r="O267" s="133">
        <f t="shared" si="75"/>
        <v>0.84299999999999997</v>
      </c>
      <c r="P267" s="134">
        <f t="shared" si="77"/>
        <v>519.13624000000004</v>
      </c>
      <c r="Q267" s="87">
        <v>0</v>
      </c>
      <c r="R267" s="133">
        <f t="shared" ref="R267:R330" si="78">IF(G267="BT", ($R$2), ($R$3))</f>
        <v>0.13400000000000001</v>
      </c>
      <c r="S267" s="88">
        <f t="shared" ref="S267:S330" si="79">(P267*R267)/12</f>
        <v>5.7970213466666678</v>
      </c>
      <c r="T267" s="132">
        <f t="shared" ref="T267:T330" si="80">IF(G267="BT", ($T$2), ($T$3))</f>
        <v>0.183</v>
      </c>
      <c r="U267" s="135">
        <f t="shared" ref="U267:U330" si="81">S267*T267</f>
        <v>1.0608549064400001</v>
      </c>
      <c r="V267" s="88">
        <f t="shared" ref="V267:V330" si="82">(U267*(1/3)*(1+$X$2))+Q267</f>
        <v>0.35697371299361524</v>
      </c>
      <c r="W267" s="182">
        <f t="shared" ref="W267:W330" si="83">ROUND(V267,1)</f>
        <v>0.4</v>
      </c>
      <c r="X267" s="133">
        <f>'INFO Luz del Sur'!N215</f>
        <v>1</v>
      </c>
      <c r="Y267" s="135">
        <f t="shared" si="76"/>
        <v>0.4</v>
      </c>
    </row>
    <row r="268" spans="1:25" x14ac:dyDescent="0.25">
      <c r="A268" s="97">
        <f>'INFO Luz del Sur'!A216</f>
        <v>210</v>
      </c>
      <c r="B268" s="98" t="s">
        <v>8151</v>
      </c>
      <c r="C268" s="131" t="str">
        <f>'INFO Luz del Sur'!K216</f>
        <v>Poste</v>
      </c>
      <c r="D268" s="120" t="str">
        <f>'INFO Luz del Sur'!L216</f>
        <v>Concreto</v>
      </c>
      <c r="E268" s="131">
        <f>'INFO Luz del Sur'!J216</f>
        <v>12</v>
      </c>
      <c r="F268" s="131" t="str">
        <f>'INFO Luz del Sur'!H216</f>
        <v>22.9 KV</v>
      </c>
      <c r="G268" s="148" t="str">
        <f t="shared" si="74"/>
        <v>MT/AT</v>
      </c>
      <c r="H268" s="120" t="str">
        <f>'INFO Luz del Sur'!D216</f>
        <v>Lurigancho</v>
      </c>
      <c r="I268" s="120" t="str">
        <f>'INFO Luz del Sur'!C216</f>
        <v>Lima</v>
      </c>
      <c r="J268" s="120" t="str">
        <f>'INFO Luz del Sur'!B216</f>
        <v>Lima</v>
      </c>
      <c r="K268" s="120">
        <f>'INFO Luz del Sur'!E216</f>
        <v>0</v>
      </c>
      <c r="L268" s="132" t="str">
        <f>'INFO Luz del Sur'!M216</f>
        <v>PPC16</v>
      </c>
      <c r="M268" s="120" t="str">
        <f>INDEX(RESUMEN!$D$17:$D$5475, MATCH(L268,RESUMEN!$C$17:$C$5475,0))</f>
        <v>POSTE DE CONCRETO ARMADO DE 12/300/150/330</v>
      </c>
      <c r="N268" s="95">
        <f>INDEX(RESUMEN!$G$17:$G$5475, MATCH(L268,RESUMEN!$C$17:$C$5475,0))</f>
        <v>281.68</v>
      </c>
      <c r="O268" s="133">
        <f t="shared" si="75"/>
        <v>0.84299999999999997</v>
      </c>
      <c r="P268" s="134">
        <f t="shared" si="77"/>
        <v>519.13624000000004</v>
      </c>
      <c r="Q268" s="87">
        <v>0</v>
      </c>
      <c r="R268" s="133">
        <f t="shared" si="78"/>
        <v>0.13400000000000001</v>
      </c>
      <c r="S268" s="88">
        <f t="shared" si="79"/>
        <v>5.7970213466666678</v>
      </c>
      <c r="T268" s="132">
        <f t="shared" si="80"/>
        <v>0.183</v>
      </c>
      <c r="U268" s="135">
        <f t="shared" si="81"/>
        <v>1.0608549064400001</v>
      </c>
      <c r="V268" s="88">
        <f t="shared" si="82"/>
        <v>0.35697371299361524</v>
      </c>
      <c r="W268" s="182">
        <f t="shared" si="83"/>
        <v>0.4</v>
      </c>
      <c r="X268" s="133">
        <f>'INFO Luz del Sur'!N216</f>
        <v>1</v>
      </c>
      <c r="Y268" s="135">
        <f t="shared" si="76"/>
        <v>0.4</v>
      </c>
    </row>
    <row r="269" spans="1:25" x14ac:dyDescent="0.25">
      <c r="A269" s="97">
        <f>'INFO Luz del Sur'!A217</f>
        <v>211</v>
      </c>
      <c r="B269" s="98" t="s">
        <v>8151</v>
      </c>
      <c r="C269" s="131" t="str">
        <f>'INFO Luz del Sur'!K217</f>
        <v>Poste</v>
      </c>
      <c r="D269" s="120" t="str">
        <f>'INFO Luz del Sur'!L217</f>
        <v>Concreto</v>
      </c>
      <c r="E269" s="131">
        <f>'INFO Luz del Sur'!J217</f>
        <v>12</v>
      </c>
      <c r="F269" s="131" t="str">
        <f>'INFO Luz del Sur'!H217</f>
        <v>22.9 KV</v>
      </c>
      <c r="G269" s="148" t="str">
        <f t="shared" si="74"/>
        <v>MT/AT</v>
      </c>
      <c r="H269" s="120" t="str">
        <f>'INFO Luz del Sur'!D217</f>
        <v>Lurigancho</v>
      </c>
      <c r="I269" s="120" t="str">
        <f>'INFO Luz del Sur'!C217</f>
        <v>Lima</v>
      </c>
      <c r="J269" s="120" t="str">
        <f>'INFO Luz del Sur'!B217</f>
        <v>Lima</v>
      </c>
      <c r="K269" s="120">
        <f>'INFO Luz del Sur'!E217</f>
        <v>0</v>
      </c>
      <c r="L269" s="132" t="str">
        <f>'INFO Luz del Sur'!M217</f>
        <v>PPC16</v>
      </c>
      <c r="M269" s="120" t="str">
        <f>INDEX(RESUMEN!$D$17:$D$5475, MATCH(L269,RESUMEN!$C$17:$C$5475,0))</f>
        <v>POSTE DE CONCRETO ARMADO DE 12/300/150/330</v>
      </c>
      <c r="N269" s="95">
        <f>INDEX(RESUMEN!$G$17:$G$5475, MATCH(L269,RESUMEN!$C$17:$C$5475,0))</f>
        <v>281.68</v>
      </c>
      <c r="O269" s="133">
        <f t="shared" si="75"/>
        <v>0.84299999999999997</v>
      </c>
      <c r="P269" s="134">
        <f t="shared" si="77"/>
        <v>519.13624000000004</v>
      </c>
      <c r="Q269" s="87">
        <v>0</v>
      </c>
      <c r="R269" s="133">
        <f t="shared" si="78"/>
        <v>0.13400000000000001</v>
      </c>
      <c r="S269" s="88">
        <f t="shared" si="79"/>
        <v>5.7970213466666678</v>
      </c>
      <c r="T269" s="132">
        <f t="shared" si="80"/>
        <v>0.183</v>
      </c>
      <c r="U269" s="135">
        <f t="shared" si="81"/>
        <v>1.0608549064400001</v>
      </c>
      <c r="V269" s="88">
        <f t="shared" si="82"/>
        <v>0.35697371299361524</v>
      </c>
      <c r="W269" s="182">
        <f t="shared" si="83"/>
        <v>0.4</v>
      </c>
      <c r="X269" s="133">
        <f>'INFO Luz del Sur'!N217</f>
        <v>1</v>
      </c>
      <c r="Y269" s="135">
        <f t="shared" si="76"/>
        <v>0.4</v>
      </c>
    </row>
    <row r="270" spans="1:25" x14ac:dyDescent="0.25">
      <c r="A270" s="97">
        <f>'INFO Luz del Sur'!A218</f>
        <v>212</v>
      </c>
      <c r="B270" s="98" t="s">
        <v>8151</v>
      </c>
      <c r="C270" s="131" t="str">
        <f>'INFO Luz del Sur'!K218</f>
        <v>Poste</v>
      </c>
      <c r="D270" s="120" t="str">
        <f>'INFO Luz del Sur'!L218</f>
        <v>Concreto</v>
      </c>
      <c r="E270" s="131">
        <f>'INFO Luz del Sur'!J218</f>
        <v>12</v>
      </c>
      <c r="F270" s="131" t="str">
        <f>'INFO Luz del Sur'!H218</f>
        <v>22.9 KV</v>
      </c>
      <c r="G270" s="148" t="str">
        <f t="shared" si="74"/>
        <v>MT/AT</v>
      </c>
      <c r="H270" s="120" t="str">
        <f>'INFO Luz del Sur'!D218</f>
        <v>Lurigancho</v>
      </c>
      <c r="I270" s="120" t="str">
        <f>'INFO Luz del Sur'!C218</f>
        <v>Lima</v>
      </c>
      <c r="J270" s="120" t="str">
        <f>'INFO Luz del Sur'!B218</f>
        <v>Lima</v>
      </c>
      <c r="K270" s="120">
        <f>'INFO Luz del Sur'!E218</f>
        <v>0</v>
      </c>
      <c r="L270" s="132" t="str">
        <f>'INFO Luz del Sur'!M218</f>
        <v>PPC16</v>
      </c>
      <c r="M270" s="120" t="str">
        <f>INDEX(RESUMEN!$D$17:$D$5475, MATCH(L270,RESUMEN!$C$17:$C$5475,0))</f>
        <v>POSTE DE CONCRETO ARMADO DE 12/300/150/330</v>
      </c>
      <c r="N270" s="95">
        <f>INDEX(RESUMEN!$G$17:$G$5475, MATCH(L270,RESUMEN!$C$17:$C$5475,0))</f>
        <v>281.68</v>
      </c>
      <c r="O270" s="133">
        <f t="shared" si="75"/>
        <v>0.84299999999999997</v>
      </c>
      <c r="P270" s="134">
        <f t="shared" si="77"/>
        <v>519.13624000000004</v>
      </c>
      <c r="Q270" s="87">
        <v>0</v>
      </c>
      <c r="R270" s="133">
        <f t="shared" si="78"/>
        <v>0.13400000000000001</v>
      </c>
      <c r="S270" s="88">
        <f t="shared" si="79"/>
        <v>5.7970213466666678</v>
      </c>
      <c r="T270" s="132">
        <f t="shared" si="80"/>
        <v>0.183</v>
      </c>
      <c r="U270" s="135">
        <f t="shared" si="81"/>
        <v>1.0608549064400001</v>
      </c>
      <c r="V270" s="88">
        <f t="shared" si="82"/>
        <v>0.35697371299361524</v>
      </c>
      <c r="W270" s="182">
        <f t="shared" si="83"/>
        <v>0.4</v>
      </c>
      <c r="X270" s="133">
        <f>'INFO Luz del Sur'!N218</f>
        <v>1</v>
      </c>
      <c r="Y270" s="135">
        <f t="shared" si="76"/>
        <v>0.4</v>
      </c>
    </row>
    <row r="271" spans="1:25" x14ac:dyDescent="0.25">
      <c r="A271" s="97">
        <f>'INFO Luz del Sur'!A219</f>
        <v>213</v>
      </c>
      <c r="B271" s="98" t="s">
        <v>8151</v>
      </c>
      <c r="C271" s="131" t="str">
        <f>'INFO Luz del Sur'!K219</f>
        <v>Poste</v>
      </c>
      <c r="D271" s="120" t="str">
        <f>'INFO Luz del Sur'!L219</f>
        <v>Concreto</v>
      </c>
      <c r="E271" s="131">
        <f>'INFO Luz del Sur'!J219</f>
        <v>12</v>
      </c>
      <c r="F271" s="131" t="str">
        <f>'INFO Luz del Sur'!H219</f>
        <v>22.9 KV</v>
      </c>
      <c r="G271" s="148" t="str">
        <f t="shared" si="74"/>
        <v>MT/AT</v>
      </c>
      <c r="H271" s="120" t="str">
        <f>'INFO Luz del Sur'!D219</f>
        <v>Lurigancho</v>
      </c>
      <c r="I271" s="120" t="str">
        <f>'INFO Luz del Sur'!C219</f>
        <v>Lima</v>
      </c>
      <c r="J271" s="120" t="str">
        <f>'INFO Luz del Sur'!B219</f>
        <v>Lima</v>
      </c>
      <c r="K271" s="120">
        <f>'INFO Luz del Sur'!E219</f>
        <v>0</v>
      </c>
      <c r="L271" s="132" t="str">
        <f>'INFO Luz del Sur'!M219</f>
        <v>PPC16</v>
      </c>
      <c r="M271" s="120" t="str">
        <f>INDEX(RESUMEN!$D$17:$D$5475, MATCH(L271,RESUMEN!$C$17:$C$5475,0))</f>
        <v>POSTE DE CONCRETO ARMADO DE 12/300/150/330</v>
      </c>
      <c r="N271" s="95">
        <f>INDEX(RESUMEN!$G$17:$G$5475, MATCH(L271,RESUMEN!$C$17:$C$5475,0))</f>
        <v>281.68</v>
      </c>
      <c r="O271" s="133">
        <f t="shared" si="75"/>
        <v>0.84299999999999997</v>
      </c>
      <c r="P271" s="134">
        <f t="shared" si="77"/>
        <v>519.13624000000004</v>
      </c>
      <c r="Q271" s="87">
        <v>0</v>
      </c>
      <c r="R271" s="133">
        <f t="shared" si="78"/>
        <v>0.13400000000000001</v>
      </c>
      <c r="S271" s="88">
        <f t="shared" si="79"/>
        <v>5.7970213466666678</v>
      </c>
      <c r="T271" s="132">
        <f t="shared" si="80"/>
        <v>0.183</v>
      </c>
      <c r="U271" s="135">
        <f t="shared" si="81"/>
        <v>1.0608549064400001</v>
      </c>
      <c r="V271" s="88">
        <f t="shared" si="82"/>
        <v>0.35697371299361524</v>
      </c>
      <c r="W271" s="182">
        <f t="shared" si="83"/>
        <v>0.4</v>
      </c>
      <c r="X271" s="133">
        <f>'INFO Luz del Sur'!N219</f>
        <v>1</v>
      </c>
      <c r="Y271" s="135">
        <f t="shared" si="76"/>
        <v>0.4</v>
      </c>
    </row>
    <row r="272" spans="1:25" x14ac:dyDescent="0.25">
      <c r="A272" s="97">
        <f>'INFO Luz del Sur'!A220</f>
        <v>214</v>
      </c>
      <c r="B272" s="98" t="s">
        <v>8151</v>
      </c>
      <c r="C272" s="131" t="str">
        <f>'INFO Luz del Sur'!K220</f>
        <v>Poste</v>
      </c>
      <c r="D272" s="120" t="str">
        <f>'INFO Luz del Sur'!L220</f>
        <v>Madera</v>
      </c>
      <c r="E272" s="131">
        <f>'INFO Luz del Sur'!J220</f>
        <v>14</v>
      </c>
      <c r="F272" s="131" t="str">
        <f>'INFO Luz del Sur'!H220</f>
        <v>22.9 KV</v>
      </c>
      <c r="G272" s="148" t="str">
        <f t="shared" si="74"/>
        <v>MT/AT</v>
      </c>
      <c r="H272" s="120" t="str">
        <f>'INFO Luz del Sur'!D220</f>
        <v>Lurigancho</v>
      </c>
      <c r="I272" s="120" t="str">
        <f>'INFO Luz del Sur'!C220</f>
        <v>Lima</v>
      </c>
      <c r="J272" s="120" t="str">
        <f>'INFO Luz del Sur'!B220</f>
        <v>Lima</v>
      </c>
      <c r="K272" s="120">
        <f>'INFO Luz del Sur'!E220</f>
        <v>0</v>
      </c>
      <c r="L272" s="132" t="str">
        <f>'INFO Luz del Sur'!M220</f>
        <v>PPM29</v>
      </c>
      <c r="M272" s="120" t="str">
        <f>INDEX(RESUMEN!$D$17:$D$5475, MATCH(L272,RESUMEN!$C$17:$C$5475,0))</f>
        <v>POSTE DE MADERA TRATADA DE 15 mts. CL.7</v>
      </c>
      <c r="N272" s="95">
        <f>INDEX(RESUMEN!$G$17:$G$5475, MATCH(L272,RESUMEN!$C$17:$C$5475,0))</f>
        <v>215.37</v>
      </c>
      <c r="O272" s="133">
        <f t="shared" si="75"/>
        <v>0.84299999999999997</v>
      </c>
      <c r="P272" s="134">
        <f t="shared" si="77"/>
        <v>396.92691000000002</v>
      </c>
      <c r="Q272" s="87">
        <v>0</v>
      </c>
      <c r="R272" s="133">
        <f t="shared" si="78"/>
        <v>0.13400000000000001</v>
      </c>
      <c r="S272" s="88">
        <f t="shared" si="79"/>
        <v>4.4323504950000006</v>
      </c>
      <c r="T272" s="132">
        <f t="shared" si="80"/>
        <v>0.183</v>
      </c>
      <c r="U272" s="135">
        <f t="shared" si="81"/>
        <v>0.81112014058500004</v>
      </c>
      <c r="V272" s="88">
        <f t="shared" si="82"/>
        <v>0.27293889721469367</v>
      </c>
      <c r="W272" s="182">
        <f t="shared" si="83"/>
        <v>0.3</v>
      </c>
      <c r="X272" s="133">
        <f>'INFO Luz del Sur'!N220</f>
        <v>1</v>
      </c>
      <c r="Y272" s="135">
        <f t="shared" si="76"/>
        <v>0.3</v>
      </c>
    </row>
    <row r="273" spans="1:25" x14ac:dyDescent="0.25">
      <c r="A273" s="97">
        <f>'INFO Luz del Sur'!A221</f>
        <v>215</v>
      </c>
      <c r="B273" s="98" t="s">
        <v>8151</v>
      </c>
      <c r="C273" s="131" t="str">
        <f>'INFO Luz del Sur'!K221</f>
        <v>Poste</v>
      </c>
      <c r="D273" s="120" t="str">
        <f>'INFO Luz del Sur'!L221</f>
        <v>Concreto</v>
      </c>
      <c r="E273" s="131">
        <f>'INFO Luz del Sur'!J221</f>
        <v>13</v>
      </c>
      <c r="F273" s="131" t="str">
        <f>'INFO Luz del Sur'!H221</f>
        <v>10 KV</v>
      </c>
      <c r="G273" s="148" t="str">
        <f t="shared" si="74"/>
        <v>MT/AT</v>
      </c>
      <c r="H273" s="120" t="str">
        <f>'INFO Luz del Sur'!D221</f>
        <v>Lurigancho</v>
      </c>
      <c r="I273" s="120" t="str">
        <f>'INFO Luz del Sur'!C221</f>
        <v>Lima</v>
      </c>
      <c r="J273" s="120" t="str">
        <f>'INFO Luz del Sur'!B221</f>
        <v>Lima</v>
      </c>
      <c r="K273" s="120">
        <f>'INFO Luz del Sur'!E221</f>
        <v>0</v>
      </c>
      <c r="L273" s="132" t="str">
        <f>'INFO Luz del Sur'!M221</f>
        <v>PPC20</v>
      </c>
      <c r="M273" s="120" t="str">
        <f>INDEX(RESUMEN!$D$17:$D$5475, MATCH(L273,RESUMEN!$C$17:$C$5475,0))</f>
        <v>POSTE DE CONCRETO ARMADO DE 13/400/150/345</v>
      </c>
      <c r="N273" s="95">
        <f>INDEX(RESUMEN!$G$17:$G$5475, MATCH(L273,RESUMEN!$C$17:$C$5475,0))</f>
        <v>364.69</v>
      </c>
      <c r="O273" s="133">
        <f t="shared" si="75"/>
        <v>0.84299999999999997</v>
      </c>
      <c r="P273" s="134">
        <f t="shared" si="77"/>
        <v>672.12366999999995</v>
      </c>
      <c r="Q273" s="87">
        <v>0</v>
      </c>
      <c r="R273" s="133">
        <f t="shared" si="78"/>
        <v>0.13400000000000001</v>
      </c>
      <c r="S273" s="88">
        <f t="shared" si="79"/>
        <v>7.5053809816666659</v>
      </c>
      <c r="T273" s="132">
        <f t="shared" si="80"/>
        <v>0.183</v>
      </c>
      <c r="U273" s="135">
        <f t="shared" si="81"/>
        <v>1.3734847196449997</v>
      </c>
      <c r="V273" s="88">
        <f t="shared" si="82"/>
        <v>0.46217247724950827</v>
      </c>
      <c r="W273" s="182">
        <f t="shared" si="83"/>
        <v>0.5</v>
      </c>
      <c r="X273" s="133">
        <f>'INFO Luz del Sur'!N221</f>
        <v>1</v>
      </c>
      <c r="Y273" s="135">
        <f t="shared" si="76"/>
        <v>0.5</v>
      </c>
    </row>
    <row r="274" spans="1:25" x14ac:dyDescent="0.25">
      <c r="A274" s="97">
        <f>'INFO Luz del Sur'!A222</f>
        <v>216</v>
      </c>
      <c r="B274" s="98" t="s">
        <v>8151</v>
      </c>
      <c r="C274" s="131" t="str">
        <f>'INFO Luz del Sur'!K222</f>
        <v>Poste</v>
      </c>
      <c r="D274" s="120" t="str">
        <f>'INFO Luz del Sur'!L222</f>
        <v>Madera</v>
      </c>
      <c r="E274" s="131">
        <f>'INFO Luz del Sur'!J222</f>
        <v>14</v>
      </c>
      <c r="F274" s="131" t="str">
        <f>'INFO Luz del Sur'!H222</f>
        <v>22.9 KV</v>
      </c>
      <c r="G274" s="148" t="str">
        <f t="shared" si="74"/>
        <v>MT/AT</v>
      </c>
      <c r="H274" s="120" t="str">
        <f>'INFO Luz del Sur'!D222</f>
        <v>Lurigancho</v>
      </c>
      <c r="I274" s="120" t="str">
        <f>'INFO Luz del Sur'!C222</f>
        <v>Lima</v>
      </c>
      <c r="J274" s="120" t="str">
        <f>'INFO Luz del Sur'!B222</f>
        <v>Lima</v>
      </c>
      <c r="K274" s="120">
        <f>'INFO Luz del Sur'!E222</f>
        <v>0</v>
      </c>
      <c r="L274" s="132" t="str">
        <f>'INFO Luz del Sur'!M222</f>
        <v>PPM29</v>
      </c>
      <c r="M274" s="120" t="str">
        <f>INDEX(RESUMEN!$D$17:$D$5475, MATCH(L274,RESUMEN!$C$17:$C$5475,0))</f>
        <v>POSTE DE MADERA TRATADA DE 15 mts. CL.7</v>
      </c>
      <c r="N274" s="95">
        <f>INDEX(RESUMEN!$G$17:$G$5475, MATCH(L274,RESUMEN!$C$17:$C$5475,0))</f>
        <v>215.37</v>
      </c>
      <c r="O274" s="133">
        <f t="shared" si="75"/>
        <v>0.84299999999999997</v>
      </c>
      <c r="P274" s="134">
        <f t="shared" si="77"/>
        <v>396.92691000000002</v>
      </c>
      <c r="Q274" s="87">
        <v>0</v>
      </c>
      <c r="R274" s="133">
        <f t="shared" si="78"/>
        <v>0.13400000000000001</v>
      </c>
      <c r="S274" s="88">
        <f t="shared" si="79"/>
        <v>4.4323504950000006</v>
      </c>
      <c r="T274" s="132">
        <f t="shared" si="80"/>
        <v>0.183</v>
      </c>
      <c r="U274" s="135">
        <f t="shared" si="81"/>
        <v>0.81112014058500004</v>
      </c>
      <c r="V274" s="88">
        <f t="shared" si="82"/>
        <v>0.27293889721469367</v>
      </c>
      <c r="W274" s="182">
        <f t="shared" si="83"/>
        <v>0.3</v>
      </c>
      <c r="X274" s="133">
        <f>'INFO Luz del Sur'!N222</f>
        <v>1</v>
      </c>
      <c r="Y274" s="135">
        <f t="shared" si="76"/>
        <v>0.3</v>
      </c>
    </row>
    <row r="275" spans="1:25" x14ac:dyDescent="0.25">
      <c r="A275" s="97">
        <f>'INFO Luz del Sur'!A223</f>
        <v>217</v>
      </c>
      <c r="B275" s="98" t="s">
        <v>8151</v>
      </c>
      <c r="C275" s="131" t="str">
        <f>'INFO Luz del Sur'!K223</f>
        <v>Poste</v>
      </c>
      <c r="D275" s="120" t="str">
        <f>'INFO Luz del Sur'!L223</f>
        <v>Concreto</v>
      </c>
      <c r="E275" s="131">
        <f>'INFO Luz del Sur'!J223</f>
        <v>15</v>
      </c>
      <c r="F275" s="131" t="str">
        <f>'INFO Luz del Sur'!H223</f>
        <v>22.9 KV</v>
      </c>
      <c r="G275" s="148" t="str">
        <f t="shared" si="74"/>
        <v>MT/AT</v>
      </c>
      <c r="H275" s="120" t="str">
        <f>'INFO Luz del Sur'!D223</f>
        <v>Lurigancho</v>
      </c>
      <c r="I275" s="120" t="str">
        <f>'INFO Luz del Sur'!C223</f>
        <v>Lima</v>
      </c>
      <c r="J275" s="120" t="str">
        <f>'INFO Luz del Sur'!B223</f>
        <v>Lima</v>
      </c>
      <c r="K275" s="120">
        <f>'INFO Luz del Sur'!E223</f>
        <v>0</v>
      </c>
      <c r="L275" s="132" t="str">
        <f>'INFO Luz del Sur'!M223</f>
        <v>PPC24</v>
      </c>
      <c r="M275" s="120" t="str">
        <f>INDEX(RESUMEN!$D$17:$D$5475, MATCH(L275,RESUMEN!$C$17:$C$5475,0))</f>
        <v>POSTE DE CONCRETO ARMADO DE 15/400/150/375</v>
      </c>
      <c r="N275" s="95">
        <f>INDEX(RESUMEN!$G$17:$G$5475, MATCH(L275,RESUMEN!$C$17:$C$5475,0))</f>
        <v>476.76</v>
      </c>
      <c r="O275" s="133">
        <f t="shared" si="75"/>
        <v>0.84299999999999997</v>
      </c>
      <c r="P275" s="134">
        <f t="shared" si="77"/>
        <v>878.66867999999999</v>
      </c>
      <c r="Q275" s="87">
        <v>0</v>
      </c>
      <c r="R275" s="133">
        <f t="shared" si="78"/>
        <v>0.13400000000000001</v>
      </c>
      <c r="S275" s="88">
        <f t="shared" si="79"/>
        <v>9.8118002600000001</v>
      </c>
      <c r="T275" s="132">
        <f t="shared" si="80"/>
        <v>0.183</v>
      </c>
      <c r="U275" s="135">
        <f t="shared" si="81"/>
        <v>1.7955594475800001</v>
      </c>
      <c r="V275" s="88">
        <f t="shared" si="82"/>
        <v>0.60419904645994038</v>
      </c>
      <c r="W275" s="182">
        <f t="shared" si="83"/>
        <v>0.6</v>
      </c>
      <c r="X275" s="133">
        <f>'INFO Luz del Sur'!N223</f>
        <v>1</v>
      </c>
      <c r="Y275" s="135">
        <f t="shared" si="76"/>
        <v>0.6</v>
      </c>
    </row>
    <row r="276" spans="1:25" x14ac:dyDescent="0.25">
      <c r="A276" s="97">
        <f>'INFO Luz del Sur'!A224</f>
        <v>218</v>
      </c>
      <c r="B276" s="98" t="s">
        <v>8151</v>
      </c>
      <c r="C276" s="131" t="str">
        <f>'INFO Luz del Sur'!K224</f>
        <v>Poste</v>
      </c>
      <c r="D276" s="120" t="str">
        <f>'INFO Luz del Sur'!L224</f>
        <v>Concreto</v>
      </c>
      <c r="E276" s="131">
        <f>'INFO Luz del Sur'!J224</f>
        <v>15</v>
      </c>
      <c r="F276" s="131" t="str">
        <f>'INFO Luz del Sur'!H224</f>
        <v>22.9 KV</v>
      </c>
      <c r="G276" s="148" t="str">
        <f t="shared" si="74"/>
        <v>MT/AT</v>
      </c>
      <c r="H276" s="120" t="str">
        <f>'INFO Luz del Sur'!D224</f>
        <v>Lurigancho</v>
      </c>
      <c r="I276" s="120" t="str">
        <f>'INFO Luz del Sur'!C224</f>
        <v>Lima</v>
      </c>
      <c r="J276" s="120" t="str">
        <f>'INFO Luz del Sur'!B224</f>
        <v>Lima</v>
      </c>
      <c r="K276" s="120">
        <f>'INFO Luz del Sur'!E224</f>
        <v>0</v>
      </c>
      <c r="L276" s="132" t="str">
        <f>'INFO Luz del Sur'!M224</f>
        <v>PPC24</v>
      </c>
      <c r="M276" s="120" t="str">
        <f>INDEX(RESUMEN!$D$17:$D$5475, MATCH(L276,RESUMEN!$C$17:$C$5475,0))</f>
        <v>POSTE DE CONCRETO ARMADO DE 15/400/150/375</v>
      </c>
      <c r="N276" s="95">
        <f>INDEX(RESUMEN!$G$17:$G$5475, MATCH(L276,RESUMEN!$C$17:$C$5475,0))</f>
        <v>476.76</v>
      </c>
      <c r="O276" s="133">
        <f t="shared" si="75"/>
        <v>0.84299999999999997</v>
      </c>
      <c r="P276" s="134">
        <f t="shared" si="77"/>
        <v>878.66867999999999</v>
      </c>
      <c r="Q276" s="87">
        <v>0</v>
      </c>
      <c r="R276" s="133">
        <f t="shared" si="78"/>
        <v>0.13400000000000001</v>
      </c>
      <c r="S276" s="88">
        <f t="shared" si="79"/>
        <v>9.8118002600000001</v>
      </c>
      <c r="T276" s="132">
        <f t="shared" si="80"/>
        <v>0.183</v>
      </c>
      <c r="U276" s="135">
        <f t="shared" si="81"/>
        <v>1.7955594475800001</v>
      </c>
      <c r="V276" s="88">
        <f t="shared" si="82"/>
        <v>0.60419904645994038</v>
      </c>
      <c r="W276" s="182">
        <f t="shared" si="83"/>
        <v>0.6</v>
      </c>
      <c r="X276" s="133">
        <f>'INFO Luz del Sur'!N224</f>
        <v>1</v>
      </c>
      <c r="Y276" s="135">
        <f t="shared" si="76"/>
        <v>0.6</v>
      </c>
    </row>
    <row r="277" spans="1:25" x14ac:dyDescent="0.25">
      <c r="A277" s="97">
        <f>'INFO Luz del Sur'!A225</f>
        <v>219</v>
      </c>
      <c r="B277" s="98" t="s">
        <v>8151</v>
      </c>
      <c r="C277" s="131" t="str">
        <f>'INFO Luz del Sur'!K225</f>
        <v>Poste</v>
      </c>
      <c r="D277" s="120" t="str">
        <f>'INFO Luz del Sur'!L225</f>
        <v>Concreto</v>
      </c>
      <c r="E277" s="131">
        <f>'INFO Luz del Sur'!J225</f>
        <v>15</v>
      </c>
      <c r="F277" s="131" t="str">
        <f>'INFO Luz del Sur'!H225</f>
        <v>22.9 KV</v>
      </c>
      <c r="G277" s="148" t="str">
        <f t="shared" si="74"/>
        <v>MT/AT</v>
      </c>
      <c r="H277" s="120" t="str">
        <f>'INFO Luz del Sur'!D225</f>
        <v>Lurigancho</v>
      </c>
      <c r="I277" s="120" t="str">
        <f>'INFO Luz del Sur'!C225</f>
        <v>Lima</v>
      </c>
      <c r="J277" s="120" t="str">
        <f>'INFO Luz del Sur'!B225</f>
        <v>Lima</v>
      </c>
      <c r="K277" s="120">
        <f>'INFO Luz del Sur'!E225</f>
        <v>0</v>
      </c>
      <c r="L277" s="132" t="str">
        <f>'INFO Luz del Sur'!M225</f>
        <v>PPC24</v>
      </c>
      <c r="M277" s="120" t="str">
        <f>INDEX(RESUMEN!$D$17:$D$5475, MATCH(L277,RESUMEN!$C$17:$C$5475,0))</f>
        <v>POSTE DE CONCRETO ARMADO DE 15/400/150/375</v>
      </c>
      <c r="N277" s="95">
        <f>INDEX(RESUMEN!$G$17:$G$5475, MATCH(L277,RESUMEN!$C$17:$C$5475,0))</f>
        <v>476.76</v>
      </c>
      <c r="O277" s="133">
        <f t="shared" si="75"/>
        <v>0.84299999999999997</v>
      </c>
      <c r="P277" s="134">
        <f t="shared" si="77"/>
        <v>878.66867999999999</v>
      </c>
      <c r="Q277" s="87">
        <v>0</v>
      </c>
      <c r="R277" s="133">
        <f t="shared" si="78"/>
        <v>0.13400000000000001</v>
      </c>
      <c r="S277" s="88">
        <f t="shared" si="79"/>
        <v>9.8118002600000001</v>
      </c>
      <c r="T277" s="132">
        <f t="shared" si="80"/>
        <v>0.183</v>
      </c>
      <c r="U277" s="135">
        <f t="shared" si="81"/>
        <v>1.7955594475800001</v>
      </c>
      <c r="V277" s="88">
        <f t="shared" si="82"/>
        <v>0.60419904645994038</v>
      </c>
      <c r="W277" s="182">
        <f t="shared" si="83"/>
        <v>0.6</v>
      </c>
      <c r="X277" s="133">
        <f>'INFO Luz del Sur'!N225</f>
        <v>1</v>
      </c>
      <c r="Y277" s="135">
        <f t="shared" si="76"/>
        <v>0.6</v>
      </c>
    </row>
    <row r="278" spans="1:25" x14ac:dyDescent="0.25">
      <c r="A278" s="97">
        <f>'INFO Luz del Sur'!A226</f>
        <v>220</v>
      </c>
      <c r="B278" s="98" t="s">
        <v>8151</v>
      </c>
      <c r="C278" s="131" t="str">
        <f>'INFO Luz del Sur'!K226</f>
        <v>Poste</v>
      </c>
      <c r="D278" s="120" t="str">
        <f>'INFO Luz del Sur'!L226</f>
        <v>Concreto</v>
      </c>
      <c r="E278" s="131">
        <f>'INFO Luz del Sur'!J226</f>
        <v>15</v>
      </c>
      <c r="F278" s="131" t="str">
        <f>'INFO Luz del Sur'!H226</f>
        <v>22.9 KV</v>
      </c>
      <c r="G278" s="148" t="str">
        <f t="shared" si="74"/>
        <v>MT/AT</v>
      </c>
      <c r="H278" s="120" t="str">
        <f>'INFO Luz del Sur'!D226</f>
        <v>Lurigancho</v>
      </c>
      <c r="I278" s="120" t="str">
        <f>'INFO Luz del Sur'!C226</f>
        <v>Lima</v>
      </c>
      <c r="J278" s="120" t="str">
        <f>'INFO Luz del Sur'!B226</f>
        <v>Lima</v>
      </c>
      <c r="K278" s="120">
        <f>'INFO Luz del Sur'!E226</f>
        <v>0</v>
      </c>
      <c r="L278" s="132" t="str">
        <f>'INFO Luz del Sur'!M226</f>
        <v>PPC24</v>
      </c>
      <c r="M278" s="120" t="str">
        <f>INDEX(RESUMEN!$D$17:$D$5475, MATCH(L278,RESUMEN!$C$17:$C$5475,0))</f>
        <v>POSTE DE CONCRETO ARMADO DE 15/400/150/375</v>
      </c>
      <c r="N278" s="95">
        <f>INDEX(RESUMEN!$G$17:$G$5475, MATCH(L278,RESUMEN!$C$17:$C$5475,0))</f>
        <v>476.76</v>
      </c>
      <c r="O278" s="133">
        <f t="shared" si="75"/>
        <v>0.84299999999999997</v>
      </c>
      <c r="P278" s="134">
        <f t="shared" si="77"/>
        <v>878.66867999999999</v>
      </c>
      <c r="Q278" s="87">
        <v>0</v>
      </c>
      <c r="R278" s="133">
        <f t="shared" si="78"/>
        <v>0.13400000000000001</v>
      </c>
      <c r="S278" s="88">
        <f t="shared" si="79"/>
        <v>9.8118002600000001</v>
      </c>
      <c r="T278" s="132">
        <f t="shared" si="80"/>
        <v>0.183</v>
      </c>
      <c r="U278" s="135">
        <f t="shared" si="81"/>
        <v>1.7955594475800001</v>
      </c>
      <c r="V278" s="88">
        <f t="shared" si="82"/>
        <v>0.60419904645994038</v>
      </c>
      <c r="W278" s="182">
        <f t="shared" si="83"/>
        <v>0.6</v>
      </c>
      <c r="X278" s="133">
        <f>'INFO Luz del Sur'!N226</f>
        <v>1</v>
      </c>
      <c r="Y278" s="135">
        <f t="shared" si="76"/>
        <v>0.6</v>
      </c>
    </row>
    <row r="279" spans="1:25" x14ac:dyDescent="0.25">
      <c r="A279" s="97">
        <f>'INFO Luz del Sur'!A227</f>
        <v>221</v>
      </c>
      <c r="B279" s="98" t="s">
        <v>8151</v>
      </c>
      <c r="C279" s="131" t="str">
        <f>'INFO Luz del Sur'!K227</f>
        <v>Poste</v>
      </c>
      <c r="D279" s="120" t="str">
        <f>'INFO Luz del Sur'!L227</f>
        <v>Concreto</v>
      </c>
      <c r="E279" s="131">
        <f>'INFO Luz del Sur'!J227</f>
        <v>15</v>
      </c>
      <c r="F279" s="131" t="str">
        <f>'INFO Luz del Sur'!H227</f>
        <v>22.9 KV</v>
      </c>
      <c r="G279" s="148" t="str">
        <f t="shared" si="74"/>
        <v>MT/AT</v>
      </c>
      <c r="H279" s="120" t="str">
        <f>'INFO Luz del Sur'!D227</f>
        <v>Lurigancho</v>
      </c>
      <c r="I279" s="120" t="str">
        <f>'INFO Luz del Sur'!C227</f>
        <v>Lima</v>
      </c>
      <c r="J279" s="120" t="str">
        <f>'INFO Luz del Sur'!B227</f>
        <v>Lima</v>
      </c>
      <c r="K279" s="120">
        <f>'INFO Luz del Sur'!E227</f>
        <v>0</v>
      </c>
      <c r="L279" s="132" t="str">
        <f>'INFO Luz del Sur'!M227</f>
        <v>PPC24</v>
      </c>
      <c r="M279" s="120" t="str">
        <f>INDEX(RESUMEN!$D$17:$D$5475, MATCH(L279,RESUMEN!$C$17:$C$5475,0))</f>
        <v>POSTE DE CONCRETO ARMADO DE 15/400/150/375</v>
      </c>
      <c r="N279" s="95">
        <f>INDEX(RESUMEN!$G$17:$G$5475, MATCH(L279,RESUMEN!$C$17:$C$5475,0))</f>
        <v>476.76</v>
      </c>
      <c r="O279" s="133">
        <f t="shared" si="75"/>
        <v>0.84299999999999997</v>
      </c>
      <c r="P279" s="134">
        <f t="shared" si="77"/>
        <v>878.66867999999999</v>
      </c>
      <c r="Q279" s="87">
        <v>0</v>
      </c>
      <c r="R279" s="133">
        <f t="shared" si="78"/>
        <v>0.13400000000000001</v>
      </c>
      <c r="S279" s="88">
        <f t="shared" si="79"/>
        <v>9.8118002600000001</v>
      </c>
      <c r="T279" s="132">
        <f t="shared" si="80"/>
        <v>0.183</v>
      </c>
      <c r="U279" s="135">
        <f t="shared" si="81"/>
        <v>1.7955594475800001</v>
      </c>
      <c r="V279" s="88">
        <f t="shared" si="82"/>
        <v>0.60419904645994038</v>
      </c>
      <c r="W279" s="182">
        <f t="shared" si="83"/>
        <v>0.6</v>
      </c>
      <c r="X279" s="133">
        <f>'INFO Luz del Sur'!N227</f>
        <v>1</v>
      </c>
      <c r="Y279" s="135">
        <f t="shared" si="76"/>
        <v>0.6</v>
      </c>
    </row>
    <row r="280" spans="1:25" x14ac:dyDescent="0.25">
      <c r="A280" s="97">
        <f>'INFO Luz del Sur'!A228</f>
        <v>222</v>
      </c>
      <c r="B280" s="98" t="s">
        <v>8151</v>
      </c>
      <c r="C280" s="131" t="str">
        <f>'INFO Luz del Sur'!K228</f>
        <v>Poste</v>
      </c>
      <c r="D280" s="120" t="str">
        <f>'INFO Luz del Sur'!L228</f>
        <v>Concreto</v>
      </c>
      <c r="E280" s="131">
        <f>'INFO Luz del Sur'!J228</f>
        <v>15</v>
      </c>
      <c r="F280" s="131" t="str">
        <f>'INFO Luz del Sur'!H228</f>
        <v>22.9 KV</v>
      </c>
      <c r="G280" s="148" t="str">
        <f t="shared" si="74"/>
        <v>MT/AT</v>
      </c>
      <c r="H280" s="120" t="str">
        <f>'INFO Luz del Sur'!D228</f>
        <v>Chaclacayo</v>
      </c>
      <c r="I280" s="120" t="str">
        <f>'INFO Luz del Sur'!C228</f>
        <v>Lima</v>
      </c>
      <c r="J280" s="120" t="str">
        <f>'INFO Luz del Sur'!B228</f>
        <v>Lima</v>
      </c>
      <c r="K280" s="120">
        <f>'INFO Luz del Sur'!E228</f>
        <v>0</v>
      </c>
      <c r="L280" s="132" t="str">
        <f>'INFO Luz del Sur'!M228</f>
        <v>PPC24</v>
      </c>
      <c r="M280" s="120" t="str">
        <f>INDEX(RESUMEN!$D$17:$D$5475, MATCH(L280,RESUMEN!$C$17:$C$5475,0))</f>
        <v>POSTE DE CONCRETO ARMADO DE 15/400/150/375</v>
      </c>
      <c r="N280" s="95">
        <f>INDEX(RESUMEN!$G$17:$G$5475, MATCH(L280,RESUMEN!$C$17:$C$5475,0))</f>
        <v>476.76</v>
      </c>
      <c r="O280" s="133">
        <f t="shared" si="75"/>
        <v>0.84299999999999997</v>
      </c>
      <c r="P280" s="134">
        <f t="shared" si="77"/>
        <v>878.66867999999999</v>
      </c>
      <c r="Q280" s="87">
        <v>0</v>
      </c>
      <c r="R280" s="133">
        <f t="shared" si="78"/>
        <v>0.13400000000000001</v>
      </c>
      <c r="S280" s="88">
        <f t="shared" si="79"/>
        <v>9.8118002600000001</v>
      </c>
      <c r="T280" s="132">
        <f t="shared" si="80"/>
        <v>0.183</v>
      </c>
      <c r="U280" s="135">
        <f t="shared" si="81"/>
        <v>1.7955594475800001</v>
      </c>
      <c r="V280" s="88">
        <f t="shared" si="82"/>
        <v>0.60419904645994038</v>
      </c>
      <c r="W280" s="182">
        <f t="shared" si="83"/>
        <v>0.6</v>
      </c>
      <c r="X280" s="133">
        <f>'INFO Luz del Sur'!N228</f>
        <v>1</v>
      </c>
      <c r="Y280" s="135">
        <f t="shared" si="76"/>
        <v>0.6</v>
      </c>
    </row>
    <row r="281" spans="1:25" x14ac:dyDescent="0.25">
      <c r="A281" s="97">
        <f>'INFO Luz del Sur'!A229</f>
        <v>223</v>
      </c>
      <c r="B281" s="98" t="s">
        <v>8151</v>
      </c>
      <c r="C281" s="131" t="str">
        <f>'INFO Luz del Sur'!K229</f>
        <v>Poste</v>
      </c>
      <c r="D281" s="120" t="str">
        <f>'INFO Luz del Sur'!L229</f>
        <v>Madera</v>
      </c>
      <c r="E281" s="131">
        <f>'INFO Luz del Sur'!J229</f>
        <v>13</v>
      </c>
      <c r="F281" s="131" t="str">
        <f>'INFO Luz del Sur'!H229</f>
        <v>22.9 KV</v>
      </c>
      <c r="G281" s="148" t="str">
        <f t="shared" si="74"/>
        <v>MT/AT</v>
      </c>
      <c r="H281" s="120" t="str">
        <f>'INFO Luz del Sur'!D229</f>
        <v>Chaclacayo</v>
      </c>
      <c r="I281" s="120" t="str">
        <f>'INFO Luz del Sur'!C229</f>
        <v>Lima</v>
      </c>
      <c r="J281" s="120" t="str">
        <f>'INFO Luz del Sur'!B229</f>
        <v>Lima</v>
      </c>
      <c r="K281" s="120">
        <f>'INFO Luz del Sur'!E229</f>
        <v>0</v>
      </c>
      <c r="L281" s="132" t="str">
        <f>'INFO Luz del Sur'!M229</f>
        <v>PPM25</v>
      </c>
      <c r="M281" s="120" t="str">
        <f>INDEX(RESUMEN!$D$17:$D$5475, MATCH(L281,RESUMEN!$C$17:$C$5475,0))</f>
        <v>POSTE DE MADERA TRATADA DE 13 mts. CL.6</v>
      </c>
      <c r="N281" s="95">
        <f>INDEX(RESUMEN!$G$17:$G$5475, MATCH(L281,RESUMEN!$C$17:$C$5475,0))</f>
        <v>187.56</v>
      </c>
      <c r="O281" s="133">
        <f t="shared" si="75"/>
        <v>0.84299999999999997</v>
      </c>
      <c r="P281" s="134">
        <f t="shared" si="77"/>
        <v>345.67308000000003</v>
      </c>
      <c r="Q281" s="87">
        <v>0</v>
      </c>
      <c r="R281" s="133">
        <f t="shared" si="78"/>
        <v>0.13400000000000001</v>
      </c>
      <c r="S281" s="88">
        <f t="shared" si="79"/>
        <v>3.8600160600000009</v>
      </c>
      <c r="T281" s="132">
        <f t="shared" si="80"/>
        <v>0.183</v>
      </c>
      <c r="U281" s="135">
        <f t="shared" si="81"/>
        <v>0.70638293898000015</v>
      </c>
      <c r="V281" s="88">
        <f t="shared" si="82"/>
        <v>0.23769522014016786</v>
      </c>
      <c r="W281" s="182">
        <f t="shared" si="83"/>
        <v>0.2</v>
      </c>
      <c r="X281" s="133">
        <f>'INFO Luz del Sur'!N229</f>
        <v>1</v>
      </c>
      <c r="Y281" s="135">
        <f t="shared" si="76"/>
        <v>0.2</v>
      </c>
    </row>
    <row r="282" spans="1:25" x14ac:dyDescent="0.25">
      <c r="A282" s="97">
        <f>'INFO Luz del Sur'!A230</f>
        <v>224</v>
      </c>
      <c r="B282" s="98" t="s">
        <v>8151</v>
      </c>
      <c r="C282" s="131" t="str">
        <f>'INFO Luz del Sur'!K230</f>
        <v>Poste</v>
      </c>
      <c r="D282" s="120" t="str">
        <f>'INFO Luz del Sur'!L230</f>
        <v>Madera</v>
      </c>
      <c r="E282" s="131">
        <f>'INFO Luz del Sur'!J230</f>
        <v>13</v>
      </c>
      <c r="F282" s="131" t="str">
        <f>'INFO Luz del Sur'!H230</f>
        <v>22.9 KV</v>
      </c>
      <c r="G282" s="148" t="str">
        <f t="shared" si="74"/>
        <v>MT/AT</v>
      </c>
      <c r="H282" s="120" t="str">
        <f>'INFO Luz del Sur'!D230</f>
        <v>Chaclacayo</v>
      </c>
      <c r="I282" s="120" t="str">
        <f>'INFO Luz del Sur'!C230</f>
        <v>Lima</v>
      </c>
      <c r="J282" s="120" t="str">
        <f>'INFO Luz del Sur'!B230</f>
        <v>Lima</v>
      </c>
      <c r="K282" s="120">
        <f>'INFO Luz del Sur'!E230</f>
        <v>0</v>
      </c>
      <c r="L282" s="132" t="str">
        <f>'INFO Luz del Sur'!M230</f>
        <v>PPM25</v>
      </c>
      <c r="M282" s="120" t="str">
        <f>INDEX(RESUMEN!$D$17:$D$5475, MATCH(L282,RESUMEN!$C$17:$C$5475,0))</f>
        <v>POSTE DE MADERA TRATADA DE 13 mts. CL.6</v>
      </c>
      <c r="N282" s="95">
        <f>INDEX(RESUMEN!$G$17:$G$5475, MATCH(L282,RESUMEN!$C$17:$C$5475,0))</f>
        <v>187.56</v>
      </c>
      <c r="O282" s="133">
        <f t="shared" si="75"/>
        <v>0.84299999999999997</v>
      </c>
      <c r="P282" s="134">
        <f t="shared" si="77"/>
        <v>345.67308000000003</v>
      </c>
      <c r="Q282" s="87">
        <v>0</v>
      </c>
      <c r="R282" s="133">
        <f t="shared" si="78"/>
        <v>0.13400000000000001</v>
      </c>
      <c r="S282" s="88">
        <f t="shared" si="79"/>
        <v>3.8600160600000009</v>
      </c>
      <c r="T282" s="132">
        <f t="shared" si="80"/>
        <v>0.183</v>
      </c>
      <c r="U282" s="135">
        <f t="shared" si="81"/>
        <v>0.70638293898000015</v>
      </c>
      <c r="V282" s="88">
        <f t="shared" si="82"/>
        <v>0.23769522014016786</v>
      </c>
      <c r="W282" s="182">
        <f t="shared" si="83"/>
        <v>0.2</v>
      </c>
      <c r="X282" s="133">
        <f>'INFO Luz del Sur'!N230</f>
        <v>1</v>
      </c>
      <c r="Y282" s="135">
        <f t="shared" si="76"/>
        <v>0.2</v>
      </c>
    </row>
    <row r="283" spans="1:25" x14ac:dyDescent="0.25">
      <c r="A283" s="97">
        <f>'INFO Luz del Sur'!A231</f>
        <v>225</v>
      </c>
      <c r="B283" s="98" t="s">
        <v>8151</v>
      </c>
      <c r="C283" s="131" t="str">
        <f>'INFO Luz del Sur'!K231</f>
        <v>Poste</v>
      </c>
      <c r="D283" s="120" t="str">
        <f>'INFO Luz del Sur'!L231</f>
        <v>Madera</v>
      </c>
      <c r="E283" s="131">
        <f>'INFO Luz del Sur'!J231</f>
        <v>13</v>
      </c>
      <c r="F283" s="131" t="str">
        <f>'INFO Luz del Sur'!H231</f>
        <v>22.9 KV</v>
      </c>
      <c r="G283" s="148" t="str">
        <f t="shared" si="74"/>
        <v>MT/AT</v>
      </c>
      <c r="H283" s="120" t="str">
        <f>'INFO Luz del Sur'!D231</f>
        <v>Chaclacayo</v>
      </c>
      <c r="I283" s="120" t="str">
        <f>'INFO Luz del Sur'!C231</f>
        <v>Lima</v>
      </c>
      <c r="J283" s="120" t="str">
        <f>'INFO Luz del Sur'!B231</f>
        <v>Lima</v>
      </c>
      <c r="K283" s="120">
        <f>'INFO Luz del Sur'!E231</f>
        <v>0</v>
      </c>
      <c r="L283" s="132" t="str">
        <f>'INFO Luz del Sur'!M231</f>
        <v>PPM25</v>
      </c>
      <c r="M283" s="120" t="str">
        <f>INDEX(RESUMEN!$D$17:$D$5475, MATCH(L283,RESUMEN!$C$17:$C$5475,0))</f>
        <v>POSTE DE MADERA TRATADA DE 13 mts. CL.6</v>
      </c>
      <c r="N283" s="95">
        <f>INDEX(RESUMEN!$G$17:$G$5475, MATCH(L283,RESUMEN!$C$17:$C$5475,0))</f>
        <v>187.56</v>
      </c>
      <c r="O283" s="133">
        <f t="shared" si="75"/>
        <v>0.84299999999999997</v>
      </c>
      <c r="P283" s="134">
        <f t="shared" si="77"/>
        <v>345.67308000000003</v>
      </c>
      <c r="Q283" s="87">
        <v>0</v>
      </c>
      <c r="R283" s="133">
        <f t="shared" si="78"/>
        <v>0.13400000000000001</v>
      </c>
      <c r="S283" s="88">
        <f t="shared" si="79"/>
        <v>3.8600160600000009</v>
      </c>
      <c r="T283" s="132">
        <f t="shared" si="80"/>
        <v>0.183</v>
      </c>
      <c r="U283" s="135">
        <f t="shared" si="81"/>
        <v>0.70638293898000015</v>
      </c>
      <c r="V283" s="88">
        <f t="shared" si="82"/>
        <v>0.23769522014016786</v>
      </c>
      <c r="W283" s="182">
        <f t="shared" si="83"/>
        <v>0.2</v>
      </c>
      <c r="X283" s="133">
        <f>'INFO Luz del Sur'!N231</f>
        <v>1</v>
      </c>
      <c r="Y283" s="135">
        <f t="shared" si="76"/>
        <v>0.2</v>
      </c>
    </row>
    <row r="284" spans="1:25" x14ac:dyDescent="0.25">
      <c r="A284" s="97">
        <f>'INFO Luz del Sur'!A232</f>
        <v>226</v>
      </c>
      <c r="B284" s="98" t="s">
        <v>8151</v>
      </c>
      <c r="C284" s="131" t="str">
        <f>'INFO Luz del Sur'!K232</f>
        <v>Poste</v>
      </c>
      <c r="D284" s="120" t="str">
        <f>'INFO Luz del Sur'!L232</f>
        <v>Madera</v>
      </c>
      <c r="E284" s="131">
        <f>'INFO Luz del Sur'!J232</f>
        <v>13</v>
      </c>
      <c r="F284" s="131" t="str">
        <f>'INFO Luz del Sur'!H232</f>
        <v>22.9 KV</v>
      </c>
      <c r="G284" s="148" t="str">
        <f t="shared" si="74"/>
        <v>MT/AT</v>
      </c>
      <c r="H284" s="120" t="str">
        <f>'INFO Luz del Sur'!D232</f>
        <v>Chaclacayo</v>
      </c>
      <c r="I284" s="120" t="str">
        <f>'INFO Luz del Sur'!C232</f>
        <v>Lima</v>
      </c>
      <c r="J284" s="120" t="str">
        <f>'INFO Luz del Sur'!B232</f>
        <v>Lima</v>
      </c>
      <c r="K284" s="120">
        <f>'INFO Luz del Sur'!E232</f>
        <v>0</v>
      </c>
      <c r="L284" s="132" t="str">
        <f>'INFO Luz del Sur'!M232</f>
        <v>PPM25</v>
      </c>
      <c r="M284" s="120" t="str">
        <f>INDEX(RESUMEN!$D$17:$D$5475, MATCH(L284,RESUMEN!$C$17:$C$5475,0))</f>
        <v>POSTE DE MADERA TRATADA DE 13 mts. CL.6</v>
      </c>
      <c r="N284" s="95">
        <f>INDEX(RESUMEN!$G$17:$G$5475, MATCH(L284,RESUMEN!$C$17:$C$5475,0))</f>
        <v>187.56</v>
      </c>
      <c r="O284" s="133">
        <f t="shared" si="75"/>
        <v>0.84299999999999997</v>
      </c>
      <c r="P284" s="134">
        <f t="shared" si="77"/>
        <v>345.67308000000003</v>
      </c>
      <c r="Q284" s="87">
        <v>0</v>
      </c>
      <c r="R284" s="133">
        <f t="shared" si="78"/>
        <v>0.13400000000000001</v>
      </c>
      <c r="S284" s="88">
        <f t="shared" si="79"/>
        <v>3.8600160600000009</v>
      </c>
      <c r="T284" s="132">
        <f t="shared" si="80"/>
        <v>0.183</v>
      </c>
      <c r="U284" s="135">
        <f t="shared" si="81"/>
        <v>0.70638293898000015</v>
      </c>
      <c r="V284" s="88">
        <f t="shared" si="82"/>
        <v>0.23769522014016786</v>
      </c>
      <c r="W284" s="182">
        <f t="shared" si="83"/>
        <v>0.2</v>
      </c>
      <c r="X284" s="133">
        <f>'INFO Luz del Sur'!N232</f>
        <v>1</v>
      </c>
      <c r="Y284" s="135">
        <f t="shared" si="76"/>
        <v>0.2</v>
      </c>
    </row>
    <row r="285" spans="1:25" x14ac:dyDescent="0.25">
      <c r="A285" s="97">
        <f>'INFO Luz del Sur'!A233</f>
        <v>227</v>
      </c>
      <c r="B285" s="98" t="s">
        <v>8151</v>
      </c>
      <c r="C285" s="131" t="str">
        <f>'INFO Luz del Sur'!K233</f>
        <v>Poste</v>
      </c>
      <c r="D285" s="120" t="str">
        <f>'INFO Luz del Sur'!L233</f>
        <v>Madera</v>
      </c>
      <c r="E285" s="131">
        <f>'INFO Luz del Sur'!J233</f>
        <v>13</v>
      </c>
      <c r="F285" s="131" t="str">
        <f>'INFO Luz del Sur'!H233</f>
        <v>22.9 KV</v>
      </c>
      <c r="G285" s="148" t="str">
        <f t="shared" si="74"/>
        <v>MT/AT</v>
      </c>
      <c r="H285" s="120" t="str">
        <f>'INFO Luz del Sur'!D233</f>
        <v>Chaclacayo</v>
      </c>
      <c r="I285" s="120" t="str">
        <f>'INFO Luz del Sur'!C233</f>
        <v>Lima</v>
      </c>
      <c r="J285" s="120" t="str">
        <f>'INFO Luz del Sur'!B233</f>
        <v>Lima</v>
      </c>
      <c r="K285" s="120">
        <f>'INFO Luz del Sur'!E233</f>
        <v>0</v>
      </c>
      <c r="L285" s="132" t="str">
        <f>'INFO Luz del Sur'!M233</f>
        <v>PPM25</v>
      </c>
      <c r="M285" s="120" t="str">
        <f>INDEX(RESUMEN!$D$17:$D$5475, MATCH(L285,RESUMEN!$C$17:$C$5475,0))</f>
        <v>POSTE DE MADERA TRATADA DE 13 mts. CL.6</v>
      </c>
      <c r="N285" s="95">
        <f>INDEX(RESUMEN!$G$17:$G$5475, MATCH(L285,RESUMEN!$C$17:$C$5475,0))</f>
        <v>187.56</v>
      </c>
      <c r="O285" s="133">
        <f t="shared" si="75"/>
        <v>0.84299999999999997</v>
      </c>
      <c r="P285" s="134">
        <f t="shared" si="77"/>
        <v>345.67308000000003</v>
      </c>
      <c r="Q285" s="87">
        <v>0</v>
      </c>
      <c r="R285" s="133">
        <f t="shared" si="78"/>
        <v>0.13400000000000001</v>
      </c>
      <c r="S285" s="88">
        <f t="shared" si="79"/>
        <v>3.8600160600000009</v>
      </c>
      <c r="T285" s="132">
        <f t="shared" si="80"/>
        <v>0.183</v>
      </c>
      <c r="U285" s="135">
        <f t="shared" si="81"/>
        <v>0.70638293898000015</v>
      </c>
      <c r="V285" s="88">
        <f t="shared" si="82"/>
        <v>0.23769522014016786</v>
      </c>
      <c r="W285" s="182">
        <f t="shared" si="83"/>
        <v>0.2</v>
      </c>
      <c r="X285" s="133">
        <f>'INFO Luz del Sur'!N233</f>
        <v>1</v>
      </c>
      <c r="Y285" s="135">
        <f t="shared" si="76"/>
        <v>0.2</v>
      </c>
    </row>
    <row r="286" spans="1:25" x14ac:dyDescent="0.25">
      <c r="A286" s="97">
        <f>'INFO Luz del Sur'!A234</f>
        <v>228</v>
      </c>
      <c r="B286" s="98" t="s">
        <v>8151</v>
      </c>
      <c r="C286" s="131" t="str">
        <f>'INFO Luz del Sur'!K234</f>
        <v>Poste</v>
      </c>
      <c r="D286" s="120" t="str">
        <f>'INFO Luz del Sur'!L234</f>
        <v>Madera</v>
      </c>
      <c r="E286" s="131">
        <f>'INFO Luz del Sur'!J234</f>
        <v>13</v>
      </c>
      <c r="F286" s="131" t="str">
        <f>'INFO Luz del Sur'!H234</f>
        <v>22.9 KV</v>
      </c>
      <c r="G286" s="148" t="str">
        <f t="shared" si="74"/>
        <v>MT/AT</v>
      </c>
      <c r="H286" s="120" t="str">
        <f>'INFO Luz del Sur'!D234</f>
        <v>Chaclacayo</v>
      </c>
      <c r="I286" s="120" t="str">
        <f>'INFO Luz del Sur'!C234</f>
        <v>Lima</v>
      </c>
      <c r="J286" s="120" t="str">
        <f>'INFO Luz del Sur'!B234</f>
        <v>Lima</v>
      </c>
      <c r="K286" s="120">
        <f>'INFO Luz del Sur'!E234</f>
        <v>0</v>
      </c>
      <c r="L286" s="132" t="str">
        <f>'INFO Luz del Sur'!M234</f>
        <v>PPM25</v>
      </c>
      <c r="M286" s="120" t="str">
        <f>INDEX(RESUMEN!$D$17:$D$5475, MATCH(L286,RESUMEN!$C$17:$C$5475,0))</f>
        <v>POSTE DE MADERA TRATADA DE 13 mts. CL.6</v>
      </c>
      <c r="N286" s="95">
        <f>INDEX(RESUMEN!$G$17:$G$5475, MATCH(L286,RESUMEN!$C$17:$C$5475,0))</f>
        <v>187.56</v>
      </c>
      <c r="O286" s="133">
        <f t="shared" si="75"/>
        <v>0.84299999999999997</v>
      </c>
      <c r="P286" s="134">
        <f t="shared" si="77"/>
        <v>345.67308000000003</v>
      </c>
      <c r="Q286" s="87">
        <v>0</v>
      </c>
      <c r="R286" s="133">
        <f t="shared" si="78"/>
        <v>0.13400000000000001</v>
      </c>
      <c r="S286" s="88">
        <f t="shared" si="79"/>
        <v>3.8600160600000009</v>
      </c>
      <c r="T286" s="132">
        <f t="shared" si="80"/>
        <v>0.183</v>
      </c>
      <c r="U286" s="135">
        <f t="shared" si="81"/>
        <v>0.70638293898000015</v>
      </c>
      <c r="V286" s="88">
        <f t="shared" si="82"/>
        <v>0.23769522014016786</v>
      </c>
      <c r="W286" s="182">
        <f t="shared" si="83"/>
        <v>0.2</v>
      </c>
      <c r="X286" s="133">
        <f>'INFO Luz del Sur'!N234</f>
        <v>1</v>
      </c>
      <c r="Y286" s="135">
        <f t="shared" si="76"/>
        <v>0.2</v>
      </c>
    </row>
    <row r="287" spans="1:25" x14ac:dyDescent="0.25">
      <c r="A287" s="97">
        <f>'INFO Luz del Sur'!A235</f>
        <v>229</v>
      </c>
      <c r="B287" s="98" t="s">
        <v>8151</v>
      </c>
      <c r="C287" s="131" t="str">
        <f>'INFO Luz del Sur'!K235</f>
        <v>Poste</v>
      </c>
      <c r="D287" s="120" t="str">
        <f>'INFO Luz del Sur'!L235</f>
        <v>Madera</v>
      </c>
      <c r="E287" s="131">
        <f>'INFO Luz del Sur'!J235</f>
        <v>13</v>
      </c>
      <c r="F287" s="131" t="str">
        <f>'INFO Luz del Sur'!H235</f>
        <v>22.9 KV</v>
      </c>
      <c r="G287" s="148" t="str">
        <f t="shared" si="74"/>
        <v>MT/AT</v>
      </c>
      <c r="H287" s="120" t="str">
        <f>'INFO Luz del Sur'!D235</f>
        <v>Chaclacayo</v>
      </c>
      <c r="I287" s="120" t="str">
        <f>'INFO Luz del Sur'!C235</f>
        <v>Lima</v>
      </c>
      <c r="J287" s="120" t="str">
        <f>'INFO Luz del Sur'!B235</f>
        <v>Lima</v>
      </c>
      <c r="K287" s="120">
        <f>'INFO Luz del Sur'!E235</f>
        <v>0</v>
      </c>
      <c r="L287" s="132" t="str">
        <f>'INFO Luz del Sur'!M235</f>
        <v>PPM25</v>
      </c>
      <c r="M287" s="120" t="str">
        <f>INDEX(RESUMEN!$D$17:$D$5475, MATCH(L287,RESUMEN!$C$17:$C$5475,0))</f>
        <v>POSTE DE MADERA TRATADA DE 13 mts. CL.6</v>
      </c>
      <c r="N287" s="95">
        <f>INDEX(RESUMEN!$G$17:$G$5475, MATCH(L287,RESUMEN!$C$17:$C$5475,0))</f>
        <v>187.56</v>
      </c>
      <c r="O287" s="133">
        <f t="shared" si="75"/>
        <v>0.84299999999999997</v>
      </c>
      <c r="P287" s="134">
        <f t="shared" si="77"/>
        <v>345.67308000000003</v>
      </c>
      <c r="Q287" s="87">
        <v>0</v>
      </c>
      <c r="R287" s="133">
        <f t="shared" si="78"/>
        <v>0.13400000000000001</v>
      </c>
      <c r="S287" s="88">
        <f t="shared" si="79"/>
        <v>3.8600160600000009</v>
      </c>
      <c r="T287" s="132">
        <f t="shared" si="80"/>
        <v>0.183</v>
      </c>
      <c r="U287" s="135">
        <f t="shared" si="81"/>
        <v>0.70638293898000015</v>
      </c>
      <c r="V287" s="88">
        <f t="shared" si="82"/>
        <v>0.23769522014016786</v>
      </c>
      <c r="W287" s="182">
        <f t="shared" si="83"/>
        <v>0.2</v>
      </c>
      <c r="X287" s="133">
        <f>'INFO Luz del Sur'!N235</f>
        <v>1</v>
      </c>
      <c r="Y287" s="135">
        <f t="shared" si="76"/>
        <v>0.2</v>
      </c>
    </row>
    <row r="288" spans="1:25" x14ac:dyDescent="0.25">
      <c r="A288" s="97">
        <f>'INFO Luz del Sur'!A236</f>
        <v>230</v>
      </c>
      <c r="B288" s="98" t="s">
        <v>8151</v>
      </c>
      <c r="C288" s="131" t="str">
        <f>'INFO Luz del Sur'!K236</f>
        <v>Poste</v>
      </c>
      <c r="D288" s="120" t="str">
        <f>'INFO Luz del Sur'!L236</f>
        <v>Madera</v>
      </c>
      <c r="E288" s="131">
        <f>'INFO Luz del Sur'!J236</f>
        <v>15</v>
      </c>
      <c r="F288" s="131" t="str">
        <f>'INFO Luz del Sur'!H236</f>
        <v>22.9 KV</v>
      </c>
      <c r="G288" s="148" t="str">
        <f t="shared" si="74"/>
        <v>MT/AT</v>
      </c>
      <c r="H288" s="120" t="str">
        <f>'INFO Luz del Sur'!D236</f>
        <v>Chaclacayo</v>
      </c>
      <c r="I288" s="120" t="str">
        <f>'INFO Luz del Sur'!C236</f>
        <v>Lima</v>
      </c>
      <c r="J288" s="120" t="str">
        <f>'INFO Luz del Sur'!B236</f>
        <v>Lima</v>
      </c>
      <c r="K288" s="120">
        <f>'INFO Luz del Sur'!E236</f>
        <v>0</v>
      </c>
      <c r="L288" s="132" t="str">
        <f>'INFO Luz del Sur'!M236</f>
        <v>PPM29</v>
      </c>
      <c r="M288" s="120" t="str">
        <f>INDEX(RESUMEN!$D$17:$D$5475, MATCH(L288,RESUMEN!$C$17:$C$5475,0))</f>
        <v>POSTE DE MADERA TRATADA DE 15 mts. CL.7</v>
      </c>
      <c r="N288" s="95">
        <f>INDEX(RESUMEN!$G$17:$G$5475, MATCH(L288,RESUMEN!$C$17:$C$5475,0))</f>
        <v>215.37</v>
      </c>
      <c r="O288" s="133">
        <f t="shared" si="75"/>
        <v>0.84299999999999997</v>
      </c>
      <c r="P288" s="134">
        <f t="shared" si="77"/>
        <v>396.92691000000002</v>
      </c>
      <c r="Q288" s="87">
        <v>0</v>
      </c>
      <c r="R288" s="133">
        <f t="shared" si="78"/>
        <v>0.13400000000000001</v>
      </c>
      <c r="S288" s="88">
        <f t="shared" si="79"/>
        <v>4.4323504950000006</v>
      </c>
      <c r="T288" s="132">
        <f t="shared" si="80"/>
        <v>0.183</v>
      </c>
      <c r="U288" s="135">
        <f t="shared" si="81"/>
        <v>0.81112014058500004</v>
      </c>
      <c r="V288" s="88">
        <f t="shared" si="82"/>
        <v>0.27293889721469367</v>
      </c>
      <c r="W288" s="182">
        <f t="shared" si="83"/>
        <v>0.3</v>
      </c>
      <c r="X288" s="133">
        <f>'INFO Luz del Sur'!N236</f>
        <v>1</v>
      </c>
      <c r="Y288" s="135">
        <f t="shared" si="76"/>
        <v>0.3</v>
      </c>
    </row>
    <row r="289" spans="1:25" x14ac:dyDescent="0.25">
      <c r="A289" s="97">
        <f>'INFO Luz del Sur'!A237</f>
        <v>231</v>
      </c>
      <c r="B289" s="98" t="s">
        <v>8151</v>
      </c>
      <c r="C289" s="131" t="str">
        <f>'INFO Luz del Sur'!K237</f>
        <v>Poste</v>
      </c>
      <c r="D289" s="120" t="str">
        <f>'INFO Luz del Sur'!L237</f>
        <v>Madera</v>
      </c>
      <c r="E289" s="131">
        <f>'INFO Luz del Sur'!J237</f>
        <v>13</v>
      </c>
      <c r="F289" s="131" t="str">
        <f>'INFO Luz del Sur'!H237</f>
        <v>22.9 KV</v>
      </c>
      <c r="G289" s="148" t="str">
        <f t="shared" si="74"/>
        <v>MT/AT</v>
      </c>
      <c r="H289" s="120" t="str">
        <f>'INFO Luz del Sur'!D237</f>
        <v>Chaclacayo</v>
      </c>
      <c r="I289" s="120" t="str">
        <f>'INFO Luz del Sur'!C237</f>
        <v>Lima</v>
      </c>
      <c r="J289" s="120" t="str">
        <f>'INFO Luz del Sur'!B237</f>
        <v>Lima</v>
      </c>
      <c r="K289" s="120">
        <f>'INFO Luz del Sur'!E237</f>
        <v>0</v>
      </c>
      <c r="L289" s="132" t="str">
        <f>'INFO Luz del Sur'!M237</f>
        <v>PPM25</v>
      </c>
      <c r="M289" s="120" t="str">
        <f>INDEX(RESUMEN!$D$17:$D$5475, MATCH(L289,RESUMEN!$C$17:$C$5475,0))</f>
        <v>POSTE DE MADERA TRATADA DE 13 mts. CL.6</v>
      </c>
      <c r="N289" s="95">
        <f>INDEX(RESUMEN!$G$17:$G$5475, MATCH(L289,RESUMEN!$C$17:$C$5475,0))</f>
        <v>187.56</v>
      </c>
      <c r="O289" s="133">
        <f t="shared" si="75"/>
        <v>0.84299999999999997</v>
      </c>
      <c r="P289" s="134">
        <f t="shared" si="77"/>
        <v>345.67308000000003</v>
      </c>
      <c r="Q289" s="87">
        <v>0</v>
      </c>
      <c r="R289" s="133">
        <f t="shared" si="78"/>
        <v>0.13400000000000001</v>
      </c>
      <c r="S289" s="88">
        <f t="shared" si="79"/>
        <v>3.8600160600000009</v>
      </c>
      <c r="T289" s="132">
        <f t="shared" si="80"/>
        <v>0.183</v>
      </c>
      <c r="U289" s="135">
        <f t="shared" si="81"/>
        <v>0.70638293898000015</v>
      </c>
      <c r="V289" s="88">
        <f t="shared" si="82"/>
        <v>0.23769522014016786</v>
      </c>
      <c r="W289" s="182">
        <f t="shared" si="83"/>
        <v>0.2</v>
      </c>
      <c r="X289" s="133">
        <f>'INFO Luz del Sur'!N237</f>
        <v>1</v>
      </c>
      <c r="Y289" s="135">
        <f t="shared" si="76"/>
        <v>0.2</v>
      </c>
    </row>
    <row r="290" spans="1:25" x14ac:dyDescent="0.25">
      <c r="A290" s="97">
        <f>'INFO Luz del Sur'!A238</f>
        <v>232</v>
      </c>
      <c r="B290" s="98" t="s">
        <v>8151</v>
      </c>
      <c r="C290" s="131" t="str">
        <f>'INFO Luz del Sur'!K238</f>
        <v>Poste</v>
      </c>
      <c r="D290" s="120" t="str">
        <f>'INFO Luz del Sur'!L238</f>
        <v>Madera</v>
      </c>
      <c r="E290" s="131">
        <f>'INFO Luz del Sur'!J238</f>
        <v>13</v>
      </c>
      <c r="F290" s="131" t="str">
        <f>'INFO Luz del Sur'!H238</f>
        <v>22.9 KV</v>
      </c>
      <c r="G290" s="148" t="str">
        <f t="shared" si="74"/>
        <v>MT/AT</v>
      </c>
      <c r="H290" s="120" t="str">
        <f>'INFO Luz del Sur'!D238</f>
        <v>Chaclacayo</v>
      </c>
      <c r="I290" s="120" t="str">
        <f>'INFO Luz del Sur'!C238</f>
        <v>Lima</v>
      </c>
      <c r="J290" s="120" t="str">
        <f>'INFO Luz del Sur'!B238</f>
        <v>Lima</v>
      </c>
      <c r="K290" s="120">
        <f>'INFO Luz del Sur'!E238</f>
        <v>0</v>
      </c>
      <c r="L290" s="132" t="str">
        <f>'INFO Luz del Sur'!M238</f>
        <v>PPM25</v>
      </c>
      <c r="M290" s="120" t="str">
        <f>INDEX(RESUMEN!$D$17:$D$5475, MATCH(L290,RESUMEN!$C$17:$C$5475,0))</f>
        <v>POSTE DE MADERA TRATADA DE 13 mts. CL.6</v>
      </c>
      <c r="N290" s="95">
        <f>INDEX(RESUMEN!$G$17:$G$5475, MATCH(L290,RESUMEN!$C$17:$C$5475,0))</f>
        <v>187.56</v>
      </c>
      <c r="O290" s="133">
        <f t="shared" si="75"/>
        <v>0.84299999999999997</v>
      </c>
      <c r="P290" s="134">
        <f t="shared" si="77"/>
        <v>345.67308000000003</v>
      </c>
      <c r="Q290" s="87">
        <v>0</v>
      </c>
      <c r="R290" s="133">
        <f t="shared" si="78"/>
        <v>0.13400000000000001</v>
      </c>
      <c r="S290" s="88">
        <f t="shared" si="79"/>
        <v>3.8600160600000009</v>
      </c>
      <c r="T290" s="132">
        <f t="shared" si="80"/>
        <v>0.183</v>
      </c>
      <c r="U290" s="135">
        <f t="shared" si="81"/>
        <v>0.70638293898000015</v>
      </c>
      <c r="V290" s="88">
        <f t="shared" si="82"/>
        <v>0.23769522014016786</v>
      </c>
      <c r="W290" s="182">
        <f t="shared" si="83"/>
        <v>0.2</v>
      </c>
      <c r="X290" s="133">
        <f>'INFO Luz del Sur'!N238</f>
        <v>1</v>
      </c>
      <c r="Y290" s="135">
        <f t="shared" si="76"/>
        <v>0.2</v>
      </c>
    </row>
    <row r="291" spans="1:25" x14ac:dyDescent="0.25">
      <c r="A291" s="97">
        <f>'INFO Luz del Sur'!A239</f>
        <v>233</v>
      </c>
      <c r="B291" s="98" t="s">
        <v>8151</v>
      </c>
      <c r="C291" s="131" t="str">
        <f>'INFO Luz del Sur'!K239</f>
        <v>Poste</v>
      </c>
      <c r="D291" s="120" t="str">
        <f>'INFO Luz del Sur'!L239</f>
        <v>Madera</v>
      </c>
      <c r="E291" s="131">
        <f>'INFO Luz del Sur'!J239</f>
        <v>13</v>
      </c>
      <c r="F291" s="131" t="str">
        <f>'INFO Luz del Sur'!H239</f>
        <v>22.9 KV</v>
      </c>
      <c r="G291" s="148" t="str">
        <f t="shared" si="74"/>
        <v>MT/AT</v>
      </c>
      <c r="H291" s="120" t="str">
        <f>'INFO Luz del Sur'!D239</f>
        <v>Chaclacayo</v>
      </c>
      <c r="I291" s="120" t="str">
        <f>'INFO Luz del Sur'!C239</f>
        <v>Lima</v>
      </c>
      <c r="J291" s="120" t="str">
        <f>'INFO Luz del Sur'!B239</f>
        <v>Lima</v>
      </c>
      <c r="K291" s="120">
        <f>'INFO Luz del Sur'!E239</f>
        <v>0</v>
      </c>
      <c r="L291" s="132" t="str">
        <f>'INFO Luz del Sur'!M239</f>
        <v>PPM25</v>
      </c>
      <c r="M291" s="120" t="str">
        <f>INDEX(RESUMEN!$D$17:$D$5475, MATCH(L291,RESUMEN!$C$17:$C$5475,0))</f>
        <v>POSTE DE MADERA TRATADA DE 13 mts. CL.6</v>
      </c>
      <c r="N291" s="95">
        <f>INDEX(RESUMEN!$G$17:$G$5475, MATCH(L291,RESUMEN!$C$17:$C$5475,0))</f>
        <v>187.56</v>
      </c>
      <c r="O291" s="133">
        <f t="shared" si="75"/>
        <v>0.84299999999999997</v>
      </c>
      <c r="P291" s="134">
        <f t="shared" si="77"/>
        <v>345.67308000000003</v>
      </c>
      <c r="Q291" s="87">
        <v>0</v>
      </c>
      <c r="R291" s="133">
        <f t="shared" si="78"/>
        <v>0.13400000000000001</v>
      </c>
      <c r="S291" s="88">
        <f t="shared" si="79"/>
        <v>3.8600160600000009</v>
      </c>
      <c r="T291" s="132">
        <f t="shared" si="80"/>
        <v>0.183</v>
      </c>
      <c r="U291" s="135">
        <f t="shared" si="81"/>
        <v>0.70638293898000015</v>
      </c>
      <c r="V291" s="88">
        <f t="shared" si="82"/>
        <v>0.23769522014016786</v>
      </c>
      <c r="W291" s="182">
        <f t="shared" si="83"/>
        <v>0.2</v>
      </c>
      <c r="X291" s="133">
        <f>'INFO Luz del Sur'!N239</f>
        <v>1</v>
      </c>
      <c r="Y291" s="135">
        <f t="shared" si="76"/>
        <v>0.2</v>
      </c>
    </row>
    <row r="292" spans="1:25" x14ac:dyDescent="0.25">
      <c r="A292" s="97">
        <f>'INFO Luz del Sur'!A240</f>
        <v>234</v>
      </c>
      <c r="B292" s="98" t="s">
        <v>8151</v>
      </c>
      <c r="C292" s="131" t="str">
        <f>'INFO Luz del Sur'!K240</f>
        <v>Poste</v>
      </c>
      <c r="D292" s="120" t="str">
        <f>'INFO Luz del Sur'!L240</f>
        <v>Madera</v>
      </c>
      <c r="E292" s="131">
        <f>'INFO Luz del Sur'!J240</f>
        <v>13</v>
      </c>
      <c r="F292" s="131" t="str">
        <f>'INFO Luz del Sur'!H240</f>
        <v>22.9 KV</v>
      </c>
      <c r="G292" s="148" t="str">
        <f t="shared" si="74"/>
        <v>MT/AT</v>
      </c>
      <c r="H292" s="120" t="str">
        <f>'INFO Luz del Sur'!D240</f>
        <v>Chaclacayo</v>
      </c>
      <c r="I292" s="120" t="str">
        <f>'INFO Luz del Sur'!C240</f>
        <v>Lima</v>
      </c>
      <c r="J292" s="120" t="str">
        <f>'INFO Luz del Sur'!B240</f>
        <v>Lima</v>
      </c>
      <c r="K292" s="120">
        <f>'INFO Luz del Sur'!E240</f>
        <v>0</v>
      </c>
      <c r="L292" s="132" t="str">
        <f>'INFO Luz del Sur'!M240</f>
        <v>PPM25</v>
      </c>
      <c r="M292" s="120" t="str">
        <f>INDEX(RESUMEN!$D$17:$D$5475, MATCH(L292,RESUMEN!$C$17:$C$5475,0))</f>
        <v>POSTE DE MADERA TRATADA DE 13 mts. CL.6</v>
      </c>
      <c r="N292" s="95">
        <f>INDEX(RESUMEN!$G$17:$G$5475, MATCH(L292,RESUMEN!$C$17:$C$5475,0))</f>
        <v>187.56</v>
      </c>
      <c r="O292" s="133">
        <f t="shared" si="75"/>
        <v>0.84299999999999997</v>
      </c>
      <c r="P292" s="134">
        <f t="shared" si="77"/>
        <v>345.67308000000003</v>
      </c>
      <c r="Q292" s="87">
        <v>0</v>
      </c>
      <c r="R292" s="133">
        <f t="shared" si="78"/>
        <v>0.13400000000000001</v>
      </c>
      <c r="S292" s="88">
        <f t="shared" si="79"/>
        <v>3.8600160600000009</v>
      </c>
      <c r="T292" s="132">
        <f t="shared" si="80"/>
        <v>0.183</v>
      </c>
      <c r="U292" s="135">
        <f t="shared" si="81"/>
        <v>0.70638293898000015</v>
      </c>
      <c r="V292" s="88">
        <f t="shared" si="82"/>
        <v>0.23769522014016786</v>
      </c>
      <c r="W292" s="182">
        <f t="shared" si="83"/>
        <v>0.2</v>
      </c>
      <c r="X292" s="133">
        <f>'INFO Luz del Sur'!N240</f>
        <v>1</v>
      </c>
      <c r="Y292" s="135">
        <f t="shared" si="76"/>
        <v>0.2</v>
      </c>
    </row>
    <row r="293" spans="1:25" x14ac:dyDescent="0.25">
      <c r="A293" s="97">
        <f>'INFO Luz del Sur'!A241</f>
        <v>235</v>
      </c>
      <c r="B293" s="98" t="s">
        <v>8151</v>
      </c>
      <c r="C293" s="131" t="str">
        <f>'INFO Luz del Sur'!K241</f>
        <v>Poste</v>
      </c>
      <c r="D293" s="120" t="str">
        <f>'INFO Luz del Sur'!L241</f>
        <v>Madera</v>
      </c>
      <c r="E293" s="131">
        <f>'INFO Luz del Sur'!J241</f>
        <v>13</v>
      </c>
      <c r="F293" s="131" t="str">
        <f>'INFO Luz del Sur'!H241</f>
        <v>22.9 KV</v>
      </c>
      <c r="G293" s="148" t="str">
        <f t="shared" si="74"/>
        <v>MT/AT</v>
      </c>
      <c r="H293" s="120" t="str">
        <f>'INFO Luz del Sur'!D241</f>
        <v>Chaclacayo</v>
      </c>
      <c r="I293" s="120" t="str">
        <f>'INFO Luz del Sur'!C241</f>
        <v>Lima</v>
      </c>
      <c r="J293" s="120" t="str">
        <f>'INFO Luz del Sur'!B241</f>
        <v>Lima</v>
      </c>
      <c r="K293" s="120">
        <f>'INFO Luz del Sur'!E241</f>
        <v>0</v>
      </c>
      <c r="L293" s="132" t="str">
        <f>'INFO Luz del Sur'!M241</f>
        <v>PPM25</v>
      </c>
      <c r="M293" s="120" t="str">
        <f>INDEX(RESUMEN!$D$17:$D$5475, MATCH(L293,RESUMEN!$C$17:$C$5475,0))</f>
        <v>POSTE DE MADERA TRATADA DE 13 mts. CL.6</v>
      </c>
      <c r="N293" s="95">
        <f>INDEX(RESUMEN!$G$17:$G$5475, MATCH(L293,RESUMEN!$C$17:$C$5475,0))</f>
        <v>187.56</v>
      </c>
      <c r="O293" s="133">
        <f t="shared" si="75"/>
        <v>0.84299999999999997</v>
      </c>
      <c r="P293" s="134">
        <f t="shared" si="77"/>
        <v>345.67308000000003</v>
      </c>
      <c r="Q293" s="87">
        <v>0</v>
      </c>
      <c r="R293" s="133">
        <f t="shared" si="78"/>
        <v>0.13400000000000001</v>
      </c>
      <c r="S293" s="88">
        <f t="shared" si="79"/>
        <v>3.8600160600000009</v>
      </c>
      <c r="T293" s="132">
        <f t="shared" si="80"/>
        <v>0.183</v>
      </c>
      <c r="U293" s="135">
        <f t="shared" si="81"/>
        <v>0.70638293898000015</v>
      </c>
      <c r="V293" s="88">
        <f t="shared" si="82"/>
        <v>0.23769522014016786</v>
      </c>
      <c r="W293" s="182">
        <f t="shared" si="83"/>
        <v>0.2</v>
      </c>
      <c r="X293" s="133">
        <f>'INFO Luz del Sur'!N241</f>
        <v>1</v>
      </c>
      <c r="Y293" s="135">
        <f t="shared" si="76"/>
        <v>0.2</v>
      </c>
    </row>
    <row r="294" spans="1:25" x14ac:dyDescent="0.25">
      <c r="A294" s="97">
        <f>'INFO Luz del Sur'!A242</f>
        <v>236</v>
      </c>
      <c r="B294" s="98" t="s">
        <v>8151</v>
      </c>
      <c r="C294" s="131" t="str">
        <f>'INFO Luz del Sur'!K242</f>
        <v>Poste</v>
      </c>
      <c r="D294" s="120" t="str">
        <f>'INFO Luz del Sur'!L242</f>
        <v>Madera</v>
      </c>
      <c r="E294" s="131">
        <f>'INFO Luz del Sur'!J242</f>
        <v>13</v>
      </c>
      <c r="F294" s="131" t="str">
        <f>'INFO Luz del Sur'!H242</f>
        <v>22.9 KV</v>
      </c>
      <c r="G294" s="148" t="str">
        <f t="shared" si="74"/>
        <v>MT/AT</v>
      </c>
      <c r="H294" s="120" t="str">
        <f>'INFO Luz del Sur'!D242</f>
        <v>Chaclacayo</v>
      </c>
      <c r="I294" s="120" t="str">
        <f>'INFO Luz del Sur'!C242</f>
        <v>Lima</v>
      </c>
      <c r="J294" s="120" t="str">
        <f>'INFO Luz del Sur'!B242</f>
        <v>Lima</v>
      </c>
      <c r="K294" s="120">
        <f>'INFO Luz del Sur'!E242</f>
        <v>0</v>
      </c>
      <c r="L294" s="132" t="str">
        <f>'INFO Luz del Sur'!M242</f>
        <v>PPM25</v>
      </c>
      <c r="M294" s="120" t="str">
        <f>INDEX(RESUMEN!$D$17:$D$5475, MATCH(L294,RESUMEN!$C$17:$C$5475,0))</f>
        <v>POSTE DE MADERA TRATADA DE 13 mts. CL.6</v>
      </c>
      <c r="N294" s="95">
        <f>INDEX(RESUMEN!$G$17:$G$5475, MATCH(L294,RESUMEN!$C$17:$C$5475,0))</f>
        <v>187.56</v>
      </c>
      <c r="O294" s="133">
        <f t="shared" si="75"/>
        <v>0.84299999999999997</v>
      </c>
      <c r="P294" s="134">
        <f t="shared" si="77"/>
        <v>345.67308000000003</v>
      </c>
      <c r="Q294" s="87">
        <v>0</v>
      </c>
      <c r="R294" s="133">
        <f t="shared" si="78"/>
        <v>0.13400000000000001</v>
      </c>
      <c r="S294" s="88">
        <f t="shared" si="79"/>
        <v>3.8600160600000009</v>
      </c>
      <c r="T294" s="132">
        <f t="shared" si="80"/>
        <v>0.183</v>
      </c>
      <c r="U294" s="135">
        <f t="shared" si="81"/>
        <v>0.70638293898000015</v>
      </c>
      <c r="V294" s="88">
        <f t="shared" si="82"/>
        <v>0.23769522014016786</v>
      </c>
      <c r="W294" s="182">
        <f t="shared" si="83"/>
        <v>0.2</v>
      </c>
      <c r="X294" s="133">
        <f>'INFO Luz del Sur'!N242</f>
        <v>1</v>
      </c>
      <c r="Y294" s="135">
        <f t="shared" si="76"/>
        <v>0.2</v>
      </c>
    </row>
    <row r="295" spans="1:25" x14ac:dyDescent="0.25">
      <c r="A295" s="97">
        <f>'INFO Luz del Sur'!A243</f>
        <v>237</v>
      </c>
      <c r="B295" s="98" t="s">
        <v>8151</v>
      </c>
      <c r="C295" s="131" t="str">
        <f>'INFO Luz del Sur'!K243</f>
        <v>Poste</v>
      </c>
      <c r="D295" s="120" t="str">
        <f>'INFO Luz del Sur'!L243</f>
        <v>Concreto</v>
      </c>
      <c r="E295" s="131">
        <f>'INFO Luz del Sur'!J243</f>
        <v>13</v>
      </c>
      <c r="F295" s="131" t="str">
        <f>'INFO Luz del Sur'!H243</f>
        <v>22.9 KV</v>
      </c>
      <c r="G295" s="148" t="str">
        <f t="shared" si="74"/>
        <v>MT/AT</v>
      </c>
      <c r="H295" s="120" t="str">
        <f>'INFO Luz del Sur'!D243</f>
        <v>Chaclacayo</v>
      </c>
      <c r="I295" s="120" t="str">
        <f>'INFO Luz del Sur'!C243</f>
        <v>Lima</v>
      </c>
      <c r="J295" s="120" t="str">
        <f>'INFO Luz del Sur'!B243</f>
        <v>Lima</v>
      </c>
      <c r="K295" s="120">
        <f>'INFO Luz del Sur'!E243</f>
        <v>0</v>
      </c>
      <c r="L295" s="132" t="str">
        <f>'INFO Luz del Sur'!M243</f>
        <v>PPC19</v>
      </c>
      <c r="M295" s="120" t="str">
        <f>INDEX(RESUMEN!$D$17:$D$5475, MATCH(L295,RESUMEN!$C$17:$C$5475,0))</f>
        <v>POSTE DE CONCRETO ARMADO DE 13/300/150/345</v>
      </c>
      <c r="N295" s="95">
        <f>INDEX(RESUMEN!$G$17:$G$5475, MATCH(L295,RESUMEN!$C$17:$C$5475,0))</f>
        <v>314.14999999999998</v>
      </c>
      <c r="O295" s="133">
        <f t="shared" si="75"/>
        <v>0.84299999999999997</v>
      </c>
      <c r="P295" s="134">
        <f t="shared" si="77"/>
        <v>578.97844999999995</v>
      </c>
      <c r="Q295" s="87">
        <v>0</v>
      </c>
      <c r="R295" s="133">
        <f t="shared" si="78"/>
        <v>0.13400000000000001</v>
      </c>
      <c r="S295" s="88">
        <f t="shared" si="79"/>
        <v>6.4652593583333333</v>
      </c>
      <c r="T295" s="132">
        <f t="shared" si="80"/>
        <v>0.183</v>
      </c>
      <c r="U295" s="135">
        <f t="shared" si="81"/>
        <v>1.183142462575</v>
      </c>
      <c r="V295" s="88">
        <f t="shared" si="82"/>
        <v>0.39812301880482892</v>
      </c>
      <c r="W295" s="182">
        <f t="shared" si="83"/>
        <v>0.4</v>
      </c>
      <c r="X295" s="133">
        <f>'INFO Luz del Sur'!N243</f>
        <v>1</v>
      </c>
      <c r="Y295" s="135">
        <f t="shared" si="76"/>
        <v>0.4</v>
      </c>
    </row>
    <row r="296" spans="1:25" x14ac:dyDescent="0.25">
      <c r="A296" s="97">
        <f>'INFO Luz del Sur'!A244</f>
        <v>238</v>
      </c>
      <c r="B296" s="98" t="s">
        <v>8151</v>
      </c>
      <c r="C296" s="131" t="str">
        <f>'INFO Luz del Sur'!K244</f>
        <v>Poste</v>
      </c>
      <c r="D296" s="120" t="str">
        <f>'INFO Luz del Sur'!L244</f>
        <v>Concreto</v>
      </c>
      <c r="E296" s="131">
        <f>'INFO Luz del Sur'!J244</f>
        <v>15</v>
      </c>
      <c r="F296" s="131" t="str">
        <f>'INFO Luz del Sur'!H244</f>
        <v>22.9 KV</v>
      </c>
      <c r="G296" s="148" t="str">
        <f t="shared" si="74"/>
        <v>MT/AT</v>
      </c>
      <c r="H296" s="120" t="str">
        <f>'INFO Luz del Sur'!D244</f>
        <v>Chaclacayo</v>
      </c>
      <c r="I296" s="120" t="str">
        <f>'INFO Luz del Sur'!C244</f>
        <v>Lima</v>
      </c>
      <c r="J296" s="120" t="str">
        <f>'INFO Luz del Sur'!B244</f>
        <v>Lima</v>
      </c>
      <c r="K296" s="120">
        <f>'INFO Luz del Sur'!E244</f>
        <v>0</v>
      </c>
      <c r="L296" s="132" t="str">
        <f>'INFO Luz del Sur'!M244</f>
        <v>PPC24</v>
      </c>
      <c r="M296" s="120" t="str">
        <f>INDEX(RESUMEN!$D$17:$D$5475, MATCH(L296,RESUMEN!$C$17:$C$5475,0))</f>
        <v>POSTE DE CONCRETO ARMADO DE 15/400/150/375</v>
      </c>
      <c r="N296" s="95">
        <f>INDEX(RESUMEN!$G$17:$G$5475, MATCH(L296,RESUMEN!$C$17:$C$5475,0))</f>
        <v>476.76</v>
      </c>
      <c r="O296" s="133">
        <f t="shared" si="75"/>
        <v>0.84299999999999997</v>
      </c>
      <c r="P296" s="134">
        <f t="shared" si="77"/>
        <v>878.66867999999999</v>
      </c>
      <c r="Q296" s="87">
        <v>0</v>
      </c>
      <c r="R296" s="133">
        <f t="shared" si="78"/>
        <v>0.13400000000000001</v>
      </c>
      <c r="S296" s="88">
        <f t="shared" si="79"/>
        <v>9.8118002600000001</v>
      </c>
      <c r="T296" s="132">
        <f t="shared" si="80"/>
        <v>0.183</v>
      </c>
      <c r="U296" s="135">
        <f t="shared" si="81"/>
        <v>1.7955594475800001</v>
      </c>
      <c r="V296" s="88">
        <f t="shared" si="82"/>
        <v>0.60419904645994038</v>
      </c>
      <c r="W296" s="182">
        <f t="shared" si="83"/>
        <v>0.6</v>
      </c>
      <c r="X296" s="133">
        <f>'INFO Luz del Sur'!N244</f>
        <v>1</v>
      </c>
      <c r="Y296" s="135">
        <f t="shared" si="76"/>
        <v>0.6</v>
      </c>
    </row>
    <row r="297" spans="1:25" x14ac:dyDescent="0.25">
      <c r="A297" s="97">
        <f>'INFO Luz del Sur'!A245</f>
        <v>239</v>
      </c>
      <c r="B297" s="98" t="s">
        <v>8151</v>
      </c>
      <c r="C297" s="131" t="str">
        <f>'INFO Luz del Sur'!K245</f>
        <v>Poste</v>
      </c>
      <c r="D297" s="120" t="str">
        <f>'INFO Luz del Sur'!L245</f>
        <v>Concreto</v>
      </c>
      <c r="E297" s="131">
        <f>'INFO Luz del Sur'!J245</f>
        <v>15</v>
      </c>
      <c r="F297" s="131" t="str">
        <f>'INFO Luz del Sur'!H245</f>
        <v>22.9 KV</v>
      </c>
      <c r="G297" s="148" t="str">
        <f t="shared" si="74"/>
        <v>MT/AT</v>
      </c>
      <c r="H297" s="120" t="str">
        <f>'INFO Luz del Sur'!D245</f>
        <v>Chaclacayo</v>
      </c>
      <c r="I297" s="120" t="str">
        <f>'INFO Luz del Sur'!C245</f>
        <v>Lima</v>
      </c>
      <c r="J297" s="120" t="str">
        <f>'INFO Luz del Sur'!B245</f>
        <v>Lima</v>
      </c>
      <c r="K297" s="120">
        <f>'INFO Luz del Sur'!E245</f>
        <v>0</v>
      </c>
      <c r="L297" s="132" t="str">
        <f>'INFO Luz del Sur'!M245</f>
        <v>PPC24</v>
      </c>
      <c r="M297" s="120" t="str">
        <f>INDEX(RESUMEN!$D$17:$D$5475, MATCH(L297,RESUMEN!$C$17:$C$5475,0))</f>
        <v>POSTE DE CONCRETO ARMADO DE 15/400/150/375</v>
      </c>
      <c r="N297" s="95">
        <f>INDEX(RESUMEN!$G$17:$G$5475, MATCH(L297,RESUMEN!$C$17:$C$5475,0))</f>
        <v>476.76</v>
      </c>
      <c r="O297" s="133">
        <f t="shared" si="75"/>
        <v>0.84299999999999997</v>
      </c>
      <c r="P297" s="134">
        <f t="shared" si="77"/>
        <v>878.66867999999999</v>
      </c>
      <c r="Q297" s="87">
        <v>0</v>
      </c>
      <c r="R297" s="133">
        <f t="shared" si="78"/>
        <v>0.13400000000000001</v>
      </c>
      <c r="S297" s="88">
        <f t="shared" si="79"/>
        <v>9.8118002600000001</v>
      </c>
      <c r="T297" s="132">
        <f t="shared" si="80"/>
        <v>0.183</v>
      </c>
      <c r="U297" s="135">
        <f t="shared" si="81"/>
        <v>1.7955594475800001</v>
      </c>
      <c r="V297" s="88">
        <f t="shared" si="82"/>
        <v>0.60419904645994038</v>
      </c>
      <c r="W297" s="182">
        <f t="shared" si="83"/>
        <v>0.6</v>
      </c>
      <c r="X297" s="133">
        <f>'INFO Luz del Sur'!N245</f>
        <v>1</v>
      </c>
      <c r="Y297" s="135">
        <f t="shared" si="76"/>
        <v>0.6</v>
      </c>
    </row>
    <row r="298" spans="1:25" x14ac:dyDescent="0.25">
      <c r="A298" s="97">
        <f>'INFO Luz del Sur'!A246</f>
        <v>240</v>
      </c>
      <c r="B298" s="98" t="s">
        <v>8151</v>
      </c>
      <c r="C298" s="131" t="str">
        <f>'INFO Luz del Sur'!K246</f>
        <v>Poste</v>
      </c>
      <c r="D298" s="120" t="str">
        <f>'INFO Luz del Sur'!L246</f>
        <v>Concreto</v>
      </c>
      <c r="E298" s="131">
        <f>'INFO Luz del Sur'!J246</f>
        <v>15</v>
      </c>
      <c r="F298" s="131" t="str">
        <f>'INFO Luz del Sur'!H246</f>
        <v>22.9 KV</v>
      </c>
      <c r="G298" s="148" t="str">
        <f t="shared" si="74"/>
        <v>MT/AT</v>
      </c>
      <c r="H298" s="120" t="str">
        <f>'INFO Luz del Sur'!D246</f>
        <v>Chaclacayo</v>
      </c>
      <c r="I298" s="120" t="str">
        <f>'INFO Luz del Sur'!C246</f>
        <v>Lima</v>
      </c>
      <c r="J298" s="120" t="str">
        <f>'INFO Luz del Sur'!B246</f>
        <v>Lima</v>
      </c>
      <c r="K298" s="120">
        <f>'INFO Luz del Sur'!E246</f>
        <v>0</v>
      </c>
      <c r="L298" s="132" t="str">
        <f>'INFO Luz del Sur'!M246</f>
        <v>PPC24</v>
      </c>
      <c r="M298" s="120" t="str">
        <f>INDEX(RESUMEN!$D$17:$D$5475, MATCH(L298,RESUMEN!$C$17:$C$5475,0))</f>
        <v>POSTE DE CONCRETO ARMADO DE 15/400/150/375</v>
      </c>
      <c r="N298" s="95">
        <f>INDEX(RESUMEN!$G$17:$G$5475, MATCH(L298,RESUMEN!$C$17:$C$5475,0))</f>
        <v>476.76</v>
      </c>
      <c r="O298" s="133">
        <f t="shared" si="75"/>
        <v>0.84299999999999997</v>
      </c>
      <c r="P298" s="134">
        <f t="shared" si="77"/>
        <v>878.66867999999999</v>
      </c>
      <c r="Q298" s="87">
        <v>0</v>
      </c>
      <c r="R298" s="133">
        <f t="shared" si="78"/>
        <v>0.13400000000000001</v>
      </c>
      <c r="S298" s="88">
        <f t="shared" si="79"/>
        <v>9.8118002600000001</v>
      </c>
      <c r="T298" s="132">
        <f t="shared" si="80"/>
        <v>0.183</v>
      </c>
      <c r="U298" s="135">
        <f t="shared" si="81"/>
        <v>1.7955594475800001</v>
      </c>
      <c r="V298" s="88">
        <f t="shared" si="82"/>
        <v>0.60419904645994038</v>
      </c>
      <c r="W298" s="182">
        <f t="shared" si="83"/>
        <v>0.6</v>
      </c>
      <c r="X298" s="133">
        <f>'INFO Luz del Sur'!N246</f>
        <v>1</v>
      </c>
      <c r="Y298" s="135">
        <f t="shared" si="76"/>
        <v>0.6</v>
      </c>
    </row>
    <row r="299" spans="1:25" x14ac:dyDescent="0.25">
      <c r="A299" s="97">
        <f>'INFO Luz del Sur'!A247</f>
        <v>241</v>
      </c>
      <c r="B299" s="98" t="s">
        <v>8151</v>
      </c>
      <c r="C299" s="131" t="str">
        <f>'INFO Luz del Sur'!K247</f>
        <v>Poste</v>
      </c>
      <c r="D299" s="120" t="str">
        <f>'INFO Luz del Sur'!L247</f>
        <v>Concreto</v>
      </c>
      <c r="E299" s="131">
        <f>'INFO Luz del Sur'!J247</f>
        <v>15</v>
      </c>
      <c r="F299" s="131" t="str">
        <f>'INFO Luz del Sur'!H247</f>
        <v>22.9 KV</v>
      </c>
      <c r="G299" s="148" t="str">
        <f t="shared" si="74"/>
        <v>MT/AT</v>
      </c>
      <c r="H299" s="120" t="str">
        <f>'INFO Luz del Sur'!D247</f>
        <v>Chaclacayo</v>
      </c>
      <c r="I299" s="120" t="str">
        <f>'INFO Luz del Sur'!C247</f>
        <v>Lima</v>
      </c>
      <c r="J299" s="120" t="str">
        <f>'INFO Luz del Sur'!B247</f>
        <v>Lima</v>
      </c>
      <c r="K299" s="120">
        <f>'INFO Luz del Sur'!E247</f>
        <v>0</v>
      </c>
      <c r="L299" s="132" t="str">
        <f>'INFO Luz del Sur'!M247</f>
        <v>PPC24</v>
      </c>
      <c r="M299" s="120" t="str">
        <f>INDEX(RESUMEN!$D$17:$D$5475, MATCH(L299,RESUMEN!$C$17:$C$5475,0))</f>
        <v>POSTE DE CONCRETO ARMADO DE 15/400/150/375</v>
      </c>
      <c r="N299" s="95">
        <f>INDEX(RESUMEN!$G$17:$G$5475, MATCH(L299,RESUMEN!$C$17:$C$5475,0))</f>
        <v>476.76</v>
      </c>
      <c r="O299" s="133">
        <f t="shared" si="75"/>
        <v>0.84299999999999997</v>
      </c>
      <c r="P299" s="134">
        <f t="shared" si="77"/>
        <v>878.66867999999999</v>
      </c>
      <c r="Q299" s="87">
        <v>0</v>
      </c>
      <c r="R299" s="133">
        <f t="shared" si="78"/>
        <v>0.13400000000000001</v>
      </c>
      <c r="S299" s="88">
        <f t="shared" si="79"/>
        <v>9.8118002600000001</v>
      </c>
      <c r="T299" s="132">
        <f t="shared" si="80"/>
        <v>0.183</v>
      </c>
      <c r="U299" s="135">
        <f t="shared" si="81"/>
        <v>1.7955594475800001</v>
      </c>
      <c r="V299" s="88">
        <f t="shared" si="82"/>
        <v>0.60419904645994038</v>
      </c>
      <c r="W299" s="182">
        <f t="shared" si="83"/>
        <v>0.6</v>
      </c>
      <c r="X299" s="133">
        <f>'INFO Luz del Sur'!N247</f>
        <v>1</v>
      </c>
      <c r="Y299" s="135">
        <f t="shared" si="76"/>
        <v>0.6</v>
      </c>
    </row>
    <row r="300" spans="1:25" x14ac:dyDescent="0.25">
      <c r="A300" s="97">
        <f>'INFO Luz del Sur'!A248</f>
        <v>242</v>
      </c>
      <c r="B300" s="98" t="s">
        <v>8151</v>
      </c>
      <c r="C300" s="131" t="str">
        <f>'INFO Luz del Sur'!K248</f>
        <v>Poste</v>
      </c>
      <c r="D300" s="120" t="str">
        <f>'INFO Luz del Sur'!L248</f>
        <v>Madera</v>
      </c>
      <c r="E300" s="131">
        <f>'INFO Luz del Sur'!J248</f>
        <v>15</v>
      </c>
      <c r="F300" s="131" t="str">
        <f>'INFO Luz del Sur'!H248</f>
        <v>22.9 KV</v>
      </c>
      <c r="G300" s="148" t="str">
        <f t="shared" si="74"/>
        <v>MT/AT</v>
      </c>
      <c r="H300" s="120" t="str">
        <f>'INFO Luz del Sur'!D248</f>
        <v>Chaclacayo</v>
      </c>
      <c r="I300" s="120" t="str">
        <f>'INFO Luz del Sur'!C248</f>
        <v>Lima</v>
      </c>
      <c r="J300" s="120" t="str">
        <f>'INFO Luz del Sur'!B248</f>
        <v>Lima</v>
      </c>
      <c r="K300" s="120">
        <f>'INFO Luz del Sur'!E248</f>
        <v>0</v>
      </c>
      <c r="L300" s="132" t="str">
        <f>'INFO Luz del Sur'!M248</f>
        <v>PPC24</v>
      </c>
      <c r="M300" s="120" t="str">
        <f>INDEX(RESUMEN!$D$17:$D$5475, MATCH(L300,RESUMEN!$C$17:$C$5475,0))</f>
        <v>POSTE DE CONCRETO ARMADO DE 15/400/150/375</v>
      </c>
      <c r="N300" s="95">
        <f>INDEX(RESUMEN!$G$17:$G$5475, MATCH(L300,RESUMEN!$C$17:$C$5475,0))</f>
        <v>476.76</v>
      </c>
      <c r="O300" s="133">
        <f t="shared" si="75"/>
        <v>0.84299999999999997</v>
      </c>
      <c r="P300" s="134">
        <f t="shared" si="77"/>
        <v>878.66867999999999</v>
      </c>
      <c r="Q300" s="87">
        <v>0</v>
      </c>
      <c r="R300" s="133">
        <f t="shared" si="78"/>
        <v>0.13400000000000001</v>
      </c>
      <c r="S300" s="88">
        <f t="shared" si="79"/>
        <v>9.8118002600000001</v>
      </c>
      <c r="T300" s="132">
        <f t="shared" si="80"/>
        <v>0.183</v>
      </c>
      <c r="U300" s="135">
        <f t="shared" si="81"/>
        <v>1.7955594475800001</v>
      </c>
      <c r="V300" s="88">
        <f t="shared" si="82"/>
        <v>0.60419904645994038</v>
      </c>
      <c r="W300" s="182">
        <f t="shared" si="83"/>
        <v>0.6</v>
      </c>
      <c r="X300" s="133">
        <f>'INFO Luz del Sur'!N248</f>
        <v>1</v>
      </c>
      <c r="Y300" s="135">
        <f t="shared" si="76"/>
        <v>0.6</v>
      </c>
    </row>
    <row r="301" spans="1:25" x14ac:dyDescent="0.25">
      <c r="A301" s="97">
        <f>'INFO Luz del Sur'!A249</f>
        <v>243</v>
      </c>
      <c r="B301" s="98" t="s">
        <v>8151</v>
      </c>
      <c r="C301" s="131" t="str">
        <f>'INFO Luz del Sur'!K249</f>
        <v>Poste</v>
      </c>
      <c r="D301" s="120" t="str">
        <f>'INFO Luz del Sur'!L249</f>
        <v>Concreto</v>
      </c>
      <c r="E301" s="131">
        <f>'INFO Luz del Sur'!J249</f>
        <v>15</v>
      </c>
      <c r="F301" s="131" t="str">
        <f>'INFO Luz del Sur'!H249</f>
        <v>22.9 KV</v>
      </c>
      <c r="G301" s="148" t="str">
        <f t="shared" si="74"/>
        <v>MT/AT</v>
      </c>
      <c r="H301" s="120" t="str">
        <f>'INFO Luz del Sur'!D249</f>
        <v>Chaclacayo</v>
      </c>
      <c r="I301" s="120" t="str">
        <f>'INFO Luz del Sur'!C249</f>
        <v>Lima</v>
      </c>
      <c r="J301" s="120" t="str">
        <f>'INFO Luz del Sur'!B249</f>
        <v>Lima</v>
      </c>
      <c r="K301" s="120">
        <f>'INFO Luz del Sur'!E249</f>
        <v>0</v>
      </c>
      <c r="L301" s="132" t="str">
        <f>'INFO Luz del Sur'!M249</f>
        <v>PPC24</v>
      </c>
      <c r="M301" s="120" t="str">
        <f>INDEX(RESUMEN!$D$17:$D$5475, MATCH(L301,RESUMEN!$C$17:$C$5475,0))</f>
        <v>POSTE DE CONCRETO ARMADO DE 15/400/150/375</v>
      </c>
      <c r="N301" s="95">
        <f>INDEX(RESUMEN!$G$17:$G$5475, MATCH(L301,RESUMEN!$C$17:$C$5475,0))</f>
        <v>476.76</v>
      </c>
      <c r="O301" s="133">
        <f t="shared" si="75"/>
        <v>0.84299999999999997</v>
      </c>
      <c r="P301" s="134">
        <f t="shared" si="77"/>
        <v>878.66867999999999</v>
      </c>
      <c r="Q301" s="87">
        <v>0</v>
      </c>
      <c r="R301" s="133">
        <f t="shared" si="78"/>
        <v>0.13400000000000001</v>
      </c>
      <c r="S301" s="88">
        <f t="shared" si="79"/>
        <v>9.8118002600000001</v>
      </c>
      <c r="T301" s="132">
        <f t="shared" si="80"/>
        <v>0.183</v>
      </c>
      <c r="U301" s="135">
        <f t="shared" si="81"/>
        <v>1.7955594475800001</v>
      </c>
      <c r="V301" s="88">
        <f t="shared" si="82"/>
        <v>0.60419904645994038</v>
      </c>
      <c r="W301" s="182">
        <f t="shared" si="83"/>
        <v>0.6</v>
      </c>
      <c r="X301" s="133">
        <f>'INFO Luz del Sur'!N249</f>
        <v>1</v>
      </c>
      <c r="Y301" s="135">
        <f t="shared" si="76"/>
        <v>0.6</v>
      </c>
    </row>
    <row r="302" spans="1:25" x14ac:dyDescent="0.25">
      <c r="A302" s="97">
        <f>'INFO Luz del Sur'!A250</f>
        <v>244</v>
      </c>
      <c r="B302" s="98" t="s">
        <v>8151</v>
      </c>
      <c r="C302" s="131" t="str">
        <f>'INFO Luz del Sur'!K250</f>
        <v>Poste</v>
      </c>
      <c r="D302" s="120" t="str">
        <f>'INFO Luz del Sur'!L250</f>
        <v>Concreto</v>
      </c>
      <c r="E302" s="131">
        <f>'INFO Luz del Sur'!J250</f>
        <v>15</v>
      </c>
      <c r="F302" s="131" t="str">
        <f>'INFO Luz del Sur'!H250</f>
        <v>22.9 KV</v>
      </c>
      <c r="G302" s="148" t="str">
        <f t="shared" si="74"/>
        <v>MT/AT</v>
      </c>
      <c r="H302" s="120" t="str">
        <f>'INFO Luz del Sur'!D250</f>
        <v>Chaclacayo</v>
      </c>
      <c r="I302" s="120" t="str">
        <f>'INFO Luz del Sur'!C250</f>
        <v>Lima</v>
      </c>
      <c r="J302" s="120" t="str">
        <f>'INFO Luz del Sur'!B250</f>
        <v>Lima</v>
      </c>
      <c r="K302" s="120">
        <f>'INFO Luz del Sur'!E250</f>
        <v>0</v>
      </c>
      <c r="L302" s="132" t="str">
        <f>'INFO Luz del Sur'!M250</f>
        <v>PPM25</v>
      </c>
      <c r="M302" s="120" t="str">
        <f>INDEX(RESUMEN!$D$17:$D$5475, MATCH(L302,RESUMEN!$C$17:$C$5475,0))</f>
        <v>POSTE DE MADERA TRATADA DE 13 mts. CL.6</v>
      </c>
      <c r="N302" s="95">
        <f>INDEX(RESUMEN!$G$17:$G$5475, MATCH(L302,RESUMEN!$C$17:$C$5475,0))</f>
        <v>187.56</v>
      </c>
      <c r="O302" s="133">
        <f t="shared" si="75"/>
        <v>0.84299999999999997</v>
      </c>
      <c r="P302" s="134">
        <f t="shared" si="77"/>
        <v>345.67308000000003</v>
      </c>
      <c r="Q302" s="87">
        <v>0</v>
      </c>
      <c r="R302" s="133">
        <f t="shared" si="78"/>
        <v>0.13400000000000001</v>
      </c>
      <c r="S302" s="88">
        <f t="shared" si="79"/>
        <v>3.8600160600000009</v>
      </c>
      <c r="T302" s="132">
        <f t="shared" si="80"/>
        <v>0.183</v>
      </c>
      <c r="U302" s="135">
        <f t="shared" si="81"/>
        <v>0.70638293898000015</v>
      </c>
      <c r="V302" s="88">
        <f t="shared" si="82"/>
        <v>0.23769522014016786</v>
      </c>
      <c r="W302" s="182">
        <f t="shared" si="83"/>
        <v>0.2</v>
      </c>
      <c r="X302" s="133">
        <f>'INFO Luz del Sur'!N250</f>
        <v>1</v>
      </c>
      <c r="Y302" s="135">
        <f t="shared" si="76"/>
        <v>0.2</v>
      </c>
    </row>
    <row r="303" spans="1:25" x14ac:dyDescent="0.25">
      <c r="A303" s="97">
        <f>'INFO Luz del Sur'!A251</f>
        <v>245</v>
      </c>
      <c r="B303" s="98" t="s">
        <v>8151</v>
      </c>
      <c r="C303" s="131" t="str">
        <f>'INFO Luz del Sur'!K251</f>
        <v>Poste</v>
      </c>
      <c r="D303" s="120" t="str">
        <f>'INFO Luz del Sur'!L251</f>
        <v>Concreto</v>
      </c>
      <c r="E303" s="131">
        <f>'INFO Luz del Sur'!J251</f>
        <v>15</v>
      </c>
      <c r="F303" s="131" t="str">
        <f>'INFO Luz del Sur'!H251</f>
        <v>22.9 KV</v>
      </c>
      <c r="G303" s="148" t="str">
        <f t="shared" si="74"/>
        <v>MT/AT</v>
      </c>
      <c r="H303" s="120" t="str">
        <f>'INFO Luz del Sur'!D251</f>
        <v>Chaclacayo</v>
      </c>
      <c r="I303" s="120" t="str">
        <f>'INFO Luz del Sur'!C251</f>
        <v>Lima</v>
      </c>
      <c r="J303" s="120" t="str">
        <f>'INFO Luz del Sur'!B251</f>
        <v>Lima</v>
      </c>
      <c r="K303" s="120">
        <f>'INFO Luz del Sur'!E251</f>
        <v>0</v>
      </c>
      <c r="L303" s="132" t="str">
        <f>'INFO Luz del Sur'!M251</f>
        <v>PPM25</v>
      </c>
      <c r="M303" s="120" t="str">
        <f>INDEX(RESUMEN!$D$17:$D$5475, MATCH(L303,RESUMEN!$C$17:$C$5475,0))</f>
        <v>POSTE DE MADERA TRATADA DE 13 mts. CL.6</v>
      </c>
      <c r="N303" s="95">
        <f>INDEX(RESUMEN!$G$17:$G$5475, MATCH(L303,RESUMEN!$C$17:$C$5475,0))</f>
        <v>187.56</v>
      </c>
      <c r="O303" s="133">
        <f t="shared" si="75"/>
        <v>0.84299999999999997</v>
      </c>
      <c r="P303" s="134">
        <f t="shared" si="77"/>
        <v>345.67308000000003</v>
      </c>
      <c r="Q303" s="87">
        <v>0</v>
      </c>
      <c r="R303" s="133">
        <f t="shared" si="78"/>
        <v>0.13400000000000001</v>
      </c>
      <c r="S303" s="88">
        <f t="shared" si="79"/>
        <v>3.8600160600000009</v>
      </c>
      <c r="T303" s="132">
        <f t="shared" si="80"/>
        <v>0.183</v>
      </c>
      <c r="U303" s="135">
        <f t="shared" si="81"/>
        <v>0.70638293898000015</v>
      </c>
      <c r="V303" s="88">
        <f t="shared" si="82"/>
        <v>0.23769522014016786</v>
      </c>
      <c r="W303" s="182">
        <f t="shared" si="83"/>
        <v>0.2</v>
      </c>
      <c r="X303" s="133">
        <f>'INFO Luz del Sur'!N251</f>
        <v>1</v>
      </c>
      <c r="Y303" s="135">
        <f t="shared" si="76"/>
        <v>0.2</v>
      </c>
    </row>
    <row r="304" spans="1:25" x14ac:dyDescent="0.25">
      <c r="A304" s="97">
        <f>'INFO Luz del Sur'!A252</f>
        <v>246</v>
      </c>
      <c r="B304" s="98" t="s">
        <v>8151</v>
      </c>
      <c r="C304" s="131" t="str">
        <f>'INFO Luz del Sur'!K252</f>
        <v>Poste</v>
      </c>
      <c r="D304" s="120" t="str">
        <f>'INFO Luz del Sur'!L252</f>
        <v>Concreto</v>
      </c>
      <c r="E304" s="131">
        <f>'INFO Luz del Sur'!J252</f>
        <v>15</v>
      </c>
      <c r="F304" s="131" t="str">
        <f>'INFO Luz del Sur'!H252</f>
        <v>22.9 KV</v>
      </c>
      <c r="G304" s="148" t="str">
        <f t="shared" si="74"/>
        <v>MT/AT</v>
      </c>
      <c r="H304" s="120" t="str">
        <f>'INFO Luz del Sur'!D252</f>
        <v>Chaclacayo</v>
      </c>
      <c r="I304" s="120" t="str">
        <f>'INFO Luz del Sur'!C252</f>
        <v>Lima</v>
      </c>
      <c r="J304" s="120" t="str">
        <f>'INFO Luz del Sur'!B252</f>
        <v>Lima</v>
      </c>
      <c r="K304" s="120">
        <f>'INFO Luz del Sur'!E252</f>
        <v>0</v>
      </c>
      <c r="L304" s="132" t="str">
        <f>'INFO Luz del Sur'!M252</f>
        <v>PPM25</v>
      </c>
      <c r="M304" s="120" t="str">
        <f>INDEX(RESUMEN!$D$17:$D$5475, MATCH(L304,RESUMEN!$C$17:$C$5475,0))</f>
        <v>POSTE DE MADERA TRATADA DE 13 mts. CL.6</v>
      </c>
      <c r="N304" s="95">
        <f>INDEX(RESUMEN!$G$17:$G$5475, MATCH(L304,RESUMEN!$C$17:$C$5475,0))</f>
        <v>187.56</v>
      </c>
      <c r="O304" s="133">
        <f t="shared" si="75"/>
        <v>0.84299999999999997</v>
      </c>
      <c r="P304" s="134">
        <f t="shared" si="77"/>
        <v>345.67308000000003</v>
      </c>
      <c r="Q304" s="87">
        <v>0</v>
      </c>
      <c r="R304" s="133">
        <f t="shared" si="78"/>
        <v>0.13400000000000001</v>
      </c>
      <c r="S304" s="88">
        <f t="shared" si="79"/>
        <v>3.8600160600000009</v>
      </c>
      <c r="T304" s="132">
        <f t="shared" si="80"/>
        <v>0.183</v>
      </c>
      <c r="U304" s="135">
        <f t="shared" si="81"/>
        <v>0.70638293898000015</v>
      </c>
      <c r="V304" s="88">
        <f t="shared" si="82"/>
        <v>0.23769522014016786</v>
      </c>
      <c r="W304" s="182">
        <f t="shared" si="83"/>
        <v>0.2</v>
      </c>
      <c r="X304" s="133">
        <f>'INFO Luz del Sur'!N252</f>
        <v>1</v>
      </c>
      <c r="Y304" s="135">
        <f t="shared" si="76"/>
        <v>0.2</v>
      </c>
    </row>
    <row r="305" spans="1:25" x14ac:dyDescent="0.25">
      <c r="A305" s="97">
        <f>'INFO Luz del Sur'!A253</f>
        <v>247</v>
      </c>
      <c r="B305" s="98" t="s">
        <v>8151</v>
      </c>
      <c r="C305" s="131" t="str">
        <f>'INFO Luz del Sur'!K253</f>
        <v>Poste</v>
      </c>
      <c r="D305" s="120" t="str">
        <f>'INFO Luz del Sur'!L253</f>
        <v>Concreto</v>
      </c>
      <c r="E305" s="131">
        <f>'INFO Luz del Sur'!J253</f>
        <v>15</v>
      </c>
      <c r="F305" s="131" t="str">
        <f>'INFO Luz del Sur'!H253</f>
        <v>22.9 KV</v>
      </c>
      <c r="G305" s="148" t="str">
        <f t="shared" si="74"/>
        <v>MT/AT</v>
      </c>
      <c r="H305" s="120" t="str">
        <f>'INFO Luz del Sur'!D253</f>
        <v>Chaclacayo</v>
      </c>
      <c r="I305" s="120" t="str">
        <f>'INFO Luz del Sur'!C253</f>
        <v>Lima</v>
      </c>
      <c r="J305" s="120" t="str">
        <f>'INFO Luz del Sur'!B253</f>
        <v>Lima</v>
      </c>
      <c r="K305" s="120">
        <f>'INFO Luz del Sur'!E253</f>
        <v>0</v>
      </c>
      <c r="L305" s="132" t="str">
        <f>'INFO Luz del Sur'!M253</f>
        <v>PPM25</v>
      </c>
      <c r="M305" s="120" t="str">
        <f>INDEX(RESUMEN!$D$17:$D$5475, MATCH(L305,RESUMEN!$C$17:$C$5475,0))</f>
        <v>POSTE DE MADERA TRATADA DE 13 mts. CL.6</v>
      </c>
      <c r="N305" s="95">
        <f>INDEX(RESUMEN!$G$17:$G$5475, MATCH(L305,RESUMEN!$C$17:$C$5475,0))</f>
        <v>187.56</v>
      </c>
      <c r="O305" s="133">
        <f t="shared" si="75"/>
        <v>0.84299999999999997</v>
      </c>
      <c r="P305" s="134">
        <f t="shared" si="77"/>
        <v>345.67308000000003</v>
      </c>
      <c r="Q305" s="87">
        <v>0</v>
      </c>
      <c r="R305" s="133">
        <f t="shared" si="78"/>
        <v>0.13400000000000001</v>
      </c>
      <c r="S305" s="88">
        <f t="shared" si="79"/>
        <v>3.8600160600000009</v>
      </c>
      <c r="T305" s="132">
        <f t="shared" si="80"/>
        <v>0.183</v>
      </c>
      <c r="U305" s="135">
        <f t="shared" si="81"/>
        <v>0.70638293898000015</v>
      </c>
      <c r="V305" s="88">
        <f t="shared" si="82"/>
        <v>0.23769522014016786</v>
      </c>
      <c r="W305" s="182">
        <f t="shared" si="83"/>
        <v>0.2</v>
      </c>
      <c r="X305" s="133">
        <f>'INFO Luz del Sur'!N253</f>
        <v>1</v>
      </c>
      <c r="Y305" s="135">
        <f t="shared" si="76"/>
        <v>0.2</v>
      </c>
    </row>
    <row r="306" spans="1:25" x14ac:dyDescent="0.25">
      <c r="A306" s="97">
        <f>'INFO Luz del Sur'!A254</f>
        <v>248</v>
      </c>
      <c r="B306" s="98" t="s">
        <v>8151</v>
      </c>
      <c r="C306" s="131" t="str">
        <f>'INFO Luz del Sur'!K254</f>
        <v>Poste</v>
      </c>
      <c r="D306" s="120" t="str">
        <f>'INFO Luz del Sur'!L254</f>
        <v>Concreto</v>
      </c>
      <c r="E306" s="131">
        <f>'INFO Luz del Sur'!J254</f>
        <v>15</v>
      </c>
      <c r="F306" s="131" t="str">
        <f>'INFO Luz del Sur'!H254</f>
        <v>0.22 KV</v>
      </c>
      <c r="G306" s="148" t="str">
        <f t="shared" si="74"/>
        <v>BT</v>
      </c>
      <c r="H306" s="120" t="str">
        <f>'INFO Luz del Sur'!D254</f>
        <v>Chaclacayo</v>
      </c>
      <c r="I306" s="120" t="str">
        <f>'INFO Luz del Sur'!C254</f>
        <v>Lima</v>
      </c>
      <c r="J306" s="120" t="str">
        <f>'INFO Luz del Sur'!B254</f>
        <v>Lima</v>
      </c>
      <c r="K306" s="120">
        <f>'INFO Luz del Sur'!E254</f>
        <v>0</v>
      </c>
      <c r="L306" s="132" t="str">
        <f>'INFO Luz del Sur'!M254</f>
        <v>PPM25</v>
      </c>
      <c r="M306" s="120" t="str">
        <f>INDEX(RESUMEN!$D$17:$D$5475, MATCH(L306,RESUMEN!$C$17:$C$5475,0))</f>
        <v>POSTE DE MADERA TRATADA DE 13 mts. CL.6</v>
      </c>
      <c r="N306" s="95">
        <f>INDEX(RESUMEN!$G$17:$G$5475, MATCH(L306,RESUMEN!$C$17:$C$5475,0))</f>
        <v>187.56</v>
      </c>
      <c r="O306" s="133">
        <f t="shared" si="75"/>
        <v>0.77</v>
      </c>
      <c r="P306" s="134">
        <f t="shared" si="77"/>
        <v>331.9812</v>
      </c>
      <c r="Q306" s="87">
        <v>0</v>
      </c>
      <c r="R306" s="133">
        <f t="shared" si="78"/>
        <v>7.2000000000000008E-2</v>
      </c>
      <c r="S306" s="88">
        <f t="shared" si="79"/>
        <v>1.9918872000000001</v>
      </c>
      <c r="T306" s="132">
        <f t="shared" si="80"/>
        <v>0.2</v>
      </c>
      <c r="U306" s="135">
        <f t="shared" si="81"/>
        <v>0.39837744000000003</v>
      </c>
      <c r="V306" s="88">
        <f t="shared" si="82"/>
        <v>0.13405252034598975</v>
      </c>
      <c r="W306" s="182">
        <f t="shared" si="83"/>
        <v>0.1</v>
      </c>
      <c r="X306" s="133">
        <f>'INFO Luz del Sur'!N254</f>
        <v>1</v>
      </c>
      <c r="Y306" s="135">
        <f t="shared" si="76"/>
        <v>0.1</v>
      </c>
    </row>
    <row r="307" spans="1:25" x14ac:dyDescent="0.25">
      <c r="A307" s="97">
        <f>'INFO Luz del Sur'!A255</f>
        <v>249</v>
      </c>
      <c r="B307" s="98" t="s">
        <v>8151</v>
      </c>
      <c r="C307" s="131" t="str">
        <f>'INFO Luz del Sur'!K255</f>
        <v>Poste</v>
      </c>
      <c r="D307" s="120" t="str">
        <f>'INFO Luz del Sur'!L255</f>
        <v>Concreto</v>
      </c>
      <c r="E307" s="131">
        <f>'INFO Luz del Sur'!J255</f>
        <v>15</v>
      </c>
      <c r="F307" s="131" t="str">
        <f>'INFO Luz del Sur'!H255</f>
        <v>0.22 KV</v>
      </c>
      <c r="G307" s="148" t="str">
        <f t="shared" si="74"/>
        <v>BT</v>
      </c>
      <c r="H307" s="120" t="str">
        <f>'INFO Luz del Sur'!D255</f>
        <v>Chaclacayo</v>
      </c>
      <c r="I307" s="120" t="str">
        <f>'INFO Luz del Sur'!C255</f>
        <v>Lima</v>
      </c>
      <c r="J307" s="120" t="str">
        <f>'INFO Luz del Sur'!B255</f>
        <v>Lima</v>
      </c>
      <c r="K307" s="120">
        <f>'INFO Luz del Sur'!E255</f>
        <v>0</v>
      </c>
      <c r="L307" s="132" t="str">
        <f>'INFO Luz del Sur'!M255</f>
        <v>PPM25</v>
      </c>
      <c r="M307" s="120" t="str">
        <f>INDEX(RESUMEN!$D$17:$D$5475, MATCH(L307,RESUMEN!$C$17:$C$5475,0))</f>
        <v>POSTE DE MADERA TRATADA DE 13 mts. CL.6</v>
      </c>
      <c r="N307" s="95">
        <f>INDEX(RESUMEN!$G$17:$G$5475, MATCH(L307,RESUMEN!$C$17:$C$5475,0))</f>
        <v>187.56</v>
      </c>
      <c r="O307" s="133">
        <f t="shared" si="75"/>
        <v>0.77</v>
      </c>
      <c r="P307" s="134">
        <f t="shared" si="77"/>
        <v>331.9812</v>
      </c>
      <c r="Q307" s="87">
        <v>0</v>
      </c>
      <c r="R307" s="133">
        <f t="shared" si="78"/>
        <v>7.2000000000000008E-2</v>
      </c>
      <c r="S307" s="88">
        <f t="shared" si="79"/>
        <v>1.9918872000000001</v>
      </c>
      <c r="T307" s="132">
        <f t="shared" si="80"/>
        <v>0.2</v>
      </c>
      <c r="U307" s="135">
        <f t="shared" si="81"/>
        <v>0.39837744000000003</v>
      </c>
      <c r="V307" s="88">
        <f t="shared" si="82"/>
        <v>0.13405252034598975</v>
      </c>
      <c r="W307" s="182">
        <f t="shared" si="83"/>
        <v>0.1</v>
      </c>
      <c r="X307" s="133">
        <f>'INFO Luz del Sur'!N255</f>
        <v>1</v>
      </c>
      <c r="Y307" s="135">
        <f t="shared" si="76"/>
        <v>0.1</v>
      </c>
    </row>
    <row r="308" spans="1:25" x14ac:dyDescent="0.25">
      <c r="A308" s="97">
        <f>'INFO Luz del Sur'!A256</f>
        <v>250</v>
      </c>
      <c r="B308" s="98" t="s">
        <v>8151</v>
      </c>
      <c r="C308" s="131" t="str">
        <f>'INFO Luz del Sur'!K256</f>
        <v>Poste</v>
      </c>
      <c r="D308" s="120" t="str">
        <f>'INFO Luz del Sur'!L256</f>
        <v>Concreto</v>
      </c>
      <c r="E308" s="131">
        <f>'INFO Luz del Sur'!J256</f>
        <v>15</v>
      </c>
      <c r="F308" s="131" t="str">
        <f>'INFO Luz del Sur'!H256</f>
        <v>22.9 KV</v>
      </c>
      <c r="G308" s="148" t="str">
        <f t="shared" si="74"/>
        <v>MT/AT</v>
      </c>
      <c r="H308" s="120" t="str">
        <f>'INFO Luz del Sur'!D256</f>
        <v>Chaclacayo</v>
      </c>
      <c r="I308" s="120" t="str">
        <f>'INFO Luz del Sur'!C256</f>
        <v>Lima</v>
      </c>
      <c r="J308" s="120" t="str">
        <f>'INFO Luz del Sur'!B256</f>
        <v>Lima</v>
      </c>
      <c r="K308" s="120">
        <f>'INFO Luz del Sur'!E256</f>
        <v>0</v>
      </c>
      <c r="L308" s="132" t="str">
        <f>'INFO Luz del Sur'!M256</f>
        <v>PPM25</v>
      </c>
      <c r="M308" s="120" t="str">
        <f>INDEX(RESUMEN!$D$17:$D$5475, MATCH(L308,RESUMEN!$C$17:$C$5475,0))</f>
        <v>POSTE DE MADERA TRATADA DE 13 mts. CL.6</v>
      </c>
      <c r="N308" s="95">
        <f>INDEX(RESUMEN!$G$17:$G$5475, MATCH(L308,RESUMEN!$C$17:$C$5475,0))</f>
        <v>187.56</v>
      </c>
      <c r="O308" s="133">
        <f t="shared" si="75"/>
        <v>0.84299999999999997</v>
      </c>
      <c r="P308" s="134">
        <f t="shared" si="77"/>
        <v>345.67308000000003</v>
      </c>
      <c r="Q308" s="87">
        <v>0</v>
      </c>
      <c r="R308" s="133">
        <f t="shared" si="78"/>
        <v>0.13400000000000001</v>
      </c>
      <c r="S308" s="88">
        <f t="shared" si="79"/>
        <v>3.8600160600000009</v>
      </c>
      <c r="T308" s="132">
        <f t="shared" si="80"/>
        <v>0.183</v>
      </c>
      <c r="U308" s="135">
        <f t="shared" si="81"/>
        <v>0.70638293898000015</v>
      </c>
      <c r="V308" s="88">
        <f t="shared" si="82"/>
        <v>0.23769522014016786</v>
      </c>
      <c r="W308" s="182">
        <f t="shared" si="83"/>
        <v>0.2</v>
      </c>
      <c r="X308" s="133">
        <f>'INFO Luz del Sur'!N256</f>
        <v>1</v>
      </c>
      <c r="Y308" s="135">
        <f t="shared" si="76"/>
        <v>0.2</v>
      </c>
    </row>
    <row r="309" spans="1:25" x14ac:dyDescent="0.25">
      <c r="A309" s="97">
        <f>'INFO Luz del Sur'!A257</f>
        <v>251</v>
      </c>
      <c r="B309" s="98" t="s">
        <v>8151</v>
      </c>
      <c r="C309" s="131" t="str">
        <f>'INFO Luz del Sur'!K257</f>
        <v>Poste</v>
      </c>
      <c r="D309" s="120" t="str">
        <f>'INFO Luz del Sur'!L257</f>
        <v>Concreto</v>
      </c>
      <c r="E309" s="131">
        <f>'INFO Luz del Sur'!J257</f>
        <v>15</v>
      </c>
      <c r="F309" s="131" t="str">
        <f>'INFO Luz del Sur'!H257</f>
        <v>22.9 KV</v>
      </c>
      <c r="G309" s="148" t="str">
        <f t="shared" si="74"/>
        <v>MT/AT</v>
      </c>
      <c r="H309" s="120" t="str">
        <f>'INFO Luz del Sur'!D257</f>
        <v>Chaclacayo</v>
      </c>
      <c r="I309" s="120" t="str">
        <f>'INFO Luz del Sur'!C257</f>
        <v>Lima</v>
      </c>
      <c r="J309" s="120" t="str">
        <f>'INFO Luz del Sur'!B257</f>
        <v>Lima</v>
      </c>
      <c r="K309" s="120">
        <f>'INFO Luz del Sur'!E257</f>
        <v>0</v>
      </c>
      <c r="L309" s="132" t="str">
        <f>'INFO Luz del Sur'!M257</f>
        <v>PPM29</v>
      </c>
      <c r="M309" s="120" t="str">
        <f>INDEX(RESUMEN!$D$17:$D$5475, MATCH(L309,RESUMEN!$C$17:$C$5475,0))</f>
        <v>POSTE DE MADERA TRATADA DE 15 mts. CL.7</v>
      </c>
      <c r="N309" s="95">
        <f>INDEX(RESUMEN!$G$17:$G$5475, MATCH(L309,RESUMEN!$C$17:$C$5475,0))</f>
        <v>215.37</v>
      </c>
      <c r="O309" s="133">
        <f t="shared" si="75"/>
        <v>0.84299999999999997</v>
      </c>
      <c r="P309" s="134">
        <f t="shared" si="77"/>
        <v>396.92691000000002</v>
      </c>
      <c r="Q309" s="87">
        <v>0</v>
      </c>
      <c r="R309" s="133">
        <f t="shared" si="78"/>
        <v>0.13400000000000001</v>
      </c>
      <c r="S309" s="88">
        <f t="shared" si="79"/>
        <v>4.4323504950000006</v>
      </c>
      <c r="T309" s="132">
        <f t="shared" si="80"/>
        <v>0.183</v>
      </c>
      <c r="U309" s="135">
        <f t="shared" si="81"/>
        <v>0.81112014058500004</v>
      </c>
      <c r="V309" s="88">
        <f t="shared" si="82"/>
        <v>0.27293889721469367</v>
      </c>
      <c r="W309" s="182">
        <f t="shared" si="83"/>
        <v>0.3</v>
      </c>
      <c r="X309" s="133">
        <f>'INFO Luz del Sur'!N257</f>
        <v>1</v>
      </c>
      <c r="Y309" s="135">
        <f t="shared" si="76"/>
        <v>0.3</v>
      </c>
    </row>
    <row r="310" spans="1:25" x14ac:dyDescent="0.25">
      <c r="A310" s="97">
        <f>'INFO Luz del Sur'!A258</f>
        <v>252</v>
      </c>
      <c r="B310" s="98" t="s">
        <v>8151</v>
      </c>
      <c r="C310" s="131" t="str">
        <f>'INFO Luz del Sur'!K258</f>
        <v>Poste</v>
      </c>
      <c r="D310" s="120" t="str">
        <f>'INFO Luz del Sur'!L258</f>
        <v>Concreto</v>
      </c>
      <c r="E310" s="131">
        <f>'INFO Luz del Sur'!J258</f>
        <v>15</v>
      </c>
      <c r="F310" s="131" t="str">
        <f>'INFO Luz del Sur'!H258</f>
        <v>22.9 KV</v>
      </c>
      <c r="G310" s="148" t="str">
        <f t="shared" si="74"/>
        <v>MT/AT</v>
      </c>
      <c r="H310" s="120" t="str">
        <f>'INFO Luz del Sur'!D258</f>
        <v>Chaclacayo</v>
      </c>
      <c r="I310" s="120" t="str">
        <f>'INFO Luz del Sur'!C258</f>
        <v>Lima</v>
      </c>
      <c r="J310" s="120" t="str">
        <f>'INFO Luz del Sur'!B258</f>
        <v>Lima</v>
      </c>
      <c r="K310" s="120">
        <f>'INFO Luz del Sur'!E258</f>
        <v>0</v>
      </c>
      <c r="L310" s="132" t="str">
        <f>'INFO Luz del Sur'!M258</f>
        <v>PPM25</v>
      </c>
      <c r="M310" s="120" t="str">
        <f>INDEX(RESUMEN!$D$17:$D$5475, MATCH(L310,RESUMEN!$C$17:$C$5475,0))</f>
        <v>POSTE DE MADERA TRATADA DE 13 mts. CL.6</v>
      </c>
      <c r="N310" s="95">
        <f>INDEX(RESUMEN!$G$17:$G$5475, MATCH(L310,RESUMEN!$C$17:$C$5475,0))</f>
        <v>187.56</v>
      </c>
      <c r="O310" s="133">
        <f t="shared" si="75"/>
        <v>0.84299999999999997</v>
      </c>
      <c r="P310" s="134">
        <f t="shared" si="77"/>
        <v>345.67308000000003</v>
      </c>
      <c r="Q310" s="87">
        <v>0</v>
      </c>
      <c r="R310" s="133">
        <f t="shared" si="78"/>
        <v>0.13400000000000001</v>
      </c>
      <c r="S310" s="88">
        <f t="shared" si="79"/>
        <v>3.8600160600000009</v>
      </c>
      <c r="T310" s="132">
        <f t="shared" si="80"/>
        <v>0.183</v>
      </c>
      <c r="U310" s="135">
        <f t="shared" si="81"/>
        <v>0.70638293898000015</v>
      </c>
      <c r="V310" s="88">
        <f t="shared" si="82"/>
        <v>0.23769522014016786</v>
      </c>
      <c r="W310" s="182">
        <f t="shared" si="83"/>
        <v>0.2</v>
      </c>
      <c r="X310" s="133">
        <f>'INFO Luz del Sur'!N258</f>
        <v>1</v>
      </c>
      <c r="Y310" s="135">
        <f t="shared" si="76"/>
        <v>0.2</v>
      </c>
    </row>
    <row r="311" spans="1:25" x14ac:dyDescent="0.25">
      <c r="A311" s="97">
        <f>'INFO Luz del Sur'!A259</f>
        <v>253</v>
      </c>
      <c r="B311" s="98" t="s">
        <v>8151</v>
      </c>
      <c r="C311" s="131" t="str">
        <f>'INFO Luz del Sur'!K259</f>
        <v>Torrecilla</v>
      </c>
      <c r="D311" s="120" t="str">
        <f>'INFO Luz del Sur'!L259</f>
        <v>Metálico</v>
      </c>
      <c r="E311" s="131">
        <f>'INFO Luz del Sur'!J259</f>
        <v>15</v>
      </c>
      <c r="F311" s="131" t="str">
        <f>'INFO Luz del Sur'!H259</f>
        <v>22.9 KV</v>
      </c>
      <c r="G311" s="148" t="str">
        <f t="shared" si="74"/>
        <v>MT/AT</v>
      </c>
      <c r="H311" s="120" t="str">
        <f>'INFO Luz del Sur'!D259</f>
        <v>Chaclacayo</v>
      </c>
      <c r="I311" s="120" t="str">
        <f>'INFO Luz del Sur'!C259</f>
        <v>Lima</v>
      </c>
      <c r="J311" s="120" t="str">
        <f>'INFO Luz del Sur'!B259</f>
        <v>Lima</v>
      </c>
      <c r="K311" s="120">
        <f>'INFO Luz del Sur'!E259</f>
        <v>0</v>
      </c>
      <c r="L311" s="132" t="str">
        <f>'INFO Luz del Sur'!M259</f>
        <v>PPM25</v>
      </c>
      <c r="M311" s="120" t="str">
        <f>INDEX(RESUMEN!$D$17:$D$5475, MATCH(L311,RESUMEN!$C$17:$C$5475,0))</f>
        <v>POSTE DE MADERA TRATADA DE 13 mts. CL.6</v>
      </c>
      <c r="N311" s="95">
        <f>INDEX(RESUMEN!$G$17:$G$5475, MATCH(L311,RESUMEN!$C$17:$C$5475,0))</f>
        <v>187.56</v>
      </c>
      <c r="O311" s="133">
        <f t="shared" si="75"/>
        <v>0.84299999999999997</v>
      </c>
      <c r="P311" s="134">
        <f t="shared" si="77"/>
        <v>345.67308000000003</v>
      </c>
      <c r="Q311" s="87">
        <v>0</v>
      </c>
      <c r="R311" s="133">
        <f t="shared" si="78"/>
        <v>0.13400000000000001</v>
      </c>
      <c r="S311" s="88">
        <f t="shared" si="79"/>
        <v>3.8600160600000009</v>
      </c>
      <c r="T311" s="132">
        <f t="shared" si="80"/>
        <v>0.183</v>
      </c>
      <c r="U311" s="135">
        <f t="shared" si="81"/>
        <v>0.70638293898000015</v>
      </c>
      <c r="V311" s="88">
        <f t="shared" si="82"/>
        <v>0.23769522014016786</v>
      </c>
      <c r="W311" s="182">
        <f t="shared" si="83"/>
        <v>0.2</v>
      </c>
      <c r="X311" s="133">
        <f>'INFO Luz del Sur'!N259</f>
        <v>1</v>
      </c>
      <c r="Y311" s="135">
        <f t="shared" si="76"/>
        <v>0.2</v>
      </c>
    </row>
    <row r="312" spans="1:25" x14ac:dyDescent="0.25">
      <c r="A312" s="97">
        <f>'INFO Luz del Sur'!A260</f>
        <v>254</v>
      </c>
      <c r="B312" s="98" t="s">
        <v>8151</v>
      </c>
      <c r="C312" s="131" t="str">
        <f>'INFO Luz del Sur'!K260</f>
        <v>Torrecilla</v>
      </c>
      <c r="D312" s="120" t="str">
        <f>'INFO Luz del Sur'!L260</f>
        <v>Metálico</v>
      </c>
      <c r="E312" s="131">
        <f>'INFO Luz del Sur'!J260</f>
        <v>15</v>
      </c>
      <c r="F312" s="131" t="str">
        <f>'INFO Luz del Sur'!H260</f>
        <v>22.9 KV</v>
      </c>
      <c r="G312" s="148" t="str">
        <f t="shared" si="74"/>
        <v>MT/AT</v>
      </c>
      <c r="H312" s="120" t="str">
        <f>'INFO Luz del Sur'!D260</f>
        <v>Chaclacayo</v>
      </c>
      <c r="I312" s="120" t="str">
        <f>'INFO Luz del Sur'!C260</f>
        <v>Lima</v>
      </c>
      <c r="J312" s="120" t="str">
        <f>'INFO Luz del Sur'!B260</f>
        <v>Lima</v>
      </c>
      <c r="K312" s="120">
        <f>'INFO Luz del Sur'!E260</f>
        <v>0</v>
      </c>
      <c r="L312" s="132" t="str">
        <f>'INFO Luz del Sur'!M260</f>
        <v>PPM25</v>
      </c>
      <c r="M312" s="120" t="str">
        <f>INDEX(RESUMEN!$D$17:$D$5475, MATCH(L312,RESUMEN!$C$17:$C$5475,0))</f>
        <v>POSTE DE MADERA TRATADA DE 13 mts. CL.6</v>
      </c>
      <c r="N312" s="95">
        <f>INDEX(RESUMEN!$G$17:$G$5475, MATCH(L312,RESUMEN!$C$17:$C$5475,0))</f>
        <v>187.56</v>
      </c>
      <c r="O312" s="133">
        <f t="shared" si="75"/>
        <v>0.84299999999999997</v>
      </c>
      <c r="P312" s="134">
        <f t="shared" si="77"/>
        <v>345.67308000000003</v>
      </c>
      <c r="Q312" s="87">
        <v>0</v>
      </c>
      <c r="R312" s="133">
        <f t="shared" si="78"/>
        <v>0.13400000000000001</v>
      </c>
      <c r="S312" s="88">
        <f t="shared" si="79"/>
        <v>3.8600160600000009</v>
      </c>
      <c r="T312" s="132">
        <f t="shared" si="80"/>
        <v>0.183</v>
      </c>
      <c r="U312" s="135">
        <f t="shared" si="81"/>
        <v>0.70638293898000015</v>
      </c>
      <c r="V312" s="88">
        <f t="shared" si="82"/>
        <v>0.23769522014016786</v>
      </c>
      <c r="W312" s="182">
        <f t="shared" si="83"/>
        <v>0.2</v>
      </c>
      <c r="X312" s="133">
        <f>'INFO Luz del Sur'!N260</f>
        <v>1</v>
      </c>
      <c r="Y312" s="135">
        <f t="shared" si="76"/>
        <v>0.2</v>
      </c>
    </row>
    <row r="313" spans="1:25" x14ac:dyDescent="0.25">
      <c r="A313" s="97">
        <f>'INFO Luz del Sur'!A261</f>
        <v>255</v>
      </c>
      <c r="B313" s="98" t="s">
        <v>8151</v>
      </c>
      <c r="C313" s="131" t="str">
        <f>'INFO Luz del Sur'!K261</f>
        <v>Torrecilla</v>
      </c>
      <c r="D313" s="120" t="str">
        <f>'INFO Luz del Sur'!L261</f>
        <v>Metálico</v>
      </c>
      <c r="E313" s="131">
        <f>'INFO Luz del Sur'!J261</f>
        <v>15</v>
      </c>
      <c r="F313" s="131" t="str">
        <f>'INFO Luz del Sur'!H261</f>
        <v>22.9 KV</v>
      </c>
      <c r="G313" s="148" t="str">
        <f t="shared" si="74"/>
        <v>MT/AT</v>
      </c>
      <c r="H313" s="120" t="str">
        <f>'INFO Luz del Sur'!D261</f>
        <v>Chaclacayo</v>
      </c>
      <c r="I313" s="120" t="str">
        <f>'INFO Luz del Sur'!C261</f>
        <v>Lima</v>
      </c>
      <c r="J313" s="120" t="str">
        <f>'INFO Luz del Sur'!B261</f>
        <v>Lima</v>
      </c>
      <c r="K313" s="120">
        <f>'INFO Luz del Sur'!E261</f>
        <v>0</v>
      </c>
      <c r="L313" s="132" t="str">
        <f>'INFO Luz del Sur'!M261</f>
        <v>PPM25</v>
      </c>
      <c r="M313" s="120" t="str">
        <f>INDEX(RESUMEN!$D$17:$D$5475, MATCH(L313,RESUMEN!$C$17:$C$5475,0))</f>
        <v>POSTE DE MADERA TRATADA DE 13 mts. CL.6</v>
      </c>
      <c r="N313" s="95">
        <f>INDEX(RESUMEN!$G$17:$G$5475, MATCH(L313,RESUMEN!$C$17:$C$5475,0))</f>
        <v>187.56</v>
      </c>
      <c r="O313" s="133">
        <f t="shared" si="75"/>
        <v>0.84299999999999997</v>
      </c>
      <c r="P313" s="134">
        <f t="shared" si="77"/>
        <v>345.67308000000003</v>
      </c>
      <c r="Q313" s="87">
        <v>0</v>
      </c>
      <c r="R313" s="133">
        <f t="shared" si="78"/>
        <v>0.13400000000000001</v>
      </c>
      <c r="S313" s="88">
        <f t="shared" si="79"/>
        <v>3.8600160600000009</v>
      </c>
      <c r="T313" s="132">
        <f t="shared" si="80"/>
        <v>0.183</v>
      </c>
      <c r="U313" s="135">
        <f t="shared" si="81"/>
        <v>0.70638293898000015</v>
      </c>
      <c r="V313" s="88">
        <f t="shared" si="82"/>
        <v>0.23769522014016786</v>
      </c>
      <c r="W313" s="182">
        <f t="shared" si="83"/>
        <v>0.2</v>
      </c>
      <c r="X313" s="133">
        <f>'INFO Luz del Sur'!N261</f>
        <v>1</v>
      </c>
      <c r="Y313" s="135">
        <f t="shared" si="76"/>
        <v>0.2</v>
      </c>
    </row>
    <row r="314" spans="1:25" x14ac:dyDescent="0.25">
      <c r="A314" s="97">
        <f>'INFO Luz del Sur'!A262</f>
        <v>256</v>
      </c>
      <c r="B314" s="98" t="s">
        <v>8151</v>
      </c>
      <c r="C314" s="131" t="str">
        <f>'INFO Luz del Sur'!K262</f>
        <v>Torrecilla</v>
      </c>
      <c r="D314" s="120" t="str">
        <f>'INFO Luz del Sur'!L262</f>
        <v>Metálico</v>
      </c>
      <c r="E314" s="131">
        <f>'INFO Luz del Sur'!J262</f>
        <v>15</v>
      </c>
      <c r="F314" s="131" t="str">
        <f>'INFO Luz del Sur'!H262</f>
        <v>22.9 KV</v>
      </c>
      <c r="G314" s="148" t="str">
        <f t="shared" si="74"/>
        <v>MT/AT</v>
      </c>
      <c r="H314" s="120" t="str">
        <f>'INFO Luz del Sur'!D262</f>
        <v>Chaclacayo</v>
      </c>
      <c r="I314" s="120" t="str">
        <f>'INFO Luz del Sur'!C262</f>
        <v>Lima</v>
      </c>
      <c r="J314" s="120" t="str">
        <f>'INFO Luz del Sur'!B262</f>
        <v>Lima</v>
      </c>
      <c r="K314" s="120">
        <f>'INFO Luz del Sur'!E262</f>
        <v>0</v>
      </c>
      <c r="L314" s="132" t="str">
        <f>'INFO Luz del Sur'!M262</f>
        <v>PPM25</v>
      </c>
      <c r="M314" s="120" t="str">
        <f>INDEX(RESUMEN!$D$17:$D$5475, MATCH(L314,RESUMEN!$C$17:$C$5475,0))</f>
        <v>POSTE DE MADERA TRATADA DE 13 mts. CL.6</v>
      </c>
      <c r="N314" s="95">
        <f>INDEX(RESUMEN!$G$17:$G$5475, MATCH(L314,RESUMEN!$C$17:$C$5475,0))</f>
        <v>187.56</v>
      </c>
      <c r="O314" s="133">
        <f t="shared" si="75"/>
        <v>0.84299999999999997</v>
      </c>
      <c r="P314" s="134">
        <f t="shared" si="77"/>
        <v>345.67308000000003</v>
      </c>
      <c r="Q314" s="87">
        <v>0</v>
      </c>
      <c r="R314" s="133">
        <f t="shared" si="78"/>
        <v>0.13400000000000001</v>
      </c>
      <c r="S314" s="88">
        <f t="shared" si="79"/>
        <v>3.8600160600000009</v>
      </c>
      <c r="T314" s="132">
        <f t="shared" si="80"/>
        <v>0.183</v>
      </c>
      <c r="U314" s="135">
        <f t="shared" si="81"/>
        <v>0.70638293898000015</v>
      </c>
      <c r="V314" s="88">
        <f t="shared" si="82"/>
        <v>0.23769522014016786</v>
      </c>
      <c r="W314" s="182">
        <f t="shared" si="83"/>
        <v>0.2</v>
      </c>
      <c r="X314" s="133">
        <f>'INFO Luz del Sur'!N262</f>
        <v>1</v>
      </c>
      <c r="Y314" s="135">
        <f t="shared" si="76"/>
        <v>0.2</v>
      </c>
    </row>
    <row r="315" spans="1:25" x14ac:dyDescent="0.25">
      <c r="A315" s="97">
        <f>'INFO Luz del Sur'!A263</f>
        <v>257</v>
      </c>
      <c r="B315" s="98" t="s">
        <v>8151</v>
      </c>
      <c r="C315" s="131" t="str">
        <f>'INFO Luz del Sur'!K263</f>
        <v>Poste</v>
      </c>
      <c r="D315" s="120" t="str">
        <f>'INFO Luz del Sur'!L263</f>
        <v>Concreto</v>
      </c>
      <c r="E315" s="131">
        <f>'INFO Luz del Sur'!J263</f>
        <v>13</v>
      </c>
      <c r="F315" s="131" t="str">
        <f>'INFO Luz del Sur'!H263</f>
        <v>0.22 KV</v>
      </c>
      <c r="G315" s="148" t="str">
        <f t="shared" si="74"/>
        <v>BT</v>
      </c>
      <c r="H315" s="120" t="str">
        <f>'INFO Luz del Sur'!D263</f>
        <v>Chaclacayo</v>
      </c>
      <c r="I315" s="120" t="str">
        <f>'INFO Luz del Sur'!C263</f>
        <v>Lima</v>
      </c>
      <c r="J315" s="120" t="str">
        <f>'INFO Luz del Sur'!B263</f>
        <v>Lima</v>
      </c>
      <c r="K315" s="120">
        <f>'INFO Luz del Sur'!E263</f>
        <v>0</v>
      </c>
      <c r="L315" s="132" t="str">
        <f>'INFO Luz del Sur'!M263</f>
        <v>PPM25</v>
      </c>
      <c r="M315" s="120" t="str">
        <f>INDEX(RESUMEN!$D$17:$D$5475, MATCH(L315,RESUMEN!$C$17:$C$5475,0))</f>
        <v>POSTE DE MADERA TRATADA DE 13 mts. CL.6</v>
      </c>
      <c r="N315" s="95">
        <f>INDEX(RESUMEN!$G$17:$G$5475, MATCH(L315,RESUMEN!$C$17:$C$5475,0))</f>
        <v>187.56</v>
      </c>
      <c r="O315" s="133">
        <f t="shared" si="75"/>
        <v>0.77</v>
      </c>
      <c r="P315" s="134">
        <f t="shared" si="77"/>
        <v>331.9812</v>
      </c>
      <c r="Q315" s="87">
        <v>0</v>
      </c>
      <c r="R315" s="133">
        <f t="shared" si="78"/>
        <v>7.2000000000000008E-2</v>
      </c>
      <c r="S315" s="88">
        <f t="shared" si="79"/>
        <v>1.9918872000000001</v>
      </c>
      <c r="T315" s="132">
        <f t="shared" si="80"/>
        <v>0.2</v>
      </c>
      <c r="U315" s="135">
        <f t="shared" si="81"/>
        <v>0.39837744000000003</v>
      </c>
      <c r="V315" s="88">
        <f t="shared" si="82"/>
        <v>0.13405252034598975</v>
      </c>
      <c r="W315" s="182">
        <f t="shared" si="83"/>
        <v>0.1</v>
      </c>
      <c r="X315" s="133">
        <f>'INFO Luz del Sur'!N263</f>
        <v>1</v>
      </c>
      <c r="Y315" s="135">
        <f t="shared" si="76"/>
        <v>0.1</v>
      </c>
    </row>
    <row r="316" spans="1:25" x14ac:dyDescent="0.25">
      <c r="A316" s="97">
        <f>'INFO Luz del Sur'!A264</f>
        <v>258</v>
      </c>
      <c r="B316" s="98" t="s">
        <v>8151</v>
      </c>
      <c r="C316" s="131" t="str">
        <f>'INFO Luz del Sur'!K264</f>
        <v>Poste</v>
      </c>
      <c r="D316" s="120" t="str">
        <f>'INFO Luz del Sur'!L264</f>
        <v>Concreto</v>
      </c>
      <c r="E316" s="131">
        <f>'INFO Luz del Sur'!J264</f>
        <v>13</v>
      </c>
      <c r="F316" s="131" t="str">
        <f>'INFO Luz del Sur'!H264</f>
        <v>0.22 KV</v>
      </c>
      <c r="G316" s="148" t="str">
        <f t="shared" ref="G316:G379" si="84">IF(F316="0.22 KV", "BT", "MT/AT")</f>
        <v>BT</v>
      </c>
      <c r="H316" s="120" t="str">
        <f>'INFO Luz del Sur'!D264</f>
        <v>Chaclacayo</v>
      </c>
      <c r="I316" s="120" t="str">
        <f>'INFO Luz del Sur'!C264</f>
        <v>Lima</v>
      </c>
      <c r="J316" s="120" t="str">
        <f>'INFO Luz del Sur'!B264</f>
        <v>Lima</v>
      </c>
      <c r="K316" s="120">
        <f>'INFO Luz del Sur'!E264</f>
        <v>0</v>
      </c>
      <c r="L316" s="132" t="str">
        <f>'INFO Luz del Sur'!M264</f>
        <v>PPC19</v>
      </c>
      <c r="M316" s="120" t="str">
        <f>INDEX(RESUMEN!$D$17:$D$5475, MATCH(L316,RESUMEN!$C$17:$C$5475,0))</f>
        <v>POSTE DE CONCRETO ARMADO DE 13/300/150/345</v>
      </c>
      <c r="N316" s="95">
        <f>INDEX(RESUMEN!$G$17:$G$5475, MATCH(L316,RESUMEN!$C$17:$C$5475,0))</f>
        <v>314.14999999999998</v>
      </c>
      <c r="O316" s="133">
        <f t="shared" ref="O316:O379" si="85">IF(G316="BT", $O$2, $O$3)</f>
        <v>0.77</v>
      </c>
      <c r="P316" s="134">
        <f t="shared" si="77"/>
        <v>556.04549999999995</v>
      </c>
      <c r="Q316" s="87">
        <v>0</v>
      </c>
      <c r="R316" s="133">
        <f t="shared" si="78"/>
        <v>7.2000000000000008E-2</v>
      </c>
      <c r="S316" s="88">
        <f t="shared" si="79"/>
        <v>3.3362730000000003</v>
      </c>
      <c r="T316" s="132">
        <f t="shared" si="80"/>
        <v>0.2</v>
      </c>
      <c r="U316" s="135">
        <f t="shared" si="81"/>
        <v>0.66725460000000014</v>
      </c>
      <c r="V316" s="88">
        <f t="shared" si="82"/>
        <v>0.22452868024468273</v>
      </c>
      <c r="W316" s="182">
        <f t="shared" si="83"/>
        <v>0.2</v>
      </c>
      <c r="X316" s="133">
        <f>'INFO Luz del Sur'!N264</f>
        <v>1</v>
      </c>
      <c r="Y316" s="135">
        <f t="shared" ref="Y316:Y379" si="86">W316*X316</f>
        <v>0.2</v>
      </c>
    </row>
    <row r="317" spans="1:25" x14ac:dyDescent="0.25">
      <c r="A317" s="97">
        <f>'INFO Luz del Sur'!A265</f>
        <v>259</v>
      </c>
      <c r="B317" s="98" t="s">
        <v>8151</v>
      </c>
      <c r="C317" s="131" t="str">
        <f>'INFO Luz del Sur'!K265</f>
        <v>Poste</v>
      </c>
      <c r="D317" s="120" t="str">
        <f>'INFO Luz del Sur'!L265</f>
        <v>Concreto</v>
      </c>
      <c r="E317" s="131">
        <f>'INFO Luz del Sur'!J265</f>
        <v>13</v>
      </c>
      <c r="F317" s="131" t="str">
        <f>'INFO Luz del Sur'!H265</f>
        <v>0.22 KV</v>
      </c>
      <c r="G317" s="148" t="str">
        <f t="shared" si="84"/>
        <v>BT</v>
      </c>
      <c r="H317" s="120" t="str">
        <f>'INFO Luz del Sur'!D265</f>
        <v>Chaclacayo</v>
      </c>
      <c r="I317" s="120" t="str">
        <f>'INFO Luz del Sur'!C265</f>
        <v>Lima</v>
      </c>
      <c r="J317" s="120" t="str">
        <f>'INFO Luz del Sur'!B265</f>
        <v>Lima</v>
      </c>
      <c r="K317" s="120">
        <f>'INFO Luz del Sur'!E265</f>
        <v>0</v>
      </c>
      <c r="L317" s="132" t="str">
        <f>'INFO Luz del Sur'!M265</f>
        <v>PPC18</v>
      </c>
      <c r="M317" s="120" t="str">
        <f>INDEX(RESUMEN!$D$17:$D$5475, MATCH(L317,RESUMEN!$C$17:$C$5475,0))</f>
        <v>POSTE DE CONCRETO ARMADO DE 13/200/140/335</v>
      </c>
      <c r="N317" s="95">
        <f>INDEX(RESUMEN!$G$17:$G$5475, MATCH(L317,RESUMEN!$C$17:$C$5475,0))</f>
        <v>255.39</v>
      </c>
      <c r="O317" s="133">
        <f t="shared" si="85"/>
        <v>0.77</v>
      </c>
      <c r="P317" s="134">
        <f t="shared" si="77"/>
        <v>452.0403</v>
      </c>
      <c r="Q317" s="87">
        <v>0</v>
      </c>
      <c r="R317" s="133">
        <f t="shared" si="78"/>
        <v>7.2000000000000008E-2</v>
      </c>
      <c r="S317" s="88">
        <f t="shared" si="79"/>
        <v>2.7122418000000006</v>
      </c>
      <c r="T317" s="132">
        <f t="shared" si="80"/>
        <v>0.2</v>
      </c>
      <c r="U317" s="135">
        <f t="shared" si="81"/>
        <v>0.54244836000000018</v>
      </c>
      <c r="V317" s="88">
        <f t="shared" si="82"/>
        <v>0.18253184672191478</v>
      </c>
      <c r="W317" s="182">
        <f t="shared" si="83"/>
        <v>0.2</v>
      </c>
      <c r="X317" s="133">
        <f>'INFO Luz del Sur'!N265</f>
        <v>1</v>
      </c>
      <c r="Y317" s="135">
        <f t="shared" si="86"/>
        <v>0.2</v>
      </c>
    </row>
    <row r="318" spans="1:25" x14ac:dyDescent="0.25">
      <c r="A318" s="97">
        <f>'INFO Luz del Sur'!A266</f>
        <v>260</v>
      </c>
      <c r="B318" s="98" t="s">
        <v>8151</v>
      </c>
      <c r="C318" s="131" t="str">
        <f>'INFO Luz del Sur'!K266</f>
        <v>Poste</v>
      </c>
      <c r="D318" s="120" t="str">
        <f>'INFO Luz del Sur'!L266</f>
        <v>Concreto</v>
      </c>
      <c r="E318" s="131">
        <f>'INFO Luz del Sur'!J266</f>
        <v>13</v>
      </c>
      <c r="F318" s="131" t="str">
        <f>'INFO Luz del Sur'!H266</f>
        <v>0.22 KV</v>
      </c>
      <c r="G318" s="148" t="str">
        <f t="shared" si="84"/>
        <v>BT</v>
      </c>
      <c r="H318" s="120" t="str">
        <f>'INFO Luz del Sur'!D266</f>
        <v>Chaclacayo</v>
      </c>
      <c r="I318" s="120" t="str">
        <f>'INFO Luz del Sur'!C266</f>
        <v>Lima</v>
      </c>
      <c r="J318" s="120" t="str">
        <f>'INFO Luz del Sur'!B266</f>
        <v>Lima</v>
      </c>
      <c r="K318" s="120">
        <f>'INFO Luz del Sur'!E266</f>
        <v>0</v>
      </c>
      <c r="L318" s="132" t="str">
        <f>'INFO Luz del Sur'!M266</f>
        <v>PPC18</v>
      </c>
      <c r="M318" s="120" t="str">
        <f>INDEX(RESUMEN!$D$17:$D$5475, MATCH(L318,RESUMEN!$C$17:$C$5475,0))</f>
        <v>POSTE DE CONCRETO ARMADO DE 13/200/140/335</v>
      </c>
      <c r="N318" s="95">
        <f>INDEX(RESUMEN!$G$17:$G$5475, MATCH(L318,RESUMEN!$C$17:$C$5475,0))</f>
        <v>255.39</v>
      </c>
      <c r="O318" s="133">
        <f t="shared" si="85"/>
        <v>0.77</v>
      </c>
      <c r="P318" s="134">
        <f t="shared" si="77"/>
        <v>452.0403</v>
      </c>
      <c r="Q318" s="87">
        <v>0</v>
      </c>
      <c r="R318" s="133">
        <f t="shared" si="78"/>
        <v>7.2000000000000008E-2</v>
      </c>
      <c r="S318" s="88">
        <f t="shared" si="79"/>
        <v>2.7122418000000006</v>
      </c>
      <c r="T318" s="132">
        <f t="shared" si="80"/>
        <v>0.2</v>
      </c>
      <c r="U318" s="135">
        <f t="shared" si="81"/>
        <v>0.54244836000000018</v>
      </c>
      <c r="V318" s="88">
        <f t="shared" si="82"/>
        <v>0.18253184672191478</v>
      </c>
      <c r="W318" s="182">
        <f t="shared" si="83"/>
        <v>0.2</v>
      </c>
      <c r="X318" s="133">
        <f>'INFO Luz del Sur'!N266</f>
        <v>1</v>
      </c>
      <c r="Y318" s="135">
        <f t="shared" si="86"/>
        <v>0.2</v>
      </c>
    </row>
    <row r="319" spans="1:25" x14ac:dyDescent="0.25">
      <c r="A319" s="97">
        <f>'INFO Luz del Sur'!A267</f>
        <v>261</v>
      </c>
      <c r="B319" s="98" t="s">
        <v>8151</v>
      </c>
      <c r="C319" s="131" t="str">
        <f>'INFO Luz del Sur'!K267</f>
        <v>Poste</v>
      </c>
      <c r="D319" s="120" t="str">
        <f>'INFO Luz del Sur'!L267</f>
        <v>Concreto</v>
      </c>
      <c r="E319" s="131">
        <f>'INFO Luz del Sur'!J267</f>
        <v>13</v>
      </c>
      <c r="F319" s="131" t="str">
        <f>'INFO Luz del Sur'!H267</f>
        <v>0.22 KV</v>
      </c>
      <c r="G319" s="148" t="str">
        <f t="shared" si="84"/>
        <v>BT</v>
      </c>
      <c r="H319" s="120" t="str">
        <f>'INFO Luz del Sur'!D267</f>
        <v>Chaclacayo</v>
      </c>
      <c r="I319" s="120" t="str">
        <f>'INFO Luz del Sur'!C267</f>
        <v>Lima</v>
      </c>
      <c r="J319" s="120" t="str">
        <f>'INFO Luz del Sur'!B267</f>
        <v>Lima</v>
      </c>
      <c r="K319" s="120">
        <f>'INFO Luz del Sur'!E267</f>
        <v>0</v>
      </c>
      <c r="L319" s="132" t="str">
        <f>'INFO Luz del Sur'!M267</f>
        <v>PPC18</v>
      </c>
      <c r="M319" s="120" t="str">
        <f>INDEX(RESUMEN!$D$17:$D$5475, MATCH(L319,RESUMEN!$C$17:$C$5475,0))</f>
        <v>POSTE DE CONCRETO ARMADO DE 13/200/140/335</v>
      </c>
      <c r="N319" s="95">
        <f>INDEX(RESUMEN!$G$17:$G$5475, MATCH(L319,RESUMEN!$C$17:$C$5475,0))</f>
        <v>255.39</v>
      </c>
      <c r="O319" s="133">
        <f t="shared" si="85"/>
        <v>0.77</v>
      </c>
      <c r="P319" s="134">
        <f t="shared" si="77"/>
        <v>452.0403</v>
      </c>
      <c r="Q319" s="87">
        <v>0</v>
      </c>
      <c r="R319" s="133">
        <f t="shared" si="78"/>
        <v>7.2000000000000008E-2</v>
      </c>
      <c r="S319" s="88">
        <f t="shared" si="79"/>
        <v>2.7122418000000006</v>
      </c>
      <c r="T319" s="132">
        <f t="shared" si="80"/>
        <v>0.2</v>
      </c>
      <c r="U319" s="135">
        <f t="shared" si="81"/>
        <v>0.54244836000000018</v>
      </c>
      <c r="V319" s="88">
        <f t="shared" si="82"/>
        <v>0.18253184672191478</v>
      </c>
      <c r="W319" s="182">
        <f t="shared" si="83"/>
        <v>0.2</v>
      </c>
      <c r="X319" s="133">
        <f>'INFO Luz del Sur'!N267</f>
        <v>1</v>
      </c>
      <c r="Y319" s="135">
        <f t="shared" si="86"/>
        <v>0.2</v>
      </c>
    </row>
    <row r="320" spans="1:25" x14ac:dyDescent="0.25">
      <c r="A320" s="97">
        <f>'INFO Luz del Sur'!A268</f>
        <v>262</v>
      </c>
      <c r="B320" s="98" t="s">
        <v>8151</v>
      </c>
      <c r="C320" s="131" t="str">
        <f>'INFO Luz del Sur'!K268</f>
        <v>Poste</v>
      </c>
      <c r="D320" s="120" t="str">
        <f>'INFO Luz del Sur'!L268</f>
        <v>Concreto</v>
      </c>
      <c r="E320" s="131">
        <f>'INFO Luz del Sur'!J268</f>
        <v>13</v>
      </c>
      <c r="F320" s="131" t="str">
        <f>'INFO Luz del Sur'!H268</f>
        <v>0.22 KV</v>
      </c>
      <c r="G320" s="148" t="str">
        <f t="shared" si="84"/>
        <v>BT</v>
      </c>
      <c r="H320" s="120" t="str">
        <f>'INFO Luz del Sur'!D268</f>
        <v>Chaclacayo</v>
      </c>
      <c r="I320" s="120" t="str">
        <f>'INFO Luz del Sur'!C268</f>
        <v>Lima</v>
      </c>
      <c r="J320" s="120" t="str">
        <f>'INFO Luz del Sur'!B268</f>
        <v>Lima</v>
      </c>
      <c r="K320" s="120">
        <f>'INFO Luz del Sur'!E268</f>
        <v>0</v>
      </c>
      <c r="L320" s="132" t="str">
        <f>'INFO Luz del Sur'!M268</f>
        <v>PPC18</v>
      </c>
      <c r="M320" s="120" t="str">
        <f>INDEX(RESUMEN!$D$17:$D$5475, MATCH(L320,RESUMEN!$C$17:$C$5475,0))</f>
        <v>POSTE DE CONCRETO ARMADO DE 13/200/140/335</v>
      </c>
      <c r="N320" s="95">
        <f>INDEX(RESUMEN!$G$17:$G$5475, MATCH(L320,RESUMEN!$C$17:$C$5475,0))</f>
        <v>255.39</v>
      </c>
      <c r="O320" s="133">
        <f t="shared" si="85"/>
        <v>0.77</v>
      </c>
      <c r="P320" s="134">
        <f t="shared" si="77"/>
        <v>452.0403</v>
      </c>
      <c r="Q320" s="87">
        <v>0</v>
      </c>
      <c r="R320" s="133">
        <f t="shared" si="78"/>
        <v>7.2000000000000008E-2</v>
      </c>
      <c r="S320" s="88">
        <f t="shared" si="79"/>
        <v>2.7122418000000006</v>
      </c>
      <c r="T320" s="132">
        <f t="shared" si="80"/>
        <v>0.2</v>
      </c>
      <c r="U320" s="135">
        <f t="shared" si="81"/>
        <v>0.54244836000000018</v>
      </c>
      <c r="V320" s="88">
        <f t="shared" si="82"/>
        <v>0.18253184672191478</v>
      </c>
      <c r="W320" s="182">
        <f t="shared" si="83"/>
        <v>0.2</v>
      </c>
      <c r="X320" s="133">
        <f>'INFO Luz del Sur'!N268</f>
        <v>1</v>
      </c>
      <c r="Y320" s="135">
        <f t="shared" si="86"/>
        <v>0.2</v>
      </c>
    </row>
    <row r="321" spans="1:25" x14ac:dyDescent="0.25">
      <c r="A321" s="97">
        <f>'INFO Luz del Sur'!A269</f>
        <v>263</v>
      </c>
      <c r="B321" s="98" t="s">
        <v>8151</v>
      </c>
      <c r="C321" s="131" t="str">
        <f>'INFO Luz del Sur'!K269</f>
        <v>Poste</v>
      </c>
      <c r="D321" s="120" t="str">
        <f>'INFO Luz del Sur'!L269</f>
        <v>Concreto</v>
      </c>
      <c r="E321" s="131">
        <f>'INFO Luz del Sur'!J269</f>
        <v>13</v>
      </c>
      <c r="F321" s="131" t="str">
        <f>'INFO Luz del Sur'!H269</f>
        <v>0.22 KV</v>
      </c>
      <c r="G321" s="148" t="str">
        <f t="shared" si="84"/>
        <v>BT</v>
      </c>
      <c r="H321" s="120" t="str">
        <f>'INFO Luz del Sur'!D269</f>
        <v>Chaclacayo</v>
      </c>
      <c r="I321" s="120" t="str">
        <f>'INFO Luz del Sur'!C269</f>
        <v>Lima</v>
      </c>
      <c r="J321" s="120" t="str">
        <f>'INFO Luz del Sur'!B269</f>
        <v>Lima</v>
      </c>
      <c r="K321" s="120">
        <f>'INFO Luz del Sur'!E269</f>
        <v>0</v>
      </c>
      <c r="L321" s="132" t="str">
        <f>'INFO Luz del Sur'!M269</f>
        <v>PPC18</v>
      </c>
      <c r="M321" s="120" t="str">
        <f>INDEX(RESUMEN!$D$17:$D$5475, MATCH(L321,RESUMEN!$C$17:$C$5475,0))</f>
        <v>POSTE DE CONCRETO ARMADO DE 13/200/140/335</v>
      </c>
      <c r="N321" s="95">
        <f>INDEX(RESUMEN!$G$17:$G$5475, MATCH(L321,RESUMEN!$C$17:$C$5475,0))</f>
        <v>255.39</v>
      </c>
      <c r="O321" s="133">
        <f t="shared" si="85"/>
        <v>0.77</v>
      </c>
      <c r="P321" s="134">
        <f t="shared" si="77"/>
        <v>452.0403</v>
      </c>
      <c r="Q321" s="87">
        <v>0</v>
      </c>
      <c r="R321" s="133">
        <f t="shared" si="78"/>
        <v>7.2000000000000008E-2</v>
      </c>
      <c r="S321" s="88">
        <f t="shared" si="79"/>
        <v>2.7122418000000006</v>
      </c>
      <c r="T321" s="132">
        <f t="shared" si="80"/>
        <v>0.2</v>
      </c>
      <c r="U321" s="135">
        <f t="shared" si="81"/>
        <v>0.54244836000000018</v>
      </c>
      <c r="V321" s="88">
        <f t="shared" si="82"/>
        <v>0.18253184672191478</v>
      </c>
      <c r="W321" s="182">
        <f t="shared" si="83"/>
        <v>0.2</v>
      </c>
      <c r="X321" s="133">
        <f>'INFO Luz del Sur'!N269</f>
        <v>1</v>
      </c>
      <c r="Y321" s="135">
        <f t="shared" si="86"/>
        <v>0.2</v>
      </c>
    </row>
    <row r="322" spans="1:25" x14ac:dyDescent="0.25">
      <c r="A322" s="97">
        <f>'INFO Luz del Sur'!A270</f>
        <v>264</v>
      </c>
      <c r="B322" s="98" t="s">
        <v>8151</v>
      </c>
      <c r="C322" s="131" t="str">
        <f>'INFO Luz del Sur'!K270</f>
        <v>Poste</v>
      </c>
      <c r="D322" s="120" t="str">
        <f>'INFO Luz del Sur'!L270</f>
        <v>Concreto</v>
      </c>
      <c r="E322" s="131">
        <f>'INFO Luz del Sur'!J270</f>
        <v>13</v>
      </c>
      <c r="F322" s="131" t="str">
        <f>'INFO Luz del Sur'!H270</f>
        <v>0.22 KV</v>
      </c>
      <c r="G322" s="148" t="str">
        <f t="shared" si="84"/>
        <v>BT</v>
      </c>
      <c r="H322" s="120" t="str">
        <f>'INFO Luz del Sur'!D270</f>
        <v>Chaclacayo</v>
      </c>
      <c r="I322" s="120" t="str">
        <f>'INFO Luz del Sur'!C270</f>
        <v>Lima</v>
      </c>
      <c r="J322" s="120" t="str">
        <f>'INFO Luz del Sur'!B270</f>
        <v>Lima</v>
      </c>
      <c r="K322" s="120">
        <f>'INFO Luz del Sur'!E270</f>
        <v>0</v>
      </c>
      <c r="L322" s="132" t="str">
        <f>'INFO Luz del Sur'!M270</f>
        <v>PPC18</v>
      </c>
      <c r="M322" s="120" t="str">
        <f>INDEX(RESUMEN!$D$17:$D$5475, MATCH(L322,RESUMEN!$C$17:$C$5475,0))</f>
        <v>POSTE DE CONCRETO ARMADO DE 13/200/140/335</v>
      </c>
      <c r="N322" s="95">
        <f>INDEX(RESUMEN!$G$17:$G$5475, MATCH(L322,RESUMEN!$C$17:$C$5475,0))</f>
        <v>255.39</v>
      </c>
      <c r="O322" s="133">
        <f t="shared" si="85"/>
        <v>0.77</v>
      </c>
      <c r="P322" s="134">
        <f t="shared" si="77"/>
        <v>452.0403</v>
      </c>
      <c r="Q322" s="87">
        <v>0</v>
      </c>
      <c r="R322" s="133">
        <f t="shared" si="78"/>
        <v>7.2000000000000008E-2</v>
      </c>
      <c r="S322" s="88">
        <f t="shared" si="79"/>
        <v>2.7122418000000006</v>
      </c>
      <c r="T322" s="132">
        <f t="shared" si="80"/>
        <v>0.2</v>
      </c>
      <c r="U322" s="135">
        <f t="shared" si="81"/>
        <v>0.54244836000000018</v>
      </c>
      <c r="V322" s="88">
        <f t="shared" si="82"/>
        <v>0.18253184672191478</v>
      </c>
      <c r="W322" s="182">
        <f t="shared" si="83"/>
        <v>0.2</v>
      </c>
      <c r="X322" s="133">
        <f>'INFO Luz del Sur'!N270</f>
        <v>1</v>
      </c>
      <c r="Y322" s="135">
        <f t="shared" si="86"/>
        <v>0.2</v>
      </c>
    </row>
    <row r="323" spans="1:25" x14ac:dyDescent="0.25">
      <c r="A323" s="97">
        <f>'INFO Luz del Sur'!A271</f>
        <v>265</v>
      </c>
      <c r="B323" s="98" t="s">
        <v>8151</v>
      </c>
      <c r="C323" s="131" t="str">
        <f>'INFO Luz del Sur'!K271</f>
        <v>Poste</v>
      </c>
      <c r="D323" s="120" t="str">
        <f>'INFO Luz del Sur'!L271</f>
        <v>Concreto</v>
      </c>
      <c r="E323" s="131">
        <f>'INFO Luz del Sur'!J271</f>
        <v>13</v>
      </c>
      <c r="F323" s="131" t="str">
        <f>'INFO Luz del Sur'!H271</f>
        <v>0.22 KV</v>
      </c>
      <c r="G323" s="148" t="str">
        <f t="shared" si="84"/>
        <v>BT</v>
      </c>
      <c r="H323" s="120" t="str">
        <f>'INFO Luz del Sur'!D271</f>
        <v>Chaclacayo</v>
      </c>
      <c r="I323" s="120" t="str">
        <f>'INFO Luz del Sur'!C271</f>
        <v>Lima</v>
      </c>
      <c r="J323" s="120" t="str">
        <f>'INFO Luz del Sur'!B271</f>
        <v>Lima</v>
      </c>
      <c r="K323" s="120">
        <f>'INFO Luz del Sur'!E271</f>
        <v>0</v>
      </c>
      <c r="L323" s="132" t="str">
        <f>'INFO Luz del Sur'!M271</f>
        <v>PPC18</v>
      </c>
      <c r="M323" s="120" t="str">
        <f>INDEX(RESUMEN!$D$17:$D$5475, MATCH(L323,RESUMEN!$C$17:$C$5475,0))</f>
        <v>POSTE DE CONCRETO ARMADO DE 13/200/140/335</v>
      </c>
      <c r="N323" s="95">
        <f>INDEX(RESUMEN!$G$17:$G$5475, MATCH(L323,RESUMEN!$C$17:$C$5475,0))</f>
        <v>255.39</v>
      </c>
      <c r="O323" s="133">
        <f t="shared" si="85"/>
        <v>0.77</v>
      </c>
      <c r="P323" s="134">
        <f t="shared" si="77"/>
        <v>452.0403</v>
      </c>
      <c r="Q323" s="87">
        <v>0</v>
      </c>
      <c r="R323" s="133">
        <f t="shared" si="78"/>
        <v>7.2000000000000008E-2</v>
      </c>
      <c r="S323" s="88">
        <f t="shared" si="79"/>
        <v>2.7122418000000006</v>
      </c>
      <c r="T323" s="132">
        <f t="shared" si="80"/>
        <v>0.2</v>
      </c>
      <c r="U323" s="135">
        <f t="shared" si="81"/>
        <v>0.54244836000000018</v>
      </c>
      <c r="V323" s="88">
        <f t="shared" si="82"/>
        <v>0.18253184672191478</v>
      </c>
      <c r="W323" s="182">
        <f t="shared" si="83"/>
        <v>0.2</v>
      </c>
      <c r="X323" s="133">
        <f>'INFO Luz del Sur'!N271</f>
        <v>1</v>
      </c>
      <c r="Y323" s="135">
        <f t="shared" si="86"/>
        <v>0.2</v>
      </c>
    </row>
    <row r="324" spans="1:25" x14ac:dyDescent="0.25">
      <c r="A324" s="97">
        <f>'INFO Luz del Sur'!A272</f>
        <v>266</v>
      </c>
      <c r="B324" s="98" t="s">
        <v>8151</v>
      </c>
      <c r="C324" s="131" t="str">
        <f>'INFO Luz del Sur'!K272</f>
        <v>Poste</v>
      </c>
      <c r="D324" s="120" t="str">
        <f>'INFO Luz del Sur'!L272</f>
        <v>Concreto</v>
      </c>
      <c r="E324" s="131">
        <f>'INFO Luz del Sur'!J272</f>
        <v>13</v>
      </c>
      <c r="F324" s="131" t="str">
        <f>'INFO Luz del Sur'!H272</f>
        <v>0.22 KV</v>
      </c>
      <c r="G324" s="148" t="str">
        <f t="shared" si="84"/>
        <v>BT</v>
      </c>
      <c r="H324" s="120" t="str">
        <f>'INFO Luz del Sur'!D272</f>
        <v>Chaclacayo</v>
      </c>
      <c r="I324" s="120" t="str">
        <f>'INFO Luz del Sur'!C272</f>
        <v>Lima</v>
      </c>
      <c r="J324" s="120" t="str">
        <f>'INFO Luz del Sur'!B272</f>
        <v>Lima</v>
      </c>
      <c r="K324" s="120">
        <f>'INFO Luz del Sur'!E272</f>
        <v>0</v>
      </c>
      <c r="L324" s="132" t="str">
        <f>'INFO Luz del Sur'!M272</f>
        <v>PPC18</v>
      </c>
      <c r="M324" s="120" t="str">
        <f>INDEX(RESUMEN!$D$17:$D$5475, MATCH(L324,RESUMEN!$C$17:$C$5475,0))</f>
        <v>POSTE DE CONCRETO ARMADO DE 13/200/140/335</v>
      </c>
      <c r="N324" s="95">
        <f>INDEX(RESUMEN!$G$17:$G$5475, MATCH(L324,RESUMEN!$C$17:$C$5475,0))</f>
        <v>255.39</v>
      </c>
      <c r="O324" s="133">
        <f t="shared" si="85"/>
        <v>0.77</v>
      </c>
      <c r="P324" s="134">
        <f t="shared" si="77"/>
        <v>452.0403</v>
      </c>
      <c r="Q324" s="87">
        <v>0</v>
      </c>
      <c r="R324" s="133">
        <f t="shared" si="78"/>
        <v>7.2000000000000008E-2</v>
      </c>
      <c r="S324" s="88">
        <f t="shared" si="79"/>
        <v>2.7122418000000006</v>
      </c>
      <c r="T324" s="132">
        <f t="shared" si="80"/>
        <v>0.2</v>
      </c>
      <c r="U324" s="135">
        <f t="shared" si="81"/>
        <v>0.54244836000000018</v>
      </c>
      <c r="V324" s="88">
        <f t="shared" si="82"/>
        <v>0.18253184672191478</v>
      </c>
      <c r="W324" s="182">
        <f t="shared" si="83"/>
        <v>0.2</v>
      </c>
      <c r="X324" s="133">
        <f>'INFO Luz del Sur'!N272</f>
        <v>1</v>
      </c>
      <c r="Y324" s="135">
        <f t="shared" si="86"/>
        <v>0.2</v>
      </c>
    </row>
    <row r="325" spans="1:25" x14ac:dyDescent="0.25">
      <c r="A325" s="97">
        <f>'INFO Luz del Sur'!A273</f>
        <v>267</v>
      </c>
      <c r="B325" s="98" t="s">
        <v>8151</v>
      </c>
      <c r="C325" s="131" t="str">
        <f>'INFO Luz del Sur'!K273</f>
        <v>Poste</v>
      </c>
      <c r="D325" s="120" t="str">
        <f>'INFO Luz del Sur'!L273</f>
        <v>Concreto</v>
      </c>
      <c r="E325" s="131">
        <f>'INFO Luz del Sur'!J273</f>
        <v>13</v>
      </c>
      <c r="F325" s="131" t="str">
        <f>'INFO Luz del Sur'!H273</f>
        <v>0.22 KV</v>
      </c>
      <c r="G325" s="148" t="str">
        <f t="shared" si="84"/>
        <v>BT</v>
      </c>
      <c r="H325" s="120" t="str">
        <f>'INFO Luz del Sur'!D273</f>
        <v>Chaclacayo</v>
      </c>
      <c r="I325" s="120" t="str">
        <f>'INFO Luz del Sur'!C273</f>
        <v>Lima</v>
      </c>
      <c r="J325" s="120" t="str">
        <f>'INFO Luz del Sur'!B273</f>
        <v>Lima</v>
      </c>
      <c r="K325" s="120">
        <f>'INFO Luz del Sur'!E273</f>
        <v>0</v>
      </c>
      <c r="L325" s="132" t="str">
        <f>'INFO Luz del Sur'!M273</f>
        <v>PPC18</v>
      </c>
      <c r="M325" s="120" t="str">
        <f>INDEX(RESUMEN!$D$17:$D$5475, MATCH(L325,RESUMEN!$C$17:$C$5475,0))</f>
        <v>POSTE DE CONCRETO ARMADO DE 13/200/140/335</v>
      </c>
      <c r="N325" s="95">
        <f>INDEX(RESUMEN!$G$17:$G$5475, MATCH(L325,RESUMEN!$C$17:$C$5475,0))</f>
        <v>255.39</v>
      </c>
      <c r="O325" s="133">
        <f t="shared" si="85"/>
        <v>0.77</v>
      </c>
      <c r="P325" s="134">
        <f t="shared" si="77"/>
        <v>452.0403</v>
      </c>
      <c r="Q325" s="87">
        <v>0</v>
      </c>
      <c r="R325" s="133">
        <f t="shared" si="78"/>
        <v>7.2000000000000008E-2</v>
      </c>
      <c r="S325" s="88">
        <f t="shared" si="79"/>
        <v>2.7122418000000006</v>
      </c>
      <c r="T325" s="132">
        <f t="shared" si="80"/>
        <v>0.2</v>
      </c>
      <c r="U325" s="135">
        <f t="shared" si="81"/>
        <v>0.54244836000000018</v>
      </c>
      <c r="V325" s="88">
        <f t="shared" si="82"/>
        <v>0.18253184672191478</v>
      </c>
      <c r="W325" s="182">
        <f t="shared" si="83"/>
        <v>0.2</v>
      </c>
      <c r="X325" s="133">
        <f>'INFO Luz del Sur'!N273</f>
        <v>1</v>
      </c>
      <c r="Y325" s="135">
        <f t="shared" si="86"/>
        <v>0.2</v>
      </c>
    </row>
    <row r="326" spans="1:25" x14ac:dyDescent="0.25">
      <c r="A326" s="97">
        <f>'INFO Luz del Sur'!A274</f>
        <v>268</v>
      </c>
      <c r="B326" s="98" t="s">
        <v>8151</v>
      </c>
      <c r="C326" s="131" t="str">
        <f>'INFO Luz del Sur'!K274</f>
        <v>Poste</v>
      </c>
      <c r="D326" s="120" t="str">
        <f>'INFO Luz del Sur'!L274</f>
        <v>Concreto</v>
      </c>
      <c r="E326" s="131">
        <f>'INFO Luz del Sur'!J274</f>
        <v>13</v>
      </c>
      <c r="F326" s="131" t="str">
        <f>'INFO Luz del Sur'!H274</f>
        <v>0.22 KV</v>
      </c>
      <c r="G326" s="148" t="str">
        <f t="shared" si="84"/>
        <v>BT</v>
      </c>
      <c r="H326" s="120" t="str">
        <f>'INFO Luz del Sur'!D274</f>
        <v>Chaclacayo</v>
      </c>
      <c r="I326" s="120" t="str">
        <f>'INFO Luz del Sur'!C274</f>
        <v>Lima</v>
      </c>
      <c r="J326" s="120" t="str">
        <f>'INFO Luz del Sur'!B274</f>
        <v>Lima</v>
      </c>
      <c r="K326" s="120">
        <f>'INFO Luz del Sur'!E274</f>
        <v>0</v>
      </c>
      <c r="L326" s="132" t="str">
        <f>'INFO Luz del Sur'!M274</f>
        <v>PPC18</v>
      </c>
      <c r="M326" s="120" t="str">
        <f>INDEX(RESUMEN!$D$17:$D$5475, MATCH(L326,RESUMEN!$C$17:$C$5475,0))</f>
        <v>POSTE DE CONCRETO ARMADO DE 13/200/140/335</v>
      </c>
      <c r="N326" s="95">
        <f>INDEX(RESUMEN!$G$17:$G$5475, MATCH(L326,RESUMEN!$C$17:$C$5475,0))</f>
        <v>255.39</v>
      </c>
      <c r="O326" s="133">
        <f t="shared" si="85"/>
        <v>0.77</v>
      </c>
      <c r="P326" s="134">
        <f t="shared" si="77"/>
        <v>452.0403</v>
      </c>
      <c r="Q326" s="87">
        <v>0</v>
      </c>
      <c r="R326" s="133">
        <f t="shared" si="78"/>
        <v>7.2000000000000008E-2</v>
      </c>
      <c r="S326" s="88">
        <f t="shared" si="79"/>
        <v>2.7122418000000006</v>
      </c>
      <c r="T326" s="132">
        <f t="shared" si="80"/>
        <v>0.2</v>
      </c>
      <c r="U326" s="135">
        <f t="shared" si="81"/>
        <v>0.54244836000000018</v>
      </c>
      <c r="V326" s="88">
        <f t="shared" si="82"/>
        <v>0.18253184672191478</v>
      </c>
      <c r="W326" s="182">
        <f t="shared" si="83"/>
        <v>0.2</v>
      </c>
      <c r="X326" s="133">
        <f>'INFO Luz del Sur'!N274</f>
        <v>1</v>
      </c>
      <c r="Y326" s="135">
        <f t="shared" si="86"/>
        <v>0.2</v>
      </c>
    </row>
    <row r="327" spans="1:25" x14ac:dyDescent="0.25">
      <c r="A327" s="97">
        <f>'INFO Luz del Sur'!A275</f>
        <v>269</v>
      </c>
      <c r="B327" s="98" t="s">
        <v>8151</v>
      </c>
      <c r="C327" s="131" t="str">
        <f>'INFO Luz del Sur'!K275</f>
        <v>Poste</v>
      </c>
      <c r="D327" s="120" t="str">
        <f>'INFO Luz del Sur'!L275</f>
        <v>Concreto</v>
      </c>
      <c r="E327" s="131">
        <f>'INFO Luz del Sur'!J275</f>
        <v>13</v>
      </c>
      <c r="F327" s="131" t="str">
        <f>'INFO Luz del Sur'!H275</f>
        <v>0.22 KV</v>
      </c>
      <c r="G327" s="148" t="str">
        <f t="shared" si="84"/>
        <v>BT</v>
      </c>
      <c r="H327" s="120" t="str">
        <f>'INFO Luz del Sur'!D275</f>
        <v>Chaclacayo</v>
      </c>
      <c r="I327" s="120" t="str">
        <f>'INFO Luz del Sur'!C275</f>
        <v>Lima</v>
      </c>
      <c r="J327" s="120" t="str">
        <f>'INFO Luz del Sur'!B275</f>
        <v>Lima</v>
      </c>
      <c r="K327" s="120">
        <f>'INFO Luz del Sur'!E275</f>
        <v>0</v>
      </c>
      <c r="L327" s="132" t="str">
        <f>'INFO Luz del Sur'!M275</f>
        <v>PPC18</v>
      </c>
      <c r="M327" s="120" t="str">
        <f>INDEX(RESUMEN!$D$17:$D$5475, MATCH(L327,RESUMEN!$C$17:$C$5475,0))</f>
        <v>POSTE DE CONCRETO ARMADO DE 13/200/140/335</v>
      </c>
      <c r="N327" s="95">
        <f>INDEX(RESUMEN!$G$17:$G$5475, MATCH(L327,RESUMEN!$C$17:$C$5475,0))</f>
        <v>255.39</v>
      </c>
      <c r="O327" s="133">
        <f t="shared" si="85"/>
        <v>0.77</v>
      </c>
      <c r="P327" s="134">
        <f t="shared" si="77"/>
        <v>452.0403</v>
      </c>
      <c r="Q327" s="87">
        <v>0</v>
      </c>
      <c r="R327" s="133">
        <f t="shared" si="78"/>
        <v>7.2000000000000008E-2</v>
      </c>
      <c r="S327" s="88">
        <f t="shared" si="79"/>
        <v>2.7122418000000006</v>
      </c>
      <c r="T327" s="132">
        <f t="shared" si="80"/>
        <v>0.2</v>
      </c>
      <c r="U327" s="135">
        <f t="shared" si="81"/>
        <v>0.54244836000000018</v>
      </c>
      <c r="V327" s="88">
        <f t="shared" si="82"/>
        <v>0.18253184672191478</v>
      </c>
      <c r="W327" s="182">
        <f t="shared" si="83"/>
        <v>0.2</v>
      </c>
      <c r="X327" s="133">
        <f>'INFO Luz del Sur'!N275</f>
        <v>1</v>
      </c>
      <c r="Y327" s="135">
        <f t="shared" si="86"/>
        <v>0.2</v>
      </c>
    </row>
    <row r="328" spans="1:25" x14ac:dyDescent="0.25">
      <c r="A328" s="97">
        <f>'INFO Luz del Sur'!A276</f>
        <v>270</v>
      </c>
      <c r="B328" s="98" t="s">
        <v>8151</v>
      </c>
      <c r="C328" s="131" t="str">
        <f>'INFO Luz del Sur'!K276</f>
        <v>Poste</v>
      </c>
      <c r="D328" s="120" t="str">
        <f>'INFO Luz del Sur'!L276</f>
        <v>Concreto</v>
      </c>
      <c r="E328" s="131">
        <f>'INFO Luz del Sur'!J276</f>
        <v>13</v>
      </c>
      <c r="F328" s="131" t="str">
        <f>'INFO Luz del Sur'!H276</f>
        <v>0.22 KV</v>
      </c>
      <c r="G328" s="148" t="str">
        <f t="shared" si="84"/>
        <v>BT</v>
      </c>
      <c r="H328" s="120" t="str">
        <f>'INFO Luz del Sur'!D276</f>
        <v>Chaclacayo</v>
      </c>
      <c r="I328" s="120" t="str">
        <f>'INFO Luz del Sur'!C276</f>
        <v>Lima</v>
      </c>
      <c r="J328" s="120" t="str">
        <f>'INFO Luz del Sur'!B276</f>
        <v>Lima</v>
      </c>
      <c r="K328" s="120">
        <f>'INFO Luz del Sur'!E276</f>
        <v>0</v>
      </c>
      <c r="L328" s="132" t="str">
        <f>'INFO Luz del Sur'!M276</f>
        <v>PPC18</v>
      </c>
      <c r="M328" s="120" t="str">
        <f>INDEX(RESUMEN!$D$17:$D$5475, MATCH(L328,RESUMEN!$C$17:$C$5475,0))</f>
        <v>POSTE DE CONCRETO ARMADO DE 13/200/140/335</v>
      </c>
      <c r="N328" s="95">
        <f>INDEX(RESUMEN!$G$17:$G$5475, MATCH(L328,RESUMEN!$C$17:$C$5475,0))</f>
        <v>255.39</v>
      </c>
      <c r="O328" s="133">
        <f t="shared" si="85"/>
        <v>0.77</v>
      </c>
      <c r="P328" s="134">
        <f t="shared" si="77"/>
        <v>452.0403</v>
      </c>
      <c r="Q328" s="87">
        <v>0</v>
      </c>
      <c r="R328" s="133">
        <f t="shared" si="78"/>
        <v>7.2000000000000008E-2</v>
      </c>
      <c r="S328" s="88">
        <f t="shared" si="79"/>
        <v>2.7122418000000006</v>
      </c>
      <c r="T328" s="132">
        <f t="shared" si="80"/>
        <v>0.2</v>
      </c>
      <c r="U328" s="135">
        <f t="shared" si="81"/>
        <v>0.54244836000000018</v>
      </c>
      <c r="V328" s="88">
        <f t="shared" si="82"/>
        <v>0.18253184672191478</v>
      </c>
      <c r="W328" s="182">
        <f t="shared" si="83"/>
        <v>0.2</v>
      </c>
      <c r="X328" s="133">
        <f>'INFO Luz del Sur'!N276</f>
        <v>1</v>
      </c>
      <c r="Y328" s="135">
        <f t="shared" si="86"/>
        <v>0.2</v>
      </c>
    </row>
    <row r="329" spans="1:25" x14ac:dyDescent="0.25">
      <c r="A329" s="97">
        <f>'INFO Luz del Sur'!A277</f>
        <v>271</v>
      </c>
      <c r="B329" s="98" t="s">
        <v>8151</v>
      </c>
      <c r="C329" s="131" t="str">
        <f>'INFO Luz del Sur'!K277</f>
        <v>Poste</v>
      </c>
      <c r="D329" s="120" t="str">
        <f>'INFO Luz del Sur'!L277</f>
        <v>Concreto</v>
      </c>
      <c r="E329" s="131">
        <f>'INFO Luz del Sur'!J277</f>
        <v>13</v>
      </c>
      <c r="F329" s="131" t="str">
        <f>'INFO Luz del Sur'!H277</f>
        <v>0.22 KV</v>
      </c>
      <c r="G329" s="148" t="str">
        <f t="shared" si="84"/>
        <v>BT</v>
      </c>
      <c r="H329" s="120" t="str">
        <f>'INFO Luz del Sur'!D277</f>
        <v>Chaclacayo</v>
      </c>
      <c r="I329" s="120" t="str">
        <f>'INFO Luz del Sur'!C277</f>
        <v>Lima</v>
      </c>
      <c r="J329" s="120" t="str">
        <f>'INFO Luz del Sur'!B277</f>
        <v>Lima</v>
      </c>
      <c r="K329" s="120">
        <f>'INFO Luz del Sur'!E277</f>
        <v>0</v>
      </c>
      <c r="L329" s="132" t="str">
        <f>'INFO Luz del Sur'!M277</f>
        <v>PPC18</v>
      </c>
      <c r="M329" s="120" t="str">
        <f>INDEX(RESUMEN!$D$17:$D$5475, MATCH(L329,RESUMEN!$C$17:$C$5475,0))</f>
        <v>POSTE DE CONCRETO ARMADO DE 13/200/140/335</v>
      </c>
      <c r="N329" s="95">
        <f>INDEX(RESUMEN!$G$17:$G$5475, MATCH(L329,RESUMEN!$C$17:$C$5475,0))</f>
        <v>255.39</v>
      </c>
      <c r="O329" s="133">
        <f t="shared" si="85"/>
        <v>0.77</v>
      </c>
      <c r="P329" s="134">
        <f t="shared" si="77"/>
        <v>452.0403</v>
      </c>
      <c r="Q329" s="87">
        <v>0</v>
      </c>
      <c r="R329" s="133">
        <f t="shared" si="78"/>
        <v>7.2000000000000008E-2</v>
      </c>
      <c r="S329" s="88">
        <f t="shared" si="79"/>
        <v>2.7122418000000006</v>
      </c>
      <c r="T329" s="132">
        <f t="shared" si="80"/>
        <v>0.2</v>
      </c>
      <c r="U329" s="135">
        <f t="shared" si="81"/>
        <v>0.54244836000000018</v>
      </c>
      <c r="V329" s="88">
        <f t="shared" si="82"/>
        <v>0.18253184672191478</v>
      </c>
      <c r="W329" s="182">
        <f t="shared" si="83"/>
        <v>0.2</v>
      </c>
      <c r="X329" s="133">
        <f>'INFO Luz del Sur'!N277</f>
        <v>1</v>
      </c>
      <c r="Y329" s="135">
        <f t="shared" si="86"/>
        <v>0.2</v>
      </c>
    </row>
    <row r="330" spans="1:25" x14ac:dyDescent="0.25">
      <c r="A330" s="97">
        <f>'INFO Luz del Sur'!A278</f>
        <v>272</v>
      </c>
      <c r="B330" s="98" t="s">
        <v>8151</v>
      </c>
      <c r="C330" s="131" t="str">
        <f>'INFO Luz del Sur'!K278</f>
        <v>Poste</v>
      </c>
      <c r="D330" s="120" t="str">
        <f>'INFO Luz del Sur'!L278</f>
        <v>Concreto</v>
      </c>
      <c r="E330" s="131">
        <f>'INFO Luz del Sur'!J278</f>
        <v>13</v>
      </c>
      <c r="F330" s="131" t="str">
        <f>'INFO Luz del Sur'!H278</f>
        <v>0.22 KV</v>
      </c>
      <c r="G330" s="148" t="str">
        <f t="shared" si="84"/>
        <v>BT</v>
      </c>
      <c r="H330" s="120" t="str">
        <f>'INFO Luz del Sur'!D278</f>
        <v>Chaclacayo</v>
      </c>
      <c r="I330" s="120" t="str">
        <f>'INFO Luz del Sur'!C278</f>
        <v>Lima</v>
      </c>
      <c r="J330" s="120" t="str">
        <f>'INFO Luz del Sur'!B278</f>
        <v>Lima</v>
      </c>
      <c r="K330" s="120">
        <f>'INFO Luz del Sur'!E278</f>
        <v>0</v>
      </c>
      <c r="L330" s="132" t="str">
        <f>'INFO Luz del Sur'!M278</f>
        <v>PPC18</v>
      </c>
      <c r="M330" s="120" t="str">
        <f>INDEX(RESUMEN!$D$17:$D$5475, MATCH(L330,RESUMEN!$C$17:$C$5475,0))</f>
        <v>POSTE DE CONCRETO ARMADO DE 13/200/140/335</v>
      </c>
      <c r="N330" s="95">
        <f>INDEX(RESUMEN!$G$17:$G$5475, MATCH(L330,RESUMEN!$C$17:$C$5475,0))</f>
        <v>255.39</v>
      </c>
      <c r="O330" s="133">
        <f t="shared" si="85"/>
        <v>0.77</v>
      </c>
      <c r="P330" s="134">
        <f t="shared" ref="P330:P393" si="87">N330*(O330+1)</f>
        <v>452.0403</v>
      </c>
      <c r="Q330" s="87">
        <v>0</v>
      </c>
      <c r="R330" s="133">
        <f t="shared" si="78"/>
        <v>7.2000000000000008E-2</v>
      </c>
      <c r="S330" s="88">
        <f t="shared" si="79"/>
        <v>2.7122418000000006</v>
      </c>
      <c r="T330" s="132">
        <f t="shared" si="80"/>
        <v>0.2</v>
      </c>
      <c r="U330" s="135">
        <f t="shared" si="81"/>
        <v>0.54244836000000018</v>
      </c>
      <c r="V330" s="88">
        <f t="shared" si="82"/>
        <v>0.18253184672191478</v>
      </c>
      <c r="W330" s="182">
        <f t="shared" si="83"/>
        <v>0.2</v>
      </c>
      <c r="X330" s="133">
        <f>'INFO Luz del Sur'!N278</f>
        <v>1</v>
      </c>
      <c r="Y330" s="135">
        <f t="shared" si="86"/>
        <v>0.2</v>
      </c>
    </row>
    <row r="331" spans="1:25" x14ac:dyDescent="0.25">
      <c r="A331" s="97">
        <f>'INFO Luz del Sur'!A279</f>
        <v>273</v>
      </c>
      <c r="B331" s="98" t="s">
        <v>8151</v>
      </c>
      <c r="C331" s="131" t="str">
        <f>'INFO Luz del Sur'!K279</f>
        <v>Poste</v>
      </c>
      <c r="D331" s="120" t="str">
        <f>'INFO Luz del Sur'!L279</f>
        <v>Concreto</v>
      </c>
      <c r="E331" s="131">
        <f>'INFO Luz del Sur'!J279</f>
        <v>13</v>
      </c>
      <c r="F331" s="131" t="str">
        <f>'INFO Luz del Sur'!H279</f>
        <v>0.22 KV</v>
      </c>
      <c r="G331" s="148" t="str">
        <f t="shared" si="84"/>
        <v>BT</v>
      </c>
      <c r="H331" s="120" t="str">
        <f>'INFO Luz del Sur'!D279</f>
        <v>Chaclacayo</v>
      </c>
      <c r="I331" s="120" t="str">
        <f>'INFO Luz del Sur'!C279</f>
        <v>Lima</v>
      </c>
      <c r="J331" s="120" t="str">
        <f>'INFO Luz del Sur'!B279</f>
        <v>Lima</v>
      </c>
      <c r="K331" s="120">
        <f>'INFO Luz del Sur'!E279</f>
        <v>0</v>
      </c>
      <c r="L331" s="132" t="str">
        <f>'INFO Luz del Sur'!M279</f>
        <v>PPC18</v>
      </c>
      <c r="M331" s="120" t="str">
        <f>INDEX(RESUMEN!$D$17:$D$5475, MATCH(L331,RESUMEN!$C$17:$C$5475,0))</f>
        <v>POSTE DE CONCRETO ARMADO DE 13/200/140/335</v>
      </c>
      <c r="N331" s="95">
        <f>INDEX(RESUMEN!$G$17:$G$5475, MATCH(L331,RESUMEN!$C$17:$C$5475,0))</f>
        <v>255.39</v>
      </c>
      <c r="O331" s="133">
        <f t="shared" si="85"/>
        <v>0.77</v>
      </c>
      <c r="P331" s="134">
        <f t="shared" si="87"/>
        <v>452.0403</v>
      </c>
      <c r="Q331" s="87">
        <v>0</v>
      </c>
      <c r="R331" s="133">
        <f t="shared" ref="R331:R394" si="88">IF(G331="BT", ($R$2), ($R$3))</f>
        <v>7.2000000000000008E-2</v>
      </c>
      <c r="S331" s="88">
        <f t="shared" ref="S331:S394" si="89">(P331*R331)/12</f>
        <v>2.7122418000000006</v>
      </c>
      <c r="T331" s="132">
        <f t="shared" ref="T331:T394" si="90">IF(G331="BT", ($T$2), ($T$3))</f>
        <v>0.2</v>
      </c>
      <c r="U331" s="135">
        <f t="shared" ref="U331:U394" si="91">S331*T331</f>
        <v>0.54244836000000018</v>
      </c>
      <c r="V331" s="88">
        <f t="shared" ref="V331:V394" si="92">(U331*(1/3)*(1+$X$2))+Q331</f>
        <v>0.18253184672191478</v>
      </c>
      <c r="W331" s="182">
        <f t="shared" ref="W331:W394" si="93">ROUND(V331,1)</f>
        <v>0.2</v>
      </c>
      <c r="X331" s="133">
        <f>'INFO Luz del Sur'!N279</f>
        <v>1</v>
      </c>
      <c r="Y331" s="135">
        <f t="shared" si="86"/>
        <v>0.2</v>
      </c>
    </row>
    <row r="332" spans="1:25" x14ac:dyDescent="0.25">
      <c r="A332" s="97">
        <f>'INFO Luz del Sur'!A280</f>
        <v>274</v>
      </c>
      <c r="B332" s="98" t="s">
        <v>8151</v>
      </c>
      <c r="C332" s="131" t="str">
        <f>'INFO Luz del Sur'!K280</f>
        <v>Poste</v>
      </c>
      <c r="D332" s="120" t="str">
        <f>'INFO Luz del Sur'!L280</f>
        <v>Concreto</v>
      </c>
      <c r="E332" s="131">
        <f>'INFO Luz del Sur'!J280</f>
        <v>13</v>
      </c>
      <c r="F332" s="131" t="str">
        <f>'INFO Luz del Sur'!H280</f>
        <v>0.22 KV</v>
      </c>
      <c r="G332" s="148" t="str">
        <f t="shared" si="84"/>
        <v>BT</v>
      </c>
      <c r="H332" s="120" t="str">
        <f>'INFO Luz del Sur'!D280</f>
        <v>Chaclacayo</v>
      </c>
      <c r="I332" s="120" t="str">
        <f>'INFO Luz del Sur'!C280</f>
        <v>Lima</v>
      </c>
      <c r="J332" s="120" t="str">
        <f>'INFO Luz del Sur'!B280</f>
        <v>Lima</v>
      </c>
      <c r="K332" s="120">
        <f>'INFO Luz del Sur'!E280</f>
        <v>0</v>
      </c>
      <c r="L332" s="132" t="str">
        <f>'INFO Luz del Sur'!M280</f>
        <v>PPC18</v>
      </c>
      <c r="M332" s="120" t="str">
        <f>INDEX(RESUMEN!$D$17:$D$5475, MATCH(L332,RESUMEN!$C$17:$C$5475,0))</f>
        <v>POSTE DE CONCRETO ARMADO DE 13/200/140/335</v>
      </c>
      <c r="N332" s="95">
        <f>INDEX(RESUMEN!$G$17:$G$5475, MATCH(L332,RESUMEN!$C$17:$C$5475,0))</f>
        <v>255.39</v>
      </c>
      <c r="O332" s="133">
        <f t="shared" si="85"/>
        <v>0.77</v>
      </c>
      <c r="P332" s="134">
        <f t="shared" si="87"/>
        <v>452.0403</v>
      </c>
      <c r="Q332" s="87">
        <v>0</v>
      </c>
      <c r="R332" s="133">
        <f t="shared" si="88"/>
        <v>7.2000000000000008E-2</v>
      </c>
      <c r="S332" s="88">
        <f t="shared" si="89"/>
        <v>2.7122418000000006</v>
      </c>
      <c r="T332" s="132">
        <f t="shared" si="90"/>
        <v>0.2</v>
      </c>
      <c r="U332" s="135">
        <f t="shared" si="91"/>
        <v>0.54244836000000018</v>
      </c>
      <c r="V332" s="88">
        <f t="shared" si="92"/>
        <v>0.18253184672191478</v>
      </c>
      <c r="W332" s="182">
        <f t="shared" si="93"/>
        <v>0.2</v>
      </c>
      <c r="X332" s="133">
        <f>'INFO Luz del Sur'!N280</f>
        <v>1</v>
      </c>
      <c r="Y332" s="135">
        <f t="shared" si="86"/>
        <v>0.2</v>
      </c>
    </row>
    <row r="333" spans="1:25" x14ac:dyDescent="0.25">
      <c r="A333" s="97">
        <f>'INFO Luz del Sur'!A281</f>
        <v>275</v>
      </c>
      <c r="B333" s="98" t="s">
        <v>8151</v>
      </c>
      <c r="C333" s="131" t="str">
        <f>'INFO Luz del Sur'!K281</f>
        <v>Poste</v>
      </c>
      <c r="D333" s="120" t="str">
        <f>'INFO Luz del Sur'!L281</f>
        <v>Concreto</v>
      </c>
      <c r="E333" s="131">
        <f>'INFO Luz del Sur'!J281</f>
        <v>13</v>
      </c>
      <c r="F333" s="131" t="str">
        <f>'INFO Luz del Sur'!H281</f>
        <v>0.22 KV</v>
      </c>
      <c r="G333" s="148" t="str">
        <f t="shared" si="84"/>
        <v>BT</v>
      </c>
      <c r="H333" s="120" t="str">
        <f>'INFO Luz del Sur'!D281</f>
        <v>Chaclacayo</v>
      </c>
      <c r="I333" s="120" t="str">
        <f>'INFO Luz del Sur'!C281</f>
        <v>Lima</v>
      </c>
      <c r="J333" s="120" t="str">
        <f>'INFO Luz del Sur'!B281</f>
        <v>Lima</v>
      </c>
      <c r="K333" s="120">
        <f>'INFO Luz del Sur'!E281</f>
        <v>0</v>
      </c>
      <c r="L333" s="132" t="str">
        <f>'INFO Luz del Sur'!M281</f>
        <v>PPC18</v>
      </c>
      <c r="M333" s="120" t="str">
        <f>INDEX(RESUMEN!$D$17:$D$5475, MATCH(L333,RESUMEN!$C$17:$C$5475,0))</f>
        <v>POSTE DE CONCRETO ARMADO DE 13/200/140/335</v>
      </c>
      <c r="N333" s="95">
        <f>INDEX(RESUMEN!$G$17:$G$5475, MATCH(L333,RESUMEN!$C$17:$C$5475,0))</f>
        <v>255.39</v>
      </c>
      <c r="O333" s="133">
        <f t="shared" si="85"/>
        <v>0.77</v>
      </c>
      <c r="P333" s="134">
        <f t="shared" si="87"/>
        <v>452.0403</v>
      </c>
      <c r="Q333" s="87">
        <v>0</v>
      </c>
      <c r="R333" s="133">
        <f t="shared" si="88"/>
        <v>7.2000000000000008E-2</v>
      </c>
      <c r="S333" s="88">
        <f t="shared" si="89"/>
        <v>2.7122418000000006</v>
      </c>
      <c r="T333" s="132">
        <f t="shared" si="90"/>
        <v>0.2</v>
      </c>
      <c r="U333" s="135">
        <f t="shared" si="91"/>
        <v>0.54244836000000018</v>
      </c>
      <c r="V333" s="88">
        <f t="shared" si="92"/>
        <v>0.18253184672191478</v>
      </c>
      <c r="W333" s="182">
        <f t="shared" si="93"/>
        <v>0.2</v>
      </c>
      <c r="X333" s="133">
        <f>'INFO Luz del Sur'!N281</f>
        <v>1</v>
      </c>
      <c r="Y333" s="135">
        <f t="shared" si="86"/>
        <v>0.2</v>
      </c>
    </row>
    <row r="334" spans="1:25" x14ac:dyDescent="0.25">
      <c r="A334" s="97">
        <f>'INFO Luz del Sur'!A282</f>
        <v>276</v>
      </c>
      <c r="B334" s="98" t="s">
        <v>8151</v>
      </c>
      <c r="C334" s="131" t="str">
        <f>'INFO Luz del Sur'!K282</f>
        <v>Poste</v>
      </c>
      <c r="D334" s="120" t="str">
        <f>'INFO Luz del Sur'!L282</f>
        <v>Concreto</v>
      </c>
      <c r="E334" s="131">
        <f>'INFO Luz del Sur'!J282</f>
        <v>13</v>
      </c>
      <c r="F334" s="131" t="str">
        <f>'INFO Luz del Sur'!H282</f>
        <v>0.22 KV</v>
      </c>
      <c r="G334" s="148" t="str">
        <f t="shared" si="84"/>
        <v>BT</v>
      </c>
      <c r="H334" s="120" t="str">
        <f>'INFO Luz del Sur'!D282</f>
        <v>Chaclacayo</v>
      </c>
      <c r="I334" s="120" t="str">
        <f>'INFO Luz del Sur'!C282</f>
        <v>Lima</v>
      </c>
      <c r="J334" s="120" t="str">
        <f>'INFO Luz del Sur'!B282</f>
        <v>Lima</v>
      </c>
      <c r="K334" s="120">
        <f>'INFO Luz del Sur'!E282</f>
        <v>0</v>
      </c>
      <c r="L334" s="132" t="str">
        <f>'INFO Luz del Sur'!M282</f>
        <v>PPC18</v>
      </c>
      <c r="M334" s="120" t="str">
        <f>INDEX(RESUMEN!$D$17:$D$5475, MATCH(L334,RESUMEN!$C$17:$C$5475,0))</f>
        <v>POSTE DE CONCRETO ARMADO DE 13/200/140/335</v>
      </c>
      <c r="N334" s="95">
        <f>INDEX(RESUMEN!$G$17:$G$5475, MATCH(L334,RESUMEN!$C$17:$C$5475,0))</f>
        <v>255.39</v>
      </c>
      <c r="O334" s="133">
        <f t="shared" si="85"/>
        <v>0.77</v>
      </c>
      <c r="P334" s="134">
        <f t="shared" si="87"/>
        <v>452.0403</v>
      </c>
      <c r="Q334" s="87">
        <v>0</v>
      </c>
      <c r="R334" s="133">
        <f t="shared" si="88"/>
        <v>7.2000000000000008E-2</v>
      </c>
      <c r="S334" s="88">
        <f t="shared" si="89"/>
        <v>2.7122418000000006</v>
      </c>
      <c r="T334" s="132">
        <f t="shared" si="90"/>
        <v>0.2</v>
      </c>
      <c r="U334" s="135">
        <f t="shared" si="91"/>
        <v>0.54244836000000018</v>
      </c>
      <c r="V334" s="88">
        <f t="shared" si="92"/>
        <v>0.18253184672191478</v>
      </c>
      <c r="W334" s="182">
        <f t="shared" si="93"/>
        <v>0.2</v>
      </c>
      <c r="X334" s="133">
        <f>'INFO Luz del Sur'!N282</f>
        <v>1</v>
      </c>
      <c r="Y334" s="135">
        <f t="shared" si="86"/>
        <v>0.2</v>
      </c>
    </row>
    <row r="335" spans="1:25" x14ac:dyDescent="0.25">
      <c r="A335" s="97">
        <f>'INFO Luz del Sur'!A283</f>
        <v>277</v>
      </c>
      <c r="B335" s="98" t="s">
        <v>8151</v>
      </c>
      <c r="C335" s="131" t="str">
        <f>'INFO Luz del Sur'!K283</f>
        <v>Poste</v>
      </c>
      <c r="D335" s="120" t="str">
        <f>'INFO Luz del Sur'!L283</f>
        <v>Concreto</v>
      </c>
      <c r="E335" s="131">
        <f>'INFO Luz del Sur'!J283</f>
        <v>13</v>
      </c>
      <c r="F335" s="131" t="str">
        <f>'INFO Luz del Sur'!H283</f>
        <v>0.22 KV</v>
      </c>
      <c r="G335" s="148" t="str">
        <f t="shared" si="84"/>
        <v>BT</v>
      </c>
      <c r="H335" s="120" t="str">
        <f>'INFO Luz del Sur'!D283</f>
        <v>Chaclacayo</v>
      </c>
      <c r="I335" s="120" t="str">
        <f>'INFO Luz del Sur'!C283</f>
        <v>Lima</v>
      </c>
      <c r="J335" s="120" t="str">
        <f>'INFO Luz del Sur'!B283</f>
        <v>Lima</v>
      </c>
      <c r="K335" s="120">
        <f>'INFO Luz del Sur'!E283</f>
        <v>0</v>
      </c>
      <c r="L335" s="132" t="str">
        <f>'INFO Luz del Sur'!M283</f>
        <v>PPC18</v>
      </c>
      <c r="M335" s="120" t="str">
        <f>INDEX(RESUMEN!$D$17:$D$5475, MATCH(L335,RESUMEN!$C$17:$C$5475,0))</f>
        <v>POSTE DE CONCRETO ARMADO DE 13/200/140/335</v>
      </c>
      <c r="N335" s="95">
        <f>INDEX(RESUMEN!$G$17:$G$5475, MATCH(L335,RESUMEN!$C$17:$C$5475,0))</f>
        <v>255.39</v>
      </c>
      <c r="O335" s="133">
        <f t="shared" si="85"/>
        <v>0.77</v>
      </c>
      <c r="P335" s="134">
        <f t="shared" si="87"/>
        <v>452.0403</v>
      </c>
      <c r="Q335" s="87">
        <v>0</v>
      </c>
      <c r="R335" s="133">
        <f t="shared" si="88"/>
        <v>7.2000000000000008E-2</v>
      </c>
      <c r="S335" s="88">
        <f t="shared" si="89"/>
        <v>2.7122418000000006</v>
      </c>
      <c r="T335" s="132">
        <f t="shared" si="90"/>
        <v>0.2</v>
      </c>
      <c r="U335" s="135">
        <f t="shared" si="91"/>
        <v>0.54244836000000018</v>
      </c>
      <c r="V335" s="88">
        <f t="shared" si="92"/>
        <v>0.18253184672191478</v>
      </c>
      <c r="W335" s="182">
        <f t="shared" si="93"/>
        <v>0.2</v>
      </c>
      <c r="X335" s="133">
        <f>'INFO Luz del Sur'!N283</f>
        <v>1</v>
      </c>
      <c r="Y335" s="135">
        <f t="shared" si="86"/>
        <v>0.2</v>
      </c>
    </row>
    <row r="336" spans="1:25" x14ac:dyDescent="0.25">
      <c r="A336" s="97">
        <f>'INFO Luz del Sur'!A284</f>
        <v>278</v>
      </c>
      <c r="B336" s="98" t="s">
        <v>8151</v>
      </c>
      <c r="C336" s="131" t="str">
        <f>'INFO Luz del Sur'!K284</f>
        <v>Poste</v>
      </c>
      <c r="D336" s="120" t="str">
        <f>'INFO Luz del Sur'!L284</f>
        <v>Concreto</v>
      </c>
      <c r="E336" s="131">
        <f>'INFO Luz del Sur'!J284</f>
        <v>13</v>
      </c>
      <c r="F336" s="131" t="str">
        <f>'INFO Luz del Sur'!H284</f>
        <v>0.22 KV</v>
      </c>
      <c r="G336" s="148" t="str">
        <f t="shared" si="84"/>
        <v>BT</v>
      </c>
      <c r="H336" s="120" t="str">
        <f>'INFO Luz del Sur'!D284</f>
        <v>Chaclacayo</v>
      </c>
      <c r="I336" s="120" t="str">
        <f>'INFO Luz del Sur'!C284</f>
        <v>Lima</v>
      </c>
      <c r="J336" s="120" t="str">
        <f>'INFO Luz del Sur'!B284</f>
        <v>Lima</v>
      </c>
      <c r="K336" s="120">
        <f>'INFO Luz del Sur'!E284</f>
        <v>0</v>
      </c>
      <c r="L336" s="132" t="str">
        <f>'INFO Luz del Sur'!M284</f>
        <v>PPC18</v>
      </c>
      <c r="M336" s="120" t="str">
        <f>INDEX(RESUMEN!$D$17:$D$5475, MATCH(L336,RESUMEN!$C$17:$C$5475,0))</f>
        <v>POSTE DE CONCRETO ARMADO DE 13/200/140/335</v>
      </c>
      <c r="N336" s="95">
        <f>INDEX(RESUMEN!$G$17:$G$5475, MATCH(L336,RESUMEN!$C$17:$C$5475,0))</f>
        <v>255.39</v>
      </c>
      <c r="O336" s="133">
        <f t="shared" si="85"/>
        <v>0.77</v>
      </c>
      <c r="P336" s="134">
        <f t="shared" si="87"/>
        <v>452.0403</v>
      </c>
      <c r="Q336" s="87">
        <v>0</v>
      </c>
      <c r="R336" s="133">
        <f t="shared" si="88"/>
        <v>7.2000000000000008E-2</v>
      </c>
      <c r="S336" s="88">
        <f t="shared" si="89"/>
        <v>2.7122418000000006</v>
      </c>
      <c r="T336" s="132">
        <f t="shared" si="90"/>
        <v>0.2</v>
      </c>
      <c r="U336" s="135">
        <f t="shared" si="91"/>
        <v>0.54244836000000018</v>
      </c>
      <c r="V336" s="88">
        <f t="shared" si="92"/>
        <v>0.18253184672191478</v>
      </c>
      <c r="W336" s="182">
        <f t="shared" si="93"/>
        <v>0.2</v>
      </c>
      <c r="X336" s="133">
        <f>'INFO Luz del Sur'!N284</f>
        <v>1</v>
      </c>
      <c r="Y336" s="135">
        <f t="shared" si="86"/>
        <v>0.2</v>
      </c>
    </row>
    <row r="337" spans="1:25" x14ac:dyDescent="0.25">
      <c r="A337" s="97">
        <f>'INFO Luz del Sur'!A285</f>
        <v>279</v>
      </c>
      <c r="B337" s="98" t="s">
        <v>8151</v>
      </c>
      <c r="C337" s="131" t="str">
        <f>'INFO Luz del Sur'!K285</f>
        <v>Poste</v>
      </c>
      <c r="D337" s="120" t="str">
        <f>'INFO Luz del Sur'!L285</f>
        <v>Madera</v>
      </c>
      <c r="E337" s="131">
        <f>'INFO Luz del Sur'!J285</f>
        <v>13</v>
      </c>
      <c r="F337" s="131" t="str">
        <f>'INFO Luz del Sur'!H285</f>
        <v>10 KV</v>
      </c>
      <c r="G337" s="148" t="str">
        <f t="shared" si="84"/>
        <v>MT/AT</v>
      </c>
      <c r="H337" s="120" t="str">
        <f>'INFO Luz del Sur'!D285</f>
        <v>Chaclacayo</v>
      </c>
      <c r="I337" s="120" t="str">
        <f>'INFO Luz del Sur'!C285</f>
        <v>Lima</v>
      </c>
      <c r="J337" s="120" t="str">
        <f>'INFO Luz del Sur'!B285</f>
        <v>Lima</v>
      </c>
      <c r="K337" s="120">
        <f>'INFO Luz del Sur'!E285</f>
        <v>0</v>
      </c>
      <c r="L337" s="132" t="str">
        <f>'INFO Luz del Sur'!M285</f>
        <v>PPF04</v>
      </c>
      <c r="M337" s="120" t="str">
        <f>INDEX(RESUMEN!$D$17:$D$5475, MATCH(L337,RESUMEN!$C$17:$C$5475,0))</f>
        <v>POSTE DE METAL DE 13 mts.</v>
      </c>
      <c r="N337" s="95">
        <f>INDEX(RESUMEN!$G$17:$G$5475, MATCH(L337,RESUMEN!$C$17:$C$5475,0))</f>
        <v>695.25</v>
      </c>
      <c r="O337" s="133">
        <f t="shared" si="85"/>
        <v>0.84299999999999997</v>
      </c>
      <c r="P337" s="134">
        <f t="shared" si="87"/>
        <v>1281.34575</v>
      </c>
      <c r="Q337" s="87">
        <v>0</v>
      </c>
      <c r="R337" s="133">
        <f t="shared" si="88"/>
        <v>0.13400000000000001</v>
      </c>
      <c r="S337" s="88">
        <f t="shared" si="89"/>
        <v>14.308360875</v>
      </c>
      <c r="T337" s="132">
        <f t="shared" si="90"/>
        <v>0.183</v>
      </c>
      <c r="U337" s="135">
        <f t="shared" si="91"/>
        <v>2.6184300401249998</v>
      </c>
      <c r="V337" s="88">
        <f t="shared" si="92"/>
        <v>0.88109192686314586</v>
      </c>
      <c r="W337" s="182">
        <f t="shared" si="93"/>
        <v>0.9</v>
      </c>
      <c r="X337" s="133">
        <f>'INFO Luz del Sur'!N285</f>
        <v>1</v>
      </c>
      <c r="Y337" s="135">
        <f t="shared" si="86"/>
        <v>0.9</v>
      </c>
    </row>
    <row r="338" spans="1:25" x14ac:dyDescent="0.25">
      <c r="A338" s="97">
        <f>'INFO Luz del Sur'!A286</f>
        <v>280</v>
      </c>
      <c r="B338" s="98" t="s">
        <v>8151</v>
      </c>
      <c r="C338" s="131" t="str">
        <f>'INFO Luz del Sur'!K286</f>
        <v>Poste</v>
      </c>
      <c r="D338" s="120" t="str">
        <f>'INFO Luz del Sur'!L286</f>
        <v>Madera</v>
      </c>
      <c r="E338" s="131">
        <f>'INFO Luz del Sur'!J286</f>
        <v>13</v>
      </c>
      <c r="F338" s="131" t="str">
        <f>'INFO Luz del Sur'!H286</f>
        <v>10 KV</v>
      </c>
      <c r="G338" s="148" t="str">
        <f t="shared" si="84"/>
        <v>MT/AT</v>
      </c>
      <c r="H338" s="120" t="str">
        <f>'INFO Luz del Sur'!D286</f>
        <v>Chaclacayo</v>
      </c>
      <c r="I338" s="120" t="str">
        <f>'INFO Luz del Sur'!C286</f>
        <v>Lima</v>
      </c>
      <c r="J338" s="120" t="str">
        <f>'INFO Luz del Sur'!B286</f>
        <v>Lima</v>
      </c>
      <c r="K338" s="120">
        <f>'INFO Luz del Sur'!E286</f>
        <v>0</v>
      </c>
      <c r="L338" s="132" t="str">
        <f>'INFO Luz del Sur'!M286</f>
        <v>PPF04</v>
      </c>
      <c r="M338" s="120" t="str">
        <f>INDEX(RESUMEN!$D$17:$D$5475, MATCH(L338,RESUMEN!$C$17:$C$5475,0))</f>
        <v>POSTE DE METAL DE 13 mts.</v>
      </c>
      <c r="N338" s="95">
        <f>INDEX(RESUMEN!$G$17:$G$5475, MATCH(L338,RESUMEN!$C$17:$C$5475,0))</f>
        <v>695.25</v>
      </c>
      <c r="O338" s="133">
        <f t="shared" si="85"/>
        <v>0.84299999999999997</v>
      </c>
      <c r="P338" s="134">
        <f t="shared" si="87"/>
        <v>1281.34575</v>
      </c>
      <c r="Q338" s="87">
        <v>0</v>
      </c>
      <c r="R338" s="133">
        <f t="shared" si="88"/>
        <v>0.13400000000000001</v>
      </c>
      <c r="S338" s="88">
        <f t="shared" si="89"/>
        <v>14.308360875</v>
      </c>
      <c r="T338" s="132">
        <f t="shared" si="90"/>
        <v>0.183</v>
      </c>
      <c r="U338" s="135">
        <f t="shared" si="91"/>
        <v>2.6184300401249998</v>
      </c>
      <c r="V338" s="88">
        <f t="shared" si="92"/>
        <v>0.88109192686314586</v>
      </c>
      <c r="W338" s="182">
        <f t="shared" si="93"/>
        <v>0.9</v>
      </c>
      <c r="X338" s="133">
        <f>'INFO Luz del Sur'!N286</f>
        <v>1</v>
      </c>
      <c r="Y338" s="135">
        <f t="shared" si="86"/>
        <v>0.9</v>
      </c>
    </row>
    <row r="339" spans="1:25" x14ac:dyDescent="0.25">
      <c r="A339" s="97">
        <f>'INFO Luz del Sur'!A287</f>
        <v>281</v>
      </c>
      <c r="B339" s="98" t="s">
        <v>8151</v>
      </c>
      <c r="C339" s="131" t="str">
        <f>'INFO Luz del Sur'!K287</f>
        <v>Poste</v>
      </c>
      <c r="D339" s="120" t="str">
        <f>'INFO Luz del Sur'!L287</f>
        <v>Madera</v>
      </c>
      <c r="E339" s="131">
        <f>'INFO Luz del Sur'!J287</f>
        <v>13</v>
      </c>
      <c r="F339" s="131" t="str">
        <f>'INFO Luz del Sur'!H287</f>
        <v>10 KV</v>
      </c>
      <c r="G339" s="148" t="str">
        <f t="shared" si="84"/>
        <v>MT/AT</v>
      </c>
      <c r="H339" s="120" t="str">
        <f>'INFO Luz del Sur'!D287</f>
        <v>Chaclacayo</v>
      </c>
      <c r="I339" s="120" t="str">
        <f>'INFO Luz del Sur'!C287</f>
        <v>Lima</v>
      </c>
      <c r="J339" s="120" t="str">
        <f>'INFO Luz del Sur'!B287</f>
        <v>Lima</v>
      </c>
      <c r="K339" s="120">
        <f>'INFO Luz del Sur'!E287</f>
        <v>0</v>
      </c>
      <c r="L339" s="132" t="str">
        <f>'INFO Luz del Sur'!M287</f>
        <v>PPF04</v>
      </c>
      <c r="M339" s="120" t="str">
        <f>INDEX(RESUMEN!$D$17:$D$5475, MATCH(L339,RESUMEN!$C$17:$C$5475,0))</f>
        <v>POSTE DE METAL DE 13 mts.</v>
      </c>
      <c r="N339" s="95">
        <f>INDEX(RESUMEN!$G$17:$G$5475, MATCH(L339,RESUMEN!$C$17:$C$5475,0))</f>
        <v>695.25</v>
      </c>
      <c r="O339" s="133">
        <f t="shared" si="85"/>
        <v>0.84299999999999997</v>
      </c>
      <c r="P339" s="134">
        <f t="shared" si="87"/>
        <v>1281.34575</v>
      </c>
      <c r="Q339" s="87">
        <v>0</v>
      </c>
      <c r="R339" s="133">
        <f t="shared" si="88"/>
        <v>0.13400000000000001</v>
      </c>
      <c r="S339" s="88">
        <f t="shared" si="89"/>
        <v>14.308360875</v>
      </c>
      <c r="T339" s="132">
        <f t="shared" si="90"/>
        <v>0.183</v>
      </c>
      <c r="U339" s="135">
        <f t="shared" si="91"/>
        <v>2.6184300401249998</v>
      </c>
      <c r="V339" s="88">
        <f t="shared" si="92"/>
        <v>0.88109192686314586</v>
      </c>
      <c r="W339" s="182">
        <f t="shared" si="93"/>
        <v>0.9</v>
      </c>
      <c r="X339" s="133">
        <f>'INFO Luz del Sur'!N287</f>
        <v>1</v>
      </c>
      <c r="Y339" s="135">
        <f t="shared" si="86"/>
        <v>0.9</v>
      </c>
    </row>
    <row r="340" spans="1:25" x14ac:dyDescent="0.25">
      <c r="A340" s="97">
        <f>'INFO Luz del Sur'!A288</f>
        <v>282</v>
      </c>
      <c r="B340" s="98" t="s">
        <v>8151</v>
      </c>
      <c r="C340" s="131" t="str">
        <f>'INFO Luz del Sur'!K288</f>
        <v>Poste</v>
      </c>
      <c r="D340" s="120" t="str">
        <f>'INFO Luz del Sur'!L288</f>
        <v>Madera</v>
      </c>
      <c r="E340" s="131">
        <f>'INFO Luz del Sur'!J288</f>
        <v>13</v>
      </c>
      <c r="F340" s="131" t="str">
        <f>'INFO Luz del Sur'!H288</f>
        <v>10 KV</v>
      </c>
      <c r="G340" s="148" t="str">
        <f t="shared" si="84"/>
        <v>MT/AT</v>
      </c>
      <c r="H340" s="120" t="str">
        <f>'INFO Luz del Sur'!D288</f>
        <v>Chaclacayo</v>
      </c>
      <c r="I340" s="120" t="str">
        <f>'INFO Luz del Sur'!C288</f>
        <v>Lima</v>
      </c>
      <c r="J340" s="120" t="str">
        <f>'INFO Luz del Sur'!B288</f>
        <v>Lima</v>
      </c>
      <c r="K340" s="120">
        <f>'INFO Luz del Sur'!E288</f>
        <v>0</v>
      </c>
      <c r="L340" s="132" t="str">
        <f>'INFO Luz del Sur'!M288</f>
        <v>PPF04</v>
      </c>
      <c r="M340" s="120" t="str">
        <f>INDEX(RESUMEN!$D$17:$D$5475, MATCH(L340,RESUMEN!$C$17:$C$5475,0))</f>
        <v>POSTE DE METAL DE 13 mts.</v>
      </c>
      <c r="N340" s="95">
        <f>INDEX(RESUMEN!$G$17:$G$5475, MATCH(L340,RESUMEN!$C$17:$C$5475,0))</f>
        <v>695.25</v>
      </c>
      <c r="O340" s="133">
        <f t="shared" si="85"/>
        <v>0.84299999999999997</v>
      </c>
      <c r="P340" s="134">
        <f t="shared" si="87"/>
        <v>1281.34575</v>
      </c>
      <c r="Q340" s="87">
        <v>0</v>
      </c>
      <c r="R340" s="133">
        <f t="shared" si="88"/>
        <v>0.13400000000000001</v>
      </c>
      <c r="S340" s="88">
        <f t="shared" si="89"/>
        <v>14.308360875</v>
      </c>
      <c r="T340" s="132">
        <f t="shared" si="90"/>
        <v>0.183</v>
      </c>
      <c r="U340" s="135">
        <f t="shared" si="91"/>
        <v>2.6184300401249998</v>
      </c>
      <c r="V340" s="88">
        <f t="shared" si="92"/>
        <v>0.88109192686314586</v>
      </c>
      <c r="W340" s="182">
        <f t="shared" si="93"/>
        <v>0.9</v>
      </c>
      <c r="X340" s="133">
        <f>'INFO Luz del Sur'!N288</f>
        <v>1</v>
      </c>
      <c r="Y340" s="135">
        <f t="shared" si="86"/>
        <v>0.9</v>
      </c>
    </row>
    <row r="341" spans="1:25" x14ac:dyDescent="0.25">
      <c r="A341" s="97">
        <f>'INFO Luz del Sur'!A289</f>
        <v>283</v>
      </c>
      <c r="B341" s="98" t="s">
        <v>8151</v>
      </c>
      <c r="C341" s="131" t="str">
        <f>'INFO Luz del Sur'!K289</f>
        <v>Poste</v>
      </c>
      <c r="D341" s="120" t="str">
        <f>'INFO Luz del Sur'!L289</f>
        <v>Madera</v>
      </c>
      <c r="E341" s="131">
        <f>'INFO Luz del Sur'!J289</f>
        <v>13</v>
      </c>
      <c r="F341" s="131" t="str">
        <f>'INFO Luz del Sur'!H289</f>
        <v>10 KV</v>
      </c>
      <c r="G341" s="148" t="str">
        <f t="shared" si="84"/>
        <v>MT/AT</v>
      </c>
      <c r="H341" s="120" t="str">
        <f>'INFO Luz del Sur'!D289</f>
        <v>Chaclacayo</v>
      </c>
      <c r="I341" s="120" t="str">
        <f>'INFO Luz del Sur'!C289</f>
        <v>Lima</v>
      </c>
      <c r="J341" s="120" t="str">
        <f>'INFO Luz del Sur'!B289</f>
        <v>Lima</v>
      </c>
      <c r="K341" s="120">
        <f>'INFO Luz del Sur'!E289</f>
        <v>0</v>
      </c>
      <c r="L341" s="132" t="str">
        <f>'INFO Luz del Sur'!M289</f>
        <v>PPF04</v>
      </c>
      <c r="M341" s="120" t="str">
        <f>INDEX(RESUMEN!$D$17:$D$5475, MATCH(L341,RESUMEN!$C$17:$C$5475,0))</f>
        <v>POSTE DE METAL DE 13 mts.</v>
      </c>
      <c r="N341" s="95">
        <f>INDEX(RESUMEN!$G$17:$G$5475, MATCH(L341,RESUMEN!$C$17:$C$5475,0))</f>
        <v>695.25</v>
      </c>
      <c r="O341" s="133">
        <f t="shared" si="85"/>
        <v>0.84299999999999997</v>
      </c>
      <c r="P341" s="134">
        <f t="shared" si="87"/>
        <v>1281.34575</v>
      </c>
      <c r="Q341" s="87">
        <v>0</v>
      </c>
      <c r="R341" s="133">
        <f t="shared" si="88"/>
        <v>0.13400000000000001</v>
      </c>
      <c r="S341" s="88">
        <f t="shared" si="89"/>
        <v>14.308360875</v>
      </c>
      <c r="T341" s="132">
        <f t="shared" si="90"/>
        <v>0.183</v>
      </c>
      <c r="U341" s="135">
        <f t="shared" si="91"/>
        <v>2.6184300401249998</v>
      </c>
      <c r="V341" s="88">
        <f t="shared" si="92"/>
        <v>0.88109192686314586</v>
      </c>
      <c r="W341" s="182">
        <f t="shared" si="93"/>
        <v>0.9</v>
      </c>
      <c r="X341" s="133">
        <f>'INFO Luz del Sur'!N289</f>
        <v>1</v>
      </c>
      <c r="Y341" s="135">
        <f t="shared" si="86"/>
        <v>0.9</v>
      </c>
    </row>
    <row r="342" spans="1:25" x14ac:dyDescent="0.25">
      <c r="A342" s="97">
        <f>'INFO Luz del Sur'!A290</f>
        <v>284</v>
      </c>
      <c r="B342" s="98" t="s">
        <v>8151</v>
      </c>
      <c r="C342" s="131" t="str">
        <f>'INFO Luz del Sur'!K290</f>
        <v>Poste</v>
      </c>
      <c r="D342" s="120" t="str">
        <f>'INFO Luz del Sur'!L290</f>
        <v>Madera</v>
      </c>
      <c r="E342" s="131">
        <f>'INFO Luz del Sur'!J290</f>
        <v>13</v>
      </c>
      <c r="F342" s="131" t="str">
        <f>'INFO Luz del Sur'!H290</f>
        <v>10 KV</v>
      </c>
      <c r="G342" s="148" t="str">
        <f t="shared" si="84"/>
        <v>MT/AT</v>
      </c>
      <c r="H342" s="120" t="str">
        <f>'INFO Luz del Sur'!D290</f>
        <v>Chaclacayo</v>
      </c>
      <c r="I342" s="120" t="str">
        <f>'INFO Luz del Sur'!C290</f>
        <v>Lima</v>
      </c>
      <c r="J342" s="120" t="str">
        <f>'INFO Luz del Sur'!B290</f>
        <v>Lima</v>
      </c>
      <c r="K342" s="120">
        <f>'INFO Luz del Sur'!E290</f>
        <v>0</v>
      </c>
      <c r="L342" s="132" t="str">
        <f>'INFO Luz del Sur'!M290</f>
        <v>PPF04</v>
      </c>
      <c r="M342" s="120" t="str">
        <f>INDEX(RESUMEN!$D$17:$D$5475, MATCH(L342,RESUMEN!$C$17:$C$5475,0))</f>
        <v>POSTE DE METAL DE 13 mts.</v>
      </c>
      <c r="N342" s="95">
        <f>INDEX(RESUMEN!$G$17:$G$5475, MATCH(L342,RESUMEN!$C$17:$C$5475,0))</f>
        <v>695.25</v>
      </c>
      <c r="O342" s="133">
        <f t="shared" si="85"/>
        <v>0.84299999999999997</v>
      </c>
      <c r="P342" s="134">
        <f t="shared" si="87"/>
        <v>1281.34575</v>
      </c>
      <c r="Q342" s="87">
        <v>0</v>
      </c>
      <c r="R342" s="133">
        <f t="shared" si="88"/>
        <v>0.13400000000000001</v>
      </c>
      <c r="S342" s="88">
        <f t="shared" si="89"/>
        <v>14.308360875</v>
      </c>
      <c r="T342" s="132">
        <f t="shared" si="90"/>
        <v>0.183</v>
      </c>
      <c r="U342" s="135">
        <f t="shared" si="91"/>
        <v>2.6184300401249998</v>
      </c>
      <c r="V342" s="88">
        <f t="shared" si="92"/>
        <v>0.88109192686314586</v>
      </c>
      <c r="W342" s="182">
        <f t="shared" si="93"/>
        <v>0.9</v>
      </c>
      <c r="X342" s="133">
        <f>'INFO Luz del Sur'!N290</f>
        <v>1</v>
      </c>
      <c r="Y342" s="135">
        <f t="shared" si="86"/>
        <v>0.9</v>
      </c>
    </row>
    <row r="343" spans="1:25" x14ac:dyDescent="0.25">
      <c r="A343" s="97">
        <f>'INFO Luz del Sur'!A291</f>
        <v>285</v>
      </c>
      <c r="B343" s="98" t="s">
        <v>8151</v>
      </c>
      <c r="C343" s="131" t="str">
        <f>'INFO Luz del Sur'!K291</f>
        <v>Poste</v>
      </c>
      <c r="D343" s="120" t="str">
        <f>'INFO Luz del Sur'!L291</f>
        <v>Madera</v>
      </c>
      <c r="E343" s="131">
        <f>'INFO Luz del Sur'!J291</f>
        <v>15</v>
      </c>
      <c r="F343" s="131" t="str">
        <f>'INFO Luz del Sur'!H291</f>
        <v>22.9 KV</v>
      </c>
      <c r="G343" s="148" t="str">
        <f t="shared" si="84"/>
        <v>MT/AT</v>
      </c>
      <c r="H343" s="120" t="str">
        <f>'INFO Luz del Sur'!D291</f>
        <v>Chaclacayo</v>
      </c>
      <c r="I343" s="120" t="str">
        <f>'INFO Luz del Sur'!C291</f>
        <v>Lima</v>
      </c>
      <c r="J343" s="120" t="str">
        <f>'INFO Luz del Sur'!B291</f>
        <v>Lima</v>
      </c>
      <c r="K343" s="120">
        <f>'INFO Luz del Sur'!E291</f>
        <v>0</v>
      </c>
      <c r="L343" s="132" t="str">
        <f>'INFO Luz del Sur'!M291</f>
        <v>PPM29</v>
      </c>
      <c r="M343" s="120" t="str">
        <f>INDEX(RESUMEN!$D$17:$D$5475, MATCH(L343,RESUMEN!$C$17:$C$5475,0))</f>
        <v>POSTE DE MADERA TRATADA DE 15 mts. CL.7</v>
      </c>
      <c r="N343" s="95">
        <f>INDEX(RESUMEN!$G$17:$G$5475, MATCH(L343,RESUMEN!$C$17:$C$5475,0))</f>
        <v>215.37</v>
      </c>
      <c r="O343" s="133">
        <f t="shared" si="85"/>
        <v>0.84299999999999997</v>
      </c>
      <c r="P343" s="134">
        <f t="shared" si="87"/>
        <v>396.92691000000002</v>
      </c>
      <c r="Q343" s="87">
        <v>0</v>
      </c>
      <c r="R343" s="133">
        <f t="shared" si="88"/>
        <v>0.13400000000000001</v>
      </c>
      <c r="S343" s="88">
        <f t="shared" si="89"/>
        <v>4.4323504950000006</v>
      </c>
      <c r="T343" s="132">
        <f t="shared" si="90"/>
        <v>0.183</v>
      </c>
      <c r="U343" s="135">
        <f t="shared" si="91"/>
        <v>0.81112014058500004</v>
      </c>
      <c r="V343" s="88">
        <f t="shared" si="92"/>
        <v>0.27293889721469367</v>
      </c>
      <c r="W343" s="182">
        <f t="shared" si="93"/>
        <v>0.3</v>
      </c>
      <c r="X343" s="133">
        <f>'INFO Luz del Sur'!N291</f>
        <v>1</v>
      </c>
      <c r="Y343" s="135">
        <f t="shared" si="86"/>
        <v>0.3</v>
      </c>
    </row>
    <row r="344" spans="1:25" x14ac:dyDescent="0.25">
      <c r="A344" s="97">
        <f>'INFO Luz del Sur'!A292</f>
        <v>286</v>
      </c>
      <c r="B344" s="98" t="s">
        <v>8151</v>
      </c>
      <c r="C344" s="131" t="str">
        <f>'INFO Luz del Sur'!K292</f>
        <v>Poste</v>
      </c>
      <c r="D344" s="120" t="str">
        <f>'INFO Luz del Sur'!L292</f>
        <v>Concreto</v>
      </c>
      <c r="E344" s="131">
        <f>'INFO Luz del Sur'!J292</f>
        <v>15</v>
      </c>
      <c r="F344" s="131" t="str">
        <f>'INFO Luz del Sur'!H292</f>
        <v>0.22 KV</v>
      </c>
      <c r="G344" s="148" t="str">
        <f t="shared" si="84"/>
        <v>BT</v>
      </c>
      <c r="H344" s="120" t="str">
        <f>'INFO Luz del Sur'!D292</f>
        <v>Chaclacayo</v>
      </c>
      <c r="I344" s="120" t="str">
        <f>'INFO Luz del Sur'!C292</f>
        <v>Lima</v>
      </c>
      <c r="J344" s="120" t="str">
        <f>'INFO Luz del Sur'!B292</f>
        <v>Lima</v>
      </c>
      <c r="K344" s="120">
        <f>'INFO Luz del Sur'!E292</f>
        <v>0</v>
      </c>
      <c r="L344" s="132" t="str">
        <f>'INFO Luz del Sur'!M292</f>
        <v>PPC46</v>
      </c>
      <c r="M344" s="120" t="str">
        <f>INDEX(RESUMEN!$D$17:$D$5475, MATCH(L344,RESUMEN!$C$17:$C$5475,0))</f>
        <v>POSTE DE CONCRETO ARMADO PARA A. P. 15/400/160/385</v>
      </c>
      <c r="N344" s="95">
        <f>INDEX(RESUMEN!$G$17:$G$5475, MATCH(L344,RESUMEN!$C$17:$C$5475,0))</f>
        <v>476.76</v>
      </c>
      <c r="O344" s="133">
        <f t="shared" si="85"/>
        <v>0.77</v>
      </c>
      <c r="P344" s="134">
        <f t="shared" si="87"/>
        <v>843.86519999999996</v>
      </c>
      <c r="Q344" s="87">
        <v>0</v>
      </c>
      <c r="R344" s="133">
        <f t="shared" si="88"/>
        <v>7.2000000000000008E-2</v>
      </c>
      <c r="S344" s="88">
        <f t="shared" si="89"/>
        <v>5.0631912000000003</v>
      </c>
      <c r="T344" s="132">
        <f t="shared" si="90"/>
        <v>0.2</v>
      </c>
      <c r="U344" s="135">
        <f t="shared" si="91"/>
        <v>1.01263824</v>
      </c>
      <c r="V344" s="88">
        <f t="shared" si="92"/>
        <v>0.34074898485900018</v>
      </c>
      <c r="W344" s="182">
        <f t="shared" si="93"/>
        <v>0.3</v>
      </c>
      <c r="X344" s="133">
        <f>'INFO Luz del Sur'!N292</f>
        <v>1</v>
      </c>
      <c r="Y344" s="135">
        <f t="shared" si="86"/>
        <v>0.3</v>
      </c>
    </row>
    <row r="345" spans="1:25" x14ac:dyDescent="0.25">
      <c r="A345" s="97">
        <f>'INFO Luz del Sur'!A293</f>
        <v>287</v>
      </c>
      <c r="B345" s="98" t="s">
        <v>8151</v>
      </c>
      <c r="C345" s="131" t="str">
        <f>'INFO Luz del Sur'!K293</f>
        <v>Poste</v>
      </c>
      <c r="D345" s="120" t="str">
        <f>'INFO Luz del Sur'!L293</f>
        <v>Concreto</v>
      </c>
      <c r="E345" s="131">
        <f>'INFO Luz del Sur'!J293</f>
        <v>12</v>
      </c>
      <c r="F345" s="131" t="str">
        <f>'INFO Luz del Sur'!H293</f>
        <v>0.22 KV</v>
      </c>
      <c r="G345" s="148" t="str">
        <f t="shared" si="84"/>
        <v>BT</v>
      </c>
      <c r="H345" s="120" t="str">
        <f>'INFO Luz del Sur'!D293</f>
        <v>Chaclacayo</v>
      </c>
      <c r="I345" s="120" t="str">
        <f>'INFO Luz del Sur'!C293</f>
        <v>Lima</v>
      </c>
      <c r="J345" s="120" t="str">
        <f>'INFO Luz del Sur'!B293</f>
        <v>Lima</v>
      </c>
      <c r="K345" s="120">
        <f>'INFO Luz del Sur'!E293</f>
        <v>0</v>
      </c>
      <c r="L345" s="132" t="str">
        <f>'INFO Luz del Sur'!M293</f>
        <v>PPC15</v>
      </c>
      <c r="M345" s="120" t="str">
        <f>INDEX(RESUMEN!$D$17:$D$5475, MATCH(L345,RESUMEN!$C$17:$C$5475,0))</f>
        <v>POSTE DE CONCRETO ARMADO DE 12/200/120/300</v>
      </c>
      <c r="N345" s="95">
        <f>INDEX(RESUMEN!$G$17:$G$5475, MATCH(L345,RESUMEN!$C$17:$C$5475,0))</f>
        <v>230.4</v>
      </c>
      <c r="O345" s="133">
        <f t="shared" si="85"/>
        <v>0.77</v>
      </c>
      <c r="P345" s="134">
        <f t="shared" si="87"/>
        <v>407.80799999999999</v>
      </c>
      <c r="Q345" s="87">
        <v>0</v>
      </c>
      <c r="R345" s="133">
        <f t="shared" si="88"/>
        <v>7.2000000000000008E-2</v>
      </c>
      <c r="S345" s="88">
        <f t="shared" si="89"/>
        <v>2.4468480000000001</v>
      </c>
      <c r="T345" s="132">
        <f t="shared" si="90"/>
        <v>0.2</v>
      </c>
      <c r="U345" s="135">
        <f t="shared" si="91"/>
        <v>0.48936960000000007</v>
      </c>
      <c r="V345" s="88">
        <f t="shared" si="92"/>
        <v>0.16467104226762661</v>
      </c>
      <c r="W345" s="182">
        <f t="shared" si="93"/>
        <v>0.2</v>
      </c>
      <c r="X345" s="133">
        <f>'INFO Luz del Sur'!N293</f>
        <v>1</v>
      </c>
      <c r="Y345" s="135">
        <f t="shared" si="86"/>
        <v>0.2</v>
      </c>
    </row>
    <row r="346" spans="1:25" x14ac:dyDescent="0.25">
      <c r="A346" s="97">
        <f>'INFO Luz del Sur'!A294</f>
        <v>288</v>
      </c>
      <c r="B346" s="98" t="s">
        <v>8151</v>
      </c>
      <c r="C346" s="131" t="str">
        <f>'INFO Luz del Sur'!K294</f>
        <v>Poste</v>
      </c>
      <c r="D346" s="120" t="str">
        <f>'INFO Luz del Sur'!L294</f>
        <v>Concreto</v>
      </c>
      <c r="E346" s="131">
        <f>'INFO Luz del Sur'!J294</f>
        <v>16</v>
      </c>
      <c r="F346" s="131" t="str">
        <f>'INFO Luz del Sur'!H294</f>
        <v>22.9 KV</v>
      </c>
      <c r="G346" s="148" t="str">
        <f t="shared" si="84"/>
        <v>MT/AT</v>
      </c>
      <c r="H346" s="120" t="str">
        <f>'INFO Luz del Sur'!D294</f>
        <v>Chaclacayo</v>
      </c>
      <c r="I346" s="120" t="str">
        <f>'INFO Luz del Sur'!C294</f>
        <v>Lima</v>
      </c>
      <c r="J346" s="120" t="str">
        <f>'INFO Luz del Sur'!B294</f>
        <v>Lima</v>
      </c>
      <c r="K346" s="120">
        <f>'INFO Luz del Sur'!E294</f>
        <v>0</v>
      </c>
      <c r="L346" s="132" t="str">
        <f>'INFO Luz del Sur'!M294</f>
        <v>PPC28</v>
      </c>
      <c r="M346" s="120" t="str">
        <f>INDEX(RESUMEN!$D$17:$D$5475, MATCH(L346,RESUMEN!$C$17:$C$5475,0))</f>
        <v>POSTE DE CONCRETO ARMADO DE 17/400/165/420</v>
      </c>
      <c r="N346" s="95">
        <f>INDEX(RESUMEN!$G$17:$G$5475, MATCH(L346,RESUMEN!$C$17:$C$5475,0))</f>
        <v>607.52</v>
      </c>
      <c r="O346" s="133">
        <f t="shared" si="85"/>
        <v>0.84299999999999997</v>
      </c>
      <c r="P346" s="134">
        <f t="shared" si="87"/>
        <v>1119.6593599999999</v>
      </c>
      <c r="Q346" s="87">
        <v>0</v>
      </c>
      <c r="R346" s="133">
        <f t="shared" si="88"/>
        <v>0.13400000000000001</v>
      </c>
      <c r="S346" s="88">
        <f t="shared" si="89"/>
        <v>12.502862853333333</v>
      </c>
      <c r="T346" s="132">
        <f t="shared" si="90"/>
        <v>0.183</v>
      </c>
      <c r="U346" s="135">
        <f t="shared" si="91"/>
        <v>2.28802390216</v>
      </c>
      <c r="V346" s="88">
        <f t="shared" si="92"/>
        <v>0.7699114957323242</v>
      </c>
      <c r="W346" s="182">
        <f t="shared" si="93"/>
        <v>0.8</v>
      </c>
      <c r="X346" s="133">
        <f>'INFO Luz del Sur'!N294</f>
        <v>1</v>
      </c>
      <c r="Y346" s="135">
        <f t="shared" si="86"/>
        <v>0.8</v>
      </c>
    </row>
    <row r="347" spans="1:25" x14ac:dyDescent="0.25">
      <c r="A347" s="97">
        <f>'INFO Luz del Sur'!A295</f>
        <v>289</v>
      </c>
      <c r="B347" s="98" t="s">
        <v>8151</v>
      </c>
      <c r="C347" s="131" t="str">
        <f>'INFO Luz del Sur'!K295</f>
        <v>Poste</v>
      </c>
      <c r="D347" s="120" t="str">
        <f>'INFO Luz del Sur'!L295</f>
        <v>Concreto</v>
      </c>
      <c r="E347" s="131">
        <f>'INFO Luz del Sur'!J295</f>
        <v>16</v>
      </c>
      <c r="F347" s="131" t="str">
        <f>'INFO Luz del Sur'!H295</f>
        <v>22.9 KV</v>
      </c>
      <c r="G347" s="148" t="str">
        <f t="shared" si="84"/>
        <v>MT/AT</v>
      </c>
      <c r="H347" s="120" t="str">
        <f>'INFO Luz del Sur'!D295</f>
        <v>Chaclacayo</v>
      </c>
      <c r="I347" s="120" t="str">
        <f>'INFO Luz del Sur'!C295</f>
        <v>Lima</v>
      </c>
      <c r="J347" s="120" t="str">
        <f>'INFO Luz del Sur'!B295</f>
        <v>Lima</v>
      </c>
      <c r="K347" s="120">
        <f>'INFO Luz del Sur'!E295</f>
        <v>0</v>
      </c>
      <c r="L347" s="132" t="str">
        <f>'INFO Luz del Sur'!M295</f>
        <v>PPC28</v>
      </c>
      <c r="M347" s="120" t="str">
        <f>INDEX(RESUMEN!$D$17:$D$5475, MATCH(L347,RESUMEN!$C$17:$C$5475,0))</f>
        <v>POSTE DE CONCRETO ARMADO DE 17/400/165/420</v>
      </c>
      <c r="N347" s="95">
        <f>INDEX(RESUMEN!$G$17:$G$5475, MATCH(L347,RESUMEN!$C$17:$C$5475,0))</f>
        <v>607.52</v>
      </c>
      <c r="O347" s="133">
        <f t="shared" si="85"/>
        <v>0.84299999999999997</v>
      </c>
      <c r="P347" s="134">
        <f t="shared" si="87"/>
        <v>1119.6593599999999</v>
      </c>
      <c r="Q347" s="87">
        <v>0</v>
      </c>
      <c r="R347" s="133">
        <f t="shared" si="88"/>
        <v>0.13400000000000001</v>
      </c>
      <c r="S347" s="88">
        <f t="shared" si="89"/>
        <v>12.502862853333333</v>
      </c>
      <c r="T347" s="132">
        <f t="shared" si="90"/>
        <v>0.183</v>
      </c>
      <c r="U347" s="135">
        <f t="shared" si="91"/>
        <v>2.28802390216</v>
      </c>
      <c r="V347" s="88">
        <f t="shared" si="92"/>
        <v>0.7699114957323242</v>
      </c>
      <c r="W347" s="182">
        <f t="shared" si="93"/>
        <v>0.8</v>
      </c>
      <c r="X347" s="133">
        <f>'INFO Luz del Sur'!N295</f>
        <v>1</v>
      </c>
      <c r="Y347" s="135">
        <f t="shared" si="86"/>
        <v>0.8</v>
      </c>
    </row>
    <row r="348" spans="1:25" x14ac:dyDescent="0.25">
      <c r="A348" s="97">
        <f>'INFO Luz del Sur'!A296</f>
        <v>290</v>
      </c>
      <c r="B348" s="98" t="s">
        <v>8151</v>
      </c>
      <c r="C348" s="131" t="str">
        <f>'INFO Luz del Sur'!K296</f>
        <v>Poste</v>
      </c>
      <c r="D348" s="120" t="str">
        <f>'INFO Luz del Sur'!L296</f>
        <v>Concreto</v>
      </c>
      <c r="E348" s="131">
        <f>'INFO Luz del Sur'!J296</f>
        <v>16</v>
      </c>
      <c r="F348" s="131" t="str">
        <f>'INFO Luz del Sur'!H296</f>
        <v>22.9 KV</v>
      </c>
      <c r="G348" s="148" t="str">
        <f t="shared" si="84"/>
        <v>MT/AT</v>
      </c>
      <c r="H348" s="120" t="str">
        <f>'INFO Luz del Sur'!D296</f>
        <v>Chaclacayo</v>
      </c>
      <c r="I348" s="120" t="str">
        <f>'INFO Luz del Sur'!C296</f>
        <v>Lima</v>
      </c>
      <c r="J348" s="120" t="str">
        <f>'INFO Luz del Sur'!B296</f>
        <v>Lima</v>
      </c>
      <c r="K348" s="120">
        <f>'INFO Luz del Sur'!E296</f>
        <v>0</v>
      </c>
      <c r="L348" s="132" t="str">
        <f>'INFO Luz del Sur'!M296</f>
        <v>PPC28</v>
      </c>
      <c r="M348" s="120" t="str">
        <f>INDEX(RESUMEN!$D$17:$D$5475, MATCH(L348,RESUMEN!$C$17:$C$5475,0))</f>
        <v>POSTE DE CONCRETO ARMADO DE 17/400/165/420</v>
      </c>
      <c r="N348" s="95">
        <f>INDEX(RESUMEN!$G$17:$G$5475, MATCH(L348,RESUMEN!$C$17:$C$5475,0))</f>
        <v>607.52</v>
      </c>
      <c r="O348" s="133">
        <f t="shared" si="85"/>
        <v>0.84299999999999997</v>
      </c>
      <c r="P348" s="134">
        <f t="shared" si="87"/>
        <v>1119.6593599999999</v>
      </c>
      <c r="Q348" s="87">
        <v>0</v>
      </c>
      <c r="R348" s="133">
        <f t="shared" si="88"/>
        <v>0.13400000000000001</v>
      </c>
      <c r="S348" s="88">
        <f t="shared" si="89"/>
        <v>12.502862853333333</v>
      </c>
      <c r="T348" s="132">
        <f t="shared" si="90"/>
        <v>0.183</v>
      </c>
      <c r="U348" s="135">
        <f t="shared" si="91"/>
        <v>2.28802390216</v>
      </c>
      <c r="V348" s="88">
        <f t="shared" si="92"/>
        <v>0.7699114957323242</v>
      </c>
      <c r="W348" s="182">
        <f t="shared" si="93"/>
        <v>0.8</v>
      </c>
      <c r="X348" s="133">
        <f>'INFO Luz del Sur'!N296</f>
        <v>1</v>
      </c>
      <c r="Y348" s="135">
        <f t="shared" si="86"/>
        <v>0.8</v>
      </c>
    </row>
    <row r="349" spans="1:25" x14ac:dyDescent="0.25">
      <c r="A349" s="97">
        <f>'INFO Luz del Sur'!A297</f>
        <v>291</v>
      </c>
      <c r="B349" s="98" t="s">
        <v>8151</v>
      </c>
      <c r="C349" s="131" t="str">
        <f>'INFO Luz del Sur'!K297</f>
        <v>Poste</v>
      </c>
      <c r="D349" s="120" t="str">
        <f>'INFO Luz del Sur'!L297</f>
        <v>Concreto</v>
      </c>
      <c r="E349" s="131">
        <f>'INFO Luz del Sur'!J297</f>
        <v>16</v>
      </c>
      <c r="F349" s="131" t="str">
        <f>'INFO Luz del Sur'!H297</f>
        <v>22.9 KV</v>
      </c>
      <c r="G349" s="148" t="str">
        <f t="shared" si="84"/>
        <v>MT/AT</v>
      </c>
      <c r="H349" s="120" t="str">
        <f>'INFO Luz del Sur'!D297</f>
        <v>Chaclacayo</v>
      </c>
      <c r="I349" s="120" t="str">
        <f>'INFO Luz del Sur'!C297</f>
        <v>Lima</v>
      </c>
      <c r="J349" s="120" t="str">
        <f>'INFO Luz del Sur'!B297</f>
        <v>Lima</v>
      </c>
      <c r="K349" s="120">
        <f>'INFO Luz del Sur'!E297</f>
        <v>0</v>
      </c>
      <c r="L349" s="132" t="str">
        <f>'INFO Luz del Sur'!M297</f>
        <v>PPC28</v>
      </c>
      <c r="M349" s="120" t="str">
        <f>INDEX(RESUMEN!$D$17:$D$5475, MATCH(L349,RESUMEN!$C$17:$C$5475,0))</f>
        <v>POSTE DE CONCRETO ARMADO DE 17/400/165/420</v>
      </c>
      <c r="N349" s="95">
        <f>INDEX(RESUMEN!$G$17:$G$5475, MATCH(L349,RESUMEN!$C$17:$C$5475,0))</f>
        <v>607.52</v>
      </c>
      <c r="O349" s="133">
        <f t="shared" si="85"/>
        <v>0.84299999999999997</v>
      </c>
      <c r="P349" s="134">
        <f t="shared" si="87"/>
        <v>1119.6593599999999</v>
      </c>
      <c r="Q349" s="87">
        <v>0</v>
      </c>
      <c r="R349" s="133">
        <f t="shared" si="88"/>
        <v>0.13400000000000001</v>
      </c>
      <c r="S349" s="88">
        <f t="shared" si="89"/>
        <v>12.502862853333333</v>
      </c>
      <c r="T349" s="132">
        <f t="shared" si="90"/>
        <v>0.183</v>
      </c>
      <c r="U349" s="135">
        <f t="shared" si="91"/>
        <v>2.28802390216</v>
      </c>
      <c r="V349" s="88">
        <f t="shared" si="92"/>
        <v>0.7699114957323242</v>
      </c>
      <c r="W349" s="182">
        <f t="shared" si="93"/>
        <v>0.8</v>
      </c>
      <c r="X349" s="133">
        <f>'INFO Luz del Sur'!N297</f>
        <v>1</v>
      </c>
      <c r="Y349" s="135">
        <f t="shared" si="86"/>
        <v>0.8</v>
      </c>
    </row>
    <row r="350" spans="1:25" x14ac:dyDescent="0.25">
      <c r="A350" s="97">
        <f>'INFO Luz del Sur'!A298</f>
        <v>292</v>
      </c>
      <c r="B350" s="98" t="s">
        <v>8151</v>
      </c>
      <c r="C350" s="131" t="str">
        <f>'INFO Luz del Sur'!K298</f>
        <v>Poste</v>
      </c>
      <c r="D350" s="120" t="str">
        <f>'INFO Luz del Sur'!L298</f>
        <v>Concreto</v>
      </c>
      <c r="E350" s="131">
        <f>'INFO Luz del Sur'!J298</f>
        <v>16</v>
      </c>
      <c r="F350" s="131" t="str">
        <f>'INFO Luz del Sur'!H298</f>
        <v>22.9 KV</v>
      </c>
      <c r="G350" s="148" t="str">
        <f t="shared" si="84"/>
        <v>MT/AT</v>
      </c>
      <c r="H350" s="120" t="str">
        <f>'INFO Luz del Sur'!D298</f>
        <v>Chaclacayo</v>
      </c>
      <c r="I350" s="120" t="str">
        <f>'INFO Luz del Sur'!C298</f>
        <v>Lima</v>
      </c>
      <c r="J350" s="120" t="str">
        <f>'INFO Luz del Sur'!B298</f>
        <v>Lima</v>
      </c>
      <c r="K350" s="120">
        <f>'INFO Luz del Sur'!E298</f>
        <v>0</v>
      </c>
      <c r="L350" s="132" t="str">
        <f>'INFO Luz del Sur'!M298</f>
        <v>PPC28</v>
      </c>
      <c r="M350" s="120" t="str">
        <f>INDEX(RESUMEN!$D$17:$D$5475, MATCH(L350,RESUMEN!$C$17:$C$5475,0))</f>
        <v>POSTE DE CONCRETO ARMADO DE 17/400/165/420</v>
      </c>
      <c r="N350" s="95">
        <f>INDEX(RESUMEN!$G$17:$G$5475, MATCH(L350,RESUMEN!$C$17:$C$5475,0))</f>
        <v>607.52</v>
      </c>
      <c r="O350" s="133">
        <f t="shared" si="85"/>
        <v>0.84299999999999997</v>
      </c>
      <c r="P350" s="134">
        <f t="shared" si="87"/>
        <v>1119.6593599999999</v>
      </c>
      <c r="Q350" s="87">
        <v>0</v>
      </c>
      <c r="R350" s="133">
        <f t="shared" si="88"/>
        <v>0.13400000000000001</v>
      </c>
      <c r="S350" s="88">
        <f t="shared" si="89"/>
        <v>12.502862853333333</v>
      </c>
      <c r="T350" s="132">
        <f t="shared" si="90"/>
        <v>0.183</v>
      </c>
      <c r="U350" s="135">
        <f t="shared" si="91"/>
        <v>2.28802390216</v>
      </c>
      <c r="V350" s="88">
        <f t="shared" si="92"/>
        <v>0.7699114957323242</v>
      </c>
      <c r="W350" s="182">
        <f t="shared" si="93"/>
        <v>0.8</v>
      </c>
      <c r="X350" s="133">
        <f>'INFO Luz del Sur'!N298</f>
        <v>1</v>
      </c>
      <c r="Y350" s="135">
        <f t="shared" si="86"/>
        <v>0.8</v>
      </c>
    </row>
    <row r="351" spans="1:25" x14ac:dyDescent="0.25">
      <c r="A351" s="97">
        <f>'INFO Luz del Sur'!A299</f>
        <v>293</v>
      </c>
      <c r="B351" s="98" t="s">
        <v>8151</v>
      </c>
      <c r="C351" s="131" t="str">
        <f>'INFO Luz del Sur'!K299</f>
        <v>Poste</v>
      </c>
      <c r="D351" s="120" t="str">
        <f>'INFO Luz del Sur'!L299</f>
        <v>Concreto</v>
      </c>
      <c r="E351" s="131">
        <f>'INFO Luz del Sur'!J299</f>
        <v>16</v>
      </c>
      <c r="F351" s="131" t="str">
        <f>'INFO Luz del Sur'!H299</f>
        <v>22.9 KV</v>
      </c>
      <c r="G351" s="148" t="str">
        <f t="shared" si="84"/>
        <v>MT/AT</v>
      </c>
      <c r="H351" s="120" t="str">
        <f>'INFO Luz del Sur'!D299</f>
        <v>Chaclacayo</v>
      </c>
      <c r="I351" s="120" t="str">
        <f>'INFO Luz del Sur'!C299</f>
        <v>Lima</v>
      </c>
      <c r="J351" s="120" t="str">
        <f>'INFO Luz del Sur'!B299</f>
        <v>Lima</v>
      </c>
      <c r="K351" s="120">
        <f>'INFO Luz del Sur'!E299</f>
        <v>0</v>
      </c>
      <c r="L351" s="132" t="str">
        <f>'INFO Luz del Sur'!M299</f>
        <v>PPC28</v>
      </c>
      <c r="M351" s="120" t="str">
        <f>INDEX(RESUMEN!$D$17:$D$5475, MATCH(L351,RESUMEN!$C$17:$C$5475,0))</f>
        <v>POSTE DE CONCRETO ARMADO DE 17/400/165/420</v>
      </c>
      <c r="N351" s="95">
        <f>INDEX(RESUMEN!$G$17:$G$5475, MATCH(L351,RESUMEN!$C$17:$C$5475,0))</f>
        <v>607.52</v>
      </c>
      <c r="O351" s="133">
        <f t="shared" si="85"/>
        <v>0.84299999999999997</v>
      </c>
      <c r="P351" s="134">
        <f t="shared" si="87"/>
        <v>1119.6593599999999</v>
      </c>
      <c r="Q351" s="87">
        <v>0</v>
      </c>
      <c r="R351" s="133">
        <f t="shared" si="88"/>
        <v>0.13400000000000001</v>
      </c>
      <c r="S351" s="88">
        <f t="shared" si="89"/>
        <v>12.502862853333333</v>
      </c>
      <c r="T351" s="132">
        <f t="shared" si="90"/>
        <v>0.183</v>
      </c>
      <c r="U351" s="135">
        <f t="shared" si="91"/>
        <v>2.28802390216</v>
      </c>
      <c r="V351" s="88">
        <f t="shared" si="92"/>
        <v>0.7699114957323242</v>
      </c>
      <c r="W351" s="182">
        <f t="shared" si="93"/>
        <v>0.8</v>
      </c>
      <c r="X351" s="133">
        <f>'INFO Luz del Sur'!N299</f>
        <v>1</v>
      </c>
      <c r="Y351" s="135">
        <f t="shared" si="86"/>
        <v>0.8</v>
      </c>
    </row>
    <row r="352" spans="1:25" x14ac:dyDescent="0.25">
      <c r="A352" s="97">
        <f>'INFO Luz del Sur'!A300</f>
        <v>294</v>
      </c>
      <c r="B352" s="98" t="s">
        <v>8151</v>
      </c>
      <c r="C352" s="131" t="str">
        <f>'INFO Luz del Sur'!K300</f>
        <v>Poste</v>
      </c>
      <c r="D352" s="120" t="str">
        <f>'INFO Luz del Sur'!L300</f>
        <v>Concreto</v>
      </c>
      <c r="E352" s="131">
        <f>'INFO Luz del Sur'!J300</f>
        <v>16</v>
      </c>
      <c r="F352" s="131" t="str">
        <f>'INFO Luz del Sur'!H300</f>
        <v>22.9 KV</v>
      </c>
      <c r="G352" s="148" t="str">
        <f t="shared" si="84"/>
        <v>MT/AT</v>
      </c>
      <c r="H352" s="120" t="str">
        <f>'INFO Luz del Sur'!D300</f>
        <v>Chaclacayo</v>
      </c>
      <c r="I352" s="120" t="str">
        <f>'INFO Luz del Sur'!C300</f>
        <v>Lima</v>
      </c>
      <c r="J352" s="120" t="str">
        <f>'INFO Luz del Sur'!B300</f>
        <v>Lima</v>
      </c>
      <c r="K352" s="120">
        <f>'INFO Luz del Sur'!E300</f>
        <v>0</v>
      </c>
      <c r="L352" s="132" t="str">
        <f>'INFO Luz del Sur'!M300</f>
        <v>PPC28</v>
      </c>
      <c r="M352" s="120" t="str">
        <f>INDEX(RESUMEN!$D$17:$D$5475, MATCH(L352,RESUMEN!$C$17:$C$5475,0))</f>
        <v>POSTE DE CONCRETO ARMADO DE 17/400/165/420</v>
      </c>
      <c r="N352" s="95">
        <f>INDEX(RESUMEN!$G$17:$G$5475, MATCH(L352,RESUMEN!$C$17:$C$5475,0))</f>
        <v>607.52</v>
      </c>
      <c r="O352" s="133">
        <f t="shared" si="85"/>
        <v>0.84299999999999997</v>
      </c>
      <c r="P352" s="134">
        <f t="shared" si="87"/>
        <v>1119.6593599999999</v>
      </c>
      <c r="Q352" s="87">
        <v>0</v>
      </c>
      <c r="R352" s="133">
        <f t="shared" si="88"/>
        <v>0.13400000000000001</v>
      </c>
      <c r="S352" s="88">
        <f t="shared" si="89"/>
        <v>12.502862853333333</v>
      </c>
      <c r="T352" s="132">
        <f t="shared" si="90"/>
        <v>0.183</v>
      </c>
      <c r="U352" s="135">
        <f t="shared" si="91"/>
        <v>2.28802390216</v>
      </c>
      <c r="V352" s="88">
        <f t="shared" si="92"/>
        <v>0.7699114957323242</v>
      </c>
      <c r="W352" s="182">
        <f t="shared" si="93"/>
        <v>0.8</v>
      </c>
      <c r="X352" s="133">
        <f>'INFO Luz del Sur'!N300</f>
        <v>1</v>
      </c>
      <c r="Y352" s="135">
        <f t="shared" si="86"/>
        <v>0.8</v>
      </c>
    </row>
    <row r="353" spans="1:25" x14ac:dyDescent="0.25">
      <c r="A353" s="97">
        <f>'INFO Luz del Sur'!A301</f>
        <v>295</v>
      </c>
      <c r="B353" s="98" t="s">
        <v>8151</v>
      </c>
      <c r="C353" s="131" t="str">
        <f>'INFO Luz del Sur'!K301</f>
        <v>Poste</v>
      </c>
      <c r="D353" s="120" t="str">
        <f>'INFO Luz del Sur'!L301</f>
        <v>Concreto</v>
      </c>
      <c r="E353" s="131">
        <f>'INFO Luz del Sur'!J301</f>
        <v>16</v>
      </c>
      <c r="F353" s="131" t="str">
        <f>'INFO Luz del Sur'!H301</f>
        <v>22.9 KV</v>
      </c>
      <c r="G353" s="148" t="str">
        <f t="shared" si="84"/>
        <v>MT/AT</v>
      </c>
      <c r="H353" s="120" t="str">
        <f>'INFO Luz del Sur'!D301</f>
        <v>Chaclacayo</v>
      </c>
      <c r="I353" s="120" t="str">
        <f>'INFO Luz del Sur'!C301</f>
        <v>Lima</v>
      </c>
      <c r="J353" s="120" t="str">
        <f>'INFO Luz del Sur'!B301</f>
        <v>Lima</v>
      </c>
      <c r="K353" s="120">
        <f>'INFO Luz del Sur'!E301</f>
        <v>0</v>
      </c>
      <c r="L353" s="132" t="str">
        <f>'INFO Luz del Sur'!M301</f>
        <v>PPC28</v>
      </c>
      <c r="M353" s="120" t="str">
        <f>INDEX(RESUMEN!$D$17:$D$5475, MATCH(L353,RESUMEN!$C$17:$C$5475,0))</f>
        <v>POSTE DE CONCRETO ARMADO DE 17/400/165/420</v>
      </c>
      <c r="N353" s="95">
        <f>INDEX(RESUMEN!$G$17:$G$5475, MATCH(L353,RESUMEN!$C$17:$C$5475,0))</f>
        <v>607.52</v>
      </c>
      <c r="O353" s="133">
        <f t="shared" si="85"/>
        <v>0.84299999999999997</v>
      </c>
      <c r="P353" s="134">
        <f t="shared" si="87"/>
        <v>1119.6593599999999</v>
      </c>
      <c r="Q353" s="87">
        <v>0</v>
      </c>
      <c r="R353" s="133">
        <f t="shared" si="88"/>
        <v>0.13400000000000001</v>
      </c>
      <c r="S353" s="88">
        <f t="shared" si="89"/>
        <v>12.502862853333333</v>
      </c>
      <c r="T353" s="132">
        <f t="shared" si="90"/>
        <v>0.183</v>
      </c>
      <c r="U353" s="135">
        <f t="shared" si="91"/>
        <v>2.28802390216</v>
      </c>
      <c r="V353" s="88">
        <f t="shared" si="92"/>
        <v>0.7699114957323242</v>
      </c>
      <c r="W353" s="182">
        <f t="shared" si="93"/>
        <v>0.8</v>
      </c>
      <c r="X353" s="133">
        <f>'INFO Luz del Sur'!N301</f>
        <v>1</v>
      </c>
      <c r="Y353" s="135">
        <f t="shared" si="86"/>
        <v>0.8</v>
      </c>
    </row>
    <row r="354" spans="1:25" x14ac:dyDescent="0.25">
      <c r="A354" s="97">
        <f>'INFO Luz del Sur'!A302</f>
        <v>296</v>
      </c>
      <c r="B354" s="98" t="s">
        <v>8151</v>
      </c>
      <c r="C354" s="131" t="str">
        <f>'INFO Luz del Sur'!K302</f>
        <v>Poste</v>
      </c>
      <c r="D354" s="120" t="str">
        <f>'INFO Luz del Sur'!L302</f>
        <v>Concreto</v>
      </c>
      <c r="E354" s="131">
        <f>'INFO Luz del Sur'!J302</f>
        <v>16</v>
      </c>
      <c r="F354" s="131" t="str">
        <f>'INFO Luz del Sur'!H302</f>
        <v>22.9 KV</v>
      </c>
      <c r="G354" s="148" t="str">
        <f t="shared" si="84"/>
        <v>MT/AT</v>
      </c>
      <c r="H354" s="120" t="str">
        <f>'INFO Luz del Sur'!D302</f>
        <v>Chaclacayo</v>
      </c>
      <c r="I354" s="120" t="str">
        <f>'INFO Luz del Sur'!C302</f>
        <v>Lima</v>
      </c>
      <c r="J354" s="120" t="str">
        <f>'INFO Luz del Sur'!B302</f>
        <v>Lima</v>
      </c>
      <c r="K354" s="120">
        <f>'INFO Luz del Sur'!E302</f>
        <v>0</v>
      </c>
      <c r="L354" s="132" t="str">
        <f>'INFO Luz del Sur'!M302</f>
        <v>PPC28</v>
      </c>
      <c r="M354" s="120" t="str">
        <f>INDEX(RESUMEN!$D$17:$D$5475, MATCH(L354,RESUMEN!$C$17:$C$5475,0))</f>
        <v>POSTE DE CONCRETO ARMADO DE 17/400/165/420</v>
      </c>
      <c r="N354" s="95">
        <f>INDEX(RESUMEN!$G$17:$G$5475, MATCH(L354,RESUMEN!$C$17:$C$5475,0))</f>
        <v>607.52</v>
      </c>
      <c r="O354" s="133">
        <f t="shared" si="85"/>
        <v>0.84299999999999997</v>
      </c>
      <c r="P354" s="134">
        <f t="shared" si="87"/>
        <v>1119.6593599999999</v>
      </c>
      <c r="Q354" s="87">
        <v>0</v>
      </c>
      <c r="R354" s="133">
        <f t="shared" si="88"/>
        <v>0.13400000000000001</v>
      </c>
      <c r="S354" s="88">
        <f t="shared" si="89"/>
        <v>12.502862853333333</v>
      </c>
      <c r="T354" s="132">
        <f t="shared" si="90"/>
        <v>0.183</v>
      </c>
      <c r="U354" s="135">
        <f t="shared" si="91"/>
        <v>2.28802390216</v>
      </c>
      <c r="V354" s="88">
        <f t="shared" si="92"/>
        <v>0.7699114957323242</v>
      </c>
      <c r="W354" s="182">
        <f t="shared" si="93"/>
        <v>0.8</v>
      </c>
      <c r="X354" s="133">
        <f>'INFO Luz del Sur'!N302</f>
        <v>1</v>
      </c>
      <c r="Y354" s="135">
        <f t="shared" si="86"/>
        <v>0.8</v>
      </c>
    </row>
    <row r="355" spans="1:25" x14ac:dyDescent="0.25">
      <c r="A355" s="97">
        <f>'INFO Luz del Sur'!A303</f>
        <v>297</v>
      </c>
      <c r="B355" s="98" t="s">
        <v>8151</v>
      </c>
      <c r="C355" s="131" t="str">
        <f>'INFO Luz del Sur'!K303</f>
        <v>Poste</v>
      </c>
      <c r="D355" s="120" t="str">
        <f>'INFO Luz del Sur'!L303</f>
        <v>Concreto</v>
      </c>
      <c r="E355" s="131">
        <f>'INFO Luz del Sur'!J303</f>
        <v>16</v>
      </c>
      <c r="F355" s="131" t="str">
        <f>'INFO Luz del Sur'!H303</f>
        <v>22.9 KV</v>
      </c>
      <c r="G355" s="148" t="str">
        <f t="shared" si="84"/>
        <v>MT/AT</v>
      </c>
      <c r="H355" s="120" t="str">
        <f>'INFO Luz del Sur'!D303</f>
        <v>Chaclacayo</v>
      </c>
      <c r="I355" s="120" t="str">
        <f>'INFO Luz del Sur'!C303</f>
        <v>Lima</v>
      </c>
      <c r="J355" s="120" t="str">
        <f>'INFO Luz del Sur'!B303</f>
        <v>Lima</v>
      </c>
      <c r="K355" s="120">
        <f>'INFO Luz del Sur'!E303</f>
        <v>0</v>
      </c>
      <c r="L355" s="132" t="str">
        <f>'INFO Luz del Sur'!M303</f>
        <v>PPC28</v>
      </c>
      <c r="M355" s="120" t="str">
        <f>INDEX(RESUMEN!$D$17:$D$5475, MATCH(L355,RESUMEN!$C$17:$C$5475,0))</f>
        <v>POSTE DE CONCRETO ARMADO DE 17/400/165/420</v>
      </c>
      <c r="N355" s="95">
        <f>INDEX(RESUMEN!$G$17:$G$5475, MATCH(L355,RESUMEN!$C$17:$C$5475,0))</f>
        <v>607.52</v>
      </c>
      <c r="O355" s="133">
        <f t="shared" si="85"/>
        <v>0.84299999999999997</v>
      </c>
      <c r="P355" s="134">
        <f t="shared" si="87"/>
        <v>1119.6593599999999</v>
      </c>
      <c r="Q355" s="87">
        <v>0</v>
      </c>
      <c r="R355" s="133">
        <f t="shared" si="88"/>
        <v>0.13400000000000001</v>
      </c>
      <c r="S355" s="88">
        <f t="shared" si="89"/>
        <v>12.502862853333333</v>
      </c>
      <c r="T355" s="132">
        <f t="shared" si="90"/>
        <v>0.183</v>
      </c>
      <c r="U355" s="135">
        <f t="shared" si="91"/>
        <v>2.28802390216</v>
      </c>
      <c r="V355" s="88">
        <f t="shared" si="92"/>
        <v>0.7699114957323242</v>
      </c>
      <c r="W355" s="182">
        <f t="shared" si="93"/>
        <v>0.8</v>
      </c>
      <c r="X355" s="133">
        <f>'INFO Luz del Sur'!N303</f>
        <v>1</v>
      </c>
      <c r="Y355" s="135">
        <f t="shared" si="86"/>
        <v>0.8</v>
      </c>
    </row>
    <row r="356" spans="1:25" x14ac:dyDescent="0.25">
      <c r="A356" s="97">
        <f>'INFO Luz del Sur'!A304</f>
        <v>298</v>
      </c>
      <c r="B356" s="98" t="s">
        <v>8151</v>
      </c>
      <c r="C356" s="131" t="str">
        <f>'INFO Luz del Sur'!K304</f>
        <v>Poste</v>
      </c>
      <c r="D356" s="120" t="str">
        <f>'INFO Luz del Sur'!L304</f>
        <v>Concreto</v>
      </c>
      <c r="E356" s="131">
        <f>'INFO Luz del Sur'!J304</f>
        <v>16</v>
      </c>
      <c r="F356" s="131" t="str">
        <f>'INFO Luz del Sur'!H304</f>
        <v>22.9 KV</v>
      </c>
      <c r="G356" s="148" t="str">
        <f t="shared" si="84"/>
        <v>MT/AT</v>
      </c>
      <c r="H356" s="120" t="str">
        <f>'INFO Luz del Sur'!D304</f>
        <v>Chaclacayo</v>
      </c>
      <c r="I356" s="120" t="str">
        <f>'INFO Luz del Sur'!C304</f>
        <v>Lima</v>
      </c>
      <c r="J356" s="120" t="str">
        <f>'INFO Luz del Sur'!B304</f>
        <v>Lima</v>
      </c>
      <c r="K356" s="120">
        <f>'INFO Luz del Sur'!E304</f>
        <v>0</v>
      </c>
      <c r="L356" s="132" t="str">
        <f>'INFO Luz del Sur'!M304</f>
        <v>PPC28</v>
      </c>
      <c r="M356" s="120" t="str">
        <f>INDEX(RESUMEN!$D$17:$D$5475, MATCH(L356,RESUMEN!$C$17:$C$5475,0))</f>
        <v>POSTE DE CONCRETO ARMADO DE 17/400/165/420</v>
      </c>
      <c r="N356" s="95">
        <f>INDEX(RESUMEN!$G$17:$G$5475, MATCH(L356,RESUMEN!$C$17:$C$5475,0))</f>
        <v>607.52</v>
      </c>
      <c r="O356" s="133">
        <f t="shared" si="85"/>
        <v>0.84299999999999997</v>
      </c>
      <c r="P356" s="134">
        <f t="shared" si="87"/>
        <v>1119.6593599999999</v>
      </c>
      <c r="Q356" s="87">
        <v>0</v>
      </c>
      <c r="R356" s="133">
        <f t="shared" si="88"/>
        <v>0.13400000000000001</v>
      </c>
      <c r="S356" s="88">
        <f t="shared" si="89"/>
        <v>12.502862853333333</v>
      </c>
      <c r="T356" s="132">
        <f t="shared" si="90"/>
        <v>0.183</v>
      </c>
      <c r="U356" s="135">
        <f t="shared" si="91"/>
        <v>2.28802390216</v>
      </c>
      <c r="V356" s="88">
        <f t="shared" si="92"/>
        <v>0.7699114957323242</v>
      </c>
      <c r="W356" s="182">
        <f t="shared" si="93"/>
        <v>0.8</v>
      </c>
      <c r="X356" s="133">
        <f>'INFO Luz del Sur'!N304</f>
        <v>1</v>
      </c>
      <c r="Y356" s="135">
        <f t="shared" si="86"/>
        <v>0.8</v>
      </c>
    </row>
    <row r="357" spans="1:25" x14ac:dyDescent="0.25">
      <c r="A357" s="97">
        <f>'INFO Luz del Sur'!A305</f>
        <v>299</v>
      </c>
      <c r="B357" s="98" t="s">
        <v>8151</v>
      </c>
      <c r="C357" s="131" t="str">
        <f>'INFO Luz del Sur'!K305</f>
        <v>Poste</v>
      </c>
      <c r="D357" s="120" t="str">
        <f>'INFO Luz del Sur'!L305</f>
        <v>Concreto</v>
      </c>
      <c r="E357" s="131">
        <f>'INFO Luz del Sur'!J305</f>
        <v>16</v>
      </c>
      <c r="F357" s="131" t="str">
        <f>'INFO Luz del Sur'!H305</f>
        <v>22.9 KV</v>
      </c>
      <c r="G357" s="148" t="str">
        <f t="shared" si="84"/>
        <v>MT/AT</v>
      </c>
      <c r="H357" s="120" t="str">
        <f>'INFO Luz del Sur'!D305</f>
        <v>Chaclacayo</v>
      </c>
      <c r="I357" s="120" t="str">
        <f>'INFO Luz del Sur'!C305</f>
        <v>Lima</v>
      </c>
      <c r="J357" s="120" t="str">
        <f>'INFO Luz del Sur'!B305</f>
        <v>Lima</v>
      </c>
      <c r="K357" s="120">
        <f>'INFO Luz del Sur'!E305</f>
        <v>0</v>
      </c>
      <c r="L357" s="132" t="str">
        <f>'INFO Luz del Sur'!M305</f>
        <v>PPC28</v>
      </c>
      <c r="M357" s="120" t="str">
        <f>INDEX(RESUMEN!$D$17:$D$5475, MATCH(L357,RESUMEN!$C$17:$C$5475,0))</f>
        <v>POSTE DE CONCRETO ARMADO DE 17/400/165/420</v>
      </c>
      <c r="N357" s="95">
        <f>INDEX(RESUMEN!$G$17:$G$5475, MATCH(L357,RESUMEN!$C$17:$C$5475,0))</f>
        <v>607.52</v>
      </c>
      <c r="O357" s="133">
        <f t="shared" si="85"/>
        <v>0.84299999999999997</v>
      </c>
      <c r="P357" s="134">
        <f t="shared" si="87"/>
        <v>1119.6593599999999</v>
      </c>
      <c r="Q357" s="87">
        <v>0</v>
      </c>
      <c r="R357" s="133">
        <f t="shared" si="88"/>
        <v>0.13400000000000001</v>
      </c>
      <c r="S357" s="88">
        <f t="shared" si="89"/>
        <v>12.502862853333333</v>
      </c>
      <c r="T357" s="132">
        <f t="shared" si="90"/>
        <v>0.183</v>
      </c>
      <c r="U357" s="135">
        <f t="shared" si="91"/>
        <v>2.28802390216</v>
      </c>
      <c r="V357" s="88">
        <f t="shared" si="92"/>
        <v>0.7699114957323242</v>
      </c>
      <c r="W357" s="182">
        <f t="shared" si="93"/>
        <v>0.8</v>
      </c>
      <c r="X357" s="133">
        <f>'INFO Luz del Sur'!N305</f>
        <v>1</v>
      </c>
      <c r="Y357" s="135">
        <f t="shared" si="86"/>
        <v>0.8</v>
      </c>
    </row>
    <row r="358" spans="1:25" x14ac:dyDescent="0.25">
      <c r="A358" s="97">
        <f>'INFO Luz del Sur'!A306</f>
        <v>300</v>
      </c>
      <c r="B358" s="98" t="s">
        <v>8151</v>
      </c>
      <c r="C358" s="131" t="str">
        <f>'INFO Luz del Sur'!K306</f>
        <v>Poste</v>
      </c>
      <c r="D358" s="120" t="str">
        <f>'INFO Luz del Sur'!L306</f>
        <v>Concreto</v>
      </c>
      <c r="E358" s="131">
        <f>'INFO Luz del Sur'!J306</f>
        <v>16</v>
      </c>
      <c r="F358" s="131" t="str">
        <f>'INFO Luz del Sur'!H306</f>
        <v>22.9 KV</v>
      </c>
      <c r="G358" s="148" t="str">
        <f t="shared" si="84"/>
        <v>MT/AT</v>
      </c>
      <c r="H358" s="120" t="str">
        <f>'INFO Luz del Sur'!D306</f>
        <v>Chaclacayo</v>
      </c>
      <c r="I358" s="120" t="str">
        <f>'INFO Luz del Sur'!C306</f>
        <v>Lima</v>
      </c>
      <c r="J358" s="120" t="str">
        <f>'INFO Luz del Sur'!B306</f>
        <v>Lima</v>
      </c>
      <c r="K358" s="120">
        <f>'INFO Luz del Sur'!E306</f>
        <v>0</v>
      </c>
      <c r="L358" s="132" t="str">
        <f>'INFO Luz del Sur'!M306</f>
        <v>PPC28</v>
      </c>
      <c r="M358" s="120" t="str">
        <f>INDEX(RESUMEN!$D$17:$D$5475, MATCH(L358,RESUMEN!$C$17:$C$5475,0))</f>
        <v>POSTE DE CONCRETO ARMADO DE 17/400/165/420</v>
      </c>
      <c r="N358" s="95">
        <f>INDEX(RESUMEN!$G$17:$G$5475, MATCH(L358,RESUMEN!$C$17:$C$5475,0))</f>
        <v>607.52</v>
      </c>
      <c r="O358" s="133">
        <f t="shared" si="85"/>
        <v>0.84299999999999997</v>
      </c>
      <c r="P358" s="134">
        <f t="shared" si="87"/>
        <v>1119.6593599999999</v>
      </c>
      <c r="Q358" s="87">
        <v>0</v>
      </c>
      <c r="R358" s="133">
        <f t="shared" si="88"/>
        <v>0.13400000000000001</v>
      </c>
      <c r="S358" s="88">
        <f t="shared" si="89"/>
        <v>12.502862853333333</v>
      </c>
      <c r="T358" s="132">
        <f t="shared" si="90"/>
        <v>0.183</v>
      </c>
      <c r="U358" s="135">
        <f t="shared" si="91"/>
        <v>2.28802390216</v>
      </c>
      <c r="V358" s="88">
        <f t="shared" si="92"/>
        <v>0.7699114957323242</v>
      </c>
      <c r="W358" s="182">
        <f t="shared" si="93"/>
        <v>0.8</v>
      </c>
      <c r="X358" s="133">
        <f>'INFO Luz del Sur'!N306</f>
        <v>1</v>
      </c>
      <c r="Y358" s="135">
        <f t="shared" si="86"/>
        <v>0.8</v>
      </c>
    </row>
    <row r="359" spans="1:25" x14ac:dyDescent="0.25">
      <c r="A359" s="97">
        <f>'INFO Luz del Sur'!A307</f>
        <v>301</v>
      </c>
      <c r="B359" s="98" t="s">
        <v>8151</v>
      </c>
      <c r="C359" s="131" t="str">
        <f>'INFO Luz del Sur'!K307</f>
        <v>Poste</v>
      </c>
      <c r="D359" s="120" t="str">
        <f>'INFO Luz del Sur'!L307</f>
        <v>Concreto</v>
      </c>
      <c r="E359" s="131">
        <f>'INFO Luz del Sur'!J307</f>
        <v>16</v>
      </c>
      <c r="F359" s="131" t="str">
        <f>'INFO Luz del Sur'!H307</f>
        <v>22.9 KV</v>
      </c>
      <c r="G359" s="148" t="str">
        <f t="shared" si="84"/>
        <v>MT/AT</v>
      </c>
      <c r="H359" s="120" t="str">
        <f>'INFO Luz del Sur'!D307</f>
        <v>Chaclacayo</v>
      </c>
      <c r="I359" s="120" t="str">
        <f>'INFO Luz del Sur'!C307</f>
        <v>Lima</v>
      </c>
      <c r="J359" s="120" t="str">
        <f>'INFO Luz del Sur'!B307</f>
        <v>Lima</v>
      </c>
      <c r="K359" s="120">
        <f>'INFO Luz del Sur'!E307</f>
        <v>0</v>
      </c>
      <c r="L359" s="132" t="str">
        <f>'INFO Luz del Sur'!M307</f>
        <v>PPC28</v>
      </c>
      <c r="M359" s="120" t="str">
        <f>INDEX(RESUMEN!$D$17:$D$5475, MATCH(L359,RESUMEN!$C$17:$C$5475,0))</f>
        <v>POSTE DE CONCRETO ARMADO DE 17/400/165/420</v>
      </c>
      <c r="N359" s="95">
        <f>INDEX(RESUMEN!$G$17:$G$5475, MATCH(L359,RESUMEN!$C$17:$C$5475,0))</f>
        <v>607.52</v>
      </c>
      <c r="O359" s="133">
        <f t="shared" si="85"/>
        <v>0.84299999999999997</v>
      </c>
      <c r="P359" s="134">
        <f t="shared" si="87"/>
        <v>1119.6593599999999</v>
      </c>
      <c r="Q359" s="87">
        <v>0</v>
      </c>
      <c r="R359" s="133">
        <f t="shared" si="88"/>
        <v>0.13400000000000001</v>
      </c>
      <c r="S359" s="88">
        <f t="shared" si="89"/>
        <v>12.502862853333333</v>
      </c>
      <c r="T359" s="132">
        <f t="shared" si="90"/>
        <v>0.183</v>
      </c>
      <c r="U359" s="135">
        <f t="shared" si="91"/>
        <v>2.28802390216</v>
      </c>
      <c r="V359" s="88">
        <f t="shared" si="92"/>
        <v>0.7699114957323242</v>
      </c>
      <c r="W359" s="182">
        <f t="shared" si="93"/>
        <v>0.8</v>
      </c>
      <c r="X359" s="133">
        <f>'INFO Luz del Sur'!N307</f>
        <v>1</v>
      </c>
      <c r="Y359" s="135">
        <f t="shared" si="86"/>
        <v>0.8</v>
      </c>
    </row>
    <row r="360" spans="1:25" x14ac:dyDescent="0.25">
      <c r="A360" s="97">
        <f>'INFO Luz del Sur'!A308</f>
        <v>302</v>
      </c>
      <c r="B360" s="98" t="s">
        <v>8151</v>
      </c>
      <c r="C360" s="131" t="str">
        <f>'INFO Luz del Sur'!K308</f>
        <v>Poste</v>
      </c>
      <c r="D360" s="120" t="str">
        <f>'INFO Luz del Sur'!L308</f>
        <v>Concreto</v>
      </c>
      <c r="E360" s="131">
        <f>'INFO Luz del Sur'!J308</f>
        <v>16</v>
      </c>
      <c r="F360" s="131" t="str">
        <f>'INFO Luz del Sur'!H308</f>
        <v>22.9 KV</v>
      </c>
      <c r="G360" s="148" t="str">
        <f t="shared" si="84"/>
        <v>MT/AT</v>
      </c>
      <c r="H360" s="120" t="str">
        <f>'INFO Luz del Sur'!D308</f>
        <v>Chaclacayo</v>
      </c>
      <c r="I360" s="120" t="str">
        <f>'INFO Luz del Sur'!C308</f>
        <v>Lima</v>
      </c>
      <c r="J360" s="120" t="str">
        <f>'INFO Luz del Sur'!B308</f>
        <v>Lima</v>
      </c>
      <c r="K360" s="120">
        <f>'INFO Luz del Sur'!E308</f>
        <v>0</v>
      </c>
      <c r="L360" s="132" t="str">
        <f>'INFO Luz del Sur'!M308</f>
        <v>PPC28</v>
      </c>
      <c r="M360" s="120" t="str">
        <f>INDEX(RESUMEN!$D$17:$D$5475, MATCH(L360,RESUMEN!$C$17:$C$5475,0))</f>
        <v>POSTE DE CONCRETO ARMADO DE 17/400/165/420</v>
      </c>
      <c r="N360" s="95">
        <f>INDEX(RESUMEN!$G$17:$G$5475, MATCH(L360,RESUMEN!$C$17:$C$5475,0))</f>
        <v>607.52</v>
      </c>
      <c r="O360" s="133">
        <f t="shared" si="85"/>
        <v>0.84299999999999997</v>
      </c>
      <c r="P360" s="134">
        <f t="shared" si="87"/>
        <v>1119.6593599999999</v>
      </c>
      <c r="Q360" s="87">
        <v>0</v>
      </c>
      <c r="R360" s="133">
        <f t="shared" si="88"/>
        <v>0.13400000000000001</v>
      </c>
      <c r="S360" s="88">
        <f t="shared" si="89"/>
        <v>12.502862853333333</v>
      </c>
      <c r="T360" s="132">
        <f t="shared" si="90"/>
        <v>0.183</v>
      </c>
      <c r="U360" s="135">
        <f t="shared" si="91"/>
        <v>2.28802390216</v>
      </c>
      <c r="V360" s="88">
        <f t="shared" si="92"/>
        <v>0.7699114957323242</v>
      </c>
      <c r="W360" s="182">
        <f t="shared" si="93"/>
        <v>0.8</v>
      </c>
      <c r="X360" s="133">
        <f>'INFO Luz del Sur'!N308</f>
        <v>1</v>
      </c>
      <c r="Y360" s="135">
        <f t="shared" si="86"/>
        <v>0.8</v>
      </c>
    </row>
    <row r="361" spans="1:25" x14ac:dyDescent="0.25">
      <c r="A361" s="97">
        <f>'INFO Luz del Sur'!A309</f>
        <v>303</v>
      </c>
      <c r="B361" s="98" t="s">
        <v>8151</v>
      </c>
      <c r="C361" s="131" t="str">
        <f>'INFO Luz del Sur'!K309</f>
        <v>Poste</v>
      </c>
      <c r="D361" s="120" t="str">
        <f>'INFO Luz del Sur'!L309</f>
        <v>Concreto</v>
      </c>
      <c r="E361" s="131">
        <f>'INFO Luz del Sur'!J309</f>
        <v>16</v>
      </c>
      <c r="F361" s="131" t="str">
        <f>'INFO Luz del Sur'!H309</f>
        <v>22.9 KV</v>
      </c>
      <c r="G361" s="148" t="str">
        <f t="shared" si="84"/>
        <v>MT/AT</v>
      </c>
      <c r="H361" s="120" t="str">
        <f>'INFO Luz del Sur'!D309</f>
        <v>Chaclacayo</v>
      </c>
      <c r="I361" s="120" t="str">
        <f>'INFO Luz del Sur'!C309</f>
        <v>Lima</v>
      </c>
      <c r="J361" s="120" t="str">
        <f>'INFO Luz del Sur'!B309</f>
        <v>Lima</v>
      </c>
      <c r="K361" s="120">
        <f>'INFO Luz del Sur'!E309</f>
        <v>0</v>
      </c>
      <c r="L361" s="132" t="str">
        <f>'INFO Luz del Sur'!M309</f>
        <v>PPC28</v>
      </c>
      <c r="M361" s="120" t="str">
        <f>INDEX(RESUMEN!$D$17:$D$5475, MATCH(L361,RESUMEN!$C$17:$C$5475,0))</f>
        <v>POSTE DE CONCRETO ARMADO DE 17/400/165/420</v>
      </c>
      <c r="N361" s="95">
        <f>INDEX(RESUMEN!$G$17:$G$5475, MATCH(L361,RESUMEN!$C$17:$C$5475,0))</f>
        <v>607.52</v>
      </c>
      <c r="O361" s="133">
        <f t="shared" si="85"/>
        <v>0.84299999999999997</v>
      </c>
      <c r="P361" s="134">
        <f t="shared" si="87"/>
        <v>1119.6593599999999</v>
      </c>
      <c r="Q361" s="87">
        <v>0</v>
      </c>
      <c r="R361" s="133">
        <f t="shared" si="88"/>
        <v>0.13400000000000001</v>
      </c>
      <c r="S361" s="88">
        <f t="shared" si="89"/>
        <v>12.502862853333333</v>
      </c>
      <c r="T361" s="132">
        <f t="shared" si="90"/>
        <v>0.183</v>
      </c>
      <c r="U361" s="135">
        <f t="shared" si="91"/>
        <v>2.28802390216</v>
      </c>
      <c r="V361" s="88">
        <f t="shared" si="92"/>
        <v>0.7699114957323242</v>
      </c>
      <c r="W361" s="182">
        <f t="shared" si="93"/>
        <v>0.8</v>
      </c>
      <c r="X361" s="133">
        <f>'INFO Luz del Sur'!N309</f>
        <v>1</v>
      </c>
      <c r="Y361" s="135">
        <f t="shared" si="86"/>
        <v>0.8</v>
      </c>
    </row>
    <row r="362" spans="1:25" x14ac:dyDescent="0.25">
      <c r="A362" s="97">
        <f>'INFO Luz del Sur'!A310</f>
        <v>304</v>
      </c>
      <c r="B362" s="98" t="s">
        <v>8151</v>
      </c>
      <c r="C362" s="131" t="str">
        <f>'INFO Luz del Sur'!K310</f>
        <v>Poste</v>
      </c>
      <c r="D362" s="120" t="str">
        <f>'INFO Luz del Sur'!L310</f>
        <v>Concreto</v>
      </c>
      <c r="E362" s="131">
        <f>'INFO Luz del Sur'!J310</f>
        <v>16</v>
      </c>
      <c r="F362" s="131" t="str">
        <f>'INFO Luz del Sur'!H310</f>
        <v>22.9 KV</v>
      </c>
      <c r="G362" s="148" t="str">
        <f t="shared" si="84"/>
        <v>MT/AT</v>
      </c>
      <c r="H362" s="120" t="str">
        <f>'INFO Luz del Sur'!D310</f>
        <v>Chaclacayo</v>
      </c>
      <c r="I362" s="120" t="str">
        <f>'INFO Luz del Sur'!C310</f>
        <v>Lima</v>
      </c>
      <c r="J362" s="120" t="str">
        <f>'INFO Luz del Sur'!B310</f>
        <v>Lima</v>
      </c>
      <c r="K362" s="120">
        <f>'INFO Luz del Sur'!E310</f>
        <v>0</v>
      </c>
      <c r="L362" s="132" t="str">
        <f>'INFO Luz del Sur'!M310</f>
        <v>PPC28</v>
      </c>
      <c r="M362" s="120" t="str">
        <f>INDEX(RESUMEN!$D$17:$D$5475, MATCH(L362,RESUMEN!$C$17:$C$5475,0))</f>
        <v>POSTE DE CONCRETO ARMADO DE 17/400/165/420</v>
      </c>
      <c r="N362" s="95">
        <f>INDEX(RESUMEN!$G$17:$G$5475, MATCH(L362,RESUMEN!$C$17:$C$5475,0))</f>
        <v>607.52</v>
      </c>
      <c r="O362" s="133">
        <f t="shared" si="85"/>
        <v>0.84299999999999997</v>
      </c>
      <c r="P362" s="134">
        <f t="shared" si="87"/>
        <v>1119.6593599999999</v>
      </c>
      <c r="Q362" s="87">
        <v>0</v>
      </c>
      <c r="R362" s="133">
        <f t="shared" si="88"/>
        <v>0.13400000000000001</v>
      </c>
      <c r="S362" s="88">
        <f t="shared" si="89"/>
        <v>12.502862853333333</v>
      </c>
      <c r="T362" s="132">
        <f t="shared" si="90"/>
        <v>0.183</v>
      </c>
      <c r="U362" s="135">
        <f t="shared" si="91"/>
        <v>2.28802390216</v>
      </c>
      <c r="V362" s="88">
        <f t="shared" si="92"/>
        <v>0.7699114957323242</v>
      </c>
      <c r="W362" s="182">
        <f t="shared" si="93"/>
        <v>0.8</v>
      </c>
      <c r="X362" s="133">
        <f>'INFO Luz del Sur'!N310</f>
        <v>1</v>
      </c>
      <c r="Y362" s="135">
        <f t="shared" si="86"/>
        <v>0.8</v>
      </c>
    </row>
    <row r="363" spans="1:25" x14ac:dyDescent="0.25">
      <c r="A363" s="97">
        <f>'INFO Luz del Sur'!A311</f>
        <v>305</v>
      </c>
      <c r="B363" s="98" t="s">
        <v>8151</v>
      </c>
      <c r="C363" s="131" t="str">
        <f>'INFO Luz del Sur'!K311</f>
        <v>Poste</v>
      </c>
      <c r="D363" s="120" t="str">
        <f>'INFO Luz del Sur'!L311</f>
        <v>Concreto</v>
      </c>
      <c r="E363" s="131">
        <f>'INFO Luz del Sur'!J311</f>
        <v>16</v>
      </c>
      <c r="F363" s="131" t="str">
        <f>'INFO Luz del Sur'!H311</f>
        <v>22.9 KV</v>
      </c>
      <c r="G363" s="148" t="str">
        <f t="shared" si="84"/>
        <v>MT/AT</v>
      </c>
      <c r="H363" s="120" t="str">
        <f>'INFO Luz del Sur'!D311</f>
        <v>Chaclacayo</v>
      </c>
      <c r="I363" s="120" t="str">
        <f>'INFO Luz del Sur'!C311</f>
        <v>Lima</v>
      </c>
      <c r="J363" s="120" t="str">
        <f>'INFO Luz del Sur'!B311</f>
        <v>Lima</v>
      </c>
      <c r="K363" s="120">
        <f>'INFO Luz del Sur'!E311</f>
        <v>0</v>
      </c>
      <c r="L363" s="132" t="str">
        <f>'INFO Luz del Sur'!M311</f>
        <v>PPC28</v>
      </c>
      <c r="M363" s="120" t="str">
        <f>INDEX(RESUMEN!$D$17:$D$5475, MATCH(L363,RESUMEN!$C$17:$C$5475,0))</f>
        <v>POSTE DE CONCRETO ARMADO DE 17/400/165/420</v>
      </c>
      <c r="N363" s="95">
        <f>INDEX(RESUMEN!$G$17:$G$5475, MATCH(L363,RESUMEN!$C$17:$C$5475,0))</f>
        <v>607.52</v>
      </c>
      <c r="O363" s="133">
        <f t="shared" si="85"/>
        <v>0.84299999999999997</v>
      </c>
      <c r="P363" s="134">
        <f t="shared" si="87"/>
        <v>1119.6593599999999</v>
      </c>
      <c r="Q363" s="87">
        <v>0</v>
      </c>
      <c r="R363" s="133">
        <f t="shared" si="88"/>
        <v>0.13400000000000001</v>
      </c>
      <c r="S363" s="88">
        <f t="shared" si="89"/>
        <v>12.502862853333333</v>
      </c>
      <c r="T363" s="132">
        <f t="shared" si="90"/>
        <v>0.183</v>
      </c>
      <c r="U363" s="135">
        <f t="shared" si="91"/>
        <v>2.28802390216</v>
      </c>
      <c r="V363" s="88">
        <f t="shared" si="92"/>
        <v>0.7699114957323242</v>
      </c>
      <c r="W363" s="182">
        <f t="shared" si="93"/>
        <v>0.8</v>
      </c>
      <c r="X363" s="133">
        <f>'INFO Luz del Sur'!N311</f>
        <v>1</v>
      </c>
      <c r="Y363" s="135">
        <f t="shared" si="86"/>
        <v>0.8</v>
      </c>
    </row>
    <row r="364" spans="1:25" x14ac:dyDescent="0.25">
      <c r="A364" s="97">
        <f>'INFO Luz del Sur'!A312</f>
        <v>306</v>
      </c>
      <c r="B364" s="98" t="s">
        <v>8151</v>
      </c>
      <c r="C364" s="131" t="str">
        <f>'INFO Luz del Sur'!K312</f>
        <v>Poste</v>
      </c>
      <c r="D364" s="120" t="str">
        <f>'INFO Luz del Sur'!L312</f>
        <v>Concreto</v>
      </c>
      <c r="E364" s="131">
        <f>'INFO Luz del Sur'!J312</f>
        <v>16</v>
      </c>
      <c r="F364" s="131" t="str">
        <f>'INFO Luz del Sur'!H312</f>
        <v>22.9 KV</v>
      </c>
      <c r="G364" s="148" t="str">
        <f t="shared" si="84"/>
        <v>MT/AT</v>
      </c>
      <c r="H364" s="120" t="str">
        <f>'INFO Luz del Sur'!D312</f>
        <v>Chaclacayo</v>
      </c>
      <c r="I364" s="120" t="str">
        <f>'INFO Luz del Sur'!C312</f>
        <v>Lima</v>
      </c>
      <c r="J364" s="120" t="str">
        <f>'INFO Luz del Sur'!B312</f>
        <v>Lima</v>
      </c>
      <c r="K364" s="120">
        <f>'INFO Luz del Sur'!E312</f>
        <v>0</v>
      </c>
      <c r="L364" s="132" t="str">
        <f>'INFO Luz del Sur'!M312</f>
        <v>PPC28</v>
      </c>
      <c r="M364" s="120" t="str">
        <f>INDEX(RESUMEN!$D$17:$D$5475, MATCH(L364,RESUMEN!$C$17:$C$5475,0))</f>
        <v>POSTE DE CONCRETO ARMADO DE 17/400/165/420</v>
      </c>
      <c r="N364" s="95">
        <f>INDEX(RESUMEN!$G$17:$G$5475, MATCH(L364,RESUMEN!$C$17:$C$5475,0))</f>
        <v>607.52</v>
      </c>
      <c r="O364" s="133">
        <f t="shared" si="85"/>
        <v>0.84299999999999997</v>
      </c>
      <c r="P364" s="134">
        <f t="shared" si="87"/>
        <v>1119.6593599999999</v>
      </c>
      <c r="Q364" s="87">
        <v>0</v>
      </c>
      <c r="R364" s="133">
        <f t="shared" si="88"/>
        <v>0.13400000000000001</v>
      </c>
      <c r="S364" s="88">
        <f t="shared" si="89"/>
        <v>12.502862853333333</v>
      </c>
      <c r="T364" s="132">
        <f t="shared" si="90"/>
        <v>0.183</v>
      </c>
      <c r="U364" s="135">
        <f t="shared" si="91"/>
        <v>2.28802390216</v>
      </c>
      <c r="V364" s="88">
        <f t="shared" si="92"/>
        <v>0.7699114957323242</v>
      </c>
      <c r="W364" s="182">
        <f t="shared" si="93"/>
        <v>0.8</v>
      </c>
      <c r="X364" s="133">
        <f>'INFO Luz del Sur'!N312</f>
        <v>1</v>
      </c>
      <c r="Y364" s="135">
        <f t="shared" si="86"/>
        <v>0.8</v>
      </c>
    </row>
    <row r="365" spans="1:25" x14ac:dyDescent="0.25">
      <c r="A365" s="97">
        <f>'INFO Luz del Sur'!A313</f>
        <v>307</v>
      </c>
      <c r="B365" s="98" t="s">
        <v>8151</v>
      </c>
      <c r="C365" s="131" t="str">
        <f>'INFO Luz del Sur'!K313</f>
        <v>Poste</v>
      </c>
      <c r="D365" s="120" t="str">
        <f>'INFO Luz del Sur'!L313</f>
        <v>Concreto</v>
      </c>
      <c r="E365" s="131">
        <f>'INFO Luz del Sur'!J313</f>
        <v>16</v>
      </c>
      <c r="F365" s="131" t="str">
        <f>'INFO Luz del Sur'!H313</f>
        <v>22.9 KV</v>
      </c>
      <c r="G365" s="148" t="str">
        <f t="shared" si="84"/>
        <v>MT/AT</v>
      </c>
      <c r="H365" s="120" t="str">
        <f>'INFO Luz del Sur'!D313</f>
        <v>Chaclacayo</v>
      </c>
      <c r="I365" s="120" t="str">
        <f>'INFO Luz del Sur'!C313</f>
        <v>Lima</v>
      </c>
      <c r="J365" s="120" t="str">
        <f>'INFO Luz del Sur'!B313</f>
        <v>Lima</v>
      </c>
      <c r="K365" s="120">
        <f>'INFO Luz del Sur'!E313</f>
        <v>0</v>
      </c>
      <c r="L365" s="132" t="str">
        <f>'INFO Luz del Sur'!M313</f>
        <v>PPC28</v>
      </c>
      <c r="M365" s="120" t="str">
        <f>INDEX(RESUMEN!$D$17:$D$5475, MATCH(L365,RESUMEN!$C$17:$C$5475,0))</f>
        <v>POSTE DE CONCRETO ARMADO DE 17/400/165/420</v>
      </c>
      <c r="N365" s="95">
        <f>INDEX(RESUMEN!$G$17:$G$5475, MATCH(L365,RESUMEN!$C$17:$C$5475,0))</f>
        <v>607.52</v>
      </c>
      <c r="O365" s="133">
        <f t="shared" si="85"/>
        <v>0.84299999999999997</v>
      </c>
      <c r="P365" s="134">
        <f t="shared" si="87"/>
        <v>1119.6593599999999</v>
      </c>
      <c r="Q365" s="87">
        <v>0</v>
      </c>
      <c r="R365" s="133">
        <f t="shared" si="88"/>
        <v>0.13400000000000001</v>
      </c>
      <c r="S365" s="88">
        <f t="shared" si="89"/>
        <v>12.502862853333333</v>
      </c>
      <c r="T365" s="132">
        <f t="shared" si="90"/>
        <v>0.183</v>
      </c>
      <c r="U365" s="135">
        <f t="shared" si="91"/>
        <v>2.28802390216</v>
      </c>
      <c r="V365" s="88">
        <f t="shared" si="92"/>
        <v>0.7699114957323242</v>
      </c>
      <c r="W365" s="182">
        <f t="shared" si="93"/>
        <v>0.8</v>
      </c>
      <c r="X365" s="133">
        <f>'INFO Luz del Sur'!N313</f>
        <v>1</v>
      </c>
      <c r="Y365" s="135">
        <f t="shared" si="86"/>
        <v>0.8</v>
      </c>
    </row>
    <row r="366" spans="1:25" x14ac:dyDescent="0.25">
      <c r="A366" s="97">
        <f>'INFO Luz del Sur'!A314</f>
        <v>308</v>
      </c>
      <c r="B366" s="98" t="s">
        <v>8151</v>
      </c>
      <c r="C366" s="131" t="str">
        <f>'INFO Luz del Sur'!K314</f>
        <v>Poste</v>
      </c>
      <c r="D366" s="120" t="str">
        <f>'INFO Luz del Sur'!L314</f>
        <v>Concreto</v>
      </c>
      <c r="E366" s="131">
        <f>'INFO Luz del Sur'!J314</f>
        <v>16</v>
      </c>
      <c r="F366" s="131" t="str">
        <f>'INFO Luz del Sur'!H314</f>
        <v>22.9 KV</v>
      </c>
      <c r="G366" s="148" t="str">
        <f t="shared" si="84"/>
        <v>MT/AT</v>
      </c>
      <c r="H366" s="120" t="str">
        <f>'INFO Luz del Sur'!D314</f>
        <v>Chaclacayo</v>
      </c>
      <c r="I366" s="120" t="str">
        <f>'INFO Luz del Sur'!C314</f>
        <v>Lima</v>
      </c>
      <c r="J366" s="120" t="str">
        <f>'INFO Luz del Sur'!B314</f>
        <v>Lima</v>
      </c>
      <c r="K366" s="120">
        <f>'INFO Luz del Sur'!E314</f>
        <v>0</v>
      </c>
      <c r="L366" s="132" t="str">
        <f>'INFO Luz del Sur'!M314</f>
        <v>PPC28</v>
      </c>
      <c r="M366" s="120" t="str">
        <f>INDEX(RESUMEN!$D$17:$D$5475, MATCH(L366,RESUMEN!$C$17:$C$5475,0))</f>
        <v>POSTE DE CONCRETO ARMADO DE 17/400/165/420</v>
      </c>
      <c r="N366" s="95">
        <f>INDEX(RESUMEN!$G$17:$G$5475, MATCH(L366,RESUMEN!$C$17:$C$5475,0))</f>
        <v>607.52</v>
      </c>
      <c r="O366" s="133">
        <f t="shared" si="85"/>
        <v>0.84299999999999997</v>
      </c>
      <c r="P366" s="134">
        <f t="shared" si="87"/>
        <v>1119.6593599999999</v>
      </c>
      <c r="Q366" s="87">
        <v>0</v>
      </c>
      <c r="R366" s="133">
        <f t="shared" si="88"/>
        <v>0.13400000000000001</v>
      </c>
      <c r="S366" s="88">
        <f t="shared" si="89"/>
        <v>12.502862853333333</v>
      </c>
      <c r="T366" s="132">
        <f t="shared" si="90"/>
        <v>0.183</v>
      </c>
      <c r="U366" s="135">
        <f t="shared" si="91"/>
        <v>2.28802390216</v>
      </c>
      <c r="V366" s="88">
        <f t="shared" si="92"/>
        <v>0.7699114957323242</v>
      </c>
      <c r="W366" s="182">
        <f t="shared" si="93"/>
        <v>0.8</v>
      </c>
      <c r="X366" s="133">
        <f>'INFO Luz del Sur'!N314</f>
        <v>1</v>
      </c>
      <c r="Y366" s="135">
        <f t="shared" si="86"/>
        <v>0.8</v>
      </c>
    </row>
    <row r="367" spans="1:25" x14ac:dyDescent="0.25">
      <c r="A367" s="97">
        <f>'INFO Luz del Sur'!A315</f>
        <v>309</v>
      </c>
      <c r="B367" s="98" t="s">
        <v>8151</v>
      </c>
      <c r="C367" s="131" t="str">
        <f>'INFO Luz del Sur'!K315</f>
        <v>Poste</v>
      </c>
      <c r="D367" s="120" t="str">
        <f>'INFO Luz del Sur'!L315</f>
        <v>Concreto</v>
      </c>
      <c r="E367" s="131">
        <f>'INFO Luz del Sur'!J315</f>
        <v>16</v>
      </c>
      <c r="F367" s="131" t="str">
        <f>'INFO Luz del Sur'!H315</f>
        <v>22.9 KV</v>
      </c>
      <c r="G367" s="148" t="str">
        <f t="shared" si="84"/>
        <v>MT/AT</v>
      </c>
      <c r="H367" s="120" t="str">
        <f>'INFO Luz del Sur'!D315</f>
        <v>Chaclacayo</v>
      </c>
      <c r="I367" s="120" t="str">
        <f>'INFO Luz del Sur'!C315</f>
        <v>Lima</v>
      </c>
      <c r="J367" s="120" t="str">
        <f>'INFO Luz del Sur'!B315</f>
        <v>Lima</v>
      </c>
      <c r="K367" s="120">
        <f>'INFO Luz del Sur'!E315</f>
        <v>0</v>
      </c>
      <c r="L367" s="132" t="str">
        <f>'INFO Luz del Sur'!M315</f>
        <v>PPC28</v>
      </c>
      <c r="M367" s="120" t="str">
        <f>INDEX(RESUMEN!$D$17:$D$5475, MATCH(L367,RESUMEN!$C$17:$C$5475,0))</f>
        <v>POSTE DE CONCRETO ARMADO DE 17/400/165/420</v>
      </c>
      <c r="N367" s="95">
        <f>INDEX(RESUMEN!$G$17:$G$5475, MATCH(L367,RESUMEN!$C$17:$C$5475,0))</f>
        <v>607.52</v>
      </c>
      <c r="O367" s="133">
        <f t="shared" si="85"/>
        <v>0.84299999999999997</v>
      </c>
      <c r="P367" s="134">
        <f t="shared" si="87"/>
        <v>1119.6593599999999</v>
      </c>
      <c r="Q367" s="87">
        <v>0</v>
      </c>
      <c r="R367" s="133">
        <f t="shared" si="88"/>
        <v>0.13400000000000001</v>
      </c>
      <c r="S367" s="88">
        <f t="shared" si="89"/>
        <v>12.502862853333333</v>
      </c>
      <c r="T367" s="132">
        <f t="shared" si="90"/>
        <v>0.183</v>
      </c>
      <c r="U367" s="135">
        <f t="shared" si="91"/>
        <v>2.28802390216</v>
      </c>
      <c r="V367" s="88">
        <f t="shared" si="92"/>
        <v>0.7699114957323242</v>
      </c>
      <c r="W367" s="182">
        <f t="shared" si="93"/>
        <v>0.8</v>
      </c>
      <c r="X367" s="133">
        <f>'INFO Luz del Sur'!N315</f>
        <v>1</v>
      </c>
      <c r="Y367" s="135">
        <f t="shared" si="86"/>
        <v>0.8</v>
      </c>
    </row>
    <row r="368" spans="1:25" x14ac:dyDescent="0.25">
      <c r="A368" s="97">
        <f>'INFO Luz del Sur'!A316</f>
        <v>310</v>
      </c>
      <c r="B368" s="98" t="s">
        <v>8151</v>
      </c>
      <c r="C368" s="131" t="str">
        <f>'INFO Luz del Sur'!K316</f>
        <v>Poste</v>
      </c>
      <c r="D368" s="120" t="str">
        <f>'INFO Luz del Sur'!L316</f>
        <v>Concreto</v>
      </c>
      <c r="E368" s="131">
        <f>'INFO Luz del Sur'!J316</f>
        <v>16</v>
      </c>
      <c r="F368" s="131" t="str">
        <f>'INFO Luz del Sur'!H316</f>
        <v>22.9 KV</v>
      </c>
      <c r="G368" s="148" t="str">
        <f t="shared" si="84"/>
        <v>MT/AT</v>
      </c>
      <c r="H368" s="120" t="str">
        <f>'INFO Luz del Sur'!D316</f>
        <v>Chaclacayo</v>
      </c>
      <c r="I368" s="120" t="str">
        <f>'INFO Luz del Sur'!C316</f>
        <v>Lima</v>
      </c>
      <c r="J368" s="120" t="str">
        <f>'INFO Luz del Sur'!B316</f>
        <v>Lima</v>
      </c>
      <c r="K368" s="120">
        <f>'INFO Luz del Sur'!E316</f>
        <v>0</v>
      </c>
      <c r="L368" s="132" t="str">
        <f>'INFO Luz del Sur'!M316</f>
        <v>PPC28</v>
      </c>
      <c r="M368" s="120" t="str">
        <f>INDEX(RESUMEN!$D$17:$D$5475, MATCH(L368,RESUMEN!$C$17:$C$5475,0))</f>
        <v>POSTE DE CONCRETO ARMADO DE 17/400/165/420</v>
      </c>
      <c r="N368" s="95">
        <f>INDEX(RESUMEN!$G$17:$G$5475, MATCH(L368,RESUMEN!$C$17:$C$5475,0))</f>
        <v>607.52</v>
      </c>
      <c r="O368" s="133">
        <f t="shared" si="85"/>
        <v>0.84299999999999997</v>
      </c>
      <c r="P368" s="134">
        <f t="shared" si="87"/>
        <v>1119.6593599999999</v>
      </c>
      <c r="Q368" s="87">
        <v>0</v>
      </c>
      <c r="R368" s="133">
        <f t="shared" si="88"/>
        <v>0.13400000000000001</v>
      </c>
      <c r="S368" s="88">
        <f t="shared" si="89"/>
        <v>12.502862853333333</v>
      </c>
      <c r="T368" s="132">
        <f t="shared" si="90"/>
        <v>0.183</v>
      </c>
      <c r="U368" s="135">
        <f t="shared" si="91"/>
        <v>2.28802390216</v>
      </c>
      <c r="V368" s="88">
        <f t="shared" si="92"/>
        <v>0.7699114957323242</v>
      </c>
      <c r="W368" s="182">
        <f t="shared" si="93"/>
        <v>0.8</v>
      </c>
      <c r="X368" s="133">
        <f>'INFO Luz del Sur'!N316</f>
        <v>1</v>
      </c>
      <c r="Y368" s="135">
        <f t="shared" si="86"/>
        <v>0.8</v>
      </c>
    </row>
    <row r="369" spans="1:25" x14ac:dyDescent="0.25">
      <c r="A369" s="97">
        <f>'INFO Luz del Sur'!A317</f>
        <v>311</v>
      </c>
      <c r="B369" s="98" t="s">
        <v>8151</v>
      </c>
      <c r="C369" s="131" t="str">
        <f>'INFO Luz del Sur'!K317</f>
        <v>Poste</v>
      </c>
      <c r="D369" s="120" t="str">
        <f>'INFO Luz del Sur'!L317</f>
        <v>Concreto</v>
      </c>
      <c r="E369" s="131">
        <f>'INFO Luz del Sur'!J317</f>
        <v>16</v>
      </c>
      <c r="F369" s="131" t="str">
        <f>'INFO Luz del Sur'!H317</f>
        <v>22.9 KV</v>
      </c>
      <c r="G369" s="148" t="str">
        <f t="shared" si="84"/>
        <v>MT/AT</v>
      </c>
      <c r="H369" s="120" t="str">
        <f>'INFO Luz del Sur'!D317</f>
        <v>Chaclacayo</v>
      </c>
      <c r="I369" s="120" t="str">
        <f>'INFO Luz del Sur'!C317</f>
        <v>Lima</v>
      </c>
      <c r="J369" s="120" t="str">
        <f>'INFO Luz del Sur'!B317</f>
        <v>Lima</v>
      </c>
      <c r="K369" s="120">
        <f>'INFO Luz del Sur'!E317</f>
        <v>0</v>
      </c>
      <c r="L369" s="132" t="str">
        <f>'INFO Luz del Sur'!M317</f>
        <v>PPC28</v>
      </c>
      <c r="M369" s="120" t="str">
        <f>INDEX(RESUMEN!$D$17:$D$5475, MATCH(L369,RESUMEN!$C$17:$C$5475,0))</f>
        <v>POSTE DE CONCRETO ARMADO DE 17/400/165/420</v>
      </c>
      <c r="N369" s="95">
        <f>INDEX(RESUMEN!$G$17:$G$5475, MATCH(L369,RESUMEN!$C$17:$C$5475,0))</f>
        <v>607.52</v>
      </c>
      <c r="O369" s="133">
        <f t="shared" si="85"/>
        <v>0.84299999999999997</v>
      </c>
      <c r="P369" s="134">
        <f t="shared" si="87"/>
        <v>1119.6593599999999</v>
      </c>
      <c r="Q369" s="87">
        <v>0</v>
      </c>
      <c r="R369" s="133">
        <f t="shared" si="88"/>
        <v>0.13400000000000001</v>
      </c>
      <c r="S369" s="88">
        <f t="shared" si="89"/>
        <v>12.502862853333333</v>
      </c>
      <c r="T369" s="132">
        <f t="shared" si="90"/>
        <v>0.183</v>
      </c>
      <c r="U369" s="135">
        <f t="shared" si="91"/>
        <v>2.28802390216</v>
      </c>
      <c r="V369" s="88">
        <f t="shared" si="92"/>
        <v>0.7699114957323242</v>
      </c>
      <c r="W369" s="182">
        <f t="shared" si="93"/>
        <v>0.8</v>
      </c>
      <c r="X369" s="133">
        <f>'INFO Luz del Sur'!N317</f>
        <v>1</v>
      </c>
      <c r="Y369" s="135">
        <f t="shared" si="86"/>
        <v>0.8</v>
      </c>
    </row>
    <row r="370" spans="1:25" x14ac:dyDescent="0.25">
      <c r="A370" s="97">
        <f>'INFO Luz del Sur'!A318</f>
        <v>312</v>
      </c>
      <c r="B370" s="98" t="s">
        <v>8151</v>
      </c>
      <c r="C370" s="131" t="str">
        <f>'INFO Luz del Sur'!K318</f>
        <v>Poste</v>
      </c>
      <c r="D370" s="120" t="str">
        <f>'INFO Luz del Sur'!L318</f>
        <v>Concreto</v>
      </c>
      <c r="E370" s="131">
        <f>'INFO Luz del Sur'!J318</f>
        <v>16</v>
      </c>
      <c r="F370" s="131" t="str">
        <f>'INFO Luz del Sur'!H318</f>
        <v>22.9 KV</v>
      </c>
      <c r="G370" s="148" t="str">
        <f t="shared" si="84"/>
        <v>MT/AT</v>
      </c>
      <c r="H370" s="120" t="str">
        <f>'INFO Luz del Sur'!D318</f>
        <v>Chaclacayo</v>
      </c>
      <c r="I370" s="120" t="str">
        <f>'INFO Luz del Sur'!C318</f>
        <v>Lima</v>
      </c>
      <c r="J370" s="120" t="str">
        <f>'INFO Luz del Sur'!B318</f>
        <v>Lima</v>
      </c>
      <c r="K370" s="120">
        <f>'INFO Luz del Sur'!E318</f>
        <v>0</v>
      </c>
      <c r="L370" s="132" t="str">
        <f>'INFO Luz del Sur'!M318</f>
        <v>PPC28</v>
      </c>
      <c r="M370" s="120" t="str">
        <f>INDEX(RESUMEN!$D$17:$D$5475, MATCH(L370,RESUMEN!$C$17:$C$5475,0))</f>
        <v>POSTE DE CONCRETO ARMADO DE 17/400/165/420</v>
      </c>
      <c r="N370" s="95">
        <f>INDEX(RESUMEN!$G$17:$G$5475, MATCH(L370,RESUMEN!$C$17:$C$5475,0))</f>
        <v>607.52</v>
      </c>
      <c r="O370" s="133">
        <f t="shared" si="85"/>
        <v>0.84299999999999997</v>
      </c>
      <c r="P370" s="134">
        <f t="shared" si="87"/>
        <v>1119.6593599999999</v>
      </c>
      <c r="Q370" s="87">
        <v>0</v>
      </c>
      <c r="R370" s="133">
        <f t="shared" si="88"/>
        <v>0.13400000000000001</v>
      </c>
      <c r="S370" s="88">
        <f t="shared" si="89"/>
        <v>12.502862853333333</v>
      </c>
      <c r="T370" s="132">
        <f t="shared" si="90"/>
        <v>0.183</v>
      </c>
      <c r="U370" s="135">
        <f t="shared" si="91"/>
        <v>2.28802390216</v>
      </c>
      <c r="V370" s="88">
        <f t="shared" si="92"/>
        <v>0.7699114957323242</v>
      </c>
      <c r="W370" s="182">
        <f t="shared" si="93"/>
        <v>0.8</v>
      </c>
      <c r="X370" s="133">
        <f>'INFO Luz del Sur'!N318</f>
        <v>1</v>
      </c>
      <c r="Y370" s="135">
        <f t="shared" si="86"/>
        <v>0.8</v>
      </c>
    </row>
    <row r="371" spans="1:25" x14ac:dyDescent="0.25">
      <c r="A371" s="97">
        <f>'INFO Luz del Sur'!A319</f>
        <v>313</v>
      </c>
      <c r="B371" s="98" t="s">
        <v>8151</v>
      </c>
      <c r="C371" s="131" t="str">
        <f>'INFO Luz del Sur'!K319</f>
        <v>Poste</v>
      </c>
      <c r="D371" s="120" t="str">
        <f>'INFO Luz del Sur'!L319</f>
        <v>Concreto</v>
      </c>
      <c r="E371" s="131">
        <f>'INFO Luz del Sur'!J319</f>
        <v>16</v>
      </c>
      <c r="F371" s="131" t="str">
        <f>'INFO Luz del Sur'!H319</f>
        <v>22.9 KV</v>
      </c>
      <c r="G371" s="148" t="str">
        <f t="shared" si="84"/>
        <v>MT/AT</v>
      </c>
      <c r="H371" s="120" t="str">
        <f>'INFO Luz del Sur'!D319</f>
        <v>Chaclacayo</v>
      </c>
      <c r="I371" s="120" t="str">
        <f>'INFO Luz del Sur'!C319</f>
        <v>Lima</v>
      </c>
      <c r="J371" s="120" t="str">
        <f>'INFO Luz del Sur'!B319</f>
        <v>Lima</v>
      </c>
      <c r="K371" s="120">
        <f>'INFO Luz del Sur'!E319</f>
        <v>0</v>
      </c>
      <c r="L371" s="132" t="str">
        <f>'INFO Luz del Sur'!M319</f>
        <v>PPC28</v>
      </c>
      <c r="M371" s="120" t="str">
        <f>INDEX(RESUMEN!$D$17:$D$5475, MATCH(L371,RESUMEN!$C$17:$C$5475,0))</f>
        <v>POSTE DE CONCRETO ARMADO DE 17/400/165/420</v>
      </c>
      <c r="N371" s="95">
        <f>INDEX(RESUMEN!$G$17:$G$5475, MATCH(L371,RESUMEN!$C$17:$C$5475,0))</f>
        <v>607.52</v>
      </c>
      <c r="O371" s="133">
        <f t="shared" si="85"/>
        <v>0.84299999999999997</v>
      </c>
      <c r="P371" s="134">
        <f t="shared" si="87"/>
        <v>1119.6593599999999</v>
      </c>
      <c r="Q371" s="87">
        <v>0</v>
      </c>
      <c r="R371" s="133">
        <f t="shared" si="88"/>
        <v>0.13400000000000001</v>
      </c>
      <c r="S371" s="88">
        <f t="shared" si="89"/>
        <v>12.502862853333333</v>
      </c>
      <c r="T371" s="132">
        <f t="shared" si="90"/>
        <v>0.183</v>
      </c>
      <c r="U371" s="135">
        <f t="shared" si="91"/>
        <v>2.28802390216</v>
      </c>
      <c r="V371" s="88">
        <f t="shared" si="92"/>
        <v>0.7699114957323242</v>
      </c>
      <c r="W371" s="182">
        <f t="shared" si="93"/>
        <v>0.8</v>
      </c>
      <c r="X371" s="133">
        <f>'INFO Luz del Sur'!N319</f>
        <v>1</v>
      </c>
      <c r="Y371" s="135">
        <f t="shared" si="86"/>
        <v>0.8</v>
      </c>
    </row>
    <row r="372" spans="1:25" x14ac:dyDescent="0.25">
      <c r="A372" s="97">
        <f>'INFO Luz del Sur'!A320</f>
        <v>314</v>
      </c>
      <c r="B372" s="98" t="s">
        <v>8151</v>
      </c>
      <c r="C372" s="131" t="str">
        <f>'INFO Luz del Sur'!K320</f>
        <v>Poste</v>
      </c>
      <c r="D372" s="120" t="str">
        <f>'INFO Luz del Sur'!L320</f>
        <v>Concreto</v>
      </c>
      <c r="E372" s="131">
        <f>'INFO Luz del Sur'!J320</f>
        <v>16</v>
      </c>
      <c r="F372" s="131" t="str">
        <f>'INFO Luz del Sur'!H320</f>
        <v>22.9 KV</v>
      </c>
      <c r="G372" s="148" t="str">
        <f t="shared" si="84"/>
        <v>MT/AT</v>
      </c>
      <c r="H372" s="120" t="str">
        <f>'INFO Luz del Sur'!D320</f>
        <v>Chaclacayo</v>
      </c>
      <c r="I372" s="120" t="str">
        <f>'INFO Luz del Sur'!C320</f>
        <v>Lima</v>
      </c>
      <c r="J372" s="120" t="str">
        <f>'INFO Luz del Sur'!B320</f>
        <v>Lima</v>
      </c>
      <c r="K372" s="120">
        <f>'INFO Luz del Sur'!E320</f>
        <v>0</v>
      </c>
      <c r="L372" s="132" t="str">
        <f>'INFO Luz del Sur'!M320</f>
        <v>PPC28</v>
      </c>
      <c r="M372" s="120" t="str">
        <f>INDEX(RESUMEN!$D$17:$D$5475, MATCH(L372,RESUMEN!$C$17:$C$5475,0))</f>
        <v>POSTE DE CONCRETO ARMADO DE 17/400/165/420</v>
      </c>
      <c r="N372" s="95">
        <f>INDEX(RESUMEN!$G$17:$G$5475, MATCH(L372,RESUMEN!$C$17:$C$5475,0))</f>
        <v>607.52</v>
      </c>
      <c r="O372" s="133">
        <f t="shared" si="85"/>
        <v>0.84299999999999997</v>
      </c>
      <c r="P372" s="134">
        <f t="shared" si="87"/>
        <v>1119.6593599999999</v>
      </c>
      <c r="Q372" s="87">
        <v>0</v>
      </c>
      <c r="R372" s="133">
        <f t="shared" si="88"/>
        <v>0.13400000000000001</v>
      </c>
      <c r="S372" s="88">
        <f t="shared" si="89"/>
        <v>12.502862853333333</v>
      </c>
      <c r="T372" s="132">
        <f t="shared" si="90"/>
        <v>0.183</v>
      </c>
      <c r="U372" s="135">
        <f t="shared" si="91"/>
        <v>2.28802390216</v>
      </c>
      <c r="V372" s="88">
        <f t="shared" si="92"/>
        <v>0.7699114957323242</v>
      </c>
      <c r="W372" s="182">
        <f t="shared" si="93"/>
        <v>0.8</v>
      </c>
      <c r="X372" s="133">
        <f>'INFO Luz del Sur'!N320</f>
        <v>1</v>
      </c>
      <c r="Y372" s="135">
        <f t="shared" si="86"/>
        <v>0.8</v>
      </c>
    </row>
    <row r="373" spans="1:25" x14ac:dyDescent="0.25">
      <c r="A373" s="97">
        <f>'INFO Luz del Sur'!A321</f>
        <v>315</v>
      </c>
      <c r="B373" s="98" t="s">
        <v>8151</v>
      </c>
      <c r="C373" s="131" t="str">
        <f>'INFO Luz del Sur'!K321</f>
        <v>Poste</v>
      </c>
      <c r="D373" s="120" t="str">
        <f>'INFO Luz del Sur'!L321</f>
        <v>Concreto</v>
      </c>
      <c r="E373" s="131">
        <f>'INFO Luz del Sur'!J321</f>
        <v>16</v>
      </c>
      <c r="F373" s="131" t="str">
        <f>'INFO Luz del Sur'!H321</f>
        <v>22.9 KV</v>
      </c>
      <c r="G373" s="148" t="str">
        <f t="shared" si="84"/>
        <v>MT/AT</v>
      </c>
      <c r="H373" s="120" t="str">
        <f>'INFO Luz del Sur'!D321</f>
        <v>Chaclacayo</v>
      </c>
      <c r="I373" s="120" t="str">
        <f>'INFO Luz del Sur'!C321</f>
        <v>Lima</v>
      </c>
      <c r="J373" s="120" t="str">
        <f>'INFO Luz del Sur'!B321</f>
        <v>Lima</v>
      </c>
      <c r="K373" s="120">
        <f>'INFO Luz del Sur'!E321</f>
        <v>0</v>
      </c>
      <c r="L373" s="132" t="str">
        <f>'INFO Luz del Sur'!M321</f>
        <v>PPC28</v>
      </c>
      <c r="M373" s="120" t="str">
        <f>INDEX(RESUMEN!$D$17:$D$5475, MATCH(L373,RESUMEN!$C$17:$C$5475,0))</f>
        <v>POSTE DE CONCRETO ARMADO DE 17/400/165/420</v>
      </c>
      <c r="N373" s="95">
        <f>INDEX(RESUMEN!$G$17:$G$5475, MATCH(L373,RESUMEN!$C$17:$C$5475,0))</f>
        <v>607.52</v>
      </c>
      <c r="O373" s="133">
        <f t="shared" si="85"/>
        <v>0.84299999999999997</v>
      </c>
      <c r="P373" s="134">
        <f t="shared" si="87"/>
        <v>1119.6593599999999</v>
      </c>
      <c r="Q373" s="87">
        <v>0</v>
      </c>
      <c r="R373" s="133">
        <f t="shared" si="88"/>
        <v>0.13400000000000001</v>
      </c>
      <c r="S373" s="88">
        <f t="shared" si="89"/>
        <v>12.502862853333333</v>
      </c>
      <c r="T373" s="132">
        <f t="shared" si="90"/>
        <v>0.183</v>
      </c>
      <c r="U373" s="135">
        <f t="shared" si="91"/>
        <v>2.28802390216</v>
      </c>
      <c r="V373" s="88">
        <f t="shared" si="92"/>
        <v>0.7699114957323242</v>
      </c>
      <c r="W373" s="182">
        <f t="shared" si="93"/>
        <v>0.8</v>
      </c>
      <c r="X373" s="133">
        <f>'INFO Luz del Sur'!N321</f>
        <v>1</v>
      </c>
      <c r="Y373" s="135">
        <f t="shared" si="86"/>
        <v>0.8</v>
      </c>
    </row>
    <row r="374" spans="1:25" x14ac:dyDescent="0.25">
      <c r="A374" s="97">
        <f>'INFO Luz del Sur'!A322</f>
        <v>316</v>
      </c>
      <c r="B374" s="98" t="s">
        <v>8151</v>
      </c>
      <c r="C374" s="131" t="str">
        <f>'INFO Luz del Sur'!K322</f>
        <v>Poste</v>
      </c>
      <c r="D374" s="120" t="str">
        <f>'INFO Luz del Sur'!L322</f>
        <v>Concreto</v>
      </c>
      <c r="E374" s="131">
        <f>'INFO Luz del Sur'!J322</f>
        <v>16</v>
      </c>
      <c r="F374" s="131" t="str">
        <f>'INFO Luz del Sur'!H322</f>
        <v>22.9 KV</v>
      </c>
      <c r="G374" s="148" t="str">
        <f t="shared" si="84"/>
        <v>MT/AT</v>
      </c>
      <c r="H374" s="120" t="str">
        <f>'INFO Luz del Sur'!D322</f>
        <v>Chaclacayo</v>
      </c>
      <c r="I374" s="120" t="str">
        <f>'INFO Luz del Sur'!C322</f>
        <v>Lima</v>
      </c>
      <c r="J374" s="120" t="str">
        <f>'INFO Luz del Sur'!B322</f>
        <v>Lima</v>
      </c>
      <c r="K374" s="120">
        <f>'INFO Luz del Sur'!E322</f>
        <v>0</v>
      </c>
      <c r="L374" s="132" t="str">
        <f>'INFO Luz del Sur'!M322</f>
        <v>PPC28</v>
      </c>
      <c r="M374" s="120" t="str">
        <f>INDEX(RESUMEN!$D$17:$D$5475, MATCH(L374,RESUMEN!$C$17:$C$5475,0))</f>
        <v>POSTE DE CONCRETO ARMADO DE 17/400/165/420</v>
      </c>
      <c r="N374" s="95">
        <f>INDEX(RESUMEN!$G$17:$G$5475, MATCH(L374,RESUMEN!$C$17:$C$5475,0))</f>
        <v>607.52</v>
      </c>
      <c r="O374" s="133">
        <f t="shared" si="85"/>
        <v>0.84299999999999997</v>
      </c>
      <c r="P374" s="134">
        <f t="shared" si="87"/>
        <v>1119.6593599999999</v>
      </c>
      <c r="Q374" s="87">
        <v>0</v>
      </c>
      <c r="R374" s="133">
        <f t="shared" si="88"/>
        <v>0.13400000000000001</v>
      </c>
      <c r="S374" s="88">
        <f t="shared" si="89"/>
        <v>12.502862853333333</v>
      </c>
      <c r="T374" s="132">
        <f t="shared" si="90"/>
        <v>0.183</v>
      </c>
      <c r="U374" s="135">
        <f t="shared" si="91"/>
        <v>2.28802390216</v>
      </c>
      <c r="V374" s="88">
        <f t="shared" si="92"/>
        <v>0.7699114957323242</v>
      </c>
      <c r="W374" s="182">
        <f t="shared" si="93"/>
        <v>0.8</v>
      </c>
      <c r="X374" s="133">
        <f>'INFO Luz del Sur'!N322</f>
        <v>1</v>
      </c>
      <c r="Y374" s="135">
        <f t="shared" si="86"/>
        <v>0.8</v>
      </c>
    </row>
    <row r="375" spans="1:25" x14ac:dyDescent="0.25">
      <c r="A375" s="97">
        <f>'INFO Luz del Sur'!A323</f>
        <v>317</v>
      </c>
      <c r="B375" s="98" t="s">
        <v>8151</v>
      </c>
      <c r="C375" s="131" t="str">
        <f>'INFO Luz del Sur'!K323</f>
        <v>Poste</v>
      </c>
      <c r="D375" s="120" t="str">
        <f>'INFO Luz del Sur'!L323</f>
        <v>Concreto</v>
      </c>
      <c r="E375" s="131">
        <f>'INFO Luz del Sur'!J323</f>
        <v>16</v>
      </c>
      <c r="F375" s="131" t="str">
        <f>'INFO Luz del Sur'!H323</f>
        <v>22.9 KV</v>
      </c>
      <c r="G375" s="148" t="str">
        <f t="shared" si="84"/>
        <v>MT/AT</v>
      </c>
      <c r="H375" s="120" t="str">
        <f>'INFO Luz del Sur'!D323</f>
        <v>Chaclacayo</v>
      </c>
      <c r="I375" s="120" t="str">
        <f>'INFO Luz del Sur'!C323</f>
        <v>Lima</v>
      </c>
      <c r="J375" s="120" t="str">
        <f>'INFO Luz del Sur'!B323</f>
        <v>Lima</v>
      </c>
      <c r="K375" s="120">
        <f>'INFO Luz del Sur'!E323</f>
        <v>0</v>
      </c>
      <c r="L375" s="132" t="str">
        <f>'INFO Luz del Sur'!M323</f>
        <v>PPC28</v>
      </c>
      <c r="M375" s="120" t="str">
        <f>INDEX(RESUMEN!$D$17:$D$5475, MATCH(L375,RESUMEN!$C$17:$C$5475,0))</f>
        <v>POSTE DE CONCRETO ARMADO DE 17/400/165/420</v>
      </c>
      <c r="N375" s="95">
        <f>INDEX(RESUMEN!$G$17:$G$5475, MATCH(L375,RESUMEN!$C$17:$C$5475,0))</f>
        <v>607.52</v>
      </c>
      <c r="O375" s="133">
        <f t="shared" si="85"/>
        <v>0.84299999999999997</v>
      </c>
      <c r="P375" s="134">
        <f t="shared" si="87"/>
        <v>1119.6593599999999</v>
      </c>
      <c r="Q375" s="87">
        <v>0</v>
      </c>
      <c r="R375" s="133">
        <f t="shared" si="88"/>
        <v>0.13400000000000001</v>
      </c>
      <c r="S375" s="88">
        <f t="shared" si="89"/>
        <v>12.502862853333333</v>
      </c>
      <c r="T375" s="132">
        <f t="shared" si="90"/>
        <v>0.183</v>
      </c>
      <c r="U375" s="135">
        <f t="shared" si="91"/>
        <v>2.28802390216</v>
      </c>
      <c r="V375" s="88">
        <f t="shared" si="92"/>
        <v>0.7699114957323242</v>
      </c>
      <c r="W375" s="182">
        <f t="shared" si="93"/>
        <v>0.8</v>
      </c>
      <c r="X375" s="133">
        <f>'INFO Luz del Sur'!N323</f>
        <v>1</v>
      </c>
      <c r="Y375" s="135">
        <f t="shared" si="86"/>
        <v>0.8</v>
      </c>
    </row>
    <row r="376" spans="1:25" x14ac:dyDescent="0.25">
      <c r="A376" s="97">
        <f>'INFO Luz del Sur'!A324</f>
        <v>318</v>
      </c>
      <c r="B376" s="98" t="s">
        <v>8151</v>
      </c>
      <c r="C376" s="131" t="str">
        <f>'INFO Luz del Sur'!K324</f>
        <v>Poste</v>
      </c>
      <c r="D376" s="120" t="str">
        <f>'INFO Luz del Sur'!L324</f>
        <v>Concreto</v>
      </c>
      <c r="E376" s="131">
        <f>'INFO Luz del Sur'!J324</f>
        <v>16</v>
      </c>
      <c r="F376" s="131" t="str">
        <f>'INFO Luz del Sur'!H324</f>
        <v>22.9 KV</v>
      </c>
      <c r="G376" s="148" t="str">
        <f t="shared" si="84"/>
        <v>MT/AT</v>
      </c>
      <c r="H376" s="120" t="str">
        <f>'INFO Luz del Sur'!D324</f>
        <v>Chaclacayo</v>
      </c>
      <c r="I376" s="120" t="str">
        <f>'INFO Luz del Sur'!C324</f>
        <v>Lima</v>
      </c>
      <c r="J376" s="120" t="str">
        <f>'INFO Luz del Sur'!B324</f>
        <v>Lima</v>
      </c>
      <c r="K376" s="120">
        <f>'INFO Luz del Sur'!E324</f>
        <v>0</v>
      </c>
      <c r="L376" s="132" t="str">
        <f>'INFO Luz del Sur'!M324</f>
        <v>PPC28</v>
      </c>
      <c r="M376" s="120" t="str">
        <f>INDEX(RESUMEN!$D$17:$D$5475, MATCH(L376,RESUMEN!$C$17:$C$5475,0))</f>
        <v>POSTE DE CONCRETO ARMADO DE 17/400/165/420</v>
      </c>
      <c r="N376" s="95">
        <f>INDEX(RESUMEN!$G$17:$G$5475, MATCH(L376,RESUMEN!$C$17:$C$5475,0))</f>
        <v>607.52</v>
      </c>
      <c r="O376" s="133">
        <f t="shared" si="85"/>
        <v>0.84299999999999997</v>
      </c>
      <c r="P376" s="134">
        <f t="shared" si="87"/>
        <v>1119.6593599999999</v>
      </c>
      <c r="Q376" s="87">
        <v>0</v>
      </c>
      <c r="R376" s="133">
        <f t="shared" si="88"/>
        <v>0.13400000000000001</v>
      </c>
      <c r="S376" s="88">
        <f t="shared" si="89"/>
        <v>12.502862853333333</v>
      </c>
      <c r="T376" s="132">
        <f t="shared" si="90"/>
        <v>0.183</v>
      </c>
      <c r="U376" s="135">
        <f t="shared" si="91"/>
        <v>2.28802390216</v>
      </c>
      <c r="V376" s="88">
        <f t="shared" si="92"/>
        <v>0.7699114957323242</v>
      </c>
      <c r="W376" s="182">
        <f t="shared" si="93"/>
        <v>0.8</v>
      </c>
      <c r="X376" s="133">
        <f>'INFO Luz del Sur'!N324</f>
        <v>1</v>
      </c>
      <c r="Y376" s="135">
        <f t="shared" si="86"/>
        <v>0.8</v>
      </c>
    </row>
    <row r="377" spans="1:25" x14ac:dyDescent="0.25">
      <c r="A377" s="97">
        <f>'INFO Luz del Sur'!A325</f>
        <v>319</v>
      </c>
      <c r="B377" s="98" t="s">
        <v>8151</v>
      </c>
      <c r="C377" s="131" t="str">
        <f>'INFO Luz del Sur'!K325</f>
        <v>Poste</v>
      </c>
      <c r="D377" s="120" t="str">
        <f>'INFO Luz del Sur'!L325</f>
        <v>Concreto</v>
      </c>
      <c r="E377" s="131">
        <f>'INFO Luz del Sur'!J325</f>
        <v>16</v>
      </c>
      <c r="F377" s="131" t="str">
        <f>'INFO Luz del Sur'!H325</f>
        <v>22.9 KV</v>
      </c>
      <c r="G377" s="148" t="str">
        <f t="shared" si="84"/>
        <v>MT/AT</v>
      </c>
      <c r="H377" s="120" t="str">
        <f>'INFO Luz del Sur'!D325</f>
        <v>Chaclacayo</v>
      </c>
      <c r="I377" s="120" t="str">
        <f>'INFO Luz del Sur'!C325</f>
        <v>Lima</v>
      </c>
      <c r="J377" s="120" t="str">
        <f>'INFO Luz del Sur'!B325</f>
        <v>Lima</v>
      </c>
      <c r="K377" s="120">
        <f>'INFO Luz del Sur'!E325</f>
        <v>0</v>
      </c>
      <c r="L377" s="132" t="str">
        <f>'INFO Luz del Sur'!M325</f>
        <v>PPC28</v>
      </c>
      <c r="M377" s="120" t="str">
        <f>INDEX(RESUMEN!$D$17:$D$5475, MATCH(L377,RESUMEN!$C$17:$C$5475,0))</f>
        <v>POSTE DE CONCRETO ARMADO DE 17/400/165/420</v>
      </c>
      <c r="N377" s="95">
        <f>INDEX(RESUMEN!$G$17:$G$5475, MATCH(L377,RESUMEN!$C$17:$C$5475,0))</f>
        <v>607.52</v>
      </c>
      <c r="O377" s="133">
        <f t="shared" si="85"/>
        <v>0.84299999999999997</v>
      </c>
      <c r="P377" s="134">
        <f t="shared" si="87"/>
        <v>1119.6593599999999</v>
      </c>
      <c r="Q377" s="87">
        <v>0</v>
      </c>
      <c r="R377" s="133">
        <f t="shared" si="88"/>
        <v>0.13400000000000001</v>
      </c>
      <c r="S377" s="88">
        <f t="shared" si="89"/>
        <v>12.502862853333333</v>
      </c>
      <c r="T377" s="132">
        <f t="shared" si="90"/>
        <v>0.183</v>
      </c>
      <c r="U377" s="135">
        <f t="shared" si="91"/>
        <v>2.28802390216</v>
      </c>
      <c r="V377" s="88">
        <f t="shared" si="92"/>
        <v>0.7699114957323242</v>
      </c>
      <c r="W377" s="182">
        <f t="shared" si="93"/>
        <v>0.8</v>
      </c>
      <c r="X377" s="133">
        <f>'INFO Luz del Sur'!N325</f>
        <v>1</v>
      </c>
      <c r="Y377" s="135">
        <f t="shared" si="86"/>
        <v>0.8</v>
      </c>
    </row>
    <row r="378" spans="1:25" x14ac:dyDescent="0.25">
      <c r="A378" s="97">
        <f>'INFO Luz del Sur'!A326</f>
        <v>320</v>
      </c>
      <c r="B378" s="98" t="s">
        <v>8151</v>
      </c>
      <c r="C378" s="131" t="str">
        <f>'INFO Luz del Sur'!K326</f>
        <v>Poste</v>
      </c>
      <c r="D378" s="120" t="str">
        <f>'INFO Luz del Sur'!L326</f>
        <v>Concreto</v>
      </c>
      <c r="E378" s="131">
        <f>'INFO Luz del Sur'!J326</f>
        <v>16</v>
      </c>
      <c r="F378" s="131" t="str">
        <f>'INFO Luz del Sur'!H326</f>
        <v>22.9 KV</v>
      </c>
      <c r="G378" s="148" t="str">
        <f t="shared" si="84"/>
        <v>MT/AT</v>
      </c>
      <c r="H378" s="120" t="str">
        <f>'INFO Luz del Sur'!D326</f>
        <v>Chaclacayo</v>
      </c>
      <c r="I378" s="120" t="str">
        <f>'INFO Luz del Sur'!C326</f>
        <v>Lima</v>
      </c>
      <c r="J378" s="120" t="str">
        <f>'INFO Luz del Sur'!B326</f>
        <v>Lima</v>
      </c>
      <c r="K378" s="120">
        <f>'INFO Luz del Sur'!E326</f>
        <v>0</v>
      </c>
      <c r="L378" s="132" t="str">
        <f>'INFO Luz del Sur'!M326</f>
        <v>PPC28</v>
      </c>
      <c r="M378" s="120" t="str">
        <f>INDEX(RESUMEN!$D$17:$D$5475, MATCH(L378,RESUMEN!$C$17:$C$5475,0))</f>
        <v>POSTE DE CONCRETO ARMADO DE 17/400/165/420</v>
      </c>
      <c r="N378" s="95">
        <f>INDEX(RESUMEN!$G$17:$G$5475, MATCH(L378,RESUMEN!$C$17:$C$5475,0))</f>
        <v>607.52</v>
      </c>
      <c r="O378" s="133">
        <f t="shared" si="85"/>
        <v>0.84299999999999997</v>
      </c>
      <c r="P378" s="134">
        <f t="shared" si="87"/>
        <v>1119.6593599999999</v>
      </c>
      <c r="Q378" s="87">
        <v>0</v>
      </c>
      <c r="R378" s="133">
        <f t="shared" si="88"/>
        <v>0.13400000000000001</v>
      </c>
      <c r="S378" s="88">
        <f t="shared" si="89"/>
        <v>12.502862853333333</v>
      </c>
      <c r="T378" s="132">
        <f t="shared" si="90"/>
        <v>0.183</v>
      </c>
      <c r="U378" s="135">
        <f t="shared" si="91"/>
        <v>2.28802390216</v>
      </c>
      <c r="V378" s="88">
        <f t="shared" si="92"/>
        <v>0.7699114957323242</v>
      </c>
      <c r="W378" s="182">
        <f t="shared" si="93"/>
        <v>0.8</v>
      </c>
      <c r="X378" s="133">
        <f>'INFO Luz del Sur'!N326</f>
        <v>1</v>
      </c>
      <c r="Y378" s="135">
        <f t="shared" si="86"/>
        <v>0.8</v>
      </c>
    </row>
    <row r="379" spans="1:25" x14ac:dyDescent="0.25">
      <c r="A379" s="97">
        <f>'INFO Luz del Sur'!A327</f>
        <v>321</v>
      </c>
      <c r="B379" s="98" t="s">
        <v>8151</v>
      </c>
      <c r="C379" s="131" t="str">
        <f>'INFO Luz del Sur'!K327</f>
        <v>Poste</v>
      </c>
      <c r="D379" s="120" t="str">
        <f>'INFO Luz del Sur'!L327</f>
        <v>Concreto</v>
      </c>
      <c r="E379" s="131">
        <f>'INFO Luz del Sur'!J327</f>
        <v>16</v>
      </c>
      <c r="F379" s="131" t="str">
        <f>'INFO Luz del Sur'!H327</f>
        <v>22.9 KV</v>
      </c>
      <c r="G379" s="148" t="str">
        <f t="shared" si="84"/>
        <v>MT/AT</v>
      </c>
      <c r="H379" s="120" t="str">
        <f>'INFO Luz del Sur'!D327</f>
        <v>Chaclacayo</v>
      </c>
      <c r="I379" s="120" t="str">
        <f>'INFO Luz del Sur'!C327</f>
        <v>Lima</v>
      </c>
      <c r="J379" s="120" t="str">
        <f>'INFO Luz del Sur'!B327</f>
        <v>Lima</v>
      </c>
      <c r="K379" s="120">
        <f>'INFO Luz del Sur'!E327</f>
        <v>0</v>
      </c>
      <c r="L379" s="132" t="str">
        <f>'INFO Luz del Sur'!M327</f>
        <v>PPC28</v>
      </c>
      <c r="M379" s="120" t="str">
        <f>INDEX(RESUMEN!$D$17:$D$5475, MATCH(L379,RESUMEN!$C$17:$C$5475,0))</f>
        <v>POSTE DE CONCRETO ARMADO DE 17/400/165/420</v>
      </c>
      <c r="N379" s="95">
        <f>INDEX(RESUMEN!$G$17:$G$5475, MATCH(L379,RESUMEN!$C$17:$C$5475,0))</f>
        <v>607.52</v>
      </c>
      <c r="O379" s="133">
        <f t="shared" si="85"/>
        <v>0.84299999999999997</v>
      </c>
      <c r="P379" s="134">
        <f t="shared" si="87"/>
        <v>1119.6593599999999</v>
      </c>
      <c r="Q379" s="87">
        <v>0</v>
      </c>
      <c r="R379" s="133">
        <f t="shared" si="88"/>
        <v>0.13400000000000001</v>
      </c>
      <c r="S379" s="88">
        <f t="shared" si="89"/>
        <v>12.502862853333333</v>
      </c>
      <c r="T379" s="132">
        <f t="shared" si="90"/>
        <v>0.183</v>
      </c>
      <c r="U379" s="135">
        <f t="shared" si="91"/>
        <v>2.28802390216</v>
      </c>
      <c r="V379" s="88">
        <f t="shared" si="92"/>
        <v>0.7699114957323242</v>
      </c>
      <c r="W379" s="182">
        <f t="shared" si="93"/>
        <v>0.8</v>
      </c>
      <c r="X379" s="133">
        <f>'INFO Luz del Sur'!N327</f>
        <v>1</v>
      </c>
      <c r="Y379" s="135">
        <f t="shared" si="86"/>
        <v>0.8</v>
      </c>
    </row>
    <row r="380" spans="1:25" x14ac:dyDescent="0.25">
      <c r="A380" s="97">
        <f>'INFO Luz del Sur'!A328</f>
        <v>322</v>
      </c>
      <c r="B380" s="98" t="s">
        <v>8151</v>
      </c>
      <c r="C380" s="131" t="str">
        <f>'INFO Luz del Sur'!K328</f>
        <v>Poste</v>
      </c>
      <c r="D380" s="120" t="str">
        <f>'INFO Luz del Sur'!L328</f>
        <v>Concreto</v>
      </c>
      <c r="E380" s="131">
        <f>'INFO Luz del Sur'!J328</f>
        <v>16</v>
      </c>
      <c r="F380" s="131" t="str">
        <f>'INFO Luz del Sur'!H328</f>
        <v>22.9 KV</v>
      </c>
      <c r="G380" s="148" t="str">
        <f t="shared" ref="G380:G443" si="94">IF(F380="0.22 KV", "BT", "MT/AT")</f>
        <v>MT/AT</v>
      </c>
      <c r="H380" s="120" t="str">
        <f>'INFO Luz del Sur'!D328</f>
        <v>Chaclacayo</v>
      </c>
      <c r="I380" s="120" t="str">
        <f>'INFO Luz del Sur'!C328</f>
        <v>Lima</v>
      </c>
      <c r="J380" s="120" t="str">
        <f>'INFO Luz del Sur'!B328</f>
        <v>Lima</v>
      </c>
      <c r="K380" s="120">
        <f>'INFO Luz del Sur'!E328</f>
        <v>0</v>
      </c>
      <c r="L380" s="132" t="str">
        <f>'INFO Luz del Sur'!M328</f>
        <v>PPC28</v>
      </c>
      <c r="M380" s="120" t="str">
        <f>INDEX(RESUMEN!$D$17:$D$5475, MATCH(L380,RESUMEN!$C$17:$C$5475,0))</f>
        <v>POSTE DE CONCRETO ARMADO DE 17/400/165/420</v>
      </c>
      <c r="N380" s="95">
        <f>INDEX(RESUMEN!$G$17:$G$5475, MATCH(L380,RESUMEN!$C$17:$C$5475,0))</f>
        <v>607.52</v>
      </c>
      <c r="O380" s="133">
        <f t="shared" ref="O380:O443" si="95">IF(G380="BT", $O$2, $O$3)</f>
        <v>0.84299999999999997</v>
      </c>
      <c r="P380" s="134">
        <f t="shared" si="87"/>
        <v>1119.6593599999999</v>
      </c>
      <c r="Q380" s="87">
        <v>0</v>
      </c>
      <c r="R380" s="133">
        <f t="shared" si="88"/>
        <v>0.13400000000000001</v>
      </c>
      <c r="S380" s="88">
        <f t="shared" si="89"/>
        <v>12.502862853333333</v>
      </c>
      <c r="T380" s="132">
        <f t="shared" si="90"/>
        <v>0.183</v>
      </c>
      <c r="U380" s="135">
        <f t="shared" si="91"/>
        <v>2.28802390216</v>
      </c>
      <c r="V380" s="88">
        <f t="shared" si="92"/>
        <v>0.7699114957323242</v>
      </c>
      <c r="W380" s="182">
        <f t="shared" si="93"/>
        <v>0.8</v>
      </c>
      <c r="X380" s="133">
        <f>'INFO Luz del Sur'!N328</f>
        <v>1</v>
      </c>
      <c r="Y380" s="135">
        <f t="shared" ref="Y380:Y443" si="96">W380*X380</f>
        <v>0.8</v>
      </c>
    </row>
    <row r="381" spans="1:25" x14ac:dyDescent="0.25">
      <c r="A381" s="97">
        <f>'INFO Luz del Sur'!A329</f>
        <v>323</v>
      </c>
      <c r="B381" s="98" t="s">
        <v>8151</v>
      </c>
      <c r="C381" s="131" t="str">
        <f>'INFO Luz del Sur'!K329</f>
        <v>Poste</v>
      </c>
      <c r="D381" s="120" t="str">
        <f>'INFO Luz del Sur'!L329</f>
        <v>Concreto</v>
      </c>
      <c r="E381" s="131">
        <f>'INFO Luz del Sur'!J329</f>
        <v>16</v>
      </c>
      <c r="F381" s="131" t="str">
        <f>'INFO Luz del Sur'!H329</f>
        <v>22.9 KV</v>
      </c>
      <c r="G381" s="148" t="str">
        <f t="shared" si="94"/>
        <v>MT/AT</v>
      </c>
      <c r="H381" s="120" t="str">
        <f>'INFO Luz del Sur'!D329</f>
        <v>Chaclacayo</v>
      </c>
      <c r="I381" s="120" t="str">
        <f>'INFO Luz del Sur'!C329</f>
        <v>Lima</v>
      </c>
      <c r="J381" s="120" t="str">
        <f>'INFO Luz del Sur'!B329</f>
        <v>Lima</v>
      </c>
      <c r="K381" s="120">
        <f>'INFO Luz del Sur'!E329</f>
        <v>0</v>
      </c>
      <c r="L381" s="132" t="str">
        <f>'INFO Luz del Sur'!M329</f>
        <v>PPC28</v>
      </c>
      <c r="M381" s="120" t="str">
        <f>INDEX(RESUMEN!$D$17:$D$5475, MATCH(L381,RESUMEN!$C$17:$C$5475,0))</f>
        <v>POSTE DE CONCRETO ARMADO DE 17/400/165/420</v>
      </c>
      <c r="N381" s="95">
        <f>INDEX(RESUMEN!$G$17:$G$5475, MATCH(L381,RESUMEN!$C$17:$C$5475,0))</f>
        <v>607.52</v>
      </c>
      <c r="O381" s="133">
        <f t="shared" si="95"/>
        <v>0.84299999999999997</v>
      </c>
      <c r="P381" s="134">
        <f t="shared" si="87"/>
        <v>1119.6593599999999</v>
      </c>
      <c r="Q381" s="87">
        <v>0</v>
      </c>
      <c r="R381" s="133">
        <f t="shared" si="88"/>
        <v>0.13400000000000001</v>
      </c>
      <c r="S381" s="88">
        <f t="shared" si="89"/>
        <v>12.502862853333333</v>
      </c>
      <c r="T381" s="132">
        <f t="shared" si="90"/>
        <v>0.183</v>
      </c>
      <c r="U381" s="135">
        <f t="shared" si="91"/>
        <v>2.28802390216</v>
      </c>
      <c r="V381" s="88">
        <f t="shared" si="92"/>
        <v>0.7699114957323242</v>
      </c>
      <c r="W381" s="182">
        <f t="shared" si="93"/>
        <v>0.8</v>
      </c>
      <c r="X381" s="133">
        <f>'INFO Luz del Sur'!N329</f>
        <v>1</v>
      </c>
      <c r="Y381" s="135">
        <f t="shared" si="96"/>
        <v>0.8</v>
      </c>
    </row>
    <row r="382" spans="1:25" x14ac:dyDescent="0.25">
      <c r="A382" s="97">
        <f>'INFO Luz del Sur'!A330</f>
        <v>324</v>
      </c>
      <c r="B382" s="98" t="s">
        <v>8151</v>
      </c>
      <c r="C382" s="131" t="str">
        <f>'INFO Luz del Sur'!K330</f>
        <v>Poste</v>
      </c>
      <c r="D382" s="120" t="str">
        <f>'INFO Luz del Sur'!L330</f>
        <v>Concreto</v>
      </c>
      <c r="E382" s="131">
        <f>'INFO Luz del Sur'!J330</f>
        <v>16</v>
      </c>
      <c r="F382" s="131" t="str">
        <f>'INFO Luz del Sur'!H330</f>
        <v>22.9 KV</v>
      </c>
      <c r="G382" s="148" t="str">
        <f t="shared" si="94"/>
        <v>MT/AT</v>
      </c>
      <c r="H382" s="120" t="str">
        <f>'INFO Luz del Sur'!D330</f>
        <v>Chaclacayo</v>
      </c>
      <c r="I382" s="120" t="str">
        <f>'INFO Luz del Sur'!C330</f>
        <v>Lima</v>
      </c>
      <c r="J382" s="120" t="str">
        <f>'INFO Luz del Sur'!B330</f>
        <v>Lima</v>
      </c>
      <c r="K382" s="120">
        <f>'INFO Luz del Sur'!E330</f>
        <v>0</v>
      </c>
      <c r="L382" s="132" t="str">
        <f>'INFO Luz del Sur'!M330</f>
        <v>PPC28</v>
      </c>
      <c r="M382" s="120" t="str">
        <f>INDEX(RESUMEN!$D$17:$D$5475, MATCH(L382,RESUMEN!$C$17:$C$5475,0))</f>
        <v>POSTE DE CONCRETO ARMADO DE 17/400/165/420</v>
      </c>
      <c r="N382" s="95">
        <f>INDEX(RESUMEN!$G$17:$G$5475, MATCH(L382,RESUMEN!$C$17:$C$5475,0))</f>
        <v>607.52</v>
      </c>
      <c r="O382" s="133">
        <f t="shared" si="95"/>
        <v>0.84299999999999997</v>
      </c>
      <c r="P382" s="134">
        <f t="shared" si="87"/>
        <v>1119.6593599999999</v>
      </c>
      <c r="Q382" s="87">
        <v>0</v>
      </c>
      <c r="R382" s="133">
        <f t="shared" si="88"/>
        <v>0.13400000000000001</v>
      </c>
      <c r="S382" s="88">
        <f t="shared" si="89"/>
        <v>12.502862853333333</v>
      </c>
      <c r="T382" s="132">
        <f t="shared" si="90"/>
        <v>0.183</v>
      </c>
      <c r="U382" s="135">
        <f t="shared" si="91"/>
        <v>2.28802390216</v>
      </c>
      <c r="V382" s="88">
        <f t="shared" si="92"/>
        <v>0.7699114957323242</v>
      </c>
      <c r="W382" s="182">
        <f t="shared" si="93"/>
        <v>0.8</v>
      </c>
      <c r="X382" s="133">
        <f>'INFO Luz del Sur'!N330</f>
        <v>1</v>
      </c>
      <c r="Y382" s="135">
        <f t="shared" si="96"/>
        <v>0.8</v>
      </c>
    </row>
    <row r="383" spans="1:25" x14ac:dyDescent="0.25">
      <c r="A383" s="97">
        <f>'INFO Luz del Sur'!A331</f>
        <v>325</v>
      </c>
      <c r="B383" s="98" t="s">
        <v>8151</v>
      </c>
      <c r="C383" s="131" t="str">
        <f>'INFO Luz del Sur'!K331</f>
        <v>Poste</v>
      </c>
      <c r="D383" s="120" t="str">
        <f>'INFO Luz del Sur'!L331</f>
        <v>Concreto</v>
      </c>
      <c r="E383" s="131">
        <f>'INFO Luz del Sur'!J331</f>
        <v>16</v>
      </c>
      <c r="F383" s="131" t="str">
        <f>'INFO Luz del Sur'!H331</f>
        <v>22.9 KV</v>
      </c>
      <c r="G383" s="148" t="str">
        <f t="shared" si="94"/>
        <v>MT/AT</v>
      </c>
      <c r="H383" s="120" t="str">
        <f>'INFO Luz del Sur'!D331</f>
        <v>Chaclacayo</v>
      </c>
      <c r="I383" s="120" t="str">
        <f>'INFO Luz del Sur'!C331</f>
        <v>Lima</v>
      </c>
      <c r="J383" s="120" t="str">
        <f>'INFO Luz del Sur'!B331</f>
        <v>Lima</v>
      </c>
      <c r="K383" s="120">
        <f>'INFO Luz del Sur'!E331</f>
        <v>0</v>
      </c>
      <c r="L383" s="132" t="str">
        <f>'INFO Luz del Sur'!M331</f>
        <v>PPC28</v>
      </c>
      <c r="M383" s="120" t="str">
        <f>INDEX(RESUMEN!$D$17:$D$5475, MATCH(L383,RESUMEN!$C$17:$C$5475,0))</f>
        <v>POSTE DE CONCRETO ARMADO DE 17/400/165/420</v>
      </c>
      <c r="N383" s="95">
        <f>INDEX(RESUMEN!$G$17:$G$5475, MATCH(L383,RESUMEN!$C$17:$C$5475,0))</f>
        <v>607.52</v>
      </c>
      <c r="O383" s="133">
        <f t="shared" si="95"/>
        <v>0.84299999999999997</v>
      </c>
      <c r="P383" s="134">
        <f t="shared" si="87"/>
        <v>1119.6593599999999</v>
      </c>
      <c r="Q383" s="87">
        <v>0</v>
      </c>
      <c r="R383" s="133">
        <f t="shared" si="88"/>
        <v>0.13400000000000001</v>
      </c>
      <c r="S383" s="88">
        <f t="shared" si="89"/>
        <v>12.502862853333333</v>
      </c>
      <c r="T383" s="132">
        <f t="shared" si="90"/>
        <v>0.183</v>
      </c>
      <c r="U383" s="135">
        <f t="shared" si="91"/>
        <v>2.28802390216</v>
      </c>
      <c r="V383" s="88">
        <f t="shared" si="92"/>
        <v>0.7699114957323242</v>
      </c>
      <c r="W383" s="182">
        <f t="shared" si="93"/>
        <v>0.8</v>
      </c>
      <c r="X383" s="133">
        <f>'INFO Luz del Sur'!N331</f>
        <v>1</v>
      </c>
      <c r="Y383" s="135">
        <f t="shared" si="96"/>
        <v>0.8</v>
      </c>
    </row>
    <row r="384" spans="1:25" x14ac:dyDescent="0.25">
      <c r="A384" s="97">
        <f>'INFO Luz del Sur'!A332</f>
        <v>326</v>
      </c>
      <c r="B384" s="98" t="s">
        <v>8151</v>
      </c>
      <c r="C384" s="131" t="str">
        <f>'INFO Luz del Sur'!K332</f>
        <v>Poste</v>
      </c>
      <c r="D384" s="120" t="str">
        <f>'INFO Luz del Sur'!L332</f>
        <v>Concreto</v>
      </c>
      <c r="E384" s="131">
        <f>'INFO Luz del Sur'!J332</f>
        <v>16</v>
      </c>
      <c r="F384" s="131" t="str">
        <f>'INFO Luz del Sur'!H332</f>
        <v>22.9 KV</v>
      </c>
      <c r="G384" s="148" t="str">
        <f t="shared" si="94"/>
        <v>MT/AT</v>
      </c>
      <c r="H384" s="120" t="str">
        <f>'INFO Luz del Sur'!D332</f>
        <v>Chaclacayo</v>
      </c>
      <c r="I384" s="120" t="str">
        <f>'INFO Luz del Sur'!C332</f>
        <v>Lima</v>
      </c>
      <c r="J384" s="120" t="str">
        <f>'INFO Luz del Sur'!B332</f>
        <v>Lima</v>
      </c>
      <c r="K384" s="120">
        <f>'INFO Luz del Sur'!E332</f>
        <v>0</v>
      </c>
      <c r="L384" s="132" t="str">
        <f>'INFO Luz del Sur'!M332</f>
        <v>PPC28</v>
      </c>
      <c r="M384" s="120" t="str">
        <f>INDEX(RESUMEN!$D$17:$D$5475, MATCH(L384,RESUMEN!$C$17:$C$5475,0))</f>
        <v>POSTE DE CONCRETO ARMADO DE 17/400/165/420</v>
      </c>
      <c r="N384" s="95">
        <f>INDEX(RESUMEN!$G$17:$G$5475, MATCH(L384,RESUMEN!$C$17:$C$5475,0))</f>
        <v>607.52</v>
      </c>
      <c r="O384" s="133">
        <f t="shared" si="95"/>
        <v>0.84299999999999997</v>
      </c>
      <c r="P384" s="134">
        <f t="shared" si="87"/>
        <v>1119.6593599999999</v>
      </c>
      <c r="Q384" s="87">
        <v>0</v>
      </c>
      <c r="R384" s="133">
        <f t="shared" si="88"/>
        <v>0.13400000000000001</v>
      </c>
      <c r="S384" s="88">
        <f t="shared" si="89"/>
        <v>12.502862853333333</v>
      </c>
      <c r="T384" s="132">
        <f t="shared" si="90"/>
        <v>0.183</v>
      </c>
      <c r="U384" s="135">
        <f t="shared" si="91"/>
        <v>2.28802390216</v>
      </c>
      <c r="V384" s="88">
        <f t="shared" si="92"/>
        <v>0.7699114957323242</v>
      </c>
      <c r="W384" s="182">
        <f t="shared" si="93"/>
        <v>0.8</v>
      </c>
      <c r="X384" s="133">
        <f>'INFO Luz del Sur'!N332</f>
        <v>1</v>
      </c>
      <c r="Y384" s="135">
        <f t="shared" si="96"/>
        <v>0.8</v>
      </c>
    </row>
    <row r="385" spans="1:25" x14ac:dyDescent="0.25">
      <c r="A385" s="97">
        <f>'INFO Luz del Sur'!A333</f>
        <v>327</v>
      </c>
      <c r="B385" s="98" t="s">
        <v>8151</v>
      </c>
      <c r="C385" s="131" t="str">
        <f>'INFO Luz del Sur'!K333</f>
        <v>Poste</v>
      </c>
      <c r="D385" s="120" t="str">
        <f>'INFO Luz del Sur'!L333</f>
        <v>Concreto</v>
      </c>
      <c r="E385" s="131">
        <f>'INFO Luz del Sur'!J333</f>
        <v>16</v>
      </c>
      <c r="F385" s="131" t="str">
        <f>'INFO Luz del Sur'!H333</f>
        <v>22.9 KV</v>
      </c>
      <c r="G385" s="148" t="str">
        <f t="shared" si="94"/>
        <v>MT/AT</v>
      </c>
      <c r="H385" s="120" t="str">
        <f>'INFO Luz del Sur'!D333</f>
        <v>Chaclacayo</v>
      </c>
      <c r="I385" s="120" t="str">
        <f>'INFO Luz del Sur'!C333</f>
        <v>Lima</v>
      </c>
      <c r="J385" s="120" t="str">
        <f>'INFO Luz del Sur'!B333</f>
        <v>Lima</v>
      </c>
      <c r="K385" s="120">
        <f>'INFO Luz del Sur'!E333</f>
        <v>0</v>
      </c>
      <c r="L385" s="132" t="str">
        <f>'INFO Luz del Sur'!M333</f>
        <v>PPC28</v>
      </c>
      <c r="M385" s="120" t="str">
        <f>INDEX(RESUMEN!$D$17:$D$5475, MATCH(L385,RESUMEN!$C$17:$C$5475,0))</f>
        <v>POSTE DE CONCRETO ARMADO DE 17/400/165/420</v>
      </c>
      <c r="N385" s="95">
        <f>INDEX(RESUMEN!$G$17:$G$5475, MATCH(L385,RESUMEN!$C$17:$C$5475,0))</f>
        <v>607.52</v>
      </c>
      <c r="O385" s="133">
        <f t="shared" si="95"/>
        <v>0.84299999999999997</v>
      </c>
      <c r="P385" s="134">
        <f t="shared" si="87"/>
        <v>1119.6593599999999</v>
      </c>
      <c r="Q385" s="87">
        <v>0</v>
      </c>
      <c r="R385" s="133">
        <f t="shared" si="88"/>
        <v>0.13400000000000001</v>
      </c>
      <c r="S385" s="88">
        <f t="shared" si="89"/>
        <v>12.502862853333333</v>
      </c>
      <c r="T385" s="132">
        <f t="shared" si="90"/>
        <v>0.183</v>
      </c>
      <c r="U385" s="135">
        <f t="shared" si="91"/>
        <v>2.28802390216</v>
      </c>
      <c r="V385" s="88">
        <f t="shared" si="92"/>
        <v>0.7699114957323242</v>
      </c>
      <c r="W385" s="182">
        <f t="shared" si="93"/>
        <v>0.8</v>
      </c>
      <c r="X385" s="133">
        <f>'INFO Luz del Sur'!N333</f>
        <v>1</v>
      </c>
      <c r="Y385" s="135">
        <f t="shared" si="96"/>
        <v>0.8</v>
      </c>
    </row>
    <row r="386" spans="1:25" x14ac:dyDescent="0.25">
      <c r="A386" s="97">
        <f>'INFO Luz del Sur'!A334</f>
        <v>328</v>
      </c>
      <c r="B386" s="98" t="s">
        <v>8151</v>
      </c>
      <c r="C386" s="131" t="str">
        <f>'INFO Luz del Sur'!K334</f>
        <v>Poste</v>
      </c>
      <c r="D386" s="120" t="str">
        <f>'INFO Luz del Sur'!L334</f>
        <v>Concreto</v>
      </c>
      <c r="E386" s="131">
        <f>'INFO Luz del Sur'!J334</f>
        <v>16</v>
      </c>
      <c r="F386" s="131" t="str">
        <f>'INFO Luz del Sur'!H334</f>
        <v>22.9 KV</v>
      </c>
      <c r="G386" s="148" t="str">
        <f t="shared" si="94"/>
        <v>MT/AT</v>
      </c>
      <c r="H386" s="120" t="str">
        <f>'INFO Luz del Sur'!D334</f>
        <v>Chaclacayo</v>
      </c>
      <c r="I386" s="120" t="str">
        <f>'INFO Luz del Sur'!C334</f>
        <v>Lima</v>
      </c>
      <c r="J386" s="120" t="str">
        <f>'INFO Luz del Sur'!B334</f>
        <v>Lima</v>
      </c>
      <c r="K386" s="120">
        <f>'INFO Luz del Sur'!E334</f>
        <v>0</v>
      </c>
      <c r="L386" s="132" t="str">
        <f>'INFO Luz del Sur'!M334</f>
        <v>PPC28</v>
      </c>
      <c r="M386" s="120" t="str">
        <f>INDEX(RESUMEN!$D$17:$D$5475, MATCH(L386,RESUMEN!$C$17:$C$5475,0))</f>
        <v>POSTE DE CONCRETO ARMADO DE 17/400/165/420</v>
      </c>
      <c r="N386" s="95">
        <f>INDEX(RESUMEN!$G$17:$G$5475, MATCH(L386,RESUMEN!$C$17:$C$5475,0))</f>
        <v>607.52</v>
      </c>
      <c r="O386" s="133">
        <f t="shared" si="95"/>
        <v>0.84299999999999997</v>
      </c>
      <c r="P386" s="134">
        <f t="shared" si="87"/>
        <v>1119.6593599999999</v>
      </c>
      <c r="Q386" s="87">
        <v>0</v>
      </c>
      <c r="R386" s="133">
        <f t="shared" si="88"/>
        <v>0.13400000000000001</v>
      </c>
      <c r="S386" s="88">
        <f t="shared" si="89"/>
        <v>12.502862853333333</v>
      </c>
      <c r="T386" s="132">
        <f t="shared" si="90"/>
        <v>0.183</v>
      </c>
      <c r="U386" s="135">
        <f t="shared" si="91"/>
        <v>2.28802390216</v>
      </c>
      <c r="V386" s="88">
        <f t="shared" si="92"/>
        <v>0.7699114957323242</v>
      </c>
      <c r="W386" s="182">
        <f t="shared" si="93"/>
        <v>0.8</v>
      </c>
      <c r="X386" s="133">
        <f>'INFO Luz del Sur'!N334</f>
        <v>1</v>
      </c>
      <c r="Y386" s="135">
        <f t="shared" si="96"/>
        <v>0.8</v>
      </c>
    </row>
    <row r="387" spans="1:25" x14ac:dyDescent="0.25">
      <c r="A387" s="97">
        <f>'INFO Luz del Sur'!A335</f>
        <v>329</v>
      </c>
      <c r="B387" s="98" t="s">
        <v>8151</v>
      </c>
      <c r="C387" s="131" t="str">
        <f>'INFO Luz del Sur'!K335</f>
        <v>Poste</v>
      </c>
      <c r="D387" s="120" t="str">
        <f>'INFO Luz del Sur'!L335</f>
        <v>Concreto</v>
      </c>
      <c r="E387" s="131">
        <f>'INFO Luz del Sur'!J335</f>
        <v>16</v>
      </c>
      <c r="F387" s="131" t="str">
        <f>'INFO Luz del Sur'!H335</f>
        <v>22.9 KV</v>
      </c>
      <c r="G387" s="148" t="str">
        <f t="shared" si="94"/>
        <v>MT/AT</v>
      </c>
      <c r="H387" s="120" t="str">
        <f>'INFO Luz del Sur'!D335</f>
        <v>Chaclacayo</v>
      </c>
      <c r="I387" s="120" t="str">
        <f>'INFO Luz del Sur'!C335</f>
        <v>Lima</v>
      </c>
      <c r="J387" s="120" t="str">
        <f>'INFO Luz del Sur'!B335</f>
        <v>Lima</v>
      </c>
      <c r="K387" s="120">
        <f>'INFO Luz del Sur'!E335</f>
        <v>0</v>
      </c>
      <c r="L387" s="132" t="str">
        <f>'INFO Luz del Sur'!M335</f>
        <v>PPC28</v>
      </c>
      <c r="M387" s="120" t="str">
        <f>INDEX(RESUMEN!$D$17:$D$5475, MATCH(L387,RESUMEN!$C$17:$C$5475,0))</f>
        <v>POSTE DE CONCRETO ARMADO DE 17/400/165/420</v>
      </c>
      <c r="N387" s="95">
        <f>INDEX(RESUMEN!$G$17:$G$5475, MATCH(L387,RESUMEN!$C$17:$C$5475,0))</f>
        <v>607.52</v>
      </c>
      <c r="O387" s="133">
        <f t="shared" si="95"/>
        <v>0.84299999999999997</v>
      </c>
      <c r="P387" s="134">
        <f t="shared" si="87"/>
        <v>1119.6593599999999</v>
      </c>
      <c r="Q387" s="87">
        <v>0</v>
      </c>
      <c r="R387" s="133">
        <f t="shared" si="88"/>
        <v>0.13400000000000001</v>
      </c>
      <c r="S387" s="88">
        <f t="shared" si="89"/>
        <v>12.502862853333333</v>
      </c>
      <c r="T387" s="132">
        <f t="shared" si="90"/>
        <v>0.183</v>
      </c>
      <c r="U387" s="135">
        <f t="shared" si="91"/>
        <v>2.28802390216</v>
      </c>
      <c r="V387" s="88">
        <f t="shared" si="92"/>
        <v>0.7699114957323242</v>
      </c>
      <c r="W387" s="182">
        <f t="shared" si="93"/>
        <v>0.8</v>
      </c>
      <c r="X387" s="133">
        <f>'INFO Luz del Sur'!N335</f>
        <v>1</v>
      </c>
      <c r="Y387" s="135">
        <f t="shared" si="96"/>
        <v>0.8</v>
      </c>
    </row>
    <row r="388" spans="1:25" x14ac:dyDescent="0.25">
      <c r="A388" s="97">
        <f>'INFO Luz del Sur'!A336</f>
        <v>330</v>
      </c>
      <c r="B388" s="98" t="s">
        <v>8151</v>
      </c>
      <c r="C388" s="131" t="str">
        <f>'INFO Luz del Sur'!K336</f>
        <v>Poste</v>
      </c>
      <c r="D388" s="120" t="str">
        <f>'INFO Luz del Sur'!L336</f>
        <v>Concreto</v>
      </c>
      <c r="E388" s="131">
        <f>'INFO Luz del Sur'!J336</f>
        <v>16</v>
      </c>
      <c r="F388" s="131" t="str">
        <f>'INFO Luz del Sur'!H336</f>
        <v>22.9 KV</v>
      </c>
      <c r="G388" s="148" t="str">
        <f t="shared" si="94"/>
        <v>MT/AT</v>
      </c>
      <c r="H388" s="120" t="str">
        <f>'INFO Luz del Sur'!D336</f>
        <v>Chaclacayo</v>
      </c>
      <c r="I388" s="120" t="str">
        <f>'INFO Luz del Sur'!C336</f>
        <v>Lima</v>
      </c>
      <c r="J388" s="120" t="str">
        <f>'INFO Luz del Sur'!B336</f>
        <v>Lima</v>
      </c>
      <c r="K388" s="120">
        <f>'INFO Luz del Sur'!E336</f>
        <v>0</v>
      </c>
      <c r="L388" s="132" t="str">
        <f>'INFO Luz del Sur'!M336</f>
        <v>PPC28</v>
      </c>
      <c r="M388" s="120" t="str">
        <f>INDEX(RESUMEN!$D$17:$D$5475, MATCH(L388,RESUMEN!$C$17:$C$5475,0))</f>
        <v>POSTE DE CONCRETO ARMADO DE 17/400/165/420</v>
      </c>
      <c r="N388" s="95">
        <f>INDEX(RESUMEN!$G$17:$G$5475, MATCH(L388,RESUMEN!$C$17:$C$5475,0))</f>
        <v>607.52</v>
      </c>
      <c r="O388" s="133">
        <f t="shared" si="95"/>
        <v>0.84299999999999997</v>
      </c>
      <c r="P388" s="134">
        <f t="shared" si="87"/>
        <v>1119.6593599999999</v>
      </c>
      <c r="Q388" s="87">
        <v>0</v>
      </c>
      <c r="R388" s="133">
        <f t="shared" si="88"/>
        <v>0.13400000000000001</v>
      </c>
      <c r="S388" s="88">
        <f t="shared" si="89"/>
        <v>12.502862853333333</v>
      </c>
      <c r="T388" s="132">
        <f t="shared" si="90"/>
        <v>0.183</v>
      </c>
      <c r="U388" s="135">
        <f t="shared" si="91"/>
        <v>2.28802390216</v>
      </c>
      <c r="V388" s="88">
        <f t="shared" si="92"/>
        <v>0.7699114957323242</v>
      </c>
      <c r="W388" s="182">
        <f t="shared" si="93"/>
        <v>0.8</v>
      </c>
      <c r="X388" s="133">
        <f>'INFO Luz del Sur'!N336</f>
        <v>1</v>
      </c>
      <c r="Y388" s="135">
        <f t="shared" si="96"/>
        <v>0.8</v>
      </c>
    </row>
    <row r="389" spans="1:25" x14ac:dyDescent="0.25">
      <c r="A389" s="97">
        <f>'INFO Luz del Sur'!A337</f>
        <v>331</v>
      </c>
      <c r="B389" s="98" t="s">
        <v>8151</v>
      </c>
      <c r="C389" s="131" t="str">
        <f>'INFO Luz del Sur'!K337</f>
        <v>Poste</v>
      </c>
      <c r="D389" s="120" t="str">
        <f>'INFO Luz del Sur'!L337</f>
        <v>Concreto</v>
      </c>
      <c r="E389" s="131">
        <f>'INFO Luz del Sur'!J337</f>
        <v>16</v>
      </c>
      <c r="F389" s="131" t="str">
        <f>'INFO Luz del Sur'!H337</f>
        <v>22.9 KV</v>
      </c>
      <c r="G389" s="148" t="str">
        <f t="shared" si="94"/>
        <v>MT/AT</v>
      </c>
      <c r="H389" s="120" t="str">
        <f>'INFO Luz del Sur'!D337</f>
        <v>Chaclacayo</v>
      </c>
      <c r="I389" s="120" t="str">
        <f>'INFO Luz del Sur'!C337</f>
        <v>Lima</v>
      </c>
      <c r="J389" s="120" t="str">
        <f>'INFO Luz del Sur'!B337</f>
        <v>Lima</v>
      </c>
      <c r="K389" s="120">
        <f>'INFO Luz del Sur'!E337</f>
        <v>0</v>
      </c>
      <c r="L389" s="132" t="str">
        <f>'INFO Luz del Sur'!M337</f>
        <v>PPC28</v>
      </c>
      <c r="M389" s="120" t="str">
        <f>INDEX(RESUMEN!$D$17:$D$5475, MATCH(L389,RESUMEN!$C$17:$C$5475,0))</f>
        <v>POSTE DE CONCRETO ARMADO DE 17/400/165/420</v>
      </c>
      <c r="N389" s="95">
        <f>INDEX(RESUMEN!$G$17:$G$5475, MATCH(L389,RESUMEN!$C$17:$C$5475,0))</f>
        <v>607.52</v>
      </c>
      <c r="O389" s="133">
        <f t="shared" si="95"/>
        <v>0.84299999999999997</v>
      </c>
      <c r="P389" s="134">
        <f t="shared" si="87"/>
        <v>1119.6593599999999</v>
      </c>
      <c r="Q389" s="87">
        <v>0</v>
      </c>
      <c r="R389" s="133">
        <f t="shared" si="88"/>
        <v>0.13400000000000001</v>
      </c>
      <c r="S389" s="88">
        <f t="shared" si="89"/>
        <v>12.502862853333333</v>
      </c>
      <c r="T389" s="132">
        <f t="shared" si="90"/>
        <v>0.183</v>
      </c>
      <c r="U389" s="135">
        <f t="shared" si="91"/>
        <v>2.28802390216</v>
      </c>
      <c r="V389" s="88">
        <f t="shared" si="92"/>
        <v>0.7699114957323242</v>
      </c>
      <c r="W389" s="182">
        <f t="shared" si="93"/>
        <v>0.8</v>
      </c>
      <c r="X389" s="133">
        <f>'INFO Luz del Sur'!N337</f>
        <v>1</v>
      </c>
      <c r="Y389" s="135">
        <f t="shared" si="96"/>
        <v>0.8</v>
      </c>
    </row>
    <row r="390" spans="1:25" x14ac:dyDescent="0.25">
      <c r="A390" s="97">
        <f>'INFO Luz del Sur'!A338</f>
        <v>332</v>
      </c>
      <c r="B390" s="98" t="s">
        <v>8151</v>
      </c>
      <c r="C390" s="131" t="str">
        <f>'INFO Luz del Sur'!K338</f>
        <v>Poste</v>
      </c>
      <c r="D390" s="120" t="str">
        <f>'INFO Luz del Sur'!L338</f>
        <v>Concreto</v>
      </c>
      <c r="E390" s="131">
        <f>'INFO Luz del Sur'!J338</f>
        <v>16</v>
      </c>
      <c r="F390" s="131" t="str">
        <f>'INFO Luz del Sur'!H338</f>
        <v>22.9 KV</v>
      </c>
      <c r="G390" s="148" t="str">
        <f t="shared" si="94"/>
        <v>MT/AT</v>
      </c>
      <c r="H390" s="120" t="str">
        <f>'INFO Luz del Sur'!D338</f>
        <v>Chaclacayo</v>
      </c>
      <c r="I390" s="120" t="str">
        <f>'INFO Luz del Sur'!C338</f>
        <v>Lima</v>
      </c>
      <c r="J390" s="120" t="str">
        <f>'INFO Luz del Sur'!B338</f>
        <v>Lima</v>
      </c>
      <c r="K390" s="120">
        <f>'INFO Luz del Sur'!E338</f>
        <v>0</v>
      </c>
      <c r="L390" s="132" t="str">
        <f>'INFO Luz del Sur'!M338</f>
        <v>PPC28</v>
      </c>
      <c r="M390" s="120" t="str">
        <f>INDEX(RESUMEN!$D$17:$D$5475, MATCH(L390,RESUMEN!$C$17:$C$5475,0))</f>
        <v>POSTE DE CONCRETO ARMADO DE 17/400/165/420</v>
      </c>
      <c r="N390" s="95">
        <f>INDEX(RESUMEN!$G$17:$G$5475, MATCH(L390,RESUMEN!$C$17:$C$5475,0))</f>
        <v>607.52</v>
      </c>
      <c r="O390" s="133">
        <f t="shared" si="95"/>
        <v>0.84299999999999997</v>
      </c>
      <c r="P390" s="134">
        <f t="shared" si="87"/>
        <v>1119.6593599999999</v>
      </c>
      <c r="Q390" s="87">
        <v>0</v>
      </c>
      <c r="R390" s="133">
        <f t="shared" si="88"/>
        <v>0.13400000000000001</v>
      </c>
      <c r="S390" s="88">
        <f t="shared" si="89"/>
        <v>12.502862853333333</v>
      </c>
      <c r="T390" s="132">
        <f t="shared" si="90"/>
        <v>0.183</v>
      </c>
      <c r="U390" s="135">
        <f t="shared" si="91"/>
        <v>2.28802390216</v>
      </c>
      <c r="V390" s="88">
        <f t="shared" si="92"/>
        <v>0.7699114957323242</v>
      </c>
      <c r="W390" s="182">
        <f t="shared" si="93"/>
        <v>0.8</v>
      </c>
      <c r="X390" s="133">
        <f>'INFO Luz del Sur'!N338</f>
        <v>1</v>
      </c>
      <c r="Y390" s="135">
        <f t="shared" si="96"/>
        <v>0.8</v>
      </c>
    </row>
    <row r="391" spans="1:25" x14ac:dyDescent="0.25">
      <c r="A391" s="97">
        <f>'INFO Luz del Sur'!A339</f>
        <v>333</v>
      </c>
      <c r="B391" s="98" t="s">
        <v>8151</v>
      </c>
      <c r="C391" s="131" t="str">
        <f>'INFO Luz del Sur'!K339</f>
        <v>Poste</v>
      </c>
      <c r="D391" s="120" t="str">
        <f>'INFO Luz del Sur'!L339</f>
        <v>Concreto</v>
      </c>
      <c r="E391" s="131">
        <f>'INFO Luz del Sur'!J339</f>
        <v>16</v>
      </c>
      <c r="F391" s="131" t="str">
        <f>'INFO Luz del Sur'!H339</f>
        <v>22.9 KV</v>
      </c>
      <c r="G391" s="148" t="str">
        <f t="shared" si="94"/>
        <v>MT/AT</v>
      </c>
      <c r="H391" s="120" t="str">
        <f>'INFO Luz del Sur'!D339</f>
        <v>Chaclacayo</v>
      </c>
      <c r="I391" s="120" t="str">
        <f>'INFO Luz del Sur'!C339</f>
        <v>Lima</v>
      </c>
      <c r="J391" s="120" t="str">
        <f>'INFO Luz del Sur'!B339</f>
        <v>Lima</v>
      </c>
      <c r="K391" s="120">
        <f>'INFO Luz del Sur'!E339</f>
        <v>0</v>
      </c>
      <c r="L391" s="132" t="str">
        <f>'INFO Luz del Sur'!M339</f>
        <v>PPC28</v>
      </c>
      <c r="M391" s="120" t="str">
        <f>INDEX(RESUMEN!$D$17:$D$5475, MATCH(L391,RESUMEN!$C$17:$C$5475,0))</f>
        <v>POSTE DE CONCRETO ARMADO DE 17/400/165/420</v>
      </c>
      <c r="N391" s="95">
        <f>INDEX(RESUMEN!$G$17:$G$5475, MATCH(L391,RESUMEN!$C$17:$C$5475,0))</f>
        <v>607.52</v>
      </c>
      <c r="O391" s="133">
        <f t="shared" si="95"/>
        <v>0.84299999999999997</v>
      </c>
      <c r="P391" s="134">
        <f t="shared" si="87"/>
        <v>1119.6593599999999</v>
      </c>
      <c r="Q391" s="87">
        <v>0</v>
      </c>
      <c r="R391" s="133">
        <f t="shared" si="88"/>
        <v>0.13400000000000001</v>
      </c>
      <c r="S391" s="88">
        <f t="shared" si="89"/>
        <v>12.502862853333333</v>
      </c>
      <c r="T391" s="132">
        <f t="shared" si="90"/>
        <v>0.183</v>
      </c>
      <c r="U391" s="135">
        <f t="shared" si="91"/>
        <v>2.28802390216</v>
      </c>
      <c r="V391" s="88">
        <f t="shared" si="92"/>
        <v>0.7699114957323242</v>
      </c>
      <c r="W391" s="182">
        <f t="shared" si="93"/>
        <v>0.8</v>
      </c>
      <c r="X391" s="133">
        <f>'INFO Luz del Sur'!N339</f>
        <v>1</v>
      </c>
      <c r="Y391" s="135">
        <f t="shared" si="96"/>
        <v>0.8</v>
      </c>
    </row>
    <row r="392" spans="1:25" x14ac:dyDescent="0.25">
      <c r="A392" s="97">
        <f>'INFO Luz del Sur'!A340</f>
        <v>334</v>
      </c>
      <c r="B392" s="98" t="s">
        <v>8151</v>
      </c>
      <c r="C392" s="131" t="str">
        <f>'INFO Luz del Sur'!K340</f>
        <v>Poste</v>
      </c>
      <c r="D392" s="120" t="str">
        <f>'INFO Luz del Sur'!L340</f>
        <v>Concreto</v>
      </c>
      <c r="E392" s="131">
        <f>'INFO Luz del Sur'!J340</f>
        <v>16</v>
      </c>
      <c r="F392" s="131" t="str">
        <f>'INFO Luz del Sur'!H340</f>
        <v>22.9 KV</v>
      </c>
      <c r="G392" s="148" t="str">
        <f t="shared" si="94"/>
        <v>MT/AT</v>
      </c>
      <c r="H392" s="120" t="str">
        <f>'INFO Luz del Sur'!D340</f>
        <v>Chaclacayo</v>
      </c>
      <c r="I392" s="120" t="str">
        <f>'INFO Luz del Sur'!C340</f>
        <v>Lima</v>
      </c>
      <c r="J392" s="120" t="str">
        <f>'INFO Luz del Sur'!B340</f>
        <v>Lima</v>
      </c>
      <c r="K392" s="120">
        <f>'INFO Luz del Sur'!E340</f>
        <v>0</v>
      </c>
      <c r="L392" s="132" t="str">
        <f>'INFO Luz del Sur'!M340</f>
        <v>PPC28</v>
      </c>
      <c r="M392" s="120" t="str">
        <f>INDEX(RESUMEN!$D$17:$D$5475, MATCH(L392,RESUMEN!$C$17:$C$5475,0))</f>
        <v>POSTE DE CONCRETO ARMADO DE 17/400/165/420</v>
      </c>
      <c r="N392" s="95">
        <f>INDEX(RESUMEN!$G$17:$G$5475, MATCH(L392,RESUMEN!$C$17:$C$5475,0))</f>
        <v>607.52</v>
      </c>
      <c r="O392" s="133">
        <f t="shared" si="95"/>
        <v>0.84299999999999997</v>
      </c>
      <c r="P392" s="134">
        <f t="shared" si="87"/>
        <v>1119.6593599999999</v>
      </c>
      <c r="Q392" s="87">
        <v>0</v>
      </c>
      <c r="R392" s="133">
        <f t="shared" si="88"/>
        <v>0.13400000000000001</v>
      </c>
      <c r="S392" s="88">
        <f t="shared" si="89"/>
        <v>12.502862853333333</v>
      </c>
      <c r="T392" s="132">
        <f t="shared" si="90"/>
        <v>0.183</v>
      </c>
      <c r="U392" s="135">
        <f t="shared" si="91"/>
        <v>2.28802390216</v>
      </c>
      <c r="V392" s="88">
        <f t="shared" si="92"/>
        <v>0.7699114957323242</v>
      </c>
      <c r="W392" s="182">
        <f t="shared" si="93"/>
        <v>0.8</v>
      </c>
      <c r="X392" s="133">
        <f>'INFO Luz del Sur'!N340</f>
        <v>1</v>
      </c>
      <c r="Y392" s="135">
        <f t="shared" si="96"/>
        <v>0.8</v>
      </c>
    </row>
    <row r="393" spans="1:25" x14ac:dyDescent="0.25">
      <c r="A393" s="97">
        <f>'INFO Luz del Sur'!A341</f>
        <v>335</v>
      </c>
      <c r="B393" s="98" t="s">
        <v>8151</v>
      </c>
      <c r="C393" s="131" t="str">
        <f>'INFO Luz del Sur'!K341</f>
        <v>Poste</v>
      </c>
      <c r="D393" s="120" t="str">
        <f>'INFO Luz del Sur'!L341</f>
        <v>Concreto</v>
      </c>
      <c r="E393" s="131">
        <f>'INFO Luz del Sur'!J341</f>
        <v>16</v>
      </c>
      <c r="F393" s="131" t="str">
        <f>'INFO Luz del Sur'!H341</f>
        <v>22.9 KV</v>
      </c>
      <c r="G393" s="148" t="str">
        <f t="shared" si="94"/>
        <v>MT/AT</v>
      </c>
      <c r="H393" s="120" t="str">
        <f>'INFO Luz del Sur'!D341</f>
        <v>Chaclacayo</v>
      </c>
      <c r="I393" s="120" t="str">
        <f>'INFO Luz del Sur'!C341</f>
        <v>Lima</v>
      </c>
      <c r="J393" s="120" t="str">
        <f>'INFO Luz del Sur'!B341</f>
        <v>Lima</v>
      </c>
      <c r="K393" s="120">
        <f>'INFO Luz del Sur'!E341</f>
        <v>0</v>
      </c>
      <c r="L393" s="132" t="str">
        <f>'INFO Luz del Sur'!M341</f>
        <v>PPC28</v>
      </c>
      <c r="M393" s="120" t="str">
        <f>INDEX(RESUMEN!$D$17:$D$5475, MATCH(L393,RESUMEN!$C$17:$C$5475,0))</f>
        <v>POSTE DE CONCRETO ARMADO DE 17/400/165/420</v>
      </c>
      <c r="N393" s="95">
        <f>INDEX(RESUMEN!$G$17:$G$5475, MATCH(L393,RESUMEN!$C$17:$C$5475,0))</f>
        <v>607.52</v>
      </c>
      <c r="O393" s="133">
        <f t="shared" si="95"/>
        <v>0.84299999999999997</v>
      </c>
      <c r="P393" s="134">
        <f t="shared" si="87"/>
        <v>1119.6593599999999</v>
      </c>
      <c r="Q393" s="87">
        <v>0</v>
      </c>
      <c r="R393" s="133">
        <f t="shared" si="88"/>
        <v>0.13400000000000001</v>
      </c>
      <c r="S393" s="88">
        <f t="shared" si="89"/>
        <v>12.502862853333333</v>
      </c>
      <c r="T393" s="132">
        <f t="shared" si="90"/>
        <v>0.183</v>
      </c>
      <c r="U393" s="135">
        <f t="shared" si="91"/>
        <v>2.28802390216</v>
      </c>
      <c r="V393" s="88">
        <f t="shared" si="92"/>
        <v>0.7699114957323242</v>
      </c>
      <c r="W393" s="182">
        <f t="shared" si="93"/>
        <v>0.8</v>
      </c>
      <c r="X393" s="133">
        <f>'INFO Luz del Sur'!N341</f>
        <v>1</v>
      </c>
      <c r="Y393" s="135">
        <f t="shared" si="96"/>
        <v>0.8</v>
      </c>
    </row>
    <row r="394" spans="1:25" x14ac:dyDescent="0.25">
      <c r="A394" s="97">
        <f>'INFO Luz del Sur'!A342</f>
        <v>336</v>
      </c>
      <c r="B394" s="98" t="s">
        <v>8151</v>
      </c>
      <c r="C394" s="131" t="str">
        <f>'INFO Luz del Sur'!K342</f>
        <v>Poste</v>
      </c>
      <c r="D394" s="120" t="str">
        <f>'INFO Luz del Sur'!L342</f>
        <v>Concreto</v>
      </c>
      <c r="E394" s="131">
        <f>'INFO Luz del Sur'!J342</f>
        <v>16</v>
      </c>
      <c r="F394" s="131" t="str">
        <f>'INFO Luz del Sur'!H342</f>
        <v>22.9 KV</v>
      </c>
      <c r="G394" s="148" t="str">
        <f t="shared" si="94"/>
        <v>MT/AT</v>
      </c>
      <c r="H394" s="120" t="str">
        <f>'INFO Luz del Sur'!D342</f>
        <v>Chaclacayo</v>
      </c>
      <c r="I394" s="120" t="str">
        <f>'INFO Luz del Sur'!C342</f>
        <v>Lima</v>
      </c>
      <c r="J394" s="120" t="str">
        <f>'INFO Luz del Sur'!B342</f>
        <v>Lima</v>
      </c>
      <c r="K394" s="120">
        <f>'INFO Luz del Sur'!E342</f>
        <v>0</v>
      </c>
      <c r="L394" s="132" t="str">
        <f>'INFO Luz del Sur'!M342</f>
        <v>PPC28</v>
      </c>
      <c r="M394" s="120" t="str">
        <f>INDEX(RESUMEN!$D$17:$D$5475, MATCH(L394,RESUMEN!$C$17:$C$5475,0))</f>
        <v>POSTE DE CONCRETO ARMADO DE 17/400/165/420</v>
      </c>
      <c r="N394" s="95">
        <f>INDEX(RESUMEN!$G$17:$G$5475, MATCH(L394,RESUMEN!$C$17:$C$5475,0))</f>
        <v>607.52</v>
      </c>
      <c r="O394" s="133">
        <f t="shared" si="95"/>
        <v>0.84299999999999997</v>
      </c>
      <c r="P394" s="134">
        <f t="shared" ref="P394:P457" si="97">N394*(O394+1)</f>
        <v>1119.6593599999999</v>
      </c>
      <c r="Q394" s="87">
        <v>0</v>
      </c>
      <c r="R394" s="133">
        <f t="shared" si="88"/>
        <v>0.13400000000000001</v>
      </c>
      <c r="S394" s="88">
        <f t="shared" si="89"/>
        <v>12.502862853333333</v>
      </c>
      <c r="T394" s="132">
        <f t="shared" si="90"/>
        <v>0.183</v>
      </c>
      <c r="U394" s="135">
        <f t="shared" si="91"/>
        <v>2.28802390216</v>
      </c>
      <c r="V394" s="88">
        <f t="shared" si="92"/>
        <v>0.7699114957323242</v>
      </c>
      <c r="W394" s="182">
        <f t="shared" si="93"/>
        <v>0.8</v>
      </c>
      <c r="X394" s="133">
        <f>'INFO Luz del Sur'!N342</f>
        <v>1</v>
      </c>
      <c r="Y394" s="135">
        <f t="shared" si="96"/>
        <v>0.8</v>
      </c>
    </row>
    <row r="395" spans="1:25" x14ac:dyDescent="0.25">
      <c r="A395" s="97">
        <f>'INFO Luz del Sur'!A343</f>
        <v>337</v>
      </c>
      <c r="B395" s="98" t="s">
        <v>8151</v>
      </c>
      <c r="C395" s="131" t="str">
        <f>'INFO Luz del Sur'!K343</f>
        <v>Poste</v>
      </c>
      <c r="D395" s="120" t="str">
        <f>'INFO Luz del Sur'!L343</f>
        <v>Concreto</v>
      </c>
      <c r="E395" s="131">
        <f>'INFO Luz del Sur'!J343</f>
        <v>16</v>
      </c>
      <c r="F395" s="131" t="str">
        <f>'INFO Luz del Sur'!H343</f>
        <v>22.9 KV</v>
      </c>
      <c r="G395" s="148" t="str">
        <f t="shared" si="94"/>
        <v>MT/AT</v>
      </c>
      <c r="H395" s="120" t="str">
        <f>'INFO Luz del Sur'!D343</f>
        <v>Chaclacayo</v>
      </c>
      <c r="I395" s="120" t="str">
        <f>'INFO Luz del Sur'!C343</f>
        <v>Lima</v>
      </c>
      <c r="J395" s="120" t="str">
        <f>'INFO Luz del Sur'!B343</f>
        <v>Lima</v>
      </c>
      <c r="K395" s="120">
        <f>'INFO Luz del Sur'!E343</f>
        <v>0</v>
      </c>
      <c r="L395" s="132" t="str">
        <f>'INFO Luz del Sur'!M343</f>
        <v>PPC28</v>
      </c>
      <c r="M395" s="120" t="str">
        <f>INDEX(RESUMEN!$D$17:$D$5475, MATCH(L395,RESUMEN!$C$17:$C$5475,0))</f>
        <v>POSTE DE CONCRETO ARMADO DE 17/400/165/420</v>
      </c>
      <c r="N395" s="95">
        <f>INDEX(RESUMEN!$G$17:$G$5475, MATCH(L395,RESUMEN!$C$17:$C$5475,0))</f>
        <v>607.52</v>
      </c>
      <c r="O395" s="133">
        <f t="shared" si="95"/>
        <v>0.84299999999999997</v>
      </c>
      <c r="P395" s="134">
        <f t="shared" si="97"/>
        <v>1119.6593599999999</v>
      </c>
      <c r="Q395" s="87">
        <v>0</v>
      </c>
      <c r="R395" s="133">
        <f t="shared" ref="R395:R458" si="98">IF(G395="BT", ($R$2), ($R$3))</f>
        <v>0.13400000000000001</v>
      </c>
      <c r="S395" s="88">
        <f t="shared" ref="S395:S458" si="99">(P395*R395)/12</f>
        <v>12.502862853333333</v>
      </c>
      <c r="T395" s="132">
        <f t="shared" ref="T395:T458" si="100">IF(G395="BT", ($T$2), ($T$3))</f>
        <v>0.183</v>
      </c>
      <c r="U395" s="135">
        <f t="shared" ref="U395:U458" si="101">S395*T395</f>
        <v>2.28802390216</v>
      </c>
      <c r="V395" s="88">
        <f t="shared" ref="V395:V458" si="102">(U395*(1/3)*(1+$X$2))+Q395</f>
        <v>0.7699114957323242</v>
      </c>
      <c r="W395" s="182">
        <f t="shared" ref="W395:W458" si="103">ROUND(V395,1)</f>
        <v>0.8</v>
      </c>
      <c r="X395" s="133">
        <f>'INFO Luz del Sur'!N343</f>
        <v>1</v>
      </c>
      <c r="Y395" s="135">
        <f t="shared" si="96"/>
        <v>0.8</v>
      </c>
    </row>
    <row r="396" spans="1:25" x14ac:dyDescent="0.25">
      <c r="A396" s="97">
        <f>'INFO Luz del Sur'!A344</f>
        <v>338</v>
      </c>
      <c r="B396" s="98" t="s">
        <v>8151</v>
      </c>
      <c r="C396" s="131" t="str">
        <f>'INFO Luz del Sur'!K344</f>
        <v>Poste</v>
      </c>
      <c r="D396" s="120" t="str">
        <f>'INFO Luz del Sur'!L344</f>
        <v>Concreto</v>
      </c>
      <c r="E396" s="131">
        <f>'INFO Luz del Sur'!J344</f>
        <v>16</v>
      </c>
      <c r="F396" s="131" t="str">
        <f>'INFO Luz del Sur'!H344</f>
        <v>22.9 KV</v>
      </c>
      <c r="G396" s="148" t="str">
        <f t="shared" si="94"/>
        <v>MT/AT</v>
      </c>
      <c r="H396" s="120" t="str">
        <f>'INFO Luz del Sur'!D344</f>
        <v>Chaclacayo</v>
      </c>
      <c r="I396" s="120" t="str">
        <f>'INFO Luz del Sur'!C344</f>
        <v>Lima</v>
      </c>
      <c r="J396" s="120" t="str">
        <f>'INFO Luz del Sur'!B344</f>
        <v>Lima</v>
      </c>
      <c r="K396" s="120">
        <f>'INFO Luz del Sur'!E344</f>
        <v>0</v>
      </c>
      <c r="L396" s="132" t="str">
        <f>'INFO Luz del Sur'!M344</f>
        <v>PPC28</v>
      </c>
      <c r="M396" s="120" t="str">
        <f>INDEX(RESUMEN!$D$17:$D$5475, MATCH(L396,RESUMEN!$C$17:$C$5475,0))</f>
        <v>POSTE DE CONCRETO ARMADO DE 17/400/165/420</v>
      </c>
      <c r="N396" s="95">
        <f>INDEX(RESUMEN!$G$17:$G$5475, MATCH(L396,RESUMEN!$C$17:$C$5475,0))</f>
        <v>607.52</v>
      </c>
      <c r="O396" s="133">
        <f t="shared" si="95"/>
        <v>0.84299999999999997</v>
      </c>
      <c r="P396" s="134">
        <f t="shared" si="97"/>
        <v>1119.6593599999999</v>
      </c>
      <c r="Q396" s="87">
        <v>0</v>
      </c>
      <c r="R396" s="133">
        <f t="shared" si="98"/>
        <v>0.13400000000000001</v>
      </c>
      <c r="S396" s="88">
        <f t="shared" si="99"/>
        <v>12.502862853333333</v>
      </c>
      <c r="T396" s="132">
        <f t="shared" si="100"/>
        <v>0.183</v>
      </c>
      <c r="U396" s="135">
        <f t="shared" si="101"/>
        <v>2.28802390216</v>
      </c>
      <c r="V396" s="88">
        <f t="shared" si="102"/>
        <v>0.7699114957323242</v>
      </c>
      <c r="W396" s="182">
        <f t="shared" si="103"/>
        <v>0.8</v>
      </c>
      <c r="X396" s="133">
        <f>'INFO Luz del Sur'!N344</f>
        <v>1</v>
      </c>
      <c r="Y396" s="135">
        <f t="shared" si="96"/>
        <v>0.8</v>
      </c>
    </row>
    <row r="397" spans="1:25" x14ac:dyDescent="0.25">
      <c r="A397" s="97">
        <f>'INFO Luz del Sur'!A345</f>
        <v>339</v>
      </c>
      <c r="B397" s="98" t="s">
        <v>8151</v>
      </c>
      <c r="C397" s="131" t="str">
        <f>'INFO Luz del Sur'!K345</f>
        <v>Poste</v>
      </c>
      <c r="D397" s="120" t="str">
        <f>'INFO Luz del Sur'!L345</f>
        <v>Concreto</v>
      </c>
      <c r="E397" s="131">
        <f>'INFO Luz del Sur'!J345</f>
        <v>16</v>
      </c>
      <c r="F397" s="131" t="str">
        <f>'INFO Luz del Sur'!H345</f>
        <v>22.9 KV</v>
      </c>
      <c r="G397" s="148" t="str">
        <f t="shared" si="94"/>
        <v>MT/AT</v>
      </c>
      <c r="H397" s="120" t="str">
        <f>'INFO Luz del Sur'!D345</f>
        <v>Chaclacayo</v>
      </c>
      <c r="I397" s="120" t="str">
        <f>'INFO Luz del Sur'!C345</f>
        <v>Lima</v>
      </c>
      <c r="J397" s="120" t="str">
        <f>'INFO Luz del Sur'!B345</f>
        <v>Lima</v>
      </c>
      <c r="K397" s="120">
        <f>'INFO Luz del Sur'!E345</f>
        <v>0</v>
      </c>
      <c r="L397" s="132" t="str">
        <f>'INFO Luz del Sur'!M345</f>
        <v>PPC28</v>
      </c>
      <c r="M397" s="120" t="str">
        <f>INDEX(RESUMEN!$D$17:$D$5475, MATCH(L397,RESUMEN!$C$17:$C$5475,0))</f>
        <v>POSTE DE CONCRETO ARMADO DE 17/400/165/420</v>
      </c>
      <c r="N397" s="95">
        <f>INDEX(RESUMEN!$G$17:$G$5475, MATCH(L397,RESUMEN!$C$17:$C$5475,0))</f>
        <v>607.52</v>
      </c>
      <c r="O397" s="133">
        <f t="shared" si="95"/>
        <v>0.84299999999999997</v>
      </c>
      <c r="P397" s="134">
        <f t="shared" si="97"/>
        <v>1119.6593599999999</v>
      </c>
      <c r="Q397" s="87">
        <v>0</v>
      </c>
      <c r="R397" s="133">
        <f t="shared" si="98"/>
        <v>0.13400000000000001</v>
      </c>
      <c r="S397" s="88">
        <f t="shared" si="99"/>
        <v>12.502862853333333</v>
      </c>
      <c r="T397" s="132">
        <f t="shared" si="100"/>
        <v>0.183</v>
      </c>
      <c r="U397" s="135">
        <f t="shared" si="101"/>
        <v>2.28802390216</v>
      </c>
      <c r="V397" s="88">
        <f t="shared" si="102"/>
        <v>0.7699114957323242</v>
      </c>
      <c r="W397" s="182">
        <f t="shared" si="103"/>
        <v>0.8</v>
      </c>
      <c r="X397" s="133">
        <f>'INFO Luz del Sur'!N345</f>
        <v>1</v>
      </c>
      <c r="Y397" s="135">
        <f t="shared" si="96"/>
        <v>0.8</v>
      </c>
    </row>
    <row r="398" spans="1:25" x14ac:dyDescent="0.25">
      <c r="A398" s="97">
        <f>'INFO Luz del Sur'!A346</f>
        <v>340</v>
      </c>
      <c r="B398" s="98" t="s">
        <v>8151</v>
      </c>
      <c r="C398" s="131" t="str">
        <f>'INFO Luz del Sur'!K346</f>
        <v>Poste</v>
      </c>
      <c r="D398" s="120" t="str">
        <f>'INFO Luz del Sur'!L346</f>
        <v>Concreto</v>
      </c>
      <c r="E398" s="131">
        <f>'INFO Luz del Sur'!J346</f>
        <v>16</v>
      </c>
      <c r="F398" s="131" t="str">
        <f>'INFO Luz del Sur'!H346</f>
        <v>22.9 KV</v>
      </c>
      <c r="G398" s="148" t="str">
        <f t="shared" si="94"/>
        <v>MT/AT</v>
      </c>
      <c r="H398" s="120" t="str">
        <f>'INFO Luz del Sur'!D346</f>
        <v>Chaclacayo</v>
      </c>
      <c r="I398" s="120" t="str">
        <f>'INFO Luz del Sur'!C346</f>
        <v>Lima</v>
      </c>
      <c r="J398" s="120" t="str">
        <f>'INFO Luz del Sur'!B346</f>
        <v>Lima</v>
      </c>
      <c r="K398" s="120">
        <f>'INFO Luz del Sur'!E346</f>
        <v>0</v>
      </c>
      <c r="L398" s="132" t="str">
        <f>'INFO Luz del Sur'!M346</f>
        <v>PPC28</v>
      </c>
      <c r="M398" s="120" t="str">
        <f>INDEX(RESUMEN!$D$17:$D$5475, MATCH(L398,RESUMEN!$C$17:$C$5475,0))</f>
        <v>POSTE DE CONCRETO ARMADO DE 17/400/165/420</v>
      </c>
      <c r="N398" s="95">
        <f>INDEX(RESUMEN!$G$17:$G$5475, MATCH(L398,RESUMEN!$C$17:$C$5475,0))</f>
        <v>607.52</v>
      </c>
      <c r="O398" s="133">
        <f t="shared" si="95"/>
        <v>0.84299999999999997</v>
      </c>
      <c r="P398" s="134">
        <f t="shared" si="97"/>
        <v>1119.6593599999999</v>
      </c>
      <c r="Q398" s="87">
        <v>0</v>
      </c>
      <c r="R398" s="133">
        <f t="shared" si="98"/>
        <v>0.13400000000000001</v>
      </c>
      <c r="S398" s="88">
        <f t="shared" si="99"/>
        <v>12.502862853333333</v>
      </c>
      <c r="T398" s="132">
        <f t="shared" si="100"/>
        <v>0.183</v>
      </c>
      <c r="U398" s="135">
        <f t="shared" si="101"/>
        <v>2.28802390216</v>
      </c>
      <c r="V398" s="88">
        <f t="shared" si="102"/>
        <v>0.7699114957323242</v>
      </c>
      <c r="W398" s="182">
        <f t="shared" si="103"/>
        <v>0.8</v>
      </c>
      <c r="X398" s="133">
        <f>'INFO Luz del Sur'!N346</f>
        <v>1</v>
      </c>
      <c r="Y398" s="135">
        <f t="shared" si="96"/>
        <v>0.8</v>
      </c>
    </row>
    <row r="399" spans="1:25" x14ac:dyDescent="0.25">
      <c r="A399" s="97">
        <f>'INFO Luz del Sur'!A347</f>
        <v>341</v>
      </c>
      <c r="B399" s="98" t="s">
        <v>8151</v>
      </c>
      <c r="C399" s="131" t="str">
        <f>'INFO Luz del Sur'!K347</f>
        <v>Poste</v>
      </c>
      <c r="D399" s="120" t="str">
        <f>'INFO Luz del Sur'!L347</f>
        <v>Concreto</v>
      </c>
      <c r="E399" s="131">
        <f>'INFO Luz del Sur'!J347</f>
        <v>16</v>
      </c>
      <c r="F399" s="131" t="str">
        <f>'INFO Luz del Sur'!H347</f>
        <v>22.9 KV</v>
      </c>
      <c r="G399" s="148" t="str">
        <f t="shared" si="94"/>
        <v>MT/AT</v>
      </c>
      <c r="H399" s="120" t="str">
        <f>'INFO Luz del Sur'!D347</f>
        <v>Chaclacayo</v>
      </c>
      <c r="I399" s="120" t="str">
        <f>'INFO Luz del Sur'!C347</f>
        <v>Lima</v>
      </c>
      <c r="J399" s="120" t="str">
        <f>'INFO Luz del Sur'!B347</f>
        <v>Lima</v>
      </c>
      <c r="K399" s="120">
        <f>'INFO Luz del Sur'!E347</f>
        <v>0</v>
      </c>
      <c r="L399" s="132" t="str">
        <f>'INFO Luz del Sur'!M347</f>
        <v>PPC28</v>
      </c>
      <c r="M399" s="120" t="str">
        <f>INDEX(RESUMEN!$D$17:$D$5475, MATCH(L399,RESUMEN!$C$17:$C$5475,0))</f>
        <v>POSTE DE CONCRETO ARMADO DE 17/400/165/420</v>
      </c>
      <c r="N399" s="95">
        <f>INDEX(RESUMEN!$G$17:$G$5475, MATCH(L399,RESUMEN!$C$17:$C$5475,0))</f>
        <v>607.52</v>
      </c>
      <c r="O399" s="133">
        <f t="shared" si="95"/>
        <v>0.84299999999999997</v>
      </c>
      <c r="P399" s="134">
        <f t="shared" si="97"/>
        <v>1119.6593599999999</v>
      </c>
      <c r="Q399" s="87">
        <v>0</v>
      </c>
      <c r="R399" s="133">
        <f t="shared" si="98"/>
        <v>0.13400000000000001</v>
      </c>
      <c r="S399" s="88">
        <f t="shared" si="99"/>
        <v>12.502862853333333</v>
      </c>
      <c r="T399" s="132">
        <f t="shared" si="100"/>
        <v>0.183</v>
      </c>
      <c r="U399" s="135">
        <f t="shared" si="101"/>
        <v>2.28802390216</v>
      </c>
      <c r="V399" s="88">
        <f t="shared" si="102"/>
        <v>0.7699114957323242</v>
      </c>
      <c r="W399" s="182">
        <f t="shared" si="103"/>
        <v>0.8</v>
      </c>
      <c r="X399" s="133">
        <f>'INFO Luz del Sur'!N347</f>
        <v>1</v>
      </c>
      <c r="Y399" s="135">
        <f t="shared" si="96"/>
        <v>0.8</v>
      </c>
    </row>
    <row r="400" spans="1:25" x14ac:dyDescent="0.25">
      <c r="A400" s="97">
        <f>'INFO Luz del Sur'!A348</f>
        <v>342</v>
      </c>
      <c r="B400" s="98" t="s">
        <v>8151</v>
      </c>
      <c r="C400" s="131" t="str">
        <f>'INFO Luz del Sur'!K348</f>
        <v>Poste</v>
      </c>
      <c r="D400" s="120" t="str">
        <f>'INFO Luz del Sur'!L348</f>
        <v>Concreto</v>
      </c>
      <c r="E400" s="131">
        <f>'INFO Luz del Sur'!J348</f>
        <v>16</v>
      </c>
      <c r="F400" s="131" t="str">
        <f>'INFO Luz del Sur'!H348</f>
        <v>22.9 KV</v>
      </c>
      <c r="G400" s="148" t="str">
        <f t="shared" si="94"/>
        <v>MT/AT</v>
      </c>
      <c r="H400" s="120" t="str">
        <f>'INFO Luz del Sur'!D348</f>
        <v>Chaclacayo</v>
      </c>
      <c r="I400" s="120" t="str">
        <f>'INFO Luz del Sur'!C348</f>
        <v>Lima</v>
      </c>
      <c r="J400" s="120" t="str">
        <f>'INFO Luz del Sur'!B348</f>
        <v>Lima</v>
      </c>
      <c r="K400" s="120">
        <f>'INFO Luz del Sur'!E348</f>
        <v>0</v>
      </c>
      <c r="L400" s="132" t="str">
        <f>'INFO Luz del Sur'!M348</f>
        <v>PPC28</v>
      </c>
      <c r="M400" s="120" t="str">
        <f>INDEX(RESUMEN!$D$17:$D$5475, MATCH(L400,RESUMEN!$C$17:$C$5475,0))</f>
        <v>POSTE DE CONCRETO ARMADO DE 17/400/165/420</v>
      </c>
      <c r="N400" s="95">
        <f>INDEX(RESUMEN!$G$17:$G$5475, MATCH(L400,RESUMEN!$C$17:$C$5475,0))</f>
        <v>607.52</v>
      </c>
      <c r="O400" s="133">
        <f t="shared" si="95"/>
        <v>0.84299999999999997</v>
      </c>
      <c r="P400" s="134">
        <f t="shared" si="97"/>
        <v>1119.6593599999999</v>
      </c>
      <c r="Q400" s="87">
        <v>0</v>
      </c>
      <c r="R400" s="133">
        <f t="shared" si="98"/>
        <v>0.13400000000000001</v>
      </c>
      <c r="S400" s="88">
        <f t="shared" si="99"/>
        <v>12.502862853333333</v>
      </c>
      <c r="T400" s="132">
        <f t="shared" si="100"/>
        <v>0.183</v>
      </c>
      <c r="U400" s="135">
        <f t="shared" si="101"/>
        <v>2.28802390216</v>
      </c>
      <c r="V400" s="88">
        <f t="shared" si="102"/>
        <v>0.7699114957323242</v>
      </c>
      <c r="W400" s="182">
        <f t="shared" si="103"/>
        <v>0.8</v>
      </c>
      <c r="X400" s="133">
        <f>'INFO Luz del Sur'!N348</f>
        <v>1</v>
      </c>
      <c r="Y400" s="135">
        <f t="shared" si="96"/>
        <v>0.8</v>
      </c>
    </row>
    <row r="401" spans="1:25" x14ac:dyDescent="0.25">
      <c r="A401" s="97">
        <f>'INFO Luz del Sur'!A349</f>
        <v>343</v>
      </c>
      <c r="B401" s="98" t="s">
        <v>8151</v>
      </c>
      <c r="C401" s="131" t="str">
        <f>'INFO Luz del Sur'!K349</f>
        <v>Poste</v>
      </c>
      <c r="D401" s="120" t="str">
        <f>'INFO Luz del Sur'!L349</f>
        <v>Concreto</v>
      </c>
      <c r="E401" s="131">
        <f>'INFO Luz del Sur'!J349</f>
        <v>16</v>
      </c>
      <c r="F401" s="131" t="str">
        <f>'INFO Luz del Sur'!H349</f>
        <v>22.9 KV</v>
      </c>
      <c r="G401" s="148" t="str">
        <f t="shared" si="94"/>
        <v>MT/AT</v>
      </c>
      <c r="H401" s="120" t="str">
        <f>'INFO Luz del Sur'!D349</f>
        <v>Chaclacayo</v>
      </c>
      <c r="I401" s="120" t="str">
        <f>'INFO Luz del Sur'!C349</f>
        <v>Lima</v>
      </c>
      <c r="J401" s="120" t="str">
        <f>'INFO Luz del Sur'!B349</f>
        <v>Lima</v>
      </c>
      <c r="K401" s="120">
        <f>'INFO Luz del Sur'!E349</f>
        <v>0</v>
      </c>
      <c r="L401" s="132" t="str">
        <f>'INFO Luz del Sur'!M349</f>
        <v>PPC28</v>
      </c>
      <c r="M401" s="120" t="str">
        <f>INDEX(RESUMEN!$D$17:$D$5475, MATCH(L401,RESUMEN!$C$17:$C$5475,0))</f>
        <v>POSTE DE CONCRETO ARMADO DE 17/400/165/420</v>
      </c>
      <c r="N401" s="95">
        <f>INDEX(RESUMEN!$G$17:$G$5475, MATCH(L401,RESUMEN!$C$17:$C$5475,0))</f>
        <v>607.52</v>
      </c>
      <c r="O401" s="133">
        <f t="shared" si="95"/>
        <v>0.84299999999999997</v>
      </c>
      <c r="P401" s="134">
        <f t="shared" si="97"/>
        <v>1119.6593599999999</v>
      </c>
      <c r="Q401" s="87">
        <v>0</v>
      </c>
      <c r="R401" s="133">
        <f t="shared" si="98"/>
        <v>0.13400000000000001</v>
      </c>
      <c r="S401" s="88">
        <f t="shared" si="99"/>
        <v>12.502862853333333</v>
      </c>
      <c r="T401" s="132">
        <f t="shared" si="100"/>
        <v>0.183</v>
      </c>
      <c r="U401" s="135">
        <f t="shared" si="101"/>
        <v>2.28802390216</v>
      </c>
      <c r="V401" s="88">
        <f t="shared" si="102"/>
        <v>0.7699114957323242</v>
      </c>
      <c r="W401" s="182">
        <f t="shared" si="103"/>
        <v>0.8</v>
      </c>
      <c r="X401" s="133">
        <f>'INFO Luz del Sur'!N349</f>
        <v>1</v>
      </c>
      <c r="Y401" s="135">
        <f t="shared" si="96"/>
        <v>0.8</v>
      </c>
    </row>
    <row r="402" spans="1:25" x14ac:dyDescent="0.25">
      <c r="A402" s="97">
        <f>'INFO Luz del Sur'!A350</f>
        <v>344</v>
      </c>
      <c r="B402" s="98" t="s">
        <v>8151</v>
      </c>
      <c r="C402" s="131" t="str">
        <f>'INFO Luz del Sur'!K350</f>
        <v>Poste</v>
      </c>
      <c r="D402" s="120" t="str">
        <f>'INFO Luz del Sur'!L350</f>
        <v>Concreto</v>
      </c>
      <c r="E402" s="131">
        <f>'INFO Luz del Sur'!J350</f>
        <v>16</v>
      </c>
      <c r="F402" s="131" t="str">
        <f>'INFO Luz del Sur'!H350</f>
        <v>22.9 KV</v>
      </c>
      <c r="G402" s="148" t="str">
        <f t="shared" si="94"/>
        <v>MT/AT</v>
      </c>
      <c r="H402" s="120" t="str">
        <f>'INFO Luz del Sur'!D350</f>
        <v>Chaclacayo</v>
      </c>
      <c r="I402" s="120" t="str">
        <f>'INFO Luz del Sur'!C350</f>
        <v>Lima</v>
      </c>
      <c r="J402" s="120" t="str">
        <f>'INFO Luz del Sur'!B350</f>
        <v>Lima</v>
      </c>
      <c r="K402" s="120">
        <f>'INFO Luz del Sur'!E350</f>
        <v>0</v>
      </c>
      <c r="L402" s="132" t="str">
        <f>'INFO Luz del Sur'!M350</f>
        <v>PPC28</v>
      </c>
      <c r="M402" s="120" t="str">
        <f>INDEX(RESUMEN!$D$17:$D$5475, MATCH(L402,RESUMEN!$C$17:$C$5475,0))</f>
        <v>POSTE DE CONCRETO ARMADO DE 17/400/165/420</v>
      </c>
      <c r="N402" s="95">
        <f>INDEX(RESUMEN!$G$17:$G$5475, MATCH(L402,RESUMEN!$C$17:$C$5475,0))</f>
        <v>607.52</v>
      </c>
      <c r="O402" s="133">
        <f t="shared" si="95"/>
        <v>0.84299999999999997</v>
      </c>
      <c r="P402" s="134">
        <f t="shared" si="97"/>
        <v>1119.6593599999999</v>
      </c>
      <c r="Q402" s="87">
        <v>0</v>
      </c>
      <c r="R402" s="133">
        <f t="shared" si="98"/>
        <v>0.13400000000000001</v>
      </c>
      <c r="S402" s="88">
        <f t="shared" si="99"/>
        <v>12.502862853333333</v>
      </c>
      <c r="T402" s="132">
        <f t="shared" si="100"/>
        <v>0.183</v>
      </c>
      <c r="U402" s="135">
        <f t="shared" si="101"/>
        <v>2.28802390216</v>
      </c>
      <c r="V402" s="88">
        <f t="shared" si="102"/>
        <v>0.7699114957323242</v>
      </c>
      <c r="W402" s="182">
        <f t="shared" si="103"/>
        <v>0.8</v>
      </c>
      <c r="X402" s="133">
        <f>'INFO Luz del Sur'!N350</f>
        <v>1</v>
      </c>
      <c r="Y402" s="135">
        <f t="shared" si="96"/>
        <v>0.8</v>
      </c>
    </row>
    <row r="403" spans="1:25" x14ac:dyDescent="0.25">
      <c r="A403" s="97">
        <f>'INFO Luz del Sur'!A351</f>
        <v>345</v>
      </c>
      <c r="B403" s="98" t="s">
        <v>8151</v>
      </c>
      <c r="C403" s="131" t="str">
        <f>'INFO Luz del Sur'!K351</f>
        <v>Poste</v>
      </c>
      <c r="D403" s="120" t="str">
        <f>'INFO Luz del Sur'!L351</f>
        <v>Concreto</v>
      </c>
      <c r="E403" s="131">
        <f>'INFO Luz del Sur'!J351</f>
        <v>16</v>
      </c>
      <c r="F403" s="131" t="str">
        <f>'INFO Luz del Sur'!H351</f>
        <v>22.9 KV</v>
      </c>
      <c r="G403" s="148" t="str">
        <f t="shared" si="94"/>
        <v>MT/AT</v>
      </c>
      <c r="H403" s="120" t="str">
        <f>'INFO Luz del Sur'!D351</f>
        <v>Chaclacayo</v>
      </c>
      <c r="I403" s="120" t="str">
        <f>'INFO Luz del Sur'!C351</f>
        <v>Lima</v>
      </c>
      <c r="J403" s="120" t="str">
        <f>'INFO Luz del Sur'!B351</f>
        <v>Lima</v>
      </c>
      <c r="K403" s="120">
        <f>'INFO Luz del Sur'!E351</f>
        <v>0</v>
      </c>
      <c r="L403" s="132" t="str">
        <f>'INFO Luz del Sur'!M351</f>
        <v>PPC28</v>
      </c>
      <c r="M403" s="120" t="str">
        <f>INDEX(RESUMEN!$D$17:$D$5475, MATCH(L403,RESUMEN!$C$17:$C$5475,0))</f>
        <v>POSTE DE CONCRETO ARMADO DE 17/400/165/420</v>
      </c>
      <c r="N403" s="95">
        <f>INDEX(RESUMEN!$G$17:$G$5475, MATCH(L403,RESUMEN!$C$17:$C$5475,0))</f>
        <v>607.52</v>
      </c>
      <c r="O403" s="133">
        <f t="shared" si="95"/>
        <v>0.84299999999999997</v>
      </c>
      <c r="P403" s="134">
        <f t="shared" si="97"/>
        <v>1119.6593599999999</v>
      </c>
      <c r="Q403" s="87">
        <v>0</v>
      </c>
      <c r="R403" s="133">
        <f t="shared" si="98"/>
        <v>0.13400000000000001</v>
      </c>
      <c r="S403" s="88">
        <f t="shared" si="99"/>
        <v>12.502862853333333</v>
      </c>
      <c r="T403" s="132">
        <f t="shared" si="100"/>
        <v>0.183</v>
      </c>
      <c r="U403" s="135">
        <f t="shared" si="101"/>
        <v>2.28802390216</v>
      </c>
      <c r="V403" s="88">
        <f t="shared" si="102"/>
        <v>0.7699114957323242</v>
      </c>
      <c r="W403" s="182">
        <f t="shared" si="103"/>
        <v>0.8</v>
      </c>
      <c r="X403" s="133">
        <f>'INFO Luz del Sur'!N351</f>
        <v>1</v>
      </c>
      <c r="Y403" s="135">
        <f t="shared" si="96"/>
        <v>0.8</v>
      </c>
    </row>
    <row r="404" spans="1:25" x14ac:dyDescent="0.25">
      <c r="A404" s="97">
        <f>'INFO Luz del Sur'!A352</f>
        <v>346</v>
      </c>
      <c r="B404" s="98" t="s">
        <v>8151</v>
      </c>
      <c r="C404" s="131" t="str">
        <f>'INFO Luz del Sur'!K352</f>
        <v>Poste</v>
      </c>
      <c r="D404" s="120" t="str">
        <f>'INFO Luz del Sur'!L352</f>
        <v>Concreto</v>
      </c>
      <c r="E404" s="131">
        <f>'INFO Luz del Sur'!J352</f>
        <v>16</v>
      </c>
      <c r="F404" s="131" t="str">
        <f>'INFO Luz del Sur'!H352</f>
        <v>22.9 KV</v>
      </c>
      <c r="G404" s="148" t="str">
        <f t="shared" si="94"/>
        <v>MT/AT</v>
      </c>
      <c r="H404" s="120" t="str">
        <f>'INFO Luz del Sur'!D352</f>
        <v>Chaclacayo</v>
      </c>
      <c r="I404" s="120" t="str">
        <f>'INFO Luz del Sur'!C352</f>
        <v>Lima</v>
      </c>
      <c r="J404" s="120" t="str">
        <f>'INFO Luz del Sur'!B352</f>
        <v>Lima</v>
      </c>
      <c r="K404" s="120">
        <f>'INFO Luz del Sur'!E352</f>
        <v>0</v>
      </c>
      <c r="L404" s="132" t="str">
        <f>'INFO Luz del Sur'!M352</f>
        <v>PPC28</v>
      </c>
      <c r="M404" s="120" t="str">
        <f>INDEX(RESUMEN!$D$17:$D$5475, MATCH(L404,RESUMEN!$C$17:$C$5475,0))</f>
        <v>POSTE DE CONCRETO ARMADO DE 17/400/165/420</v>
      </c>
      <c r="N404" s="95">
        <f>INDEX(RESUMEN!$G$17:$G$5475, MATCH(L404,RESUMEN!$C$17:$C$5475,0))</f>
        <v>607.52</v>
      </c>
      <c r="O404" s="133">
        <f t="shared" si="95"/>
        <v>0.84299999999999997</v>
      </c>
      <c r="P404" s="134">
        <f t="shared" si="97"/>
        <v>1119.6593599999999</v>
      </c>
      <c r="Q404" s="87">
        <v>0</v>
      </c>
      <c r="R404" s="133">
        <f t="shared" si="98"/>
        <v>0.13400000000000001</v>
      </c>
      <c r="S404" s="88">
        <f t="shared" si="99"/>
        <v>12.502862853333333</v>
      </c>
      <c r="T404" s="132">
        <f t="shared" si="100"/>
        <v>0.183</v>
      </c>
      <c r="U404" s="135">
        <f t="shared" si="101"/>
        <v>2.28802390216</v>
      </c>
      <c r="V404" s="88">
        <f t="shared" si="102"/>
        <v>0.7699114957323242</v>
      </c>
      <c r="W404" s="182">
        <f t="shared" si="103"/>
        <v>0.8</v>
      </c>
      <c r="X404" s="133">
        <f>'INFO Luz del Sur'!N352</f>
        <v>1</v>
      </c>
      <c r="Y404" s="135">
        <f t="shared" si="96"/>
        <v>0.8</v>
      </c>
    </row>
    <row r="405" spans="1:25" x14ac:dyDescent="0.25">
      <c r="A405" s="97">
        <f>'INFO Luz del Sur'!A353</f>
        <v>347</v>
      </c>
      <c r="B405" s="98" t="s">
        <v>8151</v>
      </c>
      <c r="C405" s="131" t="str">
        <f>'INFO Luz del Sur'!K353</f>
        <v>Poste</v>
      </c>
      <c r="D405" s="120" t="str">
        <f>'INFO Luz del Sur'!L353</f>
        <v>Concreto</v>
      </c>
      <c r="E405" s="131">
        <f>'INFO Luz del Sur'!J353</f>
        <v>16</v>
      </c>
      <c r="F405" s="131" t="str">
        <f>'INFO Luz del Sur'!H353</f>
        <v>22.9 KV</v>
      </c>
      <c r="G405" s="148" t="str">
        <f t="shared" si="94"/>
        <v>MT/AT</v>
      </c>
      <c r="H405" s="120" t="str">
        <f>'INFO Luz del Sur'!D353</f>
        <v>Chaclacayo</v>
      </c>
      <c r="I405" s="120" t="str">
        <f>'INFO Luz del Sur'!C353</f>
        <v>Lima</v>
      </c>
      <c r="J405" s="120" t="str">
        <f>'INFO Luz del Sur'!B353</f>
        <v>Lima</v>
      </c>
      <c r="K405" s="120">
        <f>'INFO Luz del Sur'!E353</f>
        <v>0</v>
      </c>
      <c r="L405" s="132" t="str">
        <f>'INFO Luz del Sur'!M353</f>
        <v>PPC28</v>
      </c>
      <c r="M405" s="120" t="str">
        <f>INDEX(RESUMEN!$D$17:$D$5475, MATCH(L405,RESUMEN!$C$17:$C$5475,0))</f>
        <v>POSTE DE CONCRETO ARMADO DE 17/400/165/420</v>
      </c>
      <c r="N405" s="95">
        <f>INDEX(RESUMEN!$G$17:$G$5475, MATCH(L405,RESUMEN!$C$17:$C$5475,0))</f>
        <v>607.52</v>
      </c>
      <c r="O405" s="133">
        <f t="shared" si="95"/>
        <v>0.84299999999999997</v>
      </c>
      <c r="P405" s="134">
        <f t="shared" si="97"/>
        <v>1119.6593599999999</v>
      </c>
      <c r="Q405" s="87">
        <v>0</v>
      </c>
      <c r="R405" s="133">
        <f t="shared" si="98"/>
        <v>0.13400000000000001</v>
      </c>
      <c r="S405" s="88">
        <f t="shared" si="99"/>
        <v>12.502862853333333</v>
      </c>
      <c r="T405" s="132">
        <f t="shared" si="100"/>
        <v>0.183</v>
      </c>
      <c r="U405" s="135">
        <f t="shared" si="101"/>
        <v>2.28802390216</v>
      </c>
      <c r="V405" s="88">
        <f t="shared" si="102"/>
        <v>0.7699114957323242</v>
      </c>
      <c r="W405" s="182">
        <f t="shared" si="103"/>
        <v>0.8</v>
      </c>
      <c r="X405" s="133">
        <f>'INFO Luz del Sur'!N353</f>
        <v>1</v>
      </c>
      <c r="Y405" s="135">
        <f t="shared" si="96"/>
        <v>0.8</v>
      </c>
    </row>
    <row r="406" spans="1:25" x14ac:dyDescent="0.25">
      <c r="A406" s="97">
        <f>'INFO Luz del Sur'!A354</f>
        <v>348</v>
      </c>
      <c r="B406" s="98" t="s">
        <v>8151</v>
      </c>
      <c r="C406" s="131" t="str">
        <f>'INFO Luz del Sur'!K354</f>
        <v>Poste</v>
      </c>
      <c r="D406" s="120" t="str">
        <f>'INFO Luz del Sur'!L354</f>
        <v>Concreto</v>
      </c>
      <c r="E406" s="131">
        <f>'INFO Luz del Sur'!J354</f>
        <v>16</v>
      </c>
      <c r="F406" s="131" t="str">
        <f>'INFO Luz del Sur'!H354</f>
        <v>22.9 KV</v>
      </c>
      <c r="G406" s="148" t="str">
        <f t="shared" si="94"/>
        <v>MT/AT</v>
      </c>
      <c r="H406" s="120" t="str">
        <f>'INFO Luz del Sur'!D354</f>
        <v>Chaclacayo</v>
      </c>
      <c r="I406" s="120" t="str">
        <f>'INFO Luz del Sur'!C354</f>
        <v>Lima</v>
      </c>
      <c r="J406" s="120" t="str">
        <f>'INFO Luz del Sur'!B354</f>
        <v>Lima</v>
      </c>
      <c r="K406" s="120">
        <f>'INFO Luz del Sur'!E354</f>
        <v>0</v>
      </c>
      <c r="L406" s="132" t="str">
        <f>'INFO Luz del Sur'!M354</f>
        <v>PPC28</v>
      </c>
      <c r="M406" s="120" t="str">
        <f>INDEX(RESUMEN!$D$17:$D$5475, MATCH(L406,RESUMEN!$C$17:$C$5475,0))</f>
        <v>POSTE DE CONCRETO ARMADO DE 17/400/165/420</v>
      </c>
      <c r="N406" s="95">
        <f>INDEX(RESUMEN!$G$17:$G$5475, MATCH(L406,RESUMEN!$C$17:$C$5475,0))</f>
        <v>607.52</v>
      </c>
      <c r="O406" s="133">
        <f t="shared" si="95"/>
        <v>0.84299999999999997</v>
      </c>
      <c r="P406" s="134">
        <f t="shared" si="97"/>
        <v>1119.6593599999999</v>
      </c>
      <c r="Q406" s="87">
        <v>0</v>
      </c>
      <c r="R406" s="133">
        <f t="shared" si="98"/>
        <v>0.13400000000000001</v>
      </c>
      <c r="S406" s="88">
        <f t="shared" si="99"/>
        <v>12.502862853333333</v>
      </c>
      <c r="T406" s="132">
        <f t="shared" si="100"/>
        <v>0.183</v>
      </c>
      <c r="U406" s="135">
        <f t="shared" si="101"/>
        <v>2.28802390216</v>
      </c>
      <c r="V406" s="88">
        <f t="shared" si="102"/>
        <v>0.7699114957323242</v>
      </c>
      <c r="W406" s="182">
        <f t="shared" si="103"/>
        <v>0.8</v>
      </c>
      <c r="X406" s="133">
        <f>'INFO Luz del Sur'!N354</f>
        <v>1</v>
      </c>
      <c r="Y406" s="135">
        <f t="shared" si="96"/>
        <v>0.8</v>
      </c>
    </row>
    <row r="407" spans="1:25" x14ac:dyDescent="0.25">
      <c r="A407" s="97">
        <f>'INFO Luz del Sur'!A355</f>
        <v>349</v>
      </c>
      <c r="B407" s="98" t="s">
        <v>8151</v>
      </c>
      <c r="C407" s="131" t="str">
        <f>'INFO Luz del Sur'!K355</f>
        <v>Poste</v>
      </c>
      <c r="D407" s="120" t="str">
        <f>'INFO Luz del Sur'!L355</f>
        <v>Concreto</v>
      </c>
      <c r="E407" s="131">
        <f>'INFO Luz del Sur'!J355</f>
        <v>16</v>
      </c>
      <c r="F407" s="131" t="str">
        <f>'INFO Luz del Sur'!H355</f>
        <v>22.9 KV</v>
      </c>
      <c r="G407" s="148" t="str">
        <f t="shared" si="94"/>
        <v>MT/AT</v>
      </c>
      <c r="H407" s="120" t="str">
        <f>'INFO Luz del Sur'!D355</f>
        <v>Chaclacayo</v>
      </c>
      <c r="I407" s="120" t="str">
        <f>'INFO Luz del Sur'!C355</f>
        <v>Lima</v>
      </c>
      <c r="J407" s="120" t="str">
        <f>'INFO Luz del Sur'!B355</f>
        <v>Lima</v>
      </c>
      <c r="K407" s="120">
        <f>'INFO Luz del Sur'!E355</f>
        <v>0</v>
      </c>
      <c r="L407" s="132" t="str">
        <f>'INFO Luz del Sur'!M355</f>
        <v>PPC28</v>
      </c>
      <c r="M407" s="120" t="str">
        <f>INDEX(RESUMEN!$D$17:$D$5475, MATCH(L407,RESUMEN!$C$17:$C$5475,0))</f>
        <v>POSTE DE CONCRETO ARMADO DE 17/400/165/420</v>
      </c>
      <c r="N407" s="95">
        <f>INDEX(RESUMEN!$G$17:$G$5475, MATCH(L407,RESUMEN!$C$17:$C$5475,0))</f>
        <v>607.52</v>
      </c>
      <c r="O407" s="133">
        <f t="shared" si="95"/>
        <v>0.84299999999999997</v>
      </c>
      <c r="P407" s="134">
        <f t="shared" si="97"/>
        <v>1119.6593599999999</v>
      </c>
      <c r="Q407" s="87">
        <v>0</v>
      </c>
      <c r="R407" s="133">
        <f t="shared" si="98"/>
        <v>0.13400000000000001</v>
      </c>
      <c r="S407" s="88">
        <f t="shared" si="99"/>
        <v>12.502862853333333</v>
      </c>
      <c r="T407" s="132">
        <f t="shared" si="100"/>
        <v>0.183</v>
      </c>
      <c r="U407" s="135">
        <f t="shared" si="101"/>
        <v>2.28802390216</v>
      </c>
      <c r="V407" s="88">
        <f t="shared" si="102"/>
        <v>0.7699114957323242</v>
      </c>
      <c r="W407" s="182">
        <f t="shared" si="103"/>
        <v>0.8</v>
      </c>
      <c r="X407" s="133">
        <f>'INFO Luz del Sur'!N355</f>
        <v>1</v>
      </c>
      <c r="Y407" s="135">
        <f t="shared" si="96"/>
        <v>0.8</v>
      </c>
    </row>
    <row r="408" spans="1:25" x14ac:dyDescent="0.25">
      <c r="A408" s="97">
        <f>'INFO Luz del Sur'!A356</f>
        <v>350</v>
      </c>
      <c r="B408" s="98" t="s">
        <v>8151</v>
      </c>
      <c r="C408" s="131" t="str">
        <f>'INFO Luz del Sur'!K356</f>
        <v>Poste</v>
      </c>
      <c r="D408" s="120" t="str">
        <f>'INFO Luz del Sur'!L356</f>
        <v>Concreto</v>
      </c>
      <c r="E408" s="131">
        <f>'INFO Luz del Sur'!J356</f>
        <v>16</v>
      </c>
      <c r="F408" s="131" t="str">
        <f>'INFO Luz del Sur'!H356</f>
        <v>22.9 KV</v>
      </c>
      <c r="G408" s="148" t="str">
        <f t="shared" si="94"/>
        <v>MT/AT</v>
      </c>
      <c r="H408" s="120" t="str">
        <f>'INFO Luz del Sur'!D356</f>
        <v>Chaclacayo</v>
      </c>
      <c r="I408" s="120" t="str">
        <f>'INFO Luz del Sur'!C356</f>
        <v>Lima</v>
      </c>
      <c r="J408" s="120" t="str">
        <f>'INFO Luz del Sur'!B356</f>
        <v>Lima</v>
      </c>
      <c r="K408" s="120">
        <f>'INFO Luz del Sur'!E356</f>
        <v>0</v>
      </c>
      <c r="L408" s="132" t="str">
        <f>'INFO Luz del Sur'!M356</f>
        <v>PPC28</v>
      </c>
      <c r="M408" s="120" t="str">
        <f>INDEX(RESUMEN!$D$17:$D$5475, MATCH(L408,RESUMEN!$C$17:$C$5475,0))</f>
        <v>POSTE DE CONCRETO ARMADO DE 17/400/165/420</v>
      </c>
      <c r="N408" s="95">
        <f>INDEX(RESUMEN!$G$17:$G$5475, MATCH(L408,RESUMEN!$C$17:$C$5475,0))</f>
        <v>607.52</v>
      </c>
      <c r="O408" s="133">
        <f t="shared" si="95"/>
        <v>0.84299999999999997</v>
      </c>
      <c r="P408" s="134">
        <f t="shared" si="97"/>
        <v>1119.6593599999999</v>
      </c>
      <c r="Q408" s="87">
        <v>0</v>
      </c>
      <c r="R408" s="133">
        <f t="shared" si="98"/>
        <v>0.13400000000000001</v>
      </c>
      <c r="S408" s="88">
        <f t="shared" si="99"/>
        <v>12.502862853333333</v>
      </c>
      <c r="T408" s="132">
        <f t="shared" si="100"/>
        <v>0.183</v>
      </c>
      <c r="U408" s="135">
        <f t="shared" si="101"/>
        <v>2.28802390216</v>
      </c>
      <c r="V408" s="88">
        <f t="shared" si="102"/>
        <v>0.7699114957323242</v>
      </c>
      <c r="W408" s="182">
        <f t="shared" si="103"/>
        <v>0.8</v>
      </c>
      <c r="X408" s="133">
        <f>'INFO Luz del Sur'!N356</f>
        <v>1</v>
      </c>
      <c r="Y408" s="135">
        <f t="shared" si="96"/>
        <v>0.8</v>
      </c>
    </row>
    <row r="409" spans="1:25" x14ac:dyDescent="0.25">
      <c r="A409" s="97">
        <f>'INFO Luz del Sur'!A357</f>
        <v>351</v>
      </c>
      <c r="B409" s="98" t="s">
        <v>8151</v>
      </c>
      <c r="C409" s="131" t="str">
        <f>'INFO Luz del Sur'!K357</f>
        <v>Poste</v>
      </c>
      <c r="D409" s="120" t="str">
        <f>'INFO Luz del Sur'!L357</f>
        <v>Concreto</v>
      </c>
      <c r="E409" s="131">
        <f>'INFO Luz del Sur'!J357</f>
        <v>16</v>
      </c>
      <c r="F409" s="131" t="str">
        <f>'INFO Luz del Sur'!H357</f>
        <v>22.9 KV</v>
      </c>
      <c r="G409" s="148" t="str">
        <f t="shared" si="94"/>
        <v>MT/AT</v>
      </c>
      <c r="H409" s="120" t="str">
        <f>'INFO Luz del Sur'!D357</f>
        <v>Chaclacayo</v>
      </c>
      <c r="I409" s="120" t="str">
        <f>'INFO Luz del Sur'!C357</f>
        <v>Lima</v>
      </c>
      <c r="J409" s="120" t="str">
        <f>'INFO Luz del Sur'!B357</f>
        <v>Lima</v>
      </c>
      <c r="K409" s="120">
        <f>'INFO Luz del Sur'!E357</f>
        <v>0</v>
      </c>
      <c r="L409" s="132" t="str">
        <f>'INFO Luz del Sur'!M357</f>
        <v>PPC28</v>
      </c>
      <c r="M409" s="120" t="str">
        <f>INDEX(RESUMEN!$D$17:$D$5475, MATCH(L409,RESUMEN!$C$17:$C$5475,0))</f>
        <v>POSTE DE CONCRETO ARMADO DE 17/400/165/420</v>
      </c>
      <c r="N409" s="95">
        <f>INDEX(RESUMEN!$G$17:$G$5475, MATCH(L409,RESUMEN!$C$17:$C$5475,0))</f>
        <v>607.52</v>
      </c>
      <c r="O409" s="133">
        <f t="shared" si="95"/>
        <v>0.84299999999999997</v>
      </c>
      <c r="P409" s="134">
        <f t="shared" si="97"/>
        <v>1119.6593599999999</v>
      </c>
      <c r="Q409" s="87">
        <v>0</v>
      </c>
      <c r="R409" s="133">
        <f t="shared" si="98"/>
        <v>0.13400000000000001</v>
      </c>
      <c r="S409" s="88">
        <f t="shared" si="99"/>
        <v>12.502862853333333</v>
      </c>
      <c r="T409" s="132">
        <f t="shared" si="100"/>
        <v>0.183</v>
      </c>
      <c r="U409" s="135">
        <f t="shared" si="101"/>
        <v>2.28802390216</v>
      </c>
      <c r="V409" s="88">
        <f t="shared" si="102"/>
        <v>0.7699114957323242</v>
      </c>
      <c r="W409" s="182">
        <f t="shared" si="103"/>
        <v>0.8</v>
      </c>
      <c r="X409" s="133">
        <f>'INFO Luz del Sur'!N357</f>
        <v>1</v>
      </c>
      <c r="Y409" s="135">
        <f t="shared" si="96"/>
        <v>0.8</v>
      </c>
    </row>
    <row r="410" spans="1:25" x14ac:dyDescent="0.25">
      <c r="A410" s="97">
        <f>'INFO Luz del Sur'!A358</f>
        <v>352</v>
      </c>
      <c r="B410" s="98" t="s">
        <v>8151</v>
      </c>
      <c r="C410" s="131" t="str">
        <f>'INFO Luz del Sur'!K358</f>
        <v>Poste</v>
      </c>
      <c r="D410" s="120" t="str">
        <f>'INFO Luz del Sur'!L358</f>
        <v>Concreto</v>
      </c>
      <c r="E410" s="131">
        <f>'INFO Luz del Sur'!J358</f>
        <v>16</v>
      </c>
      <c r="F410" s="131" t="str">
        <f>'INFO Luz del Sur'!H358</f>
        <v>22.9 KV</v>
      </c>
      <c r="G410" s="148" t="str">
        <f t="shared" si="94"/>
        <v>MT/AT</v>
      </c>
      <c r="H410" s="120" t="str">
        <f>'INFO Luz del Sur'!D358</f>
        <v>Chaclacayo</v>
      </c>
      <c r="I410" s="120" t="str">
        <f>'INFO Luz del Sur'!C358</f>
        <v>Lima</v>
      </c>
      <c r="J410" s="120" t="str">
        <f>'INFO Luz del Sur'!B358</f>
        <v>Lima</v>
      </c>
      <c r="K410" s="120">
        <f>'INFO Luz del Sur'!E358</f>
        <v>0</v>
      </c>
      <c r="L410" s="132" t="str">
        <f>'INFO Luz del Sur'!M358</f>
        <v>PPC28</v>
      </c>
      <c r="M410" s="120" t="str">
        <f>INDEX(RESUMEN!$D$17:$D$5475, MATCH(L410,RESUMEN!$C$17:$C$5475,0))</f>
        <v>POSTE DE CONCRETO ARMADO DE 17/400/165/420</v>
      </c>
      <c r="N410" s="95">
        <f>INDEX(RESUMEN!$G$17:$G$5475, MATCH(L410,RESUMEN!$C$17:$C$5475,0))</f>
        <v>607.52</v>
      </c>
      <c r="O410" s="133">
        <f t="shared" si="95"/>
        <v>0.84299999999999997</v>
      </c>
      <c r="P410" s="134">
        <f t="shared" si="97"/>
        <v>1119.6593599999999</v>
      </c>
      <c r="Q410" s="87">
        <v>0</v>
      </c>
      <c r="R410" s="133">
        <f t="shared" si="98"/>
        <v>0.13400000000000001</v>
      </c>
      <c r="S410" s="88">
        <f t="shared" si="99"/>
        <v>12.502862853333333</v>
      </c>
      <c r="T410" s="132">
        <f t="shared" si="100"/>
        <v>0.183</v>
      </c>
      <c r="U410" s="135">
        <f t="shared" si="101"/>
        <v>2.28802390216</v>
      </c>
      <c r="V410" s="88">
        <f t="shared" si="102"/>
        <v>0.7699114957323242</v>
      </c>
      <c r="W410" s="182">
        <f t="shared" si="103"/>
        <v>0.8</v>
      </c>
      <c r="X410" s="133">
        <f>'INFO Luz del Sur'!N358</f>
        <v>1</v>
      </c>
      <c r="Y410" s="135">
        <f t="shared" si="96"/>
        <v>0.8</v>
      </c>
    </row>
    <row r="411" spans="1:25" x14ac:dyDescent="0.25">
      <c r="A411" s="97">
        <f>'INFO Luz del Sur'!A359</f>
        <v>353</v>
      </c>
      <c r="B411" s="98" t="s">
        <v>8151</v>
      </c>
      <c r="C411" s="131" t="str">
        <f>'INFO Luz del Sur'!K359</f>
        <v>Poste</v>
      </c>
      <c r="D411" s="120" t="str">
        <f>'INFO Luz del Sur'!L359</f>
        <v>Concreto</v>
      </c>
      <c r="E411" s="131">
        <f>'INFO Luz del Sur'!J359</f>
        <v>16</v>
      </c>
      <c r="F411" s="131" t="str">
        <f>'INFO Luz del Sur'!H359</f>
        <v>22.9 KV</v>
      </c>
      <c r="G411" s="148" t="str">
        <f t="shared" si="94"/>
        <v>MT/AT</v>
      </c>
      <c r="H411" s="120" t="str">
        <f>'INFO Luz del Sur'!D359</f>
        <v>Chaclacayo</v>
      </c>
      <c r="I411" s="120" t="str">
        <f>'INFO Luz del Sur'!C359</f>
        <v>Lima</v>
      </c>
      <c r="J411" s="120" t="str">
        <f>'INFO Luz del Sur'!B359</f>
        <v>Lima</v>
      </c>
      <c r="K411" s="120">
        <f>'INFO Luz del Sur'!E359</f>
        <v>0</v>
      </c>
      <c r="L411" s="132" t="str">
        <f>'INFO Luz del Sur'!M359</f>
        <v>PPC28</v>
      </c>
      <c r="M411" s="120" t="str">
        <f>INDEX(RESUMEN!$D$17:$D$5475, MATCH(L411,RESUMEN!$C$17:$C$5475,0))</f>
        <v>POSTE DE CONCRETO ARMADO DE 17/400/165/420</v>
      </c>
      <c r="N411" s="95">
        <f>INDEX(RESUMEN!$G$17:$G$5475, MATCH(L411,RESUMEN!$C$17:$C$5475,0))</f>
        <v>607.52</v>
      </c>
      <c r="O411" s="133">
        <f t="shared" si="95"/>
        <v>0.84299999999999997</v>
      </c>
      <c r="P411" s="134">
        <f t="shared" si="97"/>
        <v>1119.6593599999999</v>
      </c>
      <c r="Q411" s="87">
        <v>0</v>
      </c>
      <c r="R411" s="133">
        <f t="shared" si="98"/>
        <v>0.13400000000000001</v>
      </c>
      <c r="S411" s="88">
        <f t="shared" si="99"/>
        <v>12.502862853333333</v>
      </c>
      <c r="T411" s="132">
        <f t="shared" si="100"/>
        <v>0.183</v>
      </c>
      <c r="U411" s="135">
        <f t="shared" si="101"/>
        <v>2.28802390216</v>
      </c>
      <c r="V411" s="88">
        <f t="shared" si="102"/>
        <v>0.7699114957323242</v>
      </c>
      <c r="W411" s="182">
        <f t="shared" si="103"/>
        <v>0.8</v>
      </c>
      <c r="X411" s="133">
        <f>'INFO Luz del Sur'!N359</f>
        <v>1</v>
      </c>
      <c r="Y411" s="135">
        <f t="shared" si="96"/>
        <v>0.8</v>
      </c>
    </row>
    <row r="412" spans="1:25" x14ac:dyDescent="0.25">
      <c r="A412" s="97">
        <f>'INFO Luz del Sur'!A360</f>
        <v>354</v>
      </c>
      <c r="B412" s="98" t="s">
        <v>8151</v>
      </c>
      <c r="C412" s="131" t="str">
        <f>'INFO Luz del Sur'!K360</f>
        <v>Poste</v>
      </c>
      <c r="D412" s="120" t="str">
        <f>'INFO Luz del Sur'!L360</f>
        <v>Concreto</v>
      </c>
      <c r="E412" s="131">
        <f>'INFO Luz del Sur'!J360</f>
        <v>16</v>
      </c>
      <c r="F412" s="131" t="str">
        <f>'INFO Luz del Sur'!H360</f>
        <v>22.9 KV</v>
      </c>
      <c r="G412" s="148" t="str">
        <f t="shared" si="94"/>
        <v>MT/AT</v>
      </c>
      <c r="H412" s="120" t="str">
        <f>'INFO Luz del Sur'!D360</f>
        <v>Chaclacayo</v>
      </c>
      <c r="I412" s="120" t="str">
        <f>'INFO Luz del Sur'!C360</f>
        <v>Lima</v>
      </c>
      <c r="J412" s="120" t="str">
        <f>'INFO Luz del Sur'!B360</f>
        <v>Lima</v>
      </c>
      <c r="K412" s="120">
        <f>'INFO Luz del Sur'!E360</f>
        <v>0</v>
      </c>
      <c r="L412" s="132" t="str">
        <f>'INFO Luz del Sur'!M360</f>
        <v>PPC28</v>
      </c>
      <c r="M412" s="120" t="str">
        <f>INDEX(RESUMEN!$D$17:$D$5475, MATCH(L412,RESUMEN!$C$17:$C$5475,0))</f>
        <v>POSTE DE CONCRETO ARMADO DE 17/400/165/420</v>
      </c>
      <c r="N412" s="95">
        <f>INDEX(RESUMEN!$G$17:$G$5475, MATCH(L412,RESUMEN!$C$17:$C$5475,0))</f>
        <v>607.52</v>
      </c>
      <c r="O412" s="133">
        <f t="shared" si="95"/>
        <v>0.84299999999999997</v>
      </c>
      <c r="P412" s="134">
        <f t="shared" si="97"/>
        <v>1119.6593599999999</v>
      </c>
      <c r="Q412" s="87">
        <v>0</v>
      </c>
      <c r="R412" s="133">
        <f t="shared" si="98"/>
        <v>0.13400000000000001</v>
      </c>
      <c r="S412" s="88">
        <f t="shared" si="99"/>
        <v>12.502862853333333</v>
      </c>
      <c r="T412" s="132">
        <f t="shared" si="100"/>
        <v>0.183</v>
      </c>
      <c r="U412" s="135">
        <f t="shared" si="101"/>
        <v>2.28802390216</v>
      </c>
      <c r="V412" s="88">
        <f t="shared" si="102"/>
        <v>0.7699114957323242</v>
      </c>
      <c r="W412" s="182">
        <f t="shared" si="103"/>
        <v>0.8</v>
      </c>
      <c r="X412" s="133">
        <f>'INFO Luz del Sur'!N360</f>
        <v>1</v>
      </c>
      <c r="Y412" s="135">
        <f t="shared" si="96"/>
        <v>0.8</v>
      </c>
    </row>
    <row r="413" spans="1:25" x14ac:dyDescent="0.25">
      <c r="A413" s="97">
        <f>'INFO Luz del Sur'!A361</f>
        <v>355</v>
      </c>
      <c r="B413" s="98" t="s">
        <v>8151</v>
      </c>
      <c r="C413" s="131" t="str">
        <f>'INFO Luz del Sur'!K361</f>
        <v>Poste</v>
      </c>
      <c r="D413" s="120" t="str">
        <f>'INFO Luz del Sur'!L361</f>
        <v>Concreto</v>
      </c>
      <c r="E413" s="131">
        <f>'INFO Luz del Sur'!J361</f>
        <v>16</v>
      </c>
      <c r="F413" s="131" t="str">
        <f>'INFO Luz del Sur'!H361</f>
        <v>22.9 KV</v>
      </c>
      <c r="G413" s="148" t="str">
        <f t="shared" si="94"/>
        <v>MT/AT</v>
      </c>
      <c r="H413" s="120" t="str">
        <f>'INFO Luz del Sur'!D361</f>
        <v>Chaclacayo</v>
      </c>
      <c r="I413" s="120" t="str">
        <f>'INFO Luz del Sur'!C361</f>
        <v>Lima</v>
      </c>
      <c r="J413" s="120" t="str">
        <f>'INFO Luz del Sur'!B361</f>
        <v>Lima</v>
      </c>
      <c r="K413" s="120">
        <f>'INFO Luz del Sur'!E361</f>
        <v>0</v>
      </c>
      <c r="L413" s="132" t="str">
        <f>'INFO Luz del Sur'!M361</f>
        <v>PPC28</v>
      </c>
      <c r="M413" s="120" t="str">
        <f>INDEX(RESUMEN!$D$17:$D$5475, MATCH(L413,RESUMEN!$C$17:$C$5475,0))</f>
        <v>POSTE DE CONCRETO ARMADO DE 17/400/165/420</v>
      </c>
      <c r="N413" s="95">
        <f>INDEX(RESUMEN!$G$17:$G$5475, MATCH(L413,RESUMEN!$C$17:$C$5475,0))</f>
        <v>607.52</v>
      </c>
      <c r="O413" s="133">
        <f t="shared" si="95"/>
        <v>0.84299999999999997</v>
      </c>
      <c r="P413" s="134">
        <f t="shared" si="97"/>
        <v>1119.6593599999999</v>
      </c>
      <c r="Q413" s="87">
        <v>0</v>
      </c>
      <c r="R413" s="133">
        <f t="shared" si="98"/>
        <v>0.13400000000000001</v>
      </c>
      <c r="S413" s="88">
        <f t="shared" si="99"/>
        <v>12.502862853333333</v>
      </c>
      <c r="T413" s="132">
        <f t="shared" si="100"/>
        <v>0.183</v>
      </c>
      <c r="U413" s="135">
        <f t="shared" si="101"/>
        <v>2.28802390216</v>
      </c>
      <c r="V413" s="88">
        <f t="shared" si="102"/>
        <v>0.7699114957323242</v>
      </c>
      <c r="W413" s="182">
        <f t="shared" si="103"/>
        <v>0.8</v>
      </c>
      <c r="X413" s="133">
        <f>'INFO Luz del Sur'!N361</f>
        <v>1</v>
      </c>
      <c r="Y413" s="135">
        <f t="shared" si="96"/>
        <v>0.8</v>
      </c>
    </row>
    <row r="414" spans="1:25" x14ac:dyDescent="0.25">
      <c r="A414" s="97">
        <f>'INFO Luz del Sur'!A362</f>
        <v>356</v>
      </c>
      <c r="B414" s="98" t="s">
        <v>8151</v>
      </c>
      <c r="C414" s="131" t="str">
        <f>'INFO Luz del Sur'!K362</f>
        <v>Poste</v>
      </c>
      <c r="D414" s="120" t="str">
        <f>'INFO Luz del Sur'!L362</f>
        <v>Concreto</v>
      </c>
      <c r="E414" s="131">
        <f>'INFO Luz del Sur'!J362</f>
        <v>16</v>
      </c>
      <c r="F414" s="131" t="str">
        <f>'INFO Luz del Sur'!H362</f>
        <v>22.9 KV</v>
      </c>
      <c r="G414" s="148" t="str">
        <f t="shared" si="94"/>
        <v>MT/AT</v>
      </c>
      <c r="H414" s="120" t="str">
        <f>'INFO Luz del Sur'!D362</f>
        <v>Chaclacayo</v>
      </c>
      <c r="I414" s="120" t="str">
        <f>'INFO Luz del Sur'!C362</f>
        <v>Lima</v>
      </c>
      <c r="J414" s="120" t="str">
        <f>'INFO Luz del Sur'!B362</f>
        <v>Lima</v>
      </c>
      <c r="K414" s="120">
        <f>'INFO Luz del Sur'!E362</f>
        <v>0</v>
      </c>
      <c r="L414" s="132" t="str">
        <f>'INFO Luz del Sur'!M362</f>
        <v>PPC28</v>
      </c>
      <c r="M414" s="120" t="str">
        <f>INDEX(RESUMEN!$D$17:$D$5475, MATCH(L414,RESUMEN!$C$17:$C$5475,0))</f>
        <v>POSTE DE CONCRETO ARMADO DE 17/400/165/420</v>
      </c>
      <c r="N414" s="95">
        <f>INDEX(RESUMEN!$G$17:$G$5475, MATCH(L414,RESUMEN!$C$17:$C$5475,0))</f>
        <v>607.52</v>
      </c>
      <c r="O414" s="133">
        <f t="shared" si="95"/>
        <v>0.84299999999999997</v>
      </c>
      <c r="P414" s="134">
        <f t="shared" si="97"/>
        <v>1119.6593599999999</v>
      </c>
      <c r="Q414" s="87">
        <v>0</v>
      </c>
      <c r="R414" s="133">
        <f t="shared" si="98"/>
        <v>0.13400000000000001</v>
      </c>
      <c r="S414" s="88">
        <f t="shared" si="99"/>
        <v>12.502862853333333</v>
      </c>
      <c r="T414" s="132">
        <f t="shared" si="100"/>
        <v>0.183</v>
      </c>
      <c r="U414" s="135">
        <f t="shared" si="101"/>
        <v>2.28802390216</v>
      </c>
      <c r="V414" s="88">
        <f t="shared" si="102"/>
        <v>0.7699114957323242</v>
      </c>
      <c r="W414" s="182">
        <f t="shared" si="103"/>
        <v>0.8</v>
      </c>
      <c r="X414" s="133">
        <f>'INFO Luz del Sur'!N362</f>
        <v>1</v>
      </c>
      <c r="Y414" s="135">
        <f t="shared" si="96"/>
        <v>0.8</v>
      </c>
    </row>
    <row r="415" spans="1:25" x14ac:dyDescent="0.25">
      <c r="A415" s="97">
        <f>'INFO Luz del Sur'!A363</f>
        <v>357</v>
      </c>
      <c r="B415" s="98" t="s">
        <v>8151</v>
      </c>
      <c r="C415" s="131" t="str">
        <f>'INFO Luz del Sur'!K363</f>
        <v>Poste</v>
      </c>
      <c r="D415" s="120" t="str">
        <f>'INFO Luz del Sur'!L363</f>
        <v>Concreto</v>
      </c>
      <c r="E415" s="131">
        <f>'INFO Luz del Sur'!J363</f>
        <v>13</v>
      </c>
      <c r="F415" s="131" t="str">
        <f>'INFO Luz del Sur'!H363</f>
        <v>0.22 KV</v>
      </c>
      <c r="G415" s="148" t="str">
        <f t="shared" si="94"/>
        <v>BT</v>
      </c>
      <c r="H415" s="120" t="str">
        <f>'INFO Luz del Sur'!D363</f>
        <v>Chaclacayo</v>
      </c>
      <c r="I415" s="120" t="str">
        <f>'INFO Luz del Sur'!C363</f>
        <v>Lima</v>
      </c>
      <c r="J415" s="120" t="str">
        <f>'INFO Luz del Sur'!B363</f>
        <v>Lima</v>
      </c>
      <c r="K415" s="120">
        <f>'INFO Luz del Sur'!E363</f>
        <v>0</v>
      </c>
      <c r="L415" s="132" t="str">
        <f>'INFO Luz del Sur'!M363</f>
        <v>PPC43</v>
      </c>
      <c r="M415" s="120" t="str">
        <f>INDEX(RESUMEN!$D$17:$D$5475, MATCH(L415,RESUMEN!$C$17:$C$5475,0))</f>
        <v>POSTE DE CONCRETO ARMADO PARA A. P. 13/200/140/335</v>
      </c>
      <c r="N415" s="95">
        <f>INDEX(RESUMEN!$G$17:$G$5475, MATCH(L415,RESUMEN!$C$17:$C$5475,0))</f>
        <v>255.39</v>
      </c>
      <c r="O415" s="133">
        <f t="shared" si="95"/>
        <v>0.77</v>
      </c>
      <c r="P415" s="134">
        <f t="shared" si="97"/>
        <v>452.0403</v>
      </c>
      <c r="Q415" s="87">
        <v>0</v>
      </c>
      <c r="R415" s="133">
        <f t="shared" si="98"/>
        <v>7.2000000000000008E-2</v>
      </c>
      <c r="S415" s="88">
        <f t="shared" si="99"/>
        <v>2.7122418000000006</v>
      </c>
      <c r="T415" s="132">
        <f t="shared" si="100"/>
        <v>0.2</v>
      </c>
      <c r="U415" s="135">
        <f t="shared" si="101"/>
        <v>0.54244836000000018</v>
      </c>
      <c r="V415" s="88">
        <f t="shared" si="102"/>
        <v>0.18253184672191478</v>
      </c>
      <c r="W415" s="182">
        <f t="shared" si="103"/>
        <v>0.2</v>
      </c>
      <c r="X415" s="133">
        <f>'INFO Luz del Sur'!N363</f>
        <v>1</v>
      </c>
      <c r="Y415" s="135">
        <f t="shared" si="96"/>
        <v>0.2</v>
      </c>
    </row>
    <row r="416" spans="1:25" x14ac:dyDescent="0.25">
      <c r="A416" s="97">
        <f>'INFO Luz del Sur'!A364</f>
        <v>358</v>
      </c>
      <c r="B416" s="98" t="s">
        <v>8151</v>
      </c>
      <c r="C416" s="131" t="str">
        <f>'INFO Luz del Sur'!K364</f>
        <v>Poste</v>
      </c>
      <c r="D416" s="120" t="str">
        <f>'INFO Luz del Sur'!L364</f>
        <v>Concreto</v>
      </c>
      <c r="E416" s="131">
        <f>'INFO Luz del Sur'!J364</f>
        <v>16</v>
      </c>
      <c r="F416" s="131" t="str">
        <f>'INFO Luz del Sur'!H364</f>
        <v>22.9 KV</v>
      </c>
      <c r="G416" s="148" t="str">
        <f t="shared" si="94"/>
        <v>MT/AT</v>
      </c>
      <c r="H416" s="120" t="str">
        <f>'INFO Luz del Sur'!D364</f>
        <v>Chaclacayo</v>
      </c>
      <c r="I416" s="120" t="str">
        <f>'INFO Luz del Sur'!C364</f>
        <v>Lima</v>
      </c>
      <c r="J416" s="120" t="str">
        <f>'INFO Luz del Sur'!B364</f>
        <v>Lima</v>
      </c>
      <c r="K416" s="120">
        <f>'INFO Luz del Sur'!E364</f>
        <v>0</v>
      </c>
      <c r="L416" s="132" t="str">
        <f>'INFO Luz del Sur'!M364</f>
        <v>PPC28</v>
      </c>
      <c r="M416" s="120" t="str">
        <f>INDEX(RESUMEN!$D$17:$D$5475, MATCH(L416,RESUMEN!$C$17:$C$5475,0))</f>
        <v>POSTE DE CONCRETO ARMADO DE 17/400/165/420</v>
      </c>
      <c r="N416" s="95">
        <f>INDEX(RESUMEN!$G$17:$G$5475, MATCH(L416,RESUMEN!$C$17:$C$5475,0))</f>
        <v>607.52</v>
      </c>
      <c r="O416" s="133">
        <f t="shared" si="95"/>
        <v>0.84299999999999997</v>
      </c>
      <c r="P416" s="134">
        <f t="shared" si="97"/>
        <v>1119.6593599999999</v>
      </c>
      <c r="Q416" s="87">
        <v>0</v>
      </c>
      <c r="R416" s="133">
        <f t="shared" si="98"/>
        <v>0.13400000000000001</v>
      </c>
      <c r="S416" s="88">
        <f t="shared" si="99"/>
        <v>12.502862853333333</v>
      </c>
      <c r="T416" s="132">
        <f t="shared" si="100"/>
        <v>0.183</v>
      </c>
      <c r="U416" s="135">
        <f t="shared" si="101"/>
        <v>2.28802390216</v>
      </c>
      <c r="V416" s="88">
        <f t="shared" si="102"/>
        <v>0.7699114957323242</v>
      </c>
      <c r="W416" s="182">
        <f t="shared" si="103"/>
        <v>0.8</v>
      </c>
      <c r="X416" s="133">
        <f>'INFO Luz del Sur'!N364</f>
        <v>1</v>
      </c>
      <c r="Y416" s="135">
        <f t="shared" si="96"/>
        <v>0.8</v>
      </c>
    </row>
    <row r="417" spans="1:25" x14ac:dyDescent="0.25">
      <c r="A417" s="97">
        <f>'INFO Luz del Sur'!A365</f>
        <v>359</v>
      </c>
      <c r="B417" s="98" t="s">
        <v>8151</v>
      </c>
      <c r="C417" s="131" t="str">
        <f>'INFO Luz del Sur'!K365</f>
        <v>Poste</v>
      </c>
      <c r="D417" s="120" t="str">
        <f>'INFO Luz del Sur'!L365</f>
        <v>Concreto</v>
      </c>
      <c r="E417" s="131">
        <f>'INFO Luz del Sur'!J365</f>
        <v>13</v>
      </c>
      <c r="F417" s="131" t="str">
        <f>'INFO Luz del Sur'!H365</f>
        <v>0.22 KV</v>
      </c>
      <c r="G417" s="148" t="str">
        <f t="shared" si="94"/>
        <v>BT</v>
      </c>
      <c r="H417" s="120" t="str">
        <f>'INFO Luz del Sur'!D365</f>
        <v>Chaclacayo</v>
      </c>
      <c r="I417" s="120" t="str">
        <f>'INFO Luz del Sur'!C365</f>
        <v>Lima</v>
      </c>
      <c r="J417" s="120" t="str">
        <f>'INFO Luz del Sur'!B365</f>
        <v>Lima</v>
      </c>
      <c r="K417" s="120">
        <f>'INFO Luz del Sur'!E365</f>
        <v>0</v>
      </c>
      <c r="L417" s="132" t="str">
        <f>'INFO Luz del Sur'!M365</f>
        <v>PPC43</v>
      </c>
      <c r="M417" s="120" t="str">
        <f>INDEX(RESUMEN!$D$17:$D$5475, MATCH(L417,RESUMEN!$C$17:$C$5475,0))</f>
        <v>POSTE DE CONCRETO ARMADO PARA A. P. 13/200/140/335</v>
      </c>
      <c r="N417" s="95">
        <f>INDEX(RESUMEN!$G$17:$G$5475, MATCH(L417,RESUMEN!$C$17:$C$5475,0))</f>
        <v>255.39</v>
      </c>
      <c r="O417" s="133">
        <f t="shared" si="95"/>
        <v>0.77</v>
      </c>
      <c r="P417" s="134">
        <f t="shared" si="97"/>
        <v>452.0403</v>
      </c>
      <c r="Q417" s="87">
        <v>0</v>
      </c>
      <c r="R417" s="133">
        <f t="shared" si="98"/>
        <v>7.2000000000000008E-2</v>
      </c>
      <c r="S417" s="88">
        <f t="shared" si="99"/>
        <v>2.7122418000000006</v>
      </c>
      <c r="T417" s="132">
        <f t="shared" si="100"/>
        <v>0.2</v>
      </c>
      <c r="U417" s="135">
        <f t="shared" si="101"/>
        <v>0.54244836000000018</v>
      </c>
      <c r="V417" s="88">
        <f t="shared" si="102"/>
        <v>0.18253184672191478</v>
      </c>
      <c r="W417" s="182">
        <f t="shared" si="103"/>
        <v>0.2</v>
      </c>
      <c r="X417" s="133">
        <f>'INFO Luz del Sur'!N365</f>
        <v>1</v>
      </c>
      <c r="Y417" s="135">
        <f t="shared" si="96"/>
        <v>0.2</v>
      </c>
    </row>
    <row r="418" spans="1:25" x14ac:dyDescent="0.25">
      <c r="A418" s="97">
        <f>'INFO Luz del Sur'!A366</f>
        <v>360</v>
      </c>
      <c r="B418" s="98" t="s">
        <v>8151</v>
      </c>
      <c r="C418" s="131" t="str">
        <f>'INFO Luz del Sur'!K366</f>
        <v>Poste</v>
      </c>
      <c r="D418" s="120" t="str">
        <f>'INFO Luz del Sur'!L366</f>
        <v>Concreto</v>
      </c>
      <c r="E418" s="131">
        <f>'INFO Luz del Sur'!J366</f>
        <v>13</v>
      </c>
      <c r="F418" s="131" t="str">
        <f>'INFO Luz del Sur'!H366</f>
        <v>0.22 KV</v>
      </c>
      <c r="G418" s="148" t="str">
        <f t="shared" si="94"/>
        <v>BT</v>
      </c>
      <c r="H418" s="120" t="str">
        <f>'INFO Luz del Sur'!D366</f>
        <v>Chaclacayo</v>
      </c>
      <c r="I418" s="120" t="str">
        <f>'INFO Luz del Sur'!C366</f>
        <v>Lima</v>
      </c>
      <c r="J418" s="120" t="str">
        <f>'INFO Luz del Sur'!B366</f>
        <v>Lima</v>
      </c>
      <c r="K418" s="120">
        <f>'INFO Luz del Sur'!E366</f>
        <v>0</v>
      </c>
      <c r="L418" s="132" t="str">
        <f>'INFO Luz del Sur'!M366</f>
        <v>PPC43</v>
      </c>
      <c r="M418" s="120" t="str">
        <f>INDEX(RESUMEN!$D$17:$D$5475, MATCH(L418,RESUMEN!$C$17:$C$5475,0))</f>
        <v>POSTE DE CONCRETO ARMADO PARA A. P. 13/200/140/335</v>
      </c>
      <c r="N418" s="95">
        <f>INDEX(RESUMEN!$G$17:$G$5475, MATCH(L418,RESUMEN!$C$17:$C$5475,0))</f>
        <v>255.39</v>
      </c>
      <c r="O418" s="133">
        <f t="shared" si="95"/>
        <v>0.77</v>
      </c>
      <c r="P418" s="134">
        <f t="shared" si="97"/>
        <v>452.0403</v>
      </c>
      <c r="Q418" s="87">
        <v>0</v>
      </c>
      <c r="R418" s="133">
        <f t="shared" si="98"/>
        <v>7.2000000000000008E-2</v>
      </c>
      <c r="S418" s="88">
        <f t="shared" si="99"/>
        <v>2.7122418000000006</v>
      </c>
      <c r="T418" s="132">
        <f t="shared" si="100"/>
        <v>0.2</v>
      </c>
      <c r="U418" s="135">
        <f t="shared" si="101"/>
        <v>0.54244836000000018</v>
      </c>
      <c r="V418" s="88">
        <f t="shared" si="102"/>
        <v>0.18253184672191478</v>
      </c>
      <c r="W418" s="182">
        <f t="shared" si="103"/>
        <v>0.2</v>
      </c>
      <c r="X418" s="133">
        <f>'INFO Luz del Sur'!N366</f>
        <v>1</v>
      </c>
      <c r="Y418" s="135">
        <f t="shared" si="96"/>
        <v>0.2</v>
      </c>
    </row>
    <row r="419" spans="1:25" x14ac:dyDescent="0.25">
      <c r="A419" s="97">
        <f>'INFO Luz del Sur'!A367</f>
        <v>361</v>
      </c>
      <c r="B419" s="98" t="s">
        <v>8151</v>
      </c>
      <c r="C419" s="131" t="str">
        <f>'INFO Luz del Sur'!K367</f>
        <v>Poste</v>
      </c>
      <c r="D419" s="120" t="str">
        <f>'INFO Luz del Sur'!L367</f>
        <v>Concreto</v>
      </c>
      <c r="E419" s="131">
        <f>'INFO Luz del Sur'!J367</f>
        <v>13</v>
      </c>
      <c r="F419" s="131" t="str">
        <f>'INFO Luz del Sur'!H367</f>
        <v>0.22 KV</v>
      </c>
      <c r="G419" s="148" t="str">
        <f t="shared" si="94"/>
        <v>BT</v>
      </c>
      <c r="H419" s="120" t="str">
        <f>'INFO Luz del Sur'!D367</f>
        <v>Chaclacayo</v>
      </c>
      <c r="I419" s="120" t="str">
        <f>'INFO Luz del Sur'!C367</f>
        <v>Lima</v>
      </c>
      <c r="J419" s="120" t="str">
        <f>'INFO Luz del Sur'!B367</f>
        <v>Lima</v>
      </c>
      <c r="K419" s="120">
        <f>'INFO Luz del Sur'!E367</f>
        <v>0</v>
      </c>
      <c r="L419" s="132" t="str">
        <f>'INFO Luz del Sur'!M367</f>
        <v>PPC43</v>
      </c>
      <c r="M419" s="120" t="str">
        <f>INDEX(RESUMEN!$D$17:$D$5475, MATCH(L419,RESUMEN!$C$17:$C$5475,0))</f>
        <v>POSTE DE CONCRETO ARMADO PARA A. P. 13/200/140/335</v>
      </c>
      <c r="N419" s="95">
        <f>INDEX(RESUMEN!$G$17:$G$5475, MATCH(L419,RESUMEN!$C$17:$C$5475,0))</f>
        <v>255.39</v>
      </c>
      <c r="O419" s="133">
        <f t="shared" si="95"/>
        <v>0.77</v>
      </c>
      <c r="P419" s="134">
        <f t="shared" si="97"/>
        <v>452.0403</v>
      </c>
      <c r="Q419" s="87">
        <v>0</v>
      </c>
      <c r="R419" s="133">
        <f t="shared" si="98"/>
        <v>7.2000000000000008E-2</v>
      </c>
      <c r="S419" s="88">
        <f t="shared" si="99"/>
        <v>2.7122418000000006</v>
      </c>
      <c r="T419" s="132">
        <f t="shared" si="100"/>
        <v>0.2</v>
      </c>
      <c r="U419" s="135">
        <f t="shared" si="101"/>
        <v>0.54244836000000018</v>
      </c>
      <c r="V419" s="88">
        <f t="shared" si="102"/>
        <v>0.18253184672191478</v>
      </c>
      <c r="W419" s="182">
        <f t="shared" si="103"/>
        <v>0.2</v>
      </c>
      <c r="X419" s="133">
        <f>'INFO Luz del Sur'!N367</f>
        <v>1</v>
      </c>
      <c r="Y419" s="135">
        <f t="shared" si="96"/>
        <v>0.2</v>
      </c>
    </row>
    <row r="420" spans="1:25" x14ac:dyDescent="0.25">
      <c r="A420" s="97">
        <f>'INFO Luz del Sur'!A368</f>
        <v>362</v>
      </c>
      <c r="B420" s="98" t="s">
        <v>8151</v>
      </c>
      <c r="C420" s="131" t="str">
        <f>'INFO Luz del Sur'!K368</f>
        <v>Poste</v>
      </c>
      <c r="D420" s="120" t="str">
        <f>'INFO Luz del Sur'!L368</f>
        <v>Concreto</v>
      </c>
      <c r="E420" s="131">
        <f>'INFO Luz del Sur'!J368</f>
        <v>13</v>
      </c>
      <c r="F420" s="131" t="str">
        <f>'INFO Luz del Sur'!H368</f>
        <v>0.22 KV</v>
      </c>
      <c r="G420" s="148" t="str">
        <f t="shared" si="94"/>
        <v>BT</v>
      </c>
      <c r="H420" s="120" t="str">
        <f>'INFO Luz del Sur'!D368</f>
        <v>Chaclacayo</v>
      </c>
      <c r="I420" s="120" t="str">
        <f>'INFO Luz del Sur'!C368</f>
        <v>Lima</v>
      </c>
      <c r="J420" s="120" t="str">
        <f>'INFO Luz del Sur'!B368</f>
        <v>Lima</v>
      </c>
      <c r="K420" s="120">
        <f>'INFO Luz del Sur'!E368</f>
        <v>0</v>
      </c>
      <c r="L420" s="132" t="str">
        <f>'INFO Luz del Sur'!M368</f>
        <v>PPC43</v>
      </c>
      <c r="M420" s="120" t="str">
        <f>INDEX(RESUMEN!$D$17:$D$5475, MATCH(L420,RESUMEN!$C$17:$C$5475,0))</f>
        <v>POSTE DE CONCRETO ARMADO PARA A. P. 13/200/140/335</v>
      </c>
      <c r="N420" s="95">
        <f>INDEX(RESUMEN!$G$17:$G$5475, MATCH(L420,RESUMEN!$C$17:$C$5475,0))</f>
        <v>255.39</v>
      </c>
      <c r="O420" s="133">
        <f t="shared" si="95"/>
        <v>0.77</v>
      </c>
      <c r="P420" s="134">
        <f t="shared" si="97"/>
        <v>452.0403</v>
      </c>
      <c r="Q420" s="87">
        <v>0</v>
      </c>
      <c r="R420" s="133">
        <f t="shared" si="98"/>
        <v>7.2000000000000008E-2</v>
      </c>
      <c r="S420" s="88">
        <f t="shared" si="99"/>
        <v>2.7122418000000006</v>
      </c>
      <c r="T420" s="132">
        <f t="shared" si="100"/>
        <v>0.2</v>
      </c>
      <c r="U420" s="135">
        <f t="shared" si="101"/>
        <v>0.54244836000000018</v>
      </c>
      <c r="V420" s="88">
        <f t="shared" si="102"/>
        <v>0.18253184672191478</v>
      </c>
      <c r="W420" s="182">
        <f t="shared" si="103"/>
        <v>0.2</v>
      </c>
      <c r="X420" s="133">
        <f>'INFO Luz del Sur'!N368</f>
        <v>1</v>
      </c>
      <c r="Y420" s="135">
        <f t="shared" si="96"/>
        <v>0.2</v>
      </c>
    </row>
    <row r="421" spans="1:25" x14ac:dyDescent="0.25">
      <c r="A421" s="97">
        <f>'INFO Luz del Sur'!A369</f>
        <v>363</v>
      </c>
      <c r="B421" s="98" t="s">
        <v>8151</v>
      </c>
      <c r="C421" s="131" t="str">
        <f>'INFO Luz del Sur'!K369</f>
        <v>Poste</v>
      </c>
      <c r="D421" s="120" t="str">
        <f>'INFO Luz del Sur'!L369</f>
        <v>Concreto</v>
      </c>
      <c r="E421" s="131">
        <f>'INFO Luz del Sur'!J369</f>
        <v>13</v>
      </c>
      <c r="F421" s="131" t="str">
        <f>'INFO Luz del Sur'!H369</f>
        <v>0.22 KV</v>
      </c>
      <c r="G421" s="148" t="str">
        <f t="shared" si="94"/>
        <v>BT</v>
      </c>
      <c r="H421" s="120" t="str">
        <f>'INFO Luz del Sur'!D369</f>
        <v>Chaclacayo</v>
      </c>
      <c r="I421" s="120" t="str">
        <f>'INFO Luz del Sur'!C369</f>
        <v>Lima</v>
      </c>
      <c r="J421" s="120" t="str">
        <f>'INFO Luz del Sur'!B369</f>
        <v>Lima</v>
      </c>
      <c r="K421" s="120">
        <f>'INFO Luz del Sur'!E369</f>
        <v>0</v>
      </c>
      <c r="L421" s="132" t="str">
        <f>'INFO Luz del Sur'!M369</f>
        <v>PPC43</v>
      </c>
      <c r="M421" s="120" t="str">
        <f>INDEX(RESUMEN!$D$17:$D$5475, MATCH(L421,RESUMEN!$C$17:$C$5475,0))</f>
        <v>POSTE DE CONCRETO ARMADO PARA A. P. 13/200/140/335</v>
      </c>
      <c r="N421" s="95">
        <f>INDEX(RESUMEN!$G$17:$G$5475, MATCH(L421,RESUMEN!$C$17:$C$5475,0))</f>
        <v>255.39</v>
      </c>
      <c r="O421" s="133">
        <f t="shared" si="95"/>
        <v>0.77</v>
      </c>
      <c r="P421" s="134">
        <f t="shared" si="97"/>
        <v>452.0403</v>
      </c>
      <c r="Q421" s="87">
        <v>0</v>
      </c>
      <c r="R421" s="133">
        <f t="shared" si="98"/>
        <v>7.2000000000000008E-2</v>
      </c>
      <c r="S421" s="88">
        <f t="shared" si="99"/>
        <v>2.7122418000000006</v>
      </c>
      <c r="T421" s="132">
        <f t="shared" si="100"/>
        <v>0.2</v>
      </c>
      <c r="U421" s="135">
        <f t="shared" si="101"/>
        <v>0.54244836000000018</v>
      </c>
      <c r="V421" s="88">
        <f t="shared" si="102"/>
        <v>0.18253184672191478</v>
      </c>
      <c r="W421" s="182">
        <f t="shared" si="103"/>
        <v>0.2</v>
      </c>
      <c r="X421" s="133">
        <f>'INFO Luz del Sur'!N369</f>
        <v>1</v>
      </c>
      <c r="Y421" s="135">
        <f t="shared" si="96"/>
        <v>0.2</v>
      </c>
    </row>
    <row r="422" spans="1:25" x14ac:dyDescent="0.25">
      <c r="A422" s="97">
        <f>'INFO Luz del Sur'!A370</f>
        <v>364</v>
      </c>
      <c r="B422" s="98" t="s">
        <v>8151</v>
      </c>
      <c r="C422" s="131" t="str">
        <f>'INFO Luz del Sur'!K370</f>
        <v>Poste</v>
      </c>
      <c r="D422" s="120" t="str">
        <f>'INFO Luz del Sur'!L370</f>
        <v>Concreto</v>
      </c>
      <c r="E422" s="131">
        <f>'INFO Luz del Sur'!J370</f>
        <v>13</v>
      </c>
      <c r="F422" s="131" t="str">
        <f>'INFO Luz del Sur'!H370</f>
        <v>0.22 KV</v>
      </c>
      <c r="G422" s="148" t="str">
        <f t="shared" si="94"/>
        <v>BT</v>
      </c>
      <c r="H422" s="120" t="str">
        <f>'INFO Luz del Sur'!D370</f>
        <v>Chaclacayo</v>
      </c>
      <c r="I422" s="120" t="str">
        <f>'INFO Luz del Sur'!C370</f>
        <v>Lima</v>
      </c>
      <c r="J422" s="120" t="str">
        <f>'INFO Luz del Sur'!B370</f>
        <v>Lima</v>
      </c>
      <c r="K422" s="120">
        <f>'INFO Luz del Sur'!E370</f>
        <v>0</v>
      </c>
      <c r="L422" s="132" t="str">
        <f>'INFO Luz del Sur'!M370</f>
        <v>PPC43</v>
      </c>
      <c r="M422" s="120" t="str">
        <f>INDEX(RESUMEN!$D$17:$D$5475, MATCH(L422,RESUMEN!$C$17:$C$5475,0))</f>
        <v>POSTE DE CONCRETO ARMADO PARA A. P. 13/200/140/335</v>
      </c>
      <c r="N422" s="95">
        <f>INDEX(RESUMEN!$G$17:$G$5475, MATCH(L422,RESUMEN!$C$17:$C$5475,0))</f>
        <v>255.39</v>
      </c>
      <c r="O422" s="133">
        <f t="shared" si="95"/>
        <v>0.77</v>
      </c>
      <c r="P422" s="134">
        <f t="shared" si="97"/>
        <v>452.0403</v>
      </c>
      <c r="Q422" s="87">
        <v>0</v>
      </c>
      <c r="R422" s="133">
        <f t="shared" si="98"/>
        <v>7.2000000000000008E-2</v>
      </c>
      <c r="S422" s="88">
        <f t="shared" si="99"/>
        <v>2.7122418000000006</v>
      </c>
      <c r="T422" s="132">
        <f t="shared" si="100"/>
        <v>0.2</v>
      </c>
      <c r="U422" s="135">
        <f t="shared" si="101"/>
        <v>0.54244836000000018</v>
      </c>
      <c r="V422" s="88">
        <f t="shared" si="102"/>
        <v>0.18253184672191478</v>
      </c>
      <c r="W422" s="182">
        <f t="shared" si="103"/>
        <v>0.2</v>
      </c>
      <c r="X422" s="133">
        <f>'INFO Luz del Sur'!N370</f>
        <v>1</v>
      </c>
      <c r="Y422" s="135">
        <f t="shared" si="96"/>
        <v>0.2</v>
      </c>
    </row>
    <row r="423" spans="1:25" x14ac:dyDescent="0.25">
      <c r="A423" s="97">
        <f>'INFO Luz del Sur'!A371</f>
        <v>365</v>
      </c>
      <c r="B423" s="98" t="s">
        <v>8151</v>
      </c>
      <c r="C423" s="131" t="str">
        <f>'INFO Luz del Sur'!K371</f>
        <v>Poste</v>
      </c>
      <c r="D423" s="120" t="str">
        <f>'INFO Luz del Sur'!L371</f>
        <v>Concreto</v>
      </c>
      <c r="E423" s="131">
        <f>'INFO Luz del Sur'!J371</f>
        <v>13</v>
      </c>
      <c r="F423" s="131" t="str">
        <f>'INFO Luz del Sur'!H371</f>
        <v>0.22 KV</v>
      </c>
      <c r="G423" s="148" t="str">
        <f t="shared" si="94"/>
        <v>BT</v>
      </c>
      <c r="H423" s="120" t="str">
        <f>'INFO Luz del Sur'!D371</f>
        <v>Chaclacayo</v>
      </c>
      <c r="I423" s="120" t="str">
        <f>'INFO Luz del Sur'!C371</f>
        <v>Lima</v>
      </c>
      <c r="J423" s="120" t="str">
        <f>'INFO Luz del Sur'!B371</f>
        <v>Lima</v>
      </c>
      <c r="K423" s="120">
        <f>'INFO Luz del Sur'!E371</f>
        <v>0</v>
      </c>
      <c r="L423" s="132" t="str">
        <f>'INFO Luz del Sur'!M371</f>
        <v>PPC43</v>
      </c>
      <c r="M423" s="120" t="str">
        <f>INDEX(RESUMEN!$D$17:$D$5475, MATCH(L423,RESUMEN!$C$17:$C$5475,0))</f>
        <v>POSTE DE CONCRETO ARMADO PARA A. P. 13/200/140/335</v>
      </c>
      <c r="N423" s="95">
        <f>INDEX(RESUMEN!$G$17:$G$5475, MATCH(L423,RESUMEN!$C$17:$C$5475,0))</f>
        <v>255.39</v>
      </c>
      <c r="O423" s="133">
        <f t="shared" si="95"/>
        <v>0.77</v>
      </c>
      <c r="P423" s="134">
        <f t="shared" si="97"/>
        <v>452.0403</v>
      </c>
      <c r="Q423" s="87">
        <v>0</v>
      </c>
      <c r="R423" s="133">
        <f t="shared" si="98"/>
        <v>7.2000000000000008E-2</v>
      </c>
      <c r="S423" s="88">
        <f t="shared" si="99"/>
        <v>2.7122418000000006</v>
      </c>
      <c r="T423" s="132">
        <f t="shared" si="100"/>
        <v>0.2</v>
      </c>
      <c r="U423" s="135">
        <f t="shared" si="101"/>
        <v>0.54244836000000018</v>
      </c>
      <c r="V423" s="88">
        <f t="shared" si="102"/>
        <v>0.18253184672191478</v>
      </c>
      <c r="W423" s="182">
        <f t="shared" si="103"/>
        <v>0.2</v>
      </c>
      <c r="X423" s="133">
        <f>'INFO Luz del Sur'!N371</f>
        <v>1</v>
      </c>
      <c r="Y423" s="135">
        <f t="shared" si="96"/>
        <v>0.2</v>
      </c>
    </row>
    <row r="424" spans="1:25" x14ac:dyDescent="0.25">
      <c r="A424" s="97">
        <f>'INFO Luz del Sur'!A372</f>
        <v>366</v>
      </c>
      <c r="B424" s="98" t="s">
        <v>8151</v>
      </c>
      <c r="C424" s="131" t="str">
        <f>'INFO Luz del Sur'!K372</f>
        <v>Poste</v>
      </c>
      <c r="D424" s="120" t="str">
        <f>'INFO Luz del Sur'!L372</f>
        <v>Concreto</v>
      </c>
      <c r="E424" s="131">
        <f>'INFO Luz del Sur'!J372</f>
        <v>13</v>
      </c>
      <c r="F424" s="131" t="str">
        <f>'INFO Luz del Sur'!H372</f>
        <v>0.22 KV</v>
      </c>
      <c r="G424" s="148" t="str">
        <f t="shared" si="94"/>
        <v>BT</v>
      </c>
      <c r="H424" s="120" t="str">
        <f>'INFO Luz del Sur'!D372</f>
        <v>Chaclacayo</v>
      </c>
      <c r="I424" s="120" t="str">
        <f>'INFO Luz del Sur'!C372</f>
        <v>Lima</v>
      </c>
      <c r="J424" s="120" t="str">
        <f>'INFO Luz del Sur'!B372</f>
        <v>Lima</v>
      </c>
      <c r="K424" s="120">
        <f>'INFO Luz del Sur'!E372</f>
        <v>0</v>
      </c>
      <c r="L424" s="132" t="str">
        <f>'INFO Luz del Sur'!M372</f>
        <v>PPC43</v>
      </c>
      <c r="M424" s="120" t="str">
        <f>INDEX(RESUMEN!$D$17:$D$5475, MATCH(L424,RESUMEN!$C$17:$C$5475,0))</f>
        <v>POSTE DE CONCRETO ARMADO PARA A. P. 13/200/140/335</v>
      </c>
      <c r="N424" s="95">
        <f>INDEX(RESUMEN!$G$17:$G$5475, MATCH(L424,RESUMEN!$C$17:$C$5475,0))</f>
        <v>255.39</v>
      </c>
      <c r="O424" s="133">
        <f t="shared" si="95"/>
        <v>0.77</v>
      </c>
      <c r="P424" s="134">
        <f t="shared" si="97"/>
        <v>452.0403</v>
      </c>
      <c r="Q424" s="87">
        <v>0</v>
      </c>
      <c r="R424" s="133">
        <f t="shared" si="98"/>
        <v>7.2000000000000008E-2</v>
      </c>
      <c r="S424" s="88">
        <f t="shared" si="99"/>
        <v>2.7122418000000006</v>
      </c>
      <c r="T424" s="132">
        <f t="shared" si="100"/>
        <v>0.2</v>
      </c>
      <c r="U424" s="135">
        <f t="shared" si="101"/>
        <v>0.54244836000000018</v>
      </c>
      <c r="V424" s="88">
        <f t="shared" si="102"/>
        <v>0.18253184672191478</v>
      </c>
      <c r="W424" s="182">
        <f t="shared" si="103"/>
        <v>0.2</v>
      </c>
      <c r="X424" s="133">
        <f>'INFO Luz del Sur'!N372</f>
        <v>1</v>
      </c>
      <c r="Y424" s="135">
        <f t="shared" si="96"/>
        <v>0.2</v>
      </c>
    </row>
    <row r="425" spans="1:25" x14ac:dyDescent="0.25">
      <c r="A425" s="97">
        <f>'INFO Luz del Sur'!A373</f>
        <v>367</v>
      </c>
      <c r="B425" s="98" t="s">
        <v>8151</v>
      </c>
      <c r="C425" s="131" t="str">
        <f>'INFO Luz del Sur'!K373</f>
        <v>Poste</v>
      </c>
      <c r="D425" s="120" t="str">
        <f>'INFO Luz del Sur'!L373</f>
        <v>Concreto</v>
      </c>
      <c r="E425" s="131">
        <f>'INFO Luz del Sur'!J373</f>
        <v>13</v>
      </c>
      <c r="F425" s="131" t="str">
        <f>'INFO Luz del Sur'!H373</f>
        <v>0.22 KV</v>
      </c>
      <c r="G425" s="148" t="str">
        <f t="shared" si="94"/>
        <v>BT</v>
      </c>
      <c r="H425" s="120" t="str">
        <f>'INFO Luz del Sur'!D373</f>
        <v>Chaclacayo</v>
      </c>
      <c r="I425" s="120" t="str">
        <f>'INFO Luz del Sur'!C373</f>
        <v>Lima</v>
      </c>
      <c r="J425" s="120" t="str">
        <f>'INFO Luz del Sur'!B373</f>
        <v>Lima</v>
      </c>
      <c r="K425" s="120">
        <f>'INFO Luz del Sur'!E373</f>
        <v>0</v>
      </c>
      <c r="L425" s="132" t="str">
        <f>'INFO Luz del Sur'!M373</f>
        <v>PPC43</v>
      </c>
      <c r="M425" s="120" t="str">
        <f>INDEX(RESUMEN!$D$17:$D$5475, MATCH(L425,RESUMEN!$C$17:$C$5475,0))</f>
        <v>POSTE DE CONCRETO ARMADO PARA A. P. 13/200/140/335</v>
      </c>
      <c r="N425" s="95">
        <f>INDEX(RESUMEN!$G$17:$G$5475, MATCH(L425,RESUMEN!$C$17:$C$5475,0))</f>
        <v>255.39</v>
      </c>
      <c r="O425" s="133">
        <f t="shared" si="95"/>
        <v>0.77</v>
      </c>
      <c r="P425" s="134">
        <f t="shared" si="97"/>
        <v>452.0403</v>
      </c>
      <c r="Q425" s="87">
        <v>0</v>
      </c>
      <c r="R425" s="133">
        <f t="shared" si="98"/>
        <v>7.2000000000000008E-2</v>
      </c>
      <c r="S425" s="88">
        <f t="shared" si="99"/>
        <v>2.7122418000000006</v>
      </c>
      <c r="T425" s="132">
        <f t="shared" si="100"/>
        <v>0.2</v>
      </c>
      <c r="U425" s="135">
        <f t="shared" si="101"/>
        <v>0.54244836000000018</v>
      </c>
      <c r="V425" s="88">
        <f t="shared" si="102"/>
        <v>0.18253184672191478</v>
      </c>
      <c r="W425" s="182">
        <f t="shared" si="103"/>
        <v>0.2</v>
      </c>
      <c r="X425" s="133">
        <f>'INFO Luz del Sur'!N373</f>
        <v>1</v>
      </c>
      <c r="Y425" s="135">
        <f t="shared" si="96"/>
        <v>0.2</v>
      </c>
    </row>
    <row r="426" spans="1:25" x14ac:dyDescent="0.25">
      <c r="A426" s="97">
        <f>'INFO Luz del Sur'!A374</f>
        <v>368</v>
      </c>
      <c r="B426" s="98" t="s">
        <v>8151</v>
      </c>
      <c r="C426" s="131" t="str">
        <f>'INFO Luz del Sur'!K374</f>
        <v>Poste</v>
      </c>
      <c r="D426" s="120" t="str">
        <f>'INFO Luz del Sur'!L374</f>
        <v>Concreto</v>
      </c>
      <c r="E426" s="131">
        <f>'INFO Luz del Sur'!J374</f>
        <v>13</v>
      </c>
      <c r="F426" s="131" t="str">
        <f>'INFO Luz del Sur'!H374</f>
        <v>0.22 KV</v>
      </c>
      <c r="G426" s="148" t="str">
        <f t="shared" si="94"/>
        <v>BT</v>
      </c>
      <c r="H426" s="120" t="str">
        <f>'INFO Luz del Sur'!D374</f>
        <v>Chaclacayo</v>
      </c>
      <c r="I426" s="120" t="str">
        <f>'INFO Luz del Sur'!C374</f>
        <v>Lima</v>
      </c>
      <c r="J426" s="120" t="str">
        <f>'INFO Luz del Sur'!B374</f>
        <v>Lima</v>
      </c>
      <c r="K426" s="120">
        <f>'INFO Luz del Sur'!E374</f>
        <v>0</v>
      </c>
      <c r="L426" s="132" t="str">
        <f>'INFO Luz del Sur'!M374</f>
        <v>PPC43</v>
      </c>
      <c r="M426" s="120" t="str">
        <f>INDEX(RESUMEN!$D$17:$D$5475, MATCH(L426,RESUMEN!$C$17:$C$5475,0))</f>
        <v>POSTE DE CONCRETO ARMADO PARA A. P. 13/200/140/335</v>
      </c>
      <c r="N426" s="95">
        <f>INDEX(RESUMEN!$G$17:$G$5475, MATCH(L426,RESUMEN!$C$17:$C$5475,0))</f>
        <v>255.39</v>
      </c>
      <c r="O426" s="133">
        <f t="shared" si="95"/>
        <v>0.77</v>
      </c>
      <c r="P426" s="134">
        <f t="shared" si="97"/>
        <v>452.0403</v>
      </c>
      <c r="Q426" s="87">
        <v>0</v>
      </c>
      <c r="R426" s="133">
        <f t="shared" si="98"/>
        <v>7.2000000000000008E-2</v>
      </c>
      <c r="S426" s="88">
        <f t="shared" si="99"/>
        <v>2.7122418000000006</v>
      </c>
      <c r="T426" s="132">
        <f t="shared" si="100"/>
        <v>0.2</v>
      </c>
      <c r="U426" s="135">
        <f t="shared" si="101"/>
        <v>0.54244836000000018</v>
      </c>
      <c r="V426" s="88">
        <f t="shared" si="102"/>
        <v>0.18253184672191478</v>
      </c>
      <c r="W426" s="182">
        <f t="shared" si="103"/>
        <v>0.2</v>
      </c>
      <c r="X426" s="133">
        <f>'INFO Luz del Sur'!N374</f>
        <v>1</v>
      </c>
      <c r="Y426" s="135">
        <f t="shared" si="96"/>
        <v>0.2</v>
      </c>
    </row>
    <row r="427" spans="1:25" x14ac:dyDescent="0.25">
      <c r="A427" s="97">
        <f>'INFO Luz del Sur'!A375</f>
        <v>369</v>
      </c>
      <c r="B427" s="98" t="s">
        <v>8151</v>
      </c>
      <c r="C427" s="131" t="str">
        <f>'INFO Luz del Sur'!K375</f>
        <v>Poste</v>
      </c>
      <c r="D427" s="120" t="str">
        <f>'INFO Luz del Sur'!L375</f>
        <v>Concreto</v>
      </c>
      <c r="E427" s="131">
        <f>'INFO Luz del Sur'!J375</f>
        <v>13</v>
      </c>
      <c r="F427" s="131" t="str">
        <f>'INFO Luz del Sur'!H375</f>
        <v>0.22 KV</v>
      </c>
      <c r="G427" s="148" t="str">
        <f t="shared" si="94"/>
        <v>BT</v>
      </c>
      <c r="H427" s="120" t="str">
        <f>'INFO Luz del Sur'!D375</f>
        <v>Chaclacayo</v>
      </c>
      <c r="I427" s="120" t="str">
        <f>'INFO Luz del Sur'!C375</f>
        <v>Lima</v>
      </c>
      <c r="J427" s="120" t="str">
        <f>'INFO Luz del Sur'!B375</f>
        <v>Lima</v>
      </c>
      <c r="K427" s="120">
        <f>'INFO Luz del Sur'!E375</f>
        <v>0</v>
      </c>
      <c r="L427" s="132" t="str">
        <f>'INFO Luz del Sur'!M375</f>
        <v>PPC43</v>
      </c>
      <c r="M427" s="120" t="str">
        <f>INDEX(RESUMEN!$D$17:$D$5475, MATCH(L427,RESUMEN!$C$17:$C$5475,0))</f>
        <v>POSTE DE CONCRETO ARMADO PARA A. P. 13/200/140/335</v>
      </c>
      <c r="N427" s="95">
        <f>INDEX(RESUMEN!$G$17:$G$5475, MATCH(L427,RESUMEN!$C$17:$C$5475,0))</f>
        <v>255.39</v>
      </c>
      <c r="O427" s="133">
        <f t="shared" si="95"/>
        <v>0.77</v>
      </c>
      <c r="P427" s="134">
        <f t="shared" si="97"/>
        <v>452.0403</v>
      </c>
      <c r="Q427" s="87">
        <v>0</v>
      </c>
      <c r="R427" s="133">
        <f t="shared" si="98"/>
        <v>7.2000000000000008E-2</v>
      </c>
      <c r="S427" s="88">
        <f t="shared" si="99"/>
        <v>2.7122418000000006</v>
      </c>
      <c r="T427" s="132">
        <f t="shared" si="100"/>
        <v>0.2</v>
      </c>
      <c r="U427" s="135">
        <f t="shared" si="101"/>
        <v>0.54244836000000018</v>
      </c>
      <c r="V427" s="88">
        <f t="shared" si="102"/>
        <v>0.18253184672191478</v>
      </c>
      <c r="W427" s="182">
        <f t="shared" si="103"/>
        <v>0.2</v>
      </c>
      <c r="X427" s="133">
        <f>'INFO Luz del Sur'!N375</f>
        <v>1</v>
      </c>
      <c r="Y427" s="135">
        <f t="shared" si="96"/>
        <v>0.2</v>
      </c>
    </row>
    <row r="428" spans="1:25" x14ac:dyDescent="0.25">
      <c r="A428" s="97">
        <f>'INFO Luz del Sur'!A376</f>
        <v>370</v>
      </c>
      <c r="B428" s="98" t="s">
        <v>8151</v>
      </c>
      <c r="C428" s="131" t="str">
        <f>'INFO Luz del Sur'!K376</f>
        <v>Poste</v>
      </c>
      <c r="D428" s="120" t="str">
        <f>'INFO Luz del Sur'!L376</f>
        <v>Concreto</v>
      </c>
      <c r="E428" s="131">
        <f>'INFO Luz del Sur'!J376</f>
        <v>13</v>
      </c>
      <c r="F428" s="131" t="str">
        <f>'INFO Luz del Sur'!H376</f>
        <v>0.22 KV</v>
      </c>
      <c r="G428" s="148" t="str">
        <f t="shared" si="94"/>
        <v>BT</v>
      </c>
      <c r="H428" s="120" t="str">
        <f>'INFO Luz del Sur'!D376</f>
        <v>Chaclacayo</v>
      </c>
      <c r="I428" s="120" t="str">
        <f>'INFO Luz del Sur'!C376</f>
        <v>Lima</v>
      </c>
      <c r="J428" s="120" t="str">
        <f>'INFO Luz del Sur'!B376</f>
        <v>Lima</v>
      </c>
      <c r="K428" s="120">
        <f>'INFO Luz del Sur'!E376</f>
        <v>0</v>
      </c>
      <c r="L428" s="132" t="str">
        <f>'INFO Luz del Sur'!M376</f>
        <v>PPC43</v>
      </c>
      <c r="M428" s="120" t="str">
        <f>INDEX(RESUMEN!$D$17:$D$5475, MATCH(L428,RESUMEN!$C$17:$C$5475,0))</f>
        <v>POSTE DE CONCRETO ARMADO PARA A. P. 13/200/140/335</v>
      </c>
      <c r="N428" s="95">
        <f>INDEX(RESUMEN!$G$17:$G$5475, MATCH(L428,RESUMEN!$C$17:$C$5475,0))</f>
        <v>255.39</v>
      </c>
      <c r="O428" s="133">
        <f t="shared" si="95"/>
        <v>0.77</v>
      </c>
      <c r="P428" s="134">
        <f t="shared" si="97"/>
        <v>452.0403</v>
      </c>
      <c r="Q428" s="87">
        <v>0</v>
      </c>
      <c r="R428" s="133">
        <f t="shared" si="98"/>
        <v>7.2000000000000008E-2</v>
      </c>
      <c r="S428" s="88">
        <f t="shared" si="99"/>
        <v>2.7122418000000006</v>
      </c>
      <c r="T428" s="132">
        <f t="shared" si="100"/>
        <v>0.2</v>
      </c>
      <c r="U428" s="135">
        <f t="shared" si="101"/>
        <v>0.54244836000000018</v>
      </c>
      <c r="V428" s="88">
        <f t="shared" si="102"/>
        <v>0.18253184672191478</v>
      </c>
      <c r="W428" s="182">
        <f t="shared" si="103"/>
        <v>0.2</v>
      </c>
      <c r="X428" s="133">
        <f>'INFO Luz del Sur'!N376</f>
        <v>1</v>
      </c>
      <c r="Y428" s="135">
        <f t="shared" si="96"/>
        <v>0.2</v>
      </c>
    </row>
    <row r="429" spans="1:25" x14ac:dyDescent="0.25">
      <c r="A429" s="97">
        <f>'INFO Luz del Sur'!A377</f>
        <v>371</v>
      </c>
      <c r="B429" s="98" t="s">
        <v>8151</v>
      </c>
      <c r="C429" s="131" t="str">
        <f>'INFO Luz del Sur'!K377</f>
        <v>Poste</v>
      </c>
      <c r="D429" s="120" t="str">
        <f>'INFO Luz del Sur'!L377</f>
        <v>Concreto</v>
      </c>
      <c r="E429" s="131">
        <f>'INFO Luz del Sur'!J377</f>
        <v>13</v>
      </c>
      <c r="F429" s="131" t="str">
        <f>'INFO Luz del Sur'!H377</f>
        <v>0.22 KV</v>
      </c>
      <c r="G429" s="148" t="str">
        <f t="shared" si="94"/>
        <v>BT</v>
      </c>
      <c r="H429" s="120" t="str">
        <f>'INFO Luz del Sur'!D377</f>
        <v>Chaclacayo</v>
      </c>
      <c r="I429" s="120" t="str">
        <f>'INFO Luz del Sur'!C377</f>
        <v>Lima</v>
      </c>
      <c r="J429" s="120" t="str">
        <f>'INFO Luz del Sur'!B377</f>
        <v>Lima</v>
      </c>
      <c r="K429" s="120">
        <f>'INFO Luz del Sur'!E377</f>
        <v>0</v>
      </c>
      <c r="L429" s="132" t="str">
        <f>'INFO Luz del Sur'!M377</f>
        <v>PPC43</v>
      </c>
      <c r="M429" s="120" t="str">
        <f>INDEX(RESUMEN!$D$17:$D$5475, MATCH(L429,RESUMEN!$C$17:$C$5475,0))</f>
        <v>POSTE DE CONCRETO ARMADO PARA A. P. 13/200/140/335</v>
      </c>
      <c r="N429" s="95">
        <f>INDEX(RESUMEN!$G$17:$G$5475, MATCH(L429,RESUMEN!$C$17:$C$5475,0))</f>
        <v>255.39</v>
      </c>
      <c r="O429" s="133">
        <f t="shared" si="95"/>
        <v>0.77</v>
      </c>
      <c r="P429" s="134">
        <f t="shared" si="97"/>
        <v>452.0403</v>
      </c>
      <c r="Q429" s="87">
        <v>0</v>
      </c>
      <c r="R429" s="133">
        <f t="shared" si="98"/>
        <v>7.2000000000000008E-2</v>
      </c>
      <c r="S429" s="88">
        <f t="shared" si="99"/>
        <v>2.7122418000000006</v>
      </c>
      <c r="T429" s="132">
        <f t="shared" si="100"/>
        <v>0.2</v>
      </c>
      <c r="U429" s="135">
        <f t="shared" si="101"/>
        <v>0.54244836000000018</v>
      </c>
      <c r="V429" s="88">
        <f t="shared" si="102"/>
        <v>0.18253184672191478</v>
      </c>
      <c r="W429" s="182">
        <f t="shared" si="103"/>
        <v>0.2</v>
      </c>
      <c r="X429" s="133">
        <f>'INFO Luz del Sur'!N377</f>
        <v>1</v>
      </c>
      <c r="Y429" s="135">
        <f t="shared" si="96"/>
        <v>0.2</v>
      </c>
    </row>
    <row r="430" spans="1:25" x14ac:dyDescent="0.25">
      <c r="A430" s="97">
        <f>'INFO Luz del Sur'!A378</f>
        <v>372</v>
      </c>
      <c r="B430" s="98" t="s">
        <v>8151</v>
      </c>
      <c r="C430" s="131" t="str">
        <f>'INFO Luz del Sur'!K378</f>
        <v>Poste</v>
      </c>
      <c r="D430" s="120" t="str">
        <f>'INFO Luz del Sur'!L378</f>
        <v>Concreto</v>
      </c>
      <c r="E430" s="131">
        <f>'INFO Luz del Sur'!J378</f>
        <v>13</v>
      </c>
      <c r="F430" s="131" t="str">
        <f>'INFO Luz del Sur'!H378</f>
        <v>0.22 KV</v>
      </c>
      <c r="G430" s="148" t="str">
        <f t="shared" si="94"/>
        <v>BT</v>
      </c>
      <c r="H430" s="120" t="str">
        <f>'INFO Luz del Sur'!D378</f>
        <v>Chaclacayo</v>
      </c>
      <c r="I430" s="120" t="str">
        <f>'INFO Luz del Sur'!C378</f>
        <v>Lima</v>
      </c>
      <c r="J430" s="120" t="str">
        <f>'INFO Luz del Sur'!B378</f>
        <v>Lima</v>
      </c>
      <c r="K430" s="120">
        <f>'INFO Luz del Sur'!E378</f>
        <v>0</v>
      </c>
      <c r="L430" s="132" t="str">
        <f>'INFO Luz del Sur'!M378</f>
        <v>PPC43</v>
      </c>
      <c r="M430" s="120" t="str">
        <f>INDEX(RESUMEN!$D$17:$D$5475, MATCH(L430,RESUMEN!$C$17:$C$5475,0))</f>
        <v>POSTE DE CONCRETO ARMADO PARA A. P. 13/200/140/335</v>
      </c>
      <c r="N430" s="95">
        <f>INDEX(RESUMEN!$G$17:$G$5475, MATCH(L430,RESUMEN!$C$17:$C$5475,0))</f>
        <v>255.39</v>
      </c>
      <c r="O430" s="133">
        <f t="shared" si="95"/>
        <v>0.77</v>
      </c>
      <c r="P430" s="134">
        <f t="shared" si="97"/>
        <v>452.0403</v>
      </c>
      <c r="Q430" s="87">
        <v>0</v>
      </c>
      <c r="R430" s="133">
        <f t="shared" si="98"/>
        <v>7.2000000000000008E-2</v>
      </c>
      <c r="S430" s="88">
        <f t="shared" si="99"/>
        <v>2.7122418000000006</v>
      </c>
      <c r="T430" s="132">
        <f t="shared" si="100"/>
        <v>0.2</v>
      </c>
      <c r="U430" s="135">
        <f t="shared" si="101"/>
        <v>0.54244836000000018</v>
      </c>
      <c r="V430" s="88">
        <f t="shared" si="102"/>
        <v>0.18253184672191478</v>
      </c>
      <c r="W430" s="182">
        <f t="shared" si="103"/>
        <v>0.2</v>
      </c>
      <c r="X430" s="133">
        <f>'INFO Luz del Sur'!N378</f>
        <v>1</v>
      </c>
      <c r="Y430" s="135">
        <f t="shared" si="96"/>
        <v>0.2</v>
      </c>
    </row>
    <row r="431" spans="1:25" x14ac:dyDescent="0.25">
      <c r="A431" s="97">
        <f>'INFO Luz del Sur'!A379</f>
        <v>373</v>
      </c>
      <c r="B431" s="98" t="s">
        <v>8151</v>
      </c>
      <c r="C431" s="131" t="str">
        <f>'INFO Luz del Sur'!K379</f>
        <v>Poste</v>
      </c>
      <c r="D431" s="120" t="str">
        <f>'INFO Luz del Sur'!L379</f>
        <v>Concreto</v>
      </c>
      <c r="E431" s="131">
        <f>'INFO Luz del Sur'!J379</f>
        <v>13</v>
      </c>
      <c r="F431" s="131" t="str">
        <f>'INFO Luz del Sur'!H379</f>
        <v>0.22 KV</v>
      </c>
      <c r="G431" s="148" t="str">
        <f t="shared" si="94"/>
        <v>BT</v>
      </c>
      <c r="H431" s="120" t="str">
        <f>'INFO Luz del Sur'!D379</f>
        <v>Chaclacayo</v>
      </c>
      <c r="I431" s="120" t="str">
        <f>'INFO Luz del Sur'!C379</f>
        <v>Lima</v>
      </c>
      <c r="J431" s="120" t="str">
        <f>'INFO Luz del Sur'!B379</f>
        <v>Lima</v>
      </c>
      <c r="K431" s="120">
        <f>'INFO Luz del Sur'!E379</f>
        <v>0</v>
      </c>
      <c r="L431" s="132" t="str">
        <f>'INFO Luz del Sur'!M379</f>
        <v>PPC28</v>
      </c>
      <c r="M431" s="120" t="str">
        <f>INDEX(RESUMEN!$D$17:$D$5475, MATCH(L431,RESUMEN!$C$17:$C$5475,0))</f>
        <v>POSTE DE CONCRETO ARMADO DE 17/400/165/420</v>
      </c>
      <c r="N431" s="95">
        <f>INDEX(RESUMEN!$G$17:$G$5475, MATCH(L431,RESUMEN!$C$17:$C$5475,0))</f>
        <v>607.52</v>
      </c>
      <c r="O431" s="133">
        <f t="shared" si="95"/>
        <v>0.77</v>
      </c>
      <c r="P431" s="134">
        <f t="shared" si="97"/>
        <v>1075.3104000000001</v>
      </c>
      <c r="Q431" s="87">
        <v>0</v>
      </c>
      <c r="R431" s="133">
        <f t="shared" si="98"/>
        <v>7.2000000000000008E-2</v>
      </c>
      <c r="S431" s="88">
        <f t="shared" si="99"/>
        <v>6.4518624000000004</v>
      </c>
      <c r="T431" s="132">
        <f t="shared" si="100"/>
        <v>0.2</v>
      </c>
      <c r="U431" s="135">
        <f t="shared" si="101"/>
        <v>1.2903724800000003</v>
      </c>
      <c r="V431" s="88">
        <f t="shared" si="102"/>
        <v>0.43420551909040156</v>
      </c>
      <c r="W431" s="182">
        <f t="shared" si="103"/>
        <v>0.4</v>
      </c>
      <c r="X431" s="133">
        <f>'INFO Luz del Sur'!N379</f>
        <v>1</v>
      </c>
      <c r="Y431" s="135">
        <f t="shared" si="96"/>
        <v>0.4</v>
      </c>
    </row>
    <row r="432" spans="1:25" x14ac:dyDescent="0.25">
      <c r="A432" s="97">
        <f>'INFO Luz del Sur'!A380</f>
        <v>374</v>
      </c>
      <c r="B432" s="98" t="s">
        <v>8151</v>
      </c>
      <c r="C432" s="131" t="str">
        <f>'INFO Luz del Sur'!K380</f>
        <v>Poste</v>
      </c>
      <c r="D432" s="120" t="str">
        <f>'INFO Luz del Sur'!L380</f>
        <v>Concreto</v>
      </c>
      <c r="E432" s="131">
        <f>'INFO Luz del Sur'!J380</f>
        <v>13</v>
      </c>
      <c r="F432" s="131" t="str">
        <f>'INFO Luz del Sur'!H380</f>
        <v>0.22 KV</v>
      </c>
      <c r="G432" s="148" t="str">
        <f t="shared" si="94"/>
        <v>BT</v>
      </c>
      <c r="H432" s="120" t="str">
        <f>'INFO Luz del Sur'!D380</f>
        <v>Chaclacayo</v>
      </c>
      <c r="I432" s="120" t="str">
        <f>'INFO Luz del Sur'!C380</f>
        <v>Lima</v>
      </c>
      <c r="J432" s="120" t="str">
        <f>'INFO Luz del Sur'!B380</f>
        <v>Lima</v>
      </c>
      <c r="K432" s="120">
        <f>'INFO Luz del Sur'!E380</f>
        <v>0</v>
      </c>
      <c r="L432" s="132" t="str">
        <f>'INFO Luz del Sur'!M380</f>
        <v>PPC28</v>
      </c>
      <c r="M432" s="120" t="str">
        <f>INDEX(RESUMEN!$D$17:$D$5475, MATCH(L432,RESUMEN!$C$17:$C$5475,0))</f>
        <v>POSTE DE CONCRETO ARMADO DE 17/400/165/420</v>
      </c>
      <c r="N432" s="95">
        <f>INDEX(RESUMEN!$G$17:$G$5475, MATCH(L432,RESUMEN!$C$17:$C$5475,0))</f>
        <v>607.52</v>
      </c>
      <c r="O432" s="133">
        <f t="shared" si="95"/>
        <v>0.77</v>
      </c>
      <c r="P432" s="134">
        <f t="shared" si="97"/>
        <v>1075.3104000000001</v>
      </c>
      <c r="Q432" s="87">
        <v>0</v>
      </c>
      <c r="R432" s="133">
        <f t="shared" si="98"/>
        <v>7.2000000000000008E-2</v>
      </c>
      <c r="S432" s="88">
        <f t="shared" si="99"/>
        <v>6.4518624000000004</v>
      </c>
      <c r="T432" s="132">
        <f t="shared" si="100"/>
        <v>0.2</v>
      </c>
      <c r="U432" s="135">
        <f t="shared" si="101"/>
        <v>1.2903724800000003</v>
      </c>
      <c r="V432" s="88">
        <f t="shared" si="102"/>
        <v>0.43420551909040156</v>
      </c>
      <c r="W432" s="182">
        <f t="shared" si="103"/>
        <v>0.4</v>
      </c>
      <c r="X432" s="133">
        <f>'INFO Luz del Sur'!N380</f>
        <v>1</v>
      </c>
      <c r="Y432" s="135">
        <f t="shared" si="96"/>
        <v>0.4</v>
      </c>
    </row>
    <row r="433" spans="1:25" x14ac:dyDescent="0.25">
      <c r="A433" s="97">
        <f>'INFO Luz del Sur'!A381</f>
        <v>375</v>
      </c>
      <c r="B433" s="98" t="s">
        <v>8151</v>
      </c>
      <c r="C433" s="131" t="str">
        <f>'INFO Luz del Sur'!K381</f>
        <v>Poste</v>
      </c>
      <c r="D433" s="120" t="str">
        <f>'INFO Luz del Sur'!L381</f>
        <v>Concreto</v>
      </c>
      <c r="E433" s="131">
        <f>'INFO Luz del Sur'!J381</f>
        <v>13</v>
      </c>
      <c r="F433" s="131" t="str">
        <f>'INFO Luz del Sur'!H381</f>
        <v>0.22 KV</v>
      </c>
      <c r="G433" s="148" t="str">
        <f t="shared" si="94"/>
        <v>BT</v>
      </c>
      <c r="H433" s="120" t="str">
        <f>'INFO Luz del Sur'!D381</f>
        <v>Chaclacayo</v>
      </c>
      <c r="I433" s="120" t="str">
        <f>'INFO Luz del Sur'!C381</f>
        <v>Lima</v>
      </c>
      <c r="J433" s="120" t="str">
        <f>'INFO Luz del Sur'!B381</f>
        <v>Lima</v>
      </c>
      <c r="K433" s="120">
        <f>'INFO Luz del Sur'!E381</f>
        <v>0</v>
      </c>
      <c r="L433" s="132" t="str">
        <f>'INFO Luz del Sur'!M381</f>
        <v>PPC28</v>
      </c>
      <c r="M433" s="120" t="str">
        <f>INDEX(RESUMEN!$D$17:$D$5475, MATCH(L433,RESUMEN!$C$17:$C$5475,0))</f>
        <v>POSTE DE CONCRETO ARMADO DE 17/400/165/420</v>
      </c>
      <c r="N433" s="95">
        <f>INDEX(RESUMEN!$G$17:$G$5475, MATCH(L433,RESUMEN!$C$17:$C$5475,0))</f>
        <v>607.52</v>
      </c>
      <c r="O433" s="133">
        <f t="shared" si="95"/>
        <v>0.77</v>
      </c>
      <c r="P433" s="134">
        <f t="shared" si="97"/>
        <v>1075.3104000000001</v>
      </c>
      <c r="Q433" s="87">
        <v>0</v>
      </c>
      <c r="R433" s="133">
        <f t="shared" si="98"/>
        <v>7.2000000000000008E-2</v>
      </c>
      <c r="S433" s="88">
        <f t="shared" si="99"/>
        <v>6.4518624000000004</v>
      </c>
      <c r="T433" s="132">
        <f t="shared" si="100"/>
        <v>0.2</v>
      </c>
      <c r="U433" s="135">
        <f t="shared" si="101"/>
        <v>1.2903724800000003</v>
      </c>
      <c r="V433" s="88">
        <f t="shared" si="102"/>
        <v>0.43420551909040156</v>
      </c>
      <c r="W433" s="182">
        <f t="shared" si="103"/>
        <v>0.4</v>
      </c>
      <c r="X433" s="133">
        <f>'INFO Luz del Sur'!N381</f>
        <v>1</v>
      </c>
      <c r="Y433" s="135">
        <f t="shared" si="96"/>
        <v>0.4</v>
      </c>
    </row>
    <row r="434" spans="1:25" x14ac:dyDescent="0.25">
      <c r="A434" s="97">
        <f>'INFO Luz del Sur'!A382</f>
        <v>376</v>
      </c>
      <c r="B434" s="98" t="s">
        <v>8151</v>
      </c>
      <c r="C434" s="131" t="str">
        <f>'INFO Luz del Sur'!K382</f>
        <v>Poste</v>
      </c>
      <c r="D434" s="120" t="str">
        <f>'INFO Luz del Sur'!L382</f>
        <v>Concreto</v>
      </c>
      <c r="E434" s="131">
        <f>'INFO Luz del Sur'!J382</f>
        <v>13</v>
      </c>
      <c r="F434" s="131" t="str">
        <f>'INFO Luz del Sur'!H382</f>
        <v>0.22 KV</v>
      </c>
      <c r="G434" s="148" t="str">
        <f t="shared" si="94"/>
        <v>BT</v>
      </c>
      <c r="H434" s="120" t="str">
        <f>'INFO Luz del Sur'!D382</f>
        <v>Chaclacayo</v>
      </c>
      <c r="I434" s="120" t="str">
        <f>'INFO Luz del Sur'!C382</f>
        <v>Lima</v>
      </c>
      <c r="J434" s="120" t="str">
        <f>'INFO Luz del Sur'!B382</f>
        <v>Lima</v>
      </c>
      <c r="K434" s="120">
        <f>'INFO Luz del Sur'!E382</f>
        <v>0</v>
      </c>
      <c r="L434" s="132" t="str">
        <f>'INFO Luz del Sur'!M382</f>
        <v>PPC28</v>
      </c>
      <c r="M434" s="120" t="str">
        <f>INDEX(RESUMEN!$D$17:$D$5475, MATCH(L434,RESUMEN!$C$17:$C$5475,0))</f>
        <v>POSTE DE CONCRETO ARMADO DE 17/400/165/420</v>
      </c>
      <c r="N434" s="95">
        <f>INDEX(RESUMEN!$G$17:$G$5475, MATCH(L434,RESUMEN!$C$17:$C$5475,0))</f>
        <v>607.52</v>
      </c>
      <c r="O434" s="133">
        <f t="shared" si="95"/>
        <v>0.77</v>
      </c>
      <c r="P434" s="134">
        <f t="shared" si="97"/>
        <v>1075.3104000000001</v>
      </c>
      <c r="Q434" s="87">
        <v>0</v>
      </c>
      <c r="R434" s="133">
        <f t="shared" si="98"/>
        <v>7.2000000000000008E-2</v>
      </c>
      <c r="S434" s="88">
        <f t="shared" si="99"/>
        <v>6.4518624000000004</v>
      </c>
      <c r="T434" s="132">
        <f t="shared" si="100"/>
        <v>0.2</v>
      </c>
      <c r="U434" s="135">
        <f t="shared" si="101"/>
        <v>1.2903724800000003</v>
      </c>
      <c r="V434" s="88">
        <f t="shared" si="102"/>
        <v>0.43420551909040156</v>
      </c>
      <c r="W434" s="182">
        <f t="shared" si="103"/>
        <v>0.4</v>
      </c>
      <c r="X434" s="133">
        <f>'INFO Luz del Sur'!N382</f>
        <v>1</v>
      </c>
      <c r="Y434" s="135">
        <f t="shared" si="96"/>
        <v>0.4</v>
      </c>
    </row>
    <row r="435" spans="1:25" x14ac:dyDescent="0.25">
      <c r="A435" s="97">
        <f>'INFO Luz del Sur'!A383</f>
        <v>377</v>
      </c>
      <c r="B435" s="98" t="s">
        <v>8151</v>
      </c>
      <c r="C435" s="131" t="str">
        <f>'INFO Luz del Sur'!K383</f>
        <v>Poste</v>
      </c>
      <c r="D435" s="120" t="str">
        <f>'INFO Luz del Sur'!L383</f>
        <v>Concreto</v>
      </c>
      <c r="E435" s="131">
        <f>'INFO Luz del Sur'!J383</f>
        <v>13</v>
      </c>
      <c r="F435" s="131" t="str">
        <f>'INFO Luz del Sur'!H383</f>
        <v>0.22 KV</v>
      </c>
      <c r="G435" s="148" t="str">
        <f t="shared" si="94"/>
        <v>BT</v>
      </c>
      <c r="H435" s="120" t="str">
        <f>'INFO Luz del Sur'!D383</f>
        <v>Chaclacayo</v>
      </c>
      <c r="I435" s="120" t="str">
        <f>'INFO Luz del Sur'!C383</f>
        <v>Lima</v>
      </c>
      <c r="J435" s="120" t="str">
        <f>'INFO Luz del Sur'!B383</f>
        <v>Lima</v>
      </c>
      <c r="K435" s="120">
        <f>'INFO Luz del Sur'!E383</f>
        <v>0</v>
      </c>
      <c r="L435" s="132" t="str">
        <f>'INFO Luz del Sur'!M383</f>
        <v>PPC28</v>
      </c>
      <c r="M435" s="120" t="str">
        <f>INDEX(RESUMEN!$D$17:$D$5475, MATCH(L435,RESUMEN!$C$17:$C$5475,0))</f>
        <v>POSTE DE CONCRETO ARMADO DE 17/400/165/420</v>
      </c>
      <c r="N435" s="95">
        <f>INDEX(RESUMEN!$G$17:$G$5475, MATCH(L435,RESUMEN!$C$17:$C$5475,0))</f>
        <v>607.52</v>
      </c>
      <c r="O435" s="133">
        <f t="shared" si="95"/>
        <v>0.77</v>
      </c>
      <c r="P435" s="134">
        <f t="shared" si="97"/>
        <v>1075.3104000000001</v>
      </c>
      <c r="Q435" s="87">
        <v>0</v>
      </c>
      <c r="R435" s="133">
        <f t="shared" si="98"/>
        <v>7.2000000000000008E-2</v>
      </c>
      <c r="S435" s="88">
        <f t="shared" si="99"/>
        <v>6.4518624000000004</v>
      </c>
      <c r="T435" s="132">
        <f t="shared" si="100"/>
        <v>0.2</v>
      </c>
      <c r="U435" s="135">
        <f t="shared" si="101"/>
        <v>1.2903724800000003</v>
      </c>
      <c r="V435" s="88">
        <f t="shared" si="102"/>
        <v>0.43420551909040156</v>
      </c>
      <c r="W435" s="182">
        <f t="shared" si="103"/>
        <v>0.4</v>
      </c>
      <c r="X435" s="133">
        <f>'INFO Luz del Sur'!N383</f>
        <v>1</v>
      </c>
      <c r="Y435" s="135">
        <f t="shared" si="96"/>
        <v>0.4</v>
      </c>
    </row>
    <row r="436" spans="1:25" x14ac:dyDescent="0.25">
      <c r="A436" s="97">
        <f>'INFO Luz del Sur'!A384</f>
        <v>378</v>
      </c>
      <c r="B436" s="98" t="s">
        <v>8151</v>
      </c>
      <c r="C436" s="131" t="str">
        <f>'INFO Luz del Sur'!K384</f>
        <v>Poste</v>
      </c>
      <c r="D436" s="120" t="str">
        <f>'INFO Luz del Sur'!L384</f>
        <v>Concreto</v>
      </c>
      <c r="E436" s="131">
        <f>'INFO Luz del Sur'!J384</f>
        <v>13</v>
      </c>
      <c r="F436" s="131" t="str">
        <f>'INFO Luz del Sur'!H384</f>
        <v>0.22 KV</v>
      </c>
      <c r="G436" s="148" t="str">
        <f t="shared" si="94"/>
        <v>BT</v>
      </c>
      <c r="H436" s="120" t="str">
        <f>'INFO Luz del Sur'!D384</f>
        <v>Chaclacayo</v>
      </c>
      <c r="I436" s="120" t="str">
        <f>'INFO Luz del Sur'!C384</f>
        <v>Lima</v>
      </c>
      <c r="J436" s="120" t="str">
        <f>'INFO Luz del Sur'!B384</f>
        <v>Lima</v>
      </c>
      <c r="K436" s="120">
        <f>'INFO Luz del Sur'!E384</f>
        <v>0</v>
      </c>
      <c r="L436" s="132" t="str">
        <f>'INFO Luz del Sur'!M384</f>
        <v>PPC28</v>
      </c>
      <c r="M436" s="120" t="str">
        <f>INDEX(RESUMEN!$D$17:$D$5475, MATCH(L436,RESUMEN!$C$17:$C$5475,0))</f>
        <v>POSTE DE CONCRETO ARMADO DE 17/400/165/420</v>
      </c>
      <c r="N436" s="95">
        <f>INDEX(RESUMEN!$G$17:$G$5475, MATCH(L436,RESUMEN!$C$17:$C$5475,0))</f>
        <v>607.52</v>
      </c>
      <c r="O436" s="133">
        <f t="shared" si="95"/>
        <v>0.77</v>
      </c>
      <c r="P436" s="134">
        <f t="shared" si="97"/>
        <v>1075.3104000000001</v>
      </c>
      <c r="Q436" s="87">
        <v>0</v>
      </c>
      <c r="R436" s="133">
        <f t="shared" si="98"/>
        <v>7.2000000000000008E-2</v>
      </c>
      <c r="S436" s="88">
        <f t="shared" si="99"/>
        <v>6.4518624000000004</v>
      </c>
      <c r="T436" s="132">
        <f t="shared" si="100"/>
        <v>0.2</v>
      </c>
      <c r="U436" s="135">
        <f t="shared" si="101"/>
        <v>1.2903724800000003</v>
      </c>
      <c r="V436" s="88">
        <f t="shared" si="102"/>
        <v>0.43420551909040156</v>
      </c>
      <c r="W436" s="182">
        <f t="shared" si="103"/>
        <v>0.4</v>
      </c>
      <c r="X436" s="133">
        <f>'INFO Luz del Sur'!N384</f>
        <v>1</v>
      </c>
      <c r="Y436" s="135">
        <f t="shared" si="96"/>
        <v>0.4</v>
      </c>
    </row>
    <row r="437" spans="1:25" x14ac:dyDescent="0.25">
      <c r="A437" s="97">
        <f>'INFO Luz del Sur'!A385</f>
        <v>379</v>
      </c>
      <c r="B437" s="98" t="s">
        <v>8151</v>
      </c>
      <c r="C437" s="131" t="str">
        <f>'INFO Luz del Sur'!K385</f>
        <v>Poste</v>
      </c>
      <c r="D437" s="120" t="str">
        <f>'INFO Luz del Sur'!L385</f>
        <v>Concreto</v>
      </c>
      <c r="E437" s="131">
        <f>'INFO Luz del Sur'!J385</f>
        <v>13</v>
      </c>
      <c r="F437" s="131" t="str">
        <f>'INFO Luz del Sur'!H385</f>
        <v>0.22 KV</v>
      </c>
      <c r="G437" s="148" t="str">
        <f t="shared" si="94"/>
        <v>BT</v>
      </c>
      <c r="H437" s="120" t="str">
        <f>'INFO Luz del Sur'!D385</f>
        <v>Chaclacayo</v>
      </c>
      <c r="I437" s="120" t="str">
        <f>'INFO Luz del Sur'!C385</f>
        <v>Lima</v>
      </c>
      <c r="J437" s="120" t="str">
        <f>'INFO Luz del Sur'!B385</f>
        <v>Lima</v>
      </c>
      <c r="K437" s="120">
        <f>'INFO Luz del Sur'!E385</f>
        <v>0</v>
      </c>
      <c r="L437" s="132" t="str">
        <f>'INFO Luz del Sur'!M385</f>
        <v>PPC28</v>
      </c>
      <c r="M437" s="120" t="str">
        <f>INDEX(RESUMEN!$D$17:$D$5475, MATCH(L437,RESUMEN!$C$17:$C$5475,0))</f>
        <v>POSTE DE CONCRETO ARMADO DE 17/400/165/420</v>
      </c>
      <c r="N437" s="95">
        <f>INDEX(RESUMEN!$G$17:$G$5475, MATCH(L437,RESUMEN!$C$17:$C$5475,0))</f>
        <v>607.52</v>
      </c>
      <c r="O437" s="133">
        <f t="shared" si="95"/>
        <v>0.77</v>
      </c>
      <c r="P437" s="134">
        <f t="shared" si="97"/>
        <v>1075.3104000000001</v>
      </c>
      <c r="Q437" s="87">
        <v>0</v>
      </c>
      <c r="R437" s="133">
        <f t="shared" si="98"/>
        <v>7.2000000000000008E-2</v>
      </c>
      <c r="S437" s="88">
        <f t="shared" si="99"/>
        <v>6.4518624000000004</v>
      </c>
      <c r="T437" s="132">
        <f t="shared" si="100"/>
        <v>0.2</v>
      </c>
      <c r="U437" s="135">
        <f t="shared" si="101"/>
        <v>1.2903724800000003</v>
      </c>
      <c r="V437" s="88">
        <f t="shared" si="102"/>
        <v>0.43420551909040156</v>
      </c>
      <c r="W437" s="182">
        <f t="shared" si="103"/>
        <v>0.4</v>
      </c>
      <c r="X437" s="133">
        <f>'INFO Luz del Sur'!N385</f>
        <v>1</v>
      </c>
      <c r="Y437" s="135">
        <f t="shared" si="96"/>
        <v>0.4</v>
      </c>
    </row>
    <row r="438" spans="1:25" x14ac:dyDescent="0.25">
      <c r="A438" s="97">
        <f>'INFO Luz del Sur'!A386</f>
        <v>380</v>
      </c>
      <c r="B438" s="98" t="s">
        <v>8151</v>
      </c>
      <c r="C438" s="131" t="str">
        <f>'INFO Luz del Sur'!K386</f>
        <v>Poste</v>
      </c>
      <c r="D438" s="120" t="str">
        <f>'INFO Luz del Sur'!L386</f>
        <v>Concreto</v>
      </c>
      <c r="E438" s="131">
        <f>'INFO Luz del Sur'!J386</f>
        <v>13</v>
      </c>
      <c r="F438" s="131" t="str">
        <f>'INFO Luz del Sur'!H386</f>
        <v>0.22 KV</v>
      </c>
      <c r="G438" s="148" t="str">
        <f t="shared" si="94"/>
        <v>BT</v>
      </c>
      <c r="H438" s="120" t="str">
        <f>'INFO Luz del Sur'!D386</f>
        <v>Chaclacayo</v>
      </c>
      <c r="I438" s="120" t="str">
        <f>'INFO Luz del Sur'!C386</f>
        <v>Lima</v>
      </c>
      <c r="J438" s="120" t="str">
        <f>'INFO Luz del Sur'!B386</f>
        <v>Lima</v>
      </c>
      <c r="K438" s="120">
        <f>'INFO Luz del Sur'!E386</f>
        <v>0</v>
      </c>
      <c r="L438" s="132" t="str">
        <f>'INFO Luz del Sur'!M386</f>
        <v>PPC28</v>
      </c>
      <c r="M438" s="120" t="str">
        <f>INDEX(RESUMEN!$D$17:$D$5475, MATCH(L438,RESUMEN!$C$17:$C$5475,0))</f>
        <v>POSTE DE CONCRETO ARMADO DE 17/400/165/420</v>
      </c>
      <c r="N438" s="95">
        <f>INDEX(RESUMEN!$G$17:$G$5475, MATCH(L438,RESUMEN!$C$17:$C$5475,0))</f>
        <v>607.52</v>
      </c>
      <c r="O438" s="133">
        <f t="shared" si="95"/>
        <v>0.77</v>
      </c>
      <c r="P438" s="134">
        <f t="shared" si="97"/>
        <v>1075.3104000000001</v>
      </c>
      <c r="Q438" s="87">
        <v>0</v>
      </c>
      <c r="R438" s="133">
        <f t="shared" si="98"/>
        <v>7.2000000000000008E-2</v>
      </c>
      <c r="S438" s="88">
        <f t="shared" si="99"/>
        <v>6.4518624000000004</v>
      </c>
      <c r="T438" s="132">
        <f t="shared" si="100"/>
        <v>0.2</v>
      </c>
      <c r="U438" s="135">
        <f t="shared" si="101"/>
        <v>1.2903724800000003</v>
      </c>
      <c r="V438" s="88">
        <f t="shared" si="102"/>
        <v>0.43420551909040156</v>
      </c>
      <c r="W438" s="182">
        <f t="shared" si="103"/>
        <v>0.4</v>
      </c>
      <c r="X438" s="133">
        <f>'INFO Luz del Sur'!N386</f>
        <v>1</v>
      </c>
      <c r="Y438" s="135">
        <f t="shared" si="96"/>
        <v>0.4</v>
      </c>
    </row>
    <row r="439" spans="1:25" x14ac:dyDescent="0.25">
      <c r="A439" s="97">
        <f>'INFO Luz del Sur'!A387</f>
        <v>381</v>
      </c>
      <c r="B439" s="98" t="s">
        <v>8151</v>
      </c>
      <c r="C439" s="131" t="str">
        <f>'INFO Luz del Sur'!K387</f>
        <v>Poste</v>
      </c>
      <c r="D439" s="120" t="str">
        <f>'INFO Luz del Sur'!L387</f>
        <v>Concreto</v>
      </c>
      <c r="E439" s="131">
        <f>'INFO Luz del Sur'!J387</f>
        <v>13</v>
      </c>
      <c r="F439" s="131" t="str">
        <f>'INFO Luz del Sur'!H387</f>
        <v>0.22 KV</v>
      </c>
      <c r="G439" s="148" t="str">
        <f t="shared" si="94"/>
        <v>BT</v>
      </c>
      <c r="H439" s="120" t="str">
        <f>'INFO Luz del Sur'!D387</f>
        <v>Chaclacayo</v>
      </c>
      <c r="I439" s="120" t="str">
        <f>'INFO Luz del Sur'!C387</f>
        <v>Lima</v>
      </c>
      <c r="J439" s="120" t="str">
        <f>'INFO Luz del Sur'!B387</f>
        <v>Lima</v>
      </c>
      <c r="K439" s="120">
        <f>'INFO Luz del Sur'!E387</f>
        <v>0</v>
      </c>
      <c r="L439" s="132" t="str">
        <f>'INFO Luz del Sur'!M387</f>
        <v>PPC28</v>
      </c>
      <c r="M439" s="120" t="str">
        <f>INDEX(RESUMEN!$D$17:$D$5475, MATCH(L439,RESUMEN!$C$17:$C$5475,0))</f>
        <v>POSTE DE CONCRETO ARMADO DE 17/400/165/420</v>
      </c>
      <c r="N439" s="95">
        <f>INDEX(RESUMEN!$G$17:$G$5475, MATCH(L439,RESUMEN!$C$17:$C$5475,0))</f>
        <v>607.52</v>
      </c>
      <c r="O439" s="133">
        <f t="shared" si="95"/>
        <v>0.77</v>
      </c>
      <c r="P439" s="134">
        <f t="shared" si="97"/>
        <v>1075.3104000000001</v>
      </c>
      <c r="Q439" s="87">
        <v>0</v>
      </c>
      <c r="R439" s="133">
        <f t="shared" si="98"/>
        <v>7.2000000000000008E-2</v>
      </c>
      <c r="S439" s="88">
        <f t="shared" si="99"/>
        <v>6.4518624000000004</v>
      </c>
      <c r="T439" s="132">
        <f t="shared" si="100"/>
        <v>0.2</v>
      </c>
      <c r="U439" s="135">
        <f t="shared" si="101"/>
        <v>1.2903724800000003</v>
      </c>
      <c r="V439" s="88">
        <f t="shared" si="102"/>
        <v>0.43420551909040156</v>
      </c>
      <c r="W439" s="182">
        <f t="shared" si="103"/>
        <v>0.4</v>
      </c>
      <c r="X439" s="133">
        <f>'INFO Luz del Sur'!N387</f>
        <v>1</v>
      </c>
      <c r="Y439" s="135">
        <f t="shared" si="96"/>
        <v>0.4</v>
      </c>
    </row>
    <row r="440" spans="1:25" x14ac:dyDescent="0.25">
      <c r="A440" s="97">
        <f>'INFO Luz del Sur'!A388</f>
        <v>382</v>
      </c>
      <c r="B440" s="98" t="s">
        <v>8151</v>
      </c>
      <c r="C440" s="131" t="str">
        <f>'INFO Luz del Sur'!K388</f>
        <v>Poste</v>
      </c>
      <c r="D440" s="120" t="str">
        <f>'INFO Luz del Sur'!L388</f>
        <v>Concreto</v>
      </c>
      <c r="E440" s="131">
        <f>'INFO Luz del Sur'!J388</f>
        <v>13</v>
      </c>
      <c r="F440" s="131" t="str">
        <f>'INFO Luz del Sur'!H388</f>
        <v>0.22 KV</v>
      </c>
      <c r="G440" s="148" t="str">
        <f t="shared" si="94"/>
        <v>BT</v>
      </c>
      <c r="H440" s="120" t="str">
        <f>'INFO Luz del Sur'!D388</f>
        <v>Chaclacayo</v>
      </c>
      <c r="I440" s="120" t="str">
        <f>'INFO Luz del Sur'!C388</f>
        <v>Lima</v>
      </c>
      <c r="J440" s="120" t="str">
        <f>'INFO Luz del Sur'!B388</f>
        <v>Lima</v>
      </c>
      <c r="K440" s="120">
        <f>'INFO Luz del Sur'!E388</f>
        <v>0</v>
      </c>
      <c r="L440" s="132" t="str">
        <f>'INFO Luz del Sur'!M388</f>
        <v>PPC28</v>
      </c>
      <c r="M440" s="120" t="str">
        <f>INDEX(RESUMEN!$D$17:$D$5475, MATCH(L440,RESUMEN!$C$17:$C$5475,0))</f>
        <v>POSTE DE CONCRETO ARMADO DE 17/400/165/420</v>
      </c>
      <c r="N440" s="95">
        <f>INDEX(RESUMEN!$G$17:$G$5475, MATCH(L440,RESUMEN!$C$17:$C$5475,0))</f>
        <v>607.52</v>
      </c>
      <c r="O440" s="133">
        <f t="shared" si="95"/>
        <v>0.77</v>
      </c>
      <c r="P440" s="134">
        <f t="shared" si="97"/>
        <v>1075.3104000000001</v>
      </c>
      <c r="Q440" s="87">
        <v>0</v>
      </c>
      <c r="R440" s="133">
        <f t="shared" si="98"/>
        <v>7.2000000000000008E-2</v>
      </c>
      <c r="S440" s="88">
        <f t="shared" si="99"/>
        <v>6.4518624000000004</v>
      </c>
      <c r="T440" s="132">
        <f t="shared" si="100"/>
        <v>0.2</v>
      </c>
      <c r="U440" s="135">
        <f t="shared" si="101"/>
        <v>1.2903724800000003</v>
      </c>
      <c r="V440" s="88">
        <f t="shared" si="102"/>
        <v>0.43420551909040156</v>
      </c>
      <c r="W440" s="182">
        <f t="shared" si="103"/>
        <v>0.4</v>
      </c>
      <c r="X440" s="133">
        <f>'INFO Luz del Sur'!N388</f>
        <v>1</v>
      </c>
      <c r="Y440" s="135">
        <f t="shared" si="96"/>
        <v>0.4</v>
      </c>
    </row>
    <row r="441" spans="1:25" x14ac:dyDescent="0.25">
      <c r="A441" s="97">
        <f>'INFO Luz del Sur'!A389</f>
        <v>383</v>
      </c>
      <c r="B441" s="98" t="s">
        <v>8151</v>
      </c>
      <c r="C441" s="131" t="str">
        <f>'INFO Luz del Sur'!K389</f>
        <v>Poste</v>
      </c>
      <c r="D441" s="120" t="str">
        <f>'INFO Luz del Sur'!L389</f>
        <v>Concreto</v>
      </c>
      <c r="E441" s="131">
        <f>'INFO Luz del Sur'!J389</f>
        <v>13</v>
      </c>
      <c r="F441" s="131" t="str">
        <f>'INFO Luz del Sur'!H389</f>
        <v>0.22 KV</v>
      </c>
      <c r="G441" s="148" t="str">
        <f t="shared" si="94"/>
        <v>BT</v>
      </c>
      <c r="H441" s="120" t="str">
        <f>'INFO Luz del Sur'!D389</f>
        <v>Chaclacayo</v>
      </c>
      <c r="I441" s="120" t="str">
        <f>'INFO Luz del Sur'!C389</f>
        <v>Lima</v>
      </c>
      <c r="J441" s="120" t="str">
        <f>'INFO Luz del Sur'!B389</f>
        <v>Lima</v>
      </c>
      <c r="K441" s="120">
        <f>'INFO Luz del Sur'!E389</f>
        <v>0</v>
      </c>
      <c r="L441" s="132" t="str">
        <f>'INFO Luz del Sur'!M389</f>
        <v>PPC28</v>
      </c>
      <c r="M441" s="120" t="str">
        <f>INDEX(RESUMEN!$D$17:$D$5475, MATCH(L441,RESUMEN!$C$17:$C$5475,0))</f>
        <v>POSTE DE CONCRETO ARMADO DE 17/400/165/420</v>
      </c>
      <c r="N441" s="95">
        <f>INDEX(RESUMEN!$G$17:$G$5475, MATCH(L441,RESUMEN!$C$17:$C$5475,0))</f>
        <v>607.52</v>
      </c>
      <c r="O441" s="133">
        <f t="shared" si="95"/>
        <v>0.77</v>
      </c>
      <c r="P441" s="134">
        <f t="shared" si="97"/>
        <v>1075.3104000000001</v>
      </c>
      <c r="Q441" s="87">
        <v>0</v>
      </c>
      <c r="R441" s="133">
        <f t="shared" si="98"/>
        <v>7.2000000000000008E-2</v>
      </c>
      <c r="S441" s="88">
        <f t="shared" si="99"/>
        <v>6.4518624000000004</v>
      </c>
      <c r="T441" s="132">
        <f t="shared" si="100"/>
        <v>0.2</v>
      </c>
      <c r="U441" s="135">
        <f t="shared" si="101"/>
        <v>1.2903724800000003</v>
      </c>
      <c r="V441" s="88">
        <f t="shared" si="102"/>
        <v>0.43420551909040156</v>
      </c>
      <c r="W441" s="182">
        <f t="shared" si="103"/>
        <v>0.4</v>
      </c>
      <c r="X441" s="133">
        <f>'INFO Luz del Sur'!N389</f>
        <v>1</v>
      </c>
      <c r="Y441" s="135">
        <f t="shared" si="96"/>
        <v>0.4</v>
      </c>
    </row>
    <row r="442" spans="1:25" x14ac:dyDescent="0.25">
      <c r="A442" s="97">
        <f>'INFO Luz del Sur'!A390</f>
        <v>384</v>
      </c>
      <c r="B442" s="98" t="s">
        <v>8151</v>
      </c>
      <c r="C442" s="131" t="str">
        <f>'INFO Luz del Sur'!K390</f>
        <v>Poste</v>
      </c>
      <c r="D442" s="120" t="str">
        <f>'INFO Luz del Sur'!L390</f>
        <v>Concreto</v>
      </c>
      <c r="E442" s="131">
        <f>'INFO Luz del Sur'!J390</f>
        <v>13</v>
      </c>
      <c r="F442" s="131" t="str">
        <f>'INFO Luz del Sur'!H390</f>
        <v>0.22 KV</v>
      </c>
      <c r="G442" s="148" t="str">
        <f t="shared" si="94"/>
        <v>BT</v>
      </c>
      <c r="H442" s="120" t="str">
        <f>'INFO Luz del Sur'!D390</f>
        <v>Chaclacayo</v>
      </c>
      <c r="I442" s="120" t="str">
        <f>'INFO Luz del Sur'!C390</f>
        <v>Lima</v>
      </c>
      <c r="J442" s="120" t="str">
        <f>'INFO Luz del Sur'!B390</f>
        <v>Lima</v>
      </c>
      <c r="K442" s="120">
        <f>'INFO Luz del Sur'!E390</f>
        <v>0</v>
      </c>
      <c r="L442" s="132" t="str">
        <f>'INFO Luz del Sur'!M390</f>
        <v>PPC28</v>
      </c>
      <c r="M442" s="120" t="str">
        <f>INDEX(RESUMEN!$D$17:$D$5475, MATCH(L442,RESUMEN!$C$17:$C$5475,0))</f>
        <v>POSTE DE CONCRETO ARMADO DE 17/400/165/420</v>
      </c>
      <c r="N442" s="95">
        <f>INDEX(RESUMEN!$G$17:$G$5475, MATCH(L442,RESUMEN!$C$17:$C$5475,0))</f>
        <v>607.52</v>
      </c>
      <c r="O442" s="133">
        <f t="shared" si="95"/>
        <v>0.77</v>
      </c>
      <c r="P442" s="134">
        <f t="shared" si="97"/>
        <v>1075.3104000000001</v>
      </c>
      <c r="Q442" s="87">
        <v>0</v>
      </c>
      <c r="R442" s="133">
        <f t="shared" si="98"/>
        <v>7.2000000000000008E-2</v>
      </c>
      <c r="S442" s="88">
        <f t="shared" si="99"/>
        <v>6.4518624000000004</v>
      </c>
      <c r="T442" s="132">
        <f t="shared" si="100"/>
        <v>0.2</v>
      </c>
      <c r="U442" s="135">
        <f t="shared" si="101"/>
        <v>1.2903724800000003</v>
      </c>
      <c r="V442" s="88">
        <f t="shared" si="102"/>
        <v>0.43420551909040156</v>
      </c>
      <c r="W442" s="182">
        <f t="shared" si="103"/>
        <v>0.4</v>
      </c>
      <c r="X442" s="133">
        <f>'INFO Luz del Sur'!N390</f>
        <v>1</v>
      </c>
      <c r="Y442" s="135">
        <f t="shared" si="96"/>
        <v>0.4</v>
      </c>
    </row>
    <row r="443" spans="1:25" x14ac:dyDescent="0.25">
      <c r="A443" s="97">
        <f>'INFO Luz del Sur'!A391</f>
        <v>385</v>
      </c>
      <c r="B443" s="98" t="s">
        <v>8151</v>
      </c>
      <c r="C443" s="131" t="str">
        <f>'INFO Luz del Sur'!K391</f>
        <v>Poste</v>
      </c>
      <c r="D443" s="120" t="str">
        <f>'INFO Luz del Sur'!L391</f>
        <v>Concreto</v>
      </c>
      <c r="E443" s="131">
        <f>'INFO Luz del Sur'!J391</f>
        <v>13</v>
      </c>
      <c r="F443" s="131" t="str">
        <f>'INFO Luz del Sur'!H391</f>
        <v>0.22 KV</v>
      </c>
      <c r="G443" s="148" t="str">
        <f t="shared" si="94"/>
        <v>BT</v>
      </c>
      <c r="H443" s="120" t="str">
        <f>'INFO Luz del Sur'!D391</f>
        <v>Chaclacayo</v>
      </c>
      <c r="I443" s="120" t="str">
        <f>'INFO Luz del Sur'!C391</f>
        <v>Lima</v>
      </c>
      <c r="J443" s="120" t="str">
        <f>'INFO Luz del Sur'!B391</f>
        <v>Lima</v>
      </c>
      <c r="K443" s="120">
        <f>'INFO Luz del Sur'!E391</f>
        <v>0</v>
      </c>
      <c r="L443" s="132" t="str">
        <f>'INFO Luz del Sur'!M391</f>
        <v>PPC28</v>
      </c>
      <c r="M443" s="120" t="str">
        <f>INDEX(RESUMEN!$D$17:$D$5475, MATCH(L443,RESUMEN!$C$17:$C$5475,0))</f>
        <v>POSTE DE CONCRETO ARMADO DE 17/400/165/420</v>
      </c>
      <c r="N443" s="95">
        <f>INDEX(RESUMEN!$G$17:$G$5475, MATCH(L443,RESUMEN!$C$17:$C$5475,0))</f>
        <v>607.52</v>
      </c>
      <c r="O443" s="133">
        <f t="shared" si="95"/>
        <v>0.77</v>
      </c>
      <c r="P443" s="134">
        <f t="shared" si="97"/>
        <v>1075.3104000000001</v>
      </c>
      <c r="Q443" s="87">
        <v>0</v>
      </c>
      <c r="R443" s="133">
        <f t="shared" si="98"/>
        <v>7.2000000000000008E-2</v>
      </c>
      <c r="S443" s="88">
        <f t="shared" si="99"/>
        <v>6.4518624000000004</v>
      </c>
      <c r="T443" s="132">
        <f t="shared" si="100"/>
        <v>0.2</v>
      </c>
      <c r="U443" s="135">
        <f t="shared" si="101"/>
        <v>1.2903724800000003</v>
      </c>
      <c r="V443" s="88">
        <f t="shared" si="102"/>
        <v>0.43420551909040156</v>
      </c>
      <c r="W443" s="182">
        <f t="shared" si="103"/>
        <v>0.4</v>
      </c>
      <c r="X443" s="133">
        <f>'INFO Luz del Sur'!N391</f>
        <v>1</v>
      </c>
      <c r="Y443" s="135">
        <f t="shared" si="96"/>
        <v>0.4</v>
      </c>
    </row>
    <row r="444" spans="1:25" x14ac:dyDescent="0.25">
      <c r="A444" s="97">
        <f>'INFO Luz del Sur'!A392</f>
        <v>386</v>
      </c>
      <c r="B444" s="98" t="s">
        <v>8151</v>
      </c>
      <c r="C444" s="131" t="str">
        <f>'INFO Luz del Sur'!K392</f>
        <v>Poste</v>
      </c>
      <c r="D444" s="120" t="str">
        <f>'INFO Luz del Sur'!L392</f>
        <v>Concreto</v>
      </c>
      <c r="E444" s="131">
        <f>'INFO Luz del Sur'!J392</f>
        <v>13</v>
      </c>
      <c r="F444" s="131" t="str">
        <f>'INFO Luz del Sur'!H392</f>
        <v>0.22 KV</v>
      </c>
      <c r="G444" s="148" t="str">
        <f t="shared" ref="G444:G507" si="104">IF(F444="0.22 KV", "BT", "MT/AT")</f>
        <v>BT</v>
      </c>
      <c r="H444" s="120" t="str">
        <f>'INFO Luz del Sur'!D392</f>
        <v>Chaclacayo</v>
      </c>
      <c r="I444" s="120" t="str">
        <f>'INFO Luz del Sur'!C392</f>
        <v>Lima</v>
      </c>
      <c r="J444" s="120" t="str">
        <f>'INFO Luz del Sur'!B392</f>
        <v>Lima</v>
      </c>
      <c r="K444" s="120">
        <f>'INFO Luz del Sur'!E392</f>
        <v>0</v>
      </c>
      <c r="L444" s="132" t="str">
        <f>'INFO Luz del Sur'!M392</f>
        <v>PPC28</v>
      </c>
      <c r="M444" s="120" t="str">
        <f>INDEX(RESUMEN!$D$17:$D$5475, MATCH(L444,RESUMEN!$C$17:$C$5475,0))</f>
        <v>POSTE DE CONCRETO ARMADO DE 17/400/165/420</v>
      </c>
      <c r="N444" s="95">
        <f>INDEX(RESUMEN!$G$17:$G$5475, MATCH(L444,RESUMEN!$C$17:$C$5475,0))</f>
        <v>607.52</v>
      </c>
      <c r="O444" s="133">
        <f t="shared" ref="O444:O507" si="105">IF(G444="BT", $O$2, $O$3)</f>
        <v>0.77</v>
      </c>
      <c r="P444" s="134">
        <f t="shared" si="97"/>
        <v>1075.3104000000001</v>
      </c>
      <c r="Q444" s="87">
        <v>0</v>
      </c>
      <c r="R444" s="133">
        <f t="shared" si="98"/>
        <v>7.2000000000000008E-2</v>
      </c>
      <c r="S444" s="88">
        <f t="shared" si="99"/>
        <v>6.4518624000000004</v>
      </c>
      <c r="T444" s="132">
        <f t="shared" si="100"/>
        <v>0.2</v>
      </c>
      <c r="U444" s="135">
        <f t="shared" si="101"/>
        <v>1.2903724800000003</v>
      </c>
      <c r="V444" s="88">
        <f t="shared" si="102"/>
        <v>0.43420551909040156</v>
      </c>
      <c r="W444" s="182">
        <f t="shared" si="103"/>
        <v>0.4</v>
      </c>
      <c r="X444" s="133">
        <f>'INFO Luz del Sur'!N392</f>
        <v>1</v>
      </c>
      <c r="Y444" s="135">
        <f t="shared" ref="Y444:Y507" si="106">W444*X444</f>
        <v>0.4</v>
      </c>
    </row>
    <row r="445" spans="1:25" x14ac:dyDescent="0.25">
      <c r="A445" s="97">
        <f>'INFO Luz del Sur'!A393</f>
        <v>387</v>
      </c>
      <c r="B445" s="98" t="s">
        <v>8151</v>
      </c>
      <c r="C445" s="131" t="str">
        <f>'INFO Luz del Sur'!K393</f>
        <v>Poste</v>
      </c>
      <c r="D445" s="120" t="str">
        <f>'INFO Luz del Sur'!L393</f>
        <v>Concreto</v>
      </c>
      <c r="E445" s="131">
        <f>'INFO Luz del Sur'!J393</f>
        <v>13</v>
      </c>
      <c r="F445" s="131" t="str">
        <f>'INFO Luz del Sur'!H393</f>
        <v>0.22 KV</v>
      </c>
      <c r="G445" s="148" t="str">
        <f t="shared" si="104"/>
        <v>BT</v>
      </c>
      <c r="H445" s="120" t="str">
        <f>'INFO Luz del Sur'!D393</f>
        <v>Chaclacayo</v>
      </c>
      <c r="I445" s="120" t="str">
        <f>'INFO Luz del Sur'!C393</f>
        <v>Lima</v>
      </c>
      <c r="J445" s="120" t="str">
        <f>'INFO Luz del Sur'!B393</f>
        <v>Lima</v>
      </c>
      <c r="K445" s="120">
        <f>'INFO Luz del Sur'!E393</f>
        <v>0</v>
      </c>
      <c r="L445" s="132" t="str">
        <f>'INFO Luz del Sur'!M393</f>
        <v>PPC28</v>
      </c>
      <c r="M445" s="120" t="str">
        <f>INDEX(RESUMEN!$D$17:$D$5475, MATCH(L445,RESUMEN!$C$17:$C$5475,0))</f>
        <v>POSTE DE CONCRETO ARMADO DE 17/400/165/420</v>
      </c>
      <c r="N445" s="95">
        <f>INDEX(RESUMEN!$G$17:$G$5475, MATCH(L445,RESUMEN!$C$17:$C$5475,0))</f>
        <v>607.52</v>
      </c>
      <c r="O445" s="133">
        <f t="shared" si="105"/>
        <v>0.77</v>
      </c>
      <c r="P445" s="134">
        <f t="shared" si="97"/>
        <v>1075.3104000000001</v>
      </c>
      <c r="Q445" s="87">
        <v>0</v>
      </c>
      <c r="R445" s="133">
        <f t="shared" si="98"/>
        <v>7.2000000000000008E-2</v>
      </c>
      <c r="S445" s="88">
        <f t="shared" si="99"/>
        <v>6.4518624000000004</v>
      </c>
      <c r="T445" s="132">
        <f t="shared" si="100"/>
        <v>0.2</v>
      </c>
      <c r="U445" s="135">
        <f t="shared" si="101"/>
        <v>1.2903724800000003</v>
      </c>
      <c r="V445" s="88">
        <f t="shared" si="102"/>
        <v>0.43420551909040156</v>
      </c>
      <c r="W445" s="182">
        <f t="shared" si="103"/>
        <v>0.4</v>
      </c>
      <c r="X445" s="133">
        <f>'INFO Luz del Sur'!N393</f>
        <v>1</v>
      </c>
      <c r="Y445" s="135">
        <f t="shared" si="106"/>
        <v>0.4</v>
      </c>
    </row>
    <row r="446" spans="1:25" x14ac:dyDescent="0.25">
      <c r="A446" s="97">
        <f>'INFO Luz del Sur'!A394</f>
        <v>388</v>
      </c>
      <c r="B446" s="98" t="s">
        <v>8151</v>
      </c>
      <c r="C446" s="131" t="str">
        <f>'INFO Luz del Sur'!K394</f>
        <v>Poste</v>
      </c>
      <c r="D446" s="120" t="str">
        <f>'INFO Luz del Sur'!L394</f>
        <v>Concreto</v>
      </c>
      <c r="E446" s="131">
        <f>'INFO Luz del Sur'!J394</f>
        <v>13</v>
      </c>
      <c r="F446" s="131" t="str">
        <f>'INFO Luz del Sur'!H394</f>
        <v>0.22 KV</v>
      </c>
      <c r="G446" s="148" t="str">
        <f t="shared" si="104"/>
        <v>BT</v>
      </c>
      <c r="H446" s="120" t="str">
        <f>'INFO Luz del Sur'!D394</f>
        <v>Chaclacayo</v>
      </c>
      <c r="I446" s="120" t="str">
        <f>'INFO Luz del Sur'!C394</f>
        <v>Lima</v>
      </c>
      <c r="J446" s="120" t="str">
        <f>'INFO Luz del Sur'!B394</f>
        <v>Lima</v>
      </c>
      <c r="K446" s="120">
        <f>'INFO Luz del Sur'!E394</f>
        <v>0</v>
      </c>
      <c r="L446" s="132" t="str">
        <f>'INFO Luz del Sur'!M394</f>
        <v>PPC28</v>
      </c>
      <c r="M446" s="120" t="str">
        <f>INDEX(RESUMEN!$D$17:$D$5475, MATCH(L446,RESUMEN!$C$17:$C$5475,0))</f>
        <v>POSTE DE CONCRETO ARMADO DE 17/400/165/420</v>
      </c>
      <c r="N446" s="95">
        <f>INDEX(RESUMEN!$G$17:$G$5475, MATCH(L446,RESUMEN!$C$17:$C$5475,0))</f>
        <v>607.52</v>
      </c>
      <c r="O446" s="133">
        <f t="shared" si="105"/>
        <v>0.77</v>
      </c>
      <c r="P446" s="134">
        <f t="shared" si="97"/>
        <v>1075.3104000000001</v>
      </c>
      <c r="Q446" s="87">
        <v>0</v>
      </c>
      <c r="R446" s="133">
        <f t="shared" si="98"/>
        <v>7.2000000000000008E-2</v>
      </c>
      <c r="S446" s="88">
        <f t="shared" si="99"/>
        <v>6.4518624000000004</v>
      </c>
      <c r="T446" s="132">
        <f t="shared" si="100"/>
        <v>0.2</v>
      </c>
      <c r="U446" s="135">
        <f t="shared" si="101"/>
        <v>1.2903724800000003</v>
      </c>
      <c r="V446" s="88">
        <f t="shared" si="102"/>
        <v>0.43420551909040156</v>
      </c>
      <c r="W446" s="182">
        <f t="shared" si="103"/>
        <v>0.4</v>
      </c>
      <c r="X446" s="133">
        <f>'INFO Luz del Sur'!N394</f>
        <v>1</v>
      </c>
      <c r="Y446" s="135">
        <f t="shared" si="106"/>
        <v>0.4</v>
      </c>
    </row>
    <row r="447" spans="1:25" x14ac:dyDescent="0.25">
      <c r="A447" s="97">
        <f>'INFO Luz del Sur'!A395</f>
        <v>389</v>
      </c>
      <c r="B447" s="98" t="s">
        <v>8151</v>
      </c>
      <c r="C447" s="131" t="str">
        <f>'INFO Luz del Sur'!K395</f>
        <v>Poste</v>
      </c>
      <c r="D447" s="120" t="str">
        <f>'INFO Luz del Sur'!L395</f>
        <v>Concreto</v>
      </c>
      <c r="E447" s="131">
        <f>'INFO Luz del Sur'!J395</f>
        <v>13</v>
      </c>
      <c r="F447" s="131" t="str">
        <f>'INFO Luz del Sur'!H395</f>
        <v>0.22 KV</v>
      </c>
      <c r="G447" s="148" t="str">
        <f t="shared" si="104"/>
        <v>BT</v>
      </c>
      <c r="H447" s="120" t="str">
        <f>'INFO Luz del Sur'!D395</f>
        <v>Chaclacayo</v>
      </c>
      <c r="I447" s="120" t="str">
        <f>'INFO Luz del Sur'!C395</f>
        <v>Lima</v>
      </c>
      <c r="J447" s="120" t="str">
        <f>'INFO Luz del Sur'!B395</f>
        <v>Lima</v>
      </c>
      <c r="K447" s="120">
        <f>'INFO Luz del Sur'!E395</f>
        <v>0</v>
      </c>
      <c r="L447" s="132" t="str">
        <f>'INFO Luz del Sur'!M395</f>
        <v>PPC28</v>
      </c>
      <c r="M447" s="120" t="str">
        <f>INDEX(RESUMEN!$D$17:$D$5475, MATCH(L447,RESUMEN!$C$17:$C$5475,0))</f>
        <v>POSTE DE CONCRETO ARMADO DE 17/400/165/420</v>
      </c>
      <c r="N447" s="95">
        <f>INDEX(RESUMEN!$G$17:$G$5475, MATCH(L447,RESUMEN!$C$17:$C$5475,0))</f>
        <v>607.52</v>
      </c>
      <c r="O447" s="133">
        <f t="shared" si="105"/>
        <v>0.77</v>
      </c>
      <c r="P447" s="134">
        <f t="shared" si="97"/>
        <v>1075.3104000000001</v>
      </c>
      <c r="Q447" s="87">
        <v>0</v>
      </c>
      <c r="R447" s="133">
        <f t="shared" si="98"/>
        <v>7.2000000000000008E-2</v>
      </c>
      <c r="S447" s="88">
        <f t="shared" si="99"/>
        <v>6.4518624000000004</v>
      </c>
      <c r="T447" s="132">
        <f t="shared" si="100"/>
        <v>0.2</v>
      </c>
      <c r="U447" s="135">
        <f t="shared" si="101"/>
        <v>1.2903724800000003</v>
      </c>
      <c r="V447" s="88">
        <f t="shared" si="102"/>
        <v>0.43420551909040156</v>
      </c>
      <c r="W447" s="182">
        <f t="shared" si="103"/>
        <v>0.4</v>
      </c>
      <c r="X447" s="133">
        <f>'INFO Luz del Sur'!N395</f>
        <v>1</v>
      </c>
      <c r="Y447" s="135">
        <f t="shared" si="106"/>
        <v>0.4</v>
      </c>
    </row>
    <row r="448" spans="1:25" x14ac:dyDescent="0.25">
      <c r="A448" s="97">
        <f>'INFO Luz del Sur'!A396</f>
        <v>390</v>
      </c>
      <c r="B448" s="98" t="s">
        <v>8151</v>
      </c>
      <c r="C448" s="131" t="str">
        <f>'INFO Luz del Sur'!K396</f>
        <v>Poste</v>
      </c>
      <c r="D448" s="120" t="str">
        <f>'INFO Luz del Sur'!L396</f>
        <v>Concreto</v>
      </c>
      <c r="E448" s="131">
        <f>'INFO Luz del Sur'!J396</f>
        <v>13</v>
      </c>
      <c r="F448" s="131" t="str">
        <f>'INFO Luz del Sur'!H396</f>
        <v>0.22 KV</v>
      </c>
      <c r="G448" s="148" t="str">
        <f t="shared" si="104"/>
        <v>BT</v>
      </c>
      <c r="H448" s="120" t="str">
        <f>'INFO Luz del Sur'!D396</f>
        <v>Chaclacayo</v>
      </c>
      <c r="I448" s="120" t="str">
        <f>'INFO Luz del Sur'!C396</f>
        <v>Lima</v>
      </c>
      <c r="J448" s="120" t="str">
        <f>'INFO Luz del Sur'!B396</f>
        <v>Lima</v>
      </c>
      <c r="K448" s="120">
        <f>'INFO Luz del Sur'!E396</f>
        <v>0</v>
      </c>
      <c r="L448" s="132" t="str">
        <f>'INFO Luz del Sur'!M396</f>
        <v>PPC28</v>
      </c>
      <c r="M448" s="120" t="str">
        <f>INDEX(RESUMEN!$D$17:$D$5475, MATCH(L448,RESUMEN!$C$17:$C$5475,0))</f>
        <v>POSTE DE CONCRETO ARMADO DE 17/400/165/420</v>
      </c>
      <c r="N448" s="95">
        <f>INDEX(RESUMEN!$G$17:$G$5475, MATCH(L448,RESUMEN!$C$17:$C$5475,0))</f>
        <v>607.52</v>
      </c>
      <c r="O448" s="133">
        <f t="shared" si="105"/>
        <v>0.77</v>
      </c>
      <c r="P448" s="134">
        <f t="shared" si="97"/>
        <v>1075.3104000000001</v>
      </c>
      <c r="Q448" s="87">
        <v>0</v>
      </c>
      <c r="R448" s="133">
        <f t="shared" si="98"/>
        <v>7.2000000000000008E-2</v>
      </c>
      <c r="S448" s="88">
        <f t="shared" si="99"/>
        <v>6.4518624000000004</v>
      </c>
      <c r="T448" s="132">
        <f t="shared" si="100"/>
        <v>0.2</v>
      </c>
      <c r="U448" s="135">
        <f t="shared" si="101"/>
        <v>1.2903724800000003</v>
      </c>
      <c r="V448" s="88">
        <f t="shared" si="102"/>
        <v>0.43420551909040156</v>
      </c>
      <c r="W448" s="182">
        <f t="shared" si="103"/>
        <v>0.4</v>
      </c>
      <c r="X448" s="133">
        <f>'INFO Luz del Sur'!N396</f>
        <v>1</v>
      </c>
      <c r="Y448" s="135">
        <f t="shared" si="106"/>
        <v>0.4</v>
      </c>
    </row>
    <row r="449" spans="1:25" x14ac:dyDescent="0.25">
      <c r="A449" s="97">
        <f>'INFO Luz del Sur'!A397</f>
        <v>391</v>
      </c>
      <c r="B449" s="98" t="s">
        <v>8151</v>
      </c>
      <c r="C449" s="131" t="str">
        <f>'INFO Luz del Sur'!K397</f>
        <v>Poste</v>
      </c>
      <c r="D449" s="120" t="str">
        <f>'INFO Luz del Sur'!L397</f>
        <v>Concreto</v>
      </c>
      <c r="E449" s="131">
        <f>'INFO Luz del Sur'!J397</f>
        <v>13</v>
      </c>
      <c r="F449" s="131" t="str">
        <f>'INFO Luz del Sur'!H397</f>
        <v>0.22 KV</v>
      </c>
      <c r="G449" s="148" t="str">
        <f t="shared" si="104"/>
        <v>BT</v>
      </c>
      <c r="H449" s="120" t="str">
        <f>'INFO Luz del Sur'!D397</f>
        <v>Chaclacayo</v>
      </c>
      <c r="I449" s="120" t="str">
        <f>'INFO Luz del Sur'!C397</f>
        <v>Lima</v>
      </c>
      <c r="J449" s="120" t="str">
        <f>'INFO Luz del Sur'!B397</f>
        <v>Lima</v>
      </c>
      <c r="K449" s="120">
        <f>'INFO Luz del Sur'!E397</f>
        <v>0</v>
      </c>
      <c r="L449" s="132" t="str">
        <f>'INFO Luz del Sur'!M397</f>
        <v>PPC28</v>
      </c>
      <c r="M449" s="120" t="str">
        <f>INDEX(RESUMEN!$D$17:$D$5475, MATCH(L449,RESUMEN!$C$17:$C$5475,0))</f>
        <v>POSTE DE CONCRETO ARMADO DE 17/400/165/420</v>
      </c>
      <c r="N449" s="95">
        <f>INDEX(RESUMEN!$G$17:$G$5475, MATCH(L449,RESUMEN!$C$17:$C$5475,0))</f>
        <v>607.52</v>
      </c>
      <c r="O449" s="133">
        <f t="shared" si="105"/>
        <v>0.77</v>
      </c>
      <c r="P449" s="134">
        <f t="shared" si="97"/>
        <v>1075.3104000000001</v>
      </c>
      <c r="Q449" s="87">
        <v>0</v>
      </c>
      <c r="R449" s="133">
        <f t="shared" si="98"/>
        <v>7.2000000000000008E-2</v>
      </c>
      <c r="S449" s="88">
        <f t="shared" si="99"/>
        <v>6.4518624000000004</v>
      </c>
      <c r="T449" s="132">
        <f t="shared" si="100"/>
        <v>0.2</v>
      </c>
      <c r="U449" s="135">
        <f t="shared" si="101"/>
        <v>1.2903724800000003</v>
      </c>
      <c r="V449" s="88">
        <f t="shared" si="102"/>
        <v>0.43420551909040156</v>
      </c>
      <c r="W449" s="182">
        <f t="shared" si="103"/>
        <v>0.4</v>
      </c>
      <c r="X449" s="133">
        <f>'INFO Luz del Sur'!N397</f>
        <v>1</v>
      </c>
      <c r="Y449" s="135">
        <f t="shared" si="106"/>
        <v>0.4</v>
      </c>
    </row>
    <row r="450" spans="1:25" x14ac:dyDescent="0.25">
      <c r="A450" s="97">
        <f>'INFO Luz del Sur'!A398</f>
        <v>392</v>
      </c>
      <c r="B450" s="98" t="s">
        <v>8151</v>
      </c>
      <c r="C450" s="131" t="str">
        <f>'INFO Luz del Sur'!K398</f>
        <v>Poste</v>
      </c>
      <c r="D450" s="120" t="str">
        <f>'INFO Luz del Sur'!L398</f>
        <v>Concreto</v>
      </c>
      <c r="E450" s="131">
        <f>'INFO Luz del Sur'!J398</f>
        <v>13</v>
      </c>
      <c r="F450" s="131" t="str">
        <f>'INFO Luz del Sur'!H398</f>
        <v>0.22 KV</v>
      </c>
      <c r="G450" s="148" t="str">
        <f t="shared" si="104"/>
        <v>BT</v>
      </c>
      <c r="H450" s="120" t="str">
        <f>'INFO Luz del Sur'!D398</f>
        <v>Chaclacayo</v>
      </c>
      <c r="I450" s="120" t="str">
        <f>'INFO Luz del Sur'!C398</f>
        <v>Lima</v>
      </c>
      <c r="J450" s="120" t="str">
        <f>'INFO Luz del Sur'!B398</f>
        <v>Lima</v>
      </c>
      <c r="K450" s="120">
        <f>'INFO Luz del Sur'!E398</f>
        <v>0</v>
      </c>
      <c r="L450" s="132" t="str">
        <f>'INFO Luz del Sur'!M398</f>
        <v>PPC28</v>
      </c>
      <c r="M450" s="120" t="str">
        <f>INDEX(RESUMEN!$D$17:$D$5475, MATCH(L450,RESUMEN!$C$17:$C$5475,0))</f>
        <v>POSTE DE CONCRETO ARMADO DE 17/400/165/420</v>
      </c>
      <c r="N450" s="95">
        <f>INDEX(RESUMEN!$G$17:$G$5475, MATCH(L450,RESUMEN!$C$17:$C$5475,0))</f>
        <v>607.52</v>
      </c>
      <c r="O450" s="133">
        <f t="shared" si="105"/>
        <v>0.77</v>
      </c>
      <c r="P450" s="134">
        <f t="shared" si="97"/>
        <v>1075.3104000000001</v>
      </c>
      <c r="Q450" s="87">
        <v>0</v>
      </c>
      <c r="R450" s="133">
        <f t="shared" si="98"/>
        <v>7.2000000000000008E-2</v>
      </c>
      <c r="S450" s="88">
        <f t="shared" si="99"/>
        <v>6.4518624000000004</v>
      </c>
      <c r="T450" s="132">
        <f t="shared" si="100"/>
        <v>0.2</v>
      </c>
      <c r="U450" s="135">
        <f t="shared" si="101"/>
        <v>1.2903724800000003</v>
      </c>
      <c r="V450" s="88">
        <f t="shared" si="102"/>
        <v>0.43420551909040156</v>
      </c>
      <c r="W450" s="182">
        <f t="shared" si="103"/>
        <v>0.4</v>
      </c>
      <c r="X450" s="133">
        <f>'INFO Luz del Sur'!N398</f>
        <v>1</v>
      </c>
      <c r="Y450" s="135">
        <f t="shared" si="106"/>
        <v>0.4</v>
      </c>
    </row>
    <row r="451" spans="1:25" x14ac:dyDescent="0.25">
      <c r="A451" s="97">
        <f>'INFO Luz del Sur'!A399</f>
        <v>393</v>
      </c>
      <c r="B451" s="98" t="s">
        <v>8151</v>
      </c>
      <c r="C451" s="131" t="str">
        <f>'INFO Luz del Sur'!K399</f>
        <v>Poste</v>
      </c>
      <c r="D451" s="120" t="str">
        <f>'INFO Luz del Sur'!L399</f>
        <v>Concreto</v>
      </c>
      <c r="E451" s="131">
        <f>'INFO Luz del Sur'!J399</f>
        <v>13</v>
      </c>
      <c r="F451" s="131" t="str">
        <f>'INFO Luz del Sur'!H399</f>
        <v>0.22 KV</v>
      </c>
      <c r="G451" s="148" t="str">
        <f t="shared" si="104"/>
        <v>BT</v>
      </c>
      <c r="H451" s="120" t="str">
        <f>'INFO Luz del Sur'!D399</f>
        <v>Chaclacayo</v>
      </c>
      <c r="I451" s="120" t="str">
        <f>'INFO Luz del Sur'!C399</f>
        <v>Lima</v>
      </c>
      <c r="J451" s="120" t="str">
        <f>'INFO Luz del Sur'!B399</f>
        <v>Lima</v>
      </c>
      <c r="K451" s="120">
        <f>'INFO Luz del Sur'!E399</f>
        <v>0</v>
      </c>
      <c r="L451" s="132" t="str">
        <f>'INFO Luz del Sur'!M399</f>
        <v>PPC28</v>
      </c>
      <c r="M451" s="120" t="str">
        <f>INDEX(RESUMEN!$D$17:$D$5475, MATCH(L451,RESUMEN!$C$17:$C$5475,0))</f>
        <v>POSTE DE CONCRETO ARMADO DE 17/400/165/420</v>
      </c>
      <c r="N451" s="95">
        <f>INDEX(RESUMEN!$G$17:$G$5475, MATCH(L451,RESUMEN!$C$17:$C$5475,0))</f>
        <v>607.52</v>
      </c>
      <c r="O451" s="133">
        <f t="shared" si="105"/>
        <v>0.77</v>
      </c>
      <c r="P451" s="134">
        <f t="shared" si="97"/>
        <v>1075.3104000000001</v>
      </c>
      <c r="Q451" s="87">
        <v>0</v>
      </c>
      <c r="R451" s="133">
        <f t="shared" si="98"/>
        <v>7.2000000000000008E-2</v>
      </c>
      <c r="S451" s="88">
        <f t="shared" si="99"/>
        <v>6.4518624000000004</v>
      </c>
      <c r="T451" s="132">
        <f t="shared" si="100"/>
        <v>0.2</v>
      </c>
      <c r="U451" s="135">
        <f t="shared" si="101"/>
        <v>1.2903724800000003</v>
      </c>
      <c r="V451" s="88">
        <f t="shared" si="102"/>
        <v>0.43420551909040156</v>
      </c>
      <c r="W451" s="182">
        <f t="shared" si="103"/>
        <v>0.4</v>
      </c>
      <c r="X451" s="133">
        <f>'INFO Luz del Sur'!N399</f>
        <v>1</v>
      </c>
      <c r="Y451" s="135">
        <f t="shared" si="106"/>
        <v>0.4</v>
      </c>
    </row>
    <row r="452" spans="1:25" x14ac:dyDescent="0.25">
      <c r="A452" s="97">
        <f>'INFO Luz del Sur'!A400</f>
        <v>394</v>
      </c>
      <c r="B452" s="98" t="s">
        <v>8151</v>
      </c>
      <c r="C452" s="131" t="str">
        <f>'INFO Luz del Sur'!K400</f>
        <v>Poste</v>
      </c>
      <c r="D452" s="120" t="str">
        <f>'INFO Luz del Sur'!L400</f>
        <v>Concreto</v>
      </c>
      <c r="E452" s="131">
        <f>'INFO Luz del Sur'!J400</f>
        <v>13</v>
      </c>
      <c r="F452" s="131" t="str">
        <f>'INFO Luz del Sur'!H400</f>
        <v>0.22 KV</v>
      </c>
      <c r="G452" s="148" t="str">
        <f t="shared" si="104"/>
        <v>BT</v>
      </c>
      <c r="H452" s="120" t="str">
        <f>'INFO Luz del Sur'!D400</f>
        <v>Chaclacayo</v>
      </c>
      <c r="I452" s="120" t="str">
        <f>'INFO Luz del Sur'!C400</f>
        <v>Lima</v>
      </c>
      <c r="J452" s="120" t="str">
        <f>'INFO Luz del Sur'!B400</f>
        <v>Lima</v>
      </c>
      <c r="K452" s="120">
        <f>'INFO Luz del Sur'!E400</f>
        <v>0</v>
      </c>
      <c r="L452" s="132" t="str">
        <f>'INFO Luz del Sur'!M400</f>
        <v>PPC28</v>
      </c>
      <c r="M452" s="120" t="str">
        <f>INDEX(RESUMEN!$D$17:$D$5475, MATCH(L452,RESUMEN!$C$17:$C$5475,0))</f>
        <v>POSTE DE CONCRETO ARMADO DE 17/400/165/420</v>
      </c>
      <c r="N452" s="95">
        <f>INDEX(RESUMEN!$G$17:$G$5475, MATCH(L452,RESUMEN!$C$17:$C$5475,0))</f>
        <v>607.52</v>
      </c>
      <c r="O452" s="133">
        <f t="shared" si="105"/>
        <v>0.77</v>
      </c>
      <c r="P452" s="134">
        <f t="shared" si="97"/>
        <v>1075.3104000000001</v>
      </c>
      <c r="Q452" s="87">
        <v>0</v>
      </c>
      <c r="R452" s="133">
        <f t="shared" si="98"/>
        <v>7.2000000000000008E-2</v>
      </c>
      <c r="S452" s="88">
        <f t="shared" si="99"/>
        <v>6.4518624000000004</v>
      </c>
      <c r="T452" s="132">
        <f t="shared" si="100"/>
        <v>0.2</v>
      </c>
      <c r="U452" s="135">
        <f t="shared" si="101"/>
        <v>1.2903724800000003</v>
      </c>
      <c r="V452" s="88">
        <f t="shared" si="102"/>
        <v>0.43420551909040156</v>
      </c>
      <c r="W452" s="182">
        <f t="shared" si="103"/>
        <v>0.4</v>
      </c>
      <c r="X452" s="133">
        <f>'INFO Luz del Sur'!N400</f>
        <v>1</v>
      </c>
      <c r="Y452" s="135">
        <f t="shared" si="106"/>
        <v>0.4</v>
      </c>
    </row>
    <row r="453" spans="1:25" x14ac:dyDescent="0.25">
      <c r="A453" s="97">
        <f>'INFO Luz del Sur'!A401</f>
        <v>395</v>
      </c>
      <c r="B453" s="98" t="s">
        <v>8151</v>
      </c>
      <c r="C453" s="131" t="str">
        <f>'INFO Luz del Sur'!K401</f>
        <v>Poste</v>
      </c>
      <c r="D453" s="120" t="str">
        <f>'INFO Luz del Sur'!L401</f>
        <v>Concreto</v>
      </c>
      <c r="E453" s="131">
        <f>'INFO Luz del Sur'!J401</f>
        <v>13</v>
      </c>
      <c r="F453" s="131" t="str">
        <f>'INFO Luz del Sur'!H401</f>
        <v>0.22 KV</v>
      </c>
      <c r="G453" s="148" t="str">
        <f t="shared" si="104"/>
        <v>BT</v>
      </c>
      <c r="H453" s="120" t="str">
        <f>'INFO Luz del Sur'!D401</f>
        <v>Chaclacayo</v>
      </c>
      <c r="I453" s="120" t="str">
        <f>'INFO Luz del Sur'!C401</f>
        <v>Lima</v>
      </c>
      <c r="J453" s="120" t="str">
        <f>'INFO Luz del Sur'!B401</f>
        <v>Lima</v>
      </c>
      <c r="K453" s="120">
        <f>'INFO Luz del Sur'!E401</f>
        <v>0</v>
      </c>
      <c r="L453" s="132" t="str">
        <f>'INFO Luz del Sur'!M401</f>
        <v>PPC28</v>
      </c>
      <c r="M453" s="120" t="str">
        <f>INDEX(RESUMEN!$D$17:$D$5475, MATCH(L453,RESUMEN!$C$17:$C$5475,0))</f>
        <v>POSTE DE CONCRETO ARMADO DE 17/400/165/420</v>
      </c>
      <c r="N453" s="95">
        <f>INDEX(RESUMEN!$G$17:$G$5475, MATCH(L453,RESUMEN!$C$17:$C$5475,0))</f>
        <v>607.52</v>
      </c>
      <c r="O453" s="133">
        <f t="shared" si="105"/>
        <v>0.77</v>
      </c>
      <c r="P453" s="134">
        <f t="shared" si="97"/>
        <v>1075.3104000000001</v>
      </c>
      <c r="Q453" s="87">
        <v>0</v>
      </c>
      <c r="R453" s="133">
        <f t="shared" si="98"/>
        <v>7.2000000000000008E-2</v>
      </c>
      <c r="S453" s="88">
        <f t="shared" si="99"/>
        <v>6.4518624000000004</v>
      </c>
      <c r="T453" s="132">
        <f t="shared" si="100"/>
        <v>0.2</v>
      </c>
      <c r="U453" s="135">
        <f t="shared" si="101"/>
        <v>1.2903724800000003</v>
      </c>
      <c r="V453" s="88">
        <f t="shared" si="102"/>
        <v>0.43420551909040156</v>
      </c>
      <c r="W453" s="182">
        <f t="shared" si="103"/>
        <v>0.4</v>
      </c>
      <c r="X453" s="133">
        <f>'INFO Luz del Sur'!N401</f>
        <v>1</v>
      </c>
      <c r="Y453" s="135">
        <f t="shared" si="106"/>
        <v>0.4</v>
      </c>
    </row>
    <row r="454" spans="1:25" x14ac:dyDescent="0.25">
      <c r="A454" s="97">
        <f>'INFO Luz del Sur'!A402</f>
        <v>396</v>
      </c>
      <c r="B454" s="98" t="s">
        <v>8151</v>
      </c>
      <c r="C454" s="131" t="str">
        <f>'INFO Luz del Sur'!K402</f>
        <v>Poste</v>
      </c>
      <c r="D454" s="120" t="str">
        <f>'INFO Luz del Sur'!L402</f>
        <v>Concreto</v>
      </c>
      <c r="E454" s="131">
        <f>'INFO Luz del Sur'!J402</f>
        <v>13</v>
      </c>
      <c r="F454" s="131" t="str">
        <f>'INFO Luz del Sur'!H402</f>
        <v>0.22 KV</v>
      </c>
      <c r="G454" s="148" t="str">
        <f t="shared" si="104"/>
        <v>BT</v>
      </c>
      <c r="H454" s="120" t="str">
        <f>'INFO Luz del Sur'!D402</f>
        <v>Chaclacayo</v>
      </c>
      <c r="I454" s="120" t="str">
        <f>'INFO Luz del Sur'!C402</f>
        <v>Lima</v>
      </c>
      <c r="J454" s="120" t="str">
        <f>'INFO Luz del Sur'!B402</f>
        <v>Lima</v>
      </c>
      <c r="K454" s="120">
        <f>'INFO Luz del Sur'!E402</f>
        <v>0</v>
      </c>
      <c r="L454" s="132" t="str">
        <f>'INFO Luz del Sur'!M402</f>
        <v>PPC43</v>
      </c>
      <c r="M454" s="120" t="str">
        <f>INDEX(RESUMEN!$D$17:$D$5475, MATCH(L454,RESUMEN!$C$17:$C$5475,0))</f>
        <v>POSTE DE CONCRETO ARMADO PARA A. P. 13/200/140/335</v>
      </c>
      <c r="N454" s="95">
        <f>INDEX(RESUMEN!$G$17:$G$5475, MATCH(L454,RESUMEN!$C$17:$C$5475,0))</f>
        <v>255.39</v>
      </c>
      <c r="O454" s="133">
        <f t="shared" si="105"/>
        <v>0.77</v>
      </c>
      <c r="P454" s="134">
        <f t="shared" si="97"/>
        <v>452.0403</v>
      </c>
      <c r="Q454" s="87">
        <v>0</v>
      </c>
      <c r="R454" s="133">
        <f t="shared" si="98"/>
        <v>7.2000000000000008E-2</v>
      </c>
      <c r="S454" s="88">
        <f t="shared" si="99"/>
        <v>2.7122418000000006</v>
      </c>
      <c r="T454" s="132">
        <f t="shared" si="100"/>
        <v>0.2</v>
      </c>
      <c r="U454" s="135">
        <f t="shared" si="101"/>
        <v>0.54244836000000018</v>
      </c>
      <c r="V454" s="88">
        <f t="shared" si="102"/>
        <v>0.18253184672191478</v>
      </c>
      <c r="W454" s="182">
        <f t="shared" si="103"/>
        <v>0.2</v>
      </c>
      <c r="X454" s="133">
        <f>'INFO Luz del Sur'!N402</f>
        <v>1</v>
      </c>
      <c r="Y454" s="135">
        <f t="shared" si="106"/>
        <v>0.2</v>
      </c>
    </row>
    <row r="455" spans="1:25" x14ac:dyDescent="0.25">
      <c r="A455" s="97">
        <f>'INFO Luz del Sur'!A403</f>
        <v>397</v>
      </c>
      <c r="B455" s="98" t="s">
        <v>8151</v>
      </c>
      <c r="C455" s="131" t="str">
        <f>'INFO Luz del Sur'!K403</f>
        <v>Poste</v>
      </c>
      <c r="D455" s="120" t="str">
        <f>'INFO Luz del Sur'!L403</f>
        <v>Concreto</v>
      </c>
      <c r="E455" s="131">
        <f>'INFO Luz del Sur'!J403</f>
        <v>13</v>
      </c>
      <c r="F455" s="131" t="str">
        <f>'INFO Luz del Sur'!H403</f>
        <v>0.22 KV</v>
      </c>
      <c r="G455" s="148" t="str">
        <f t="shared" si="104"/>
        <v>BT</v>
      </c>
      <c r="H455" s="120" t="str">
        <f>'INFO Luz del Sur'!D403</f>
        <v>Chaclacayo</v>
      </c>
      <c r="I455" s="120" t="str">
        <f>'INFO Luz del Sur'!C403</f>
        <v>Lima</v>
      </c>
      <c r="J455" s="120" t="str">
        <f>'INFO Luz del Sur'!B403</f>
        <v>Lima</v>
      </c>
      <c r="K455" s="120">
        <f>'INFO Luz del Sur'!E403</f>
        <v>0</v>
      </c>
      <c r="L455" s="132" t="str">
        <f>'INFO Luz del Sur'!M403</f>
        <v>PPC28</v>
      </c>
      <c r="M455" s="120" t="str">
        <f>INDEX(RESUMEN!$D$17:$D$5475, MATCH(L455,RESUMEN!$C$17:$C$5475,0))</f>
        <v>POSTE DE CONCRETO ARMADO DE 17/400/165/420</v>
      </c>
      <c r="N455" s="95">
        <f>INDEX(RESUMEN!$G$17:$G$5475, MATCH(L455,RESUMEN!$C$17:$C$5475,0))</f>
        <v>607.52</v>
      </c>
      <c r="O455" s="133">
        <f t="shared" si="105"/>
        <v>0.77</v>
      </c>
      <c r="P455" s="134">
        <f t="shared" si="97"/>
        <v>1075.3104000000001</v>
      </c>
      <c r="Q455" s="87">
        <v>0</v>
      </c>
      <c r="R455" s="133">
        <f t="shared" si="98"/>
        <v>7.2000000000000008E-2</v>
      </c>
      <c r="S455" s="88">
        <f t="shared" si="99"/>
        <v>6.4518624000000004</v>
      </c>
      <c r="T455" s="132">
        <f t="shared" si="100"/>
        <v>0.2</v>
      </c>
      <c r="U455" s="135">
        <f t="shared" si="101"/>
        <v>1.2903724800000003</v>
      </c>
      <c r="V455" s="88">
        <f t="shared" si="102"/>
        <v>0.43420551909040156</v>
      </c>
      <c r="W455" s="182">
        <f t="shared" si="103"/>
        <v>0.4</v>
      </c>
      <c r="X455" s="133">
        <f>'INFO Luz del Sur'!N403</f>
        <v>1</v>
      </c>
      <c r="Y455" s="135">
        <f t="shared" si="106"/>
        <v>0.4</v>
      </c>
    </row>
    <row r="456" spans="1:25" x14ac:dyDescent="0.25">
      <c r="A456" s="97">
        <f>'INFO Luz del Sur'!A404</f>
        <v>398</v>
      </c>
      <c r="B456" s="98" t="s">
        <v>8151</v>
      </c>
      <c r="C456" s="131" t="str">
        <f>'INFO Luz del Sur'!K404</f>
        <v>Poste</v>
      </c>
      <c r="D456" s="120" t="str">
        <f>'INFO Luz del Sur'!L404</f>
        <v>Concreto</v>
      </c>
      <c r="E456" s="131">
        <f>'INFO Luz del Sur'!J404</f>
        <v>13</v>
      </c>
      <c r="F456" s="131" t="str">
        <f>'INFO Luz del Sur'!H404</f>
        <v>0.22 KV</v>
      </c>
      <c r="G456" s="148" t="str">
        <f t="shared" si="104"/>
        <v>BT</v>
      </c>
      <c r="H456" s="120" t="str">
        <f>'INFO Luz del Sur'!D404</f>
        <v>Chaclacayo</v>
      </c>
      <c r="I456" s="120" t="str">
        <f>'INFO Luz del Sur'!C404</f>
        <v>Lima</v>
      </c>
      <c r="J456" s="120" t="str">
        <f>'INFO Luz del Sur'!B404</f>
        <v>Lima</v>
      </c>
      <c r="K456" s="120">
        <f>'INFO Luz del Sur'!E404</f>
        <v>0</v>
      </c>
      <c r="L456" s="132" t="str">
        <f>'INFO Luz del Sur'!M404</f>
        <v>PPC43</v>
      </c>
      <c r="M456" s="120" t="str">
        <f>INDEX(RESUMEN!$D$17:$D$5475, MATCH(L456,RESUMEN!$C$17:$C$5475,0))</f>
        <v>POSTE DE CONCRETO ARMADO PARA A. P. 13/200/140/335</v>
      </c>
      <c r="N456" s="95">
        <f>INDEX(RESUMEN!$G$17:$G$5475, MATCH(L456,RESUMEN!$C$17:$C$5475,0))</f>
        <v>255.39</v>
      </c>
      <c r="O456" s="133">
        <f t="shared" si="105"/>
        <v>0.77</v>
      </c>
      <c r="P456" s="134">
        <f t="shared" si="97"/>
        <v>452.0403</v>
      </c>
      <c r="Q456" s="87">
        <v>0</v>
      </c>
      <c r="R456" s="133">
        <f t="shared" si="98"/>
        <v>7.2000000000000008E-2</v>
      </c>
      <c r="S456" s="88">
        <f t="shared" si="99"/>
        <v>2.7122418000000006</v>
      </c>
      <c r="T456" s="132">
        <f t="shared" si="100"/>
        <v>0.2</v>
      </c>
      <c r="U456" s="135">
        <f t="shared" si="101"/>
        <v>0.54244836000000018</v>
      </c>
      <c r="V456" s="88">
        <f t="shared" si="102"/>
        <v>0.18253184672191478</v>
      </c>
      <c r="W456" s="182">
        <f t="shared" si="103"/>
        <v>0.2</v>
      </c>
      <c r="X456" s="133">
        <f>'INFO Luz del Sur'!N404</f>
        <v>1</v>
      </c>
      <c r="Y456" s="135">
        <f t="shared" si="106"/>
        <v>0.2</v>
      </c>
    </row>
    <row r="457" spans="1:25" x14ac:dyDescent="0.25">
      <c r="A457" s="97">
        <f>'INFO Luz del Sur'!A405</f>
        <v>399</v>
      </c>
      <c r="B457" s="98" t="s">
        <v>8151</v>
      </c>
      <c r="C457" s="131" t="str">
        <f>'INFO Luz del Sur'!K405</f>
        <v>Poste</v>
      </c>
      <c r="D457" s="120" t="str">
        <f>'INFO Luz del Sur'!L405</f>
        <v>Concreto</v>
      </c>
      <c r="E457" s="131">
        <f>'INFO Luz del Sur'!J405</f>
        <v>13</v>
      </c>
      <c r="F457" s="131" t="str">
        <f>'INFO Luz del Sur'!H405</f>
        <v>0.22 KV</v>
      </c>
      <c r="G457" s="148" t="str">
        <f t="shared" si="104"/>
        <v>BT</v>
      </c>
      <c r="H457" s="120" t="str">
        <f>'INFO Luz del Sur'!D405</f>
        <v>Chaclacayo</v>
      </c>
      <c r="I457" s="120" t="str">
        <f>'INFO Luz del Sur'!C405</f>
        <v>Lima</v>
      </c>
      <c r="J457" s="120" t="str">
        <f>'INFO Luz del Sur'!B405</f>
        <v>Lima</v>
      </c>
      <c r="K457" s="120">
        <f>'INFO Luz del Sur'!E405</f>
        <v>0</v>
      </c>
      <c r="L457" s="132" t="str">
        <f>'INFO Luz del Sur'!M405</f>
        <v>PPC43</v>
      </c>
      <c r="M457" s="120" t="str">
        <f>INDEX(RESUMEN!$D$17:$D$5475, MATCH(L457,RESUMEN!$C$17:$C$5475,0))</f>
        <v>POSTE DE CONCRETO ARMADO PARA A. P. 13/200/140/335</v>
      </c>
      <c r="N457" s="95">
        <f>INDEX(RESUMEN!$G$17:$G$5475, MATCH(L457,RESUMEN!$C$17:$C$5475,0))</f>
        <v>255.39</v>
      </c>
      <c r="O457" s="133">
        <f t="shared" si="105"/>
        <v>0.77</v>
      </c>
      <c r="P457" s="134">
        <f t="shared" si="97"/>
        <v>452.0403</v>
      </c>
      <c r="Q457" s="87">
        <v>0</v>
      </c>
      <c r="R457" s="133">
        <f t="shared" si="98"/>
        <v>7.2000000000000008E-2</v>
      </c>
      <c r="S457" s="88">
        <f t="shared" si="99"/>
        <v>2.7122418000000006</v>
      </c>
      <c r="T457" s="132">
        <f t="shared" si="100"/>
        <v>0.2</v>
      </c>
      <c r="U457" s="135">
        <f t="shared" si="101"/>
        <v>0.54244836000000018</v>
      </c>
      <c r="V457" s="88">
        <f t="shared" si="102"/>
        <v>0.18253184672191478</v>
      </c>
      <c r="W457" s="182">
        <f t="shared" si="103"/>
        <v>0.2</v>
      </c>
      <c r="X457" s="133">
        <f>'INFO Luz del Sur'!N405</f>
        <v>1</v>
      </c>
      <c r="Y457" s="135">
        <f t="shared" si="106"/>
        <v>0.2</v>
      </c>
    </row>
    <row r="458" spans="1:25" x14ac:dyDescent="0.25">
      <c r="A458" s="97">
        <f>'INFO Luz del Sur'!A406</f>
        <v>400</v>
      </c>
      <c r="B458" s="98" t="s">
        <v>8151</v>
      </c>
      <c r="C458" s="131" t="str">
        <f>'INFO Luz del Sur'!K406</f>
        <v>Poste</v>
      </c>
      <c r="D458" s="120" t="str">
        <f>'INFO Luz del Sur'!L406</f>
        <v>Concreto</v>
      </c>
      <c r="E458" s="131">
        <f>'INFO Luz del Sur'!J406</f>
        <v>13</v>
      </c>
      <c r="F458" s="131" t="str">
        <f>'INFO Luz del Sur'!H406</f>
        <v>0.22 KV</v>
      </c>
      <c r="G458" s="148" t="str">
        <f t="shared" si="104"/>
        <v>BT</v>
      </c>
      <c r="H458" s="120" t="str">
        <f>'INFO Luz del Sur'!D406</f>
        <v>Chaclacayo</v>
      </c>
      <c r="I458" s="120" t="str">
        <f>'INFO Luz del Sur'!C406</f>
        <v>Lima</v>
      </c>
      <c r="J458" s="120" t="str">
        <f>'INFO Luz del Sur'!B406</f>
        <v>Lima</v>
      </c>
      <c r="K458" s="120">
        <f>'INFO Luz del Sur'!E406</f>
        <v>0</v>
      </c>
      <c r="L458" s="132" t="str">
        <f>'INFO Luz del Sur'!M406</f>
        <v>PPC43</v>
      </c>
      <c r="M458" s="120" t="str">
        <f>INDEX(RESUMEN!$D$17:$D$5475, MATCH(L458,RESUMEN!$C$17:$C$5475,0))</f>
        <v>POSTE DE CONCRETO ARMADO PARA A. P. 13/200/140/335</v>
      </c>
      <c r="N458" s="95">
        <f>INDEX(RESUMEN!$G$17:$G$5475, MATCH(L458,RESUMEN!$C$17:$C$5475,0))</f>
        <v>255.39</v>
      </c>
      <c r="O458" s="133">
        <f t="shared" si="105"/>
        <v>0.77</v>
      </c>
      <c r="P458" s="134">
        <f t="shared" ref="P458:P521" si="107">N458*(O458+1)</f>
        <v>452.0403</v>
      </c>
      <c r="Q458" s="87">
        <v>0</v>
      </c>
      <c r="R458" s="133">
        <f t="shared" si="98"/>
        <v>7.2000000000000008E-2</v>
      </c>
      <c r="S458" s="88">
        <f t="shared" si="99"/>
        <v>2.7122418000000006</v>
      </c>
      <c r="T458" s="132">
        <f t="shared" si="100"/>
        <v>0.2</v>
      </c>
      <c r="U458" s="135">
        <f t="shared" si="101"/>
        <v>0.54244836000000018</v>
      </c>
      <c r="V458" s="88">
        <f t="shared" si="102"/>
        <v>0.18253184672191478</v>
      </c>
      <c r="W458" s="182">
        <f t="shared" si="103"/>
        <v>0.2</v>
      </c>
      <c r="X458" s="133">
        <f>'INFO Luz del Sur'!N406</f>
        <v>1</v>
      </c>
      <c r="Y458" s="135">
        <f t="shared" si="106"/>
        <v>0.2</v>
      </c>
    </row>
    <row r="459" spans="1:25" x14ac:dyDescent="0.25">
      <c r="A459" s="97">
        <f>'INFO Luz del Sur'!A407</f>
        <v>401</v>
      </c>
      <c r="B459" s="98" t="s">
        <v>8151</v>
      </c>
      <c r="C459" s="131" t="str">
        <f>'INFO Luz del Sur'!K407</f>
        <v>Poste</v>
      </c>
      <c r="D459" s="120" t="str">
        <f>'INFO Luz del Sur'!L407</f>
        <v>Concreto</v>
      </c>
      <c r="E459" s="131">
        <f>'INFO Luz del Sur'!J407</f>
        <v>13</v>
      </c>
      <c r="F459" s="131" t="str">
        <f>'INFO Luz del Sur'!H407</f>
        <v>0.22 KV</v>
      </c>
      <c r="G459" s="148" t="str">
        <f t="shared" si="104"/>
        <v>BT</v>
      </c>
      <c r="H459" s="120" t="str">
        <f>'INFO Luz del Sur'!D407</f>
        <v>Chaclacayo</v>
      </c>
      <c r="I459" s="120" t="str">
        <f>'INFO Luz del Sur'!C407</f>
        <v>Lima</v>
      </c>
      <c r="J459" s="120" t="str">
        <f>'INFO Luz del Sur'!B407</f>
        <v>Lima</v>
      </c>
      <c r="K459" s="120">
        <f>'INFO Luz del Sur'!E407</f>
        <v>0</v>
      </c>
      <c r="L459" s="132" t="str">
        <f>'INFO Luz del Sur'!M407</f>
        <v>PPC43</v>
      </c>
      <c r="M459" s="120" t="str">
        <f>INDEX(RESUMEN!$D$17:$D$5475, MATCH(L459,RESUMEN!$C$17:$C$5475,0))</f>
        <v>POSTE DE CONCRETO ARMADO PARA A. P. 13/200/140/335</v>
      </c>
      <c r="N459" s="95">
        <f>INDEX(RESUMEN!$G$17:$G$5475, MATCH(L459,RESUMEN!$C$17:$C$5475,0))</f>
        <v>255.39</v>
      </c>
      <c r="O459" s="133">
        <f t="shared" si="105"/>
        <v>0.77</v>
      </c>
      <c r="P459" s="134">
        <f t="shared" si="107"/>
        <v>452.0403</v>
      </c>
      <c r="Q459" s="87">
        <v>0</v>
      </c>
      <c r="R459" s="133">
        <f t="shared" ref="R459:R522" si="108">IF(G459="BT", ($R$2), ($R$3))</f>
        <v>7.2000000000000008E-2</v>
      </c>
      <c r="S459" s="88">
        <f t="shared" ref="S459:S522" si="109">(P459*R459)/12</f>
        <v>2.7122418000000006</v>
      </c>
      <c r="T459" s="132">
        <f t="shared" ref="T459:T522" si="110">IF(G459="BT", ($T$2), ($T$3))</f>
        <v>0.2</v>
      </c>
      <c r="U459" s="135">
        <f t="shared" ref="U459:U522" si="111">S459*T459</f>
        <v>0.54244836000000018</v>
      </c>
      <c r="V459" s="88">
        <f t="shared" ref="V459:V522" si="112">(U459*(1/3)*(1+$X$2))+Q459</f>
        <v>0.18253184672191478</v>
      </c>
      <c r="W459" s="182">
        <f t="shared" ref="W459:W522" si="113">ROUND(V459,1)</f>
        <v>0.2</v>
      </c>
      <c r="X459" s="133">
        <f>'INFO Luz del Sur'!N407</f>
        <v>1</v>
      </c>
      <c r="Y459" s="135">
        <f t="shared" si="106"/>
        <v>0.2</v>
      </c>
    </row>
    <row r="460" spans="1:25" x14ac:dyDescent="0.25">
      <c r="A460" s="97">
        <f>'INFO Luz del Sur'!A408</f>
        <v>402</v>
      </c>
      <c r="B460" s="98" t="s">
        <v>8151</v>
      </c>
      <c r="C460" s="131" t="str">
        <f>'INFO Luz del Sur'!K408</f>
        <v>Poste</v>
      </c>
      <c r="D460" s="120" t="str">
        <f>'INFO Luz del Sur'!L408</f>
        <v>Concreto</v>
      </c>
      <c r="E460" s="131">
        <f>'INFO Luz del Sur'!J408</f>
        <v>13</v>
      </c>
      <c r="F460" s="131" t="str">
        <f>'INFO Luz del Sur'!H408</f>
        <v>0.22 KV</v>
      </c>
      <c r="G460" s="148" t="str">
        <f t="shared" si="104"/>
        <v>BT</v>
      </c>
      <c r="H460" s="120" t="str">
        <f>'INFO Luz del Sur'!D408</f>
        <v>Chaclacayo</v>
      </c>
      <c r="I460" s="120" t="str">
        <f>'INFO Luz del Sur'!C408</f>
        <v>Lima</v>
      </c>
      <c r="J460" s="120" t="str">
        <f>'INFO Luz del Sur'!B408</f>
        <v>Lima</v>
      </c>
      <c r="K460" s="120">
        <f>'INFO Luz del Sur'!E408</f>
        <v>0</v>
      </c>
      <c r="L460" s="132" t="str">
        <f>'INFO Luz del Sur'!M408</f>
        <v>PPC43</v>
      </c>
      <c r="M460" s="120" t="str">
        <f>INDEX(RESUMEN!$D$17:$D$5475, MATCH(L460,RESUMEN!$C$17:$C$5475,0))</f>
        <v>POSTE DE CONCRETO ARMADO PARA A. P. 13/200/140/335</v>
      </c>
      <c r="N460" s="95">
        <f>INDEX(RESUMEN!$G$17:$G$5475, MATCH(L460,RESUMEN!$C$17:$C$5475,0))</f>
        <v>255.39</v>
      </c>
      <c r="O460" s="133">
        <f t="shared" si="105"/>
        <v>0.77</v>
      </c>
      <c r="P460" s="134">
        <f t="shared" si="107"/>
        <v>452.0403</v>
      </c>
      <c r="Q460" s="87">
        <v>0</v>
      </c>
      <c r="R460" s="133">
        <f t="shared" si="108"/>
        <v>7.2000000000000008E-2</v>
      </c>
      <c r="S460" s="88">
        <f t="shared" si="109"/>
        <v>2.7122418000000006</v>
      </c>
      <c r="T460" s="132">
        <f t="shared" si="110"/>
        <v>0.2</v>
      </c>
      <c r="U460" s="135">
        <f t="shared" si="111"/>
        <v>0.54244836000000018</v>
      </c>
      <c r="V460" s="88">
        <f t="shared" si="112"/>
        <v>0.18253184672191478</v>
      </c>
      <c r="W460" s="182">
        <f t="shared" si="113"/>
        <v>0.2</v>
      </c>
      <c r="X460" s="133">
        <f>'INFO Luz del Sur'!N408</f>
        <v>1</v>
      </c>
      <c r="Y460" s="135">
        <f t="shared" si="106"/>
        <v>0.2</v>
      </c>
    </row>
    <row r="461" spans="1:25" x14ac:dyDescent="0.25">
      <c r="A461" s="97">
        <f>'INFO Luz del Sur'!A409</f>
        <v>403</v>
      </c>
      <c r="B461" s="98" t="s">
        <v>8151</v>
      </c>
      <c r="C461" s="131" t="str">
        <f>'INFO Luz del Sur'!K409</f>
        <v>Poste</v>
      </c>
      <c r="D461" s="120" t="str">
        <f>'INFO Luz del Sur'!L409</f>
        <v>Concreto</v>
      </c>
      <c r="E461" s="131">
        <f>'INFO Luz del Sur'!J409</f>
        <v>13</v>
      </c>
      <c r="F461" s="131" t="str">
        <f>'INFO Luz del Sur'!H409</f>
        <v>0.22 KV</v>
      </c>
      <c r="G461" s="148" t="str">
        <f t="shared" si="104"/>
        <v>BT</v>
      </c>
      <c r="H461" s="120" t="str">
        <f>'INFO Luz del Sur'!D409</f>
        <v>Chaclacayo</v>
      </c>
      <c r="I461" s="120" t="str">
        <f>'INFO Luz del Sur'!C409</f>
        <v>Lima</v>
      </c>
      <c r="J461" s="120" t="str">
        <f>'INFO Luz del Sur'!B409</f>
        <v>Lima</v>
      </c>
      <c r="K461" s="120">
        <f>'INFO Luz del Sur'!E409</f>
        <v>0</v>
      </c>
      <c r="L461" s="132" t="str">
        <f>'INFO Luz del Sur'!M409</f>
        <v>PPC43</v>
      </c>
      <c r="M461" s="120" t="str">
        <f>INDEX(RESUMEN!$D$17:$D$5475, MATCH(L461,RESUMEN!$C$17:$C$5475,0))</f>
        <v>POSTE DE CONCRETO ARMADO PARA A. P. 13/200/140/335</v>
      </c>
      <c r="N461" s="95">
        <f>INDEX(RESUMEN!$G$17:$G$5475, MATCH(L461,RESUMEN!$C$17:$C$5475,0))</f>
        <v>255.39</v>
      </c>
      <c r="O461" s="133">
        <f t="shared" si="105"/>
        <v>0.77</v>
      </c>
      <c r="P461" s="134">
        <f t="shared" si="107"/>
        <v>452.0403</v>
      </c>
      <c r="Q461" s="87">
        <v>0</v>
      </c>
      <c r="R461" s="133">
        <f t="shared" si="108"/>
        <v>7.2000000000000008E-2</v>
      </c>
      <c r="S461" s="88">
        <f t="shared" si="109"/>
        <v>2.7122418000000006</v>
      </c>
      <c r="T461" s="132">
        <f t="shared" si="110"/>
        <v>0.2</v>
      </c>
      <c r="U461" s="135">
        <f t="shared" si="111"/>
        <v>0.54244836000000018</v>
      </c>
      <c r="V461" s="88">
        <f t="shared" si="112"/>
        <v>0.18253184672191478</v>
      </c>
      <c r="W461" s="182">
        <f t="shared" si="113"/>
        <v>0.2</v>
      </c>
      <c r="X461" s="133">
        <f>'INFO Luz del Sur'!N409</f>
        <v>1</v>
      </c>
      <c r="Y461" s="135">
        <f t="shared" si="106"/>
        <v>0.2</v>
      </c>
    </row>
    <row r="462" spans="1:25" x14ac:dyDescent="0.25">
      <c r="A462" s="97">
        <f>'INFO Luz del Sur'!A410</f>
        <v>404</v>
      </c>
      <c r="B462" s="98" t="s">
        <v>8151</v>
      </c>
      <c r="C462" s="131" t="str">
        <f>'INFO Luz del Sur'!K410</f>
        <v>Poste</v>
      </c>
      <c r="D462" s="120" t="str">
        <f>'INFO Luz del Sur'!L410</f>
        <v>Concreto</v>
      </c>
      <c r="E462" s="131">
        <f>'INFO Luz del Sur'!J410</f>
        <v>13</v>
      </c>
      <c r="F462" s="131" t="str">
        <f>'INFO Luz del Sur'!H410</f>
        <v>0.22 KV</v>
      </c>
      <c r="G462" s="148" t="str">
        <f t="shared" si="104"/>
        <v>BT</v>
      </c>
      <c r="H462" s="120" t="str">
        <f>'INFO Luz del Sur'!D410</f>
        <v>Chaclacayo</v>
      </c>
      <c r="I462" s="120" t="str">
        <f>'INFO Luz del Sur'!C410</f>
        <v>Lima</v>
      </c>
      <c r="J462" s="120" t="str">
        <f>'INFO Luz del Sur'!B410</f>
        <v>Lima</v>
      </c>
      <c r="K462" s="120">
        <f>'INFO Luz del Sur'!E410</f>
        <v>0</v>
      </c>
      <c r="L462" s="132" t="str">
        <f>'INFO Luz del Sur'!M410</f>
        <v>PPC43</v>
      </c>
      <c r="M462" s="120" t="str">
        <f>INDEX(RESUMEN!$D$17:$D$5475, MATCH(L462,RESUMEN!$C$17:$C$5475,0))</f>
        <v>POSTE DE CONCRETO ARMADO PARA A. P. 13/200/140/335</v>
      </c>
      <c r="N462" s="95">
        <f>INDEX(RESUMEN!$G$17:$G$5475, MATCH(L462,RESUMEN!$C$17:$C$5475,0))</f>
        <v>255.39</v>
      </c>
      <c r="O462" s="133">
        <f t="shared" si="105"/>
        <v>0.77</v>
      </c>
      <c r="P462" s="134">
        <f t="shared" si="107"/>
        <v>452.0403</v>
      </c>
      <c r="Q462" s="87">
        <v>0</v>
      </c>
      <c r="R462" s="133">
        <f t="shared" si="108"/>
        <v>7.2000000000000008E-2</v>
      </c>
      <c r="S462" s="88">
        <f t="shared" si="109"/>
        <v>2.7122418000000006</v>
      </c>
      <c r="T462" s="132">
        <f t="shared" si="110"/>
        <v>0.2</v>
      </c>
      <c r="U462" s="135">
        <f t="shared" si="111"/>
        <v>0.54244836000000018</v>
      </c>
      <c r="V462" s="88">
        <f t="shared" si="112"/>
        <v>0.18253184672191478</v>
      </c>
      <c r="W462" s="182">
        <f t="shared" si="113"/>
        <v>0.2</v>
      </c>
      <c r="X462" s="133">
        <f>'INFO Luz del Sur'!N410</f>
        <v>1</v>
      </c>
      <c r="Y462" s="135">
        <f t="shared" si="106"/>
        <v>0.2</v>
      </c>
    </row>
    <row r="463" spans="1:25" x14ac:dyDescent="0.25">
      <c r="A463" s="97">
        <f>'INFO Luz del Sur'!A411</f>
        <v>405</v>
      </c>
      <c r="B463" s="98" t="s">
        <v>8151</v>
      </c>
      <c r="C463" s="131" t="str">
        <f>'INFO Luz del Sur'!K411</f>
        <v>Poste</v>
      </c>
      <c r="D463" s="120" t="str">
        <f>'INFO Luz del Sur'!L411</f>
        <v>Concreto</v>
      </c>
      <c r="E463" s="131">
        <f>'INFO Luz del Sur'!J411</f>
        <v>13</v>
      </c>
      <c r="F463" s="131" t="str">
        <f>'INFO Luz del Sur'!H411</f>
        <v>0.22 KV</v>
      </c>
      <c r="G463" s="148" t="str">
        <f t="shared" si="104"/>
        <v>BT</v>
      </c>
      <c r="H463" s="120" t="str">
        <f>'INFO Luz del Sur'!D411</f>
        <v>Chaclacayo</v>
      </c>
      <c r="I463" s="120" t="str">
        <f>'INFO Luz del Sur'!C411</f>
        <v>Lima</v>
      </c>
      <c r="J463" s="120" t="str">
        <f>'INFO Luz del Sur'!B411</f>
        <v>Lima</v>
      </c>
      <c r="K463" s="120">
        <f>'INFO Luz del Sur'!E411</f>
        <v>0</v>
      </c>
      <c r="L463" s="132" t="str">
        <f>'INFO Luz del Sur'!M411</f>
        <v>PPC43</v>
      </c>
      <c r="M463" s="120" t="str">
        <f>INDEX(RESUMEN!$D$17:$D$5475, MATCH(L463,RESUMEN!$C$17:$C$5475,0))</f>
        <v>POSTE DE CONCRETO ARMADO PARA A. P. 13/200/140/335</v>
      </c>
      <c r="N463" s="95">
        <f>INDEX(RESUMEN!$G$17:$G$5475, MATCH(L463,RESUMEN!$C$17:$C$5475,0))</f>
        <v>255.39</v>
      </c>
      <c r="O463" s="133">
        <f t="shared" si="105"/>
        <v>0.77</v>
      </c>
      <c r="P463" s="134">
        <f t="shared" si="107"/>
        <v>452.0403</v>
      </c>
      <c r="Q463" s="87">
        <v>0</v>
      </c>
      <c r="R463" s="133">
        <f t="shared" si="108"/>
        <v>7.2000000000000008E-2</v>
      </c>
      <c r="S463" s="88">
        <f t="shared" si="109"/>
        <v>2.7122418000000006</v>
      </c>
      <c r="T463" s="132">
        <f t="shared" si="110"/>
        <v>0.2</v>
      </c>
      <c r="U463" s="135">
        <f t="shared" si="111"/>
        <v>0.54244836000000018</v>
      </c>
      <c r="V463" s="88">
        <f t="shared" si="112"/>
        <v>0.18253184672191478</v>
      </c>
      <c r="W463" s="182">
        <f t="shared" si="113"/>
        <v>0.2</v>
      </c>
      <c r="X463" s="133">
        <f>'INFO Luz del Sur'!N411</f>
        <v>1</v>
      </c>
      <c r="Y463" s="135">
        <f t="shared" si="106"/>
        <v>0.2</v>
      </c>
    </row>
    <row r="464" spans="1:25" x14ac:dyDescent="0.25">
      <c r="A464" s="97">
        <f>'INFO Luz del Sur'!A412</f>
        <v>406</v>
      </c>
      <c r="B464" s="98" t="s">
        <v>8151</v>
      </c>
      <c r="C464" s="131" t="str">
        <f>'INFO Luz del Sur'!K412</f>
        <v>Poste</v>
      </c>
      <c r="D464" s="120" t="str">
        <f>'INFO Luz del Sur'!L412</f>
        <v>Concreto</v>
      </c>
      <c r="E464" s="131">
        <f>'INFO Luz del Sur'!J412</f>
        <v>13</v>
      </c>
      <c r="F464" s="131" t="str">
        <f>'INFO Luz del Sur'!H412</f>
        <v>0.22 KV</v>
      </c>
      <c r="G464" s="148" t="str">
        <f t="shared" si="104"/>
        <v>BT</v>
      </c>
      <c r="H464" s="120" t="str">
        <f>'INFO Luz del Sur'!D412</f>
        <v>Ate</v>
      </c>
      <c r="I464" s="120" t="str">
        <f>'INFO Luz del Sur'!C412</f>
        <v>Lima</v>
      </c>
      <c r="J464" s="120" t="str">
        <f>'INFO Luz del Sur'!B412</f>
        <v>Lima</v>
      </c>
      <c r="K464" s="120">
        <f>'INFO Luz del Sur'!E412</f>
        <v>0</v>
      </c>
      <c r="L464" s="132" t="str">
        <f>'INFO Luz del Sur'!M412</f>
        <v>PPC43</v>
      </c>
      <c r="M464" s="120" t="str">
        <f>INDEX(RESUMEN!$D$17:$D$5475, MATCH(L464,RESUMEN!$C$17:$C$5475,0))</f>
        <v>POSTE DE CONCRETO ARMADO PARA A. P. 13/200/140/335</v>
      </c>
      <c r="N464" s="95">
        <f>INDEX(RESUMEN!$G$17:$G$5475, MATCH(L464,RESUMEN!$C$17:$C$5475,0))</f>
        <v>255.39</v>
      </c>
      <c r="O464" s="133">
        <f t="shared" si="105"/>
        <v>0.77</v>
      </c>
      <c r="P464" s="134">
        <f t="shared" si="107"/>
        <v>452.0403</v>
      </c>
      <c r="Q464" s="87">
        <v>0</v>
      </c>
      <c r="R464" s="133">
        <f t="shared" si="108"/>
        <v>7.2000000000000008E-2</v>
      </c>
      <c r="S464" s="88">
        <f t="shared" si="109"/>
        <v>2.7122418000000006</v>
      </c>
      <c r="T464" s="132">
        <f t="shared" si="110"/>
        <v>0.2</v>
      </c>
      <c r="U464" s="135">
        <f t="shared" si="111"/>
        <v>0.54244836000000018</v>
      </c>
      <c r="V464" s="88">
        <f t="shared" si="112"/>
        <v>0.18253184672191478</v>
      </c>
      <c r="W464" s="182">
        <f t="shared" si="113"/>
        <v>0.2</v>
      </c>
      <c r="X464" s="133">
        <f>'INFO Luz del Sur'!N412</f>
        <v>1</v>
      </c>
      <c r="Y464" s="135">
        <f t="shared" si="106"/>
        <v>0.2</v>
      </c>
    </row>
    <row r="465" spans="1:25" x14ac:dyDescent="0.25">
      <c r="A465" s="97">
        <f>'INFO Luz del Sur'!A413</f>
        <v>407</v>
      </c>
      <c r="B465" s="98" t="s">
        <v>8151</v>
      </c>
      <c r="C465" s="131" t="str">
        <f>'INFO Luz del Sur'!K413</f>
        <v>Poste</v>
      </c>
      <c r="D465" s="120" t="str">
        <f>'INFO Luz del Sur'!L413</f>
        <v>Concreto</v>
      </c>
      <c r="E465" s="131">
        <f>'INFO Luz del Sur'!J413</f>
        <v>13</v>
      </c>
      <c r="F465" s="131" t="str">
        <f>'INFO Luz del Sur'!H413</f>
        <v>0.22 KV</v>
      </c>
      <c r="G465" s="148" t="str">
        <f t="shared" si="104"/>
        <v>BT</v>
      </c>
      <c r="H465" s="120" t="str">
        <f>'INFO Luz del Sur'!D413</f>
        <v>Ate</v>
      </c>
      <c r="I465" s="120" t="str">
        <f>'INFO Luz del Sur'!C413</f>
        <v>Lima</v>
      </c>
      <c r="J465" s="120" t="str">
        <f>'INFO Luz del Sur'!B413</f>
        <v>Lima</v>
      </c>
      <c r="K465" s="120">
        <f>'INFO Luz del Sur'!E413</f>
        <v>0</v>
      </c>
      <c r="L465" s="132" t="str">
        <f>'INFO Luz del Sur'!M413</f>
        <v>PPC43</v>
      </c>
      <c r="M465" s="120" t="str">
        <f>INDEX(RESUMEN!$D$17:$D$5475, MATCH(L465,RESUMEN!$C$17:$C$5475,0))</f>
        <v>POSTE DE CONCRETO ARMADO PARA A. P. 13/200/140/335</v>
      </c>
      <c r="N465" s="95">
        <f>INDEX(RESUMEN!$G$17:$G$5475, MATCH(L465,RESUMEN!$C$17:$C$5475,0))</f>
        <v>255.39</v>
      </c>
      <c r="O465" s="133">
        <f t="shared" si="105"/>
        <v>0.77</v>
      </c>
      <c r="P465" s="134">
        <f t="shared" si="107"/>
        <v>452.0403</v>
      </c>
      <c r="Q465" s="87">
        <v>0</v>
      </c>
      <c r="R465" s="133">
        <f t="shared" si="108"/>
        <v>7.2000000000000008E-2</v>
      </c>
      <c r="S465" s="88">
        <f t="shared" si="109"/>
        <v>2.7122418000000006</v>
      </c>
      <c r="T465" s="132">
        <f t="shared" si="110"/>
        <v>0.2</v>
      </c>
      <c r="U465" s="135">
        <f t="shared" si="111"/>
        <v>0.54244836000000018</v>
      </c>
      <c r="V465" s="88">
        <f t="shared" si="112"/>
        <v>0.18253184672191478</v>
      </c>
      <c r="W465" s="182">
        <f t="shared" si="113"/>
        <v>0.2</v>
      </c>
      <c r="X465" s="133">
        <f>'INFO Luz del Sur'!N413</f>
        <v>1</v>
      </c>
      <c r="Y465" s="135">
        <f t="shared" si="106"/>
        <v>0.2</v>
      </c>
    </row>
    <row r="466" spans="1:25" x14ac:dyDescent="0.25">
      <c r="A466" s="97">
        <f>'INFO Luz del Sur'!A414</f>
        <v>408</v>
      </c>
      <c r="B466" s="98" t="s">
        <v>8151</v>
      </c>
      <c r="C466" s="131" t="str">
        <f>'INFO Luz del Sur'!K414</f>
        <v>Poste</v>
      </c>
      <c r="D466" s="120" t="str">
        <f>'INFO Luz del Sur'!L414</f>
        <v>Concreto</v>
      </c>
      <c r="E466" s="131">
        <f>'INFO Luz del Sur'!J414</f>
        <v>13</v>
      </c>
      <c r="F466" s="131" t="str">
        <f>'INFO Luz del Sur'!H414</f>
        <v>0.22 KV</v>
      </c>
      <c r="G466" s="148" t="str">
        <f t="shared" si="104"/>
        <v>BT</v>
      </c>
      <c r="H466" s="120" t="str">
        <f>'INFO Luz del Sur'!D414</f>
        <v>Ate</v>
      </c>
      <c r="I466" s="120" t="str">
        <f>'INFO Luz del Sur'!C414</f>
        <v>Lima</v>
      </c>
      <c r="J466" s="120" t="str">
        <f>'INFO Luz del Sur'!B414</f>
        <v>Lima</v>
      </c>
      <c r="K466" s="120">
        <f>'INFO Luz del Sur'!E414</f>
        <v>0</v>
      </c>
      <c r="L466" s="132" t="str">
        <f>'INFO Luz del Sur'!M414</f>
        <v>PPC43</v>
      </c>
      <c r="M466" s="120" t="str">
        <f>INDEX(RESUMEN!$D$17:$D$5475, MATCH(L466,RESUMEN!$C$17:$C$5475,0))</f>
        <v>POSTE DE CONCRETO ARMADO PARA A. P. 13/200/140/335</v>
      </c>
      <c r="N466" s="95">
        <f>INDEX(RESUMEN!$G$17:$G$5475, MATCH(L466,RESUMEN!$C$17:$C$5475,0))</f>
        <v>255.39</v>
      </c>
      <c r="O466" s="133">
        <f t="shared" si="105"/>
        <v>0.77</v>
      </c>
      <c r="P466" s="134">
        <f t="shared" si="107"/>
        <v>452.0403</v>
      </c>
      <c r="Q466" s="87">
        <v>0</v>
      </c>
      <c r="R466" s="133">
        <f t="shared" si="108"/>
        <v>7.2000000000000008E-2</v>
      </c>
      <c r="S466" s="88">
        <f t="shared" si="109"/>
        <v>2.7122418000000006</v>
      </c>
      <c r="T466" s="132">
        <f t="shared" si="110"/>
        <v>0.2</v>
      </c>
      <c r="U466" s="135">
        <f t="shared" si="111"/>
        <v>0.54244836000000018</v>
      </c>
      <c r="V466" s="88">
        <f t="shared" si="112"/>
        <v>0.18253184672191478</v>
      </c>
      <c r="W466" s="182">
        <f t="shared" si="113"/>
        <v>0.2</v>
      </c>
      <c r="X466" s="133">
        <f>'INFO Luz del Sur'!N414</f>
        <v>1</v>
      </c>
      <c r="Y466" s="135">
        <f t="shared" si="106"/>
        <v>0.2</v>
      </c>
    </row>
    <row r="467" spans="1:25" x14ac:dyDescent="0.25">
      <c r="A467" s="97">
        <f>'INFO Luz del Sur'!A415</f>
        <v>409</v>
      </c>
      <c r="B467" s="98" t="s">
        <v>8151</v>
      </c>
      <c r="C467" s="131" t="str">
        <f>'INFO Luz del Sur'!K415</f>
        <v>Poste</v>
      </c>
      <c r="D467" s="120" t="str">
        <f>'INFO Luz del Sur'!L415</f>
        <v>Concreto</v>
      </c>
      <c r="E467" s="131">
        <f>'INFO Luz del Sur'!J415</f>
        <v>13</v>
      </c>
      <c r="F467" s="131" t="str">
        <f>'INFO Luz del Sur'!H415</f>
        <v>0.22 KV</v>
      </c>
      <c r="G467" s="148" t="str">
        <f t="shared" si="104"/>
        <v>BT</v>
      </c>
      <c r="H467" s="120" t="str">
        <f>'INFO Luz del Sur'!D415</f>
        <v>Ate</v>
      </c>
      <c r="I467" s="120" t="str">
        <f>'INFO Luz del Sur'!C415</f>
        <v>Lima</v>
      </c>
      <c r="J467" s="120" t="str">
        <f>'INFO Luz del Sur'!B415</f>
        <v>Lima</v>
      </c>
      <c r="K467" s="120">
        <f>'INFO Luz del Sur'!E415</f>
        <v>0</v>
      </c>
      <c r="L467" s="132" t="str">
        <f>'INFO Luz del Sur'!M415</f>
        <v>PPC43</v>
      </c>
      <c r="M467" s="120" t="str">
        <f>INDEX(RESUMEN!$D$17:$D$5475, MATCH(L467,RESUMEN!$C$17:$C$5475,0))</f>
        <v>POSTE DE CONCRETO ARMADO PARA A. P. 13/200/140/335</v>
      </c>
      <c r="N467" s="95">
        <f>INDEX(RESUMEN!$G$17:$G$5475, MATCH(L467,RESUMEN!$C$17:$C$5475,0))</f>
        <v>255.39</v>
      </c>
      <c r="O467" s="133">
        <f t="shared" si="105"/>
        <v>0.77</v>
      </c>
      <c r="P467" s="134">
        <f t="shared" si="107"/>
        <v>452.0403</v>
      </c>
      <c r="Q467" s="87">
        <v>0</v>
      </c>
      <c r="R467" s="133">
        <f t="shared" si="108"/>
        <v>7.2000000000000008E-2</v>
      </c>
      <c r="S467" s="88">
        <f t="shared" si="109"/>
        <v>2.7122418000000006</v>
      </c>
      <c r="T467" s="132">
        <f t="shared" si="110"/>
        <v>0.2</v>
      </c>
      <c r="U467" s="135">
        <f t="shared" si="111"/>
        <v>0.54244836000000018</v>
      </c>
      <c r="V467" s="88">
        <f t="shared" si="112"/>
        <v>0.18253184672191478</v>
      </c>
      <c r="W467" s="182">
        <f t="shared" si="113"/>
        <v>0.2</v>
      </c>
      <c r="X467" s="133">
        <f>'INFO Luz del Sur'!N415</f>
        <v>1</v>
      </c>
      <c r="Y467" s="135">
        <f t="shared" si="106"/>
        <v>0.2</v>
      </c>
    </row>
    <row r="468" spans="1:25" x14ac:dyDescent="0.25">
      <c r="A468" s="97">
        <f>'INFO Luz del Sur'!A416</f>
        <v>410</v>
      </c>
      <c r="B468" s="98" t="s">
        <v>8151</v>
      </c>
      <c r="C468" s="131" t="str">
        <f>'INFO Luz del Sur'!K416</f>
        <v>Poste</v>
      </c>
      <c r="D468" s="120" t="str">
        <f>'INFO Luz del Sur'!L416</f>
        <v>Madera</v>
      </c>
      <c r="E468" s="131">
        <f>'INFO Luz del Sur'!J416</f>
        <v>15</v>
      </c>
      <c r="F468" s="131" t="str">
        <f>'INFO Luz del Sur'!H416</f>
        <v>22.9 KV</v>
      </c>
      <c r="G468" s="148" t="str">
        <f t="shared" si="104"/>
        <v>MT/AT</v>
      </c>
      <c r="H468" s="120" t="str">
        <f>'INFO Luz del Sur'!D416</f>
        <v>Ate</v>
      </c>
      <c r="I468" s="120" t="str">
        <f>'INFO Luz del Sur'!C416</f>
        <v>Lima</v>
      </c>
      <c r="J468" s="120" t="str">
        <f>'INFO Luz del Sur'!B416</f>
        <v>Lima</v>
      </c>
      <c r="K468" s="120">
        <f>'INFO Luz del Sur'!E416</f>
        <v>0</v>
      </c>
      <c r="L468" s="132" t="str">
        <f>'INFO Luz del Sur'!M416</f>
        <v>PPC43</v>
      </c>
      <c r="M468" s="120" t="str">
        <f>INDEX(RESUMEN!$D$17:$D$5475, MATCH(L468,RESUMEN!$C$17:$C$5475,0))</f>
        <v>POSTE DE CONCRETO ARMADO PARA A. P. 13/200/140/335</v>
      </c>
      <c r="N468" s="95">
        <f>INDEX(RESUMEN!$G$17:$G$5475, MATCH(L468,RESUMEN!$C$17:$C$5475,0))</f>
        <v>255.39</v>
      </c>
      <c r="O468" s="133">
        <f t="shared" si="105"/>
        <v>0.84299999999999997</v>
      </c>
      <c r="P468" s="134">
        <f t="shared" si="107"/>
        <v>470.68376999999998</v>
      </c>
      <c r="Q468" s="87">
        <v>0</v>
      </c>
      <c r="R468" s="133">
        <f t="shared" si="108"/>
        <v>0.13400000000000001</v>
      </c>
      <c r="S468" s="88">
        <f t="shared" si="109"/>
        <v>5.2559687649999995</v>
      </c>
      <c r="T468" s="132">
        <f t="shared" si="110"/>
        <v>0.183</v>
      </c>
      <c r="U468" s="135">
        <f t="shared" si="111"/>
        <v>0.96184228399499994</v>
      </c>
      <c r="V468" s="88">
        <f t="shared" si="112"/>
        <v>0.32365633542118494</v>
      </c>
      <c r="W468" s="182">
        <f t="shared" si="113"/>
        <v>0.3</v>
      </c>
      <c r="X468" s="133">
        <f>'INFO Luz del Sur'!N416</f>
        <v>1</v>
      </c>
      <c r="Y468" s="135">
        <f t="shared" si="106"/>
        <v>0.3</v>
      </c>
    </row>
    <row r="469" spans="1:25" x14ac:dyDescent="0.25">
      <c r="A469" s="97">
        <f>'INFO Luz del Sur'!A417</f>
        <v>411</v>
      </c>
      <c r="B469" s="98" t="s">
        <v>8151</v>
      </c>
      <c r="C469" s="131" t="str">
        <f>'INFO Luz del Sur'!K417</f>
        <v>Poste</v>
      </c>
      <c r="D469" s="120" t="str">
        <f>'INFO Luz del Sur'!L417</f>
        <v>Madera</v>
      </c>
      <c r="E469" s="131">
        <f>'INFO Luz del Sur'!J417</f>
        <v>15</v>
      </c>
      <c r="F469" s="131" t="str">
        <f>'INFO Luz del Sur'!H417</f>
        <v>22.9 KV</v>
      </c>
      <c r="G469" s="148" t="str">
        <f t="shared" si="104"/>
        <v>MT/AT</v>
      </c>
      <c r="H469" s="120" t="str">
        <f>'INFO Luz del Sur'!D417</f>
        <v>Ate</v>
      </c>
      <c r="I469" s="120" t="str">
        <f>'INFO Luz del Sur'!C417</f>
        <v>Lima</v>
      </c>
      <c r="J469" s="120" t="str">
        <f>'INFO Luz del Sur'!B417</f>
        <v>Lima</v>
      </c>
      <c r="K469" s="120">
        <f>'INFO Luz del Sur'!E417</f>
        <v>0</v>
      </c>
      <c r="L469" s="132" t="str">
        <f>'INFO Luz del Sur'!M417</f>
        <v>PPC43</v>
      </c>
      <c r="M469" s="120" t="str">
        <f>INDEX(RESUMEN!$D$17:$D$5475, MATCH(L469,RESUMEN!$C$17:$C$5475,0))</f>
        <v>POSTE DE CONCRETO ARMADO PARA A. P. 13/200/140/335</v>
      </c>
      <c r="N469" s="95">
        <f>INDEX(RESUMEN!$G$17:$G$5475, MATCH(L469,RESUMEN!$C$17:$C$5475,0))</f>
        <v>255.39</v>
      </c>
      <c r="O469" s="133">
        <f t="shared" si="105"/>
        <v>0.84299999999999997</v>
      </c>
      <c r="P469" s="134">
        <f t="shared" si="107"/>
        <v>470.68376999999998</v>
      </c>
      <c r="Q469" s="87">
        <v>0</v>
      </c>
      <c r="R469" s="133">
        <f t="shared" si="108"/>
        <v>0.13400000000000001</v>
      </c>
      <c r="S469" s="88">
        <f t="shared" si="109"/>
        <v>5.2559687649999995</v>
      </c>
      <c r="T469" s="132">
        <f t="shared" si="110"/>
        <v>0.183</v>
      </c>
      <c r="U469" s="135">
        <f t="shared" si="111"/>
        <v>0.96184228399499994</v>
      </c>
      <c r="V469" s="88">
        <f t="shared" si="112"/>
        <v>0.32365633542118494</v>
      </c>
      <c r="W469" s="182">
        <f t="shared" si="113"/>
        <v>0.3</v>
      </c>
      <c r="X469" s="133">
        <f>'INFO Luz del Sur'!N417</f>
        <v>1</v>
      </c>
      <c r="Y469" s="135">
        <f t="shared" si="106"/>
        <v>0.3</v>
      </c>
    </row>
    <row r="470" spans="1:25" x14ac:dyDescent="0.25">
      <c r="A470" s="97">
        <f>'INFO Luz del Sur'!A418</f>
        <v>412</v>
      </c>
      <c r="B470" s="98" t="s">
        <v>8151</v>
      </c>
      <c r="C470" s="131" t="str">
        <f>'INFO Luz del Sur'!K418</f>
        <v>Poste</v>
      </c>
      <c r="D470" s="120" t="str">
        <f>'INFO Luz del Sur'!L418</f>
        <v>Madera</v>
      </c>
      <c r="E470" s="131">
        <f>'INFO Luz del Sur'!J418</f>
        <v>15</v>
      </c>
      <c r="F470" s="131" t="str">
        <f>'INFO Luz del Sur'!H418</f>
        <v>22.9 KV</v>
      </c>
      <c r="G470" s="148" t="str">
        <f t="shared" si="104"/>
        <v>MT/AT</v>
      </c>
      <c r="H470" s="120" t="str">
        <f>'INFO Luz del Sur'!D418</f>
        <v>Ate</v>
      </c>
      <c r="I470" s="120" t="str">
        <f>'INFO Luz del Sur'!C418</f>
        <v>Lima</v>
      </c>
      <c r="J470" s="120" t="str">
        <f>'INFO Luz del Sur'!B418</f>
        <v>Lima</v>
      </c>
      <c r="K470" s="120">
        <f>'INFO Luz del Sur'!E418</f>
        <v>0</v>
      </c>
      <c r="L470" s="132" t="str">
        <f>'INFO Luz del Sur'!M418</f>
        <v>PPM29</v>
      </c>
      <c r="M470" s="120" t="str">
        <f>INDEX(RESUMEN!$D$17:$D$5475, MATCH(L470,RESUMEN!$C$17:$C$5475,0))</f>
        <v>POSTE DE MADERA TRATADA DE 15 mts. CL.7</v>
      </c>
      <c r="N470" s="95">
        <f>INDEX(RESUMEN!$G$17:$G$5475, MATCH(L470,RESUMEN!$C$17:$C$5475,0))</f>
        <v>215.37</v>
      </c>
      <c r="O470" s="133">
        <f t="shared" si="105"/>
        <v>0.84299999999999997</v>
      </c>
      <c r="P470" s="134">
        <f t="shared" si="107"/>
        <v>396.92691000000002</v>
      </c>
      <c r="Q470" s="87">
        <v>0</v>
      </c>
      <c r="R470" s="133">
        <f t="shared" si="108"/>
        <v>0.13400000000000001</v>
      </c>
      <c r="S470" s="88">
        <f t="shared" si="109"/>
        <v>4.4323504950000006</v>
      </c>
      <c r="T470" s="132">
        <f t="shared" si="110"/>
        <v>0.183</v>
      </c>
      <c r="U470" s="135">
        <f t="shared" si="111"/>
        <v>0.81112014058500004</v>
      </c>
      <c r="V470" s="88">
        <f t="shared" si="112"/>
        <v>0.27293889721469367</v>
      </c>
      <c r="W470" s="182">
        <f t="shared" si="113"/>
        <v>0.3</v>
      </c>
      <c r="X470" s="133">
        <f>'INFO Luz del Sur'!N418</f>
        <v>1</v>
      </c>
      <c r="Y470" s="135">
        <f t="shared" si="106"/>
        <v>0.3</v>
      </c>
    </row>
    <row r="471" spans="1:25" x14ac:dyDescent="0.25">
      <c r="A471" s="97">
        <f>'INFO Luz del Sur'!A419</f>
        <v>413</v>
      </c>
      <c r="B471" s="98" t="s">
        <v>8151</v>
      </c>
      <c r="C471" s="131" t="str">
        <f>'INFO Luz del Sur'!K419</f>
        <v>Poste</v>
      </c>
      <c r="D471" s="120" t="str">
        <f>'INFO Luz del Sur'!L419</f>
        <v>Madera</v>
      </c>
      <c r="E471" s="131">
        <f>'INFO Luz del Sur'!J419</f>
        <v>15</v>
      </c>
      <c r="F471" s="131" t="str">
        <f>'INFO Luz del Sur'!H419</f>
        <v>22.9 KV</v>
      </c>
      <c r="G471" s="148" t="str">
        <f t="shared" si="104"/>
        <v>MT/AT</v>
      </c>
      <c r="H471" s="120" t="str">
        <f>'INFO Luz del Sur'!D419</f>
        <v>Ate</v>
      </c>
      <c r="I471" s="120" t="str">
        <f>'INFO Luz del Sur'!C419</f>
        <v>Lima</v>
      </c>
      <c r="J471" s="120" t="str">
        <f>'INFO Luz del Sur'!B419</f>
        <v>Lima</v>
      </c>
      <c r="K471" s="120">
        <f>'INFO Luz del Sur'!E419</f>
        <v>0</v>
      </c>
      <c r="L471" s="132" t="str">
        <f>'INFO Luz del Sur'!M419</f>
        <v>PPM29</v>
      </c>
      <c r="M471" s="120" t="str">
        <f>INDEX(RESUMEN!$D$17:$D$5475, MATCH(L471,RESUMEN!$C$17:$C$5475,0))</f>
        <v>POSTE DE MADERA TRATADA DE 15 mts. CL.7</v>
      </c>
      <c r="N471" s="95">
        <f>INDEX(RESUMEN!$G$17:$G$5475, MATCH(L471,RESUMEN!$C$17:$C$5475,0))</f>
        <v>215.37</v>
      </c>
      <c r="O471" s="133">
        <f t="shared" si="105"/>
        <v>0.84299999999999997</v>
      </c>
      <c r="P471" s="134">
        <f t="shared" si="107"/>
        <v>396.92691000000002</v>
      </c>
      <c r="Q471" s="87">
        <v>0</v>
      </c>
      <c r="R471" s="133">
        <f t="shared" si="108"/>
        <v>0.13400000000000001</v>
      </c>
      <c r="S471" s="88">
        <f t="shared" si="109"/>
        <v>4.4323504950000006</v>
      </c>
      <c r="T471" s="132">
        <f t="shared" si="110"/>
        <v>0.183</v>
      </c>
      <c r="U471" s="135">
        <f t="shared" si="111"/>
        <v>0.81112014058500004</v>
      </c>
      <c r="V471" s="88">
        <f t="shared" si="112"/>
        <v>0.27293889721469367</v>
      </c>
      <c r="W471" s="182">
        <f t="shared" si="113"/>
        <v>0.3</v>
      </c>
      <c r="X471" s="133">
        <f>'INFO Luz del Sur'!N419</f>
        <v>1</v>
      </c>
      <c r="Y471" s="135">
        <f t="shared" si="106"/>
        <v>0.3</v>
      </c>
    </row>
    <row r="472" spans="1:25" x14ac:dyDescent="0.25">
      <c r="A472" s="97">
        <f>'INFO Luz del Sur'!A420</f>
        <v>414</v>
      </c>
      <c r="B472" s="98" t="s">
        <v>8151</v>
      </c>
      <c r="C472" s="131" t="str">
        <f>'INFO Luz del Sur'!K420</f>
        <v>Poste</v>
      </c>
      <c r="D472" s="120" t="str">
        <f>'INFO Luz del Sur'!L420</f>
        <v>Madera</v>
      </c>
      <c r="E472" s="131">
        <f>'INFO Luz del Sur'!J420</f>
        <v>15</v>
      </c>
      <c r="F472" s="131" t="str">
        <f>'INFO Luz del Sur'!H420</f>
        <v>22.9 KV</v>
      </c>
      <c r="G472" s="148" t="str">
        <f t="shared" si="104"/>
        <v>MT/AT</v>
      </c>
      <c r="H472" s="120" t="str">
        <f>'INFO Luz del Sur'!D420</f>
        <v>Ate</v>
      </c>
      <c r="I472" s="120" t="str">
        <f>'INFO Luz del Sur'!C420</f>
        <v>Lima</v>
      </c>
      <c r="J472" s="120" t="str">
        <f>'INFO Luz del Sur'!B420</f>
        <v>Lima</v>
      </c>
      <c r="K472" s="120">
        <f>'INFO Luz del Sur'!E420</f>
        <v>0</v>
      </c>
      <c r="L472" s="132" t="str">
        <f>'INFO Luz del Sur'!M420</f>
        <v>PPM29</v>
      </c>
      <c r="M472" s="120" t="str">
        <f>INDEX(RESUMEN!$D$17:$D$5475, MATCH(L472,RESUMEN!$C$17:$C$5475,0))</f>
        <v>POSTE DE MADERA TRATADA DE 15 mts. CL.7</v>
      </c>
      <c r="N472" s="95">
        <f>INDEX(RESUMEN!$G$17:$G$5475, MATCH(L472,RESUMEN!$C$17:$C$5475,0))</f>
        <v>215.37</v>
      </c>
      <c r="O472" s="133">
        <f t="shared" si="105"/>
        <v>0.84299999999999997</v>
      </c>
      <c r="P472" s="134">
        <f t="shared" si="107"/>
        <v>396.92691000000002</v>
      </c>
      <c r="Q472" s="87">
        <v>0</v>
      </c>
      <c r="R472" s="133">
        <f t="shared" si="108"/>
        <v>0.13400000000000001</v>
      </c>
      <c r="S472" s="88">
        <f t="shared" si="109"/>
        <v>4.4323504950000006</v>
      </c>
      <c r="T472" s="132">
        <f t="shared" si="110"/>
        <v>0.183</v>
      </c>
      <c r="U472" s="135">
        <f t="shared" si="111"/>
        <v>0.81112014058500004</v>
      </c>
      <c r="V472" s="88">
        <f t="shared" si="112"/>
        <v>0.27293889721469367</v>
      </c>
      <c r="W472" s="182">
        <f t="shared" si="113"/>
        <v>0.3</v>
      </c>
      <c r="X472" s="133">
        <f>'INFO Luz del Sur'!N420</f>
        <v>1</v>
      </c>
      <c r="Y472" s="135">
        <f t="shared" si="106"/>
        <v>0.3</v>
      </c>
    </row>
    <row r="473" spans="1:25" x14ac:dyDescent="0.25">
      <c r="A473" s="97">
        <f>'INFO Luz del Sur'!A421</f>
        <v>415</v>
      </c>
      <c r="B473" s="98" t="s">
        <v>8151</v>
      </c>
      <c r="C473" s="131" t="str">
        <f>'INFO Luz del Sur'!K421</f>
        <v>Poste</v>
      </c>
      <c r="D473" s="120" t="str">
        <f>'INFO Luz del Sur'!L421</f>
        <v>Concreto</v>
      </c>
      <c r="E473" s="131">
        <f>'INFO Luz del Sur'!J421</f>
        <v>15</v>
      </c>
      <c r="F473" s="131" t="str">
        <f>'INFO Luz del Sur'!H421</f>
        <v>22.9 KV</v>
      </c>
      <c r="G473" s="148" t="str">
        <f t="shared" si="104"/>
        <v>MT/AT</v>
      </c>
      <c r="H473" s="120" t="str">
        <f>'INFO Luz del Sur'!D421</f>
        <v>Ate</v>
      </c>
      <c r="I473" s="120" t="str">
        <f>'INFO Luz del Sur'!C421</f>
        <v>Lima</v>
      </c>
      <c r="J473" s="120" t="str">
        <f>'INFO Luz del Sur'!B421</f>
        <v>Lima</v>
      </c>
      <c r="K473" s="120">
        <f>'INFO Luz del Sur'!E421</f>
        <v>0</v>
      </c>
      <c r="L473" s="132" t="str">
        <f>'INFO Luz del Sur'!M421</f>
        <v>PPC24</v>
      </c>
      <c r="M473" s="120" t="str">
        <f>INDEX(RESUMEN!$D$17:$D$5475, MATCH(L473,RESUMEN!$C$17:$C$5475,0))</f>
        <v>POSTE DE CONCRETO ARMADO DE 15/400/150/375</v>
      </c>
      <c r="N473" s="95">
        <f>INDEX(RESUMEN!$G$17:$G$5475, MATCH(L473,RESUMEN!$C$17:$C$5475,0))</f>
        <v>476.76</v>
      </c>
      <c r="O473" s="133">
        <f t="shared" si="105"/>
        <v>0.84299999999999997</v>
      </c>
      <c r="P473" s="134">
        <f t="shared" si="107"/>
        <v>878.66867999999999</v>
      </c>
      <c r="Q473" s="87">
        <v>0</v>
      </c>
      <c r="R473" s="133">
        <f t="shared" si="108"/>
        <v>0.13400000000000001</v>
      </c>
      <c r="S473" s="88">
        <f t="shared" si="109"/>
        <v>9.8118002600000001</v>
      </c>
      <c r="T473" s="132">
        <f t="shared" si="110"/>
        <v>0.183</v>
      </c>
      <c r="U473" s="135">
        <f t="shared" si="111"/>
        <v>1.7955594475800001</v>
      </c>
      <c r="V473" s="88">
        <f t="shared" si="112"/>
        <v>0.60419904645994038</v>
      </c>
      <c r="W473" s="182">
        <f t="shared" si="113"/>
        <v>0.6</v>
      </c>
      <c r="X473" s="133">
        <f>'INFO Luz del Sur'!N421</f>
        <v>1</v>
      </c>
      <c r="Y473" s="135">
        <f t="shared" si="106"/>
        <v>0.6</v>
      </c>
    </row>
    <row r="474" spans="1:25" x14ac:dyDescent="0.25">
      <c r="A474" s="97">
        <f>'INFO Luz del Sur'!A422</f>
        <v>416</v>
      </c>
      <c r="B474" s="98" t="s">
        <v>8151</v>
      </c>
      <c r="C474" s="131" t="str">
        <f>'INFO Luz del Sur'!K422</f>
        <v>Poste</v>
      </c>
      <c r="D474" s="120" t="str">
        <f>'INFO Luz del Sur'!L422</f>
        <v>Concreto</v>
      </c>
      <c r="E474" s="131">
        <f>'INFO Luz del Sur'!J422</f>
        <v>15</v>
      </c>
      <c r="F474" s="131" t="str">
        <f>'INFO Luz del Sur'!H422</f>
        <v>22.9 KV</v>
      </c>
      <c r="G474" s="148" t="str">
        <f t="shared" si="104"/>
        <v>MT/AT</v>
      </c>
      <c r="H474" s="120" t="str">
        <f>'INFO Luz del Sur'!D422</f>
        <v>Ate</v>
      </c>
      <c r="I474" s="120" t="str">
        <f>'INFO Luz del Sur'!C422</f>
        <v>Lima</v>
      </c>
      <c r="J474" s="120" t="str">
        <f>'INFO Luz del Sur'!B422</f>
        <v>Lima</v>
      </c>
      <c r="K474" s="120">
        <f>'INFO Luz del Sur'!E422</f>
        <v>0</v>
      </c>
      <c r="L474" s="132" t="str">
        <f>'INFO Luz del Sur'!M422</f>
        <v>PPC24</v>
      </c>
      <c r="M474" s="120" t="str">
        <f>INDEX(RESUMEN!$D$17:$D$5475, MATCH(L474,RESUMEN!$C$17:$C$5475,0))</f>
        <v>POSTE DE CONCRETO ARMADO DE 15/400/150/375</v>
      </c>
      <c r="N474" s="95">
        <f>INDEX(RESUMEN!$G$17:$G$5475, MATCH(L474,RESUMEN!$C$17:$C$5475,0))</f>
        <v>476.76</v>
      </c>
      <c r="O474" s="133">
        <f t="shared" si="105"/>
        <v>0.84299999999999997</v>
      </c>
      <c r="P474" s="134">
        <f t="shared" si="107"/>
        <v>878.66867999999999</v>
      </c>
      <c r="Q474" s="87">
        <v>0</v>
      </c>
      <c r="R474" s="133">
        <f t="shared" si="108"/>
        <v>0.13400000000000001</v>
      </c>
      <c r="S474" s="88">
        <f t="shared" si="109"/>
        <v>9.8118002600000001</v>
      </c>
      <c r="T474" s="132">
        <f t="shared" si="110"/>
        <v>0.183</v>
      </c>
      <c r="U474" s="135">
        <f t="shared" si="111"/>
        <v>1.7955594475800001</v>
      </c>
      <c r="V474" s="88">
        <f t="shared" si="112"/>
        <v>0.60419904645994038</v>
      </c>
      <c r="W474" s="182">
        <f t="shared" si="113"/>
        <v>0.6</v>
      </c>
      <c r="X474" s="133">
        <f>'INFO Luz del Sur'!N422</f>
        <v>1</v>
      </c>
      <c r="Y474" s="135">
        <f t="shared" si="106"/>
        <v>0.6</v>
      </c>
    </row>
    <row r="475" spans="1:25" x14ac:dyDescent="0.25">
      <c r="A475" s="97">
        <f>'INFO Luz del Sur'!A423</f>
        <v>417</v>
      </c>
      <c r="B475" s="98" t="s">
        <v>8151</v>
      </c>
      <c r="C475" s="131" t="str">
        <f>'INFO Luz del Sur'!K423</f>
        <v>Poste</v>
      </c>
      <c r="D475" s="120" t="str">
        <f>'INFO Luz del Sur'!L423</f>
        <v>Concreto</v>
      </c>
      <c r="E475" s="131">
        <f>'INFO Luz del Sur'!J423</f>
        <v>13</v>
      </c>
      <c r="F475" s="131" t="str">
        <f>'INFO Luz del Sur'!H423</f>
        <v>0.22 KV</v>
      </c>
      <c r="G475" s="148" t="str">
        <f t="shared" si="104"/>
        <v>BT</v>
      </c>
      <c r="H475" s="120" t="str">
        <f>'INFO Luz del Sur'!D423</f>
        <v>Ate</v>
      </c>
      <c r="I475" s="120" t="str">
        <f>'INFO Luz del Sur'!C423</f>
        <v>Lima</v>
      </c>
      <c r="J475" s="120" t="str">
        <f>'INFO Luz del Sur'!B423</f>
        <v>Lima</v>
      </c>
      <c r="K475" s="120">
        <f>'INFO Luz del Sur'!E423</f>
        <v>0</v>
      </c>
      <c r="L475" s="132" t="str">
        <f>'INFO Luz del Sur'!M423</f>
        <v>PPC43</v>
      </c>
      <c r="M475" s="120" t="str">
        <f>INDEX(RESUMEN!$D$17:$D$5475, MATCH(L475,RESUMEN!$C$17:$C$5475,0))</f>
        <v>POSTE DE CONCRETO ARMADO PARA A. P. 13/200/140/335</v>
      </c>
      <c r="N475" s="95">
        <f>INDEX(RESUMEN!$G$17:$G$5475, MATCH(L475,RESUMEN!$C$17:$C$5475,0))</f>
        <v>255.39</v>
      </c>
      <c r="O475" s="133">
        <f t="shared" si="105"/>
        <v>0.77</v>
      </c>
      <c r="P475" s="134">
        <f t="shared" si="107"/>
        <v>452.0403</v>
      </c>
      <c r="Q475" s="87">
        <v>0</v>
      </c>
      <c r="R475" s="133">
        <f t="shared" si="108"/>
        <v>7.2000000000000008E-2</v>
      </c>
      <c r="S475" s="88">
        <f t="shared" si="109"/>
        <v>2.7122418000000006</v>
      </c>
      <c r="T475" s="132">
        <f t="shared" si="110"/>
        <v>0.2</v>
      </c>
      <c r="U475" s="135">
        <f t="shared" si="111"/>
        <v>0.54244836000000018</v>
      </c>
      <c r="V475" s="88">
        <f t="shared" si="112"/>
        <v>0.18253184672191478</v>
      </c>
      <c r="W475" s="182">
        <f t="shared" si="113"/>
        <v>0.2</v>
      </c>
      <c r="X475" s="133">
        <f>'INFO Luz del Sur'!N423</f>
        <v>1</v>
      </c>
      <c r="Y475" s="135">
        <f t="shared" si="106"/>
        <v>0.2</v>
      </c>
    </row>
    <row r="476" spans="1:25" x14ac:dyDescent="0.25">
      <c r="A476" s="97">
        <f>'INFO Luz del Sur'!A424</f>
        <v>418</v>
      </c>
      <c r="B476" s="98" t="s">
        <v>8151</v>
      </c>
      <c r="C476" s="131" t="str">
        <f>'INFO Luz del Sur'!K424</f>
        <v>Poste</v>
      </c>
      <c r="D476" s="120" t="str">
        <f>'INFO Luz del Sur'!L424</f>
        <v>Concreto</v>
      </c>
      <c r="E476" s="131">
        <f>'INFO Luz del Sur'!J424</f>
        <v>13</v>
      </c>
      <c r="F476" s="131" t="str">
        <f>'INFO Luz del Sur'!H424</f>
        <v>0.22 KV</v>
      </c>
      <c r="G476" s="148" t="str">
        <f t="shared" si="104"/>
        <v>BT</v>
      </c>
      <c r="H476" s="120" t="str">
        <f>'INFO Luz del Sur'!D424</f>
        <v>Ate</v>
      </c>
      <c r="I476" s="120" t="str">
        <f>'INFO Luz del Sur'!C424</f>
        <v>Lima</v>
      </c>
      <c r="J476" s="120" t="str">
        <f>'INFO Luz del Sur'!B424</f>
        <v>Lima</v>
      </c>
      <c r="K476" s="120">
        <f>'INFO Luz del Sur'!E424</f>
        <v>0</v>
      </c>
      <c r="L476" s="132" t="str">
        <f>'INFO Luz del Sur'!M424</f>
        <v>PPC43</v>
      </c>
      <c r="M476" s="120" t="str">
        <f>INDEX(RESUMEN!$D$17:$D$5475, MATCH(L476,RESUMEN!$C$17:$C$5475,0))</f>
        <v>POSTE DE CONCRETO ARMADO PARA A. P. 13/200/140/335</v>
      </c>
      <c r="N476" s="95">
        <f>INDEX(RESUMEN!$G$17:$G$5475, MATCH(L476,RESUMEN!$C$17:$C$5475,0))</f>
        <v>255.39</v>
      </c>
      <c r="O476" s="133">
        <f t="shared" si="105"/>
        <v>0.77</v>
      </c>
      <c r="P476" s="134">
        <f t="shared" si="107"/>
        <v>452.0403</v>
      </c>
      <c r="Q476" s="87">
        <v>0</v>
      </c>
      <c r="R476" s="133">
        <f t="shared" si="108"/>
        <v>7.2000000000000008E-2</v>
      </c>
      <c r="S476" s="88">
        <f t="shared" si="109"/>
        <v>2.7122418000000006</v>
      </c>
      <c r="T476" s="132">
        <f t="shared" si="110"/>
        <v>0.2</v>
      </c>
      <c r="U476" s="135">
        <f t="shared" si="111"/>
        <v>0.54244836000000018</v>
      </c>
      <c r="V476" s="88">
        <f t="shared" si="112"/>
        <v>0.18253184672191478</v>
      </c>
      <c r="W476" s="182">
        <f t="shared" si="113"/>
        <v>0.2</v>
      </c>
      <c r="X476" s="133">
        <f>'INFO Luz del Sur'!N424</f>
        <v>1</v>
      </c>
      <c r="Y476" s="135">
        <f t="shared" si="106"/>
        <v>0.2</v>
      </c>
    </row>
    <row r="477" spans="1:25" x14ac:dyDescent="0.25">
      <c r="A477" s="97">
        <f>'INFO Luz del Sur'!A425</f>
        <v>419</v>
      </c>
      <c r="B477" s="98" t="s">
        <v>8151</v>
      </c>
      <c r="C477" s="131" t="str">
        <f>'INFO Luz del Sur'!K425</f>
        <v>Poste</v>
      </c>
      <c r="D477" s="120" t="str">
        <f>'INFO Luz del Sur'!L425</f>
        <v>Concreto</v>
      </c>
      <c r="E477" s="131">
        <f>'INFO Luz del Sur'!J425</f>
        <v>13</v>
      </c>
      <c r="F477" s="131" t="str">
        <f>'INFO Luz del Sur'!H425</f>
        <v>0.22 KV</v>
      </c>
      <c r="G477" s="148" t="str">
        <f t="shared" si="104"/>
        <v>BT</v>
      </c>
      <c r="H477" s="120" t="str">
        <f>'INFO Luz del Sur'!D425</f>
        <v>Ate</v>
      </c>
      <c r="I477" s="120" t="str">
        <f>'INFO Luz del Sur'!C425</f>
        <v>Lima</v>
      </c>
      <c r="J477" s="120" t="str">
        <f>'INFO Luz del Sur'!B425</f>
        <v>Lima</v>
      </c>
      <c r="K477" s="120">
        <f>'INFO Luz del Sur'!E425</f>
        <v>0</v>
      </c>
      <c r="L477" s="132" t="str">
        <f>'INFO Luz del Sur'!M425</f>
        <v>PPC43</v>
      </c>
      <c r="M477" s="120" t="str">
        <f>INDEX(RESUMEN!$D$17:$D$5475, MATCH(L477,RESUMEN!$C$17:$C$5475,0))</f>
        <v>POSTE DE CONCRETO ARMADO PARA A. P. 13/200/140/335</v>
      </c>
      <c r="N477" s="95">
        <f>INDEX(RESUMEN!$G$17:$G$5475, MATCH(L477,RESUMEN!$C$17:$C$5475,0))</f>
        <v>255.39</v>
      </c>
      <c r="O477" s="133">
        <f t="shared" si="105"/>
        <v>0.77</v>
      </c>
      <c r="P477" s="134">
        <f t="shared" si="107"/>
        <v>452.0403</v>
      </c>
      <c r="Q477" s="87">
        <v>0</v>
      </c>
      <c r="R477" s="133">
        <f t="shared" si="108"/>
        <v>7.2000000000000008E-2</v>
      </c>
      <c r="S477" s="88">
        <f t="shared" si="109"/>
        <v>2.7122418000000006</v>
      </c>
      <c r="T477" s="132">
        <f t="shared" si="110"/>
        <v>0.2</v>
      </c>
      <c r="U477" s="135">
        <f t="shared" si="111"/>
        <v>0.54244836000000018</v>
      </c>
      <c r="V477" s="88">
        <f t="shared" si="112"/>
        <v>0.18253184672191478</v>
      </c>
      <c r="W477" s="182">
        <f t="shared" si="113"/>
        <v>0.2</v>
      </c>
      <c r="X477" s="133">
        <f>'INFO Luz del Sur'!N425</f>
        <v>1</v>
      </c>
      <c r="Y477" s="135">
        <f t="shared" si="106"/>
        <v>0.2</v>
      </c>
    </row>
    <row r="478" spans="1:25" x14ac:dyDescent="0.25">
      <c r="A478" s="97">
        <f>'INFO Luz del Sur'!A426</f>
        <v>420</v>
      </c>
      <c r="B478" s="98" t="s">
        <v>8151</v>
      </c>
      <c r="C478" s="131" t="str">
        <f>'INFO Luz del Sur'!K426</f>
        <v>Poste</v>
      </c>
      <c r="D478" s="120" t="str">
        <f>'INFO Luz del Sur'!L426</f>
        <v>Concreto</v>
      </c>
      <c r="E478" s="131">
        <f>'INFO Luz del Sur'!J426</f>
        <v>13</v>
      </c>
      <c r="F478" s="131" t="str">
        <f>'INFO Luz del Sur'!H426</f>
        <v>0.22 KV</v>
      </c>
      <c r="G478" s="148" t="str">
        <f t="shared" si="104"/>
        <v>BT</v>
      </c>
      <c r="H478" s="120" t="str">
        <f>'INFO Luz del Sur'!D426</f>
        <v>Ate</v>
      </c>
      <c r="I478" s="120" t="str">
        <f>'INFO Luz del Sur'!C426</f>
        <v>Lima</v>
      </c>
      <c r="J478" s="120" t="str">
        <f>'INFO Luz del Sur'!B426</f>
        <v>Lima</v>
      </c>
      <c r="K478" s="120">
        <f>'INFO Luz del Sur'!E426</f>
        <v>0</v>
      </c>
      <c r="L478" s="132" t="str">
        <f>'INFO Luz del Sur'!M426</f>
        <v>PPC43</v>
      </c>
      <c r="M478" s="120" t="str">
        <f>INDEX(RESUMEN!$D$17:$D$5475, MATCH(L478,RESUMEN!$C$17:$C$5475,0))</f>
        <v>POSTE DE CONCRETO ARMADO PARA A. P. 13/200/140/335</v>
      </c>
      <c r="N478" s="95">
        <f>INDEX(RESUMEN!$G$17:$G$5475, MATCH(L478,RESUMEN!$C$17:$C$5475,0))</f>
        <v>255.39</v>
      </c>
      <c r="O478" s="133">
        <f t="shared" si="105"/>
        <v>0.77</v>
      </c>
      <c r="P478" s="134">
        <f t="shared" si="107"/>
        <v>452.0403</v>
      </c>
      <c r="Q478" s="87">
        <v>0</v>
      </c>
      <c r="R478" s="133">
        <f t="shared" si="108"/>
        <v>7.2000000000000008E-2</v>
      </c>
      <c r="S478" s="88">
        <f t="shared" si="109"/>
        <v>2.7122418000000006</v>
      </c>
      <c r="T478" s="132">
        <f t="shared" si="110"/>
        <v>0.2</v>
      </c>
      <c r="U478" s="135">
        <f t="shared" si="111"/>
        <v>0.54244836000000018</v>
      </c>
      <c r="V478" s="88">
        <f t="shared" si="112"/>
        <v>0.18253184672191478</v>
      </c>
      <c r="W478" s="182">
        <f t="shared" si="113"/>
        <v>0.2</v>
      </c>
      <c r="X478" s="133">
        <f>'INFO Luz del Sur'!N426</f>
        <v>1</v>
      </c>
      <c r="Y478" s="135">
        <f t="shared" si="106"/>
        <v>0.2</v>
      </c>
    </row>
    <row r="479" spans="1:25" x14ac:dyDescent="0.25">
      <c r="A479" s="97">
        <f>'INFO Luz del Sur'!A427</f>
        <v>421</v>
      </c>
      <c r="B479" s="98" t="s">
        <v>8151</v>
      </c>
      <c r="C479" s="131" t="str">
        <f>'INFO Luz del Sur'!K427</f>
        <v>Poste</v>
      </c>
      <c r="D479" s="120" t="str">
        <f>'INFO Luz del Sur'!L427</f>
        <v>Concreto</v>
      </c>
      <c r="E479" s="131">
        <f>'INFO Luz del Sur'!J427</f>
        <v>13</v>
      </c>
      <c r="F479" s="131" t="str">
        <f>'INFO Luz del Sur'!H427</f>
        <v>0.22 KV</v>
      </c>
      <c r="G479" s="148" t="str">
        <f t="shared" si="104"/>
        <v>BT</v>
      </c>
      <c r="H479" s="120" t="str">
        <f>'INFO Luz del Sur'!D427</f>
        <v>Ate</v>
      </c>
      <c r="I479" s="120" t="str">
        <f>'INFO Luz del Sur'!C427</f>
        <v>Lima</v>
      </c>
      <c r="J479" s="120" t="str">
        <f>'INFO Luz del Sur'!B427</f>
        <v>Lima</v>
      </c>
      <c r="K479" s="120">
        <f>'INFO Luz del Sur'!E427</f>
        <v>0</v>
      </c>
      <c r="L479" s="132" t="str">
        <f>'INFO Luz del Sur'!M427</f>
        <v>PPC43</v>
      </c>
      <c r="M479" s="120" t="str">
        <f>INDEX(RESUMEN!$D$17:$D$5475, MATCH(L479,RESUMEN!$C$17:$C$5475,0))</f>
        <v>POSTE DE CONCRETO ARMADO PARA A. P. 13/200/140/335</v>
      </c>
      <c r="N479" s="95">
        <f>INDEX(RESUMEN!$G$17:$G$5475, MATCH(L479,RESUMEN!$C$17:$C$5475,0))</f>
        <v>255.39</v>
      </c>
      <c r="O479" s="133">
        <f t="shared" si="105"/>
        <v>0.77</v>
      </c>
      <c r="P479" s="134">
        <f t="shared" si="107"/>
        <v>452.0403</v>
      </c>
      <c r="Q479" s="87">
        <v>0</v>
      </c>
      <c r="R479" s="133">
        <f t="shared" si="108"/>
        <v>7.2000000000000008E-2</v>
      </c>
      <c r="S479" s="88">
        <f t="shared" si="109"/>
        <v>2.7122418000000006</v>
      </c>
      <c r="T479" s="132">
        <f t="shared" si="110"/>
        <v>0.2</v>
      </c>
      <c r="U479" s="135">
        <f t="shared" si="111"/>
        <v>0.54244836000000018</v>
      </c>
      <c r="V479" s="88">
        <f t="shared" si="112"/>
        <v>0.18253184672191478</v>
      </c>
      <c r="W479" s="182">
        <f t="shared" si="113"/>
        <v>0.2</v>
      </c>
      <c r="X479" s="133">
        <f>'INFO Luz del Sur'!N427</f>
        <v>1</v>
      </c>
      <c r="Y479" s="135">
        <f t="shared" si="106"/>
        <v>0.2</v>
      </c>
    </row>
    <row r="480" spans="1:25" x14ac:dyDescent="0.25">
      <c r="A480" s="97">
        <f>'INFO Luz del Sur'!A428</f>
        <v>422</v>
      </c>
      <c r="B480" s="98" t="s">
        <v>8151</v>
      </c>
      <c r="C480" s="131" t="str">
        <f>'INFO Luz del Sur'!K428</f>
        <v>Poste</v>
      </c>
      <c r="D480" s="120" t="str">
        <f>'INFO Luz del Sur'!L428</f>
        <v>Concreto</v>
      </c>
      <c r="E480" s="131">
        <f>'INFO Luz del Sur'!J428</f>
        <v>13</v>
      </c>
      <c r="F480" s="131" t="str">
        <f>'INFO Luz del Sur'!H428</f>
        <v>0.22 KV</v>
      </c>
      <c r="G480" s="148" t="str">
        <f t="shared" si="104"/>
        <v>BT</v>
      </c>
      <c r="H480" s="120" t="str">
        <f>'INFO Luz del Sur'!D428</f>
        <v>Ate</v>
      </c>
      <c r="I480" s="120" t="str">
        <f>'INFO Luz del Sur'!C428</f>
        <v>Lima</v>
      </c>
      <c r="J480" s="120" t="str">
        <f>'INFO Luz del Sur'!B428</f>
        <v>Lima</v>
      </c>
      <c r="K480" s="120">
        <f>'INFO Luz del Sur'!E428</f>
        <v>0</v>
      </c>
      <c r="L480" s="132" t="str">
        <f>'INFO Luz del Sur'!M428</f>
        <v>PPC43</v>
      </c>
      <c r="M480" s="120" t="str">
        <f>INDEX(RESUMEN!$D$17:$D$5475, MATCH(L480,RESUMEN!$C$17:$C$5475,0))</f>
        <v>POSTE DE CONCRETO ARMADO PARA A. P. 13/200/140/335</v>
      </c>
      <c r="N480" s="95">
        <f>INDEX(RESUMEN!$G$17:$G$5475, MATCH(L480,RESUMEN!$C$17:$C$5475,0))</f>
        <v>255.39</v>
      </c>
      <c r="O480" s="133">
        <f t="shared" si="105"/>
        <v>0.77</v>
      </c>
      <c r="P480" s="134">
        <f t="shared" si="107"/>
        <v>452.0403</v>
      </c>
      <c r="Q480" s="87">
        <v>0</v>
      </c>
      <c r="R480" s="133">
        <f t="shared" si="108"/>
        <v>7.2000000000000008E-2</v>
      </c>
      <c r="S480" s="88">
        <f t="shared" si="109"/>
        <v>2.7122418000000006</v>
      </c>
      <c r="T480" s="132">
        <f t="shared" si="110"/>
        <v>0.2</v>
      </c>
      <c r="U480" s="135">
        <f t="shared" si="111"/>
        <v>0.54244836000000018</v>
      </c>
      <c r="V480" s="88">
        <f t="shared" si="112"/>
        <v>0.18253184672191478</v>
      </c>
      <c r="W480" s="182">
        <f t="shared" si="113"/>
        <v>0.2</v>
      </c>
      <c r="X480" s="133">
        <f>'INFO Luz del Sur'!N428</f>
        <v>1</v>
      </c>
      <c r="Y480" s="135">
        <f t="shared" si="106"/>
        <v>0.2</v>
      </c>
    </row>
    <row r="481" spans="1:25" x14ac:dyDescent="0.25">
      <c r="A481" s="97">
        <f>'INFO Luz del Sur'!A429</f>
        <v>423</v>
      </c>
      <c r="B481" s="98" t="s">
        <v>8151</v>
      </c>
      <c r="C481" s="131" t="str">
        <f>'INFO Luz del Sur'!K429</f>
        <v>Poste</v>
      </c>
      <c r="D481" s="120" t="str">
        <f>'INFO Luz del Sur'!L429</f>
        <v>Concreto</v>
      </c>
      <c r="E481" s="131">
        <f>'INFO Luz del Sur'!J429</f>
        <v>13</v>
      </c>
      <c r="F481" s="131" t="str">
        <f>'INFO Luz del Sur'!H429</f>
        <v>0.22 KV</v>
      </c>
      <c r="G481" s="148" t="str">
        <f t="shared" si="104"/>
        <v>BT</v>
      </c>
      <c r="H481" s="120" t="str">
        <f>'INFO Luz del Sur'!D429</f>
        <v>Ate</v>
      </c>
      <c r="I481" s="120" t="str">
        <f>'INFO Luz del Sur'!C429</f>
        <v>Lima</v>
      </c>
      <c r="J481" s="120" t="str">
        <f>'INFO Luz del Sur'!B429</f>
        <v>Lima</v>
      </c>
      <c r="K481" s="120">
        <f>'INFO Luz del Sur'!E429</f>
        <v>0</v>
      </c>
      <c r="L481" s="132" t="str">
        <f>'INFO Luz del Sur'!M429</f>
        <v>PPC43</v>
      </c>
      <c r="M481" s="120" t="str">
        <f>INDEX(RESUMEN!$D$17:$D$5475, MATCH(L481,RESUMEN!$C$17:$C$5475,0))</f>
        <v>POSTE DE CONCRETO ARMADO PARA A. P. 13/200/140/335</v>
      </c>
      <c r="N481" s="95">
        <f>INDEX(RESUMEN!$G$17:$G$5475, MATCH(L481,RESUMEN!$C$17:$C$5475,0))</f>
        <v>255.39</v>
      </c>
      <c r="O481" s="133">
        <f t="shared" si="105"/>
        <v>0.77</v>
      </c>
      <c r="P481" s="134">
        <f t="shared" si="107"/>
        <v>452.0403</v>
      </c>
      <c r="Q481" s="87">
        <v>0</v>
      </c>
      <c r="R481" s="133">
        <f t="shared" si="108"/>
        <v>7.2000000000000008E-2</v>
      </c>
      <c r="S481" s="88">
        <f t="shared" si="109"/>
        <v>2.7122418000000006</v>
      </c>
      <c r="T481" s="132">
        <f t="shared" si="110"/>
        <v>0.2</v>
      </c>
      <c r="U481" s="135">
        <f t="shared" si="111"/>
        <v>0.54244836000000018</v>
      </c>
      <c r="V481" s="88">
        <f t="shared" si="112"/>
        <v>0.18253184672191478</v>
      </c>
      <c r="W481" s="182">
        <f t="shared" si="113"/>
        <v>0.2</v>
      </c>
      <c r="X481" s="133">
        <f>'INFO Luz del Sur'!N429</f>
        <v>1</v>
      </c>
      <c r="Y481" s="135">
        <f t="shared" si="106"/>
        <v>0.2</v>
      </c>
    </row>
    <row r="482" spans="1:25" x14ac:dyDescent="0.25">
      <c r="A482" s="97">
        <f>'INFO Luz del Sur'!A430</f>
        <v>424</v>
      </c>
      <c r="B482" s="98" t="s">
        <v>8151</v>
      </c>
      <c r="C482" s="131" t="str">
        <f>'INFO Luz del Sur'!K430</f>
        <v>Poste</v>
      </c>
      <c r="D482" s="120" t="str">
        <f>'INFO Luz del Sur'!L430</f>
        <v>Concreto</v>
      </c>
      <c r="E482" s="131">
        <f>'INFO Luz del Sur'!J430</f>
        <v>13</v>
      </c>
      <c r="F482" s="131" t="str">
        <f>'INFO Luz del Sur'!H430</f>
        <v>0.22 KV</v>
      </c>
      <c r="G482" s="148" t="str">
        <f t="shared" si="104"/>
        <v>BT</v>
      </c>
      <c r="H482" s="120" t="str">
        <f>'INFO Luz del Sur'!D430</f>
        <v>Ate</v>
      </c>
      <c r="I482" s="120" t="str">
        <f>'INFO Luz del Sur'!C430</f>
        <v>Lima</v>
      </c>
      <c r="J482" s="120" t="str">
        <f>'INFO Luz del Sur'!B430</f>
        <v>Lima</v>
      </c>
      <c r="K482" s="120">
        <f>'INFO Luz del Sur'!E430</f>
        <v>0</v>
      </c>
      <c r="L482" s="132" t="str">
        <f>'INFO Luz del Sur'!M430</f>
        <v>PPC43</v>
      </c>
      <c r="M482" s="120" t="str">
        <f>INDEX(RESUMEN!$D$17:$D$5475, MATCH(L482,RESUMEN!$C$17:$C$5475,0))</f>
        <v>POSTE DE CONCRETO ARMADO PARA A. P. 13/200/140/335</v>
      </c>
      <c r="N482" s="95">
        <f>INDEX(RESUMEN!$G$17:$G$5475, MATCH(L482,RESUMEN!$C$17:$C$5475,0))</f>
        <v>255.39</v>
      </c>
      <c r="O482" s="133">
        <f t="shared" si="105"/>
        <v>0.77</v>
      </c>
      <c r="P482" s="134">
        <f t="shared" si="107"/>
        <v>452.0403</v>
      </c>
      <c r="Q482" s="87">
        <v>0</v>
      </c>
      <c r="R482" s="133">
        <f t="shared" si="108"/>
        <v>7.2000000000000008E-2</v>
      </c>
      <c r="S482" s="88">
        <f t="shared" si="109"/>
        <v>2.7122418000000006</v>
      </c>
      <c r="T482" s="132">
        <f t="shared" si="110"/>
        <v>0.2</v>
      </c>
      <c r="U482" s="135">
        <f t="shared" si="111"/>
        <v>0.54244836000000018</v>
      </c>
      <c r="V482" s="88">
        <f t="shared" si="112"/>
        <v>0.18253184672191478</v>
      </c>
      <c r="W482" s="182">
        <f t="shared" si="113"/>
        <v>0.2</v>
      </c>
      <c r="X482" s="133">
        <f>'INFO Luz del Sur'!N430</f>
        <v>1</v>
      </c>
      <c r="Y482" s="135">
        <f t="shared" si="106"/>
        <v>0.2</v>
      </c>
    </row>
    <row r="483" spans="1:25" x14ac:dyDescent="0.25">
      <c r="A483" s="97">
        <f>'INFO Luz del Sur'!A431</f>
        <v>425</v>
      </c>
      <c r="B483" s="98" t="s">
        <v>8151</v>
      </c>
      <c r="C483" s="131" t="str">
        <f>'INFO Luz del Sur'!K431</f>
        <v>Poste</v>
      </c>
      <c r="D483" s="120" t="str">
        <f>'INFO Luz del Sur'!L431</f>
        <v>Concreto</v>
      </c>
      <c r="E483" s="131">
        <f>'INFO Luz del Sur'!J431</f>
        <v>13</v>
      </c>
      <c r="F483" s="131" t="str">
        <f>'INFO Luz del Sur'!H431</f>
        <v>0.22 KV</v>
      </c>
      <c r="G483" s="148" t="str">
        <f t="shared" si="104"/>
        <v>BT</v>
      </c>
      <c r="H483" s="120" t="str">
        <f>'INFO Luz del Sur'!D431</f>
        <v>Ate</v>
      </c>
      <c r="I483" s="120" t="str">
        <f>'INFO Luz del Sur'!C431</f>
        <v>Lima</v>
      </c>
      <c r="J483" s="120" t="str">
        <f>'INFO Luz del Sur'!B431</f>
        <v>Lima</v>
      </c>
      <c r="K483" s="120">
        <f>'INFO Luz del Sur'!E431</f>
        <v>0</v>
      </c>
      <c r="L483" s="132" t="str">
        <f>'INFO Luz del Sur'!M431</f>
        <v>PPC43</v>
      </c>
      <c r="M483" s="120" t="str">
        <f>INDEX(RESUMEN!$D$17:$D$5475, MATCH(L483,RESUMEN!$C$17:$C$5475,0))</f>
        <v>POSTE DE CONCRETO ARMADO PARA A. P. 13/200/140/335</v>
      </c>
      <c r="N483" s="95">
        <f>INDEX(RESUMEN!$G$17:$G$5475, MATCH(L483,RESUMEN!$C$17:$C$5475,0))</f>
        <v>255.39</v>
      </c>
      <c r="O483" s="133">
        <f t="shared" si="105"/>
        <v>0.77</v>
      </c>
      <c r="P483" s="134">
        <f t="shared" si="107"/>
        <v>452.0403</v>
      </c>
      <c r="Q483" s="87">
        <v>0</v>
      </c>
      <c r="R483" s="133">
        <f t="shared" si="108"/>
        <v>7.2000000000000008E-2</v>
      </c>
      <c r="S483" s="88">
        <f t="shared" si="109"/>
        <v>2.7122418000000006</v>
      </c>
      <c r="T483" s="132">
        <f t="shared" si="110"/>
        <v>0.2</v>
      </c>
      <c r="U483" s="135">
        <f t="shared" si="111"/>
        <v>0.54244836000000018</v>
      </c>
      <c r="V483" s="88">
        <f t="shared" si="112"/>
        <v>0.18253184672191478</v>
      </c>
      <c r="W483" s="182">
        <f t="shared" si="113"/>
        <v>0.2</v>
      </c>
      <c r="X483" s="133">
        <f>'INFO Luz del Sur'!N431</f>
        <v>1</v>
      </c>
      <c r="Y483" s="135">
        <f t="shared" si="106"/>
        <v>0.2</v>
      </c>
    </row>
    <row r="484" spans="1:25" x14ac:dyDescent="0.25">
      <c r="A484" s="97">
        <f>'INFO Luz del Sur'!A432</f>
        <v>426</v>
      </c>
      <c r="B484" s="98" t="s">
        <v>8151</v>
      </c>
      <c r="C484" s="131" t="str">
        <f>'INFO Luz del Sur'!K432</f>
        <v>Poste</v>
      </c>
      <c r="D484" s="120" t="str">
        <f>'INFO Luz del Sur'!L432</f>
        <v>Concreto</v>
      </c>
      <c r="E484" s="131">
        <f>'INFO Luz del Sur'!J432</f>
        <v>13</v>
      </c>
      <c r="F484" s="131" t="str">
        <f>'INFO Luz del Sur'!H432</f>
        <v>0.22 KV</v>
      </c>
      <c r="G484" s="148" t="str">
        <f t="shared" si="104"/>
        <v>BT</v>
      </c>
      <c r="H484" s="120" t="str">
        <f>'INFO Luz del Sur'!D432</f>
        <v>Ate</v>
      </c>
      <c r="I484" s="120" t="str">
        <f>'INFO Luz del Sur'!C432</f>
        <v>Lima</v>
      </c>
      <c r="J484" s="120" t="str">
        <f>'INFO Luz del Sur'!B432</f>
        <v>Lima</v>
      </c>
      <c r="K484" s="120">
        <f>'INFO Luz del Sur'!E432</f>
        <v>0</v>
      </c>
      <c r="L484" s="132" t="str">
        <f>'INFO Luz del Sur'!M432</f>
        <v>PPC43</v>
      </c>
      <c r="M484" s="120" t="str">
        <f>INDEX(RESUMEN!$D$17:$D$5475, MATCH(L484,RESUMEN!$C$17:$C$5475,0))</f>
        <v>POSTE DE CONCRETO ARMADO PARA A. P. 13/200/140/335</v>
      </c>
      <c r="N484" s="95">
        <f>INDEX(RESUMEN!$G$17:$G$5475, MATCH(L484,RESUMEN!$C$17:$C$5475,0))</f>
        <v>255.39</v>
      </c>
      <c r="O484" s="133">
        <f t="shared" si="105"/>
        <v>0.77</v>
      </c>
      <c r="P484" s="134">
        <f t="shared" si="107"/>
        <v>452.0403</v>
      </c>
      <c r="Q484" s="87">
        <v>0</v>
      </c>
      <c r="R484" s="133">
        <f t="shared" si="108"/>
        <v>7.2000000000000008E-2</v>
      </c>
      <c r="S484" s="88">
        <f t="shared" si="109"/>
        <v>2.7122418000000006</v>
      </c>
      <c r="T484" s="132">
        <f t="shared" si="110"/>
        <v>0.2</v>
      </c>
      <c r="U484" s="135">
        <f t="shared" si="111"/>
        <v>0.54244836000000018</v>
      </c>
      <c r="V484" s="88">
        <f t="shared" si="112"/>
        <v>0.18253184672191478</v>
      </c>
      <c r="W484" s="182">
        <f t="shared" si="113"/>
        <v>0.2</v>
      </c>
      <c r="X484" s="133">
        <f>'INFO Luz del Sur'!N432</f>
        <v>1</v>
      </c>
      <c r="Y484" s="135">
        <f t="shared" si="106"/>
        <v>0.2</v>
      </c>
    </row>
    <row r="485" spans="1:25" x14ac:dyDescent="0.25">
      <c r="A485" s="97">
        <f>'INFO Luz del Sur'!A433</f>
        <v>427</v>
      </c>
      <c r="B485" s="98" t="s">
        <v>8151</v>
      </c>
      <c r="C485" s="131" t="str">
        <f>'INFO Luz del Sur'!K433</f>
        <v>Poste</v>
      </c>
      <c r="D485" s="120" t="str">
        <f>'INFO Luz del Sur'!L433</f>
        <v>Concreto</v>
      </c>
      <c r="E485" s="131">
        <f>'INFO Luz del Sur'!J433</f>
        <v>13</v>
      </c>
      <c r="F485" s="131" t="str">
        <f>'INFO Luz del Sur'!H433</f>
        <v>0.22 KV</v>
      </c>
      <c r="G485" s="148" t="str">
        <f t="shared" si="104"/>
        <v>BT</v>
      </c>
      <c r="H485" s="120" t="str">
        <f>'INFO Luz del Sur'!D433</f>
        <v>Ate</v>
      </c>
      <c r="I485" s="120" t="str">
        <f>'INFO Luz del Sur'!C433</f>
        <v>Lima</v>
      </c>
      <c r="J485" s="120" t="str">
        <f>'INFO Luz del Sur'!B433</f>
        <v>Lima</v>
      </c>
      <c r="K485" s="120">
        <f>'INFO Luz del Sur'!E433</f>
        <v>0</v>
      </c>
      <c r="L485" s="132" t="str">
        <f>'INFO Luz del Sur'!M433</f>
        <v>PPC43</v>
      </c>
      <c r="M485" s="120" t="str">
        <f>INDEX(RESUMEN!$D$17:$D$5475, MATCH(L485,RESUMEN!$C$17:$C$5475,0))</f>
        <v>POSTE DE CONCRETO ARMADO PARA A. P. 13/200/140/335</v>
      </c>
      <c r="N485" s="95">
        <f>INDEX(RESUMEN!$G$17:$G$5475, MATCH(L485,RESUMEN!$C$17:$C$5475,0))</f>
        <v>255.39</v>
      </c>
      <c r="O485" s="133">
        <f t="shared" si="105"/>
        <v>0.77</v>
      </c>
      <c r="P485" s="134">
        <f t="shared" si="107"/>
        <v>452.0403</v>
      </c>
      <c r="Q485" s="87">
        <v>0</v>
      </c>
      <c r="R485" s="133">
        <f t="shared" si="108"/>
        <v>7.2000000000000008E-2</v>
      </c>
      <c r="S485" s="88">
        <f t="shared" si="109"/>
        <v>2.7122418000000006</v>
      </c>
      <c r="T485" s="132">
        <f t="shared" si="110"/>
        <v>0.2</v>
      </c>
      <c r="U485" s="135">
        <f t="shared" si="111"/>
        <v>0.54244836000000018</v>
      </c>
      <c r="V485" s="88">
        <f t="shared" si="112"/>
        <v>0.18253184672191478</v>
      </c>
      <c r="W485" s="182">
        <f t="shared" si="113"/>
        <v>0.2</v>
      </c>
      <c r="X485" s="133">
        <f>'INFO Luz del Sur'!N433</f>
        <v>1</v>
      </c>
      <c r="Y485" s="135">
        <f t="shared" si="106"/>
        <v>0.2</v>
      </c>
    </row>
    <row r="486" spans="1:25" x14ac:dyDescent="0.25">
      <c r="A486" s="97">
        <f>'INFO Luz del Sur'!A434</f>
        <v>428</v>
      </c>
      <c r="B486" s="98" t="s">
        <v>8151</v>
      </c>
      <c r="C486" s="131" t="str">
        <f>'INFO Luz del Sur'!K434</f>
        <v>Poste</v>
      </c>
      <c r="D486" s="120" t="str">
        <f>'INFO Luz del Sur'!L434</f>
        <v>Concreto</v>
      </c>
      <c r="E486" s="131">
        <f>'INFO Luz del Sur'!J434</f>
        <v>13</v>
      </c>
      <c r="F486" s="131" t="str">
        <f>'INFO Luz del Sur'!H434</f>
        <v>0.22 KV</v>
      </c>
      <c r="G486" s="148" t="str">
        <f t="shared" si="104"/>
        <v>BT</v>
      </c>
      <c r="H486" s="120" t="str">
        <f>'INFO Luz del Sur'!D434</f>
        <v>Ate</v>
      </c>
      <c r="I486" s="120" t="str">
        <f>'INFO Luz del Sur'!C434</f>
        <v>Lima</v>
      </c>
      <c r="J486" s="120" t="str">
        <f>'INFO Luz del Sur'!B434</f>
        <v>Lima</v>
      </c>
      <c r="K486" s="120">
        <f>'INFO Luz del Sur'!E434</f>
        <v>0</v>
      </c>
      <c r="L486" s="132" t="str">
        <f>'INFO Luz del Sur'!M434</f>
        <v>PPC43</v>
      </c>
      <c r="M486" s="120" t="str">
        <f>INDEX(RESUMEN!$D$17:$D$5475, MATCH(L486,RESUMEN!$C$17:$C$5475,0))</f>
        <v>POSTE DE CONCRETO ARMADO PARA A. P. 13/200/140/335</v>
      </c>
      <c r="N486" s="95">
        <f>INDEX(RESUMEN!$G$17:$G$5475, MATCH(L486,RESUMEN!$C$17:$C$5475,0))</f>
        <v>255.39</v>
      </c>
      <c r="O486" s="133">
        <f t="shared" si="105"/>
        <v>0.77</v>
      </c>
      <c r="P486" s="134">
        <f t="shared" si="107"/>
        <v>452.0403</v>
      </c>
      <c r="Q486" s="87">
        <v>0</v>
      </c>
      <c r="R486" s="133">
        <f t="shared" si="108"/>
        <v>7.2000000000000008E-2</v>
      </c>
      <c r="S486" s="88">
        <f t="shared" si="109"/>
        <v>2.7122418000000006</v>
      </c>
      <c r="T486" s="132">
        <f t="shared" si="110"/>
        <v>0.2</v>
      </c>
      <c r="U486" s="135">
        <f t="shared" si="111"/>
        <v>0.54244836000000018</v>
      </c>
      <c r="V486" s="88">
        <f t="shared" si="112"/>
        <v>0.18253184672191478</v>
      </c>
      <c r="W486" s="182">
        <f t="shared" si="113"/>
        <v>0.2</v>
      </c>
      <c r="X486" s="133">
        <f>'INFO Luz del Sur'!N434</f>
        <v>1</v>
      </c>
      <c r="Y486" s="135">
        <f t="shared" si="106"/>
        <v>0.2</v>
      </c>
    </row>
    <row r="487" spans="1:25" x14ac:dyDescent="0.25">
      <c r="A487" s="97">
        <f>'INFO Luz del Sur'!A435</f>
        <v>429</v>
      </c>
      <c r="B487" s="98" t="s">
        <v>8151</v>
      </c>
      <c r="C487" s="131" t="str">
        <f>'INFO Luz del Sur'!K435</f>
        <v>Poste</v>
      </c>
      <c r="D487" s="120" t="str">
        <f>'INFO Luz del Sur'!L435</f>
        <v>Concreto</v>
      </c>
      <c r="E487" s="131">
        <f>'INFO Luz del Sur'!J435</f>
        <v>13</v>
      </c>
      <c r="F487" s="131" t="str">
        <f>'INFO Luz del Sur'!H435</f>
        <v>0.22 KV</v>
      </c>
      <c r="G487" s="148" t="str">
        <f t="shared" si="104"/>
        <v>BT</v>
      </c>
      <c r="H487" s="120" t="str">
        <f>'INFO Luz del Sur'!D435</f>
        <v>Ate</v>
      </c>
      <c r="I487" s="120" t="str">
        <f>'INFO Luz del Sur'!C435</f>
        <v>Lima</v>
      </c>
      <c r="J487" s="120" t="str">
        <f>'INFO Luz del Sur'!B435</f>
        <v>Lima</v>
      </c>
      <c r="K487" s="120">
        <f>'INFO Luz del Sur'!E435</f>
        <v>0</v>
      </c>
      <c r="L487" s="132" t="str">
        <f>'INFO Luz del Sur'!M435</f>
        <v>PPC43</v>
      </c>
      <c r="M487" s="120" t="str">
        <f>INDEX(RESUMEN!$D$17:$D$5475, MATCH(L487,RESUMEN!$C$17:$C$5475,0))</f>
        <v>POSTE DE CONCRETO ARMADO PARA A. P. 13/200/140/335</v>
      </c>
      <c r="N487" s="95">
        <f>INDEX(RESUMEN!$G$17:$G$5475, MATCH(L487,RESUMEN!$C$17:$C$5475,0))</f>
        <v>255.39</v>
      </c>
      <c r="O487" s="133">
        <f t="shared" si="105"/>
        <v>0.77</v>
      </c>
      <c r="P487" s="134">
        <f t="shared" si="107"/>
        <v>452.0403</v>
      </c>
      <c r="Q487" s="87">
        <v>0</v>
      </c>
      <c r="R487" s="133">
        <f t="shared" si="108"/>
        <v>7.2000000000000008E-2</v>
      </c>
      <c r="S487" s="88">
        <f t="shared" si="109"/>
        <v>2.7122418000000006</v>
      </c>
      <c r="T487" s="132">
        <f t="shared" si="110"/>
        <v>0.2</v>
      </c>
      <c r="U487" s="135">
        <f t="shared" si="111"/>
        <v>0.54244836000000018</v>
      </c>
      <c r="V487" s="88">
        <f t="shared" si="112"/>
        <v>0.18253184672191478</v>
      </c>
      <c r="W487" s="182">
        <f t="shared" si="113"/>
        <v>0.2</v>
      </c>
      <c r="X487" s="133">
        <f>'INFO Luz del Sur'!N435</f>
        <v>1</v>
      </c>
      <c r="Y487" s="135">
        <f t="shared" si="106"/>
        <v>0.2</v>
      </c>
    </row>
    <row r="488" spans="1:25" x14ac:dyDescent="0.25">
      <c r="A488" s="97">
        <f>'INFO Luz del Sur'!A436</f>
        <v>430</v>
      </c>
      <c r="B488" s="98" t="s">
        <v>8151</v>
      </c>
      <c r="C488" s="131" t="str">
        <f>'INFO Luz del Sur'!K436</f>
        <v>Poste</v>
      </c>
      <c r="D488" s="120" t="str">
        <f>'INFO Luz del Sur'!L436</f>
        <v>Concreto</v>
      </c>
      <c r="E488" s="131">
        <f>'INFO Luz del Sur'!J436</f>
        <v>13</v>
      </c>
      <c r="F488" s="131" t="str">
        <f>'INFO Luz del Sur'!H436</f>
        <v>0.22 KV</v>
      </c>
      <c r="G488" s="148" t="str">
        <f t="shared" si="104"/>
        <v>BT</v>
      </c>
      <c r="H488" s="120" t="str">
        <f>'INFO Luz del Sur'!D436</f>
        <v>Ate</v>
      </c>
      <c r="I488" s="120" t="str">
        <f>'INFO Luz del Sur'!C436</f>
        <v>Lima</v>
      </c>
      <c r="J488" s="120" t="str">
        <f>'INFO Luz del Sur'!B436</f>
        <v>Lima</v>
      </c>
      <c r="K488" s="120">
        <f>'INFO Luz del Sur'!E436</f>
        <v>0</v>
      </c>
      <c r="L488" s="132" t="str">
        <f>'INFO Luz del Sur'!M436</f>
        <v>PPC43</v>
      </c>
      <c r="M488" s="120" t="str">
        <f>INDEX(RESUMEN!$D$17:$D$5475, MATCH(L488,RESUMEN!$C$17:$C$5475,0))</f>
        <v>POSTE DE CONCRETO ARMADO PARA A. P. 13/200/140/335</v>
      </c>
      <c r="N488" s="95">
        <f>INDEX(RESUMEN!$G$17:$G$5475, MATCH(L488,RESUMEN!$C$17:$C$5475,0))</f>
        <v>255.39</v>
      </c>
      <c r="O488" s="133">
        <f t="shared" si="105"/>
        <v>0.77</v>
      </c>
      <c r="P488" s="134">
        <f t="shared" si="107"/>
        <v>452.0403</v>
      </c>
      <c r="Q488" s="87">
        <v>0</v>
      </c>
      <c r="R488" s="133">
        <f t="shared" si="108"/>
        <v>7.2000000000000008E-2</v>
      </c>
      <c r="S488" s="88">
        <f t="shared" si="109"/>
        <v>2.7122418000000006</v>
      </c>
      <c r="T488" s="132">
        <f t="shared" si="110"/>
        <v>0.2</v>
      </c>
      <c r="U488" s="135">
        <f t="shared" si="111"/>
        <v>0.54244836000000018</v>
      </c>
      <c r="V488" s="88">
        <f t="shared" si="112"/>
        <v>0.18253184672191478</v>
      </c>
      <c r="W488" s="182">
        <f t="shared" si="113"/>
        <v>0.2</v>
      </c>
      <c r="X488" s="133">
        <f>'INFO Luz del Sur'!N436</f>
        <v>1</v>
      </c>
      <c r="Y488" s="135">
        <f t="shared" si="106"/>
        <v>0.2</v>
      </c>
    </row>
    <row r="489" spans="1:25" x14ac:dyDescent="0.25">
      <c r="A489" s="97">
        <f>'INFO Luz del Sur'!A437</f>
        <v>431</v>
      </c>
      <c r="B489" s="98" t="s">
        <v>8151</v>
      </c>
      <c r="C489" s="131" t="str">
        <f>'INFO Luz del Sur'!K437</f>
        <v>Poste</v>
      </c>
      <c r="D489" s="120" t="str">
        <f>'INFO Luz del Sur'!L437</f>
        <v>Concreto</v>
      </c>
      <c r="E489" s="131">
        <f>'INFO Luz del Sur'!J437</f>
        <v>13</v>
      </c>
      <c r="F489" s="131" t="str">
        <f>'INFO Luz del Sur'!H437</f>
        <v>0.22 KV</v>
      </c>
      <c r="G489" s="148" t="str">
        <f t="shared" si="104"/>
        <v>BT</v>
      </c>
      <c r="H489" s="120" t="str">
        <f>'INFO Luz del Sur'!D437</f>
        <v>Ate</v>
      </c>
      <c r="I489" s="120" t="str">
        <f>'INFO Luz del Sur'!C437</f>
        <v>Lima</v>
      </c>
      <c r="J489" s="120" t="str">
        <f>'INFO Luz del Sur'!B437</f>
        <v>Lima</v>
      </c>
      <c r="K489" s="120">
        <f>'INFO Luz del Sur'!E437</f>
        <v>0</v>
      </c>
      <c r="L489" s="132" t="str">
        <f>'INFO Luz del Sur'!M437</f>
        <v>PPC43</v>
      </c>
      <c r="M489" s="120" t="str">
        <f>INDEX(RESUMEN!$D$17:$D$5475, MATCH(L489,RESUMEN!$C$17:$C$5475,0))</f>
        <v>POSTE DE CONCRETO ARMADO PARA A. P. 13/200/140/335</v>
      </c>
      <c r="N489" s="95">
        <f>INDEX(RESUMEN!$G$17:$G$5475, MATCH(L489,RESUMEN!$C$17:$C$5475,0))</f>
        <v>255.39</v>
      </c>
      <c r="O489" s="133">
        <f t="shared" si="105"/>
        <v>0.77</v>
      </c>
      <c r="P489" s="134">
        <f t="shared" si="107"/>
        <v>452.0403</v>
      </c>
      <c r="Q489" s="87">
        <v>0</v>
      </c>
      <c r="R489" s="133">
        <f t="shared" si="108"/>
        <v>7.2000000000000008E-2</v>
      </c>
      <c r="S489" s="88">
        <f t="shared" si="109"/>
        <v>2.7122418000000006</v>
      </c>
      <c r="T489" s="132">
        <f t="shared" si="110"/>
        <v>0.2</v>
      </c>
      <c r="U489" s="135">
        <f t="shared" si="111"/>
        <v>0.54244836000000018</v>
      </c>
      <c r="V489" s="88">
        <f t="shared" si="112"/>
        <v>0.18253184672191478</v>
      </c>
      <c r="W489" s="182">
        <f t="shared" si="113"/>
        <v>0.2</v>
      </c>
      <c r="X489" s="133">
        <f>'INFO Luz del Sur'!N437</f>
        <v>1</v>
      </c>
      <c r="Y489" s="135">
        <f t="shared" si="106"/>
        <v>0.2</v>
      </c>
    </row>
    <row r="490" spans="1:25" x14ac:dyDescent="0.25">
      <c r="A490" s="97">
        <f>'INFO Luz del Sur'!A438</f>
        <v>432</v>
      </c>
      <c r="B490" s="98" t="s">
        <v>8151</v>
      </c>
      <c r="C490" s="131" t="str">
        <f>'INFO Luz del Sur'!K438</f>
        <v>Poste</v>
      </c>
      <c r="D490" s="120" t="str">
        <f>'INFO Luz del Sur'!L438</f>
        <v>Concreto</v>
      </c>
      <c r="E490" s="131">
        <f>'INFO Luz del Sur'!J438</f>
        <v>13</v>
      </c>
      <c r="F490" s="131" t="str">
        <f>'INFO Luz del Sur'!H438</f>
        <v>0.22 KV</v>
      </c>
      <c r="G490" s="148" t="str">
        <f t="shared" si="104"/>
        <v>BT</v>
      </c>
      <c r="H490" s="120" t="str">
        <f>'INFO Luz del Sur'!D438</f>
        <v>Ate</v>
      </c>
      <c r="I490" s="120" t="str">
        <f>'INFO Luz del Sur'!C438</f>
        <v>Lima</v>
      </c>
      <c r="J490" s="120" t="str">
        <f>'INFO Luz del Sur'!B438</f>
        <v>Lima</v>
      </c>
      <c r="K490" s="120">
        <f>'INFO Luz del Sur'!E438</f>
        <v>0</v>
      </c>
      <c r="L490" s="132" t="str">
        <f>'INFO Luz del Sur'!M438</f>
        <v>PPC43</v>
      </c>
      <c r="M490" s="120" t="str">
        <f>INDEX(RESUMEN!$D$17:$D$5475, MATCH(L490,RESUMEN!$C$17:$C$5475,0))</f>
        <v>POSTE DE CONCRETO ARMADO PARA A. P. 13/200/140/335</v>
      </c>
      <c r="N490" s="95">
        <f>INDEX(RESUMEN!$G$17:$G$5475, MATCH(L490,RESUMEN!$C$17:$C$5475,0))</f>
        <v>255.39</v>
      </c>
      <c r="O490" s="133">
        <f t="shared" si="105"/>
        <v>0.77</v>
      </c>
      <c r="P490" s="134">
        <f t="shared" si="107"/>
        <v>452.0403</v>
      </c>
      <c r="Q490" s="87">
        <v>0</v>
      </c>
      <c r="R490" s="133">
        <f t="shared" si="108"/>
        <v>7.2000000000000008E-2</v>
      </c>
      <c r="S490" s="88">
        <f t="shared" si="109"/>
        <v>2.7122418000000006</v>
      </c>
      <c r="T490" s="132">
        <f t="shared" si="110"/>
        <v>0.2</v>
      </c>
      <c r="U490" s="135">
        <f t="shared" si="111"/>
        <v>0.54244836000000018</v>
      </c>
      <c r="V490" s="88">
        <f t="shared" si="112"/>
        <v>0.18253184672191478</v>
      </c>
      <c r="W490" s="182">
        <f t="shared" si="113"/>
        <v>0.2</v>
      </c>
      <c r="X490" s="133">
        <f>'INFO Luz del Sur'!N438</f>
        <v>1</v>
      </c>
      <c r="Y490" s="135">
        <f t="shared" si="106"/>
        <v>0.2</v>
      </c>
    </row>
    <row r="491" spans="1:25" x14ac:dyDescent="0.25">
      <c r="A491" s="97">
        <f>'INFO Luz del Sur'!A439</f>
        <v>433</v>
      </c>
      <c r="B491" s="98" t="s">
        <v>8151</v>
      </c>
      <c r="C491" s="131" t="str">
        <f>'INFO Luz del Sur'!K439</f>
        <v>Poste</v>
      </c>
      <c r="D491" s="120" t="str">
        <f>'INFO Luz del Sur'!L439</f>
        <v>Concreto</v>
      </c>
      <c r="E491" s="131">
        <f>'INFO Luz del Sur'!J439</f>
        <v>13</v>
      </c>
      <c r="F491" s="131" t="str">
        <f>'INFO Luz del Sur'!H439</f>
        <v>0.22 KV</v>
      </c>
      <c r="G491" s="148" t="str">
        <f t="shared" si="104"/>
        <v>BT</v>
      </c>
      <c r="H491" s="120" t="str">
        <f>'INFO Luz del Sur'!D439</f>
        <v>Ate</v>
      </c>
      <c r="I491" s="120" t="str">
        <f>'INFO Luz del Sur'!C439</f>
        <v>Lima</v>
      </c>
      <c r="J491" s="120" t="str">
        <f>'INFO Luz del Sur'!B439</f>
        <v>Lima</v>
      </c>
      <c r="K491" s="120">
        <f>'INFO Luz del Sur'!E439</f>
        <v>0</v>
      </c>
      <c r="L491" s="132" t="str">
        <f>'INFO Luz del Sur'!M439</f>
        <v>PPC43</v>
      </c>
      <c r="M491" s="120" t="str">
        <f>INDEX(RESUMEN!$D$17:$D$5475, MATCH(L491,RESUMEN!$C$17:$C$5475,0))</f>
        <v>POSTE DE CONCRETO ARMADO PARA A. P. 13/200/140/335</v>
      </c>
      <c r="N491" s="95">
        <f>INDEX(RESUMEN!$G$17:$G$5475, MATCH(L491,RESUMEN!$C$17:$C$5475,0))</f>
        <v>255.39</v>
      </c>
      <c r="O491" s="133">
        <f t="shared" si="105"/>
        <v>0.77</v>
      </c>
      <c r="P491" s="134">
        <f t="shared" si="107"/>
        <v>452.0403</v>
      </c>
      <c r="Q491" s="87">
        <v>0</v>
      </c>
      <c r="R491" s="133">
        <f t="shared" si="108"/>
        <v>7.2000000000000008E-2</v>
      </c>
      <c r="S491" s="88">
        <f t="shared" si="109"/>
        <v>2.7122418000000006</v>
      </c>
      <c r="T491" s="132">
        <f t="shared" si="110"/>
        <v>0.2</v>
      </c>
      <c r="U491" s="135">
        <f t="shared" si="111"/>
        <v>0.54244836000000018</v>
      </c>
      <c r="V491" s="88">
        <f t="shared" si="112"/>
        <v>0.18253184672191478</v>
      </c>
      <c r="W491" s="182">
        <f t="shared" si="113"/>
        <v>0.2</v>
      </c>
      <c r="X491" s="133">
        <f>'INFO Luz del Sur'!N439</f>
        <v>1</v>
      </c>
      <c r="Y491" s="135">
        <f t="shared" si="106"/>
        <v>0.2</v>
      </c>
    </row>
    <row r="492" spans="1:25" x14ac:dyDescent="0.25">
      <c r="A492" s="97">
        <f>'INFO Luz del Sur'!A440</f>
        <v>434</v>
      </c>
      <c r="B492" s="98" t="s">
        <v>8151</v>
      </c>
      <c r="C492" s="131" t="str">
        <f>'INFO Luz del Sur'!K440</f>
        <v>Poste</v>
      </c>
      <c r="D492" s="120" t="str">
        <f>'INFO Luz del Sur'!L440</f>
        <v>Concreto</v>
      </c>
      <c r="E492" s="131">
        <f>'INFO Luz del Sur'!J440</f>
        <v>13</v>
      </c>
      <c r="F492" s="131" t="str">
        <f>'INFO Luz del Sur'!H440</f>
        <v>0.22 KV</v>
      </c>
      <c r="G492" s="148" t="str">
        <f t="shared" si="104"/>
        <v>BT</v>
      </c>
      <c r="H492" s="120" t="str">
        <f>'INFO Luz del Sur'!D440</f>
        <v>Ate</v>
      </c>
      <c r="I492" s="120" t="str">
        <f>'INFO Luz del Sur'!C440</f>
        <v>Lima</v>
      </c>
      <c r="J492" s="120" t="str">
        <f>'INFO Luz del Sur'!B440</f>
        <v>Lima</v>
      </c>
      <c r="K492" s="120">
        <f>'INFO Luz del Sur'!E440</f>
        <v>0</v>
      </c>
      <c r="L492" s="132" t="str">
        <f>'INFO Luz del Sur'!M440</f>
        <v>PPC43</v>
      </c>
      <c r="M492" s="120" t="str">
        <f>INDEX(RESUMEN!$D$17:$D$5475, MATCH(L492,RESUMEN!$C$17:$C$5475,0))</f>
        <v>POSTE DE CONCRETO ARMADO PARA A. P. 13/200/140/335</v>
      </c>
      <c r="N492" s="95">
        <f>INDEX(RESUMEN!$G$17:$G$5475, MATCH(L492,RESUMEN!$C$17:$C$5475,0))</f>
        <v>255.39</v>
      </c>
      <c r="O492" s="133">
        <f t="shared" si="105"/>
        <v>0.77</v>
      </c>
      <c r="P492" s="134">
        <f t="shared" si="107"/>
        <v>452.0403</v>
      </c>
      <c r="Q492" s="87">
        <v>0</v>
      </c>
      <c r="R492" s="133">
        <f t="shared" si="108"/>
        <v>7.2000000000000008E-2</v>
      </c>
      <c r="S492" s="88">
        <f t="shared" si="109"/>
        <v>2.7122418000000006</v>
      </c>
      <c r="T492" s="132">
        <f t="shared" si="110"/>
        <v>0.2</v>
      </c>
      <c r="U492" s="135">
        <f t="shared" si="111"/>
        <v>0.54244836000000018</v>
      </c>
      <c r="V492" s="88">
        <f t="shared" si="112"/>
        <v>0.18253184672191478</v>
      </c>
      <c r="W492" s="182">
        <f t="shared" si="113"/>
        <v>0.2</v>
      </c>
      <c r="X492" s="133">
        <f>'INFO Luz del Sur'!N440</f>
        <v>1</v>
      </c>
      <c r="Y492" s="135">
        <f t="shared" si="106"/>
        <v>0.2</v>
      </c>
    </row>
    <row r="493" spans="1:25" x14ac:dyDescent="0.25">
      <c r="A493" s="97">
        <f>'INFO Luz del Sur'!A441</f>
        <v>435</v>
      </c>
      <c r="B493" s="98" t="s">
        <v>8151</v>
      </c>
      <c r="C493" s="131" t="str">
        <f>'INFO Luz del Sur'!K441</f>
        <v>Poste</v>
      </c>
      <c r="D493" s="120" t="str">
        <f>'INFO Luz del Sur'!L441</f>
        <v>Concreto</v>
      </c>
      <c r="E493" s="131">
        <f>'INFO Luz del Sur'!J441</f>
        <v>13</v>
      </c>
      <c r="F493" s="131" t="str">
        <f>'INFO Luz del Sur'!H441</f>
        <v>0.22 KV</v>
      </c>
      <c r="G493" s="148" t="str">
        <f t="shared" si="104"/>
        <v>BT</v>
      </c>
      <c r="H493" s="120" t="str">
        <f>'INFO Luz del Sur'!D441</f>
        <v>Ate</v>
      </c>
      <c r="I493" s="120" t="str">
        <f>'INFO Luz del Sur'!C441</f>
        <v>Lima</v>
      </c>
      <c r="J493" s="120" t="str">
        <f>'INFO Luz del Sur'!B441</f>
        <v>Lima</v>
      </c>
      <c r="K493" s="120">
        <f>'INFO Luz del Sur'!E441</f>
        <v>0</v>
      </c>
      <c r="L493" s="132" t="str">
        <f>'INFO Luz del Sur'!M441</f>
        <v>PPC43</v>
      </c>
      <c r="M493" s="120" t="str">
        <f>INDEX(RESUMEN!$D$17:$D$5475, MATCH(L493,RESUMEN!$C$17:$C$5475,0))</f>
        <v>POSTE DE CONCRETO ARMADO PARA A. P. 13/200/140/335</v>
      </c>
      <c r="N493" s="95">
        <f>INDEX(RESUMEN!$G$17:$G$5475, MATCH(L493,RESUMEN!$C$17:$C$5475,0))</f>
        <v>255.39</v>
      </c>
      <c r="O493" s="133">
        <f t="shared" si="105"/>
        <v>0.77</v>
      </c>
      <c r="P493" s="134">
        <f t="shared" si="107"/>
        <v>452.0403</v>
      </c>
      <c r="Q493" s="87">
        <v>0</v>
      </c>
      <c r="R493" s="133">
        <f t="shared" si="108"/>
        <v>7.2000000000000008E-2</v>
      </c>
      <c r="S493" s="88">
        <f t="shared" si="109"/>
        <v>2.7122418000000006</v>
      </c>
      <c r="T493" s="132">
        <f t="shared" si="110"/>
        <v>0.2</v>
      </c>
      <c r="U493" s="135">
        <f t="shared" si="111"/>
        <v>0.54244836000000018</v>
      </c>
      <c r="V493" s="88">
        <f t="shared" si="112"/>
        <v>0.18253184672191478</v>
      </c>
      <c r="W493" s="182">
        <f t="shared" si="113"/>
        <v>0.2</v>
      </c>
      <c r="X493" s="133">
        <f>'INFO Luz del Sur'!N441</f>
        <v>1</v>
      </c>
      <c r="Y493" s="135">
        <f t="shared" si="106"/>
        <v>0.2</v>
      </c>
    </row>
    <row r="494" spans="1:25" x14ac:dyDescent="0.25">
      <c r="A494" s="97">
        <f>'INFO Luz del Sur'!A442</f>
        <v>436</v>
      </c>
      <c r="B494" s="98" t="s">
        <v>8151</v>
      </c>
      <c r="C494" s="131" t="str">
        <f>'INFO Luz del Sur'!K442</f>
        <v>Poste</v>
      </c>
      <c r="D494" s="120" t="str">
        <f>'INFO Luz del Sur'!L442</f>
        <v>Concreto</v>
      </c>
      <c r="E494" s="131">
        <f>'INFO Luz del Sur'!J442</f>
        <v>13</v>
      </c>
      <c r="F494" s="131" t="str">
        <f>'INFO Luz del Sur'!H442</f>
        <v>0.22 KV</v>
      </c>
      <c r="G494" s="148" t="str">
        <f t="shared" si="104"/>
        <v>BT</v>
      </c>
      <c r="H494" s="120" t="str">
        <f>'INFO Luz del Sur'!D442</f>
        <v>Ate</v>
      </c>
      <c r="I494" s="120" t="str">
        <f>'INFO Luz del Sur'!C442</f>
        <v>Lima</v>
      </c>
      <c r="J494" s="120" t="str">
        <f>'INFO Luz del Sur'!B442</f>
        <v>Lima</v>
      </c>
      <c r="K494" s="120">
        <f>'INFO Luz del Sur'!E442</f>
        <v>0</v>
      </c>
      <c r="L494" s="132" t="str">
        <f>'INFO Luz del Sur'!M442</f>
        <v>PPC43</v>
      </c>
      <c r="M494" s="120" t="str">
        <f>INDEX(RESUMEN!$D$17:$D$5475, MATCH(L494,RESUMEN!$C$17:$C$5475,0))</f>
        <v>POSTE DE CONCRETO ARMADO PARA A. P. 13/200/140/335</v>
      </c>
      <c r="N494" s="95">
        <f>INDEX(RESUMEN!$G$17:$G$5475, MATCH(L494,RESUMEN!$C$17:$C$5475,0))</f>
        <v>255.39</v>
      </c>
      <c r="O494" s="133">
        <f t="shared" si="105"/>
        <v>0.77</v>
      </c>
      <c r="P494" s="134">
        <f t="shared" si="107"/>
        <v>452.0403</v>
      </c>
      <c r="Q494" s="87">
        <v>0</v>
      </c>
      <c r="R494" s="133">
        <f t="shared" si="108"/>
        <v>7.2000000000000008E-2</v>
      </c>
      <c r="S494" s="88">
        <f t="shared" si="109"/>
        <v>2.7122418000000006</v>
      </c>
      <c r="T494" s="132">
        <f t="shared" si="110"/>
        <v>0.2</v>
      </c>
      <c r="U494" s="135">
        <f t="shared" si="111"/>
        <v>0.54244836000000018</v>
      </c>
      <c r="V494" s="88">
        <f t="shared" si="112"/>
        <v>0.18253184672191478</v>
      </c>
      <c r="W494" s="182">
        <f t="shared" si="113"/>
        <v>0.2</v>
      </c>
      <c r="X494" s="133">
        <f>'INFO Luz del Sur'!N442</f>
        <v>1</v>
      </c>
      <c r="Y494" s="135">
        <f t="shared" si="106"/>
        <v>0.2</v>
      </c>
    </row>
    <row r="495" spans="1:25" x14ac:dyDescent="0.25">
      <c r="A495" s="97">
        <f>'INFO Luz del Sur'!A443</f>
        <v>437</v>
      </c>
      <c r="B495" s="98" t="s">
        <v>8151</v>
      </c>
      <c r="C495" s="131" t="str">
        <f>'INFO Luz del Sur'!K443</f>
        <v>Poste</v>
      </c>
      <c r="D495" s="120" t="str">
        <f>'INFO Luz del Sur'!L443</f>
        <v>Concreto</v>
      </c>
      <c r="E495" s="131">
        <f>'INFO Luz del Sur'!J443</f>
        <v>13</v>
      </c>
      <c r="F495" s="131" t="str">
        <f>'INFO Luz del Sur'!H443</f>
        <v>0.22 KV</v>
      </c>
      <c r="G495" s="148" t="str">
        <f t="shared" si="104"/>
        <v>BT</v>
      </c>
      <c r="H495" s="120" t="str">
        <f>'INFO Luz del Sur'!D443</f>
        <v>Ate</v>
      </c>
      <c r="I495" s="120" t="str">
        <f>'INFO Luz del Sur'!C443</f>
        <v>Lima</v>
      </c>
      <c r="J495" s="120" t="str">
        <f>'INFO Luz del Sur'!B443</f>
        <v>Lima</v>
      </c>
      <c r="K495" s="120">
        <f>'INFO Luz del Sur'!E443</f>
        <v>0</v>
      </c>
      <c r="L495" s="132" t="str">
        <f>'INFO Luz del Sur'!M443</f>
        <v>PPC43</v>
      </c>
      <c r="M495" s="120" t="str">
        <f>INDEX(RESUMEN!$D$17:$D$5475, MATCH(L495,RESUMEN!$C$17:$C$5475,0))</f>
        <v>POSTE DE CONCRETO ARMADO PARA A. P. 13/200/140/335</v>
      </c>
      <c r="N495" s="95">
        <f>INDEX(RESUMEN!$G$17:$G$5475, MATCH(L495,RESUMEN!$C$17:$C$5475,0))</f>
        <v>255.39</v>
      </c>
      <c r="O495" s="133">
        <f t="shared" si="105"/>
        <v>0.77</v>
      </c>
      <c r="P495" s="134">
        <f t="shared" si="107"/>
        <v>452.0403</v>
      </c>
      <c r="Q495" s="87">
        <v>0</v>
      </c>
      <c r="R495" s="133">
        <f t="shared" si="108"/>
        <v>7.2000000000000008E-2</v>
      </c>
      <c r="S495" s="88">
        <f t="shared" si="109"/>
        <v>2.7122418000000006</v>
      </c>
      <c r="T495" s="132">
        <f t="shared" si="110"/>
        <v>0.2</v>
      </c>
      <c r="U495" s="135">
        <f t="shared" si="111"/>
        <v>0.54244836000000018</v>
      </c>
      <c r="V495" s="88">
        <f t="shared" si="112"/>
        <v>0.18253184672191478</v>
      </c>
      <c r="W495" s="182">
        <f t="shared" si="113"/>
        <v>0.2</v>
      </c>
      <c r="X495" s="133">
        <f>'INFO Luz del Sur'!N443</f>
        <v>1</v>
      </c>
      <c r="Y495" s="135">
        <f t="shared" si="106"/>
        <v>0.2</v>
      </c>
    </row>
    <row r="496" spans="1:25" x14ac:dyDescent="0.25">
      <c r="A496" s="97">
        <f>'INFO Luz del Sur'!A444</f>
        <v>438</v>
      </c>
      <c r="B496" s="98" t="s">
        <v>8151</v>
      </c>
      <c r="C496" s="131" t="str">
        <f>'INFO Luz del Sur'!K444</f>
        <v>Poste</v>
      </c>
      <c r="D496" s="120" t="str">
        <f>'INFO Luz del Sur'!L444</f>
        <v>Concreto</v>
      </c>
      <c r="E496" s="131">
        <f>'INFO Luz del Sur'!J444</f>
        <v>13</v>
      </c>
      <c r="F496" s="131" t="str">
        <f>'INFO Luz del Sur'!H444</f>
        <v>0.22 KV</v>
      </c>
      <c r="G496" s="148" t="str">
        <f t="shared" si="104"/>
        <v>BT</v>
      </c>
      <c r="H496" s="120" t="str">
        <f>'INFO Luz del Sur'!D444</f>
        <v>Ate</v>
      </c>
      <c r="I496" s="120" t="str">
        <f>'INFO Luz del Sur'!C444</f>
        <v>Lima</v>
      </c>
      <c r="J496" s="120" t="str">
        <f>'INFO Luz del Sur'!B444</f>
        <v>Lima</v>
      </c>
      <c r="K496" s="120">
        <f>'INFO Luz del Sur'!E444</f>
        <v>0</v>
      </c>
      <c r="L496" s="132" t="str">
        <f>'INFO Luz del Sur'!M444</f>
        <v>PPC43</v>
      </c>
      <c r="M496" s="120" t="str">
        <f>INDEX(RESUMEN!$D$17:$D$5475, MATCH(L496,RESUMEN!$C$17:$C$5475,0))</f>
        <v>POSTE DE CONCRETO ARMADO PARA A. P. 13/200/140/335</v>
      </c>
      <c r="N496" s="95">
        <f>INDEX(RESUMEN!$G$17:$G$5475, MATCH(L496,RESUMEN!$C$17:$C$5475,0))</f>
        <v>255.39</v>
      </c>
      <c r="O496" s="133">
        <f t="shared" si="105"/>
        <v>0.77</v>
      </c>
      <c r="P496" s="134">
        <f t="shared" si="107"/>
        <v>452.0403</v>
      </c>
      <c r="Q496" s="87">
        <v>0</v>
      </c>
      <c r="R496" s="133">
        <f t="shared" si="108"/>
        <v>7.2000000000000008E-2</v>
      </c>
      <c r="S496" s="88">
        <f t="shared" si="109"/>
        <v>2.7122418000000006</v>
      </c>
      <c r="T496" s="132">
        <f t="shared" si="110"/>
        <v>0.2</v>
      </c>
      <c r="U496" s="135">
        <f t="shared" si="111"/>
        <v>0.54244836000000018</v>
      </c>
      <c r="V496" s="88">
        <f t="shared" si="112"/>
        <v>0.18253184672191478</v>
      </c>
      <c r="W496" s="182">
        <f t="shared" si="113"/>
        <v>0.2</v>
      </c>
      <c r="X496" s="133">
        <f>'INFO Luz del Sur'!N444</f>
        <v>1</v>
      </c>
      <c r="Y496" s="135">
        <f t="shared" si="106"/>
        <v>0.2</v>
      </c>
    </row>
    <row r="497" spans="1:25" x14ac:dyDescent="0.25">
      <c r="A497" s="97">
        <f>'INFO Luz del Sur'!A445</f>
        <v>439</v>
      </c>
      <c r="B497" s="98" t="s">
        <v>8151</v>
      </c>
      <c r="C497" s="131" t="str">
        <f>'INFO Luz del Sur'!K445</f>
        <v>Poste</v>
      </c>
      <c r="D497" s="120" t="str">
        <f>'INFO Luz del Sur'!L445</f>
        <v>Concreto</v>
      </c>
      <c r="E497" s="131">
        <f>'INFO Luz del Sur'!J445</f>
        <v>13</v>
      </c>
      <c r="F497" s="131" t="str">
        <f>'INFO Luz del Sur'!H445</f>
        <v>0.22 KV</v>
      </c>
      <c r="G497" s="148" t="str">
        <f t="shared" si="104"/>
        <v>BT</v>
      </c>
      <c r="H497" s="120" t="str">
        <f>'INFO Luz del Sur'!D445</f>
        <v>Ate</v>
      </c>
      <c r="I497" s="120" t="str">
        <f>'INFO Luz del Sur'!C445</f>
        <v>Lima</v>
      </c>
      <c r="J497" s="120" t="str">
        <f>'INFO Luz del Sur'!B445</f>
        <v>Lima</v>
      </c>
      <c r="K497" s="120">
        <f>'INFO Luz del Sur'!E445</f>
        <v>0</v>
      </c>
      <c r="L497" s="132" t="str">
        <f>'INFO Luz del Sur'!M445</f>
        <v>PPC43</v>
      </c>
      <c r="M497" s="120" t="str">
        <f>INDEX(RESUMEN!$D$17:$D$5475, MATCH(L497,RESUMEN!$C$17:$C$5475,0))</f>
        <v>POSTE DE CONCRETO ARMADO PARA A. P. 13/200/140/335</v>
      </c>
      <c r="N497" s="95">
        <f>INDEX(RESUMEN!$G$17:$G$5475, MATCH(L497,RESUMEN!$C$17:$C$5475,0))</f>
        <v>255.39</v>
      </c>
      <c r="O497" s="133">
        <f t="shared" si="105"/>
        <v>0.77</v>
      </c>
      <c r="P497" s="134">
        <f t="shared" si="107"/>
        <v>452.0403</v>
      </c>
      <c r="Q497" s="87">
        <v>0</v>
      </c>
      <c r="R497" s="133">
        <f t="shared" si="108"/>
        <v>7.2000000000000008E-2</v>
      </c>
      <c r="S497" s="88">
        <f t="shared" si="109"/>
        <v>2.7122418000000006</v>
      </c>
      <c r="T497" s="132">
        <f t="shared" si="110"/>
        <v>0.2</v>
      </c>
      <c r="U497" s="135">
        <f t="shared" si="111"/>
        <v>0.54244836000000018</v>
      </c>
      <c r="V497" s="88">
        <f t="shared" si="112"/>
        <v>0.18253184672191478</v>
      </c>
      <c r="W497" s="182">
        <f t="shared" si="113"/>
        <v>0.2</v>
      </c>
      <c r="X497" s="133">
        <f>'INFO Luz del Sur'!N445</f>
        <v>1</v>
      </c>
      <c r="Y497" s="135">
        <f t="shared" si="106"/>
        <v>0.2</v>
      </c>
    </row>
    <row r="498" spans="1:25" x14ac:dyDescent="0.25">
      <c r="A498" s="97">
        <f>'INFO Luz del Sur'!A446</f>
        <v>440</v>
      </c>
      <c r="B498" s="98" t="s">
        <v>8151</v>
      </c>
      <c r="C498" s="131" t="str">
        <f>'INFO Luz del Sur'!K446</f>
        <v>Poste</v>
      </c>
      <c r="D498" s="120" t="str">
        <f>'INFO Luz del Sur'!L446</f>
        <v>Concreto</v>
      </c>
      <c r="E498" s="131">
        <f>'INFO Luz del Sur'!J446</f>
        <v>13</v>
      </c>
      <c r="F498" s="131" t="str">
        <f>'INFO Luz del Sur'!H446</f>
        <v>0.22 KV</v>
      </c>
      <c r="G498" s="148" t="str">
        <f t="shared" si="104"/>
        <v>BT</v>
      </c>
      <c r="H498" s="120" t="str">
        <f>'INFO Luz del Sur'!D446</f>
        <v>Ate</v>
      </c>
      <c r="I498" s="120" t="str">
        <f>'INFO Luz del Sur'!C446</f>
        <v>Lima</v>
      </c>
      <c r="J498" s="120" t="str">
        <f>'INFO Luz del Sur'!B446</f>
        <v>Lima</v>
      </c>
      <c r="K498" s="120">
        <f>'INFO Luz del Sur'!E446</f>
        <v>0</v>
      </c>
      <c r="L498" s="132" t="str">
        <f>'INFO Luz del Sur'!M446</f>
        <v>PPC43</v>
      </c>
      <c r="M498" s="120" t="str">
        <f>INDEX(RESUMEN!$D$17:$D$5475, MATCH(L498,RESUMEN!$C$17:$C$5475,0))</f>
        <v>POSTE DE CONCRETO ARMADO PARA A. P. 13/200/140/335</v>
      </c>
      <c r="N498" s="95">
        <f>INDEX(RESUMEN!$G$17:$G$5475, MATCH(L498,RESUMEN!$C$17:$C$5475,0))</f>
        <v>255.39</v>
      </c>
      <c r="O498" s="133">
        <f t="shared" si="105"/>
        <v>0.77</v>
      </c>
      <c r="P498" s="134">
        <f t="shared" si="107"/>
        <v>452.0403</v>
      </c>
      <c r="Q498" s="87">
        <v>0</v>
      </c>
      <c r="R498" s="133">
        <f t="shared" si="108"/>
        <v>7.2000000000000008E-2</v>
      </c>
      <c r="S498" s="88">
        <f t="shared" si="109"/>
        <v>2.7122418000000006</v>
      </c>
      <c r="T498" s="132">
        <f t="shared" si="110"/>
        <v>0.2</v>
      </c>
      <c r="U498" s="135">
        <f t="shared" si="111"/>
        <v>0.54244836000000018</v>
      </c>
      <c r="V498" s="88">
        <f t="shared" si="112"/>
        <v>0.18253184672191478</v>
      </c>
      <c r="W498" s="182">
        <f t="shared" si="113"/>
        <v>0.2</v>
      </c>
      <c r="X498" s="133">
        <f>'INFO Luz del Sur'!N446</f>
        <v>1</v>
      </c>
      <c r="Y498" s="135">
        <f t="shared" si="106"/>
        <v>0.2</v>
      </c>
    </row>
    <row r="499" spans="1:25" x14ac:dyDescent="0.25">
      <c r="A499" s="97">
        <f>'INFO Luz del Sur'!A447</f>
        <v>441</v>
      </c>
      <c r="B499" s="98" t="s">
        <v>8151</v>
      </c>
      <c r="C499" s="131" t="str">
        <f>'INFO Luz del Sur'!K447</f>
        <v>Poste</v>
      </c>
      <c r="D499" s="120" t="str">
        <f>'INFO Luz del Sur'!L447</f>
        <v>Concreto</v>
      </c>
      <c r="E499" s="131">
        <f>'INFO Luz del Sur'!J447</f>
        <v>13</v>
      </c>
      <c r="F499" s="131" t="str">
        <f>'INFO Luz del Sur'!H447</f>
        <v>0.22 KV</v>
      </c>
      <c r="G499" s="148" t="str">
        <f t="shared" si="104"/>
        <v>BT</v>
      </c>
      <c r="H499" s="120" t="str">
        <f>'INFO Luz del Sur'!D447</f>
        <v>Ate</v>
      </c>
      <c r="I499" s="120" t="str">
        <f>'INFO Luz del Sur'!C447</f>
        <v>Lima</v>
      </c>
      <c r="J499" s="120" t="str">
        <f>'INFO Luz del Sur'!B447</f>
        <v>Lima</v>
      </c>
      <c r="K499" s="120">
        <f>'INFO Luz del Sur'!E447</f>
        <v>0</v>
      </c>
      <c r="L499" s="132" t="str">
        <f>'INFO Luz del Sur'!M447</f>
        <v>PPC43</v>
      </c>
      <c r="M499" s="120" t="str">
        <f>INDEX(RESUMEN!$D$17:$D$5475, MATCH(L499,RESUMEN!$C$17:$C$5475,0))</f>
        <v>POSTE DE CONCRETO ARMADO PARA A. P. 13/200/140/335</v>
      </c>
      <c r="N499" s="95">
        <f>INDEX(RESUMEN!$G$17:$G$5475, MATCH(L499,RESUMEN!$C$17:$C$5475,0))</f>
        <v>255.39</v>
      </c>
      <c r="O499" s="133">
        <f t="shared" si="105"/>
        <v>0.77</v>
      </c>
      <c r="P499" s="134">
        <f t="shared" si="107"/>
        <v>452.0403</v>
      </c>
      <c r="Q499" s="87">
        <v>0</v>
      </c>
      <c r="R499" s="133">
        <f t="shared" si="108"/>
        <v>7.2000000000000008E-2</v>
      </c>
      <c r="S499" s="88">
        <f t="shared" si="109"/>
        <v>2.7122418000000006</v>
      </c>
      <c r="T499" s="132">
        <f t="shared" si="110"/>
        <v>0.2</v>
      </c>
      <c r="U499" s="135">
        <f t="shared" si="111"/>
        <v>0.54244836000000018</v>
      </c>
      <c r="V499" s="88">
        <f t="shared" si="112"/>
        <v>0.18253184672191478</v>
      </c>
      <c r="W499" s="182">
        <f t="shared" si="113"/>
        <v>0.2</v>
      </c>
      <c r="X499" s="133">
        <f>'INFO Luz del Sur'!N447</f>
        <v>1</v>
      </c>
      <c r="Y499" s="135">
        <f t="shared" si="106"/>
        <v>0.2</v>
      </c>
    </row>
    <row r="500" spans="1:25" x14ac:dyDescent="0.25">
      <c r="A500" s="97">
        <f>'INFO Luz del Sur'!A448</f>
        <v>442</v>
      </c>
      <c r="B500" s="98" t="s">
        <v>8151</v>
      </c>
      <c r="C500" s="131" t="str">
        <f>'INFO Luz del Sur'!K448</f>
        <v>Poste</v>
      </c>
      <c r="D500" s="120" t="str">
        <f>'INFO Luz del Sur'!L448</f>
        <v>Concreto</v>
      </c>
      <c r="E500" s="131">
        <f>'INFO Luz del Sur'!J448</f>
        <v>13</v>
      </c>
      <c r="F500" s="131" t="str">
        <f>'INFO Luz del Sur'!H448</f>
        <v>0.22 KV</v>
      </c>
      <c r="G500" s="148" t="str">
        <f t="shared" si="104"/>
        <v>BT</v>
      </c>
      <c r="H500" s="120" t="str">
        <f>'INFO Luz del Sur'!D448</f>
        <v>Ate</v>
      </c>
      <c r="I500" s="120" t="str">
        <f>'INFO Luz del Sur'!C448</f>
        <v>Lima</v>
      </c>
      <c r="J500" s="120" t="str">
        <f>'INFO Luz del Sur'!B448</f>
        <v>Lima</v>
      </c>
      <c r="K500" s="120">
        <f>'INFO Luz del Sur'!E448</f>
        <v>0</v>
      </c>
      <c r="L500" s="132" t="str">
        <f>'INFO Luz del Sur'!M448</f>
        <v>PPC43</v>
      </c>
      <c r="M500" s="120" t="str">
        <f>INDEX(RESUMEN!$D$17:$D$5475, MATCH(L500,RESUMEN!$C$17:$C$5475,0))</f>
        <v>POSTE DE CONCRETO ARMADO PARA A. P. 13/200/140/335</v>
      </c>
      <c r="N500" s="95">
        <f>INDEX(RESUMEN!$G$17:$G$5475, MATCH(L500,RESUMEN!$C$17:$C$5475,0))</f>
        <v>255.39</v>
      </c>
      <c r="O500" s="133">
        <f t="shared" si="105"/>
        <v>0.77</v>
      </c>
      <c r="P500" s="134">
        <f t="shared" si="107"/>
        <v>452.0403</v>
      </c>
      <c r="Q500" s="87">
        <v>0</v>
      </c>
      <c r="R500" s="133">
        <f t="shared" si="108"/>
        <v>7.2000000000000008E-2</v>
      </c>
      <c r="S500" s="88">
        <f t="shared" si="109"/>
        <v>2.7122418000000006</v>
      </c>
      <c r="T500" s="132">
        <f t="shared" si="110"/>
        <v>0.2</v>
      </c>
      <c r="U500" s="135">
        <f t="shared" si="111"/>
        <v>0.54244836000000018</v>
      </c>
      <c r="V500" s="88">
        <f t="shared" si="112"/>
        <v>0.18253184672191478</v>
      </c>
      <c r="W500" s="182">
        <f t="shared" si="113"/>
        <v>0.2</v>
      </c>
      <c r="X500" s="133">
        <f>'INFO Luz del Sur'!N448</f>
        <v>1</v>
      </c>
      <c r="Y500" s="135">
        <f t="shared" si="106"/>
        <v>0.2</v>
      </c>
    </row>
    <row r="501" spans="1:25" x14ac:dyDescent="0.25">
      <c r="A501" s="97">
        <f>'INFO Luz del Sur'!A449</f>
        <v>443</v>
      </c>
      <c r="B501" s="98" t="s">
        <v>8151</v>
      </c>
      <c r="C501" s="131" t="str">
        <f>'INFO Luz del Sur'!K449</f>
        <v>Poste</v>
      </c>
      <c r="D501" s="120" t="str">
        <f>'INFO Luz del Sur'!L449</f>
        <v>Concreto</v>
      </c>
      <c r="E501" s="131">
        <f>'INFO Luz del Sur'!J449</f>
        <v>13</v>
      </c>
      <c r="F501" s="131" t="str">
        <f>'INFO Luz del Sur'!H449</f>
        <v>0.22 KV</v>
      </c>
      <c r="G501" s="148" t="str">
        <f t="shared" si="104"/>
        <v>BT</v>
      </c>
      <c r="H501" s="120" t="str">
        <f>'INFO Luz del Sur'!D449</f>
        <v>Ate</v>
      </c>
      <c r="I501" s="120" t="str">
        <f>'INFO Luz del Sur'!C449</f>
        <v>Lima</v>
      </c>
      <c r="J501" s="120" t="str">
        <f>'INFO Luz del Sur'!B449</f>
        <v>Lima</v>
      </c>
      <c r="K501" s="120">
        <f>'INFO Luz del Sur'!E449</f>
        <v>0</v>
      </c>
      <c r="L501" s="132" t="str">
        <f>'INFO Luz del Sur'!M449</f>
        <v>PPC43</v>
      </c>
      <c r="M501" s="120" t="str">
        <f>INDEX(RESUMEN!$D$17:$D$5475, MATCH(L501,RESUMEN!$C$17:$C$5475,0))</f>
        <v>POSTE DE CONCRETO ARMADO PARA A. P. 13/200/140/335</v>
      </c>
      <c r="N501" s="95">
        <f>INDEX(RESUMEN!$G$17:$G$5475, MATCH(L501,RESUMEN!$C$17:$C$5475,0))</f>
        <v>255.39</v>
      </c>
      <c r="O501" s="133">
        <f t="shared" si="105"/>
        <v>0.77</v>
      </c>
      <c r="P501" s="134">
        <f t="shared" si="107"/>
        <v>452.0403</v>
      </c>
      <c r="Q501" s="87">
        <v>0</v>
      </c>
      <c r="R501" s="133">
        <f t="shared" si="108"/>
        <v>7.2000000000000008E-2</v>
      </c>
      <c r="S501" s="88">
        <f t="shared" si="109"/>
        <v>2.7122418000000006</v>
      </c>
      <c r="T501" s="132">
        <f t="shared" si="110"/>
        <v>0.2</v>
      </c>
      <c r="U501" s="135">
        <f t="shared" si="111"/>
        <v>0.54244836000000018</v>
      </c>
      <c r="V501" s="88">
        <f t="shared" si="112"/>
        <v>0.18253184672191478</v>
      </c>
      <c r="W501" s="182">
        <f t="shared" si="113"/>
        <v>0.2</v>
      </c>
      <c r="X501" s="133">
        <f>'INFO Luz del Sur'!N449</f>
        <v>1</v>
      </c>
      <c r="Y501" s="135">
        <f t="shared" si="106"/>
        <v>0.2</v>
      </c>
    </row>
    <row r="502" spans="1:25" x14ac:dyDescent="0.25">
      <c r="A502" s="97">
        <f>'INFO Luz del Sur'!A450</f>
        <v>444</v>
      </c>
      <c r="B502" s="98" t="s">
        <v>8151</v>
      </c>
      <c r="C502" s="131" t="str">
        <f>'INFO Luz del Sur'!K450</f>
        <v>Poste</v>
      </c>
      <c r="D502" s="120" t="str">
        <f>'INFO Luz del Sur'!L450</f>
        <v>Concreto</v>
      </c>
      <c r="E502" s="131">
        <f>'INFO Luz del Sur'!J450</f>
        <v>13</v>
      </c>
      <c r="F502" s="131" t="str">
        <f>'INFO Luz del Sur'!H450</f>
        <v>0.22 KV</v>
      </c>
      <c r="G502" s="148" t="str">
        <f t="shared" si="104"/>
        <v>BT</v>
      </c>
      <c r="H502" s="120" t="str">
        <f>'INFO Luz del Sur'!D450</f>
        <v>Ate</v>
      </c>
      <c r="I502" s="120" t="str">
        <f>'INFO Luz del Sur'!C450</f>
        <v>Lima</v>
      </c>
      <c r="J502" s="120" t="str">
        <f>'INFO Luz del Sur'!B450</f>
        <v>Lima</v>
      </c>
      <c r="K502" s="120">
        <f>'INFO Luz del Sur'!E450</f>
        <v>0</v>
      </c>
      <c r="L502" s="132" t="str">
        <f>'INFO Luz del Sur'!M450</f>
        <v>PPC43</v>
      </c>
      <c r="M502" s="120" t="str">
        <f>INDEX(RESUMEN!$D$17:$D$5475, MATCH(L502,RESUMEN!$C$17:$C$5475,0))</f>
        <v>POSTE DE CONCRETO ARMADO PARA A. P. 13/200/140/335</v>
      </c>
      <c r="N502" s="95">
        <f>INDEX(RESUMEN!$G$17:$G$5475, MATCH(L502,RESUMEN!$C$17:$C$5475,0))</f>
        <v>255.39</v>
      </c>
      <c r="O502" s="133">
        <f t="shared" si="105"/>
        <v>0.77</v>
      </c>
      <c r="P502" s="134">
        <f t="shared" si="107"/>
        <v>452.0403</v>
      </c>
      <c r="Q502" s="87">
        <v>0</v>
      </c>
      <c r="R502" s="133">
        <f t="shared" si="108"/>
        <v>7.2000000000000008E-2</v>
      </c>
      <c r="S502" s="88">
        <f t="shared" si="109"/>
        <v>2.7122418000000006</v>
      </c>
      <c r="T502" s="132">
        <f t="shared" si="110"/>
        <v>0.2</v>
      </c>
      <c r="U502" s="135">
        <f t="shared" si="111"/>
        <v>0.54244836000000018</v>
      </c>
      <c r="V502" s="88">
        <f t="shared" si="112"/>
        <v>0.18253184672191478</v>
      </c>
      <c r="W502" s="182">
        <f t="shared" si="113"/>
        <v>0.2</v>
      </c>
      <c r="X502" s="133">
        <f>'INFO Luz del Sur'!N450</f>
        <v>1</v>
      </c>
      <c r="Y502" s="135">
        <f t="shared" si="106"/>
        <v>0.2</v>
      </c>
    </row>
    <row r="503" spans="1:25" x14ac:dyDescent="0.25">
      <c r="A503" s="97">
        <f>'INFO Luz del Sur'!A451</f>
        <v>445</v>
      </c>
      <c r="B503" s="98" t="s">
        <v>8151</v>
      </c>
      <c r="C503" s="131" t="str">
        <f>'INFO Luz del Sur'!K451</f>
        <v>Poste</v>
      </c>
      <c r="D503" s="120" t="str">
        <f>'INFO Luz del Sur'!L451</f>
        <v>Concreto</v>
      </c>
      <c r="E503" s="131">
        <f>'INFO Luz del Sur'!J451</f>
        <v>13</v>
      </c>
      <c r="F503" s="131" t="str">
        <f>'INFO Luz del Sur'!H451</f>
        <v>0.22 KV</v>
      </c>
      <c r="G503" s="148" t="str">
        <f t="shared" si="104"/>
        <v>BT</v>
      </c>
      <c r="H503" s="120" t="str">
        <f>'INFO Luz del Sur'!D451</f>
        <v>Ate</v>
      </c>
      <c r="I503" s="120" t="str">
        <f>'INFO Luz del Sur'!C451</f>
        <v>Lima</v>
      </c>
      <c r="J503" s="120" t="str">
        <f>'INFO Luz del Sur'!B451</f>
        <v>Lima</v>
      </c>
      <c r="K503" s="120">
        <f>'INFO Luz del Sur'!E451</f>
        <v>0</v>
      </c>
      <c r="L503" s="132" t="str">
        <f>'INFO Luz del Sur'!M451</f>
        <v>PPC43</v>
      </c>
      <c r="M503" s="120" t="str">
        <f>INDEX(RESUMEN!$D$17:$D$5475, MATCH(L503,RESUMEN!$C$17:$C$5475,0))</f>
        <v>POSTE DE CONCRETO ARMADO PARA A. P. 13/200/140/335</v>
      </c>
      <c r="N503" s="95">
        <f>INDEX(RESUMEN!$G$17:$G$5475, MATCH(L503,RESUMEN!$C$17:$C$5475,0))</f>
        <v>255.39</v>
      </c>
      <c r="O503" s="133">
        <f t="shared" si="105"/>
        <v>0.77</v>
      </c>
      <c r="P503" s="134">
        <f t="shared" si="107"/>
        <v>452.0403</v>
      </c>
      <c r="Q503" s="87">
        <v>0</v>
      </c>
      <c r="R503" s="133">
        <f t="shared" si="108"/>
        <v>7.2000000000000008E-2</v>
      </c>
      <c r="S503" s="88">
        <f t="shared" si="109"/>
        <v>2.7122418000000006</v>
      </c>
      <c r="T503" s="132">
        <f t="shared" si="110"/>
        <v>0.2</v>
      </c>
      <c r="U503" s="135">
        <f t="shared" si="111"/>
        <v>0.54244836000000018</v>
      </c>
      <c r="V503" s="88">
        <f t="shared" si="112"/>
        <v>0.18253184672191478</v>
      </c>
      <c r="W503" s="182">
        <f t="shared" si="113"/>
        <v>0.2</v>
      </c>
      <c r="X503" s="133">
        <f>'INFO Luz del Sur'!N451</f>
        <v>1</v>
      </c>
      <c r="Y503" s="135">
        <f t="shared" si="106"/>
        <v>0.2</v>
      </c>
    </row>
    <row r="504" spans="1:25" x14ac:dyDescent="0.25">
      <c r="A504" s="97">
        <f>'INFO Luz del Sur'!A452</f>
        <v>446</v>
      </c>
      <c r="B504" s="98" t="s">
        <v>8151</v>
      </c>
      <c r="C504" s="131" t="str">
        <f>'INFO Luz del Sur'!K452</f>
        <v>Poste</v>
      </c>
      <c r="D504" s="120" t="str">
        <f>'INFO Luz del Sur'!L452</f>
        <v>Concreto</v>
      </c>
      <c r="E504" s="131">
        <f>'INFO Luz del Sur'!J452</f>
        <v>15</v>
      </c>
      <c r="F504" s="131" t="str">
        <f>'INFO Luz del Sur'!H452</f>
        <v>22.9 KV</v>
      </c>
      <c r="G504" s="148" t="str">
        <f t="shared" si="104"/>
        <v>MT/AT</v>
      </c>
      <c r="H504" s="120" t="str">
        <f>'INFO Luz del Sur'!D452</f>
        <v>Ate</v>
      </c>
      <c r="I504" s="120" t="str">
        <f>'INFO Luz del Sur'!C452</f>
        <v>Lima</v>
      </c>
      <c r="J504" s="120" t="str">
        <f>'INFO Luz del Sur'!B452</f>
        <v>Lima</v>
      </c>
      <c r="K504" s="120">
        <f>'INFO Luz del Sur'!E452</f>
        <v>0</v>
      </c>
      <c r="L504" s="132" t="str">
        <f>'INFO Luz del Sur'!M452</f>
        <v>PPC24</v>
      </c>
      <c r="M504" s="120" t="str">
        <f>INDEX(RESUMEN!$D$17:$D$5475, MATCH(L504,RESUMEN!$C$17:$C$5475,0))</f>
        <v>POSTE DE CONCRETO ARMADO DE 15/400/150/375</v>
      </c>
      <c r="N504" s="95">
        <f>INDEX(RESUMEN!$G$17:$G$5475, MATCH(L504,RESUMEN!$C$17:$C$5475,0))</f>
        <v>476.76</v>
      </c>
      <c r="O504" s="133">
        <f t="shared" si="105"/>
        <v>0.84299999999999997</v>
      </c>
      <c r="P504" s="134">
        <f t="shared" si="107"/>
        <v>878.66867999999999</v>
      </c>
      <c r="Q504" s="87">
        <v>0</v>
      </c>
      <c r="R504" s="133">
        <f t="shared" si="108"/>
        <v>0.13400000000000001</v>
      </c>
      <c r="S504" s="88">
        <f t="shared" si="109"/>
        <v>9.8118002600000001</v>
      </c>
      <c r="T504" s="132">
        <f t="shared" si="110"/>
        <v>0.183</v>
      </c>
      <c r="U504" s="135">
        <f t="shared" si="111"/>
        <v>1.7955594475800001</v>
      </c>
      <c r="V504" s="88">
        <f t="shared" si="112"/>
        <v>0.60419904645994038</v>
      </c>
      <c r="W504" s="182">
        <f t="shared" si="113"/>
        <v>0.6</v>
      </c>
      <c r="X504" s="133">
        <f>'INFO Luz del Sur'!N452</f>
        <v>1</v>
      </c>
      <c r="Y504" s="135">
        <f t="shared" si="106"/>
        <v>0.6</v>
      </c>
    </row>
    <row r="505" spans="1:25" x14ac:dyDescent="0.25">
      <c r="A505" s="97">
        <f>'INFO Luz del Sur'!A453</f>
        <v>447</v>
      </c>
      <c r="B505" s="98" t="s">
        <v>8151</v>
      </c>
      <c r="C505" s="131" t="str">
        <f>'INFO Luz del Sur'!K453</f>
        <v>Poste</v>
      </c>
      <c r="D505" s="120" t="str">
        <f>'INFO Luz del Sur'!L453</f>
        <v>Concreto</v>
      </c>
      <c r="E505" s="131">
        <f>'INFO Luz del Sur'!J453</f>
        <v>15</v>
      </c>
      <c r="F505" s="131" t="str">
        <f>'INFO Luz del Sur'!H453</f>
        <v>22.9 KV</v>
      </c>
      <c r="G505" s="148" t="str">
        <f t="shared" si="104"/>
        <v>MT/AT</v>
      </c>
      <c r="H505" s="120" t="str">
        <f>'INFO Luz del Sur'!D453</f>
        <v>Ate</v>
      </c>
      <c r="I505" s="120" t="str">
        <f>'INFO Luz del Sur'!C453</f>
        <v>Lima</v>
      </c>
      <c r="J505" s="120" t="str">
        <f>'INFO Luz del Sur'!B453</f>
        <v>Lima</v>
      </c>
      <c r="K505" s="120">
        <f>'INFO Luz del Sur'!E453</f>
        <v>0</v>
      </c>
      <c r="L505" s="132" t="str">
        <f>'INFO Luz del Sur'!M453</f>
        <v>PPC24</v>
      </c>
      <c r="M505" s="120" t="str">
        <f>INDEX(RESUMEN!$D$17:$D$5475, MATCH(L505,RESUMEN!$C$17:$C$5475,0))</f>
        <v>POSTE DE CONCRETO ARMADO DE 15/400/150/375</v>
      </c>
      <c r="N505" s="95">
        <f>INDEX(RESUMEN!$G$17:$G$5475, MATCH(L505,RESUMEN!$C$17:$C$5475,0))</f>
        <v>476.76</v>
      </c>
      <c r="O505" s="133">
        <f t="shared" si="105"/>
        <v>0.84299999999999997</v>
      </c>
      <c r="P505" s="134">
        <f t="shared" si="107"/>
        <v>878.66867999999999</v>
      </c>
      <c r="Q505" s="87">
        <v>0</v>
      </c>
      <c r="R505" s="133">
        <f t="shared" si="108"/>
        <v>0.13400000000000001</v>
      </c>
      <c r="S505" s="88">
        <f t="shared" si="109"/>
        <v>9.8118002600000001</v>
      </c>
      <c r="T505" s="132">
        <f t="shared" si="110"/>
        <v>0.183</v>
      </c>
      <c r="U505" s="135">
        <f t="shared" si="111"/>
        <v>1.7955594475800001</v>
      </c>
      <c r="V505" s="88">
        <f t="shared" si="112"/>
        <v>0.60419904645994038</v>
      </c>
      <c r="W505" s="182">
        <f t="shared" si="113"/>
        <v>0.6</v>
      </c>
      <c r="X505" s="133">
        <f>'INFO Luz del Sur'!N453</f>
        <v>1</v>
      </c>
      <c r="Y505" s="135">
        <f t="shared" si="106"/>
        <v>0.6</v>
      </c>
    </row>
    <row r="506" spans="1:25" x14ac:dyDescent="0.25">
      <c r="A506" s="97">
        <f>'INFO Luz del Sur'!A454</f>
        <v>448</v>
      </c>
      <c r="B506" s="98" t="s">
        <v>8151</v>
      </c>
      <c r="C506" s="131" t="str">
        <f>'INFO Luz del Sur'!K454</f>
        <v>Poste</v>
      </c>
      <c r="D506" s="120" t="str">
        <f>'INFO Luz del Sur'!L454</f>
        <v>Madera</v>
      </c>
      <c r="E506" s="131">
        <f>'INFO Luz del Sur'!J454</f>
        <v>15</v>
      </c>
      <c r="F506" s="131" t="str">
        <f>'INFO Luz del Sur'!H454</f>
        <v>22.9 KV</v>
      </c>
      <c r="G506" s="148" t="str">
        <f t="shared" si="104"/>
        <v>MT/AT</v>
      </c>
      <c r="H506" s="120" t="str">
        <f>'INFO Luz del Sur'!D454</f>
        <v>Ate</v>
      </c>
      <c r="I506" s="120" t="str">
        <f>'INFO Luz del Sur'!C454</f>
        <v>Lima</v>
      </c>
      <c r="J506" s="120" t="str">
        <f>'INFO Luz del Sur'!B454</f>
        <v>Lima</v>
      </c>
      <c r="K506" s="120">
        <f>'INFO Luz del Sur'!E454</f>
        <v>0</v>
      </c>
      <c r="L506" s="132" t="str">
        <f>'INFO Luz del Sur'!M454</f>
        <v>PPM29</v>
      </c>
      <c r="M506" s="120" t="str">
        <f>INDEX(RESUMEN!$D$17:$D$5475, MATCH(L506,RESUMEN!$C$17:$C$5475,0))</f>
        <v>POSTE DE MADERA TRATADA DE 15 mts. CL.7</v>
      </c>
      <c r="N506" s="95">
        <f>INDEX(RESUMEN!$G$17:$G$5475, MATCH(L506,RESUMEN!$C$17:$C$5475,0))</f>
        <v>215.37</v>
      </c>
      <c r="O506" s="133">
        <f t="shared" si="105"/>
        <v>0.84299999999999997</v>
      </c>
      <c r="P506" s="134">
        <f t="shared" si="107"/>
        <v>396.92691000000002</v>
      </c>
      <c r="Q506" s="87">
        <v>0</v>
      </c>
      <c r="R506" s="133">
        <f t="shared" si="108"/>
        <v>0.13400000000000001</v>
      </c>
      <c r="S506" s="88">
        <f t="shared" si="109"/>
        <v>4.4323504950000006</v>
      </c>
      <c r="T506" s="132">
        <f t="shared" si="110"/>
        <v>0.183</v>
      </c>
      <c r="U506" s="135">
        <f t="shared" si="111"/>
        <v>0.81112014058500004</v>
      </c>
      <c r="V506" s="88">
        <f t="shared" si="112"/>
        <v>0.27293889721469367</v>
      </c>
      <c r="W506" s="182">
        <f t="shared" si="113"/>
        <v>0.3</v>
      </c>
      <c r="X506" s="133">
        <f>'INFO Luz del Sur'!N454</f>
        <v>1</v>
      </c>
      <c r="Y506" s="135">
        <f t="shared" si="106"/>
        <v>0.3</v>
      </c>
    </row>
    <row r="507" spans="1:25" x14ac:dyDescent="0.25">
      <c r="A507" s="97">
        <f>'INFO Luz del Sur'!A455</f>
        <v>449</v>
      </c>
      <c r="B507" s="98" t="s">
        <v>8151</v>
      </c>
      <c r="C507" s="131" t="str">
        <f>'INFO Luz del Sur'!K455</f>
        <v>Poste</v>
      </c>
      <c r="D507" s="120" t="str">
        <f>'INFO Luz del Sur'!L455</f>
        <v>Concreto</v>
      </c>
      <c r="E507" s="131">
        <f>'INFO Luz del Sur'!J455</f>
        <v>15</v>
      </c>
      <c r="F507" s="131" t="str">
        <f>'INFO Luz del Sur'!H455</f>
        <v>22.9 KV</v>
      </c>
      <c r="G507" s="148" t="str">
        <f t="shared" si="104"/>
        <v>MT/AT</v>
      </c>
      <c r="H507" s="120" t="str">
        <f>'INFO Luz del Sur'!D455</f>
        <v>Ate</v>
      </c>
      <c r="I507" s="120" t="str">
        <f>'INFO Luz del Sur'!C455</f>
        <v>Lima</v>
      </c>
      <c r="J507" s="120" t="str">
        <f>'INFO Luz del Sur'!B455</f>
        <v>Lima</v>
      </c>
      <c r="K507" s="120">
        <f>'INFO Luz del Sur'!E455</f>
        <v>0</v>
      </c>
      <c r="L507" s="132" t="str">
        <f>'INFO Luz del Sur'!M455</f>
        <v>PPC24</v>
      </c>
      <c r="M507" s="120" t="str">
        <f>INDEX(RESUMEN!$D$17:$D$5475, MATCH(L507,RESUMEN!$C$17:$C$5475,0))</f>
        <v>POSTE DE CONCRETO ARMADO DE 15/400/150/375</v>
      </c>
      <c r="N507" s="95">
        <f>INDEX(RESUMEN!$G$17:$G$5475, MATCH(L507,RESUMEN!$C$17:$C$5475,0))</f>
        <v>476.76</v>
      </c>
      <c r="O507" s="133">
        <f t="shared" si="105"/>
        <v>0.84299999999999997</v>
      </c>
      <c r="P507" s="134">
        <f t="shared" si="107"/>
        <v>878.66867999999999</v>
      </c>
      <c r="Q507" s="87">
        <v>0</v>
      </c>
      <c r="R507" s="133">
        <f t="shared" si="108"/>
        <v>0.13400000000000001</v>
      </c>
      <c r="S507" s="88">
        <f t="shared" si="109"/>
        <v>9.8118002600000001</v>
      </c>
      <c r="T507" s="132">
        <f t="shared" si="110"/>
        <v>0.183</v>
      </c>
      <c r="U507" s="135">
        <f t="shared" si="111"/>
        <v>1.7955594475800001</v>
      </c>
      <c r="V507" s="88">
        <f t="shared" si="112"/>
        <v>0.60419904645994038</v>
      </c>
      <c r="W507" s="182">
        <f t="shared" si="113"/>
        <v>0.6</v>
      </c>
      <c r="X507" s="133">
        <f>'INFO Luz del Sur'!N455</f>
        <v>1</v>
      </c>
      <c r="Y507" s="135">
        <f t="shared" si="106"/>
        <v>0.6</v>
      </c>
    </row>
    <row r="508" spans="1:25" x14ac:dyDescent="0.25">
      <c r="A508" s="97">
        <f>'INFO Luz del Sur'!A456</f>
        <v>450</v>
      </c>
      <c r="B508" s="98" t="s">
        <v>8151</v>
      </c>
      <c r="C508" s="131" t="str">
        <f>'INFO Luz del Sur'!K456</f>
        <v>Poste</v>
      </c>
      <c r="D508" s="120" t="str">
        <f>'INFO Luz del Sur'!L456</f>
        <v>Concreto</v>
      </c>
      <c r="E508" s="131">
        <f>'INFO Luz del Sur'!J456</f>
        <v>15</v>
      </c>
      <c r="F508" s="131" t="str">
        <f>'INFO Luz del Sur'!H456</f>
        <v>22.9 KV</v>
      </c>
      <c r="G508" s="148" t="str">
        <f t="shared" ref="G508:G571" si="114">IF(F508="0.22 KV", "BT", "MT/AT")</f>
        <v>MT/AT</v>
      </c>
      <c r="H508" s="120" t="str">
        <f>'INFO Luz del Sur'!D456</f>
        <v>Ate</v>
      </c>
      <c r="I508" s="120" t="str">
        <f>'INFO Luz del Sur'!C456</f>
        <v>Lima</v>
      </c>
      <c r="J508" s="120" t="str">
        <f>'INFO Luz del Sur'!B456</f>
        <v>Lima</v>
      </c>
      <c r="K508" s="120">
        <f>'INFO Luz del Sur'!E456</f>
        <v>0</v>
      </c>
      <c r="L508" s="132" t="str">
        <f>'INFO Luz del Sur'!M456</f>
        <v>PPC24</v>
      </c>
      <c r="M508" s="120" t="str">
        <f>INDEX(RESUMEN!$D$17:$D$5475, MATCH(L508,RESUMEN!$C$17:$C$5475,0))</f>
        <v>POSTE DE CONCRETO ARMADO DE 15/400/150/375</v>
      </c>
      <c r="N508" s="95">
        <f>INDEX(RESUMEN!$G$17:$G$5475, MATCH(L508,RESUMEN!$C$17:$C$5475,0))</f>
        <v>476.76</v>
      </c>
      <c r="O508" s="133">
        <f t="shared" ref="O508:O571" si="115">IF(G508="BT", $O$2, $O$3)</f>
        <v>0.84299999999999997</v>
      </c>
      <c r="P508" s="134">
        <f t="shared" si="107"/>
        <v>878.66867999999999</v>
      </c>
      <c r="Q508" s="87">
        <v>0</v>
      </c>
      <c r="R508" s="133">
        <f t="shared" si="108"/>
        <v>0.13400000000000001</v>
      </c>
      <c r="S508" s="88">
        <f t="shared" si="109"/>
        <v>9.8118002600000001</v>
      </c>
      <c r="T508" s="132">
        <f t="shared" si="110"/>
        <v>0.183</v>
      </c>
      <c r="U508" s="135">
        <f t="shared" si="111"/>
        <v>1.7955594475800001</v>
      </c>
      <c r="V508" s="88">
        <f t="shared" si="112"/>
        <v>0.60419904645994038</v>
      </c>
      <c r="W508" s="182">
        <f t="shared" si="113"/>
        <v>0.6</v>
      </c>
      <c r="X508" s="133">
        <f>'INFO Luz del Sur'!N456</f>
        <v>1</v>
      </c>
      <c r="Y508" s="135">
        <f t="shared" ref="Y508:Y571" si="116">W508*X508</f>
        <v>0.6</v>
      </c>
    </row>
    <row r="509" spans="1:25" x14ac:dyDescent="0.25">
      <c r="A509" s="97">
        <f>'INFO Luz del Sur'!A457</f>
        <v>451</v>
      </c>
      <c r="B509" s="98" t="s">
        <v>8151</v>
      </c>
      <c r="C509" s="131" t="str">
        <f>'INFO Luz del Sur'!K457</f>
        <v>Poste</v>
      </c>
      <c r="D509" s="120" t="str">
        <f>'INFO Luz del Sur'!L457</f>
        <v>Concreto</v>
      </c>
      <c r="E509" s="131">
        <f>'INFO Luz del Sur'!J457</f>
        <v>15</v>
      </c>
      <c r="F509" s="131" t="str">
        <f>'INFO Luz del Sur'!H457</f>
        <v>22.9 KV</v>
      </c>
      <c r="G509" s="148" t="str">
        <f t="shared" si="114"/>
        <v>MT/AT</v>
      </c>
      <c r="H509" s="120" t="str">
        <f>'INFO Luz del Sur'!D457</f>
        <v>Ate</v>
      </c>
      <c r="I509" s="120" t="str">
        <f>'INFO Luz del Sur'!C457</f>
        <v>Lima</v>
      </c>
      <c r="J509" s="120" t="str">
        <f>'INFO Luz del Sur'!B457</f>
        <v>Lima</v>
      </c>
      <c r="K509" s="120">
        <f>'INFO Luz del Sur'!E457</f>
        <v>0</v>
      </c>
      <c r="L509" s="132" t="str">
        <f>'INFO Luz del Sur'!M457</f>
        <v>PPC24</v>
      </c>
      <c r="M509" s="120" t="str">
        <f>INDEX(RESUMEN!$D$17:$D$5475, MATCH(L509,RESUMEN!$C$17:$C$5475,0))</f>
        <v>POSTE DE CONCRETO ARMADO DE 15/400/150/375</v>
      </c>
      <c r="N509" s="95">
        <f>INDEX(RESUMEN!$G$17:$G$5475, MATCH(L509,RESUMEN!$C$17:$C$5475,0))</f>
        <v>476.76</v>
      </c>
      <c r="O509" s="133">
        <f t="shared" si="115"/>
        <v>0.84299999999999997</v>
      </c>
      <c r="P509" s="134">
        <f t="shared" si="107"/>
        <v>878.66867999999999</v>
      </c>
      <c r="Q509" s="87">
        <v>0</v>
      </c>
      <c r="R509" s="133">
        <f t="shared" si="108"/>
        <v>0.13400000000000001</v>
      </c>
      <c r="S509" s="88">
        <f t="shared" si="109"/>
        <v>9.8118002600000001</v>
      </c>
      <c r="T509" s="132">
        <f t="shared" si="110"/>
        <v>0.183</v>
      </c>
      <c r="U509" s="135">
        <f t="shared" si="111"/>
        <v>1.7955594475800001</v>
      </c>
      <c r="V509" s="88">
        <f t="shared" si="112"/>
        <v>0.60419904645994038</v>
      </c>
      <c r="W509" s="182">
        <f t="shared" si="113"/>
        <v>0.6</v>
      </c>
      <c r="X509" s="133">
        <f>'INFO Luz del Sur'!N457</f>
        <v>1</v>
      </c>
      <c r="Y509" s="135">
        <f t="shared" si="116"/>
        <v>0.6</v>
      </c>
    </row>
    <row r="510" spans="1:25" x14ac:dyDescent="0.25">
      <c r="A510" s="97">
        <f>'INFO Luz del Sur'!A458</f>
        <v>452</v>
      </c>
      <c r="B510" s="98" t="s">
        <v>8151</v>
      </c>
      <c r="C510" s="131" t="str">
        <f>'INFO Luz del Sur'!K458</f>
        <v>Poste</v>
      </c>
      <c r="D510" s="120" t="str">
        <f>'INFO Luz del Sur'!L458</f>
        <v>Madera</v>
      </c>
      <c r="E510" s="131">
        <f>'INFO Luz del Sur'!J458</f>
        <v>15</v>
      </c>
      <c r="F510" s="131" t="str">
        <f>'INFO Luz del Sur'!H458</f>
        <v>22.9 KV</v>
      </c>
      <c r="G510" s="148" t="str">
        <f t="shared" si="114"/>
        <v>MT/AT</v>
      </c>
      <c r="H510" s="120" t="str">
        <f>'INFO Luz del Sur'!D458</f>
        <v>Ate</v>
      </c>
      <c r="I510" s="120" t="str">
        <f>'INFO Luz del Sur'!C458</f>
        <v>Lima</v>
      </c>
      <c r="J510" s="120" t="str">
        <f>'INFO Luz del Sur'!B458</f>
        <v>Lima</v>
      </c>
      <c r="K510" s="120">
        <f>'INFO Luz del Sur'!E458</f>
        <v>0</v>
      </c>
      <c r="L510" s="132" t="str">
        <f>'INFO Luz del Sur'!M458</f>
        <v>PPM29</v>
      </c>
      <c r="M510" s="120" t="str">
        <f>INDEX(RESUMEN!$D$17:$D$5475, MATCH(L510,RESUMEN!$C$17:$C$5475,0))</f>
        <v>POSTE DE MADERA TRATADA DE 15 mts. CL.7</v>
      </c>
      <c r="N510" s="95">
        <f>INDEX(RESUMEN!$G$17:$G$5475, MATCH(L510,RESUMEN!$C$17:$C$5475,0))</f>
        <v>215.37</v>
      </c>
      <c r="O510" s="133">
        <f t="shared" si="115"/>
        <v>0.84299999999999997</v>
      </c>
      <c r="P510" s="134">
        <f t="shared" si="107"/>
        <v>396.92691000000002</v>
      </c>
      <c r="Q510" s="87">
        <v>0</v>
      </c>
      <c r="R510" s="133">
        <f t="shared" si="108"/>
        <v>0.13400000000000001</v>
      </c>
      <c r="S510" s="88">
        <f t="shared" si="109"/>
        <v>4.4323504950000006</v>
      </c>
      <c r="T510" s="132">
        <f t="shared" si="110"/>
        <v>0.183</v>
      </c>
      <c r="U510" s="135">
        <f t="shared" si="111"/>
        <v>0.81112014058500004</v>
      </c>
      <c r="V510" s="88">
        <f t="shared" si="112"/>
        <v>0.27293889721469367</v>
      </c>
      <c r="W510" s="182">
        <f t="shared" si="113"/>
        <v>0.3</v>
      </c>
      <c r="X510" s="133">
        <f>'INFO Luz del Sur'!N458</f>
        <v>1</v>
      </c>
      <c r="Y510" s="135">
        <f t="shared" si="116"/>
        <v>0.3</v>
      </c>
    </row>
    <row r="511" spans="1:25" x14ac:dyDescent="0.25">
      <c r="A511" s="97">
        <f>'INFO Luz del Sur'!A459</f>
        <v>453</v>
      </c>
      <c r="B511" s="98" t="s">
        <v>8151</v>
      </c>
      <c r="C511" s="131" t="str">
        <f>'INFO Luz del Sur'!K459</f>
        <v>Poste</v>
      </c>
      <c r="D511" s="120" t="str">
        <f>'INFO Luz del Sur'!L459</f>
        <v>Concreto</v>
      </c>
      <c r="E511" s="131">
        <f>'INFO Luz del Sur'!J459</f>
        <v>12</v>
      </c>
      <c r="F511" s="131" t="str">
        <f>'INFO Luz del Sur'!H459</f>
        <v>0.22 KV</v>
      </c>
      <c r="G511" s="148" t="str">
        <f t="shared" si="114"/>
        <v>BT</v>
      </c>
      <c r="H511" s="120" t="str">
        <f>'INFO Luz del Sur'!D459</f>
        <v>Ate</v>
      </c>
      <c r="I511" s="120" t="str">
        <f>'INFO Luz del Sur'!C459</f>
        <v>Lima</v>
      </c>
      <c r="J511" s="120" t="str">
        <f>'INFO Luz del Sur'!B459</f>
        <v>Lima</v>
      </c>
      <c r="K511" s="120">
        <f>'INFO Luz del Sur'!E459</f>
        <v>0</v>
      </c>
      <c r="L511" s="132" t="str">
        <f>'INFO Luz del Sur'!M459</f>
        <v>PPC15</v>
      </c>
      <c r="M511" s="120" t="str">
        <f>INDEX(RESUMEN!$D$17:$D$5475, MATCH(L511,RESUMEN!$C$17:$C$5475,0))</f>
        <v>POSTE DE CONCRETO ARMADO DE 12/200/120/300</v>
      </c>
      <c r="N511" s="95">
        <f>INDEX(RESUMEN!$G$17:$G$5475, MATCH(L511,RESUMEN!$C$17:$C$5475,0))</f>
        <v>230.4</v>
      </c>
      <c r="O511" s="133">
        <f t="shared" si="115"/>
        <v>0.77</v>
      </c>
      <c r="P511" s="134">
        <f t="shared" si="107"/>
        <v>407.80799999999999</v>
      </c>
      <c r="Q511" s="87">
        <v>0</v>
      </c>
      <c r="R511" s="133">
        <f t="shared" si="108"/>
        <v>7.2000000000000008E-2</v>
      </c>
      <c r="S511" s="88">
        <f t="shared" si="109"/>
        <v>2.4468480000000001</v>
      </c>
      <c r="T511" s="132">
        <f t="shared" si="110"/>
        <v>0.2</v>
      </c>
      <c r="U511" s="135">
        <f t="shared" si="111"/>
        <v>0.48936960000000007</v>
      </c>
      <c r="V511" s="88">
        <f t="shared" si="112"/>
        <v>0.16467104226762661</v>
      </c>
      <c r="W511" s="182">
        <f t="shared" si="113"/>
        <v>0.2</v>
      </c>
      <c r="X511" s="133">
        <f>'INFO Luz del Sur'!N459</f>
        <v>1</v>
      </c>
      <c r="Y511" s="135">
        <f t="shared" si="116"/>
        <v>0.2</v>
      </c>
    </row>
    <row r="512" spans="1:25" x14ac:dyDescent="0.25">
      <c r="A512" s="97">
        <f>'INFO Luz del Sur'!A460</f>
        <v>454</v>
      </c>
      <c r="B512" s="98" t="s">
        <v>8151</v>
      </c>
      <c r="C512" s="131" t="str">
        <f>'INFO Luz del Sur'!K460</f>
        <v>Poste</v>
      </c>
      <c r="D512" s="120" t="str">
        <f>'INFO Luz del Sur'!L460</f>
        <v>Concreto</v>
      </c>
      <c r="E512" s="131">
        <f>'INFO Luz del Sur'!J460</f>
        <v>12</v>
      </c>
      <c r="F512" s="131" t="str">
        <f>'INFO Luz del Sur'!H460</f>
        <v>0.22 KV</v>
      </c>
      <c r="G512" s="148" t="str">
        <f t="shared" si="114"/>
        <v>BT</v>
      </c>
      <c r="H512" s="120" t="str">
        <f>'INFO Luz del Sur'!D460</f>
        <v>Ate</v>
      </c>
      <c r="I512" s="120" t="str">
        <f>'INFO Luz del Sur'!C460</f>
        <v>Lima</v>
      </c>
      <c r="J512" s="120" t="str">
        <f>'INFO Luz del Sur'!B460</f>
        <v>Lima</v>
      </c>
      <c r="K512" s="120">
        <f>'INFO Luz del Sur'!E460</f>
        <v>0</v>
      </c>
      <c r="L512" s="132" t="str">
        <f>'INFO Luz del Sur'!M460</f>
        <v>PPC15</v>
      </c>
      <c r="M512" s="120" t="str">
        <f>INDEX(RESUMEN!$D$17:$D$5475, MATCH(L512,RESUMEN!$C$17:$C$5475,0))</f>
        <v>POSTE DE CONCRETO ARMADO DE 12/200/120/300</v>
      </c>
      <c r="N512" s="95">
        <f>INDEX(RESUMEN!$G$17:$G$5475, MATCH(L512,RESUMEN!$C$17:$C$5475,0))</f>
        <v>230.4</v>
      </c>
      <c r="O512" s="133">
        <f t="shared" si="115"/>
        <v>0.77</v>
      </c>
      <c r="P512" s="134">
        <f t="shared" si="107"/>
        <v>407.80799999999999</v>
      </c>
      <c r="Q512" s="87">
        <v>0</v>
      </c>
      <c r="R512" s="133">
        <f t="shared" si="108"/>
        <v>7.2000000000000008E-2</v>
      </c>
      <c r="S512" s="88">
        <f t="shared" si="109"/>
        <v>2.4468480000000001</v>
      </c>
      <c r="T512" s="132">
        <f t="shared" si="110"/>
        <v>0.2</v>
      </c>
      <c r="U512" s="135">
        <f t="shared" si="111"/>
        <v>0.48936960000000007</v>
      </c>
      <c r="V512" s="88">
        <f t="shared" si="112"/>
        <v>0.16467104226762661</v>
      </c>
      <c r="W512" s="182">
        <f t="shared" si="113"/>
        <v>0.2</v>
      </c>
      <c r="X512" s="133">
        <f>'INFO Luz del Sur'!N460</f>
        <v>1</v>
      </c>
      <c r="Y512" s="135">
        <f t="shared" si="116"/>
        <v>0.2</v>
      </c>
    </row>
    <row r="513" spans="1:25" x14ac:dyDescent="0.25">
      <c r="A513" s="97">
        <f>'INFO Luz del Sur'!A461</f>
        <v>455</v>
      </c>
      <c r="B513" s="98" t="s">
        <v>8151</v>
      </c>
      <c r="C513" s="131" t="str">
        <f>'INFO Luz del Sur'!K461</f>
        <v>Poste</v>
      </c>
      <c r="D513" s="120" t="str">
        <f>'INFO Luz del Sur'!L461</f>
        <v>Concreto</v>
      </c>
      <c r="E513" s="131">
        <f>'INFO Luz del Sur'!J461</f>
        <v>12</v>
      </c>
      <c r="F513" s="131" t="str">
        <f>'INFO Luz del Sur'!H461</f>
        <v>0.22 KV</v>
      </c>
      <c r="G513" s="148" t="str">
        <f t="shared" si="114"/>
        <v>BT</v>
      </c>
      <c r="H513" s="120" t="str">
        <f>'INFO Luz del Sur'!D461</f>
        <v>Ate</v>
      </c>
      <c r="I513" s="120" t="str">
        <f>'INFO Luz del Sur'!C461</f>
        <v>Lima</v>
      </c>
      <c r="J513" s="120" t="str">
        <f>'INFO Luz del Sur'!B461</f>
        <v>Lima</v>
      </c>
      <c r="K513" s="120">
        <f>'INFO Luz del Sur'!E461</f>
        <v>0</v>
      </c>
      <c r="L513" s="132" t="str">
        <f>'INFO Luz del Sur'!M461</f>
        <v>PPC15</v>
      </c>
      <c r="M513" s="120" t="str">
        <f>INDEX(RESUMEN!$D$17:$D$5475, MATCH(L513,RESUMEN!$C$17:$C$5475,0))</f>
        <v>POSTE DE CONCRETO ARMADO DE 12/200/120/300</v>
      </c>
      <c r="N513" s="95">
        <f>INDEX(RESUMEN!$G$17:$G$5475, MATCH(L513,RESUMEN!$C$17:$C$5475,0))</f>
        <v>230.4</v>
      </c>
      <c r="O513" s="133">
        <f t="shared" si="115"/>
        <v>0.77</v>
      </c>
      <c r="P513" s="134">
        <f t="shared" si="107"/>
        <v>407.80799999999999</v>
      </c>
      <c r="Q513" s="87">
        <v>0</v>
      </c>
      <c r="R513" s="133">
        <f t="shared" si="108"/>
        <v>7.2000000000000008E-2</v>
      </c>
      <c r="S513" s="88">
        <f t="shared" si="109"/>
        <v>2.4468480000000001</v>
      </c>
      <c r="T513" s="132">
        <f t="shared" si="110"/>
        <v>0.2</v>
      </c>
      <c r="U513" s="135">
        <f t="shared" si="111"/>
        <v>0.48936960000000007</v>
      </c>
      <c r="V513" s="88">
        <f t="shared" si="112"/>
        <v>0.16467104226762661</v>
      </c>
      <c r="W513" s="182">
        <f t="shared" si="113"/>
        <v>0.2</v>
      </c>
      <c r="X513" s="133">
        <f>'INFO Luz del Sur'!N461</f>
        <v>1</v>
      </c>
      <c r="Y513" s="135">
        <f t="shared" si="116"/>
        <v>0.2</v>
      </c>
    </row>
    <row r="514" spans="1:25" x14ac:dyDescent="0.25">
      <c r="A514" s="97">
        <f>'INFO Luz del Sur'!A462</f>
        <v>456</v>
      </c>
      <c r="B514" s="98" t="s">
        <v>8151</v>
      </c>
      <c r="C514" s="131" t="str">
        <f>'INFO Luz del Sur'!K462</f>
        <v>Poste</v>
      </c>
      <c r="D514" s="120" t="str">
        <f>'INFO Luz del Sur'!L462</f>
        <v>Concreto</v>
      </c>
      <c r="E514" s="131">
        <f>'INFO Luz del Sur'!J462</f>
        <v>12</v>
      </c>
      <c r="F514" s="131" t="str">
        <f>'INFO Luz del Sur'!H462</f>
        <v>0.22 KV</v>
      </c>
      <c r="G514" s="148" t="str">
        <f t="shared" si="114"/>
        <v>BT</v>
      </c>
      <c r="H514" s="120" t="str">
        <f>'INFO Luz del Sur'!D462</f>
        <v>Ate</v>
      </c>
      <c r="I514" s="120" t="str">
        <f>'INFO Luz del Sur'!C462</f>
        <v>Lima</v>
      </c>
      <c r="J514" s="120" t="str">
        <f>'INFO Luz del Sur'!B462</f>
        <v>Lima</v>
      </c>
      <c r="K514" s="120">
        <f>'INFO Luz del Sur'!E462</f>
        <v>0</v>
      </c>
      <c r="L514" s="132" t="str">
        <f>'INFO Luz del Sur'!M462</f>
        <v>PPC15</v>
      </c>
      <c r="M514" s="120" t="str">
        <f>INDEX(RESUMEN!$D$17:$D$5475, MATCH(L514,RESUMEN!$C$17:$C$5475,0))</f>
        <v>POSTE DE CONCRETO ARMADO DE 12/200/120/300</v>
      </c>
      <c r="N514" s="95">
        <f>INDEX(RESUMEN!$G$17:$G$5475, MATCH(L514,RESUMEN!$C$17:$C$5475,0))</f>
        <v>230.4</v>
      </c>
      <c r="O514" s="133">
        <f t="shared" si="115"/>
        <v>0.77</v>
      </c>
      <c r="P514" s="134">
        <f t="shared" si="107"/>
        <v>407.80799999999999</v>
      </c>
      <c r="Q514" s="87">
        <v>0</v>
      </c>
      <c r="R514" s="133">
        <f t="shared" si="108"/>
        <v>7.2000000000000008E-2</v>
      </c>
      <c r="S514" s="88">
        <f t="shared" si="109"/>
        <v>2.4468480000000001</v>
      </c>
      <c r="T514" s="132">
        <f t="shared" si="110"/>
        <v>0.2</v>
      </c>
      <c r="U514" s="135">
        <f t="shared" si="111"/>
        <v>0.48936960000000007</v>
      </c>
      <c r="V514" s="88">
        <f t="shared" si="112"/>
        <v>0.16467104226762661</v>
      </c>
      <c r="W514" s="182">
        <f t="shared" si="113"/>
        <v>0.2</v>
      </c>
      <c r="X514" s="133">
        <f>'INFO Luz del Sur'!N462</f>
        <v>1</v>
      </c>
      <c r="Y514" s="135">
        <f t="shared" si="116"/>
        <v>0.2</v>
      </c>
    </row>
    <row r="515" spans="1:25" x14ac:dyDescent="0.25">
      <c r="A515" s="97">
        <f>'INFO Luz del Sur'!A463</f>
        <v>457</v>
      </c>
      <c r="B515" s="98" t="s">
        <v>8151</v>
      </c>
      <c r="C515" s="131" t="str">
        <f>'INFO Luz del Sur'!K463</f>
        <v>Poste</v>
      </c>
      <c r="D515" s="120" t="str">
        <f>'INFO Luz del Sur'!L463</f>
        <v>Concreto</v>
      </c>
      <c r="E515" s="131">
        <f>'INFO Luz del Sur'!J463</f>
        <v>12</v>
      </c>
      <c r="F515" s="131" t="str">
        <f>'INFO Luz del Sur'!H463</f>
        <v>0.22 KV</v>
      </c>
      <c r="G515" s="148" t="str">
        <f t="shared" si="114"/>
        <v>BT</v>
      </c>
      <c r="H515" s="120" t="str">
        <f>'INFO Luz del Sur'!D463</f>
        <v>Ate</v>
      </c>
      <c r="I515" s="120" t="str">
        <f>'INFO Luz del Sur'!C463</f>
        <v>Lima</v>
      </c>
      <c r="J515" s="120" t="str">
        <f>'INFO Luz del Sur'!B463</f>
        <v>Lima</v>
      </c>
      <c r="K515" s="120">
        <f>'INFO Luz del Sur'!E463</f>
        <v>0</v>
      </c>
      <c r="L515" s="132" t="str">
        <f>'INFO Luz del Sur'!M463</f>
        <v>PPC15</v>
      </c>
      <c r="M515" s="120" t="str">
        <f>INDEX(RESUMEN!$D$17:$D$5475, MATCH(L515,RESUMEN!$C$17:$C$5475,0))</f>
        <v>POSTE DE CONCRETO ARMADO DE 12/200/120/300</v>
      </c>
      <c r="N515" s="95">
        <f>INDEX(RESUMEN!$G$17:$G$5475, MATCH(L515,RESUMEN!$C$17:$C$5475,0))</f>
        <v>230.4</v>
      </c>
      <c r="O515" s="133">
        <f t="shared" si="115"/>
        <v>0.77</v>
      </c>
      <c r="P515" s="134">
        <f t="shared" si="107"/>
        <v>407.80799999999999</v>
      </c>
      <c r="Q515" s="87">
        <v>0</v>
      </c>
      <c r="R515" s="133">
        <f t="shared" si="108"/>
        <v>7.2000000000000008E-2</v>
      </c>
      <c r="S515" s="88">
        <f t="shared" si="109"/>
        <v>2.4468480000000001</v>
      </c>
      <c r="T515" s="132">
        <f t="shared" si="110"/>
        <v>0.2</v>
      </c>
      <c r="U515" s="135">
        <f t="shared" si="111"/>
        <v>0.48936960000000007</v>
      </c>
      <c r="V515" s="88">
        <f t="shared" si="112"/>
        <v>0.16467104226762661</v>
      </c>
      <c r="W515" s="182">
        <f t="shared" si="113"/>
        <v>0.2</v>
      </c>
      <c r="X515" s="133">
        <f>'INFO Luz del Sur'!N463</f>
        <v>1</v>
      </c>
      <c r="Y515" s="135">
        <f t="shared" si="116"/>
        <v>0.2</v>
      </c>
    </row>
    <row r="516" spans="1:25" x14ac:dyDescent="0.25">
      <c r="A516" s="97">
        <f>'INFO Luz del Sur'!A464</f>
        <v>458</v>
      </c>
      <c r="B516" s="98" t="s">
        <v>8151</v>
      </c>
      <c r="C516" s="131" t="str">
        <f>'INFO Luz del Sur'!K464</f>
        <v>Poste</v>
      </c>
      <c r="D516" s="120" t="str">
        <f>'INFO Luz del Sur'!L464</f>
        <v>Concreto</v>
      </c>
      <c r="E516" s="131">
        <f>'INFO Luz del Sur'!J464</f>
        <v>12</v>
      </c>
      <c r="F516" s="131" t="str">
        <f>'INFO Luz del Sur'!H464</f>
        <v>0.22 KV</v>
      </c>
      <c r="G516" s="148" t="str">
        <f t="shared" si="114"/>
        <v>BT</v>
      </c>
      <c r="H516" s="120" t="str">
        <f>'INFO Luz del Sur'!D464</f>
        <v>Ate</v>
      </c>
      <c r="I516" s="120" t="str">
        <f>'INFO Luz del Sur'!C464</f>
        <v>Lima</v>
      </c>
      <c r="J516" s="120" t="str">
        <f>'INFO Luz del Sur'!B464</f>
        <v>Lima</v>
      </c>
      <c r="K516" s="120">
        <f>'INFO Luz del Sur'!E464</f>
        <v>0</v>
      </c>
      <c r="L516" s="132" t="str">
        <f>'INFO Luz del Sur'!M464</f>
        <v>PPC15</v>
      </c>
      <c r="M516" s="120" t="str">
        <f>INDEX(RESUMEN!$D$17:$D$5475, MATCH(L516,RESUMEN!$C$17:$C$5475,0))</f>
        <v>POSTE DE CONCRETO ARMADO DE 12/200/120/300</v>
      </c>
      <c r="N516" s="95">
        <f>INDEX(RESUMEN!$G$17:$G$5475, MATCH(L516,RESUMEN!$C$17:$C$5475,0))</f>
        <v>230.4</v>
      </c>
      <c r="O516" s="133">
        <f t="shared" si="115"/>
        <v>0.77</v>
      </c>
      <c r="P516" s="134">
        <f t="shared" si="107"/>
        <v>407.80799999999999</v>
      </c>
      <c r="Q516" s="87">
        <v>0</v>
      </c>
      <c r="R516" s="133">
        <f t="shared" si="108"/>
        <v>7.2000000000000008E-2</v>
      </c>
      <c r="S516" s="88">
        <f t="shared" si="109"/>
        <v>2.4468480000000001</v>
      </c>
      <c r="T516" s="132">
        <f t="shared" si="110"/>
        <v>0.2</v>
      </c>
      <c r="U516" s="135">
        <f t="shared" si="111"/>
        <v>0.48936960000000007</v>
      </c>
      <c r="V516" s="88">
        <f t="shared" si="112"/>
        <v>0.16467104226762661</v>
      </c>
      <c r="W516" s="182">
        <f t="shared" si="113"/>
        <v>0.2</v>
      </c>
      <c r="X516" s="133">
        <f>'INFO Luz del Sur'!N464</f>
        <v>1</v>
      </c>
      <c r="Y516" s="135">
        <f t="shared" si="116"/>
        <v>0.2</v>
      </c>
    </row>
    <row r="517" spans="1:25" x14ac:dyDescent="0.25">
      <c r="A517" s="97">
        <f>'INFO Luz del Sur'!A465</f>
        <v>459</v>
      </c>
      <c r="B517" s="98" t="s">
        <v>8151</v>
      </c>
      <c r="C517" s="131" t="str">
        <f>'INFO Luz del Sur'!K465</f>
        <v>Poste</v>
      </c>
      <c r="D517" s="120" t="str">
        <f>'INFO Luz del Sur'!L465</f>
        <v>Concreto</v>
      </c>
      <c r="E517" s="131">
        <f>'INFO Luz del Sur'!J465</f>
        <v>12</v>
      </c>
      <c r="F517" s="131" t="str">
        <f>'INFO Luz del Sur'!H465</f>
        <v>0.22 KV</v>
      </c>
      <c r="G517" s="148" t="str">
        <f t="shared" si="114"/>
        <v>BT</v>
      </c>
      <c r="H517" s="120" t="str">
        <f>'INFO Luz del Sur'!D465</f>
        <v>Ate</v>
      </c>
      <c r="I517" s="120" t="str">
        <f>'INFO Luz del Sur'!C465</f>
        <v>Lima</v>
      </c>
      <c r="J517" s="120" t="str">
        <f>'INFO Luz del Sur'!B465</f>
        <v>Lima</v>
      </c>
      <c r="K517" s="120">
        <f>'INFO Luz del Sur'!E465</f>
        <v>0</v>
      </c>
      <c r="L517" s="132" t="str">
        <f>'INFO Luz del Sur'!M465</f>
        <v>PPC15</v>
      </c>
      <c r="M517" s="120" t="str">
        <f>INDEX(RESUMEN!$D$17:$D$5475, MATCH(L517,RESUMEN!$C$17:$C$5475,0))</f>
        <v>POSTE DE CONCRETO ARMADO DE 12/200/120/300</v>
      </c>
      <c r="N517" s="95">
        <f>INDEX(RESUMEN!$G$17:$G$5475, MATCH(L517,RESUMEN!$C$17:$C$5475,0))</f>
        <v>230.4</v>
      </c>
      <c r="O517" s="133">
        <f t="shared" si="115"/>
        <v>0.77</v>
      </c>
      <c r="P517" s="134">
        <f t="shared" si="107"/>
        <v>407.80799999999999</v>
      </c>
      <c r="Q517" s="87">
        <v>0</v>
      </c>
      <c r="R517" s="133">
        <f t="shared" si="108"/>
        <v>7.2000000000000008E-2</v>
      </c>
      <c r="S517" s="88">
        <f t="shared" si="109"/>
        <v>2.4468480000000001</v>
      </c>
      <c r="T517" s="132">
        <f t="shared" si="110"/>
        <v>0.2</v>
      </c>
      <c r="U517" s="135">
        <f t="shared" si="111"/>
        <v>0.48936960000000007</v>
      </c>
      <c r="V517" s="88">
        <f t="shared" si="112"/>
        <v>0.16467104226762661</v>
      </c>
      <c r="W517" s="182">
        <f t="shared" si="113"/>
        <v>0.2</v>
      </c>
      <c r="X517" s="133">
        <f>'INFO Luz del Sur'!N465</f>
        <v>1</v>
      </c>
      <c r="Y517" s="135">
        <f t="shared" si="116"/>
        <v>0.2</v>
      </c>
    </row>
    <row r="518" spans="1:25" x14ac:dyDescent="0.25">
      <c r="A518" s="97">
        <f>'INFO Luz del Sur'!A466</f>
        <v>460</v>
      </c>
      <c r="B518" s="98" t="s">
        <v>8151</v>
      </c>
      <c r="C518" s="131" t="str">
        <f>'INFO Luz del Sur'!K466</f>
        <v>Poste</v>
      </c>
      <c r="D518" s="120" t="str">
        <f>'INFO Luz del Sur'!L466</f>
        <v>Concreto</v>
      </c>
      <c r="E518" s="131">
        <f>'INFO Luz del Sur'!J466</f>
        <v>12</v>
      </c>
      <c r="F518" s="131" t="str">
        <f>'INFO Luz del Sur'!H466</f>
        <v>0.22 KV</v>
      </c>
      <c r="G518" s="148" t="str">
        <f t="shared" si="114"/>
        <v>BT</v>
      </c>
      <c r="H518" s="120" t="str">
        <f>'INFO Luz del Sur'!D466</f>
        <v>Ate</v>
      </c>
      <c r="I518" s="120" t="str">
        <f>'INFO Luz del Sur'!C466</f>
        <v>Lima</v>
      </c>
      <c r="J518" s="120" t="str">
        <f>'INFO Luz del Sur'!B466</f>
        <v>Lima</v>
      </c>
      <c r="K518" s="120">
        <f>'INFO Luz del Sur'!E466</f>
        <v>0</v>
      </c>
      <c r="L518" s="132" t="str">
        <f>'INFO Luz del Sur'!M466</f>
        <v>PPC15</v>
      </c>
      <c r="M518" s="120" t="str">
        <f>INDEX(RESUMEN!$D$17:$D$5475, MATCH(L518,RESUMEN!$C$17:$C$5475,0))</f>
        <v>POSTE DE CONCRETO ARMADO DE 12/200/120/300</v>
      </c>
      <c r="N518" s="95">
        <f>INDEX(RESUMEN!$G$17:$G$5475, MATCH(L518,RESUMEN!$C$17:$C$5475,0))</f>
        <v>230.4</v>
      </c>
      <c r="O518" s="133">
        <f t="shared" si="115"/>
        <v>0.77</v>
      </c>
      <c r="P518" s="134">
        <f t="shared" si="107"/>
        <v>407.80799999999999</v>
      </c>
      <c r="Q518" s="87">
        <v>0</v>
      </c>
      <c r="R518" s="133">
        <f t="shared" si="108"/>
        <v>7.2000000000000008E-2</v>
      </c>
      <c r="S518" s="88">
        <f t="shared" si="109"/>
        <v>2.4468480000000001</v>
      </c>
      <c r="T518" s="132">
        <f t="shared" si="110"/>
        <v>0.2</v>
      </c>
      <c r="U518" s="135">
        <f t="shared" si="111"/>
        <v>0.48936960000000007</v>
      </c>
      <c r="V518" s="88">
        <f t="shared" si="112"/>
        <v>0.16467104226762661</v>
      </c>
      <c r="W518" s="182">
        <f t="shared" si="113"/>
        <v>0.2</v>
      </c>
      <c r="X518" s="133">
        <f>'INFO Luz del Sur'!N466</f>
        <v>1</v>
      </c>
      <c r="Y518" s="135">
        <f t="shared" si="116"/>
        <v>0.2</v>
      </c>
    </row>
    <row r="519" spans="1:25" x14ac:dyDescent="0.25">
      <c r="A519" s="97">
        <f>'INFO Luz del Sur'!A467</f>
        <v>461</v>
      </c>
      <c r="B519" s="98" t="s">
        <v>8151</v>
      </c>
      <c r="C519" s="131" t="str">
        <f>'INFO Luz del Sur'!K467</f>
        <v>Poste</v>
      </c>
      <c r="D519" s="120" t="str">
        <f>'INFO Luz del Sur'!L467</f>
        <v>Concreto</v>
      </c>
      <c r="E519" s="131">
        <f>'INFO Luz del Sur'!J467</f>
        <v>12</v>
      </c>
      <c r="F519" s="131" t="str">
        <f>'INFO Luz del Sur'!H467</f>
        <v>0.22 KV</v>
      </c>
      <c r="G519" s="148" t="str">
        <f t="shared" si="114"/>
        <v>BT</v>
      </c>
      <c r="H519" s="120" t="str">
        <f>'INFO Luz del Sur'!D467</f>
        <v>Ate</v>
      </c>
      <c r="I519" s="120" t="str">
        <f>'INFO Luz del Sur'!C467</f>
        <v>Lima</v>
      </c>
      <c r="J519" s="120" t="str">
        <f>'INFO Luz del Sur'!B467</f>
        <v>Lima</v>
      </c>
      <c r="K519" s="120">
        <f>'INFO Luz del Sur'!E467</f>
        <v>0</v>
      </c>
      <c r="L519" s="132" t="str">
        <f>'INFO Luz del Sur'!M467</f>
        <v>PPC15</v>
      </c>
      <c r="M519" s="120" t="str">
        <f>INDEX(RESUMEN!$D$17:$D$5475, MATCH(L519,RESUMEN!$C$17:$C$5475,0))</f>
        <v>POSTE DE CONCRETO ARMADO DE 12/200/120/300</v>
      </c>
      <c r="N519" s="95">
        <f>INDEX(RESUMEN!$G$17:$G$5475, MATCH(L519,RESUMEN!$C$17:$C$5475,0))</f>
        <v>230.4</v>
      </c>
      <c r="O519" s="133">
        <f t="shared" si="115"/>
        <v>0.77</v>
      </c>
      <c r="P519" s="134">
        <f t="shared" si="107"/>
        <v>407.80799999999999</v>
      </c>
      <c r="Q519" s="87">
        <v>0</v>
      </c>
      <c r="R519" s="133">
        <f t="shared" si="108"/>
        <v>7.2000000000000008E-2</v>
      </c>
      <c r="S519" s="88">
        <f t="shared" si="109"/>
        <v>2.4468480000000001</v>
      </c>
      <c r="T519" s="132">
        <f t="shared" si="110"/>
        <v>0.2</v>
      </c>
      <c r="U519" s="135">
        <f t="shared" si="111"/>
        <v>0.48936960000000007</v>
      </c>
      <c r="V519" s="88">
        <f t="shared" si="112"/>
        <v>0.16467104226762661</v>
      </c>
      <c r="W519" s="182">
        <f t="shared" si="113"/>
        <v>0.2</v>
      </c>
      <c r="X519" s="133">
        <f>'INFO Luz del Sur'!N467</f>
        <v>1</v>
      </c>
      <c r="Y519" s="135">
        <f t="shared" si="116"/>
        <v>0.2</v>
      </c>
    </row>
    <row r="520" spans="1:25" x14ac:dyDescent="0.25">
      <c r="A520" s="97">
        <f>'INFO Luz del Sur'!A468</f>
        <v>462</v>
      </c>
      <c r="B520" s="98" t="s">
        <v>8151</v>
      </c>
      <c r="C520" s="131" t="str">
        <f>'INFO Luz del Sur'!K468</f>
        <v>Poste</v>
      </c>
      <c r="D520" s="120" t="str">
        <f>'INFO Luz del Sur'!L468</f>
        <v>Concreto</v>
      </c>
      <c r="E520" s="131">
        <f>'INFO Luz del Sur'!J468</f>
        <v>12</v>
      </c>
      <c r="F520" s="131" t="str">
        <f>'INFO Luz del Sur'!H468</f>
        <v>0.22 KV</v>
      </c>
      <c r="G520" s="148" t="str">
        <f t="shared" si="114"/>
        <v>BT</v>
      </c>
      <c r="H520" s="120" t="str">
        <f>'INFO Luz del Sur'!D468</f>
        <v>Ate</v>
      </c>
      <c r="I520" s="120" t="str">
        <f>'INFO Luz del Sur'!C468</f>
        <v>Lima</v>
      </c>
      <c r="J520" s="120" t="str">
        <f>'INFO Luz del Sur'!B468</f>
        <v>Lima</v>
      </c>
      <c r="K520" s="120">
        <f>'INFO Luz del Sur'!E468</f>
        <v>0</v>
      </c>
      <c r="L520" s="132" t="str">
        <f>'INFO Luz del Sur'!M468</f>
        <v>PPC15</v>
      </c>
      <c r="M520" s="120" t="str">
        <f>INDEX(RESUMEN!$D$17:$D$5475, MATCH(L520,RESUMEN!$C$17:$C$5475,0))</f>
        <v>POSTE DE CONCRETO ARMADO DE 12/200/120/300</v>
      </c>
      <c r="N520" s="95">
        <f>INDEX(RESUMEN!$G$17:$G$5475, MATCH(L520,RESUMEN!$C$17:$C$5475,0))</f>
        <v>230.4</v>
      </c>
      <c r="O520" s="133">
        <f t="shared" si="115"/>
        <v>0.77</v>
      </c>
      <c r="P520" s="134">
        <f t="shared" si="107"/>
        <v>407.80799999999999</v>
      </c>
      <c r="Q520" s="87">
        <v>0</v>
      </c>
      <c r="R520" s="133">
        <f t="shared" si="108"/>
        <v>7.2000000000000008E-2</v>
      </c>
      <c r="S520" s="88">
        <f t="shared" si="109"/>
        <v>2.4468480000000001</v>
      </c>
      <c r="T520" s="132">
        <f t="shared" si="110"/>
        <v>0.2</v>
      </c>
      <c r="U520" s="135">
        <f t="shared" si="111"/>
        <v>0.48936960000000007</v>
      </c>
      <c r="V520" s="88">
        <f t="shared" si="112"/>
        <v>0.16467104226762661</v>
      </c>
      <c r="W520" s="182">
        <f t="shared" si="113"/>
        <v>0.2</v>
      </c>
      <c r="X520" s="133">
        <f>'INFO Luz del Sur'!N468</f>
        <v>1</v>
      </c>
      <c r="Y520" s="135">
        <f t="shared" si="116"/>
        <v>0.2</v>
      </c>
    </row>
    <row r="521" spans="1:25" x14ac:dyDescent="0.25">
      <c r="A521" s="97">
        <f>'INFO Luz del Sur'!A469</f>
        <v>463</v>
      </c>
      <c r="B521" s="98" t="s">
        <v>8151</v>
      </c>
      <c r="C521" s="131" t="str">
        <f>'INFO Luz del Sur'!K469</f>
        <v>Poste</v>
      </c>
      <c r="D521" s="120" t="str">
        <f>'INFO Luz del Sur'!L469</f>
        <v>Concreto</v>
      </c>
      <c r="E521" s="131">
        <f>'INFO Luz del Sur'!J469</f>
        <v>13</v>
      </c>
      <c r="F521" s="131" t="str">
        <f>'INFO Luz del Sur'!H469</f>
        <v>0.22 KV</v>
      </c>
      <c r="G521" s="148" t="str">
        <f t="shared" si="114"/>
        <v>BT</v>
      </c>
      <c r="H521" s="120" t="str">
        <f>'INFO Luz del Sur'!D469</f>
        <v>Ate</v>
      </c>
      <c r="I521" s="120" t="str">
        <f>'INFO Luz del Sur'!C469</f>
        <v>Lima</v>
      </c>
      <c r="J521" s="120" t="str">
        <f>'INFO Luz del Sur'!B469</f>
        <v>Lima</v>
      </c>
      <c r="K521" s="120">
        <f>'INFO Luz del Sur'!E469</f>
        <v>0</v>
      </c>
      <c r="L521" s="132" t="str">
        <f>'INFO Luz del Sur'!M469</f>
        <v>PPC43</v>
      </c>
      <c r="M521" s="120" t="str">
        <f>INDEX(RESUMEN!$D$17:$D$5475, MATCH(L521,RESUMEN!$C$17:$C$5475,0))</f>
        <v>POSTE DE CONCRETO ARMADO PARA A. P. 13/200/140/335</v>
      </c>
      <c r="N521" s="95">
        <f>INDEX(RESUMEN!$G$17:$G$5475, MATCH(L521,RESUMEN!$C$17:$C$5475,0))</f>
        <v>255.39</v>
      </c>
      <c r="O521" s="133">
        <f t="shared" si="115"/>
        <v>0.77</v>
      </c>
      <c r="P521" s="134">
        <f t="shared" si="107"/>
        <v>452.0403</v>
      </c>
      <c r="Q521" s="87">
        <v>0</v>
      </c>
      <c r="R521" s="133">
        <f t="shared" si="108"/>
        <v>7.2000000000000008E-2</v>
      </c>
      <c r="S521" s="88">
        <f t="shared" si="109"/>
        <v>2.7122418000000006</v>
      </c>
      <c r="T521" s="132">
        <f t="shared" si="110"/>
        <v>0.2</v>
      </c>
      <c r="U521" s="135">
        <f t="shared" si="111"/>
        <v>0.54244836000000018</v>
      </c>
      <c r="V521" s="88">
        <f t="shared" si="112"/>
        <v>0.18253184672191478</v>
      </c>
      <c r="W521" s="182">
        <f t="shared" si="113"/>
        <v>0.2</v>
      </c>
      <c r="X521" s="133">
        <f>'INFO Luz del Sur'!N469</f>
        <v>1</v>
      </c>
      <c r="Y521" s="135">
        <f t="shared" si="116"/>
        <v>0.2</v>
      </c>
    </row>
    <row r="522" spans="1:25" x14ac:dyDescent="0.25">
      <c r="A522" s="97">
        <f>'INFO Luz del Sur'!A470</f>
        <v>464</v>
      </c>
      <c r="B522" s="98" t="s">
        <v>8151</v>
      </c>
      <c r="C522" s="131" t="str">
        <f>'INFO Luz del Sur'!K470</f>
        <v>Poste</v>
      </c>
      <c r="D522" s="120" t="str">
        <f>'INFO Luz del Sur'!L470</f>
        <v>Concreto</v>
      </c>
      <c r="E522" s="131">
        <f>'INFO Luz del Sur'!J470</f>
        <v>13</v>
      </c>
      <c r="F522" s="131" t="str">
        <f>'INFO Luz del Sur'!H470</f>
        <v>0.22 KV</v>
      </c>
      <c r="G522" s="148" t="str">
        <f t="shared" si="114"/>
        <v>BT</v>
      </c>
      <c r="H522" s="120" t="str">
        <f>'INFO Luz del Sur'!D470</f>
        <v>Ate</v>
      </c>
      <c r="I522" s="120" t="str">
        <f>'INFO Luz del Sur'!C470</f>
        <v>Lima</v>
      </c>
      <c r="J522" s="120" t="str">
        <f>'INFO Luz del Sur'!B470</f>
        <v>Lima</v>
      </c>
      <c r="K522" s="120">
        <f>'INFO Luz del Sur'!E470</f>
        <v>0</v>
      </c>
      <c r="L522" s="132" t="str">
        <f>'INFO Luz del Sur'!M470</f>
        <v>PPC43</v>
      </c>
      <c r="M522" s="120" t="str">
        <f>INDEX(RESUMEN!$D$17:$D$5475, MATCH(L522,RESUMEN!$C$17:$C$5475,0))</f>
        <v>POSTE DE CONCRETO ARMADO PARA A. P. 13/200/140/335</v>
      </c>
      <c r="N522" s="95">
        <f>INDEX(RESUMEN!$G$17:$G$5475, MATCH(L522,RESUMEN!$C$17:$C$5475,0))</f>
        <v>255.39</v>
      </c>
      <c r="O522" s="133">
        <f t="shared" si="115"/>
        <v>0.77</v>
      </c>
      <c r="P522" s="134">
        <f t="shared" ref="P522:P585" si="117">N522*(O522+1)</f>
        <v>452.0403</v>
      </c>
      <c r="Q522" s="87">
        <v>0</v>
      </c>
      <c r="R522" s="133">
        <f t="shared" si="108"/>
        <v>7.2000000000000008E-2</v>
      </c>
      <c r="S522" s="88">
        <f t="shared" si="109"/>
        <v>2.7122418000000006</v>
      </c>
      <c r="T522" s="132">
        <f t="shared" si="110"/>
        <v>0.2</v>
      </c>
      <c r="U522" s="135">
        <f t="shared" si="111"/>
        <v>0.54244836000000018</v>
      </c>
      <c r="V522" s="88">
        <f t="shared" si="112"/>
        <v>0.18253184672191478</v>
      </c>
      <c r="W522" s="182">
        <f t="shared" si="113"/>
        <v>0.2</v>
      </c>
      <c r="X522" s="133">
        <f>'INFO Luz del Sur'!N470</f>
        <v>1</v>
      </c>
      <c r="Y522" s="135">
        <f t="shared" si="116"/>
        <v>0.2</v>
      </c>
    </row>
    <row r="523" spans="1:25" x14ac:dyDescent="0.25">
      <c r="A523" s="97">
        <f>'INFO Luz del Sur'!A471</f>
        <v>465</v>
      </c>
      <c r="B523" s="98" t="s">
        <v>8151</v>
      </c>
      <c r="C523" s="131" t="str">
        <f>'INFO Luz del Sur'!K471</f>
        <v>Poste</v>
      </c>
      <c r="D523" s="120" t="str">
        <f>'INFO Luz del Sur'!L471</f>
        <v>Concreto</v>
      </c>
      <c r="E523" s="131">
        <f>'INFO Luz del Sur'!J471</f>
        <v>12</v>
      </c>
      <c r="F523" s="131" t="str">
        <f>'INFO Luz del Sur'!H471</f>
        <v>0.22 KV</v>
      </c>
      <c r="G523" s="148" t="str">
        <f t="shared" si="114"/>
        <v>BT</v>
      </c>
      <c r="H523" s="120" t="str">
        <f>'INFO Luz del Sur'!D471</f>
        <v>Ate</v>
      </c>
      <c r="I523" s="120" t="str">
        <f>'INFO Luz del Sur'!C471</f>
        <v>Lima</v>
      </c>
      <c r="J523" s="120" t="str">
        <f>'INFO Luz del Sur'!B471</f>
        <v>Lima</v>
      </c>
      <c r="K523" s="120">
        <f>'INFO Luz del Sur'!E471</f>
        <v>0</v>
      </c>
      <c r="L523" s="132" t="str">
        <f>'INFO Luz del Sur'!M471</f>
        <v>PPC15</v>
      </c>
      <c r="M523" s="120" t="str">
        <f>INDEX(RESUMEN!$D$17:$D$5475, MATCH(L523,RESUMEN!$C$17:$C$5475,0))</f>
        <v>POSTE DE CONCRETO ARMADO DE 12/200/120/300</v>
      </c>
      <c r="N523" s="95">
        <f>INDEX(RESUMEN!$G$17:$G$5475, MATCH(L523,RESUMEN!$C$17:$C$5475,0))</f>
        <v>230.4</v>
      </c>
      <c r="O523" s="133">
        <f t="shared" si="115"/>
        <v>0.77</v>
      </c>
      <c r="P523" s="134">
        <f t="shared" si="117"/>
        <v>407.80799999999999</v>
      </c>
      <c r="Q523" s="87">
        <v>0</v>
      </c>
      <c r="R523" s="133">
        <f t="shared" ref="R523:R586" si="118">IF(G523="BT", ($R$2), ($R$3))</f>
        <v>7.2000000000000008E-2</v>
      </c>
      <c r="S523" s="88">
        <f t="shared" ref="S523:S586" si="119">(P523*R523)/12</f>
        <v>2.4468480000000001</v>
      </c>
      <c r="T523" s="132">
        <f t="shared" ref="T523:T586" si="120">IF(G523="BT", ($T$2), ($T$3))</f>
        <v>0.2</v>
      </c>
      <c r="U523" s="135">
        <f t="shared" ref="U523:U586" si="121">S523*T523</f>
        <v>0.48936960000000007</v>
      </c>
      <c r="V523" s="88">
        <f t="shared" ref="V523:V586" si="122">(U523*(1/3)*(1+$X$2))+Q523</f>
        <v>0.16467104226762661</v>
      </c>
      <c r="W523" s="182">
        <f t="shared" ref="W523:W586" si="123">ROUND(V523,1)</f>
        <v>0.2</v>
      </c>
      <c r="X523" s="133">
        <f>'INFO Luz del Sur'!N471</f>
        <v>1</v>
      </c>
      <c r="Y523" s="135">
        <f t="shared" si="116"/>
        <v>0.2</v>
      </c>
    </row>
    <row r="524" spans="1:25" x14ac:dyDescent="0.25">
      <c r="A524" s="97">
        <f>'INFO Luz del Sur'!A472</f>
        <v>466</v>
      </c>
      <c r="B524" s="98" t="s">
        <v>8151</v>
      </c>
      <c r="C524" s="131" t="str">
        <f>'INFO Luz del Sur'!K472</f>
        <v>Poste</v>
      </c>
      <c r="D524" s="120" t="str">
        <f>'INFO Luz del Sur'!L472</f>
        <v>Concreto</v>
      </c>
      <c r="E524" s="131">
        <f>'INFO Luz del Sur'!J472</f>
        <v>12</v>
      </c>
      <c r="F524" s="131" t="str">
        <f>'INFO Luz del Sur'!H472</f>
        <v>0.22 KV</v>
      </c>
      <c r="G524" s="148" t="str">
        <f t="shared" si="114"/>
        <v>BT</v>
      </c>
      <c r="H524" s="120" t="str">
        <f>'INFO Luz del Sur'!D472</f>
        <v>Ate</v>
      </c>
      <c r="I524" s="120" t="str">
        <f>'INFO Luz del Sur'!C472</f>
        <v>Lima</v>
      </c>
      <c r="J524" s="120" t="str">
        <f>'INFO Luz del Sur'!B472</f>
        <v>Lima</v>
      </c>
      <c r="K524" s="120">
        <f>'INFO Luz del Sur'!E472</f>
        <v>0</v>
      </c>
      <c r="L524" s="132" t="str">
        <f>'INFO Luz del Sur'!M472</f>
        <v>PPC15</v>
      </c>
      <c r="M524" s="120" t="str">
        <f>INDEX(RESUMEN!$D$17:$D$5475, MATCH(L524,RESUMEN!$C$17:$C$5475,0))</f>
        <v>POSTE DE CONCRETO ARMADO DE 12/200/120/300</v>
      </c>
      <c r="N524" s="95">
        <f>INDEX(RESUMEN!$G$17:$G$5475, MATCH(L524,RESUMEN!$C$17:$C$5475,0))</f>
        <v>230.4</v>
      </c>
      <c r="O524" s="133">
        <f t="shared" si="115"/>
        <v>0.77</v>
      </c>
      <c r="P524" s="134">
        <f t="shared" si="117"/>
        <v>407.80799999999999</v>
      </c>
      <c r="Q524" s="87">
        <v>0</v>
      </c>
      <c r="R524" s="133">
        <f t="shared" si="118"/>
        <v>7.2000000000000008E-2</v>
      </c>
      <c r="S524" s="88">
        <f t="shared" si="119"/>
        <v>2.4468480000000001</v>
      </c>
      <c r="T524" s="132">
        <f t="shared" si="120"/>
        <v>0.2</v>
      </c>
      <c r="U524" s="135">
        <f t="shared" si="121"/>
        <v>0.48936960000000007</v>
      </c>
      <c r="V524" s="88">
        <f t="shared" si="122"/>
        <v>0.16467104226762661</v>
      </c>
      <c r="W524" s="182">
        <f t="shared" si="123"/>
        <v>0.2</v>
      </c>
      <c r="X524" s="133">
        <f>'INFO Luz del Sur'!N472</f>
        <v>1</v>
      </c>
      <c r="Y524" s="135">
        <f t="shared" si="116"/>
        <v>0.2</v>
      </c>
    </row>
    <row r="525" spans="1:25" x14ac:dyDescent="0.25">
      <c r="A525" s="97">
        <f>'INFO Luz del Sur'!A473</f>
        <v>467</v>
      </c>
      <c r="B525" s="98" t="s">
        <v>8151</v>
      </c>
      <c r="C525" s="131" t="str">
        <f>'INFO Luz del Sur'!K473</f>
        <v>Poste</v>
      </c>
      <c r="D525" s="120" t="str">
        <f>'INFO Luz del Sur'!L473</f>
        <v>Concreto</v>
      </c>
      <c r="E525" s="131">
        <f>'INFO Luz del Sur'!J473</f>
        <v>12</v>
      </c>
      <c r="F525" s="131" t="str">
        <f>'INFO Luz del Sur'!H473</f>
        <v>0.22 KV</v>
      </c>
      <c r="G525" s="148" t="str">
        <f t="shared" si="114"/>
        <v>BT</v>
      </c>
      <c r="H525" s="120" t="str">
        <f>'INFO Luz del Sur'!D473</f>
        <v>Ate</v>
      </c>
      <c r="I525" s="120" t="str">
        <f>'INFO Luz del Sur'!C473</f>
        <v>Lima</v>
      </c>
      <c r="J525" s="120" t="str">
        <f>'INFO Luz del Sur'!B473</f>
        <v>Lima</v>
      </c>
      <c r="K525" s="120">
        <f>'INFO Luz del Sur'!E473</f>
        <v>0</v>
      </c>
      <c r="L525" s="132" t="str">
        <f>'INFO Luz del Sur'!M473</f>
        <v>PPC15</v>
      </c>
      <c r="M525" s="120" t="str">
        <f>INDEX(RESUMEN!$D$17:$D$5475, MATCH(L525,RESUMEN!$C$17:$C$5475,0))</f>
        <v>POSTE DE CONCRETO ARMADO DE 12/200/120/300</v>
      </c>
      <c r="N525" s="95">
        <f>INDEX(RESUMEN!$G$17:$G$5475, MATCH(L525,RESUMEN!$C$17:$C$5475,0))</f>
        <v>230.4</v>
      </c>
      <c r="O525" s="133">
        <f t="shared" si="115"/>
        <v>0.77</v>
      </c>
      <c r="P525" s="134">
        <f t="shared" si="117"/>
        <v>407.80799999999999</v>
      </c>
      <c r="Q525" s="87">
        <v>0</v>
      </c>
      <c r="R525" s="133">
        <f t="shared" si="118"/>
        <v>7.2000000000000008E-2</v>
      </c>
      <c r="S525" s="88">
        <f t="shared" si="119"/>
        <v>2.4468480000000001</v>
      </c>
      <c r="T525" s="132">
        <f t="shared" si="120"/>
        <v>0.2</v>
      </c>
      <c r="U525" s="135">
        <f t="shared" si="121"/>
        <v>0.48936960000000007</v>
      </c>
      <c r="V525" s="88">
        <f t="shared" si="122"/>
        <v>0.16467104226762661</v>
      </c>
      <c r="W525" s="182">
        <f t="shared" si="123"/>
        <v>0.2</v>
      </c>
      <c r="X525" s="133">
        <f>'INFO Luz del Sur'!N473</f>
        <v>1</v>
      </c>
      <c r="Y525" s="135">
        <f t="shared" si="116"/>
        <v>0.2</v>
      </c>
    </row>
    <row r="526" spans="1:25" x14ac:dyDescent="0.25">
      <c r="A526" s="97">
        <f>'INFO Luz del Sur'!A474</f>
        <v>468</v>
      </c>
      <c r="B526" s="98" t="s">
        <v>8151</v>
      </c>
      <c r="C526" s="131" t="str">
        <f>'INFO Luz del Sur'!K474</f>
        <v>Poste</v>
      </c>
      <c r="D526" s="120" t="str">
        <f>'INFO Luz del Sur'!L474</f>
        <v>Concreto</v>
      </c>
      <c r="E526" s="131">
        <f>'INFO Luz del Sur'!J474</f>
        <v>12</v>
      </c>
      <c r="F526" s="131" t="str">
        <f>'INFO Luz del Sur'!H474</f>
        <v>0.22 KV</v>
      </c>
      <c r="G526" s="148" t="str">
        <f t="shared" si="114"/>
        <v>BT</v>
      </c>
      <c r="H526" s="120" t="str">
        <f>'INFO Luz del Sur'!D474</f>
        <v>Ate</v>
      </c>
      <c r="I526" s="120" t="str">
        <f>'INFO Luz del Sur'!C474</f>
        <v>Lima</v>
      </c>
      <c r="J526" s="120" t="str">
        <f>'INFO Luz del Sur'!B474</f>
        <v>Lima</v>
      </c>
      <c r="K526" s="120">
        <f>'INFO Luz del Sur'!E474</f>
        <v>0</v>
      </c>
      <c r="L526" s="132" t="str">
        <f>'INFO Luz del Sur'!M474</f>
        <v>PPC15</v>
      </c>
      <c r="M526" s="120" t="str">
        <f>INDEX(RESUMEN!$D$17:$D$5475, MATCH(L526,RESUMEN!$C$17:$C$5475,0))</f>
        <v>POSTE DE CONCRETO ARMADO DE 12/200/120/300</v>
      </c>
      <c r="N526" s="95">
        <f>INDEX(RESUMEN!$G$17:$G$5475, MATCH(L526,RESUMEN!$C$17:$C$5475,0))</f>
        <v>230.4</v>
      </c>
      <c r="O526" s="133">
        <f t="shared" si="115"/>
        <v>0.77</v>
      </c>
      <c r="P526" s="134">
        <f t="shared" si="117"/>
        <v>407.80799999999999</v>
      </c>
      <c r="Q526" s="87">
        <v>0</v>
      </c>
      <c r="R526" s="133">
        <f t="shared" si="118"/>
        <v>7.2000000000000008E-2</v>
      </c>
      <c r="S526" s="88">
        <f t="shared" si="119"/>
        <v>2.4468480000000001</v>
      </c>
      <c r="T526" s="132">
        <f t="shared" si="120"/>
        <v>0.2</v>
      </c>
      <c r="U526" s="135">
        <f t="shared" si="121"/>
        <v>0.48936960000000007</v>
      </c>
      <c r="V526" s="88">
        <f t="shared" si="122"/>
        <v>0.16467104226762661</v>
      </c>
      <c r="W526" s="182">
        <f t="shared" si="123"/>
        <v>0.2</v>
      </c>
      <c r="X526" s="133">
        <f>'INFO Luz del Sur'!N474</f>
        <v>1</v>
      </c>
      <c r="Y526" s="135">
        <f t="shared" si="116"/>
        <v>0.2</v>
      </c>
    </row>
    <row r="527" spans="1:25" x14ac:dyDescent="0.25">
      <c r="A527" s="97">
        <f>'INFO Luz del Sur'!A475</f>
        <v>469</v>
      </c>
      <c r="B527" s="98" t="s">
        <v>8151</v>
      </c>
      <c r="C527" s="131" t="str">
        <f>'INFO Luz del Sur'!K475</f>
        <v>Poste</v>
      </c>
      <c r="D527" s="120" t="str">
        <f>'INFO Luz del Sur'!L475</f>
        <v>Concreto</v>
      </c>
      <c r="E527" s="131">
        <f>'INFO Luz del Sur'!J475</f>
        <v>12</v>
      </c>
      <c r="F527" s="131" t="str">
        <f>'INFO Luz del Sur'!H475</f>
        <v>0.22 KV</v>
      </c>
      <c r="G527" s="148" t="str">
        <f t="shared" si="114"/>
        <v>BT</v>
      </c>
      <c r="H527" s="120" t="str">
        <f>'INFO Luz del Sur'!D475</f>
        <v>Ate</v>
      </c>
      <c r="I527" s="120" t="str">
        <f>'INFO Luz del Sur'!C475</f>
        <v>Lima</v>
      </c>
      <c r="J527" s="120" t="str">
        <f>'INFO Luz del Sur'!B475</f>
        <v>Lima</v>
      </c>
      <c r="K527" s="120">
        <f>'INFO Luz del Sur'!E475</f>
        <v>0</v>
      </c>
      <c r="L527" s="132" t="str">
        <f>'INFO Luz del Sur'!M475</f>
        <v>PPC15</v>
      </c>
      <c r="M527" s="120" t="str">
        <f>INDEX(RESUMEN!$D$17:$D$5475, MATCH(L527,RESUMEN!$C$17:$C$5475,0))</f>
        <v>POSTE DE CONCRETO ARMADO DE 12/200/120/300</v>
      </c>
      <c r="N527" s="95">
        <f>INDEX(RESUMEN!$G$17:$G$5475, MATCH(L527,RESUMEN!$C$17:$C$5475,0))</f>
        <v>230.4</v>
      </c>
      <c r="O527" s="133">
        <f t="shared" si="115"/>
        <v>0.77</v>
      </c>
      <c r="P527" s="134">
        <f t="shared" si="117"/>
        <v>407.80799999999999</v>
      </c>
      <c r="Q527" s="87">
        <v>0</v>
      </c>
      <c r="R527" s="133">
        <f t="shared" si="118"/>
        <v>7.2000000000000008E-2</v>
      </c>
      <c r="S527" s="88">
        <f t="shared" si="119"/>
        <v>2.4468480000000001</v>
      </c>
      <c r="T527" s="132">
        <f t="shared" si="120"/>
        <v>0.2</v>
      </c>
      <c r="U527" s="135">
        <f t="shared" si="121"/>
        <v>0.48936960000000007</v>
      </c>
      <c r="V527" s="88">
        <f t="shared" si="122"/>
        <v>0.16467104226762661</v>
      </c>
      <c r="W527" s="182">
        <f t="shared" si="123"/>
        <v>0.2</v>
      </c>
      <c r="X527" s="133">
        <f>'INFO Luz del Sur'!N475</f>
        <v>1</v>
      </c>
      <c r="Y527" s="135">
        <f t="shared" si="116"/>
        <v>0.2</v>
      </c>
    </row>
    <row r="528" spans="1:25" x14ac:dyDescent="0.25">
      <c r="A528" s="97">
        <f>'INFO Luz del Sur'!A476</f>
        <v>470</v>
      </c>
      <c r="B528" s="98" t="s">
        <v>8151</v>
      </c>
      <c r="C528" s="131" t="str">
        <f>'INFO Luz del Sur'!K476</f>
        <v>Poste</v>
      </c>
      <c r="D528" s="120" t="str">
        <f>'INFO Luz del Sur'!L476</f>
        <v>Concreto</v>
      </c>
      <c r="E528" s="131">
        <f>'INFO Luz del Sur'!J476</f>
        <v>12</v>
      </c>
      <c r="F528" s="131" t="str">
        <f>'INFO Luz del Sur'!H476</f>
        <v>0.22 KV</v>
      </c>
      <c r="G528" s="148" t="str">
        <f t="shared" si="114"/>
        <v>BT</v>
      </c>
      <c r="H528" s="120" t="str">
        <f>'INFO Luz del Sur'!D476</f>
        <v>Ate</v>
      </c>
      <c r="I528" s="120" t="str">
        <f>'INFO Luz del Sur'!C476</f>
        <v>Lima</v>
      </c>
      <c r="J528" s="120" t="str">
        <f>'INFO Luz del Sur'!B476</f>
        <v>Lima</v>
      </c>
      <c r="K528" s="120">
        <f>'INFO Luz del Sur'!E476</f>
        <v>0</v>
      </c>
      <c r="L528" s="132" t="str">
        <f>'INFO Luz del Sur'!M476</f>
        <v>PPC15</v>
      </c>
      <c r="M528" s="120" t="str">
        <f>INDEX(RESUMEN!$D$17:$D$5475, MATCH(L528,RESUMEN!$C$17:$C$5475,0))</f>
        <v>POSTE DE CONCRETO ARMADO DE 12/200/120/300</v>
      </c>
      <c r="N528" s="95">
        <f>INDEX(RESUMEN!$G$17:$G$5475, MATCH(L528,RESUMEN!$C$17:$C$5475,0))</f>
        <v>230.4</v>
      </c>
      <c r="O528" s="133">
        <f t="shared" si="115"/>
        <v>0.77</v>
      </c>
      <c r="P528" s="134">
        <f t="shared" si="117"/>
        <v>407.80799999999999</v>
      </c>
      <c r="Q528" s="87">
        <v>0</v>
      </c>
      <c r="R528" s="133">
        <f t="shared" si="118"/>
        <v>7.2000000000000008E-2</v>
      </c>
      <c r="S528" s="88">
        <f t="shared" si="119"/>
        <v>2.4468480000000001</v>
      </c>
      <c r="T528" s="132">
        <f t="shared" si="120"/>
        <v>0.2</v>
      </c>
      <c r="U528" s="135">
        <f t="shared" si="121"/>
        <v>0.48936960000000007</v>
      </c>
      <c r="V528" s="88">
        <f t="shared" si="122"/>
        <v>0.16467104226762661</v>
      </c>
      <c r="W528" s="182">
        <f t="shared" si="123"/>
        <v>0.2</v>
      </c>
      <c r="X528" s="133">
        <f>'INFO Luz del Sur'!N476</f>
        <v>1</v>
      </c>
      <c r="Y528" s="135">
        <f t="shared" si="116"/>
        <v>0.2</v>
      </c>
    </row>
    <row r="529" spans="1:25" x14ac:dyDescent="0.25">
      <c r="A529" s="97">
        <f>'INFO Luz del Sur'!A477</f>
        <v>471</v>
      </c>
      <c r="B529" s="98" t="s">
        <v>8151</v>
      </c>
      <c r="C529" s="131" t="str">
        <f>'INFO Luz del Sur'!K477</f>
        <v>Poste</v>
      </c>
      <c r="D529" s="120" t="str">
        <f>'INFO Luz del Sur'!L477</f>
        <v>Concreto</v>
      </c>
      <c r="E529" s="131">
        <f>'INFO Luz del Sur'!J477</f>
        <v>12</v>
      </c>
      <c r="F529" s="131" t="str">
        <f>'INFO Luz del Sur'!H477</f>
        <v>0.22 KV</v>
      </c>
      <c r="G529" s="148" t="str">
        <f t="shared" si="114"/>
        <v>BT</v>
      </c>
      <c r="H529" s="120" t="str">
        <f>'INFO Luz del Sur'!D477</f>
        <v>Ate</v>
      </c>
      <c r="I529" s="120" t="str">
        <f>'INFO Luz del Sur'!C477</f>
        <v>Lima</v>
      </c>
      <c r="J529" s="120" t="str">
        <f>'INFO Luz del Sur'!B477</f>
        <v>Lima</v>
      </c>
      <c r="K529" s="120">
        <f>'INFO Luz del Sur'!E477</f>
        <v>0</v>
      </c>
      <c r="L529" s="132" t="str">
        <f>'INFO Luz del Sur'!M477</f>
        <v>PPC15</v>
      </c>
      <c r="M529" s="120" t="str">
        <f>INDEX(RESUMEN!$D$17:$D$5475, MATCH(L529,RESUMEN!$C$17:$C$5475,0))</f>
        <v>POSTE DE CONCRETO ARMADO DE 12/200/120/300</v>
      </c>
      <c r="N529" s="95">
        <f>INDEX(RESUMEN!$G$17:$G$5475, MATCH(L529,RESUMEN!$C$17:$C$5475,0))</f>
        <v>230.4</v>
      </c>
      <c r="O529" s="133">
        <f t="shared" si="115"/>
        <v>0.77</v>
      </c>
      <c r="P529" s="134">
        <f t="shared" si="117"/>
        <v>407.80799999999999</v>
      </c>
      <c r="Q529" s="87">
        <v>0</v>
      </c>
      <c r="R529" s="133">
        <f t="shared" si="118"/>
        <v>7.2000000000000008E-2</v>
      </c>
      <c r="S529" s="88">
        <f t="shared" si="119"/>
        <v>2.4468480000000001</v>
      </c>
      <c r="T529" s="132">
        <f t="shared" si="120"/>
        <v>0.2</v>
      </c>
      <c r="U529" s="135">
        <f t="shared" si="121"/>
        <v>0.48936960000000007</v>
      </c>
      <c r="V529" s="88">
        <f t="shared" si="122"/>
        <v>0.16467104226762661</v>
      </c>
      <c r="W529" s="182">
        <f t="shared" si="123"/>
        <v>0.2</v>
      </c>
      <c r="X529" s="133">
        <f>'INFO Luz del Sur'!N477</f>
        <v>1</v>
      </c>
      <c r="Y529" s="135">
        <f t="shared" si="116"/>
        <v>0.2</v>
      </c>
    </row>
    <row r="530" spans="1:25" x14ac:dyDescent="0.25">
      <c r="A530" s="97">
        <f>'INFO Luz del Sur'!A478</f>
        <v>472</v>
      </c>
      <c r="B530" s="98" t="s">
        <v>8151</v>
      </c>
      <c r="C530" s="131" t="str">
        <f>'INFO Luz del Sur'!K478</f>
        <v>Poste</v>
      </c>
      <c r="D530" s="120" t="str">
        <f>'INFO Luz del Sur'!L478</f>
        <v>Concreto</v>
      </c>
      <c r="E530" s="131">
        <f>'INFO Luz del Sur'!J478</f>
        <v>10</v>
      </c>
      <c r="F530" s="131" t="str">
        <f>'INFO Luz del Sur'!H478</f>
        <v>0.22 KV</v>
      </c>
      <c r="G530" s="148" t="str">
        <f t="shared" si="114"/>
        <v>BT</v>
      </c>
      <c r="H530" s="120" t="str">
        <f>'INFO Luz del Sur'!D478</f>
        <v>Ate</v>
      </c>
      <c r="I530" s="120" t="str">
        <f>'INFO Luz del Sur'!C478</f>
        <v>Lima</v>
      </c>
      <c r="J530" s="120" t="str">
        <f>'INFO Luz del Sur'!B478</f>
        <v>Lima</v>
      </c>
      <c r="K530" s="120">
        <f>'INFO Luz del Sur'!E478</f>
        <v>0</v>
      </c>
      <c r="L530" s="132" t="str">
        <f>'INFO Luz del Sur'!M478</f>
        <v>PPC11</v>
      </c>
      <c r="M530" s="120" t="str">
        <f>INDEX(RESUMEN!$D$17:$D$5475, MATCH(L530,RESUMEN!$C$17:$C$5475,0))</f>
        <v>POSTE DE CONCRETO ARMADO DE 11/200/120/285</v>
      </c>
      <c r="N530" s="95">
        <f>INDEX(RESUMEN!$G$17:$G$5475, MATCH(L530,RESUMEN!$C$17:$C$5475,0))</f>
        <v>206.03</v>
      </c>
      <c r="O530" s="133">
        <f t="shared" si="115"/>
        <v>0.77</v>
      </c>
      <c r="P530" s="134">
        <f t="shared" si="117"/>
        <v>364.67310000000003</v>
      </c>
      <c r="Q530" s="87">
        <v>0</v>
      </c>
      <c r="R530" s="133">
        <f t="shared" si="118"/>
        <v>7.2000000000000008E-2</v>
      </c>
      <c r="S530" s="88">
        <f t="shared" si="119"/>
        <v>2.1880386000000005</v>
      </c>
      <c r="T530" s="132">
        <f t="shared" si="120"/>
        <v>0.2</v>
      </c>
      <c r="U530" s="135">
        <f t="shared" si="121"/>
        <v>0.43760772000000014</v>
      </c>
      <c r="V530" s="88">
        <f t="shared" si="122"/>
        <v>0.14725336301388503</v>
      </c>
      <c r="W530" s="182">
        <f t="shared" si="123"/>
        <v>0.1</v>
      </c>
      <c r="X530" s="133">
        <f>'INFO Luz del Sur'!N478</f>
        <v>1</v>
      </c>
      <c r="Y530" s="135">
        <f t="shared" si="116"/>
        <v>0.1</v>
      </c>
    </row>
    <row r="531" spans="1:25" x14ac:dyDescent="0.25">
      <c r="A531" s="97">
        <f>'INFO Luz del Sur'!A479</f>
        <v>473</v>
      </c>
      <c r="B531" s="98" t="s">
        <v>8151</v>
      </c>
      <c r="C531" s="131" t="str">
        <f>'INFO Luz del Sur'!K479</f>
        <v>Poste</v>
      </c>
      <c r="D531" s="120" t="str">
        <f>'INFO Luz del Sur'!L479</f>
        <v>Concreto</v>
      </c>
      <c r="E531" s="131">
        <f>'INFO Luz del Sur'!J479</f>
        <v>10</v>
      </c>
      <c r="F531" s="131" t="str">
        <f>'INFO Luz del Sur'!H479</f>
        <v>0.22 KV</v>
      </c>
      <c r="G531" s="148" t="str">
        <f t="shared" si="114"/>
        <v>BT</v>
      </c>
      <c r="H531" s="120" t="str">
        <f>'INFO Luz del Sur'!D479</f>
        <v>Ate</v>
      </c>
      <c r="I531" s="120" t="str">
        <f>'INFO Luz del Sur'!C479</f>
        <v>Lima</v>
      </c>
      <c r="J531" s="120" t="str">
        <f>'INFO Luz del Sur'!B479</f>
        <v>Lima</v>
      </c>
      <c r="K531" s="120">
        <f>'INFO Luz del Sur'!E479</f>
        <v>0</v>
      </c>
      <c r="L531" s="132" t="str">
        <f>'INFO Luz del Sur'!M479</f>
        <v>PPC11</v>
      </c>
      <c r="M531" s="120" t="str">
        <f>INDEX(RESUMEN!$D$17:$D$5475, MATCH(L531,RESUMEN!$C$17:$C$5475,0))</f>
        <v>POSTE DE CONCRETO ARMADO DE 11/200/120/285</v>
      </c>
      <c r="N531" s="95">
        <f>INDEX(RESUMEN!$G$17:$G$5475, MATCH(L531,RESUMEN!$C$17:$C$5475,0))</f>
        <v>206.03</v>
      </c>
      <c r="O531" s="133">
        <f t="shared" si="115"/>
        <v>0.77</v>
      </c>
      <c r="P531" s="134">
        <f t="shared" si="117"/>
        <v>364.67310000000003</v>
      </c>
      <c r="Q531" s="87">
        <v>0</v>
      </c>
      <c r="R531" s="133">
        <f t="shared" si="118"/>
        <v>7.2000000000000008E-2</v>
      </c>
      <c r="S531" s="88">
        <f t="shared" si="119"/>
        <v>2.1880386000000005</v>
      </c>
      <c r="T531" s="132">
        <f t="shared" si="120"/>
        <v>0.2</v>
      </c>
      <c r="U531" s="135">
        <f t="shared" si="121"/>
        <v>0.43760772000000014</v>
      </c>
      <c r="V531" s="88">
        <f t="shared" si="122"/>
        <v>0.14725336301388503</v>
      </c>
      <c r="W531" s="182">
        <f t="shared" si="123"/>
        <v>0.1</v>
      </c>
      <c r="X531" s="133">
        <f>'INFO Luz del Sur'!N479</f>
        <v>1</v>
      </c>
      <c r="Y531" s="135">
        <f t="shared" si="116"/>
        <v>0.1</v>
      </c>
    </row>
    <row r="532" spans="1:25" x14ac:dyDescent="0.25">
      <c r="A532" s="97">
        <f>'INFO Luz del Sur'!A480</f>
        <v>474</v>
      </c>
      <c r="B532" s="98" t="s">
        <v>8151</v>
      </c>
      <c r="C532" s="131" t="str">
        <f>'INFO Luz del Sur'!K480</f>
        <v>Poste</v>
      </c>
      <c r="D532" s="120" t="str">
        <f>'INFO Luz del Sur'!L480</f>
        <v>Concreto</v>
      </c>
      <c r="E532" s="131">
        <f>'INFO Luz del Sur'!J480</f>
        <v>10</v>
      </c>
      <c r="F532" s="131" t="str">
        <f>'INFO Luz del Sur'!H480</f>
        <v>0.22 KV</v>
      </c>
      <c r="G532" s="148" t="str">
        <f t="shared" si="114"/>
        <v>BT</v>
      </c>
      <c r="H532" s="120" t="str">
        <f>'INFO Luz del Sur'!D480</f>
        <v>Ate</v>
      </c>
      <c r="I532" s="120" t="str">
        <f>'INFO Luz del Sur'!C480</f>
        <v>Lima</v>
      </c>
      <c r="J532" s="120" t="str">
        <f>'INFO Luz del Sur'!B480</f>
        <v>Lima</v>
      </c>
      <c r="K532" s="120">
        <f>'INFO Luz del Sur'!E480</f>
        <v>0</v>
      </c>
      <c r="L532" s="132" t="str">
        <f>'INFO Luz del Sur'!M480</f>
        <v>PPC11</v>
      </c>
      <c r="M532" s="120" t="str">
        <f>INDEX(RESUMEN!$D$17:$D$5475, MATCH(L532,RESUMEN!$C$17:$C$5475,0))</f>
        <v>POSTE DE CONCRETO ARMADO DE 11/200/120/285</v>
      </c>
      <c r="N532" s="95">
        <f>INDEX(RESUMEN!$G$17:$G$5475, MATCH(L532,RESUMEN!$C$17:$C$5475,0))</f>
        <v>206.03</v>
      </c>
      <c r="O532" s="133">
        <f t="shared" si="115"/>
        <v>0.77</v>
      </c>
      <c r="P532" s="134">
        <f t="shared" si="117"/>
        <v>364.67310000000003</v>
      </c>
      <c r="Q532" s="87">
        <v>0</v>
      </c>
      <c r="R532" s="133">
        <f t="shared" si="118"/>
        <v>7.2000000000000008E-2</v>
      </c>
      <c r="S532" s="88">
        <f t="shared" si="119"/>
        <v>2.1880386000000005</v>
      </c>
      <c r="T532" s="132">
        <f t="shared" si="120"/>
        <v>0.2</v>
      </c>
      <c r="U532" s="135">
        <f t="shared" si="121"/>
        <v>0.43760772000000014</v>
      </c>
      <c r="V532" s="88">
        <f t="shared" si="122"/>
        <v>0.14725336301388503</v>
      </c>
      <c r="W532" s="182">
        <f t="shared" si="123"/>
        <v>0.1</v>
      </c>
      <c r="X532" s="133">
        <f>'INFO Luz del Sur'!N480</f>
        <v>1</v>
      </c>
      <c r="Y532" s="135">
        <f t="shared" si="116"/>
        <v>0.1</v>
      </c>
    </row>
    <row r="533" spans="1:25" x14ac:dyDescent="0.25">
      <c r="A533" s="97">
        <f>'INFO Luz del Sur'!A481</f>
        <v>475</v>
      </c>
      <c r="B533" s="98" t="s">
        <v>8151</v>
      </c>
      <c r="C533" s="131" t="str">
        <f>'INFO Luz del Sur'!K481</f>
        <v>Poste</v>
      </c>
      <c r="D533" s="120" t="str">
        <f>'INFO Luz del Sur'!L481</f>
        <v>Concreto</v>
      </c>
      <c r="E533" s="131">
        <f>'INFO Luz del Sur'!J481</f>
        <v>10</v>
      </c>
      <c r="F533" s="131" t="str">
        <f>'INFO Luz del Sur'!H481</f>
        <v>0.22 KV</v>
      </c>
      <c r="G533" s="148" t="str">
        <f t="shared" si="114"/>
        <v>BT</v>
      </c>
      <c r="H533" s="120" t="str">
        <f>'INFO Luz del Sur'!D481</f>
        <v>Ate</v>
      </c>
      <c r="I533" s="120" t="str">
        <f>'INFO Luz del Sur'!C481</f>
        <v>Lima</v>
      </c>
      <c r="J533" s="120" t="str">
        <f>'INFO Luz del Sur'!B481</f>
        <v>Lima</v>
      </c>
      <c r="K533" s="120">
        <f>'INFO Luz del Sur'!E481</f>
        <v>0</v>
      </c>
      <c r="L533" s="132" t="str">
        <f>'INFO Luz del Sur'!M481</f>
        <v>PPC11</v>
      </c>
      <c r="M533" s="120" t="str">
        <f>INDEX(RESUMEN!$D$17:$D$5475, MATCH(L533,RESUMEN!$C$17:$C$5475,0))</f>
        <v>POSTE DE CONCRETO ARMADO DE 11/200/120/285</v>
      </c>
      <c r="N533" s="95">
        <f>INDEX(RESUMEN!$G$17:$G$5475, MATCH(L533,RESUMEN!$C$17:$C$5475,0))</f>
        <v>206.03</v>
      </c>
      <c r="O533" s="133">
        <f t="shared" si="115"/>
        <v>0.77</v>
      </c>
      <c r="P533" s="134">
        <f t="shared" si="117"/>
        <v>364.67310000000003</v>
      </c>
      <c r="Q533" s="87">
        <v>0</v>
      </c>
      <c r="R533" s="133">
        <f t="shared" si="118"/>
        <v>7.2000000000000008E-2</v>
      </c>
      <c r="S533" s="88">
        <f t="shared" si="119"/>
        <v>2.1880386000000005</v>
      </c>
      <c r="T533" s="132">
        <f t="shared" si="120"/>
        <v>0.2</v>
      </c>
      <c r="U533" s="135">
        <f t="shared" si="121"/>
        <v>0.43760772000000014</v>
      </c>
      <c r="V533" s="88">
        <f t="shared" si="122"/>
        <v>0.14725336301388503</v>
      </c>
      <c r="W533" s="182">
        <f t="shared" si="123"/>
        <v>0.1</v>
      </c>
      <c r="X533" s="133">
        <f>'INFO Luz del Sur'!N481</f>
        <v>1</v>
      </c>
      <c r="Y533" s="135">
        <f t="shared" si="116"/>
        <v>0.1</v>
      </c>
    </row>
    <row r="534" spans="1:25" x14ac:dyDescent="0.25">
      <c r="A534" s="97">
        <f>'INFO Luz del Sur'!A482</f>
        <v>476</v>
      </c>
      <c r="B534" s="98" t="s">
        <v>8151</v>
      </c>
      <c r="C534" s="131" t="str">
        <f>'INFO Luz del Sur'!K482</f>
        <v>Poste</v>
      </c>
      <c r="D534" s="120" t="str">
        <f>'INFO Luz del Sur'!L482</f>
        <v>Concreto</v>
      </c>
      <c r="E534" s="131">
        <f>'INFO Luz del Sur'!J482</f>
        <v>10</v>
      </c>
      <c r="F534" s="131" t="str">
        <f>'INFO Luz del Sur'!H482</f>
        <v>0.22 KV</v>
      </c>
      <c r="G534" s="148" t="str">
        <f t="shared" si="114"/>
        <v>BT</v>
      </c>
      <c r="H534" s="120" t="str">
        <f>'INFO Luz del Sur'!D482</f>
        <v>Ate</v>
      </c>
      <c r="I534" s="120" t="str">
        <f>'INFO Luz del Sur'!C482</f>
        <v>Lima</v>
      </c>
      <c r="J534" s="120" t="str">
        <f>'INFO Luz del Sur'!B482</f>
        <v>Lima</v>
      </c>
      <c r="K534" s="120">
        <f>'INFO Luz del Sur'!E482</f>
        <v>0</v>
      </c>
      <c r="L534" s="132" t="str">
        <f>'INFO Luz del Sur'!M482</f>
        <v>PPC11</v>
      </c>
      <c r="M534" s="120" t="str">
        <f>INDEX(RESUMEN!$D$17:$D$5475, MATCH(L534,RESUMEN!$C$17:$C$5475,0))</f>
        <v>POSTE DE CONCRETO ARMADO DE 11/200/120/285</v>
      </c>
      <c r="N534" s="95">
        <f>INDEX(RESUMEN!$G$17:$G$5475, MATCH(L534,RESUMEN!$C$17:$C$5475,0))</f>
        <v>206.03</v>
      </c>
      <c r="O534" s="133">
        <f t="shared" si="115"/>
        <v>0.77</v>
      </c>
      <c r="P534" s="134">
        <f t="shared" si="117"/>
        <v>364.67310000000003</v>
      </c>
      <c r="Q534" s="87">
        <v>0</v>
      </c>
      <c r="R534" s="133">
        <f t="shared" si="118"/>
        <v>7.2000000000000008E-2</v>
      </c>
      <c r="S534" s="88">
        <f t="shared" si="119"/>
        <v>2.1880386000000005</v>
      </c>
      <c r="T534" s="132">
        <f t="shared" si="120"/>
        <v>0.2</v>
      </c>
      <c r="U534" s="135">
        <f t="shared" si="121"/>
        <v>0.43760772000000014</v>
      </c>
      <c r="V534" s="88">
        <f t="shared" si="122"/>
        <v>0.14725336301388503</v>
      </c>
      <c r="W534" s="182">
        <f t="shared" si="123"/>
        <v>0.1</v>
      </c>
      <c r="X534" s="133">
        <f>'INFO Luz del Sur'!N482</f>
        <v>1</v>
      </c>
      <c r="Y534" s="135">
        <f t="shared" si="116"/>
        <v>0.1</v>
      </c>
    </row>
    <row r="535" spans="1:25" x14ac:dyDescent="0.25">
      <c r="A535" s="97">
        <f>'INFO Luz del Sur'!A483</f>
        <v>477</v>
      </c>
      <c r="B535" s="98" t="s">
        <v>8151</v>
      </c>
      <c r="C535" s="131" t="str">
        <f>'INFO Luz del Sur'!K483</f>
        <v>Poste</v>
      </c>
      <c r="D535" s="120" t="str">
        <f>'INFO Luz del Sur'!L483</f>
        <v>Concreto</v>
      </c>
      <c r="E535" s="131">
        <f>'INFO Luz del Sur'!J483</f>
        <v>10</v>
      </c>
      <c r="F535" s="131" t="str">
        <f>'INFO Luz del Sur'!H483</f>
        <v>0.22 KV</v>
      </c>
      <c r="G535" s="148" t="str">
        <f t="shared" si="114"/>
        <v>BT</v>
      </c>
      <c r="H535" s="120" t="str">
        <f>'INFO Luz del Sur'!D483</f>
        <v>Ate</v>
      </c>
      <c r="I535" s="120" t="str">
        <f>'INFO Luz del Sur'!C483</f>
        <v>Lima</v>
      </c>
      <c r="J535" s="120" t="str">
        <f>'INFO Luz del Sur'!B483</f>
        <v>Lima</v>
      </c>
      <c r="K535" s="120">
        <f>'INFO Luz del Sur'!E483</f>
        <v>0</v>
      </c>
      <c r="L535" s="132" t="str">
        <f>'INFO Luz del Sur'!M483</f>
        <v>PPC11</v>
      </c>
      <c r="M535" s="120" t="str">
        <f>INDEX(RESUMEN!$D$17:$D$5475, MATCH(L535,RESUMEN!$C$17:$C$5475,0))</f>
        <v>POSTE DE CONCRETO ARMADO DE 11/200/120/285</v>
      </c>
      <c r="N535" s="95">
        <f>INDEX(RESUMEN!$G$17:$G$5475, MATCH(L535,RESUMEN!$C$17:$C$5475,0))</f>
        <v>206.03</v>
      </c>
      <c r="O535" s="133">
        <f t="shared" si="115"/>
        <v>0.77</v>
      </c>
      <c r="P535" s="134">
        <f t="shared" si="117"/>
        <v>364.67310000000003</v>
      </c>
      <c r="Q535" s="87">
        <v>0</v>
      </c>
      <c r="R535" s="133">
        <f t="shared" si="118"/>
        <v>7.2000000000000008E-2</v>
      </c>
      <c r="S535" s="88">
        <f t="shared" si="119"/>
        <v>2.1880386000000005</v>
      </c>
      <c r="T535" s="132">
        <f t="shared" si="120"/>
        <v>0.2</v>
      </c>
      <c r="U535" s="135">
        <f t="shared" si="121"/>
        <v>0.43760772000000014</v>
      </c>
      <c r="V535" s="88">
        <f t="shared" si="122"/>
        <v>0.14725336301388503</v>
      </c>
      <c r="W535" s="182">
        <f t="shared" si="123"/>
        <v>0.1</v>
      </c>
      <c r="X535" s="133">
        <f>'INFO Luz del Sur'!N483</f>
        <v>1</v>
      </c>
      <c r="Y535" s="135">
        <f t="shared" si="116"/>
        <v>0.1</v>
      </c>
    </row>
    <row r="536" spans="1:25" x14ac:dyDescent="0.25">
      <c r="A536" s="97">
        <f>'INFO Luz del Sur'!A484</f>
        <v>478</v>
      </c>
      <c r="B536" s="98" t="s">
        <v>8151</v>
      </c>
      <c r="C536" s="131" t="str">
        <f>'INFO Luz del Sur'!K484</f>
        <v>Poste</v>
      </c>
      <c r="D536" s="120" t="str">
        <f>'INFO Luz del Sur'!L484</f>
        <v>Concreto</v>
      </c>
      <c r="E536" s="131">
        <f>'INFO Luz del Sur'!J484</f>
        <v>10</v>
      </c>
      <c r="F536" s="131" t="str">
        <f>'INFO Luz del Sur'!H484</f>
        <v>0.22 KV</v>
      </c>
      <c r="G536" s="148" t="str">
        <f t="shared" si="114"/>
        <v>BT</v>
      </c>
      <c r="H536" s="120" t="str">
        <f>'INFO Luz del Sur'!D484</f>
        <v>Ate</v>
      </c>
      <c r="I536" s="120" t="str">
        <f>'INFO Luz del Sur'!C484</f>
        <v>Lima</v>
      </c>
      <c r="J536" s="120" t="str">
        <f>'INFO Luz del Sur'!B484</f>
        <v>Lima</v>
      </c>
      <c r="K536" s="120">
        <f>'INFO Luz del Sur'!E484</f>
        <v>0</v>
      </c>
      <c r="L536" s="132" t="str">
        <f>'INFO Luz del Sur'!M484</f>
        <v>PPC11</v>
      </c>
      <c r="M536" s="120" t="str">
        <f>INDEX(RESUMEN!$D$17:$D$5475, MATCH(L536,RESUMEN!$C$17:$C$5475,0))</f>
        <v>POSTE DE CONCRETO ARMADO DE 11/200/120/285</v>
      </c>
      <c r="N536" s="95">
        <f>INDEX(RESUMEN!$G$17:$G$5475, MATCH(L536,RESUMEN!$C$17:$C$5475,0))</f>
        <v>206.03</v>
      </c>
      <c r="O536" s="133">
        <f t="shared" si="115"/>
        <v>0.77</v>
      </c>
      <c r="P536" s="134">
        <f t="shared" si="117"/>
        <v>364.67310000000003</v>
      </c>
      <c r="Q536" s="87">
        <v>0</v>
      </c>
      <c r="R536" s="133">
        <f t="shared" si="118"/>
        <v>7.2000000000000008E-2</v>
      </c>
      <c r="S536" s="88">
        <f t="shared" si="119"/>
        <v>2.1880386000000005</v>
      </c>
      <c r="T536" s="132">
        <f t="shared" si="120"/>
        <v>0.2</v>
      </c>
      <c r="U536" s="135">
        <f t="shared" si="121"/>
        <v>0.43760772000000014</v>
      </c>
      <c r="V536" s="88">
        <f t="shared" si="122"/>
        <v>0.14725336301388503</v>
      </c>
      <c r="W536" s="182">
        <f t="shared" si="123"/>
        <v>0.1</v>
      </c>
      <c r="X536" s="133">
        <f>'INFO Luz del Sur'!N484</f>
        <v>1</v>
      </c>
      <c r="Y536" s="135">
        <f t="shared" si="116"/>
        <v>0.1</v>
      </c>
    </row>
    <row r="537" spans="1:25" x14ac:dyDescent="0.25">
      <c r="A537" s="97">
        <f>'INFO Luz del Sur'!A485</f>
        <v>479</v>
      </c>
      <c r="B537" s="98" t="s">
        <v>8151</v>
      </c>
      <c r="C537" s="131" t="str">
        <f>'INFO Luz del Sur'!K485</f>
        <v>Poste</v>
      </c>
      <c r="D537" s="120" t="str">
        <f>'INFO Luz del Sur'!L485</f>
        <v>Concreto</v>
      </c>
      <c r="E537" s="131">
        <f>'INFO Luz del Sur'!J485</f>
        <v>10</v>
      </c>
      <c r="F537" s="131" t="str">
        <f>'INFO Luz del Sur'!H485</f>
        <v>0.22 KV</v>
      </c>
      <c r="G537" s="148" t="str">
        <f t="shared" si="114"/>
        <v>BT</v>
      </c>
      <c r="H537" s="120" t="str">
        <f>'INFO Luz del Sur'!D485</f>
        <v>Ate</v>
      </c>
      <c r="I537" s="120" t="str">
        <f>'INFO Luz del Sur'!C485</f>
        <v>Lima</v>
      </c>
      <c r="J537" s="120" t="str">
        <f>'INFO Luz del Sur'!B485</f>
        <v>Lima</v>
      </c>
      <c r="K537" s="120">
        <f>'INFO Luz del Sur'!E485</f>
        <v>0</v>
      </c>
      <c r="L537" s="132" t="str">
        <f>'INFO Luz del Sur'!M485</f>
        <v>PPC11</v>
      </c>
      <c r="M537" s="120" t="str">
        <f>INDEX(RESUMEN!$D$17:$D$5475, MATCH(L537,RESUMEN!$C$17:$C$5475,0))</f>
        <v>POSTE DE CONCRETO ARMADO DE 11/200/120/285</v>
      </c>
      <c r="N537" s="95">
        <f>INDEX(RESUMEN!$G$17:$G$5475, MATCH(L537,RESUMEN!$C$17:$C$5475,0))</f>
        <v>206.03</v>
      </c>
      <c r="O537" s="133">
        <f t="shared" si="115"/>
        <v>0.77</v>
      </c>
      <c r="P537" s="134">
        <f t="shared" si="117"/>
        <v>364.67310000000003</v>
      </c>
      <c r="Q537" s="87">
        <v>0</v>
      </c>
      <c r="R537" s="133">
        <f t="shared" si="118"/>
        <v>7.2000000000000008E-2</v>
      </c>
      <c r="S537" s="88">
        <f t="shared" si="119"/>
        <v>2.1880386000000005</v>
      </c>
      <c r="T537" s="132">
        <f t="shared" si="120"/>
        <v>0.2</v>
      </c>
      <c r="U537" s="135">
        <f t="shared" si="121"/>
        <v>0.43760772000000014</v>
      </c>
      <c r="V537" s="88">
        <f t="shared" si="122"/>
        <v>0.14725336301388503</v>
      </c>
      <c r="W537" s="182">
        <f t="shared" si="123"/>
        <v>0.1</v>
      </c>
      <c r="X537" s="133">
        <f>'INFO Luz del Sur'!N485</f>
        <v>1</v>
      </c>
      <c r="Y537" s="135">
        <f t="shared" si="116"/>
        <v>0.1</v>
      </c>
    </row>
    <row r="538" spans="1:25" x14ac:dyDescent="0.25">
      <c r="A538" s="97">
        <f>'INFO Luz del Sur'!A486</f>
        <v>480</v>
      </c>
      <c r="B538" s="98" t="s">
        <v>8151</v>
      </c>
      <c r="C538" s="131" t="str">
        <f>'INFO Luz del Sur'!K486</f>
        <v>Poste</v>
      </c>
      <c r="D538" s="120" t="str">
        <f>'INFO Luz del Sur'!L486</f>
        <v>Concreto</v>
      </c>
      <c r="E538" s="131">
        <f>'INFO Luz del Sur'!J486</f>
        <v>10</v>
      </c>
      <c r="F538" s="131" t="str">
        <f>'INFO Luz del Sur'!H486</f>
        <v>0.22 KV</v>
      </c>
      <c r="G538" s="148" t="str">
        <f t="shared" si="114"/>
        <v>BT</v>
      </c>
      <c r="H538" s="120" t="str">
        <f>'INFO Luz del Sur'!D486</f>
        <v>Ate</v>
      </c>
      <c r="I538" s="120" t="str">
        <f>'INFO Luz del Sur'!C486</f>
        <v>Lima</v>
      </c>
      <c r="J538" s="120" t="str">
        <f>'INFO Luz del Sur'!B486</f>
        <v>Lima</v>
      </c>
      <c r="K538" s="120">
        <f>'INFO Luz del Sur'!E486</f>
        <v>0</v>
      </c>
      <c r="L538" s="132" t="str">
        <f>'INFO Luz del Sur'!M486</f>
        <v>PPC11</v>
      </c>
      <c r="M538" s="120" t="str">
        <f>INDEX(RESUMEN!$D$17:$D$5475, MATCH(L538,RESUMEN!$C$17:$C$5475,0))</f>
        <v>POSTE DE CONCRETO ARMADO DE 11/200/120/285</v>
      </c>
      <c r="N538" s="95">
        <f>INDEX(RESUMEN!$G$17:$G$5475, MATCH(L538,RESUMEN!$C$17:$C$5475,0))</f>
        <v>206.03</v>
      </c>
      <c r="O538" s="133">
        <f t="shared" si="115"/>
        <v>0.77</v>
      </c>
      <c r="P538" s="134">
        <f t="shared" si="117"/>
        <v>364.67310000000003</v>
      </c>
      <c r="Q538" s="87">
        <v>0</v>
      </c>
      <c r="R538" s="133">
        <f t="shared" si="118"/>
        <v>7.2000000000000008E-2</v>
      </c>
      <c r="S538" s="88">
        <f t="shared" si="119"/>
        <v>2.1880386000000005</v>
      </c>
      <c r="T538" s="132">
        <f t="shared" si="120"/>
        <v>0.2</v>
      </c>
      <c r="U538" s="135">
        <f t="shared" si="121"/>
        <v>0.43760772000000014</v>
      </c>
      <c r="V538" s="88">
        <f t="shared" si="122"/>
        <v>0.14725336301388503</v>
      </c>
      <c r="W538" s="182">
        <f t="shared" si="123"/>
        <v>0.1</v>
      </c>
      <c r="X538" s="133">
        <f>'INFO Luz del Sur'!N486</f>
        <v>1</v>
      </c>
      <c r="Y538" s="135">
        <f t="shared" si="116"/>
        <v>0.1</v>
      </c>
    </row>
    <row r="539" spans="1:25" x14ac:dyDescent="0.25">
      <c r="A539" s="97">
        <f>'INFO Luz del Sur'!A487</f>
        <v>481</v>
      </c>
      <c r="B539" s="98" t="s">
        <v>8151</v>
      </c>
      <c r="C539" s="131" t="str">
        <f>'INFO Luz del Sur'!K487</f>
        <v>Poste</v>
      </c>
      <c r="D539" s="120" t="str">
        <f>'INFO Luz del Sur'!L487</f>
        <v>Concreto</v>
      </c>
      <c r="E539" s="131">
        <f>'INFO Luz del Sur'!J487</f>
        <v>10</v>
      </c>
      <c r="F539" s="131" t="str">
        <f>'INFO Luz del Sur'!H487</f>
        <v>0.22 KV</v>
      </c>
      <c r="G539" s="148" t="str">
        <f t="shared" si="114"/>
        <v>BT</v>
      </c>
      <c r="H539" s="120" t="str">
        <f>'INFO Luz del Sur'!D487</f>
        <v>Ate</v>
      </c>
      <c r="I539" s="120" t="str">
        <f>'INFO Luz del Sur'!C487</f>
        <v>Lima</v>
      </c>
      <c r="J539" s="120" t="str">
        <f>'INFO Luz del Sur'!B487</f>
        <v>Lima</v>
      </c>
      <c r="K539" s="120">
        <f>'INFO Luz del Sur'!E487</f>
        <v>0</v>
      </c>
      <c r="L539" s="132" t="str">
        <f>'INFO Luz del Sur'!M487</f>
        <v>PPC11</v>
      </c>
      <c r="M539" s="120" t="str">
        <f>INDEX(RESUMEN!$D$17:$D$5475, MATCH(L539,RESUMEN!$C$17:$C$5475,0))</f>
        <v>POSTE DE CONCRETO ARMADO DE 11/200/120/285</v>
      </c>
      <c r="N539" s="95">
        <f>INDEX(RESUMEN!$G$17:$G$5475, MATCH(L539,RESUMEN!$C$17:$C$5475,0))</f>
        <v>206.03</v>
      </c>
      <c r="O539" s="133">
        <f t="shared" si="115"/>
        <v>0.77</v>
      </c>
      <c r="P539" s="134">
        <f t="shared" si="117"/>
        <v>364.67310000000003</v>
      </c>
      <c r="Q539" s="87">
        <v>0</v>
      </c>
      <c r="R539" s="133">
        <f t="shared" si="118"/>
        <v>7.2000000000000008E-2</v>
      </c>
      <c r="S539" s="88">
        <f t="shared" si="119"/>
        <v>2.1880386000000005</v>
      </c>
      <c r="T539" s="132">
        <f t="shared" si="120"/>
        <v>0.2</v>
      </c>
      <c r="U539" s="135">
        <f t="shared" si="121"/>
        <v>0.43760772000000014</v>
      </c>
      <c r="V539" s="88">
        <f t="shared" si="122"/>
        <v>0.14725336301388503</v>
      </c>
      <c r="W539" s="182">
        <f t="shared" si="123"/>
        <v>0.1</v>
      </c>
      <c r="X539" s="133">
        <f>'INFO Luz del Sur'!N487</f>
        <v>1</v>
      </c>
      <c r="Y539" s="135">
        <f t="shared" si="116"/>
        <v>0.1</v>
      </c>
    </row>
    <row r="540" spans="1:25" x14ac:dyDescent="0.25">
      <c r="A540" s="97">
        <f>'INFO Luz del Sur'!A488</f>
        <v>482</v>
      </c>
      <c r="B540" s="98" t="s">
        <v>8151</v>
      </c>
      <c r="C540" s="131" t="str">
        <f>'INFO Luz del Sur'!K488</f>
        <v>Poste</v>
      </c>
      <c r="D540" s="120" t="str">
        <f>'INFO Luz del Sur'!L488</f>
        <v>Concreto</v>
      </c>
      <c r="E540" s="131">
        <f>'INFO Luz del Sur'!J488</f>
        <v>10</v>
      </c>
      <c r="F540" s="131" t="str">
        <f>'INFO Luz del Sur'!H488</f>
        <v>0.22 KV</v>
      </c>
      <c r="G540" s="148" t="str">
        <f t="shared" si="114"/>
        <v>BT</v>
      </c>
      <c r="H540" s="120" t="str">
        <f>'INFO Luz del Sur'!D488</f>
        <v>Ate</v>
      </c>
      <c r="I540" s="120" t="str">
        <f>'INFO Luz del Sur'!C488</f>
        <v>Lima</v>
      </c>
      <c r="J540" s="120" t="str">
        <f>'INFO Luz del Sur'!B488</f>
        <v>Lima</v>
      </c>
      <c r="K540" s="120">
        <f>'INFO Luz del Sur'!E488</f>
        <v>0</v>
      </c>
      <c r="L540" s="132" t="str">
        <f>'INFO Luz del Sur'!M488</f>
        <v>PPC11</v>
      </c>
      <c r="M540" s="120" t="str">
        <f>INDEX(RESUMEN!$D$17:$D$5475, MATCH(L540,RESUMEN!$C$17:$C$5475,0))</f>
        <v>POSTE DE CONCRETO ARMADO DE 11/200/120/285</v>
      </c>
      <c r="N540" s="95">
        <f>INDEX(RESUMEN!$G$17:$G$5475, MATCH(L540,RESUMEN!$C$17:$C$5475,0))</f>
        <v>206.03</v>
      </c>
      <c r="O540" s="133">
        <f t="shared" si="115"/>
        <v>0.77</v>
      </c>
      <c r="P540" s="134">
        <f t="shared" si="117"/>
        <v>364.67310000000003</v>
      </c>
      <c r="Q540" s="87">
        <v>0</v>
      </c>
      <c r="R540" s="133">
        <f t="shared" si="118"/>
        <v>7.2000000000000008E-2</v>
      </c>
      <c r="S540" s="88">
        <f t="shared" si="119"/>
        <v>2.1880386000000005</v>
      </c>
      <c r="T540" s="132">
        <f t="shared" si="120"/>
        <v>0.2</v>
      </c>
      <c r="U540" s="135">
        <f t="shared" si="121"/>
        <v>0.43760772000000014</v>
      </c>
      <c r="V540" s="88">
        <f t="shared" si="122"/>
        <v>0.14725336301388503</v>
      </c>
      <c r="W540" s="182">
        <f t="shared" si="123"/>
        <v>0.1</v>
      </c>
      <c r="X540" s="133">
        <f>'INFO Luz del Sur'!N488</f>
        <v>1</v>
      </c>
      <c r="Y540" s="135">
        <f t="shared" si="116"/>
        <v>0.1</v>
      </c>
    </row>
    <row r="541" spans="1:25" x14ac:dyDescent="0.25">
      <c r="A541" s="97">
        <f>'INFO Luz del Sur'!A489</f>
        <v>483</v>
      </c>
      <c r="B541" s="98" t="s">
        <v>8151</v>
      </c>
      <c r="C541" s="131" t="str">
        <f>'INFO Luz del Sur'!K489</f>
        <v>Poste</v>
      </c>
      <c r="D541" s="120" t="str">
        <f>'INFO Luz del Sur'!L489</f>
        <v>Concreto</v>
      </c>
      <c r="E541" s="131">
        <f>'INFO Luz del Sur'!J489</f>
        <v>10</v>
      </c>
      <c r="F541" s="131" t="str">
        <f>'INFO Luz del Sur'!H489</f>
        <v>0.22 KV</v>
      </c>
      <c r="G541" s="148" t="str">
        <f t="shared" si="114"/>
        <v>BT</v>
      </c>
      <c r="H541" s="120" t="str">
        <f>'INFO Luz del Sur'!D489</f>
        <v>Ate</v>
      </c>
      <c r="I541" s="120" t="str">
        <f>'INFO Luz del Sur'!C489</f>
        <v>Lima</v>
      </c>
      <c r="J541" s="120" t="str">
        <f>'INFO Luz del Sur'!B489</f>
        <v>Lima</v>
      </c>
      <c r="K541" s="120">
        <f>'INFO Luz del Sur'!E489</f>
        <v>0</v>
      </c>
      <c r="L541" s="132" t="str">
        <f>'INFO Luz del Sur'!M489</f>
        <v>PPC11</v>
      </c>
      <c r="M541" s="120" t="str">
        <f>INDEX(RESUMEN!$D$17:$D$5475, MATCH(L541,RESUMEN!$C$17:$C$5475,0))</f>
        <v>POSTE DE CONCRETO ARMADO DE 11/200/120/285</v>
      </c>
      <c r="N541" s="95">
        <f>INDEX(RESUMEN!$G$17:$G$5475, MATCH(L541,RESUMEN!$C$17:$C$5475,0))</f>
        <v>206.03</v>
      </c>
      <c r="O541" s="133">
        <f t="shared" si="115"/>
        <v>0.77</v>
      </c>
      <c r="P541" s="134">
        <f t="shared" si="117"/>
        <v>364.67310000000003</v>
      </c>
      <c r="Q541" s="87">
        <v>0</v>
      </c>
      <c r="R541" s="133">
        <f t="shared" si="118"/>
        <v>7.2000000000000008E-2</v>
      </c>
      <c r="S541" s="88">
        <f t="shared" si="119"/>
        <v>2.1880386000000005</v>
      </c>
      <c r="T541" s="132">
        <f t="shared" si="120"/>
        <v>0.2</v>
      </c>
      <c r="U541" s="135">
        <f t="shared" si="121"/>
        <v>0.43760772000000014</v>
      </c>
      <c r="V541" s="88">
        <f t="shared" si="122"/>
        <v>0.14725336301388503</v>
      </c>
      <c r="W541" s="182">
        <f t="shared" si="123"/>
        <v>0.1</v>
      </c>
      <c r="X541" s="133">
        <f>'INFO Luz del Sur'!N489</f>
        <v>1</v>
      </c>
      <c r="Y541" s="135">
        <f t="shared" si="116"/>
        <v>0.1</v>
      </c>
    </row>
    <row r="542" spans="1:25" x14ac:dyDescent="0.25">
      <c r="A542" s="97">
        <f>'INFO Luz del Sur'!A490</f>
        <v>484</v>
      </c>
      <c r="B542" s="98" t="s">
        <v>8151</v>
      </c>
      <c r="C542" s="131" t="str">
        <f>'INFO Luz del Sur'!K490</f>
        <v>Poste</v>
      </c>
      <c r="D542" s="120" t="str">
        <f>'INFO Luz del Sur'!L490</f>
        <v>Concreto</v>
      </c>
      <c r="E542" s="131">
        <f>'INFO Luz del Sur'!J490</f>
        <v>10</v>
      </c>
      <c r="F542" s="131" t="str">
        <f>'INFO Luz del Sur'!H490</f>
        <v>0.22 KV</v>
      </c>
      <c r="G542" s="148" t="str">
        <f t="shared" si="114"/>
        <v>BT</v>
      </c>
      <c r="H542" s="120" t="str">
        <f>'INFO Luz del Sur'!D490</f>
        <v>Ate</v>
      </c>
      <c r="I542" s="120" t="str">
        <f>'INFO Luz del Sur'!C490</f>
        <v>Lima</v>
      </c>
      <c r="J542" s="120" t="str">
        <f>'INFO Luz del Sur'!B490</f>
        <v>Lima</v>
      </c>
      <c r="K542" s="120">
        <f>'INFO Luz del Sur'!E490</f>
        <v>0</v>
      </c>
      <c r="L542" s="132" t="str">
        <f>'INFO Luz del Sur'!M490</f>
        <v>PPC11</v>
      </c>
      <c r="M542" s="120" t="str">
        <f>INDEX(RESUMEN!$D$17:$D$5475, MATCH(L542,RESUMEN!$C$17:$C$5475,0))</f>
        <v>POSTE DE CONCRETO ARMADO DE 11/200/120/285</v>
      </c>
      <c r="N542" s="95">
        <f>INDEX(RESUMEN!$G$17:$G$5475, MATCH(L542,RESUMEN!$C$17:$C$5475,0))</f>
        <v>206.03</v>
      </c>
      <c r="O542" s="133">
        <f t="shared" si="115"/>
        <v>0.77</v>
      </c>
      <c r="P542" s="134">
        <f t="shared" si="117"/>
        <v>364.67310000000003</v>
      </c>
      <c r="Q542" s="87">
        <v>0</v>
      </c>
      <c r="R542" s="133">
        <f t="shared" si="118"/>
        <v>7.2000000000000008E-2</v>
      </c>
      <c r="S542" s="88">
        <f t="shared" si="119"/>
        <v>2.1880386000000005</v>
      </c>
      <c r="T542" s="132">
        <f t="shared" si="120"/>
        <v>0.2</v>
      </c>
      <c r="U542" s="135">
        <f t="shared" si="121"/>
        <v>0.43760772000000014</v>
      </c>
      <c r="V542" s="88">
        <f t="shared" si="122"/>
        <v>0.14725336301388503</v>
      </c>
      <c r="W542" s="182">
        <f t="shared" si="123"/>
        <v>0.1</v>
      </c>
      <c r="X542" s="133">
        <f>'INFO Luz del Sur'!N490</f>
        <v>1</v>
      </c>
      <c r="Y542" s="135">
        <f t="shared" si="116"/>
        <v>0.1</v>
      </c>
    </row>
    <row r="543" spans="1:25" x14ac:dyDescent="0.25">
      <c r="A543" s="97">
        <f>'INFO Luz del Sur'!A491</f>
        <v>485</v>
      </c>
      <c r="B543" s="98" t="s">
        <v>8151</v>
      </c>
      <c r="C543" s="131" t="str">
        <f>'INFO Luz del Sur'!K491</f>
        <v>Poste</v>
      </c>
      <c r="D543" s="120" t="str">
        <f>'INFO Luz del Sur'!L491</f>
        <v>Concreto</v>
      </c>
      <c r="E543" s="131">
        <f>'INFO Luz del Sur'!J491</f>
        <v>10</v>
      </c>
      <c r="F543" s="131" t="str">
        <f>'INFO Luz del Sur'!H491</f>
        <v>0.22 KV</v>
      </c>
      <c r="G543" s="148" t="str">
        <f t="shared" si="114"/>
        <v>BT</v>
      </c>
      <c r="H543" s="120" t="str">
        <f>'INFO Luz del Sur'!D491</f>
        <v>Ate</v>
      </c>
      <c r="I543" s="120" t="str">
        <f>'INFO Luz del Sur'!C491</f>
        <v>Lima</v>
      </c>
      <c r="J543" s="120" t="str">
        <f>'INFO Luz del Sur'!B491</f>
        <v>Lima</v>
      </c>
      <c r="K543" s="120">
        <f>'INFO Luz del Sur'!E491</f>
        <v>0</v>
      </c>
      <c r="L543" s="132" t="str">
        <f>'INFO Luz del Sur'!M491</f>
        <v>PPC11</v>
      </c>
      <c r="M543" s="120" t="str">
        <f>INDEX(RESUMEN!$D$17:$D$5475, MATCH(L543,RESUMEN!$C$17:$C$5475,0))</f>
        <v>POSTE DE CONCRETO ARMADO DE 11/200/120/285</v>
      </c>
      <c r="N543" s="95">
        <f>INDEX(RESUMEN!$G$17:$G$5475, MATCH(L543,RESUMEN!$C$17:$C$5475,0))</f>
        <v>206.03</v>
      </c>
      <c r="O543" s="133">
        <f t="shared" si="115"/>
        <v>0.77</v>
      </c>
      <c r="P543" s="134">
        <f t="shared" si="117"/>
        <v>364.67310000000003</v>
      </c>
      <c r="Q543" s="87">
        <v>0</v>
      </c>
      <c r="R543" s="133">
        <f t="shared" si="118"/>
        <v>7.2000000000000008E-2</v>
      </c>
      <c r="S543" s="88">
        <f t="shared" si="119"/>
        <v>2.1880386000000005</v>
      </c>
      <c r="T543" s="132">
        <f t="shared" si="120"/>
        <v>0.2</v>
      </c>
      <c r="U543" s="135">
        <f t="shared" si="121"/>
        <v>0.43760772000000014</v>
      </c>
      <c r="V543" s="88">
        <f t="shared" si="122"/>
        <v>0.14725336301388503</v>
      </c>
      <c r="W543" s="182">
        <f t="shared" si="123"/>
        <v>0.1</v>
      </c>
      <c r="X543" s="133">
        <f>'INFO Luz del Sur'!N491</f>
        <v>1</v>
      </c>
      <c r="Y543" s="135">
        <f t="shared" si="116"/>
        <v>0.1</v>
      </c>
    </row>
    <row r="544" spans="1:25" x14ac:dyDescent="0.25">
      <c r="A544" s="97">
        <f>'INFO Luz del Sur'!A492</f>
        <v>486</v>
      </c>
      <c r="B544" s="98" t="s">
        <v>8151</v>
      </c>
      <c r="C544" s="131" t="str">
        <f>'INFO Luz del Sur'!K492</f>
        <v>Poste</v>
      </c>
      <c r="D544" s="120" t="str">
        <f>'INFO Luz del Sur'!L492</f>
        <v>Concreto</v>
      </c>
      <c r="E544" s="131">
        <f>'INFO Luz del Sur'!J492</f>
        <v>10</v>
      </c>
      <c r="F544" s="131" t="str">
        <f>'INFO Luz del Sur'!H492</f>
        <v>0.22 KV</v>
      </c>
      <c r="G544" s="148" t="str">
        <f t="shared" si="114"/>
        <v>BT</v>
      </c>
      <c r="H544" s="120" t="str">
        <f>'INFO Luz del Sur'!D492</f>
        <v>Ate</v>
      </c>
      <c r="I544" s="120" t="str">
        <f>'INFO Luz del Sur'!C492</f>
        <v>Lima</v>
      </c>
      <c r="J544" s="120" t="str">
        <f>'INFO Luz del Sur'!B492</f>
        <v>Lima</v>
      </c>
      <c r="K544" s="120">
        <f>'INFO Luz del Sur'!E492</f>
        <v>0</v>
      </c>
      <c r="L544" s="132" t="str">
        <f>'INFO Luz del Sur'!M492</f>
        <v>PPC11</v>
      </c>
      <c r="M544" s="120" t="str">
        <f>INDEX(RESUMEN!$D$17:$D$5475, MATCH(L544,RESUMEN!$C$17:$C$5475,0))</f>
        <v>POSTE DE CONCRETO ARMADO DE 11/200/120/285</v>
      </c>
      <c r="N544" s="95">
        <f>INDEX(RESUMEN!$G$17:$G$5475, MATCH(L544,RESUMEN!$C$17:$C$5475,0))</f>
        <v>206.03</v>
      </c>
      <c r="O544" s="133">
        <f t="shared" si="115"/>
        <v>0.77</v>
      </c>
      <c r="P544" s="134">
        <f t="shared" si="117"/>
        <v>364.67310000000003</v>
      </c>
      <c r="Q544" s="87">
        <v>0</v>
      </c>
      <c r="R544" s="133">
        <f t="shared" si="118"/>
        <v>7.2000000000000008E-2</v>
      </c>
      <c r="S544" s="88">
        <f t="shared" si="119"/>
        <v>2.1880386000000005</v>
      </c>
      <c r="T544" s="132">
        <f t="shared" si="120"/>
        <v>0.2</v>
      </c>
      <c r="U544" s="135">
        <f t="shared" si="121"/>
        <v>0.43760772000000014</v>
      </c>
      <c r="V544" s="88">
        <f t="shared" si="122"/>
        <v>0.14725336301388503</v>
      </c>
      <c r="W544" s="182">
        <f t="shared" si="123"/>
        <v>0.1</v>
      </c>
      <c r="X544" s="133">
        <f>'INFO Luz del Sur'!N492</f>
        <v>1</v>
      </c>
      <c r="Y544" s="135">
        <f t="shared" si="116"/>
        <v>0.1</v>
      </c>
    </row>
    <row r="545" spans="1:25" x14ac:dyDescent="0.25">
      <c r="A545" s="97">
        <f>'INFO Luz del Sur'!A493</f>
        <v>487</v>
      </c>
      <c r="B545" s="98" t="s">
        <v>8151</v>
      </c>
      <c r="C545" s="131" t="str">
        <f>'INFO Luz del Sur'!K493</f>
        <v>Poste</v>
      </c>
      <c r="D545" s="120" t="str">
        <f>'INFO Luz del Sur'!L493</f>
        <v>Concreto</v>
      </c>
      <c r="E545" s="131">
        <f>'INFO Luz del Sur'!J493</f>
        <v>10</v>
      </c>
      <c r="F545" s="131" t="str">
        <f>'INFO Luz del Sur'!H493</f>
        <v>0.22 KV</v>
      </c>
      <c r="G545" s="148" t="str">
        <f t="shared" si="114"/>
        <v>BT</v>
      </c>
      <c r="H545" s="120" t="str">
        <f>'INFO Luz del Sur'!D493</f>
        <v>Ate</v>
      </c>
      <c r="I545" s="120" t="str">
        <f>'INFO Luz del Sur'!C493</f>
        <v>Lima</v>
      </c>
      <c r="J545" s="120" t="str">
        <f>'INFO Luz del Sur'!B493</f>
        <v>Lima</v>
      </c>
      <c r="K545" s="120">
        <f>'INFO Luz del Sur'!E493</f>
        <v>0</v>
      </c>
      <c r="L545" s="132" t="str">
        <f>'INFO Luz del Sur'!M493</f>
        <v>PPC11</v>
      </c>
      <c r="M545" s="120" t="str">
        <f>INDEX(RESUMEN!$D$17:$D$5475, MATCH(L545,RESUMEN!$C$17:$C$5475,0))</f>
        <v>POSTE DE CONCRETO ARMADO DE 11/200/120/285</v>
      </c>
      <c r="N545" s="95">
        <f>INDEX(RESUMEN!$G$17:$G$5475, MATCH(L545,RESUMEN!$C$17:$C$5475,0))</f>
        <v>206.03</v>
      </c>
      <c r="O545" s="133">
        <f t="shared" si="115"/>
        <v>0.77</v>
      </c>
      <c r="P545" s="134">
        <f t="shared" si="117"/>
        <v>364.67310000000003</v>
      </c>
      <c r="Q545" s="87">
        <v>0</v>
      </c>
      <c r="R545" s="133">
        <f t="shared" si="118"/>
        <v>7.2000000000000008E-2</v>
      </c>
      <c r="S545" s="88">
        <f t="shared" si="119"/>
        <v>2.1880386000000005</v>
      </c>
      <c r="T545" s="132">
        <f t="shared" si="120"/>
        <v>0.2</v>
      </c>
      <c r="U545" s="135">
        <f t="shared" si="121"/>
        <v>0.43760772000000014</v>
      </c>
      <c r="V545" s="88">
        <f t="shared" si="122"/>
        <v>0.14725336301388503</v>
      </c>
      <c r="W545" s="182">
        <f t="shared" si="123"/>
        <v>0.1</v>
      </c>
      <c r="X545" s="133">
        <f>'INFO Luz del Sur'!N493</f>
        <v>1</v>
      </c>
      <c r="Y545" s="135">
        <f t="shared" si="116"/>
        <v>0.1</v>
      </c>
    </row>
    <row r="546" spans="1:25" x14ac:dyDescent="0.25">
      <c r="A546" s="97">
        <f>'INFO Luz del Sur'!A494</f>
        <v>488</v>
      </c>
      <c r="B546" s="98" t="s">
        <v>8151</v>
      </c>
      <c r="C546" s="131" t="str">
        <f>'INFO Luz del Sur'!K494</f>
        <v>Poste</v>
      </c>
      <c r="D546" s="120" t="str">
        <f>'INFO Luz del Sur'!L494</f>
        <v>Concreto</v>
      </c>
      <c r="E546" s="131">
        <f>'INFO Luz del Sur'!J494</f>
        <v>10</v>
      </c>
      <c r="F546" s="131" t="str">
        <f>'INFO Luz del Sur'!H494</f>
        <v>0.22 KV</v>
      </c>
      <c r="G546" s="148" t="str">
        <f t="shared" si="114"/>
        <v>BT</v>
      </c>
      <c r="H546" s="120" t="str">
        <f>'INFO Luz del Sur'!D494</f>
        <v>Ate</v>
      </c>
      <c r="I546" s="120" t="str">
        <f>'INFO Luz del Sur'!C494</f>
        <v>Lima</v>
      </c>
      <c r="J546" s="120" t="str">
        <f>'INFO Luz del Sur'!B494</f>
        <v>Lima</v>
      </c>
      <c r="K546" s="120">
        <f>'INFO Luz del Sur'!E494</f>
        <v>0</v>
      </c>
      <c r="L546" s="132" t="str">
        <f>'INFO Luz del Sur'!M494</f>
        <v>PPC11</v>
      </c>
      <c r="M546" s="120" t="str">
        <f>INDEX(RESUMEN!$D$17:$D$5475, MATCH(L546,RESUMEN!$C$17:$C$5475,0))</f>
        <v>POSTE DE CONCRETO ARMADO DE 11/200/120/285</v>
      </c>
      <c r="N546" s="95">
        <f>INDEX(RESUMEN!$G$17:$G$5475, MATCH(L546,RESUMEN!$C$17:$C$5475,0))</f>
        <v>206.03</v>
      </c>
      <c r="O546" s="133">
        <f t="shared" si="115"/>
        <v>0.77</v>
      </c>
      <c r="P546" s="134">
        <f t="shared" si="117"/>
        <v>364.67310000000003</v>
      </c>
      <c r="Q546" s="87">
        <v>0</v>
      </c>
      <c r="R546" s="133">
        <f t="shared" si="118"/>
        <v>7.2000000000000008E-2</v>
      </c>
      <c r="S546" s="88">
        <f t="shared" si="119"/>
        <v>2.1880386000000005</v>
      </c>
      <c r="T546" s="132">
        <f t="shared" si="120"/>
        <v>0.2</v>
      </c>
      <c r="U546" s="135">
        <f t="shared" si="121"/>
        <v>0.43760772000000014</v>
      </c>
      <c r="V546" s="88">
        <f t="shared" si="122"/>
        <v>0.14725336301388503</v>
      </c>
      <c r="W546" s="182">
        <f t="shared" si="123"/>
        <v>0.1</v>
      </c>
      <c r="X546" s="133">
        <f>'INFO Luz del Sur'!N494</f>
        <v>1</v>
      </c>
      <c r="Y546" s="135">
        <f t="shared" si="116"/>
        <v>0.1</v>
      </c>
    </row>
    <row r="547" spans="1:25" x14ac:dyDescent="0.25">
      <c r="A547" s="97">
        <f>'INFO Luz del Sur'!A495</f>
        <v>489</v>
      </c>
      <c r="B547" s="98" t="s">
        <v>8151</v>
      </c>
      <c r="C547" s="131" t="str">
        <f>'INFO Luz del Sur'!K495</f>
        <v>Poste</v>
      </c>
      <c r="D547" s="120" t="str">
        <f>'INFO Luz del Sur'!L495</f>
        <v>Concreto</v>
      </c>
      <c r="E547" s="131">
        <f>'INFO Luz del Sur'!J495</f>
        <v>11</v>
      </c>
      <c r="F547" s="131" t="str">
        <f>'INFO Luz del Sur'!H495</f>
        <v>0.22 KV</v>
      </c>
      <c r="G547" s="148" t="str">
        <f t="shared" si="114"/>
        <v>BT</v>
      </c>
      <c r="H547" s="120" t="str">
        <f>'INFO Luz del Sur'!D495</f>
        <v>Ate</v>
      </c>
      <c r="I547" s="120" t="str">
        <f>'INFO Luz del Sur'!C495</f>
        <v>Lima</v>
      </c>
      <c r="J547" s="120" t="str">
        <f>'INFO Luz del Sur'!B495</f>
        <v>Lima</v>
      </c>
      <c r="K547" s="120">
        <f>'INFO Luz del Sur'!E495</f>
        <v>0</v>
      </c>
      <c r="L547" s="132" t="str">
        <f>'INFO Luz del Sur'!M495</f>
        <v>PPC40</v>
      </c>
      <c r="M547" s="120" t="str">
        <f>INDEX(RESUMEN!$D$17:$D$5475, MATCH(L547,RESUMEN!$C$17:$C$5475,0))</f>
        <v>POSTE DE CONCRETO ARMADO PARA A. P. 11/200/120/285</v>
      </c>
      <c r="N547" s="95">
        <f>INDEX(RESUMEN!$G$17:$G$5475, MATCH(L547,RESUMEN!$C$17:$C$5475,0))</f>
        <v>206.03</v>
      </c>
      <c r="O547" s="133">
        <f t="shared" si="115"/>
        <v>0.77</v>
      </c>
      <c r="P547" s="134">
        <f t="shared" si="117"/>
        <v>364.67310000000003</v>
      </c>
      <c r="Q547" s="87">
        <v>0</v>
      </c>
      <c r="R547" s="133">
        <f t="shared" si="118"/>
        <v>7.2000000000000008E-2</v>
      </c>
      <c r="S547" s="88">
        <f t="shared" si="119"/>
        <v>2.1880386000000005</v>
      </c>
      <c r="T547" s="132">
        <f t="shared" si="120"/>
        <v>0.2</v>
      </c>
      <c r="U547" s="135">
        <f t="shared" si="121"/>
        <v>0.43760772000000014</v>
      </c>
      <c r="V547" s="88">
        <f t="shared" si="122"/>
        <v>0.14725336301388503</v>
      </c>
      <c r="W547" s="182">
        <f t="shared" si="123"/>
        <v>0.1</v>
      </c>
      <c r="X547" s="133">
        <f>'INFO Luz del Sur'!N495</f>
        <v>1</v>
      </c>
      <c r="Y547" s="135">
        <f t="shared" si="116"/>
        <v>0.1</v>
      </c>
    </row>
    <row r="548" spans="1:25" x14ac:dyDescent="0.25">
      <c r="A548" s="97">
        <f>'INFO Luz del Sur'!A496</f>
        <v>490</v>
      </c>
      <c r="B548" s="98" t="s">
        <v>8151</v>
      </c>
      <c r="C548" s="131" t="str">
        <f>'INFO Luz del Sur'!K496</f>
        <v>Poste</v>
      </c>
      <c r="D548" s="120" t="str">
        <f>'INFO Luz del Sur'!L496</f>
        <v>Concreto</v>
      </c>
      <c r="E548" s="131">
        <f>'INFO Luz del Sur'!J496</f>
        <v>11</v>
      </c>
      <c r="F548" s="131" t="str">
        <f>'INFO Luz del Sur'!H496</f>
        <v>0.22 KV</v>
      </c>
      <c r="G548" s="148" t="str">
        <f t="shared" si="114"/>
        <v>BT</v>
      </c>
      <c r="H548" s="120" t="str">
        <f>'INFO Luz del Sur'!D496</f>
        <v>Ate</v>
      </c>
      <c r="I548" s="120" t="str">
        <f>'INFO Luz del Sur'!C496</f>
        <v>Lima</v>
      </c>
      <c r="J548" s="120" t="str">
        <f>'INFO Luz del Sur'!B496</f>
        <v>Lima</v>
      </c>
      <c r="K548" s="120">
        <f>'INFO Luz del Sur'!E496</f>
        <v>0</v>
      </c>
      <c r="L548" s="132" t="str">
        <f>'INFO Luz del Sur'!M496</f>
        <v>PPC40</v>
      </c>
      <c r="M548" s="120" t="str">
        <f>INDEX(RESUMEN!$D$17:$D$5475, MATCH(L548,RESUMEN!$C$17:$C$5475,0))</f>
        <v>POSTE DE CONCRETO ARMADO PARA A. P. 11/200/120/285</v>
      </c>
      <c r="N548" s="95">
        <f>INDEX(RESUMEN!$G$17:$G$5475, MATCH(L548,RESUMEN!$C$17:$C$5475,0))</f>
        <v>206.03</v>
      </c>
      <c r="O548" s="133">
        <f t="shared" si="115"/>
        <v>0.77</v>
      </c>
      <c r="P548" s="134">
        <f t="shared" si="117"/>
        <v>364.67310000000003</v>
      </c>
      <c r="Q548" s="87">
        <v>0</v>
      </c>
      <c r="R548" s="133">
        <f t="shared" si="118"/>
        <v>7.2000000000000008E-2</v>
      </c>
      <c r="S548" s="88">
        <f t="shared" si="119"/>
        <v>2.1880386000000005</v>
      </c>
      <c r="T548" s="132">
        <f t="shared" si="120"/>
        <v>0.2</v>
      </c>
      <c r="U548" s="135">
        <f t="shared" si="121"/>
        <v>0.43760772000000014</v>
      </c>
      <c r="V548" s="88">
        <f t="shared" si="122"/>
        <v>0.14725336301388503</v>
      </c>
      <c r="W548" s="182">
        <f t="shared" si="123"/>
        <v>0.1</v>
      </c>
      <c r="X548" s="133">
        <f>'INFO Luz del Sur'!N496</f>
        <v>1</v>
      </c>
      <c r="Y548" s="135">
        <f t="shared" si="116"/>
        <v>0.1</v>
      </c>
    </row>
    <row r="549" spans="1:25" x14ac:dyDescent="0.25">
      <c r="A549" s="97">
        <f>'INFO Luz del Sur'!A497</f>
        <v>491</v>
      </c>
      <c r="B549" s="98" t="s">
        <v>8151</v>
      </c>
      <c r="C549" s="131" t="str">
        <f>'INFO Luz del Sur'!K497</f>
        <v>Poste</v>
      </c>
      <c r="D549" s="120" t="str">
        <f>'INFO Luz del Sur'!L497</f>
        <v>Concreto</v>
      </c>
      <c r="E549" s="131">
        <f>'INFO Luz del Sur'!J497</f>
        <v>11</v>
      </c>
      <c r="F549" s="131" t="str">
        <f>'INFO Luz del Sur'!H497</f>
        <v>0.22 KV</v>
      </c>
      <c r="G549" s="148" t="str">
        <f t="shared" si="114"/>
        <v>BT</v>
      </c>
      <c r="H549" s="120" t="str">
        <f>'INFO Luz del Sur'!D497</f>
        <v>Ate</v>
      </c>
      <c r="I549" s="120" t="str">
        <f>'INFO Luz del Sur'!C497</f>
        <v>Lima</v>
      </c>
      <c r="J549" s="120" t="str">
        <f>'INFO Luz del Sur'!B497</f>
        <v>Lima</v>
      </c>
      <c r="K549" s="120">
        <f>'INFO Luz del Sur'!E497</f>
        <v>0</v>
      </c>
      <c r="L549" s="132" t="str">
        <f>'INFO Luz del Sur'!M497</f>
        <v>PPC40</v>
      </c>
      <c r="M549" s="120" t="str">
        <f>INDEX(RESUMEN!$D$17:$D$5475, MATCH(L549,RESUMEN!$C$17:$C$5475,0))</f>
        <v>POSTE DE CONCRETO ARMADO PARA A. P. 11/200/120/285</v>
      </c>
      <c r="N549" s="95">
        <f>INDEX(RESUMEN!$G$17:$G$5475, MATCH(L549,RESUMEN!$C$17:$C$5475,0))</f>
        <v>206.03</v>
      </c>
      <c r="O549" s="133">
        <f t="shared" si="115"/>
        <v>0.77</v>
      </c>
      <c r="P549" s="134">
        <f t="shared" si="117"/>
        <v>364.67310000000003</v>
      </c>
      <c r="Q549" s="87">
        <v>0</v>
      </c>
      <c r="R549" s="133">
        <f t="shared" si="118"/>
        <v>7.2000000000000008E-2</v>
      </c>
      <c r="S549" s="88">
        <f t="shared" si="119"/>
        <v>2.1880386000000005</v>
      </c>
      <c r="T549" s="132">
        <f t="shared" si="120"/>
        <v>0.2</v>
      </c>
      <c r="U549" s="135">
        <f t="shared" si="121"/>
        <v>0.43760772000000014</v>
      </c>
      <c r="V549" s="88">
        <f t="shared" si="122"/>
        <v>0.14725336301388503</v>
      </c>
      <c r="W549" s="182">
        <f t="shared" si="123"/>
        <v>0.1</v>
      </c>
      <c r="X549" s="133">
        <f>'INFO Luz del Sur'!N497</f>
        <v>1</v>
      </c>
      <c r="Y549" s="135">
        <f t="shared" si="116"/>
        <v>0.1</v>
      </c>
    </row>
    <row r="550" spans="1:25" x14ac:dyDescent="0.25">
      <c r="A550" s="97">
        <f>'INFO Luz del Sur'!A498</f>
        <v>492</v>
      </c>
      <c r="B550" s="98" t="s">
        <v>8151</v>
      </c>
      <c r="C550" s="131" t="str">
        <f>'INFO Luz del Sur'!K498</f>
        <v>Poste</v>
      </c>
      <c r="D550" s="120" t="str">
        <f>'INFO Luz del Sur'!L498</f>
        <v>Concreto</v>
      </c>
      <c r="E550" s="131">
        <f>'INFO Luz del Sur'!J498</f>
        <v>11</v>
      </c>
      <c r="F550" s="131" t="str">
        <f>'INFO Luz del Sur'!H498</f>
        <v>0.22 KV</v>
      </c>
      <c r="G550" s="148" t="str">
        <f t="shared" si="114"/>
        <v>BT</v>
      </c>
      <c r="H550" s="120" t="str">
        <f>'INFO Luz del Sur'!D498</f>
        <v>Ate</v>
      </c>
      <c r="I550" s="120" t="str">
        <f>'INFO Luz del Sur'!C498</f>
        <v>Lima</v>
      </c>
      <c r="J550" s="120" t="str">
        <f>'INFO Luz del Sur'!B498</f>
        <v>Lima</v>
      </c>
      <c r="K550" s="120">
        <f>'INFO Luz del Sur'!E498</f>
        <v>0</v>
      </c>
      <c r="L550" s="132" t="str">
        <f>'INFO Luz del Sur'!M498</f>
        <v>PPC40</v>
      </c>
      <c r="M550" s="120" t="str">
        <f>INDEX(RESUMEN!$D$17:$D$5475, MATCH(L550,RESUMEN!$C$17:$C$5475,0))</f>
        <v>POSTE DE CONCRETO ARMADO PARA A. P. 11/200/120/285</v>
      </c>
      <c r="N550" s="95">
        <f>INDEX(RESUMEN!$G$17:$G$5475, MATCH(L550,RESUMEN!$C$17:$C$5475,0))</f>
        <v>206.03</v>
      </c>
      <c r="O550" s="133">
        <f t="shared" si="115"/>
        <v>0.77</v>
      </c>
      <c r="P550" s="134">
        <f t="shared" si="117"/>
        <v>364.67310000000003</v>
      </c>
      <c r="Q550" s="87">
        <v>0</v>
      </c>
      <c r="R550" s="133">
        <f t="shared" si="118"/>
        <v>7.2000000000000008E-2</v>
      </c>
      <c r="S550" s="88">
        <f t="shared" si="119"/>
        <v>2.1880386000000005</v>
      </c>
      <c r="T550" s="132">
        <f t="shared" si="120"/>
        <v>0.2</v>
      </c>
      <c r="U550" s="135">
        <f t="shared" si="121"/>
        <v>0.43760772000000014</v>
      </c>
      <c r="V550" s="88">
        <f t="shared" si="122"/>
        <v>0.14725336301388503</v>
      </c>
      <c r="W550" s="182">
        <f t="shared" si="123"/>
        <v>0.1</v>
      </c>
      <c r="X550" s="133">
        <f>'INFO Luz del Sur'!N498</f>
        <v>1</v>
      </c>
      <c r="Y550" s="135">
        <f t="shared" si="116"/>
        <v>0.1</v>
      </c>
    </row>
    <row r="551" spans="1:25" x14ac:dyDescent="0.25">
      <c r="A551" s="97">
        <f>'INFO Luz del Sur'!A499</f>
        <v>493</v>
      </c>
      <c r="B551" s="98" t="s">
        <v>8151</v>
      </c>
      <c r="C551" s="131" t="str">
        <f>'INFO Luz del Sur'!K499</f>
        <v>Poste</v>
      </c>
      <c r="D551" s="120" t="str">
        <f>'INFO Luz del Sur'!L499</f>
        <v>Concreto</v>
      </c>
      <c r="E551" s="131">
        <f>'INFO Luz del Sur'!J499</f>
        <v>11</v>
      </c>
      <c r="F551" s="131" t="str">
        <f>'INFO Luz del Sur'!H499</f>
        <v>0.22 KV</v>
      </c>
      <c r="G551" s="148" t="str">
        <f t="shared" si="114"/>
        <v>BT</v>
      </c>
      <c r="H551" s="120" t="str">
        <f>'INFO Luz del Sur'!D499</f>
        <v>Ate</v>
      </c>
      <c r="I551" s="120" t="str">
        <f>'INFO Luz del Sur'!C499</f>
        <v>Lima</v>
      </c>
      <c r="J551" s="120" t="str">
        <f>'INFO Luz del Sur'!B499</f>
        <v>Lima</v>
      </c>
      <c r="K551" s="120">
        <f>'INFO Luz del Sur'!E499</f>
        <v>0</v>
      </c>
      <c r="L551" s="132" t="str">
        <f>'INFO Luz del Sur'!M499</f>
        <v>PPC40</v>
      </c>
      <c r="M551" s="120" t="str">
        <f>INDEX(RESUMEN!$D$17:$D$5475, MATCH(L551,RESUMEN!$C$17:$C$5475,0))</f>
        <v>POSTE DE CONCRETO ARMADO PARA A. P. 11/200/120/285</v>
      </c>
      <c r="N551" s="95">
        <f>INDEX(RESUMEN!$G$17:$G$5475, MATCH(L551,RESUMEN!$C$17:$C$5475,0))</f>
        <v>206.03</v>
      </c>
      <c r="O551" s="133">
        <f t="shared" si="115"/>
        <v>0.77</v>
      </c>
      <c r="P551" s="134">
        <f t="shared" si="117"/>
        <v>364.67310000000003</v>
      </c>
      <c r="Q551" s="87">
        <v>0</v>
      </c>
      <c r="R551" s="133">
        <f t="shared" si="118"/>
        <v>7.2000000000000008E-2</v>
      </c>
      <c r="S551" s="88">
        <f t="shared" si="119"/>
        <v>2.1880386000000005</v>
      </c>
      <c r="T551" s="132">
        <f t="shared" si="120"/>
        <v>0.2</v>
      </c>
      <c r="U551" s="135">
        <f t="shared" si="121"/>
        <v>0.43760772000000014</v>
      </c>
      <c r="V551" s="88">
        <f t="shared" si="122"/>
        <v>0.14725336301388503</v>
      </c>
      <c r="W551" s="182">
        <f t="shared" si="123"/>
        <v>0.1</v>
      </c>
      <c r="X551" s="133">
        <f>'INFO Luz del Sur'!N499</f>
        <v>1</v>
      </c>
      <c r="Y551" s="135">
        <f t="shared" si="116"/>
        <v>0.1</v>
      </c>
    </row>
    <row r="552" spans="1:25" x14ac:dyDescent="0.25">
      <c r="A552" s="97">
        <f>'INFO Luz del Sur'!A500</f>
        <v>494</v>
      </c>
      <c r="B552" s="98" t="s">
        <v>8151</v>
      </c>
      <c r="C552" s="131" t="str">
        <f>'INFO Luz del Sur'!K500</f>
        <v>Poste</v>
      </c>
      <c r="D552" s="120" t="str">
        <f>'INFO Luz del Sur'!L500</f>
        <v>Concreto</v>
      </c>
      <c r="E552" s="131">
        <f>'INFO Luz del Sur'!J500</f>
        <v>11</v>
      </c>
      <c r="F552" s="131" t="str">
        <f>'INFO Luz del Sur'!H500</f>
        <v>0.22 KV</v>
      </c>
      <c r="G552" s="148" t="str">
        <f t="shared" si="114"/>
        <v>BT</v>
      </c>
      <c r="H552" s="120" t="str">
        <f>'INFO Luz del Sur'!D500</f>
        <v>Ate</v>
      </c>
      <c r="I552" s="120" t="str">
        <f>'INFO Luz del Sur'!C500</f>
        <v>Lima</v>
      </c>
      <c r="J552" s="120" t="str">
        <f>'INFO Luz del Sur'!B500</f>
        <v>Lima</v>
      </c>
      <c r="K552" s="120">
        <f>'INFO Luz del Sur'!E500</f>
        <v>0</v>
      </c>
      <c r="L552" s="132" t="str">
        <f>'INFO Luz del Sur'!M500</f>
        <v>PPC40</v>
      </c>
      <c r="M552" s="120" t="str">
        <f>INDEX(RESUMEN!$D$17:$D$5475, MATCH(L552,RESUMEN!$C$17:$C$5475,0))</f>
        <v>POSTE DE CONCRETO ARMADO PARA A. P. 11/200/120/285</v>
      </c>
      <c r="N552" s="95">
        <f>INDEX(RESUMEN!$G$17:$G$5475, MATCH(L552,RESUMEN!$C$17:$C$5475,0))</f>
        <v>206.03</v>
      </c>
      <c r="O552" s="133">
        <f t="shared" si="115"/>
        <v>0.77</v>
      </c>
      <c r="P552" s="134">
        <f t="shared" si="117"/>
        <v>364.67310000000003</v>
      </c>
      <c r="Q552" s="87">
        <v>0</v>
      </c>
      <c r="R552" s="133">
        <f t="shared" si="118"/>
        <v>7.2000000000000008E-2</v>
      </c>
      <c r="S552" s="88">
        <f t="shared" si="119"/>
        <v>2.1880386000000005</v>
      </c>
      <c r="T552" s="132">
        <f t="shared" si="120"/>
        <v>0.2</v>
      </c>
      <c r="U552" s="135">
        <f t="shared" si="121"/>
        <v>0.43760772000000014</v>
      </c>
      <c r="V552" s="88">
        <f t="shared" si="122"/>
        <v>0.14725336301388503</v>
      </c>
      <c r="W552" s="182">
        <f t="shared" si="123"/>
        <v>0.1</v>
      </c>
      <c r="X552" s="133">
        <f>'INFO Luz del Sur'!N500</f>
        <v>1</v>
      </c>
      <c r="Y552" s="135">
        <f t="shared" si="116"/>
        <v>0.1</v>
      </c>
    </row>
    <row r="553" spans="1:25" x14ac:dyDescent="0.25">
      <c r="A553" s="97">
        <f>'INFO Luz del Sur'!A501</f>
        <v>495</v>
      </c>
      <c r="B553" s="98" t="s">
        <v>8151</v>
      </c>
      <c r="C553" s="131" t="str">
        <f>'INFO Luz del Sur'!K501</f>
        <v>Poste</v>
      </c>
      <c r="D553" s="120" t="str">
        <f>'INFO Luz del Sur'!L501</f>
        <v>Concreto</v>
      </c>
      <c r="E553" s="131">
        <f>'INFO Luz del Sur'!J501</f>
        <v>13</v>
      </c>
      <c r="F553" s="131" t="str">
        <f>'INFO Luz del Sur'!H501</f>
        <v>0.22 KV</v>
      </c>
      <c r="G553" s="148" t="str">
        <f t="shared" si="114"/>
        <v>BT</v>
      </c>
      <c r="H553" s="120" t="str">
        <f>'INFO Luz del Sur'!D501</f>
        <v>Ate</v>
      </c>
      <c r="I553" s="120" t="str">
        <f>'INFO Luz del Sur'!C501</f>
        <v>Lima</v>
      </c>
      <c r="J553" s="120" t="str">
        <f>'INFO Luz del Sur'!B501</f>
        <v>Lima</v>
      </c>
      <c r="K553" s="120">
        <f>'INFO Luz del Sur'!E501</f>
        <v>0</v>
      </c>
      <c r="L553" s="132" t="str">
        <f>'INFO Luz del Sur'!M501</f>
        <v>PPC43</v>
      </c>
      <c r="M553" s="120" t="str">
        <f>INDEX(RESUMEN!$D$17:$D$5475, MATCH(L553,RESUMEN!$C$17:$C$5475,0))</f>
        <v>POSTE DE CONCRETO ARMADO PARA A. P. 13/200/140/335</v>
      </c>
      <c r="N553" s="95">
        <f>INDEX(RESUMEN!$G$17:$G$5475, MATCH(L553,RESUMEN!$C$17:$C$5475,0))</f>
        <v>255.39</v>
      </c>
      <c r="O553" s="133">
        <f t="shared" si="115"/>
        <v>0.77</v>
      </c>
      <c r="P553" s="134">
        <f t="shared" si="117"/>
        <v>452.0403</v>
      </c>
      <c r="Q553" s="87">
        <v>0</v>
      </c>
      <c r="R553" s="133">
        <f t="shared" si="118"/>
        <v>7.2000000000000008E-2</v>
      </c>
      <c r="S553" s="88">
        <f t="shared" si="119"/>
        <v>2.7122418000000006</v>
      </c>
      <c r="T553" s="132">
        <f t="shared" si="120"/>
        <v>0.2</v>
      </c>
      <c r="U553" s="135">
        <f t="shared" si="121"/>
        <v>0.54244836000000018</v>
      </c>
      <c r="V553" s="88">
        <f t="shared" si="122"/>
        <v>0.18253184672191478</v>
      </c>
      <c r="W553" s="182">
        <f t="shared" si="123"/>
        <v>0.2</v>
      </c>
      <c r="X553" s="133">
        <f>'INFO Luz del Sur'!N501</f>
        <v>1</v>
      </c>
      <c r="Y553" s="135">
        <f t="shared" si="116"/>
        <v>0.2</v>
      </c>
    </row>
    <row r="554" spans="1:25" x14ac:dyDescent="0.25">
      <c r="A554" s="97">
        <f>'INFO Luz del Sur'!A502</f>
        <v>496</v>
      </c>
      <c r="B554" s="98" t="s">
        <v>8151</v>
      </c>
      <c r="C554" s="131" t="str">
        <f>'INFO Luz del Sur'!K502</f>
        <v>Poste</v>
      </c>
      <c r="D554" s="120" t="str">
        <f>'INFO Luz del Sur'!L502</f>
        <v>Concreto</v>
      </c>
      <c r="E554" s="131">
        <f>'INFO Luz del Sur'!J502</f>
        <v>13</v>
      </c>
      <c r="F554" s="131" t="str">
        <f>'INFO Luz del Sur'!H502</f>
        <v>0.22 KV</v>
      </c>
      <c r="G554" s="148" t="str">
        <f t="shared" si="114"/>
        <v>BT</v>
      </c>
      <c r="H554" s="120" t="str">
        <f>'INFO Luz del Sur'!D502</f>
        <v>Ate</v>
      </c>
      <c r="I554" s="120" t="str">
        <f>'INFO Luz del Sur'!C502</f>
        <v>Lima</v>
      </c>
      <c r="J554" s="120" t="str">
        <f>'INFO Luz del Sur'!B502</f>
        <v>Lima</v>
      </c>
      <c r="K554" s="120">
        <f>'INFO Luz del Sur'!E502</f>
        <v>0</v>
      </c>
      <c r="L554" s="132" t="str">
        <f>'INFO Luz del Sur'!M502</f>
        <v>PPC43</v>
      </c>
      <c r="M554" s="120" t="str">
        <f>INDEX(RESUMEN!$D$17:$D$5475, MATCH(L554,RESUMEN!$C$17:$C$5475,0))</f>
        <v>POSTE DE CONCRETO ARMADO PARA A. P. 13/200/140/335</v>
      </c>
      <c r="N554" s="95">
        <f>INDEX(RESUMEN!$G$17:$G$5475, MATCH(L554,RESUMEN!$C$17:$C$5475,0))</f>
        <v>255.39</v>
      </c>
      <c r="O554" s="133">
        <f t="shared" si="115"/>
        <v>0.77</v>
      </c>
      <c r="P554" s="134">
        <f t="shared" si="117"/>
        <v>452.0403</v>
      </c>
      <c r="Q554" s="87">
        <v>0</v>
      </c>
      <c r="R554" s="133">
        <f t="shared" si="118"/>
        <v>7.2000000000000008E-2</v>
      </c>
      <c r="S554" s="88">
        <f t="shared" si="119"/>
        <v>2.7122418000000006</v>
      </c>
      <c r="T554" s="132">
        <f t="shared" si="120"/>
        <v>0.2</v>
      </c>
      <c r="U554" s="135">
        <f t="shared" si="121"/>
        <v>0.54244836000000018</v>
      </c>
      <c r="V554" s="88">
        <f t="shared" si="122"/>
        <v>0.18253184672191478</v>
      </c>
      <c r="W554" s="182">
        <f t="shared" si="123"/>
        <v>0.2</v>
      </c>
      <c r="X554" s="133">
        <f>'INFO Luz del Sur'!N502</f>
        <v>1</v>
      </c>
      <c r="Y554" s="135">
        <f t="shared" si="116"/>
        <v>0.2</v>
      </c>
    </row>
    <row r="555" spans="1:25" x14ac:dyDescent="0.25">
      <c r="A555" s="97">
        <f>'INFO Luz del Sur'!A503</f>
        <v>497</v>
      </c>
      <c r="B555" s="98" t="s">
        <v>8151</v>
      </c>
      <c r="C555" s="131" t="str">
        <f>'INFO Luz del Sur'!K503</f>
        <v>Poste</v>
      </c>
      <c r="D555" s="120" t="str">
        <f>'INFO Luz del Sur'!L503</f>
        <v>Concreto</v>
      </c>
      <c r="E555" s="131">
        <f>'INFO Luz del Sur'!J503</f>
        <v>13</v>
      </c>
      <c r="F555" s="131" t="str">
        <f>'INFO Luz del Sur'!H503</f>
        <v>0.22 KV</v>
      </c>
      <c r="G555" s="148" t="str">
        <f t="shared" si="114"/>
        <v>BT</v>
      </c>
      <c r="H555" s="120" t="str">
        <f>'INFO Luz del Sur'!D503</f>
        <v>Ate</v>
      </c>
      <c r="I555" s="120" t="str">
        <f>'INFO Luz del Sur'!C503</f>
        <v>Lima</v>
      </c>
      <c r="J555" s="120" t="str">
        <f>'INFO Luz del Sur'!B503</f>
        <v>Lima</v>
      </c>
      <c r="K555" s="120">
        <f>'INFO Luz del Sur'!E503</f>
        <v>0</v>
      </c>
      <c r="L555" s="132" t="str">
        <f>'INFO Luz del Sur'!M503</f>
        <v>PPC43</v>
      </c>
      <c r="M555" s="120" t="str">
        <f>INDEX(RESUMEN!$D$17:$D$5475, MATCH(L555,RESUMEN!$C$17:$C$5475,0))</f>
        <v>POSTE DE CONCRETO ARMADO PARA A. P. 13/200/140/335</v>
      </c>
      <c r="N555" s="95">
        <f>INDEX(RESUMEN!$G$17:$G$5475, MATCH(L555,RESUMEN!$C$17:$C$5475,0))</f>
        <v>255.39</v>
      </c>
      <c r="O555" s="133">
        <f t="shared" si="115"/>
        <v>0.77</v>
      </c>
      <c r="P555" s="134">
        <f t="shared" si="117"/>
        <v>452.0403</v>
      </c>
      <c r="Q555" s="87">
        <v>0</v>
      </c>
      <c r="R555" s="133">
        <f t="shared" si="118"/>
        <v>7.2000000000000008E-2</v>
      </c>
      <c r="S555" s="88">
        <f t="shared" si="119"/>
        <v>2.7122418000000006</v>
      </c>
      <c r="T555" s="132">
        <f t="shared" si="120"/>
        <v>0.2</v>
      </c>
      <c r="U555" s="135">
        <f t="shared" si="121"/>
        <v>0.54244836000000018</v>
      </c>
      <c r="V555" s="88">
        <f t="shared" si="122"/>
        <v>0.18253184672191478</v>
      </c>
      <c r="W555" s="182">
        <f t="shared" si="123"/>
        <v>0.2</v>
      </c>
      <c r="X555" s="133">
        <f>'INFO Luz del Sur'!N503</f>
        <v>1</v>
      </c>
      <c r="Y555" s="135">
        <f t="shared" si="116"/>
        <v>0.2</v>
      </c>
    </row>
    <row r="556" spans="1:25" x14ac:dyDescent="0.25">
      <c r="A556" s="97">
        <f>'INFO Luz del Sur'!A504</f>
        <v>498</v>
      </c>
      <c r="B556" s="98" t="s">
        <v>8151</v>
      </c>
      <c r="C556" s="131" t="str">
        <f>'INFO Luz del Sur'!K504</f>
        <v>Poste</v>
      </c>
      <c r="D556" s="120" t="str">
        <f>'INFO Luz del Sur'!L504</f>
        <v>Concreto</v>
      </c>
      <c r="E556" s="131">
        <f>'INFO Luz del Sur'!J504</f>
        <v>13</v>
      </c>
      <c r="F556" s="131" t="str">
        <f>'INFO Luz del Sur'!H504</f>
        <v>0.22 KV</v>
      </c>
      <c r="G556" s="148" t="str">
        <f t="shared" si="114"/>
        <v>BT</v>
      </c>
      <c r="H556" s="120" t="str">
        <f>'INFO Luz del Sur'!D504</f>
        <v>Ate</v>
      </c>
      <c r="I556" s="120" t="str">
        <f>'INFO Luz del Sur'!C504</f>
        <v>Lima</v>
      </c>
      <c r="J556" s="120" t="str">
        <f>'INFO Luz del Sur'!B504</f>
        <v>Lima</v>
      </c>
      <c r="K556" s="120">
        <f>'INFO Luz del Sur'!E504</f>
        <v>0</v>
      </c>
      <c r="L556" s="132" t="str">
        <f>'INFO Luz del Sur'!M504</f>
        <v>PPC43</v>
      </c>
      <c r="M556" s="120" t="str">
        <f>INDEX(RESUMEN!$D$17:$D$5475, MATCH(L556,RESUMEN!$C$17:$C$5475,0))</f>
        <v>POSTE DE CONCRETO ARMADO PARA A. P. 13/200/140/335</v>
      </c>
      <c r="N556" s="95">
        <f>INDEX(RESUMEN!$G$17:$G$5475, MATCH(L556,RESUMEN!$C$17:$C$5475,0))</f>
        <v>255.39</v>
      </c>
      <c r="O556" s="133">
        <f t="shared" si="115"/>
        <v>0.77</v>
      </c>
      <c r="P556" s="134">
        <f t="shared" si="117"/>
        <v>452.0403</v>
      </c>
      <c r="Q556" s="87">
        <v>0</v>
      </c>
      <c r="R556" s="133">
        <f t="shared" si="118"/>
        <v>7.2000000000000008E-2</v>
      </c>
      <c r="S556" s="88">
        <f t="shared" si="119"/>
        <v>2.7122418000000006</v>
      </c>
      <c r="T556" s="132">
        <f t="shared" si="120"/>
        <v>0.2</v>
      </c>
      <c r="U556" s="135">
        <f t="shared" si="121"/>
        <v>0.54244836000000018</v>
      </c>
      <c r="V556" s="88">
        <f t="shared" si="122"/>
        <v>0.18253184672191478</v>
      </c>
      <c r="W556" s="182">
        <f t="shared" si="123"/>
        <v>0.2</v>
      </c>
      <c r="X556" s="133">
        <f>'INFO Luz del Sur'!N504</f>
        <v>1</v>
      </c>
      <c r="Y556" s="135">
        <f t="shared" si="116"/>
        <v>0.2</v>
      </c>
    </row>
    <row r="557" spans="1:25" x14ac:dyDescent="0.25">
      <c r="A557" s="97">
        <f>'INFO Luz del Sur'!A505</f>
        <v>499</v>
      </c>
      <c r="B557" s="98" t="s">
        <v>8151</v>
      </c>
      <c r="C557" s="131" t="str">
        <f>'INFO Luz del Sur'!K505</f>
        <v>Poste</v>
      </c>
      <c r="D557" s="120" t="str">
        <f>'INFO Luz del Sur'!L505</f>
        <v>Concreto</v>
      </c>
      <c r="E557" s="131">
        <f>'INFO Luz del Sur'!J505</f>
        <v>13</v>
      </c>
      <c r="F557" s="131" t="str">
        <f>'INFO Luz del Sur'!H505</f>
        <v>0.22 KV</v>
      </c>
      <c r="G557" s="148" t="str">
        <f t="shared" si="114"/>
        <v>BT</v>
      </c>
      <c r="H557" s="120" t="str">
        <f>'INFO Luz del Sur'!D505</f>
        <v>Ate</v>
      </c>
      <c r="I557" s="120" t="str">
        <f>'INFO Luz del Sur'!C505</f>
        <v>Lima</v>
      </c>
      <c r="J557" s="120" t="str">
        <f>'INFO Luz del Sur'!B505</f>
        <v>Lima</v>
      </c>
      <c r="K557" s="120">
        <f>'INFO Luz del Sur'!E505</f>
        <v>0</v>
      </c>
      <c r="L557" s="132" t="str">
        <f>'INFO Luz del Sur'!M505</f>
        <v>PPC44</v>
      </c>
      <c r="M557" s="120" t="str">
        <f>INDEX(RESUMEN!$D$17:$D$5475, MATCH(L557,RESUMEN!$C$17:$C$5475,0))</f>
        <v>POSTE DE CONCRETO ARMADO PARA A. P. 13/400/160/355</v>
      </c>
      <c r="N557" s="95">
        <f>INDEX(RESUMEN!$G$17:$G$5475, MATCH(L557,RESUMEN!$C$17:$C$5475,0))</f>
        <v>364.69</v>
      </c>
      <c r="O557" s="133">
        <f t="shared" si="115"/>
        <v>0.77</v>
      </c>
      <c r="P557" s="134">
        <f t="shared" si="117"/>
        <v>645.50130000000001</v>
      </c>
      <c r="Q557" s="87">
        <v>0</v>
      </c>
      <c r="R557" s="133">
        <f t="shared" si="118"/>
        <v>7.2000000000000008E-2</v>
      </c>
      <c r="S557" s="88">
        <f t="shared" si="119"/>
        <v>3.8730078000000003</v>
      </c>
      <c r="T557" s="132">
        <f t="shared" si="120"/>
        <v>0.2</v>
      </c>
      <c r="U557" s="135">
        <f t="shared" si="121"/>
        <v>0.77460156000000013</v>
      </c>
      <c r="V557" s="88">
        <f t="shared" si="122"/>
        <v>0.26065053126988169</v>
      </c>
      <c r="W557" s="182">
        <f t="shared" si="123"/>
        <v>0.3</v>
      </c>
      <c r="X557" s="133">
        <f>'INFO Luz del Sur'!N505</f>
        <v>1</v>
      </c>
      <c r="Y557" s="135">
        <f t="shared" si="116"/>
        <v>0.3</v>
      </c>
    </row>
    <row r="558" spans="1:25" x14ac:dyDescent="0.25">
      <c r="A558" s="97">
        <f>'INFO Luz del Sur'!A506</f>
        <v>500</v>
      </c>
      <c r="B558" s="98" t="s">
        <v>8151</v>
      </c>
      <c r="C558" s="131" t="str">
        <f>'INFO Luz del Sur'!K506</f>
        <v>Poste</v>
      </c>
      <c r="D558" s="120" t="str">
        <f>'INFO Luz del Sur'!L506</f>
        <v>Concreto</v>
      </c>
      <c r="E558" s="131">
        <f>'INFO Luz del Sur'!J506</f>
        <v>13</v>
      </c>
      <c r="F558" s="131" t="str">
        <f>'INFO Luz del Sur'!H506</f>
        <v>0.22 KV</v>
      </c>
      <c r="G558" s="148" t="str">
        <f t="shared" si="114"/>
        <v>BT</v>
      </c>
      <c r="H558" s="120" t="str">
        <f>'INFO Luz del Sur'!D506</f>
        <v>Ate</v>
      </c>
      <c r="I558" s="120" t="str">
        <f>'INFO Luz del Sur'!C506</f>
        <v>Lima</v>
      </c>
      <c r="J558" s="120" t="str">
        <f>'INFO Luz del Sur'!B506</f>
        <v>Lima</v>
      </c>
      <c r="K558" s="120">
        <f>'INFO Luz del Sur'!E506</f>
        <v>0</v>
      </c>
      <c r="L558" s="132" t="str">
        <f>'INFO Luz del Sur'!M506</f>
        <v>PPC44</v>
      </c>
      <c r="M558" s="120" t="str">
        <f>INDEX(RESUMEN!$D$17:$D$5475, MATCH(L558,RESUMEN!$C$17:$C$5475,0))</f>
        <v>POSTE DE CONCRETO ARMADO PARA A. P. 13/400/160/355</v>
      </c>
      <c r="N558" s="95">
        <f>INDEX(RESUMEN!$G$17:$G$5475, MATCH(L558,RESUMEN!$C$17:$C$5475,0))</f>
        <v>364.69</v>
      </c>
      <c r="O558" s="133">
        <f t="shared" si="115"/>
        <v>0.77</v>
      </c>
      <c r="P558" s="134">
        <f t="shared" si="117"/>
        <v>645.50130000000001</v>
      </c>
      <c r="Q558" s="87">
        <v>0</v>
      </c>
      <c r="R558" s="133">
        <f t="shared" si="118"/>
        <v>7.2000000000000008E-2</v>
      </c>
      <c r="S558" s="88">
        <f t="shared" si="119"/>
        <v>3.8730078000000003</v>
      </c>
      <c r="T558" s="132">
        <f t="shared" si="120"/>
        <v>0.2</v>
      </c>
      <c r="U558" s="135">
        <f t="shared" si="121"/>
        <v>0.77460156000000013</v>
      </c>
      <c r="V558" s="88">
        <f t="shared" si="122"/>
        <v>0.26065053126988169</v>
      </c>
      <c r="W558" s="182">
        <f t="shared" si="123"/>
        <v>0.3</v>
      </c>
      <c r="X558" s="133">
        <f>'INFO Luz del Sur'!N506</f>
        <v>1</v>
      </c>
      <c r="Y558" s="135">
        <f t="shared" si="116"/>
        <v>0.3</v>
      </c>
    </row>
    <row r="559" spans="1:25" x14ac:dyDescent="0.25">
      <c r="A559" s="97">
        <f>'INFO Luz del Sur'!A507</f>
        <v>501</v>
      </c>
      <c r="B559" s="98" t="s">
        <v>8151</v>
      </c>
      <c r="C559" s="131" t="str">
        <f>'INFO Luz del Sur'!K507</f>
        <v>Poste</v>
      </c>
      <c r="D559" s="120" t="str">
        <f>'INFO Luz del Sur'!L507</f>
        <v>Concreto</v>
      </c>
      <c r="E559" s="131">
        <f>'INFO Luz del Sur'!J507</f>
        <v>13</v>
      </c>
      <c r="F559" s="131" t="str">
        <f>'INFO Luz del Sur'!H507</f>
        <v>0.22 KV</v>
      </c>
      <c r="G559" s="148" t="str">
        <f t="shared" si="114"/>
        <v>BT</v>
      </c>
      <c r="H559" s="120" t="str">
        <f>'INFO Luz del Sur'!D507</f>
        <v>Ate</v>
      </c>
      <c r="I559" s="120" t="str">
        <f>'INFO Luz del Sur'!C507</f>
        <v>Lima</v>
      </c>
      <c r="J559" s="120" t="str">
        <f>'INFO Luz del Sur'!B507</f>
        <v>Lima</v>
      </c>
      <c r="K559" s="120">
        <f>'INFO Luz del Sur'!E507</f>
        <v>0</v>
      </c>
      <c r="L559" s="132" t="str">
        <f>'INFO Luz del Sur'!M507</f>
        <v>PPC44</v>
      </c>
      <c r="M559" s="120" t="str">
        <f>INDEX(RESUMEN!$D$17:$D$5475, MATCH(L559,RESUMEN!$C$17:$C$5475,0))</f>
        <v>POSTE DE CONCRETO ARMADO PARA A. P. 13/400/160/355</v>
      </c>
      <c r="N559" s="95">
        <f>INDEX(RESUMEN!$G$17:$G$5475, MATCH(L559,RESUMEN!$C$17:$C$5475,0))</f>
        <v>364.69</v>
      </c>
      <c r="O559" s="133">
        <f t="shared" si="115"/>
        <v>0.77</v>
      </c>
      <c r="P559" s="134">
        <f t="shared" si="117"/>
        <v>645.50130000000001</v>
      </c>
      <c r="Q559" s="87">
        <v>0</v>
      </c>
      <c r="R559" s="133">
        <f t="shared" si="118"/>
        <v>7.2000000000000008E-2</v>
      </c>
      <c r="S559" s="88">
        <f t="shared" si="119"/>
        <v>3.8730078000000003</v>
      </c>
      <c r="T559" s="132">
        <f t="shared" si="120"/>
        <v>0.2</v>
      </c>
      <c r="U559" s="135">
        <f t="shared" si="121"/>
        <v>0.77460156000000013</v>
      </c>
      <c r="V559" s="88">
        <f t="shared" si="122"/>
        <v>0.26065053126988169</v>
      </c>
      <c r="W559" s="182">
        <f t="shared" si="123"/>
        <v>0.3</v>
      </c>
      <c r="X559" s="133">
        <f>'INFO Luz del Sur'!N507</f>
        <v>1</v>
      </c>
      <c r="Y559" s="135">
        <f t="shared" si="116"/>
        <v>0.3</v>
      </c>
    </row>
    <row r="560" spans="1:25" x14ac:dyDescent="0.25">
      <c r="A560" s="97">
        <f>'INFO Luz del Sur'!A508</f>
        <v>502</v>
      </c>
      <c r="B560" s="98" t="s">
        <v>8151</v>
      </c>
      <c r="C560" s="131" t="str">
        <f>'INFO Luz del Sur'!K508</f>
        <v>Poste</v>
      </c>
      <c r="D560" s="120" t="str">
        <f>'INFO Luz del Sur'!L508</f>
        <v>Concreto</v>
      </c>
      <c r="E560" s="131">
        <f>'INFO Luz del Sur'!J508</f>
        <v>13</v>
      </c>
      <c r="F560" s="131" t="str">
        <f>'INFO Luz del Sur'!H508</f>
        <v>0.22 KV</v>
      </c>
      <c r="G560" s="148" t="str">
        <f t="shared" si="114"/>
        <v>BT</v>
      </c>
      <c r="H560" s="120" t="str">
        <f>'INFO Luz del Sur'!D508</f>
        <v>Ate</v>
      </c>
      <c r="I560" s="120" t="str">
        <f>'INFO Luz del Sur'!C508</f>
        <v>Lima</v>
      </c>
      <c r="J560" s="120" t="str">
        <f>'INFO Luz del Sur'!B508</f>
        <v>Lima</v>
      </c>
      <c r="K560" s="120">
        <f>'INFO Luz del Sur'!E508</f>
        <v>0</v>
      </c>
      <c r="L560" s="132" t="str">
        <f>'INFO Luz del Sur'!M508</f>
        <v>PPC44</v>
      </c>
      <c r="M560" s="120" t="str">
        <f>INDEX(RESUMEN!$D$17:$D$5475, MATCH(L560,RESUMEN!$C$17:$C$5475,0))</f>
        <v>POSTE DE CONCRETO ARMADO PARA A. P. 13/400/160/355</v>
      </c>
      <c r="N560" s="95">
        <f>INDEX(RESUMEN!$G$17:$G$5475, MATCH(L560,RESUMEN!$C$17:$C$5475,0))</f>
        <v>364.69</v>
      </c>
      <c r="O560" s="133">
        <f t="shared" si="115"/>
        <v>0.77</v>
      </c>
      <c r="P560" s="134">
        <f t="shared" si="117"/>
        <v>645.50130000000001</v>
      </c>
      <c r="Q560" s="87">
        <v>0</v>
      </c>
      <c r="R560" s="133">
        <f t="shared" si="118"/>
        <v>7.2000000000000008E-2</v>
      </c>
      <c r="S560" s="88">
        <f t="shared" si="119"/>
        <v>3.8730078000000003</v>
      </c>
      <c r="T560" s="132">
        <f t="shared" si="120"/>
        <v>0.2</v>
      </c>
      <c r="U560" s="135">
        <f t="shared" si="121"/>
        <v>0.77460156000000013</v>
      </c>
      <c r="V560" s="88">
        <f t="shared" si="122"/>
        <v>0.26065053126988169</v>
      </c>
      <c r="W560" s="182">
        <f t="shared" si="123"/>
        <v>0.3</v>
      </c>
      <c r="X560" s="133">
        <f>'INFO Luz del Sur'!N508</f>
        <v>1</v>
      </c>
      <c r="Y560" s="135">
        <f t="shared" si="116"/>
        <v>0.3</v>
      </c>
    </row>
    <row r="561" spans="1:25" x14ac:dyDescent="0.25">
      <c r="A561" s="97">
        <f>'INFO Luz del Sur'!A509</f>
        <v>503</v>
      </c>
      <c r="B561" s="98" t="s">
        <v>8151</v>
      </c>
      <c r="C561" s="131" t="str">
        <f>'INFO Luz del Sur'!K509</f>
        <v>Poste</v>
      </c>
      <c r="D561" s="120" t="str">
        <f>'INFO Luz del Sur'!L509</f>
        <v>Concreto</v>
      </c>
      <c r="E561" s="131">
        <f>'INFO Luz del Sur'!J509</f>
        <v>13</v>
      </c>
      <c r="F561" s="131" t="str">
        <f>'INFO Luz del Sur'!H509</f>
        <v>0.22 KV</v>
      </c>
      <c r="G561" s="148" t="str">
        <f t="shared" si="114"/>
        <v>BT</v>
      </c>
      <c r="H561" s="120" t="str">
        <f>'INFO Luz del Sur'!D509</f>
        <v>Ate</v>
      </c>
      <c r="I561" s="120" t="str">
        <f>'INFO Luz del Sur'!C509</f>
        <v>Lima</v>
      </c>
      <c r="J561" s="120" t="str">
        <f>'INFO Luz del Sur'!B509</f>
        <v>Lima</v>
      </c>
      <c r="K561" s="120">
        <f>'INFO Luz del Sur'!E509</f>
        <v>0</v>
      </c>
      <c r="L561" s="132" t="str">
        <f>'INFO Luz del Sur'!M509</f>
        <v>PPC44</v>
      </c>
      <c r="M561" s="120" t="str">
        <f>INDEX(RESUMEN!$D$17:$D$5475, MATCH(L561,RESUMEN!$C$17:$C$5475,0))</f>
        <v>POSTE DE CONCRETO ARMADO PARA A. P. 13/400/160/355</v>
      </c>
      <c r="N561" s="95">
        <f>INDEX(RESUMEN!$G$17:$G$5475, MATCH(L561,RESUMEN!$C$17:$C$5475,0))</f>
        <v>364.69</v>
      </c>
      <c r="O561" s="133">
        <f t="shared" si="115"/>
        <v>0.77</v>
      </c>
      <c r="P561" s="134">
        <f t="shared" si="117"/>
        <v>645.50130000000001</v>
      </c>
      <c r="Q561" s="87">
        <v>0</v>
      </c>
      <c r="R561" s="133">
        <f t="shared" si="118"/>
        <v>7.2000000000000008E-2</v>
      </c>
      <c r="S561" s="88">
        <f t="shared" si="119"/>
        <v>3.8730078000000003</v>
      </c>
      <c r="T561" s="132">
        <f t="shared" si="120"/>
        <v>0.2</v>
      </c>
      <c r="U561" s="135">
        <f t="shared" si="121"/>
        <v>0.77460156000000013</v>
      </c>
      <c r="V561" s="88">
        <f t="shared" si="122"/>
        <v>0.26065053126988169</v>
      </c>
      <c r="W561" s="182">
        <f t="shared" si="123"/>
        <v>0.3</v>
      </c>
      <c r="X561" s="133">
        <f>'INFO Luz del Sur'!N509</f>
        <v>1</v>
      </c>
      <c r="Y561" s="135">
        <f t="shared" si="116"/>
        <v>0.3</v>
      </c>
    </row>
    <row r="562" spans="1:25" x14ac:dyDescent="0.25">
      <c r="A562" s="97">
        <f>'INFO Luz del Sur'!A510</f>
        <v>504</v>
      </c>
      <c r="B562" s="98" t="s">
        <v>8151</v>
      </c>
      <c r="C562" s="131" t="str">
        <f>'INFO Luz del Sur'!K510</f>
        <v>Poste</v>
      </c>
      <c r="D562" s="120" t="str">
        <f>'INFO Luz del Sur'!L510</f>
        <v>Concreto</v>
      </c>
      <c r="E562" s="131">
        <f>'INFO Luz del Sur'!J510</f>
        <v>13</v>
      </c>
      <c r="F562" s="131" t="str">
        <f>'INFO Luz del Sur'!H510</f>
        <v>0.22 KV</v>
      </c>
      <c r="G562" s="148" t="str">
        <f t="shared" si="114"/>
        <v>BT</v>
      </c>
      <c r="H562" s="120" t="str">
        <f>'INFO Luz del Sur'!D510</f>
        <v>Ate</v>
      </c>
      <c r="I562" s="120" t="str">
        <f>'INFO Luz del Sur'!C510</f>
        <v>Lima</v>
      </c>
      <c r="J562" s="120" t="str">
        <f>'INFO Luz del Sur'!B510</f>
        <v>Lima</v>
      </c>
      <c r="K562" s="120">
        <f>'INFO Luz del Sur'!E510</f>
        <v>0</v>
      </c>
      <c r="L562" s="132" t="str">
        <f>'INFO Luz del Sur'!M510</f>
        <v>PPC44</v>
      </c>
      <c r="M562" s="120" t="str">
        <f>INDEX(RESUMEN!$D$17:$D$5475, MATCH(L562,RESUMEN!$C$17:$C$5475,0))</f>
        <v>POSTE DE CONCRETO ARMADO PARA A. P. 13/400/160/355</v>
      </c>
      <c r="N562" s="95">
        <f>INDEX(RESUMEN!$G$17:$G$5475, MATCH(L562,RESUMEN!$C$17:$C$5475,0))</f>
        <v>364.69</v>
      </c>
      <c r="O562" s="133">
        <f t="shared" si="115"/>
        <v>0.77</v>
      </c>
      <c r="P562" s="134">
        <f t="shared" si="117"/>
        <v>645.50130000000001</v>
      </c>
      <c r="Q562" s="87">
        <v>0</v>
      </c>
      <c r="R562" s="133">
        <f t="shared" si="118"/>
        <v>7.2000000000000008E-2</v>
      </c>
      <c r="S562" s="88">
        <f t="shared" si="119"/>
        <v>3.8730078000000003</v>
      </c>
      <c r="T562" s="132">
        <f t="shared" si="120"/>
        <v>0.2</v>
      </c>
      <c r="U562" s="135">
        <f t="shared" si="121"/>
        <v>0.77460156000000013</v>
      </c>
      <c r="V562" s="88">
        <f t="shared" si="122"/>
        <v>0.26065053126988169</v>
      </c>
      <c r="W562" s="182">
        <f t="shared" si="123"/>
        <v>0.3</v>
      </c>
      <c r="X562" s="133">
        <f>'INFO Luz del Sur'!N510</f>
        <v>1</v>
      </c>
      <c r="Y562" s="135">
        <f t="shared" si="116"/>
        <v>0.3</v>
      </c>
    </row>
    <row r="563" spans="1:25" x14ac:dyDescent="0.25">
      <c r="A563" s="97">
        <f>'INFO Luz del Sur'!A511</f>
        <v>505</v>
      </c>
      <c r="B563" s="98" t="s">
        <v>8151</v>
      </c>
      <c r="C563" s="131" t="str">
        <f>'INFO Luz del Sur'!K511</f>
        <v>Poste</v>
      </c>
      <c r="D563" s="120" t="str">
        <f>'INFO Luz del Sur'!L511</f>
        <v>Concreto</v>
      </c>
      <c r="E563" s="131">
        <f>'INFO Luz del Sur'!J511</f>
        <v>11</v>
      </c>
      <c r="F563" s="131" t="str">
        <f>'INFO Luz del Sur'!H511</f>
        <v>0.22 KV</v>
      </c>
      <c r="G563" s="148" t="str">
        <f t="shared" si="114"/>
        <v>BT</v>
      </c>
      <c r="H563" s="120" t="str">
        <f>'INFO Luz del Sur'!D511</f>
        <v>Ate</v>
      </c>
      <c r="I563" s="120" t="str">
        <f>'INFO Luz del Sur'!C511</f>
        <v>Lima</v>
      </c>
      <c r="J563" s="120" t="str">
        <f>'INFO Luz del Sur'!B511</f>
        <v>Lima</v>
      </c>
      <c r="K563" s="120">
        <f>'INFO Luz del Sur'!E511</f>
        <v>0</v>
      </c>
      <c r="L563" s="132" t="str">
        <f>'INFO Luz del Sur'!M511</f>
        <v>PPC41</v>
      </c>
      <c r="M563" s="120" t="str">
        <f>INDEX(RESUMEN!$D$17:$D$5475, MATCH(L563,RESUMEN!$C$17:$C$5475,0))</f>
        <v>POSTE DE CONCRETO ARMADO PARA A. P. 11/400/140/305</v>
      </c>
      <c r="N563" s="95">
        <f>INDEX(RESUMEN!$G$17:$G$5475, MATCH(L563,RESUMEN!$C$17:$C$5475,0))</f>
        <v>261.49</v>
      </c>
      <c r="O563" s="133">
        <f t="shared" si="115"/>
        <v>0.77</v>
      </c>
      <c r="P563" s="134">
        <f t="shared" si="117"/>
        <v>462.83730000000003</v>
      </c>
      <c r="Q563" s="87">
        <v>0</v>
      </c>
      <c r="R563" s="133">
        <f t="shared" si="118"/>
        <v>7.2000000000000008E-2</v>
      </c>
      <c r="S563" s="88">
        <f t="shared" si="119"/>
        <v>2.7770238000000003</v>
      </c>
      <c r="T563" s="132">
        <f t="shared" si="120"/>
        <v>0.2</v>
      </c>
      <c r="U563" s="135">
        <f t="shared" si="121"/>
        <v>0.55540476000000005</v>
      </c>
      <c r="V563" s="88">
        <f t="shared" si="122"/>
        <v>0.1868916269208406</v>
      </c>
      <c r="W563" s="182">
        <f t="shared" si="123"/>
        <v>0.2</v>
      </c>
      <c r="X563" s="133">
        <f>'INFO Luz del Sur'!N511</f>
        <v>1</v>
      </c>
      <c r="Y563" s="135">
        <f t="shared" si="116"/>
        <v>0.2</v>
      </c>
    </row>
    <row r="564" spans="1:25" x14ac:dyDescent="0.25">
      <c r="A564" s="97">
        <f>'INFO Luz del Sur'!A512</f>
        <v>506</v>
      </c>
      <c r="B564" s="98" t="s">
        <v>8151</v>
      </c>
      <c r="C564" s="131" t="str">
        <f>'INFO Luz del Sur'!K512</f>
        <v>Poste</v>
      </c>
      <c r="D564" s="120" t="str">
        <f>'INFO Luz del Sur'!L512</f>
        <v>Concreto</v>
      </c>
      <c r="E564" s="131">
        <f>'INFO Luz del Sur'!J512</f>
        <v>11</v>
      </c>
      <c r="F564" s="131" t="str">
        <f>'INFO Luz del Sur'!H512</f>
        <v>0.22 KV</v>
      </c>
      <c r="G564" s="148" t="str">
        <f t="shared" si="114"/>
        <v>BT</v>
      </c>
      <c r="H564" s="120" t="str">
        <f>'INFO Luz del Sur'!D512</f>
        <v>Ate</v>
      </c>
      <c r="I564" s="120" t="str">
        <f>'INFO Luz del Sur'!C512</f>
        <v>Lima</v>
      </c>
      <c r="J564" s="120" t="str">
        <f>'INFO Luz del Sur'!B512</f>
        <v>Lima</v>
      </c>
      <c r="K564" s="120">
        <f>'INFO Luz del Sur'!E512</f>
        <v>0</v>
      </c>
      <c r="L564" s="132" t="str">
        <f>'INFO Luz del Sur'!M512</f>
        <v>PPC41</v>
      </c>
      <c r="M564" s="120" t="str">
        <f>INDEX(RESUMEN!$D$17:$D$5475, MATCH(L564,RESUMEN!$C$17:$C$5475,0))</f>
        <v>POSTE DE CONCRETO ARMADO PARA A. P. 11/400/140/305</v>
      </c>
      <c r="N564" s="95">
        <f>INDEX(RESUMEN!$G$17:$G$5475, MATCH(L564,RESUMEN!$C$17:$C$5475,0))</f>
        <v>261.49</v>
      </c>
      <c r="O564" s="133">
        <f t="shared" si="115"/>
        <v>0.77</v>
      </c>
      <c r="P564" s="134">
        <f t="shared" si="117"/>
        <v>462.83730000000003</v>
      </c>
      <c r="Q564" s="87">
        <v>0</v>
      </c>
      <c r="R564" s="133">
        <f t="shared" si="118"/>
        <v>7.2000000000000008E-2</v>
      </c>
      <c r="S564" s="88">
        <f t="shared" si="119"/>
        <v>2.7770238000000003</v>
      </c>
      <c r="T564" s="132">
        <f t="shared" si="120"/>
        <v>0.2</v>
      </c>
      <c r="U564" s="135">
        <f t="shared" si="121"/>
        <v>0.55540476000000005</v>
      </c>
      <c r="V564" s="88">
        <f t="shared" si="122"/>
        <v>0.1868916269208406</v>
      </c>
      <c r="W564" s="182">
        <f t="shared" si="123"/>
        <v>0.2</v>
      </c>
      <c r="X564" s="133">
        <f>'INFO Luz del Sur'!N512</f>
        <v>1</v>
      </c>
      <c r="Y564" s="135">
        <f t="shared" si="116"/>
        <v>0.2</v>
      </c>
    </row>
    <row r="565" spans="1:25" x14ac:dyDescent="0.25">
      <c r="A565" s="97">
        <f>'INFO Luz del Sur'!A513</f>
        <v>507</v>
      </c>
      <c r="B565" s="98" t="s">
        <v>8151</v>
      </c>
      <c r="C565" s="131" t="str">
        <f>'INFO Luz del Sur'!K513</f>
        <v>Poste</v>
      </c>
      <c r="D565" s="120" t="str">
        <f>'INFO Luz del Sur'!L513</f>
        <v>Concreto</v>
      </c>
      <c r="E565" s="131">
        <f>'INFO Luz del Sur'!J513</f>
        <v>11</v>
      </c>
      <c r="F565" s="131" t="str">
        <f>'INFO Luz del Sur'!H513</f>
        <v>0.22 KV</v>
      </c>
      <c r="G565" s="148" t="str">
        <f t="shared" si="114"/>
        <v>BT</v>
      </c>
      <c r="H565" s="120" t="str">
        <f>'INFO Luz del Sur'!D513</f>
        <v>Ate</v>
      </c>
      <c r="I565" s="120" t="str">
        <f>'INFO Luz del Sur'!C513</f>
        <v>Lima</v>
      </c>
      <c r="J565" s="120" t="str">
        <f>'INFO Luz del Sur'!B513</f>
        <v>Lima</v>
      </c>
      <c r="K565" s="120">
        <f>'INFO Luz del Sur'!E513</f>
        <v>0</v>
      </c>
      <c r="L565" s="132" t="str">
        <f>'INFO Luz del Sur'!M513</f>
        <v>PPC41</v>
      </c>
      <c r="M565" s="120" t="str">
        <f>INDEX(RESUMEN!$D$17:$D$5475, MATCH(L565,RESUMEN!$C$17:$C$5475,0))</f>
        <v>POSTE DE CONCRETO ARMADO PARA A. P. 11/400/140/305</v>
      </c>
      <c r="N565" s="95">
        <f>INDEX(RESUMEN!$G$17:$G$5475, MATCH(L565,RESUMEN!$C$17:$C$5475,0))</f>
        <v>261.49</v>
      </c>
      <c r="O565" s="133">
        <f t="shared" si="115"/>
        <v>0.77</v>
      </c>
      <c r="P565" s="134">
        <f t="shared" si="117"/>
        <v>462.83730000000003</v>
      </c>
      <c r="Q565" s="87">
        <v>0</v>
      </c>
      <c r="R565" s="133">
        <f t="shared" si="118"/>
        <v>7.2000000000000008E-2</v>
      </c>
      <c r="S565" s="88">
        <f t="shared" si="119"/>
        <v>2.7770238000000003</v>
      </c>
      <c r="T565" s="132">
        <f t="shared" si="120"/>
        <v>0.2</v>
      </c>
      <c r="U565" s="135">
        <f t="shared" si="121"/>
        <v>0.55540476000000005</v>
      </c>
      <c r="V565" s="88">
        <f t="shared" si="122"/>
        <v>0.1868916269208406</v>
      </c>
      <c r="W565" s="182">
        <f t="shared" si="123"/>
        <v>0.2</v>
      </c>
      <c r="X565" s="133">
        <f>'INFO Luz del Sur'!N513</f>
        <v>1</v>
      </c>
      <c r="Y565" s="135">
        <f t="shared" si="116"/>
        <v>0.2</v>
      </c>
    </row>
    <row r="566" spans="1:25" x14ac:dyDescent="0.25">
      <c r="A566" s="97">
        <f>'INFO Luz del Sur'!A514</f>
        <v>508</v>
      </c>
      <c r="B566" s="98" t="s">
        <v>8151</v>
      </c>
      <c r="C566" s="131" t="str">
        <f>'INFO Luz del Sur'!K514</f>
        <v>Poste</v>
      </c>
      <c r="D566" s="120" t="str">
        <f>'INFO Luz del Sur'!L514</f>
        <v>Concreto</v>
      </c>
      <c r="E566" s="131">
        <f>'INFO Luz del Sur'!J514</f>
        <v>11</v>
      </c>
      <c r="F566" s="131" t="str">
        <f>'INFO Luz del Sur'!H514</f>
        <v>0.22 KV</v>
      </c>
      <c r="G566" s="148" t="str">
        <f t="shared" si="114"/>
        <v>BT</v>
      </c>
      <c r="H566" s="120" t="str">
        <f>'INFO Luz del Sur'!D514</f>
        <v>Ate</v>
      </c>
      <c r="I566" s="120" t="str">
        <f>'INFO Luz del Sur'!C514</f>
        <v>Lima</v>
      </c>
      <c r="J566" s="120" t="str">
        <f>'INFO Luz del Sur'!B514</f>
        <v>Lima</v>
      </c>
      <c r="K566" s="120">
        <f>'INFO Luz del Sur'!E514</f>
        <v>0</v>
      </c>
      <c r="L566" s="132" t="str">
        <f>'INFO Luz del Sur'!M514</f>
        <v>PPC41</v>
      </c>
      <c r="M566" s="120" t="str">
        <f>INDEX(RESUMEN!$D$17:$D$5475, MATCH(L566,RESUMEN!$C$17:$C$5475,0))</f>
        <v>POSTE DE CONCRETO ARMADO PARA A. P. 11/400/140/305</v>
      </c>
      <c r="N566" s="95">
        <f>INDEX(RESUMEN!$G$17:$G$5475, MATCH(L566,RESUMEN!$C$17:$C$5475,0))</f>
        <v>261.49</v>
      </c>
      <c r="O566" s="133">
        <f t="shared" si="115"/>
        <v>0.77</v>
      </c>
      <c r="P566" s="134">
        <f t="shared" si="117"/>
        <v>462.83730000000003</v>
      </c>
      <c r="Q566" s="87">
        <v>0</v>
      </c>
      <c r="R566" s="133">
        <f t="shared" si="118"/>
        <v>7.2000000000000008E-2</v>
      </c>
      <c r="S566" s="88">
        <f t="shared" si="119"/>
        <v>2.7770238000000003</v>
      </c>
      <c r="T566" s="132">
        <f t="shared" si="120"/>
        <v>0.2</v>
      </c>
      <c r="U566" s="135">
        <f t="shared" si="121"/>
        <v>0.55540476000000005</v>
      </c>
      <c r="V566" s="88">
        <f t="shared" si="122"/>
        <v>0.1868916269208406</v>
      </c>
      <c r="W566" s="182">
        <f t="shared" si="123"/>
        <v>0.2</v>
      </c>
      <c r="X566" s="133">
        <f>'INFO Luz del Sur'!N514</f>
        <v>1</v>
      </c>
      <c r="Y566" s="135">
        <f t="shared" si="116"/>
        <v>0.2</v>
      </c>
    </row>
    <row r="567" spans="1:25" x14ac:dyDescent="0.25">
      <c r="A567" s="97">
        <f>'INFO Luz del Sur'!A515</f>
        <v>509</v>
      </c>
      <c r="B567" s="98" t="s">
        <v>8151</v>
      </c>
      <c r="C567" s="131" t="str">
        <f>'INFO Luz del Sur'!K515</f>
        <v>Poste</v>
      </c>
      <c r="D567" s="120" t="str">
        <f>'INFO Luz del Sur'!L515</f>
        <v>Concreto</v>
      </c>
      <c r="E567" s="131">
        <f>'INFO Luz del Sur'!J515</f>
        <v>11</v>
      </c>
      <c r="F567" s="131" t="str">
        <f>'INFO Luz del Sur'!H515</f>
        <v>0.22 KV</v>
      </c>
      <c r="G567" s="148" t="str">
        <f t="shared" si="114"/>
        <v>BT</v>
      </c>
      <c r="H567" s="120" t="str">
        <f>'INFO Luz del Sur'!D515</f>
        <v>Ate</v>
      </c>
      <c r="I567" s="120" t="str">
        <f>'INFO Luz del Sur'!C515</f>
        <v>Lima</v>
      </c>
      <c r="J567" s="120" t="str">
        <f>'INFO Luz del Sur'!B515</f>
        <v>Lima</v>
      </c>
      <c r="K567" s="120">
        <f>'INFO Luz del Sur'!E515</f>
        <v>0</v>
      </c>
      <c r="L567" s="132" t="str">
        <f>'INFO Luz del Sur'!M515</f>
        <v>PPC41</v>
      </c>
      <c r="M567" s="120" t="str">
        <f>INDEX(RESUMEN!$D$17:$D$5475, MATCH(L567,RESUMEN!$C$17:$C$5475,0))</f>
        <v>POSTE DE CONCRETO ARMADO PARA A. P. 11/400/140/305</v>
      </c>
      <c r="N567" s="95">
        <f>INDEX(RESUMEN!$G$17:$G$5475, MATCH(L567,RESUMEN!$C$17:$C$5475,0))</f>
        <v>261.49</v>
      </c>
      <c r="O567" s="133">
        <f t="shared" si="115"/>
        <v>0.77</v>
      </c>
      <c r="P567" s="134">
        <f t="shared" si="117"/>
        <v>462.83730000000003</v>
      </c>
      <c r="Q567" s="87">
        <v>0</v>
      </c>
      <c r="R567" s="133">
        <f t="shared" si="118"/>
        <v>7.2000000000000008E-2</v>
      </c>
      <c r="S567" s="88">
        <f t="shared" si="119"/>
        <v>2.7770238000000003</v>
      </c>
      <c r="T567" s="132">
        <f t="shared" si="120"/>
        <v>0.2</v>
      </c>
      <c r="U567" s="135">
        <f t="shared" si="121"/>
        <v>0.55540476000000005</v>
      </c>
      <c r="V567" s="88">
        <f t="shared" si="122"/>
        <v>0.1868916269208406</v>
      </c>
      <c r="W567" s="182">
        <f t="shared" si="123"/>
        <v>0.2</v>
      </c>
      <c r="X567" s="133">
        <f>'INFO Luz del Sur'!N515</f>
        <v>1</v>
      </c>
      <c r="Y567" s="135">
        <f t="shared" si="116"/>
        <v>0.2</v>
      </c>
    </row>
    <row r="568" spans="1:25" x14ac:dyDescent="0.25">
      <c r="A568" s="97">
        <f>'INFO Luz del Sur'!A516</f>
        <v>510</v>
      </c>
      <c r="B568" s="98" t="s">
        <v>8151</v>
      </c>
      <c r="C568" s="131" t="str">
        <f>'INFO Luz del Sur'!K516</f>
        <v>Poste</v>
      </c>
      <c r="D568" s="120" t="str">
        <f>'INFO Luz del Sur'!L516</f>
        <v>Concreto</v>
      </c>
      <c r="E568" s="131">
        <f>'INFO Luz del Sur'!J516</f>
        <v>11</v>
      </c>
      <c r="F568" s="131" t="str">
        <f>'INFO Luz del Sur'!H516</f>
        <v>0.22 KV</v>
      </c>
      <c r="G568" s="148" t="str">
        <f t="shared" si="114"/>
        <v>BT</v>
      </c>
      <c r="H568" s="120" t="str">
        <f>'INFO Luz del Sur'!D516</f>
        <v>Ate</v>
      </c>
      <c r="I568" s="120" t="str">
        <f>'INFO Luz del Sur'!C516</f>
        <v>Lima</v>
      </c>
      <c r="J568" s="120" t="str">
        <f>'INFO Luz del Sur'!B516</f>
        <v>Lima</v>
      </c>
      <c r="K568" s="120">
        <f>'INFO Luz del Sur'!E516</f>
        <v>0</v>
      </c>
      <c r="L568" s="132" t="str">
        <f>'INFO Luz del Sur'!M516</f>
        <v>PPC40</v>
      </c>
      <c r="M568" s="120" t="str">
        <f>INDEX(RESUMEN!$D$17:$D$5475, MATCH(L568,RESUMEN!$C$17:$C$5475,0))</f>
        <v>POSTE DE CONCRETO ARMADO PARA A. P. 11/200/120/285</v>
      </c>
      <c r="N568" s="95">
        <f>INDEX(RESUMEN!$G$17:$G$5475, MATCH(L568,RESUMEN!$C$17:$C$5475,0))</f>
        <v>206.03</v>
      </c>
      <c r="O568" s="133">
        <f t="shared" si="115"/>
        <v>0.77</v>
      </c>
      <c r="P568" s="134">
        <f t="shared" si="117"/>
        <v>364.67310000000003</v>
      </c>
      <c r="Q568" s="87">
        <v>0</v>
      </c>
      <c r="R568" s="133">
        <f t="shared" si="118"/>
        <v>7.2000000000000008E-2</v>
      </c>
      <c r="S568" s="88">
        <f t="shared" si="119"/>
        <v>2.1880386000000005</v>
      </c>
      <c r="T568" s="132">
        <f t="shared" si="120"/>
        <v>0.2</v>
      </c>
      <c r="U568" s="135">
        <f t="shared" si="121"/>
        <v>0.43760772000000014</v>
      </c>
      <c r="V568" s="88">
        <f t="shared" si="122"/>
        <v>0.14725336301388503</v>
      </c>
      <c r="W568" s="182">
        <f t="shared" si="123"/>
        <v>0.1</v>
      </c>
      <c r="X568" s="133">
        <f>'INFO Luz del Sur'!N516</f>
        <v>1</v>
      </c>
      <c r="Y568" s="135">
        <f t="shared" si="116"/>
        <v>0.1</v>
      </c>
    </row>
    <row r="569" spans="1:25" x14ac:dyDescent="0.25">
      <c r="A569" s="97">
        <f>'INFO Luz del Sur'!A517</f>
        <v>511</v>
      </c>
      <c r="B569" s="98" t="s">
        <v>8151</v>
      </c>
      <c r="C569" s="131" t="str">
        <f>'INFO Luz del Sur'!K517</f>
        <v>Poste</v>
      </c>
      <c r="D569" s="120" t="str">
        <f>'INFO Luz del Sur'!L517</f>
        <v>Concreto</v>
      </c>
      <c r="E569" s="131">
        <f>'INFO Luz del Sur'!J517</f>
        <v>11</v>
      </c>
      <c r="F569" s="131" t="str">
        <f>'INFO Luz del Sur'!H517</f>
        <v>0.22 KV</v>
      </c>
      <c r="G569" s="148" t="str">
        <f t="shared" si="114"/>
        <v>BT</v>
      </c>
      <c r="H569" s="120" t="str">
        <f>'INFO Luz del Sur'!D517</f>
        <v>Ate</v>
      </c>
      <c r="I569" s="120" t="str">
        <f>'INFO Luz del Sur'!C517</f>
        <v>Lima</v>
      </c>
      <c r="J569" s="120" t="str">
        <f>'INFO Luz del Sur'!B517</f>
        <v>Lima</v>
      </c>
      <c r="K569" s="120">
        <f>'INFO Luz del Sur'!E517</f>
        <v>0</v>
      </c>
      <c r="L569" s="132" t="str">
        <f>'INFO Luz del Sur'!M517</f>
        <v>PPC40</v>
      </c>
      <c r="M569" s="120" t="str">
        <f>INDEX(RESUMEN!$D$17:$D$5475, MATCH(L569,RESUMEN!$C$17:$C$5475,0))</f>
        <v>POSTE DE CONCRETO ARMADO PARA A. P. 11/200/120/285</v>
      </c>
      <c r="N569" s="95">
        <f>INDEX(RESUMEN!$G$17:$G$5475, MATCH(L569,RESUMEN!$C$17:$C$5475,0))</f>
        <v>206.03</v>
      </c>
      <c r="O569" s="133">
        <f t="shared" si="115"/>
        <v>0.77</v>
      </c>
      <c r="P569" s="134">
        <f t="shared" si="117"/>
        <v>364.67310000000003</v>
      </c>
      <c r="Q569" s="87">
        <v>0</v>
      </c>
      <c r="R569" s="133">
        <f t="shared" si="118"/>
        <v>7.2000000000000008E-2</v>
      </c>
      <c r="S569" s="88">
        <f t="shared" si="119"/>
        <v>2.1880386000000005</v>
      </c>
      <c r="T569" s="132">
        <f t="shared" si="120"/>
        <v>0.2</v>
      </c>
      <c r="U569" s="135">
        <f t="shared" si="121"/>
        <v>0.43760772000000014</v>
      </c>
      <c r="V569" s="88">
        <f t="shared" si="122"/>
        <v>0.14725336301388503</v>
      </c>
      <c r="W569" s="182">
        <f t="shared" si="123"/>
        <v>0.1</v>
      </c>
      <c r="X569" s="133">
        <f>'INFO Luz del Sur'!N517</f>
        <v>1</v>
      </c>
      <c r="Y569" s="135">
        <f t="shared" si="116"/>
        <v>0.1</v>
      </c>
    </row>
    <row r="570" spans="1:25" x14ac:dyDescent="0.25">
      <c r="A570" s="97">
        <f>'INFO Luz del Sur'!A518</f>
        <v>512</v>
      </c>
      <c r="B570" s="98" t="s">
        <v>8151</v>
      </c>
      <c r="C570" s="131" t="str">
        <f>'INFO Luz del Sur'!K518</f>
        <v>Poste</v>
      </c>
      <c r="D570" s="120" t="str">
        <f>'INFO Luz del Sur'!L518</f>
        <v>Concreto</v>
      </c>
      <c r="E570" s="131">
        <f>'INFO Luz del Sur'!J518</f>
        <v>11</v>
      </c>
      <c r="F570" s="131" t="str">
        <f>'INFO Luz del Sur'!H518</f>
        <v>0.22 KV</v>
      </c>
      <c r="G570" s="148" t="str">
        <f t="shared" si="114"/>
        <v>BT</v>
      </c>
      <c r="H570" s="120" t="str">
        <f>'INFO Luz del Sur'!D518</f>
        <v>Lurigancho</v>
      </c>
      <c r="I570" s="120" t="str">
        <f>'INFO Luz del Sur'!C518</f>
        <v>Lima</v>
      </c>
      <c r="J570" s="120" t="str">
        <f>'INFO Luz del Sur'!B518</f>
        <v>Lima</v>
      </c>
      <c r="K570" s="120">
        <f>'INFO Luz del Sur'!E518</f>
        <v>0</v>
      </c>
      <c r="L570" s="132" t="str">
        <f>'INFO Luz del Sur'!M518</f>
        <v>PPC40</v>
      </c>
      <c r="M570" s="120" t="str">
        <f>INDEX(RESUMEN!$D$17:$D$5475, MATCH(L570,RESUMEN!$C$17:$C$5475,0))</f>
        <v>POSTE DE CONCRETO ARMADO PARA A. P. 11/200/120/285</v>
      </c>
      <c r="N570" s="95">
        <f>INDEX(RESUMEN!$G$17:$G$5475, MATCH(L570,RESUMEN!$C$17:$C$5475,0))</f>
        <v>206.03</v>
      </c>
      <c r="O570" s="133">
        <f t="shared" si="115"/>
        <v>0.77</v>
      </c>
      <c r="P570" s="134">
        <f t="shared" si="117"/>
        <v>364.67310000000003</v>
      </c>
      <c r="Q570" s="87">
        <v>0</v>
      </c>
      <c r="R570" s="133">
        <f t="shared" si="118"/>
        <v>7.2000000000000008E-2</v>
      </c>
      <c r="S570" s="88">
        <f t="shared" si="119"/>
        <v>2.1880386000000005</v>
      </c>
      <c r="T570" s="132">
        <f t="shared" si="120"/>
        <v>0.2</v>
      </c>
      <c r="U570" s="135">
        <f t="shared" si="121"/>
        <v>0.43760772000000014</v>
      </c>
      <c r="V570" s="88">
        <f t="shared" si="122"/>
        <v>0.14725336301388503</v>
      </c>
      <c r="W570" s="182">
        <f t="shared" si="123"/>
        <v>0.1</v>
      </c>
      <c r="X570" s="133">
        <f>'INFO Luz del Sur'!N518</f>
        <v>1</v>
      </c>
      <c r="Y570" s="135">
        <f t="shared" si="116"/>
        <v>0.1</v>
      </c>
    </row>
    <row r="571" spans="1:25" x14ac:dyDescent="0.25">
      <c r="A571" s="97">
        <f>'INFO Luz del Sur'!A519</f>
        <v>513</v>
      </c>
      <c r="B571" s="98" t="s">
        <v>8151</v>
      </c>
      <c r="C571" s="131" t="str">
        <f>'INFO Luz del Sur'!K519</f>
        <v>Poste</v>
      </c>
      <c r="D571" s="120" t="str">
        <f>'INFO Luz del Sur'!L519</f>
        <v>Concreto</v>
      </c>
      <c r="E571" s="131">
        <f>'INFO Luz del Sur'!J519</f>
        <v>11</v>
      </c>
      <c r="F571" s="131" t="str">
        <f>'INFO Luz del Sur'!H519</f>
        <v>0.22 KV</v>
      </c>
      <c r="G571" s="148" t="str">
        <f t="shared" si="114"/>
        <v>BT</v>
      </c>
      <c r="H571" s="120" t="str">
        <f>'INFO Luz del Sur'!D519</f>
        <v>Lurigancho</v>
      </c>
      <c r="I571" s="120" t="str">
        <f>'INFO Luz del Sur'!C519</f>
        <v>Lima</v>
      </c>
      <c r="J571" s="120" t="str">
        <f>'INFO Luz del Sur'!B519</f>
        <v>Lima</v>
      </c>
      <c r="K571" s="120">
        <f>'INFO Luz del Sur'!E519</f>
        <v>0</v>
      </c>
      <c r="L571" s="132" t="str">
        <f>'INFO Luz del Sur'!M519</f>
        <v>PPC40</v>
      </c>
      <c r="M571" s="120" t="str">
        <f>INDEX(RESUMEN!$D$17:$D$5475, MATCH(L571,RESUMEN!$C$17:$C$5475,0))</f>
        <v>POSTE DE CONCRETO ARMADO PARA A. P. 11/200/120/285</v>
      </c>
      <c r="N571" s="95">
        <f>INDEX(RESUMEN!$G$17:$G$5475, MATCH(L571,RESUMEN!$C$17:$C$5475,0))</f>
        <v>206.03</v>
      </c>
      <c r="O571" s="133">
        <f t="shared" si="115"/>
        <v>0.77</v>
      </c>
      <c r="P571" s="134">
        <f t="shared" si="117"/>
        <v>364.67310000000003</v>
      </c>
      <c r="Q571" s="87">
        <v>0</v>
      </c>
      <c r="R571" s="133">
        <f t="shared" si="118"/>
        <v>7.2000000000000008E-2</v>
      </c>
      <c r="S571" s="88">
        <f t="shared" si="119"/>
        <v>2.1880386000000005</v>
      </c>
      <c r="T571" s="132">
        <f t="shared" si="120"/>
        <v>0.2</v>
      </c>
      <c r="U571" s="135">
        <f t="shared" si="121"/>
        <v>0.43760772000000014</v>
      </c>
      <c r="V571" s="88">
        <f t="shared" si="122"/>
        <v>0.14725336301388503</v>
      </c>
      <c r="W571" s="182">
        <f t="shared" si="123"/>
        <v>0.1</v>
      </c>
      <c r="X571" s="133">
        <f>'INFO Luz del Sur'!N519</f>
        <v>1</v>
      </c>
      <c r="Y571" s="135">
        <f t="shared" si="116"/>
        <v>0.1</v>
      </c>
    </row>
    <row r="572" spans="1:25" x14ac:dyDescent="0.25">
      <c r="A572" s="97">
        <f>'INFO Luz del Sur'!A520</f>
        <v>514</v>
      </c>
      <c r="B572" s="98" t="s">
        <v>8151</v>
      </c>
      <c r="C572" s="131" t="str">
        <f>'INFO Luz del Sur'!K520</f>
        <v>Poste</v>
      </c>
      <c r="D572" s="120" t="str">
        <f>'INFO Luz del Sur'!L520</f>
        <v>Concreto</v>
      </c>
      <c r="E572" s="131">
        <f>'INFO Luz del Sur'!J520</f>
        <v>11</v>
      </c>
      <c r="F572" s="131" t="str">
        <f>'INFO Luz del Sur'!H520</f>
        <v>0.22 KV</v>
      </c>
      <c r="G572" s="148" t="str">
        <f t="shared" ref="G572:G635" si="124">IF(F572="0.22 KV", "BT", "MT/AT")</f>
        <v>BT</v>
      </c>
      <c r="H572" s="120" t="str">
        <f>'INFO Luz del Sur'!D520</f>
        <v>Lurigancho</v>
      </c>
      <c r="I572" s="120" t="str">
        <f>'INFO Luz del Sur'!C520</f>
        <v>Lima</v>
      </c>
      <c r="J572" s="120" t="str">
        <f>'INFO Luz del Sur'!B520</f>
        <v>Lima</v>
      </c>
      <c r="K572" s="120">
        <f>'INFO Luz del Sur'!E520</f>
        <v>0</v>
      </c>
      <c r="L572" s="132" t="str">
        <f>'INFO Luz del Sur'!M520</f>
        <v>PPC40</v>
      </c>
      <c r="M572" s="120" t="str">
        <f>INDEX(RESUMEN!$D$17:$D$5475, MATCH(L572,RESUMEN!$C$17:$C$5475,0))</f>
        <v>POSTE DE CONCRETO ARMADO PARA A. P. 11/200/120/285</v>
      </c>
      <c r="N572" s="95">
        <f>INDEX(RESUMEN!$G$17:$G$5475, MATCH(L572,RESUMEN!$C$17:$C$5475,0))</f>
        <v>206.03</v>
      </c>
      <c r="O572" s="133">
        <f t="shared" ref="O572:O635" si="125">IF(G572="BT", $O$2, $O$3)</f>
        <v>0.77</v>
      </c>
      <c r="P572" s="134">
        <f t="shared" si="117"/>
        <v>364.67310000000003</v>
      </c>
      <c r="Q572" s="87">
        <v>0</v>
      </c>
      <c r="R572" s="133">
        <f t="shared" si="118"/>
        <v>7.2000000000000008E-2</v>
      </c>
      <c r="S572" s="88">
        <f t="shared" si="119"/>
        <v>2.1880386000000005</v>
      </c>
      <c r="T572" s="132">
        <f t="shared" si="120"/>
        <v>0.2</v>
      </c>
      <c r="U572" s="135">
        <f t="shared" si="121"/>
        <v>0.43760772000000014</v>
      </c>
      <c r="V572" s="88">
        <f t="shared" si="122"/>
        <v>0.14725336301388503</v>
      </c>
      <c r="W572" s="182">
        <f t="shared" si="123"/>
        <v>0.1</v>
      </c>
      <c r="X572" s="133">
        <f>'INFO Luz del Sur'!N520</f>
        <v>1</v>
      </c>
      <c r="Y572" s="135">
        <f t="shared" ref="Y572:Y635" si="126">W572*X572</f>
        <v>0.1</v>
      </c>
    </row>
    <row r="573" spans="1:25" x14ac:dyDescent="0.25">
      <c r="A573" s="97">
        <f>'INFO Luz del Sur'!A521</f>
        <v>515</v>
      </c>
      <c r="B573" s="98" t="s">
        <v>8151</v>
      </c>
      <c r="C573" s="131" t="str">
        <f>'INFO Luz del Sur'!K521</f>
        <v>Poste</v>
      </c>
      <c r="D573" s="120" t="str">
        <f>'INFO Luz del Sur'!L521</f>
        <v>Concreto</v>
      </c>
      <c r="E573" s="131">
        <f>'INFO Luz del Sur'!J521</f>
        <v>11</v>
      </c>
      <c r="F573" s="131" t="str">
        <f>'INFO Luz del Sur'!H521</f>
        <v>0.22 KV</v>
      </c>
      <c r="G573" s="148" t="str">
        <f t="shared" si="124"/>
        <v>BT</v>
      </c>
      <c r="H573" s="120" t="str">
        <f>'INFO Luz del Sur'!D521</f>
        <v>Lurigancho</v>
      </c>
      <c r="I573" s="120" t="str">
        <f>'INFO Luz del Sur'!C521</f>
        <v>Lima</v>
      </c>
      <c r="J573" s="120" t="str">
        <f>'INFO Luz del Sur'!B521</f>
        <v>Lima</v>
      </c>
      <c r="K573" s="120">
        <f>'INFO Luz del Sur'!E521</f>
        <v>0</v>
      </c>
      <c r="L573" s="132" t="str">
        <f>'INFO Luz del Sur'!M521</f>
        <v>PPC40</v>
      </c>
      <c r="M573" s="120" t="str">
        <f>INDEX(RESUMEN!$D$17:$D$5475, MATCH(L573,RESUMEN!$C$17:$C$5475,0))</f>
        <v>POSTE DE CONCRETO ARMADO PARA A. P. 11/200/120/285</v>
      </c>
      <c r="N573" s="95">
        <f>INDEX(RESUMEN!$G$17:$G$5475, MATCH(L573,RESUMEN!$C$17:$C$5475,0))</f>
        <v>206.03</v>
      </c>
      <c r="O573" s="133">
        <f t="shared" si="125"/>
        <v>0.77</v>
      </c>
      <c r="P573" s="134">
        <f t="shared" si="117"/>
        <v>364.67310000000003</v>
      </c>
      <c r="Q573" s="87">
        <v>0</v>
      </c>
      <c r="R573" s="133">
        <f t="shared" si="118"/>
        <v>7.2000000000000008E-2</v>
      </c>
      <c r="S573" s="88">
        <f t="shared" si="119"/>
        <v>2.1880386000000005</v>
      </c>
      <c r="T573" s="132">
        <f t="shared" si="120"/>
        <v>0.2</v>
      </c>
      <c r="U573" s="135">
        <f t="shared" si="121"/>
        <v>0.43760772000000014</v>
      </c>
      <c r="V573" s="88">
        <f t="shared" si="122"/>
        <v>0.14725336301388503</v>
      </c>
      <c r="W573" s="182">
        <f t="shared" si="123"/>
        <v>0.1</v>
      </c>
      <c r="X573" s="133">
        <f>'INFO Luz del Sur'!N521</f>
        <v>1</v>
      </c>
      <c r="Y573" s="135">
        <f t="shared" si="126"/>
        <v>0.1</v>
      </c>
    </row>
    <row r="574" spans="1:25" x14ac:dyDescent="0.25">
      <c r="A574" s="97">
        <f>'INFO Luz del Sur'!A522</f>
        <v>516</v>
      </c>
      <c r="B574" s="98" t="s">
        <v>8151</v>
      </c>
      <c r="C574" s="131" t="str">
        <f>'INFO Luz del Sur'!K522</f>
        <v>Poste</v>
      </c>
      <c r="D574" s="120" t="str">
        <f>'INFO Luz del Sur'!L522</f>
        <v>Concreto</v>
      </c>
      <c r="E574" s="131">
        <f>'INFO Luz del Sur'!J522</f>
        <v>11</v>
      </c>
      <c r="F574" s="131" t="str">
        <f>'INFO Luz del Sur'!H522</f>
        <v>0.22 KV</v>
      </c>
      <c r="G574" s="148" t="str">
        <f t="shared" si="124"/>
        <v>BT</v>
      </c>
      <c r="H574" s="120" t="str">
        <f>'INFO Luz del Sur'!D522</f>
        <v>Lurigancho</v>
      </c>
      <c r="I574" s="120" t="str">
        <f>'INFO Luz del Sur'!C522</f>
        <v>Lima</v>
      </c>
      <c r="J574" s="120" t="str">
        <f>'INFO Luz del Sur'!B522</f>
        <v>Lima</v>
      </c>
      <c r="K574" s="120">
        <f>'INFO Luz del Sur'!E522</f>
        <v>0</v>
      </c>
      <c r="L574" s="132" t="str">
        <f>'INFO Luz del Sur'!M522</f>
        <v>PPC40</v>
      </c>
      <c r="M574" s="120" t="str">
        <f>INDEX(RESUMEN!$D$17:$D$5475, MATCH(L574,RESUMEN!$C$17:$C$5475,0))</f>
        <v>POSTE DE CONCRETO ARMADO PARA A. P. 11/200/120/285</v>
      </c>
      <c r="N574" s="95">
        <f>INDEX(RESUMEN!$G$17:$G$5475, MATCH(L574,RESUMEN!$C$17:$C$5475,0))</f>
        <v>206.03</v>
      </c>
      <c r="O574" s="133">
        <f t="shared" si="125"/>
        <v>0.77</v>
      </c>
      <c r="P574" s="134">
        <f t="shared" si="117"/>
        <v>364.67310000000003</v>
      </c>
      <c r="Q574" s="87">
        <v>0</v>
      </c>
      <c r="R574" s="133">
        <f t="shared" si="118"/>
        <v>7.2000000000000008E-2</v>
      </c>
      <c r="S574" s="88">
        <f t="shared" si="119"/>
        <v>2.1880386000000005</v>
      </c>
      <c r="T574" s="132">
        <f t="shared" si="120"/>
        <v>0.2</v>
      </c>
      <c r="U574" s="135">
        <f t="shared" si="121"/>
        <v>0.43760772000000014</v>
      </c>
      <c r="V574" s="88">
        <f t="shared" si="122"/>
        <v>0.14725336301388503</v>
      </c>
      <c r="W574" s="182">
        <f t="shared" si="123"/>
        <v>0.1</v>
      </c>
      <c r="X574" s="133">
        <f>'INFO Luz del Sur'!N522</f>
        <v>1</v>
      </c>
      <c r="Y574" s="135">
        <f t="shared" si="126"/>
        <v>0.1</v>
      </c>
    </row>
    <row r="575" spans="1:25" x14ac:dyDescent="0.25">
      <c r="A575" s="97">
        <f>'INFO Luz del Sur'!A523</f>
        <v>517</v>
      </c>
      <c r="B575" s="98" t="s">
        <v>8151</v>
      </c>
      <c r="C575" s="131" t="str">
        <f>'INFO Luz del Sur'!K523</f>
        <v>Poste</v>
      </c>
      <c r="D575" s="120" t="str">
        <f>'INFO Luz del Sur'!L523</f>
        <v>Concreto</v>
      </c>
      <c r="E575" s="131">
        <f>'INFO Luz del Sur'!J523</f>
        <v>11</v>
      </c>
      <c r="F575" s="131" t="str">
        <f>'INFO Luz del Sur'!H523</f>
        <v>0.22 KV</v>
      </c>
      <c r="G575" s="148" t="str">
        <f t="shared" si="124"/>
        <v>BT</v>
      </c>
      <c r="H575" s="120" t="str">
        <f>'INFO Luz del Sur'!D523</f>
        <v>Lurigancho</v>
      </c>
      <c r="I575" s="120" t="str">
        <f>'INFO Luz del Sur'!C523</f>
        <v>Lima</v>
      </c>
      <c r="J575" s="120" t="str">
        <f>'INFO Luz del Sur'!B523</f>
        <v>Lima</v>
      </c>
      <c r="K575" s="120">
        <f>'INFO Luz del Sur'!E523</f>
        <v>0</v>
      </c>
      <c r="L575" s="132" t="str">
        <f>'INFO Luz del Sur'!M523</f>
        <v>PPC40</v>
      </c>
      <c r="M575" s="120" t="str">
        <f>INDEX(RESUMEN!$D$17:$D$5475, MATCH(L575,RESUMEN!$C$17:$C$5475,0))</f>
        <v>POSTE DE CONCRETO ARMADO PARA A. P. 11/200/120/285</v>
      </c>
      <c r="N575" s="95">
        <f>INDEX(RESUMEN!$G$17:$G$5475, MATCH(L575,RESUMEN!$C$17:$C$5475,0))</f>
        <v>206.03</v>
      </c>
      <c r="O575" s="133">
        <f t="shared" si="125"/>
        <v>0.77</v>
      </c>
      <c r="P575" s="134">
        <f t="shared" si="117"/>
        <v>364.67310000000003</v>
      </c>
      <c r="Q575" s="87">
        <v>0</v>
      </c>
      <c r="R575" s="133">
        <f t="shared" si="118"/>
        <v>7.2000000000000008E-2</v>
      </c>
      <c r="S575" s="88">
        <f t="shared" si="119"/>
        <v>2.1880386000000005</v>
      </c>
      <c r="T575" s="132">
        <f t="shared" si="120"/>
        <v>0.2</v>
      </c>
      <c r="U575" s="135">
        <f t="shared" si="121"/>
        <v>0.43760772000000014</v>
      </c>
      <c r="V575" s="88">
        <f t="shared" si="122"/>
        <v>0.14725336301388503</v>
      </c>
      <c r="W575" s="182">
        <f t="shared" si="123"/>
        <v>0.1</v>
      </c>
      <c r="X575" s="133">
        <f>'INFO Luz del Sur'!N523</f>
        <v>1</v>
      </c>
      <c r="Y575" s="135">
        <f t="shared" si="126"/>
        <v>0.1</v>
      </c>
    </row>
    <row r="576" spans="1:25" x14ac:dyDescent="0.25">
      <c r="A576" s="97">
        <f>'INFO Luz del Sur'!A524</f>
        <v>518</v>
      </c>
      <c r="B576" s="98" t="s">
        <v>8151</v>
      </c>
      <c r="C576" s="131" t="str">
        <f>'INFO Luz del Sur'!K524</f>
        <v>Poste</v>
      </c>
      <c r="D576" s="120" t="str">
        <f>'INFO Luz del Sur'!L524</f>
        <v>Concreto</v>
      </c>
      <c r="E576" s="131">
        <f>'INFO Luz del Sur'!J524</f>
        <v>15</v>
      </c>
      <c r="F576" s="131" t="str">
        <f>'INFO Luz del Sur'!H524</f>
        <v>22.9 KV</v>
      </c>
      <c r="G576" s="148" t="str">
        <f t="shared" si="124"/>
        <v>MT/AT</v>
      </c>
      <c r="H576" s="120" t="str">
        <f>'INFO Luz del Sur'!D524</f>
        <v>Lurigancho</v>
      </c>
      <c r="I576" s="120" t="str">
        <f>'INFO Luz del Sur'!C524</f>
        <v>Lima</v>
      </c>
      <c r="J576" s="120" t="str">
        <f>'INFO Luz del Sur'!B524</f>
        <v>Lima</v>
      </c>
      <c r="K576" s="120">
        <f>'INFO Luz del Sur'!E524</f>
        <v>0</v>
      </c>
      <c r="L576" s="132" t="str">
        <f>'INFO Luz del Sur'!M524</f>
        <v>PPC24</v>
      </c>
      <c r="M576" s="120" t="str">
        <f>INDEX(RESUMEN!$D$17:$D$5475, MATCH(L576,RESUMEN!$C$17:$C$5475,0))</f>
        <v>POSTE DE CONCRETO ARMADO DE 15/400/150/375</v>
      </c>
      <c r="N576" s="95">
        <f>INDEX(RESUMEN!$G$17:$G$5475, MATCH(L576,RESUMEN!$C$17:$C$5475,0))</f>
        <v>476.76</v>
      </c>
      <c r="O576" s="133">
        <f t="shared" si="125"/>
        <v>0.84299999999999997</v>
      </c>
      <c r="P576" s="134">
        <f t="shared" si="117"/>
        <v>878.66867999999999</v>
      </c>
      <c r="Q576" s="87">
        <v>0</v>
      </c>
      <c r="R576" s="133">
        <f t="shared" si="118"/>
        <v>0.13400000000000001</v>
      </c>
      <c r="S576" s="88">
        <f t="shared" si="119"/>
        <v>9.8118002600000001</v>
      </c>
      <c r="T576" s="132">
        <f t="shared" si="120"/>
        <v>0.183</v>
      </c>
      <c r="U576" s="135">
        <f t="shared" si="121"/>
        <v>1.7955594475800001</v>
      </c>
      <c r="V576" s="88">
        <f t="shared" si="122"/>
        <v>0.60419904645994038</v>
      </c>
      <c r="W576" s="182">
        <f t="shared" si="123"/>
        <v>0.6</v>
      </c>
      <c r="X576" s="133">
        <f>'INFO Luz del Sur'!N524</f>
        <v>1</v>
      </c>
      <c r="Y576" s="135">
        <f t="shared" si="126"/>
        <v>0.6</v>
      </c>
    </row>
    <row r="577" spans="1:25" x14ac:dyDescent="0.25">
      <c r="A577" s="97">
        <f>'INFO Luz del Sur'!A525</f>
        <v>519</v>
      </c>
      <c r="B577" s="98" t="s">
        <v>8151</v>
      </c>
      <c r="C577" s="131" t="str">
        <f>'INFO Luz del Sur'!K525</f>
        <v>Poste</v>
      </c>
      <c r="D577" s="120" t="str">
        <f>'INFO Luz del Sur'!L525</f>
        <v>Concreto</v>
      </c>
      <c r="E577" s="131">
        <f>'INFO Luz del Sur'!J525</f>
        <v>15</v>
      </c>
      <c r="F577" s="131" t="str">
        <f>'INFO Luz del Sur'!H525</f>
        <v>22.9 KV</v>
      </c>
      <c r="G577" s="148" t="str">
        <f t="shared" si="124"/>
        <v>MT/AT</v>
      </c>
      <c r="H577" s="120" t="str">
        <f>'INFO Luz del Sur'!D525</f>
        <v>Lurigancho</v>
      </c>
      <c r="I577" s="120" t="str">
        <f>'INFO Luz del Sur'!C525</f>
        <v>Lima</v>
      </c>
      <c r="J577" s="120" t="str">
        <f>'INFO Luz del Sur'!B525</f>
        <v>Lima</v>
      </c>
      <c r="K577" s="120">
        <f>'INFO Luz del Sur'!E525</f>
        <v>0</v>
      </c>
      <c r="L577" s="132" t="str">
        <f>'INFO Luz del Sur'!M525</f>
        <v>PPC24</v>
      </c>
      <c r="M577" s="120" t="str">
        <f>INDEX(RESUMEN!$D$17:$D$5475, MATCH(L577,RESUMEN!$C$17:$C$5475,0))</f>
        <v>POSTE DE CONCRETO ARMADO DE 15/400/150/375</v>
      </c>
      <c r="N577" s="95">
        <f>INDEX(RESUMEN!$G$17:$G$5475, MATCH(L577,RESUMEN!$C$17:$C$5475,0))</f>
        <v>476.76</v>
      </c>
      <c r="O577" s="133">
        <f t="shared" si="125"/>
        <v>0.84299999999999997</v>
      </c>
      <c r="P577" s="134">
        <f t="shared" si="117"/>
        <v>878.66867999999999</v>
      </c>
      <c r="Q577" s="87">
        <v>0</v>
      </c>
      <c r="R577" s="133">
        <f t="shared" si="118"/>
        <v>0.13400000000000001</v>
      </c>
      <c r="S577" s="88">
        <f t="shared" si="119"/>
        <v>9.8118002600000001</v>
      </c>
      <c r="T577" s="132">
        <f t="shared" si="120"/>
        <v>0.183</v>
      </c>
      <c r="U577" s="135">
        <f t="shared" si="121"/>
        <v>1.7955594475800001</v>
      </c>
      <c r="V577" s="88">
        <f t="shared" si="122"/>
        <v>0.60419904645994038</v>
      </c>
      <c r="W577" s="182">
        <f t="shared" si="123"/>
        <v>0.6</v>
      </c>
      <c r="X577" s="133">
        <f>'INFO Luz del Sur'!N525</f>
        <v>1</v>
      </c>
      <c r="Y577" s="135">
        <f t="shared" si="126"/>
        <v>0.6</v>
      </c>
    </row>
    <row r="578" spans="1:25" x14ac:dyDescent="0.25">
      <c r="A578" s="97">
        <f>'INFO Luz del Sur'!A526</f>
        <v>520</v>
      </c>
      <c r="B578" s="98" t="s">
        <v>8151</v>
      </c>
      <c r="C578" s="131" t="str">
        <f>'INFO Luz del Sur'!K526</f>
        <v>Poste</v>
      </c>
      <c r="D578" s="120" t="str">
        <f>'INFO Luz del Sur'!L526</f>
        <v>Concreto</v>
      </c>
      <c r="E578" s="131">
        <f>'INFO Luz del Sur'!J526</f>
        <v>15</v>
      </c>
      <c r="F578" s="131" t="str">
        <f>'INFO Luz del Sur'!H526</f>
        <v>22.9 KV</v>
      </c>
      <c r="G578" s="148" t="str">
        <f t="shared" si="124"/>
        <v>MT/AT</v>
      </c>
      <c r="H578" s="120" t="str">
        <f>'INFO Luz del Sur'!D526</f>
        <v>Lurigancho</v>
      </c>
      <c r="I578" s="120" t="str">
        <f>'INFO Luz del Sur'!C526</f>
        <v>Lima</v>
      </c>
      <c r="J578" s="120" t="str">
        <f>'INFO Luz del Sur'!B526</f>
        <v>Lima</v>
      </c>
      <c r="K578" s="120">
        <f>'INFO Luz del Sur'!E526</f>
        <v>0</v>
      </c>
      <c r="L578" s="132" t="str">
        <f>'INFO Luz del Sur'!M526</f>
        <v>PPC24</v>
      </c>
      <c r="M578" s="120" t="str">
        <f>INDEX(RESUMEN!$D$17:$D$5475, MATCH(L578,RESUMEN!$C$17:$C$5475,0))</f>
        <v>POSTE DE CONCRETO ARMADO DE 15/400/150/375</v>
      </c>
      <c r="N578" s="95">
        <f>INDEX(RESUMEN!$G$17:$G$5475, MATCH(L578,RESUMEN!$C$17:$C$5475,0))</f>
        <v>476.76</v>
      </c>
      <c r="O578" s="133">
        <f t="shared" si="125"/>
        <v>0.84299999999999997</v>
      </c>
      <c r="P578" s="134">
        <f t="shared" si="117"/>
        <v>878.66867999999999</v>
      </c>
      <c r="Q578" s="87">
        <v>0</v>
      </c>
      <c r="R578" s="133">
        <f t="shared" si="118"/>
        <v>0.13400000000000001</v>
      </c>
      <c r="S578" s="88">
        <f t="shared" si="119"/>
        <v>9.8118002600000001</v>
      </c>
      <c r="T578" s="132">
        <f t="shared" si="120"/>
        <v>0.183</v>
      </c>
      <c r="U578" s="135">
        <f t="shared" si="121"/>
        <v>1.7955594475800001</v>
      </c>
      <c r="V578" s="88">
        <f t="shared" si="122"/>
        <v>0.60419904645994038</v>
      </c>
      <c r="W578" s="182">
        <f t="shared" si="123"/>
        <v>0.6</v>
      </c>
      <c r="X578" s="133">
        <f>'INFO Luz del Sur'!N526</f>
        <v>1</v>
      </c>
      <c r="Y578" s="135">
        <f t="shared" si="126"/>
        <v>0.6</v>
      </c>
    </row>
    <row r="579" spans="1:25" x14ac:dyDescent="0.25">
      <c r="A579" s="97">
        <f>'INFO Luz del Sur'!A527</f>
        <v>521</v>
      </c>
      <c r="B579" s="98" t="s">
        <v>8151</v>
      </c>
      <c r="C579" s="131" t="str">
        <f>'INFO Luz del Sur'!K527</f>
        <v>Poste</v>
      </c>
      <c r="D579" s="120" t="str">
        <f>'INFO Luz del Sur'!L527</f>
        <v>Concreto</v>
      </c>
      <c r="E579" s="131">
        <f>'INFO Luz del Sur'!J527</f>
        <v>14</v>
      </c>
      <c r="F579" s="131" t="str">
        <f>'INFO Luz del Sur'!H527</f>
        <v>22.9 KV</v>
      </c>
      <c r="G579" s="148" t="str">
        <f t="shared" si="124"/>
        <v>MT/AT</v>
      </c>
      <c r="H579" s="120" t="str">
        <f>'INFO Luz del Sur'!D527</f>
        <v>Lurigancho</v>
      </c>
      <c r="I579" s="120" t="str">
        <f>'INFO Luz del Sur'!C527</f>
        <v>Lima</v>
      </c>
      <c r="J579" s="120" t="str">
        <f>'INFO Luz del Sur'!B527</f>
        <v>Lima</v>
      </c>
      <c r="K579" s="120">
        <f>'INFO Luz del Sur'!E527</f>
        <v>0</v>
      </c>
      <c r="L579" s="132" t="str">
        <f>'INFO Luz del Sur'!M527</f>
        <v>PPC24</v>
      </c>
      <c r="M579" s="120" t="str">
        <f>INDEX(RESUMEN!$D$17:$D$5475, MATCH(L579,RESUMEN!$C$17:$C$5475,0))</f>
        <v>POSTE DE CONCRETO ARMADO DE 15/400/150/375</v>
      </c>
      <c r="N579" s="95">
        <f>INDEX(RESUMEN!$G$17:$G$5475, MATCH(L579,RESUMEN!$C$17:$C$5475,0))</f>
        <v>476.76</v>
      </c>
      <c r="O579" s="133">
        <f t="shared" si="125"/>
        <v>0.84299999999999997</v>
      </c>
      <c r="P579" s="134">
        <f t="shared" si="117"/>
        <v>878.66867999999999</v>
      </c>
      <c r="Q579" s="87">
        <v>0</v>
      </c>
      <c r="R579" s="133">
        <f t="shared" si="118"/>
        <v>0.13400000000000001</v>
      </c>
      <c r="S579" s="88">
        <f t="shared" si="119"/>
        <v>9.8118002600000001</v>
      </c>
      <c r="T579" s="132">
        <f t="shared" si="120"/>
        <v>0.183</v>
      </c>
      <c r="U579" s="135">
        <f t="shared" si="121"/>
        <v>1.7955594475800001</v>
      </c>
      <c r="V579" s="88">
        <f t="shared" si="122"/>
        <v>0.60419904645994038</v>
      </c>
      <c r="W579" s="182">
        <f t="shared" si="123"/>
        <v>0.6</v>
      </c>
      <c r="X579" s="133">
        <f>'INFO Luz del Sur'!N527</f>
        <v>1</v>
      </c>
      <c r="Y579" s="135">
        <f t="shared" si="126"/>
        <v>0.6</v>
      </c>
    </row>
    <row r="580" spans="1:25" x14ac:dyDescent="0.25">
      <c r="A580" s="97">
        <f>'INFO Luz del Sur'!A528</f>
        <v>522</v>
      </c>
      <c r="B580" s="98" t="s">
        <v>8151</v>
      </c>
      <c r="C580" s="131" t="str">
        <f>'INFO Luz del Sur'!K528</f>
        <v>Poste</v>
      </c>
      <c r="D580" s="120" t="str">
        <f>'INFO Luz del Sur'!L528</f>
        <v>Concreto</v>
      </c>
      <c r="E580" s="131">
        <f>'INFO Luz del Sur'!J528</f>
        <v>14</v>
      </c>
      <c r="F580" s="131" t="str">
        <f>'INFO Luz del Sur'!H528</f>
        <v>22.9 KV</v>
      </c>
      <c r="G580" s="148" t="str">
        <f t="shared" si="124"/>
        <v>MT/AT</v>
      </c>
      <c r="H580" s="120" t="str">
        <f>'INFO Luz del Sur'!D528</f>
        <v>Lurigancho</v>
      </c>
      <c r="I580" s="120" t="str">
        <f>'INFO Luz del Sur'!C528</f>
        <v>Lima</v>
      </c>
      <c r="J580" s="120" t="str">
        <f>'INFO Luz del Sur'!B528</f>
        <v>Lima</v>
      </c>
      <c r="K580" s="120">
        <f>'INFO Luz del Sur'!E528</f>
        <v>0</v>
      </c>
      <c r="L580" s="132" t="str">
        <f>'INFO Luz del Sur'!M528</f>
        <v>PPC24</v>
      </c>
      <c r="M580" s="120" t="str">
        <f>INDEX(RESUMEN!$D$17:$D$5475, MATCH(L580,RESUMEN!$C$17:$C$5475,0))</f>
        <v>POSTE DE CONCRETO ARMADO DE 15/400/150/375</v>
      </c>
      <c r="N580" s="95">
        <f>INDEX(RESUMEN!$G$17:$G$5475, MATCH(L580,RESUMEN!$C$17:$C$5475,0))</f>
        <v>476.76</v>
      </c>
      <c r="O580" s="133">
        <f t="shared" si="125"/>
        <v>0.84299999999999997</v>
      </c>
      <c r="P580" s="134">
        <f t="shared" si="117"/>
        <v>878.66867999999999</v>
      </c>
      <c r="Q580" s="87">
        <v>0</v>
      </c>
      <c r="R580" s="133">
        <f t="shared" si="118"/>
        <v>0.13400000000000001</v>
      </c>
      <c r="S580" s="88">
        <f t="shared" si="119"/>
        <v>9.8118002600000001</v>
      </c>
      <c r="T580" s="132">
        <f t="shared" si="120"/>
        <v>0.183</v>
      </c>
      <c r="U580" s="135">
        <f t="shared" si="121"/>
        <v>1.7955594475800001</v>
      </c>
      <c r="V580" s="88">
        <f t="shared" si="122"/>
        <v>0.60419904645994038</v>
      </c>
      <c r="W580" s="182">
        <f t="shared" si="123"/>
        <v>0.6</v>
      </c>
      <c r="X580" s="133">
        <f>'INFO Luz del Sur'!N528</f>
        <v>1</v>
      </c>
      <c r="Y580" s="135">
        <f t="shared" si="126"/>
        <v>0.6</v>
      </c>
    </row>
    <row r="581" spans="1:25" x14ac:dyDescent="0.25">
      <c r="A581" s="97">
        <f>'INFO Luz del Sur'!A529</f>
        <v>523</v>
      </c>
      <c r="B581" s="98" t="s">
        <v>8151</v>
      </c>
      <c r="C581" s="131" t="str">
        <f>'INFO Luz del Sur'!K529</f>
        <v>Poste</v>
      </c>
      <c r="D581" s="120" t="str">
        <f>'INFO Luz del Sur'!L529</f>
        <v>Concreto</v>
      </c>
      <c r="E581" s="131">
        <f>'INFO Luz del Sur'!J529</f>
        <v>15</v>
      </c>
      <c r="F581" s="131" t="str">
        <f>'INFO Luz del Sur'!H529</f>
        <v>22.9 KV</v>
      </c>
      <c r="G581" s="148" t="str">
        <f t="shared" si="124"/>
        <v>MT/AT</v>
      </c>
      <c r="H581" s="120" t="str">
        <f>'INFO Luz del Sur'!D529</f>
        <v>Lurigancho</v>
      </c>
      <c r="I581" s="120" t="str">
        <f>'INFO Luz del Sur'!C529</f>
        <v>Lima</v>
      </c>
      <c r="J581" s="120" t="str">
        <f>'INFO Luz del Sur'!B529</f>
        <v>Lima</v>
      </c>
      <c r="K581" s="120">
        <f>'INFO Luz del Sur'!E529</f>
        <v>0</v>
      </c>
      <c r="L581" s="132" t="str">
        <f>'INFO Luz del Sur'!M529</f>
        <v>PPC24</v>
      </c>
      <c r="M581" s="120" t="str">
        <f>INDEX(RESUMEN!$D$17:$D$5475, MATCH(L581,RESUMEN!$C$17:$C$5475,0))</f>
        <v>POSTE DE CONCRETO ARMADO DE 15/400/150/375</v>
      </c>
      <c r="N581" s="95">
        <f>INDEX(RESUMEN!$G$17:$G$5475, MATCH(L581,RESUMEN!$C$17:$C$5475,0))</f>
        <v>476.76</v>
      </c>
      <c r="O581" s="133">
        <f t="shared" si="125"/>
        <v>0.84299999999999997</v>
      </c>
      <c r="P581" s="134">
        <f t="shared" si="117"/>
        <v>878.66867999999999</v>
      </c>
      <c r="Q581" s="87">
        <v>0</v>
      </c>
      <c r="R581" s="133">
        <f t="shared" si="118"/>
        <v>0.13400000000000001</v>
      </c>
      <c r="S581" s="88">
        <f t="shared" si="119"/>
        <v>9.8118002600000001</v>
      </c>
      <c r="T581" s="132">
        <f t="shared" si="120"/>
        <v>0.183</v>
      </c>
      <c r="U581" s="135">
        <f t="shared" si="121"/>
        <v>1.7955594475800001</v>
      </c>
      <c r="V581" s="88">
        <f t="shared" si="122"/>
        <v>0.60419904645994038</v>
      </c>
      <c r="W581" s="182">
        <f t="shared" si="123"/>
        <v>0.6</v>
      </c>
      <c r="X581" s="133">
        <f>'INFO Luz del Sur'!N529</f>
        <v>1</v>
      </c>
      <c r="Y581" s="135">
        <f t="shared" si="126"/>
        <v>0.6</v>
      </c>
    </row>
    <row r="582" spans="1:25" x14ac:dyDescent="0.25">
      <c r="A582" s="97">
        <f>'INFO Luz del Sur'!A530</f>
        <v>524</v>
      </c>
      <c r="B582" s="98" t="s">
        <v>8151</v>
      </c>
      <c r="C582" s="131" t="str">
        <f>'INFO Luz del Sur'!K530</f>
        <v>Poste</v>
      </c>
      <c r="D582" s="120" t="str">
        <f>'INFO Luz del Sur'!L530</f>
        <v>Concreto</v>
      </c>
      <c r="E582" s="131">
        <f>'INFO Luz del Sur'!J530</f>
        <v>15</v>
      </c>
      <c r="F582" s="131" t="str">
        <f>'INFO Luz del Sur'!H530</f>
        <v>22.9 KV</v>
      </c>
      <c r="G582" s="148" t="str">
        <f t="shared" si="124"/>
        <v>MT/AT</v>
      </c>
      <c r="H582" s="120" t="str">
        <f>'INFO Luz del Sur'!D530</f>
        <v>Lurigancho</v>
      </c>
      <c r="I582" s="120" t="str">
        <f>'INFO Luz del Sur'!C530</f>
        <v>Lima</v>
      </c>
      <c r="J582" s="120" t="str">
        <f>'INFO Luz del Sur'!B530</f>
        <v>Lima</v>
      </c>
      <c r="K582" s="120">
        <f>'INFO Luz del Sur'!E530</f>
        <v>0</v>
      </c>
      <c r="L582" s="132" t="str">
        <f>'INFO Luz del Sur'!M530</f>
        <v>PPC24</v>
      </c>
      <c r="M582" s="120" t="str">
        <f>INDEX(RESUMEN!$D$17:$D$5475, MATCH(L582,RESUMEN!$C$17:$C$5475,0))</f>
        <v>POSTE DE CONCRETO ARMADO DE 15/400/150/375</v>
      </c>
      <c r="N582" s="95">
        <f>INDEX(RESUMEN!$G$17:$G$5475, MATCH(L582,RESUMEN!$C$17:$C$5475,0))</f>
        <v>476.76</v>
      </c>
      <c r="O582" s="133">
        <f t="shared" si="125"/>
        <v>0.84299999999999997</v>
      </c>
      <c r="P582" s="134">
        <f t="shared" si="117"/>
        <v>878.66867999999999</v>
      </c>
      <c r="Q582" s="87">
        <v>0</v>
      </c>
      <c r="R582" s="133">
        <f t="shared" si="118"/>
        <v>0.13400000000000001</v>
      </c>
      <c r="S582" s="88">
        <f t="shared" si="119"/>
        <v>9.8118002600000001</v>
      </c>
      <c r="T582" s="132">
        <f t="shared" si="120"/>
        <v>0.183</v>
      </c>
      <c r="U582" s="135">
        <f t="shared" si="121"/>
        <v>1.7955594475800001</v>
      </c>
      <c r="V582" s="88">
        <f t="shared" si="122"/>
        <v>0.60419904645994038</v>
      </c>
      <c r="W582" s="182">
        <f t="shared" si="123"/>
        <v>0.6</v>
      </c>
      <c r="X582" s="133">
        <f>'INFO Luz del Sur'!N530</f>
        <v>1</v>
      </c>
      <c r="Y582" s="135">
        <f t="shared" si="126"/>
        <v>0.6</v>
      </c>
    </row>
    <row r="583" spans="1:25" x14ac:dyDescent="0.25">
      <c r="A583" s="97">
        <f>'INFO Luz del Sur'!A531</f>
        <v>525</v>
      </c>
      <c r="B583" s="98" t="s">
        <v>8151</v>
      </c>
      <c r="C583" s="131" t="str">
        <f>'INFO Luz del Sur'!K531</f>
        <v>Poste</v>
      </c>
      <c r="D583" s="120" t="str">
        <f>'INFO Luz del Sur'!L531</f>
        <v>Concreto</v>
      </c>
      <c r="E583" s="131">
        <f>'INFO Luz del Sur'!J531</f>
        <v>15</v>
      </c>
      <c r="F583" s="131" t="str">
        <f>'INFO Luz del Sur'!H531</f>
        <v>22.9 KV</v>
      </c>
      <c r="G583" s="148" t="str">
        <f t="shared" si="124"/>
        <v>MT/AT</v>
      </c>
      <c r="H583" s="120" t="str">
        <f>'INFO Luz del Sur'!D531</f>
        <v>Lurigancho</v>
      </c>
      <c r="I583" s="120" t="str">
        <f>'INFO Luz del Sur'!C531</f>
        <v>Lima</v>
      </c>
      <c r="J583" s="120" t="str">
        <f>'INFO Luz del Sur'!B531</f>
        <v>Lima</v>
      </c>
      <c r="K583" s="120">
        <f>'INFO Luz del Sur'!E531</f>
        <v>0</v>
      </c>
      <c r="L583" s="132" t="str">
        <f>'INFO Luz del Sur'!M531</f>
        <v>PPC24</v>
      </c>
      <c r="M583" s="120" t="str">
        <f>INDEX(RESUMEN!$D$17:$D$5475, MATCH(L583,RESUMEN!$C$17:$C$5475,0))</f>
        <v>POSTE DE CONCRETO ARMADO DE 15/400/150/375</v>
      </c>
      <c r="N583" s="95">
        <f>INDEX(RESUMEN!$G$17:$G$5475, MATCH(L583,RESUMEN!$C$17:$C$5475,0))</f>
        <v>476.76</v>
      </c>
      <c r="O583" s="133">
        <f t="shared" si="125"/>
        <v>0.84299999999999997</v>
      </c>
      <c r="P583" s="134">
        <f t="shared" si="117"/>
        <v>878.66867999999999</v>
      </c>
      <c r="Q583" s="87">
        <v>0</v>
      </c>
      <c r="R583" s="133">
        <f t="shared" si="118"/>
        <v>0.13400000000000001</v>
      </c>
      <c r="S583" s="88">
        <f t="shared" si="119"/>
        <v>9.8118002600000001</v>
      </c>
      <c r="T583" s="132">
        <f t="shared" si="120"/>
        <v>0.183</v>
      </c>
      <c r="U583" s="135">
        <f t="shared" si="121"/>
        <v>1.7955594475800001</v>
      </c>
      <c r="V583" s="88">
        <f t="shared" si="122"/>
        <v>0.60419904645994038</v>
      </c>
      <c r="W583" s="182">
        <f t="shared" si="123"/>
        <v>0.6</v>
      </c>
      <c r="X583" s="133">
        <f>'INFO Luz del Sur'!N531</f>
        <v>1</v>
      </c>
      <c r="Y583" s="135">
        <f t="shared" si="126"/>
        <v>0.6</v>
      </c>
    </row>
    <row r="584" spans="1:25" x14ac:dyDescent="0.25">
      <c r="A584" s="97">
        <f>'INFO Luz del Sur'!A532</f>
        <v>526</v>
      </c>
      <c r="B584" s="98" t="s">
        <v>8151</v>
      </c>
      <c r="C584" s="131" t="str">
        <f>'INFO Luz del Sur'!K532</f>
        <v>Poste</v>
      </c>
      <c r="D584" s="120" t="str">
        <f>'INFO Luz del Sur'!L532</f>
        <v>Concreto</v>
      </c>
      <c r="E584" s="131">
        <f>'INFO Luz del Sur'!J532</f>
        <v>15</v>
      </c>
      <c r="F584" s="131" t="str">
        <f>'INFO Luz del Sur'!H532</f>
        <v>22.9 KV</v>
      </c>
      <c r="G584" s="148" t="str">
        <f t="shared" si="124"/>
        <v>MT/AT</v>
      </c>
      <c r="H584" s="120" t="str">
        <f>'INFO Luz del Sur'!D532</f>
        <v>Lurigancho</v>
      </c>
      <c r="I584" s="120" t="str">
        <f>'INFO Luz del Sur'!C532</f>
        <v>Lima</v>
      </c>
      <c r="J584" s="120" t="str">
        <f>'INFO Luz del Sur'!B532</f>
        <v>Lima</v>
      </c>
      <c r="K584" s="120">
        <f>'INFO Luz del Sur'!E532</f>
        <v>0</v>
      </c>
      <c r="L584" s="132" t="str">
        <f>'INFO Luz del Sur'!M532</f>
        <v>PPC24</v>
      </c>
      <c r="M584" s="120" t="str">
        <f>INDEX(RESUMEN!$D$17:$D$5475, MATCH(L584,RESUMEN!$C$17:$C$5475,0))</f>
        <v>POSTE DE CONCRETO ARMADO DE 15/400/150/375</v>
      </c>
      <c r="N584" s="95">
        <f>INDEX(RESUMEN!$G$17:$G$5475, MATCH(L584,RESUMEN!$C$17:$C$5475,0))</f>
        <v>476.76</v>
      </c>
      <c r="O584" s="133">
        <f t="shared" si="125"/>
        <v>0.84299999999999997</v>
      </c>
      <c r="P584" s="134">
        <f t="shared" si="117"/>
        <v>878.66867999999999</v>
      </c>
      <c r="Q584" s="87">
        <v>0</v>
      </c>
      <c r="R584" s="133">
        <f t="shared" si="118"/>
        <v>0.13400000000000001</v>
      </c>
      <c r="S584" s="88">
        <f t="shared" si="119"/>
        <v>9.8118002600000001</v>
      </c>
      <c r="T584" s="132">
        <f t="shared" si="120"/>
        <v>0.183</v>
      </c>
      <c r="U584" s="135">
        <f t="shared" si="121"/>
        <v>1.7955594475800001</v>
      </c>
      <c r="V584" s="88">
        <f t="shared" si="122"/>
        <v>0.60419904645994038</v>
      </c>
      <c r="W584" s="182">
        <f t="shared" si="123"/>
        <v>0.6</v>
      </c>
      <c r="X584" s="133">
        <f>'INFO Luz del Sur'!N532</f>
        <v>1</v>
      </c>
      <c r="Y584" s="135">
        <f t="shared" si="126"/>
        <v>0.6</v>
      </c>
    </row>
    <row r="585" spans="1:25" x14ac:dyDescent="0.25">
      <c r="A585" s="97">
        <f>'INFO Luz del Sur'!A533</f>
        <v>527</v>
      </c>
      <c r="B585" s="98" t="s">
        <v>8151</v>
      </c>
      <c r="C585" s="131" t="str">
        <f>'INFO Luz del Sur'!K533</f>
        <v>Poste</v>
      </c>
      <c r="D585" s="120" t="str">
        <f>'INFO Luz del Sur'!L533</f>
        <v>Concreto</v>
      </c>
      <c r="E585" s="131">
        <f>'INFO Luz del Sur'!J533</f>
        <v>15</v>
      </c>
      <c r="F585" s="131" t="str">
        <f>'INFO Luz del Sur'!H533</f>
        <v>22.9 KV</v>
      </c>
      <c r="G585" s="148" t="str">
        <f t="shared" si="124"/>
        <v>MT/AT</v>
      </c>
      <c r="H585" s="120" t="str">
        <f>'INFO Luz del Sur'!D533</f>
        <v>Lurigancho</v>
      </c>
      <c r="I585" s="120" t="str">
        <f>'INFO Luz del Sur'!C533</f>
        <v>Lima</v>
      </c>
      <c r="J585" s="120" t="str">
        <f>'INFO Luz del Sur'!B533</f>
        <v>Lima</v>
      </c>
      <c r="K585" s="120">
        <f>'INFO Luz del Sur'!E533</f>
        <v>0</v>
      </c>
      <c r="L585" s="132" t="str">
        <f>'INFO Luz del Sur'!M533</f>
        <v>PPC24</v>
      </c>
      <c r="M585" s="120" t="str">
        <f>INDEX(RESUMEN!$D$17:$D$5475, MATCH(L585,RESUMEN!$C$17:$C$5475,0))</f>
        <v>POSTE DE CONCRETO ARMADO DE 15/400/150/375</v>
      </c>
      <c r="N585" s="95">
        <f>INDEX(RESUMEN!$G$17:$G$5475, MATCH(L585,RESUMEN!$C$17:$C$5475,0))</f>
        <v>476.76</v>
      </c>
      <c r="O585" s="133">
        <f t="shared" si="125"/>
        <v>0.84299999999999997</v>
      </c>
      <c r="P585" s="134">
        <f t="shared" si="117"/>
        <v>878.66867999999999</v>
      </c>
      <c r="Q585" s="87">
        <v>0</v>
      </c>
      <c r="R585" s="133">
        <f t="shared" si="118"/>
        <v>0.13400000000000001</v>
      </c>
      <c r="S585" s="88">
        <f t="shared" si="119"/>
        <v>9.8118002600000001</v>
      </c>
      <c r="T585" s="132">
        <f t="shared" si="120"/>
        <v>0.183</v>
      </c>
      <c r="U585" s="135">
        <f t="shared" si="121"/>
        <v>1.7955594475800001</v>
      </c>
      <c r="V585" s="88">
        <f t="shared" si="122"/>
        <v>0.60419904645994038</v>
      </c>
      <c r="W585" s="182">
        <f t="shared" si="123"/>
        <v>0.6</v>
      </c>
      <c r="X585" s="133">
        <f>'INFO Luz del Sur'!N533</f>
        <v>1</v>
      </c>
      <c r="Y585" s="135">
        <f t="shared" si="126"/>
        <v>0.6</v>
      </c>
    </row>
    <row r="586" spans="1:25" x14ac:dyDescent="0.25">
      <c r="A586" s="97">
        <f>'INFO Luz del Sur'!A534</f>
        <v>528</v>
      </c>
      <c r="B586" s="98" t="s">
        <v>8151</v>
      </c>
      <c r="C586" s="131" t="str">
        <f>'INFO Luz del Sur'!K534</f>
        <v>Poste</v>
      </c>
      <c r="D586" s="120" t="str">
        <f>'INFO Luz del Sur'!L534</f>
        <v>Concreto</v>
      </c>
      <c r="E586" s="131">
        <f>'INFO Luz del Sur'!J534</f>
        <v>15</v>
      </c>
      <c r="F586" s="131" t="str">
        <f>'INFO Luz del Sur'!H534</f>
        <v>22.9 KV</v>
      </c>
      <c r="G586" s="148" t="str">
        <f t="shared" si="124"/>
        <v>MT/AT</v>
      </c>
      <c r="H586" s="120" t="str">
        <f>'INFO Luz del Sur'!D534</f>
        <v>Lurigancho</v>
      </c>
      <c r="I586" s="120" t="str">
        <f>'INFO Luz del Sur'!C534</f>
        <v>Lima</v>
      </c>
      <c r="J586" s="120" t="str">
        <f>'INFO Luz del Sur'!B534</f>
        <v>Lima</v>
      </c>
      <c r="K586" s="120">
        <f>'INFO Luz del Sur'!E534</f>
        <v>0</v>
      </c>
      <c r="L586" s="132" t="str">
        <f>'INFO Luz del Sur'!M534</f>
        <v>PPC24</v>
      </c>
      <c r="M586" s="120" t="str">
        <f>INDEX(RESUMEN!$D$17:$D$5475, MATCH(L586,RESUMEN!$C$17:$C$5475,0))</f>
        <v>POSTE DE CONCRETO ARMADO DE 15/400/150/375</v>
      </c>
      <c r="N586" s="95">
        <f>INDEX(RESUMEN!$G$17:$G$5475, MATCH(L586,RESUMEN!$C$17:$C$5475,0))</f>
        <v>476.76</v>
      </c>
      <c r="O586" s="133">
        <f t="shared" si="125"/>
        <v>0.84299999999999997</v>
      </c>
      <c r="P586" s="134">
        <f t="shared" ref="P586:P649" si="127">N586*(O586+1)</f>
        <v>878.66867999999999</v>
      </c>
      <c r="Q586" s="87">
        <v>0</v>
      </c>
      <c r="R586" s="133">
        <f t="shared" si="118"/>
        <v>0.13400000000000001</v>
      </c>
      <c r="S586" s="88">
        <f t="shared" si="119"/>
        <v>9.8118002600000001</v>
      </c>
      <c r="T586" s="132">
        <f t="shared" si="120"/>
        <v>0.183</v>
      </c>
      <c r="U586" s="135">
        <f t="shared" si="121"/>
        <v>1.7955594475800001</v>
      </c>
      <c r="V586" s="88">
        <f t="shared" si="122"/>
        <v>0.60419904645994038</v>
      </c>
      <c r="W586" s="182">
        <f t="shared" si="123"/>
        <v>0.6</v>
      </c>
      <c r="X586" s="133">
        <f>'INFO Luz del Sur'!N534</f>
        <v>1</v>
      </c>
      <c r="Y586" s="135">
        <f t="shared" si="126"/>
        <v>0.6</v>
      </c>
    </row>
    <row r="587" spans="1:25" x14ac:dyDescent="0.25">
      <c r="A587" s="97">
        <f>'INFO Luz del Sur'!A535</f>
        <v>529</v>
      </c>
      <c r="B587" s="98" t="s">
        <v>8151</v>
      </c>
      <c r="C587" s="131" t="str">
        <f>'INFO Luz del Sur'!K535</f>
        <v>Poste</v>
      </c>
      <c r="D587" s="120" t="str">
        <f>'INFO Luz del Sur'!L535</f>
        <v>Concreto</v>
      </c>
      <c r="E587" s="131">
        <f>'INFO Luz del Sur'!J535</f>
        <v>15</v>
      </c>
      <c r="F587" s="131" t="str">
        <f>'INFO Luz del Sur'!H535</f>
        <v>22.9 KV</v>
      </c>
      <c r="G587" s="148" t="str">
        <f t="shared" si="124"/>
        <v>MT/AT</v>
      </c>
      <c r="H587" s="120" t="str">
        <f>'INFO Luz del Sur'!D535</f>
        <v>Lurigancho</v>
      </c>
      <c r="I587" s="120" t="str">
        <f>'INFO Luz del Sur'!C535</f>
        <v>Lima</v>
      </c>
      <c r="J587" s="120" t="str">
        <f>'INFO Luz del Sur'!B535</f>
        <v>Lima</v>
      </c>
      <c r="K587" s="120">
        <f>'INFO Luz del Sur'!E535</f>
        <v>0</v>
      </c>
      <c r="L587" s="132" t="str">
        <f>'INFO Luz del Sur'!M535</f>
        <v>PPC24</v>
      </c>
      <c r="M587" s="120" t="str">
        <f>INDEX(RESUMEN!$D$17:$D$5475, MATCH(L587,RESUMEN!$C$17:$C$5475,0))</f>
        <v>POSTE DE CONCRETO ARMADO DE 15/400/150/375</v>
      </c>
      <c r="N587" s="95">
        <f>INDEX(RESUMEN!$G$17:$G$5475, MATCH(L587,RESUMEN!$C$17:$C$5475,0))</f>
        <v>476.76</v>
      </c>
      <c r="O587" s="133">
        <f t="shared" si="125"/>
        <v>0.84299999999999997</v>
      </c>
      <c r="P587" s="134">
        <f t="shared" si="127"/>
        <v>878.66867999999999</v>
      </c>
      <c r="Q587" s="87">
        <v>0</v>
      </c>
      <c r="R587" s="133">
        <f t="shared" ref="R587:R650" si="128">IF(G587="BT", ($R$2), ($R$3))</f>
        <v>0.13400000000000001</v>
      </c>
      <c r="S587" s="88">
        <f t="shared" ref="S587:S650" si="129">(P587*R587)/12</f>
        <v>9.8118002600000001</v>
      </c>
      <c r="T587" s="132">
        <f t="shared" ref="T587:T650" si="130">IF(G587="BT", ($T$2), ($T$3))</f>
        <v>0.183</v>
      </c>
      <c r="U587" s="135">
        <f t="shared" ref="U587:U650" si="131">S587*T587</f>
        <v>1.7955594475800001</v>
      </c>
      <c r="V587" s="88">
        <f t="shared" ref="V587:V650" si="132">(U587*(1/3)*(1+$X$2))+Q587</f>
        <v>0.60419904645994038</v>
      </c>
      <c r="W587" s="182">
        <f t="shared" ref="W587:W650" si="133">ROUND(V587,1)</f>
        <v>0.6</v>
      </c>
      <c r="X587" s="133">
        <f>'INFO Luz del Sur'!N535</f>
        <v>1</v>
      </c>
      <c r="Y587" s="135">
        <f t="shared" si="126"/>
        <v>0.6</v>
      </c>
    </row>
    <row r="588" spans="1:25" x14ac:dyDescent="0.25">
      <c r="A588" s="97">
        <f>'INFO Luz del Sur'!A536</f>
        <v>530</v>
      </c>
      <c r="B588" s="98" t="s">
        <v>8151</v>
      </c>
      <c r="C588" s="131" t="str">
        <f>'INFO Luz del Sur'!K536</f>
        <v>Poste</v>
      </c>
      <c r="D588" s="120" t="str">
        <f>'INFO Luz del Sur'!L536</f>
        <v>Concreto</v>
      </c>
      <c r="E588" s="131">
        <f>'INFO Luz del Sur'!J536</f>
        <v>15</v>
      </c>
      <c r="F588" s="131" t="str">
        <f>'INFO Luz del Sur'!H536</f>
        <v>22.9 KV</v>
      </c>
      <c r="G588" s="148" t="str">
        <f t="shared" si="124"/>
        <v>MT/AT</v>
      </c>
      <c r="H588" s="120" t="str">
        <f>'INFO Luz del Sur'!D536</f>
        <v>Lurigancho</v>
      </c>
      <c r="I588" s="120" t="str">
        <f>'INFO Luz del Sur'!C536</f>
        <v>Lima</v>
      </c>
      <c r="J588" s="120" t="str">
        <f>'INFO Luz del Sur'!B536</f>
        <v>Lima</v>
      </c>
      <c r="K588" s="120">
        <f>'INFO Luz del Sur'!E536</f>
        <v>0</v>
      </c>
      <c r="L588" s="132" t="str">
        <f>'INFO Luz del Sur'!M536</f>
        <v>PPC24</v>
      </c>
      <c r="M588" s="120" t="str">
        <f>INDEX(RESUMEN!$D$17:$D$5475, MATCH(L588,RESUMEN!$C$17:$C$5475,0))</f>
        <v>POSTE DE CONCRETO ARMADO DE 15/400/150/375</v>
      </c>
      <c r="N588" s="95">
        <f>INDEX(RESUMEN!$G$17:$G$5475, MATCH(L588,RESUMEN!$C$17:$C$5475,0))</f>
        <v>476.76</v>
      </c>
      <c r="O588" s="133">
        <f t="shared" si="125"/>
        <v>0.84299999999999997</v>
      </c>
      <c r="P588" s="134">
        <f t="shared" si="127"/>
        <v>878.66867999999999</v>
      </c>
      <c r="Q588" s="87">
        <v>0</v>
      </c>
      <c r="R588" s="133">
        <f t="shared" si="128"/>
        <v>0.13400000000000001</v>
      </c>
      <c r="S588" s="88">
        <f t="shared" si="129"/>
        <v>9.8118002600000001</v>
      </c>
      <c r="T588" s="132">
        <f t="shared" si="130"/>
        <v>0.183</v>
      </c>
      <c r="U588" s="135">
        <f t="shared" si="131"/>
        <v>1.7955594475800001</v>
      </c>
      <c r="V588" s="88">
        <f t="shared" si="132"/>
        <v>0.60419904645994038</v>
      </c>
      <c r="W588" s="182">
        <f t="shared" si="133"/>
        <v>0.6</v>
      </c>
      <c r="X588" s="133">
        <f>'INFO Luz del Sur'!N536</f>
        <v>1</v>
      </c>
      <c r="Y588" s="135">
        <f t="shared" si="126"/>
        <v>0.6</v>
      </c>
    </row>
    <row r="589" spans="1:25" x14ac:dyDescent="0.25">
      <c r="A589" s="97">
        <f>'INFO Luz del Sur'!A537</f>
        <v>531</v>
      </c>
      <c r="B589" s="98" t="s">
        <v>8151</v>
      </c>
      <c r="C589" s="131" t="str">
        <f>'INFO Luz del Sur'!K537</f>
        <v>Poste</v>
      </c>
      <c r="D589" s="120" t="str">
        <f>'INFO Luz del Sur'!L537</f>
        <v>Concreto</v>
      </c>
      <c r="E589" s="131">
        <f>'INFO Luz del Sur'!J537</f>
        <v>15</v>
      </c>
      <c r="F589" s="131" t="str">
        <f>'INFO Luz del Sur'!H537</f>
        <v>22.9 KV</v>
      </c>
      <c r="G589" s="148" t="str">
        <f t="shared" si="124"/>
        <v>MT/AT</v>
      </c>
      <c r="H589" s="120" t="str">
        <f>'INFO Luz del Sur'!D537</f>
        <v>Lurigancho</v>
      </c>
      <c r="I589" s="120" t="str">
        <f>'INFO Luz del Sur'!C537</f>
        <v>Lima</v>
      </c>
      <c r="J589" s="120" t="str">
        <f>'INFO Luz del Sur'!B537</f>
        <v>Lima</v>
      </c>
      <c r="K589" s="120">
        <f>'INFO Luz del Sur'!E537</f>
        <v>0</v>
      </c>
      <c r="L589" s="132" t="str">
        <f>'INFO Luz del Sur'!M537</f>
        <v>PPC24</v>
      </c>
      <c r="M589" s="120" t="str">
        <f>INDEX(RESUMEN!$D$17:$D$5475, MATCH(L589,RESUMEN!$C$17:$C$5475,0))</f>
        <v>POSTE DE CONCRETO ARMADO DE 15/400/150/375</v>
      </c>
      <c r="N589" s="95">
        <f>INDEX(RESUMEN!$G$17:$G$5475, MATCH(L589,RESUMEN!$C$17:$C$5475,0))</f>
        <v>476.76</v>
      </c>
      <c r="O589" s="133">
        <f t="shared" si="125"/>
        <v>0.84299999999999997</v>
      </c>
      <c r="P589" s="134">
        <f t="shared" si="127"/>
        <v>878.66867999999999</v>
      </c>
      <c r="Q589" s="87">
        <v>0</v>
      </c>
      <c r="R589" s="133">
        <f t="shared" si="128"/>
        <v>0.13400000000000001</v>
      </c>
      <c r="S589" s="88">
        <f t="shared" si="129"/>
        <v>9.8118002600000001</v>
      </c>
      <c r="T589" s="132">
        <f t="shared" si="130"/>
        <v>0.183</v>
      </c>
      <c r="U589" s="135">
        <f t="shared" si="131"/>
        <v>1.7955594475800001</v>
      </c>
      <c r="V589" s="88">
        <f t="shared" si="132"/>
        <v>0.60419904645994038</v>
      </c>
      <c r="W589" s="182">
        <f t="shared" si="133"/>
        <v>0.6</v>
      </c>
      <c r="X589" s="133">
        <f>'INFO Luz del Sur'!N537</f>
        <v>1</v>
      </c>
      <c r="Y589" s="135">
        <f t="shared" si="126"/>
        <v>0.6</v>
      </c>
    </row>
    <row r="590" spans="1:25" x14ac:dyDescent="0.25">
      <c r="A590" s="97">
        <f>'INFO Luz del Sur'!A538</f>
        <v>532</v>
      </c>
      <c r="B590" s="98" t="s">
        <v>8151</v>
      </c>
      <c r="C590" s="131" t="str">
        <f>'INFO Luz del Sur'!K538</f>
        <v>Poste</v>
      </c>
      <c r="D590" s="120" t="str">
        <f>'INFO Luz del Sur'!L538</f>
        <v>Concreto</v>
      </c>
      <c r="E590" s="131">
        <f>'INFO Luz del Sur'!J538</f>
        <v>15</v>
      </c>
      <c r="F590" s="131" t="str">
        <f>'INFO Luz del Sur'!H538</f>
        <v>22.9 KV</v>
      </c>
      <c r="G590" s="148" t="str">
        <f t="shared" si="124"/>
        <v>MT/AT</v>
      </c>
      <c r="H590" s="120" t="str">
        <f>'INFO Luz del Sur'!D538</f>
        <v>Lurigancho</v>
      </c>
      <c r="I590" s="120" t="str">
        <f>'INFO Luz del Sur'!C538</f>
        <v>Lima</v>
      </c>
      <c r="J590" s="120" t="str">
        <f>'INFO Luz del Sur'!B538</f>
        <v>Lima</v>
      </c>
      <c r="K590" s="120">
        <f>'INFO Luz del Sur'!E538</f>
        <v>0</v>
      </c>
      <c r="L590" s="132" t="str">
        <f>'INFO Luz del Sur'!M538</f>
        <v>PPC24</v>
      </c>
      <c r="M590" s="120" t="str">
        <f>INDEX(RESUMEN!$D$17:$D$5475, MATCH(L590,RESUMEN!$C$17:$C$5475,0))</f>
        <v>POSTE DE CONCRETO ARMADO DE 15/400/150/375</v>
      </c>
      <c r="N590" s="95">
        <f>INDEX(RESUMEN!$G$17:$G$5475, MATCH(L590,RESUMEN!$C$17:$C$5475,0))</f>
        <v>476.76</v>
      </c>
      <c r="O590" s="133">
        <f t="shared" si="125"/>
        <v>0.84299999999999997</v>
      </c>
      <c r="P590" s="134">
        <f t="shared" si="127"/>
        <v>878.66867999999999</v>
      </c>
      <c r="Q590" s="87">
        <v>0</v>
      </c>
      <c r="R590" s="133">
        <f t="shared" si="128"/>
        <v>0.13400000000000001</v>
      </c>
      <c r="S590" s="88">
        <f t="shared" si="129"/>
        <v>9.8118002600000001</v>
      </c>
      <c r="T590" s="132">
        <f t="shared" si="130"/>
        <v>0.183</v>
      </c>
      <c r="U590" s="135">
        <f t="shared" si="131"/>
        <v>1.7955594475800001</v>
      </c>
      <c r="V590" s="88">
        <f t="shared" si="132"/>
        <v>0.60419904645994038</v>
      </c>
      <c r="W590" s="182">
        <f t="shared" si="133"/>
        <v>0.6</v>
      </c>
      <c r="X590" s="133">
        <f>'INFO Luz del Sur'!N538</f>
        <v>1</v>
      </c>
      <c r="Y590" s="135">
        <f t="shared" si="126"/>
        <v>0.6</v>
      </c>
    </row>
    <row r="591" spans="1:25" x14ac:dyDescent="0.25">
      <c r="A591" s="97">
        <f>'INFO Luz del Sur'!A539</f>
        <v>533</v>
      </c>
      <c r="B591" s="98" t="s">
        <v>8151</v>
      </c>
      <c r="C591" s="131" t="str">
        <f>'INFO Luz del Sur'!K539</f>
        <v>Poste</v>
      </c>
      <c r="D591" s="120" t="str">
        <f>'INFO Luz del Sur'!L539</f>
        <v>Concreto</v>
      </c>
      <c r="E591" s="131">
        <f>'INFO Luz del Sur'!J539</f>
        <v>15</v>
      </c>
      <c r="F591" s="131" t="str">
        <f>'INFO Luz del Sur'!H539</f>
        <v>22.9 KV</v>
      </c>
      <c r="G591" s="148" t="str">
        <f t="shared" si="124"/>
        <v>MT/AT</v>
      </c>
      <c r="H591" s="120" t="str">
        <f>'INFO Luz del Sur'!D539</f>
        <v>Lurigancho</v>
      </c>
      <c r="I591" s="120" t="str">
        <f>'INFO Luz del Sur'!C539</f>
        <v>Lima</v>
      </c>
      <c r="J591" s="120" t="str">
        <f>'INFO Luz del Sur'!B539</f>
        <v>Lima</v>
      </c>
      <c r="K591" s="120">
        <f>'INFO Luz del Sur'!E539</f>
        <v>0</v>
      </c>
      <c r="L591" s="132" t="str">
        <f>'INFO Luz del Sur'!M539</f>
        <v>PPC24</v>
      </c>
      <c r="M591" s="120" t="str">
        <f>INDEX(RESUMEN!$D$17:$D$5475, MATCH(L591,RESUMEN!$C$17:$C$5475,0))</f>
        <v>POSTE DE CONCRETO ARMADO DE 15/400/150/375</v>
      </c>
      <c r="N591" s="95">
        <f>INDEX(RESUMEN!$G$17:$G$5475, MATCH(L591,RESUMEN!$C$17:$C$5475,0))</f>
        <v>476.76</v>
      </c>
      <c r="O591" s="133">
        <f t="shared" si="125"/>
        <v>0.84299999999999997</v>
      </c>
      <c r="P591" s="134">
        <f t="shared" si="127"/>
        <v>878.66867999999999</v>
      </c>
      <c r="Q591" s="87">
        <v>0</v>
      </c>
      <c r="R591" s="133">
        <f t="shared" si="128"/>
        <v>0.13400000000000001</v>
      </c>
      <c r="S591" s="88">
        <f t="shared" si="129"/>
        <v>9.8118002600000001</v>
      </c>
      <c r="T591" s="132">
        <f t="shared" si="130"/>
        <v>0.183</v>
      </c>
      <c r="U591" s="135">
        <f t="shared" si="131"/>
        <v>1.7955594475800001</v>
      </c>
      <c r="V591" s="88">
        <f t="shared" si="132"/>
        <v>0.60419904645994038</v>
      </c>
      <c r="W591" s="182">
        <f t="shared" si="133"/>
        <v>0.6</v>
      </c>
      <c r="X591" s="133">
        <f>'INFO Luz del Sur'!N539</f>
        <v>1</v>
      </c>
      <c r="Y591" s="135">
        <f t="shared" si="126"/>
        <v>0.6</v>
      </c>
    </row>
    <row r="592" spans="1:25" x14ac:dyDescent="0.25">
      <c r="A592" s="97">
        <f>'INFO Luz del Sur'!A540</f>
        <v>534</v>
      </c>
      <c r="B592" s="98" t="s">
        <v>8151</v>
      </c>
      <c r="C592" s="131" t="str">
        <f>'INFO Luz del Sur'!K540</f>
        <v>Poste</v>
      </c>
      <c r="D592" s="120" t="str">
        <f>'INFO Luz del Sur'!L540</f>
        <v>Concreto</v>
      </c>
      <c r="E592" s="131">
        <f>'INFO Luz del Sur'!J540</f>
        <v>15</v>
      </c>
      <c r="F592" s="131" t="str">
        <f>'INFO Luz del Sur'!H540</f>
        <v>22.9 KV</v>
      </c>
      <c r="G592" s="148" t="str">
        <f t="shared" si="124"/>
        <v>MT/AT</v>
      </c>
      <c r="H592" s="120" t="str">
        <f>'INFO Luz del Sur'!D540</f>
        <v>Lurigancho</v>
      </c>
      <c r="I592" s="120" t="str">
        <f>'INFO Luz del Sur'!C540</f>
        <v>Lima</v>
      </c>
      <c r="J592" s="120" t="str">
        <f>'INFO Luz del Sur'!B540</f>
        <v>Lima</v>
      </c>
      <c r="K592" s="120">
        <f>'INFO Luz del Sur'!E540</f>
        <v>0</v>
      </c>
      <c r="L592" s="132" t="str">
        <f>'INFO Luz del Sur'!M540</f>
        <v>PPC24</v>
      </c>
      <c r="M592" s="120" t="str">
        <f>INDEX(RESUMEN!$D$17:$D$5475, MATCH(L592,RESUMEN!$C$17:$C$5475,0))</f>
        <v>POSTE DE CONCRETO ARMADO DE 15/400/150/375</v>
      </c>
      <c r="N592" s="95">
        <f>INDEX(RESUMEN!$G$17:$G$5475, MATCH(L592,RESUMEN!$C$17:$C$5475,0))</f>
        <v>476.76</v>
      </c>
      <c r="O592" s="133">
        <f t="shared" si="125"/>
        <v>0.84299999999999997</v>
      </c>
      <c r="P592" s="134">
        <f t="shared" si="127"/>
        <v>878.66867999999999</v>
      </c>
      <c r="Q592" s="87">
        <v>0</v>
      </c>
      <c r="R592" s="133">
        <f t="shared" si="128"/>
        <v>0.13400000000000001</v>
      </c>
      <c r="S592" s="88">
        <f t="shared" si="129"/>
        <v>9.8118002600000001</v>
      </c>
      <c r="T592" s="132">
        <f t="shared" si="130"/>
        <v>0.183</v>
      </c>
      <c r="U592" s="135">
        <f t="shared" si="131"/>
        <v>1.7955594475800001</v>
      </c>
      <c r="V592" s="88">
        <f t="shared" si="132"/>
        <v>0.60419904645994038</v>
      </c>
      <c r="W592" s="182">
        <f t="shared" si="133"/>
        <v>0.6</v>
      </c>
      <c r="X592" s="133">
        <f>'INFO Luz del Sur'!N540</f>
        <v>1</v>
      </c>
      <c r="Y592" s="135">
        <f t="shared" si="126"/>
        <v>0.6</v>
      </c>
    </row>
    <row r="593" spans="1:25" x14ac:dyDescent="0.25">
      <c r="A593" s="97">
        <f>'INFO Luz del Sur'!A541</f>
        <v>535</v>
      </c>
      <c r="B593" s="98" t="s">
        <v>8151</v>
      </c>
      <c r="C593" s="131" t="str">
        <f>'INFO Luz del Sur'!K541</f>
        <v>Poste</v>
      </c>
      <c r="D593" s="120" t="str">
        <f>'INFO Luz del Sur'!L541</f>
        <v>Concreto</v>
      </c>
      <c r="E593" s="131">
        <f>'INFO Luz del Sur'!J541</f>
        <v>15</v>
      </c>
      <c r="F593" s="131" t="str">
        <f>'INFO Luz del Sur'!H541</f>
        <v>22.9 KV</v>
      </c>
      <c r="G593" s="148" t="str">
        <f t="shared" si="124"/>
        <v>MT/AT</v>
      </c>
      <c r="H593" s="120" t="str">
        <f>'INFO Luz del Sur'!D541</f>
        <v>Lurigancho</v>
      </c>
      <c r="I593" s="120" t="str">
        <f>'INFO Luz del Sur'!C541</f>
        <v>Lima</v>
      </c>
      <c r="J593" s="120" t="str">
        <f>'INFO Luz del Sur'!B541</f>
        <v>Lima</v>
      </c>
      <c r="K593" s="120">
        <f>'INFO Luz del Sur'!E541</f>
        <v>0</v>
      </c>
      <c r="L593" s="132" t="str">
        <f>'INFO Luz del Sur'!M541</f>
        <v>PPC24</v>
      </c>
      <c r="M593" s="120" t="str">
        <f>INDEX(RESUMEN!$D$17:$D$5475, MATCH(L593,RESUMEN!$C$17:$C$5475,0))</f>
        <v>POSTE DE CONCRETO ARMADO DE 15/400/150/375</v>
      </c>
      <c r="N593" s="95">
        <f>INDEX(RESUMEN!$G$17:$G$5475, MATCH(L593,RESUMEN!$C$17:$C$5475,0))</f>
        <v>476.76</v>
      </c>
      <c r="O593" s="133">
        <f t="shared" si="125"/>
        <v>0.84299999999999997</v>
      </c>
      <c r="P593" s="134">
        <f t="shared" si="127"/>
        <v>878.66867999999999</v>
      </c>
      <c r="Q593" s="87">
        <v>0</v>
      </c>
      <c r="R593" s="133">
        <f t="shared" si="128"/>
        <v>0.13400000000000001</v>
      </c>
      <c r="S593" s="88">
        <f t="shared" si="129"/>
        <v>9.8118002600000001</v>
      </c>
      <c r="T593" s="132">
        <f t="shared" si="130"/>
        <v>0.183</v>
      </c>
      <c r="U593" s="135">
        <f t="shared" si="131"/>
        <v>1.7955594475800001</v>
      </c>
      <c r="V593" s="88">
        <f t="shared" si="132"/>
        <v>0.60419904645994038</v>
      </c>
      <c r="W593" s="182">
        <f t="shared" si="133"/>
        <v>0.6</v>
      </c>
      <c r="X593" s="133">
        <f>'INFO Luz del Sur'!N541</f>
        <v>1</v>
      </c>
      <c r="Y593" s="135">
        <f t="shared" si="126"/>
        <v>0.6</v>
      </c>
    </row>
    <row r="594" spans="1:25" x14ac:dyDescent="0.25">
      <c r="A594" s="97">
        <f>'INFO Luz del Sur'!A542</f>
        <v>536</v>
      </c>
      <c r="B594" s="98" t="s">
        <v>8151</v>
      </c>
      <c r="C594" s="131" t="str">
        <f>'INFO Luz del Sur'!K542</f>
        <v>Poste</v>
      </c>
      <c r="D594" s="120" t="str">
        <f>'INFO Luz del Sur'!L542</f>
        <v>Concreto</v>
      </c>
      <c r="E594" s="131">
        <f>'INFO Luz del Sur'!J542</f>
        <v>15</v>
      </c>
      <c r="F594" s="131" t="str">
        <f>'INFO Luz del Sur'!H542</f>
        <v>22.9 KV</v>
      </c>
      <c r="G594" s="148" t="str">
        <f t="shared" si="124"/>
        <v>MT/AT</v>
      </c>
      <c r="H594" s="120" t="str">
        <f>'INFO Luz del Sur'!D542</f>
        <v>Lurigancho</v>
      </c>
      <c r="I594" s="120" t="str">
        <f>'INFO Luz del Sur'!C542</f>
        <v>Lima</v>
      </c>
      <c r="J594" s="120" t="str">
        <f>'INFO Luz del Sur'!B542</f>
        <v>Lima</v>
      </c>
      <c r="K594" s="120">
        <f>'INFO Luz del Sur'!E542</f>
        <v>0</v>
      </c>
      <c r="L594" s="132" t="str">
        <f>'INFO Luz del Sur'!M542</f>
        <v>PPC24</v>
      </c>
      <c r="M594" s="120" t="str">
        <f>INDEX(RESUMEN!$D$17:$D$5475, MATCH(L594,RESUMEN!$C$17:$C$5475,0))</f>
        <v>POSTE DE CONCRETO ARMADO DE 15/400/150/375</v>
      </c>
      <c r="N594" s="95">
        <f>INDEX(RESUMEN!$G$17:$G$5475, MATCH(L594,RESUMEN!$C$17:$C$5475,0))</f>
        <v>476.76</v>
      </c>
      <c r="O594" s="133">
        <f t="shared" si="125"/>
        <v>0.84299999999999997</v>
      </c>
      <c r="P594" s="134">
        <f t="shared" si="127"/>
        <v>878.66867999999999</v>
      </c>
      <c r="Q594" s="87">
        <v>0</v>
      </c>
      <c r="R594" s="133">
        <f t="shared" si="128"/>
        <v>0.13400000000000001</v>
      </c>
      <c r="S594" s="88">
        <f t="shared" si="129"/>
        <v>9.8118002600000001</v>
      </c>
      <c r="T594" s="132">
        <f t="shared" si="130"/>
        <v>0.183</v>
      </c>
      <c r="U594" s="135">
        <f t="shared" si="131"/>
        <v>1.7955594475800001</v>
      </c>
      <c r="V594" s="88">
        <f t="shared" si="132"/>
        <v>0.60419904645994038</v>
      </c>
      <c r="W594" s="182">
        <f t="shared" si="133"/>
        <v>0.6</v>
      </c>
      <c r="X594" s="133">
        <f>'INFO Luz del Sur'!N542</f>
        <v>1</v>
      </c>
      <c r="Y594" s="135">
        <f t="shared" si="126"/>
        <v>0.6</v>
      </c>
    </row>
    <row r="595" spans="1:25" x14ac:dyDescent="0.25">
      <c r="A595" s="97">
        <f>'INFO Luz del Sur'!A543</f>
        <v>537</v>
      </c>
      <c r="B595" s="98" t="s">
        <v>8151</v>
      </c>
      <c r="C595" s="131" t="str">
        <f>'INFO Luz del Sur'!K543</f>
        <v>Poste</v>
      </c>
      <c r="D595" s="120" t="str">
        <f>'INFO Luz del Sur'!L543</f>
        <v>Concreto</v>
      </c>
      <c r="E595" s="131">
        <f>'INFO Luz del Sur'!J543</f>
        <v>14</v>
      </c>
      <c r="F595" s="131" t="str">
        <f>'INFO Luz del Sur'!H543</f>
        <v>22.9 KV</v>
      </c>
      <c r="G595" s="148" t="str">
        <f t="shared" si="124"/>
        <v>MT/AT</v>
      </c>
      <c r="H595" s="120" t="str">
        <f>'INFO Luz del Sur'!D543</f>
        <v>Lurigancho</v>
      </c>
      <c r="I595" s="120" t="str">
        <f>'INFO Luz del Sur'!C543</f>
        <v>Lima</v>
      </c>
      <c r="J595" s="120" t="str">
        <f>'INFO Luz del Sur'!B543</f>
        <v>Lima</v>
      </c>
      <c r="K595" s="120">
        <f>'INFO Luz del Sur'!E543</f>
        <v>0</v>
      </c>
      <c r="L595" s="132" t="str">
        <f>'INFO Luz del Sur'!M543</f>
        <v>PPC23</v>
      </c>
      <c r="M595" s="120" t="str">
        <f>INDEX(RESUMEN!$D$17:$D$5475, MATCH(L595,RESUMEN!$C$17:$C$5475,0))</f>
        <v>POSTE DE CONCRETO ARMADO DE 15/300/140/365</v>
      </c>
      <c r="N595" s="95">
        <f>INDEX(RESUMEN!$G$17:$G$5475, MATCH(L595,RESUMEN!$C$17:$C$5475,0))</f>
        <v>381.9</v>
      </c>
      <c r="O595" s="133">
        <f t="shared" si="125"/>
        <v>0.84299999999999997</v>
      </c>
      <c r="P595" s="134">
        <f t="shared" si="127"/>
        <v>703.84169999999995</v>
      </c>
      <c r="Q595" s="87">
        <v>0</v>
      </c>
      <c r="R595" s="133">
        <f t="shared" si="128"/>
        <v>0.13400000000000001</v>
      </c>
      <c r="S595" s="88">
        <f t="shared" si="129"/>
        <v>7.8595656500000004</v>
      </c>
      <c r="T595" s="132">
        <f t="shared" si="130"/>
        <v>0.183</v>
      </c>
      <c r="U595" s="135">
        <f t="shared" si="131"/>
        <v>1.43830051395</v>
      </c>
      <c r="V595" s="88">
        <f t="shared" si="132"/>
        <v>0.48398274990152534</v>
      </c>
      <c r="W595" s="182">
        <f t="shared" si="133"/>
        <v>0.5</v>
      </c>
      <c r="X595" s="133">
        <f>'INFO Luz del Sur'!N543</f>
        <v>1</v>
      </c>
      <c r="Y595" s="135">
        <f t="shared" si="126"/>
        <v>0.5</v>
      </c>
    </row>
    <row r="596" spans="1:25" x14ac:dyDescent="0.25">
      <c r="A596" s="97">
        <f>'INFO Luz del Sur'!A544</f>
        <v>538</v>
      </c>
      <c r="B596" s="98" t="s">
        <v>8151</v>
      </c>
      <c r="C596" s="131" t="str">
        <f>'INFO Luz del Sur'!K544</f>
        <v>Poste</v>
      </c>
      <c r="D596" s="120" t="str">
        <f>'INFO Luz del Sur'!L544</f>
        <v>Concreto</v>
      </c>
      <c r="E596" s="131">
        <f>'INFO Luz del Sur'!J544</f>
        <v>14</v>
      </c>
      <c r="F596" s="131" t="str">
        <f>'INFO Luz del Sur'!H544</f>
        <v>22.9 KV</v>
      </c>
      <c r="G596" s="148" t="str">
        <f t="shared" si="124"/>
        <v>MT/AT</v>
      </c>
      <c r="H596" s="120" t="str">
        <f>'INFO Luz del Sur'!D544</f>
        <v>Lurigancho</v>
      </c>
      <c r="I596" s="120" t="str">
        <f>'INFO Luz del Sur'!C544</f>
        <v>Lima</v>
      </c>
      <c r="J596" s="120" t="str">
        <f>'INFO Luz del Sur'!B544</f>
        <v>Lima</v>
      </c>
      <c r="K596" s="120">
        <f>'INFO Luz del Sur'!E544</f>
        <v>0</v>
      </c>
      <c r="L596" s="132" t="str">
        <f>'INFO Luz del Sur'!M544</f>
        <v>PPC23</v>
      </c>
      <c r="M596" s="120" t="str">
        <f>INDEX(RESUMEN!$D$17:$D$5475, MATCH(L596,RESUMEN!$C$17:$C$5475,0))</f>
        <v>POSTE DE CONCRETO ARMADO DE 15/300/140/365</v>
      </c>
      <c r="N596" s="95">
        <f>INDEX(RESUMEN!$G$17:$G$5475, MATCH(L596,RESUMEN!$C$17:$C$5475,0))</f>
        <v>381.9</v>
      </c>
      <c r="O596" s="133">
        <f t="shared" si="125"/>
        <v>0.84299999999999997</v>
      </c>
      <c r="P596" s="134">
        <f t="shared" si="127"/>
        <v>703.84169999999995</v>
      </c>
      <c r="Q596" s="87">
        <v>0</v>
      </c>
      <c r="R596" s="133">
        <f t="shared" si="128"/>
        <v>0.13400000000000001</v>
      </c>
      <c r="S596" s="88">
        <f t="shared" si="129"/>
        <v>7.8595656500000004</v>
      </c>
      <c r="T596" s="132">
        <f t="shared" si="130"/>
        <v>0.183</v>
      </c>
      <c r="U596" s="135">
        <f t="shared" si="131"/>
        <v>1.43830051395</v>
      </c>
      <c r="V596" s="88">
        <f t="shared" si="132"/>
        <v>0.48398274990152534</v>
      </c>
      <c r="W596" s="182">
        <f t="shared" si="133"/>
        <v>0.5</v>
      </c>
      <c r="X596" s="133">
        <f>'INFO Luz del Sur'!N544</f>
        <v>1</v>
      </c>
      <c r="Y596" s="135">
        <f t="shared" si="126"/>
        <v>0.5</v>
      </c>
    </row>
    <row r="597" spans="1:25" x14ac:dyDescent="0.25">
      <c r="A597" s="97">
        <f>'INFO Luz del Sur'!A545</f>
        <v>539</v>
      </c>
      <c r="B597" s="98" t="s">
        <v>8151</v>
      </c>
      <c r="C597" s="131" t="str">
        <f>'INFO Luz del Sur'!K545</f>
        <v>Poste</v>
      </c>
      <c r="D597" s="120" t="str">
        <f>'INFO Luz del Sur'!L545</f>
        <v>Concreto</v>
      </c>
      <c r="E597" s="131">
        <f>'INFO Luz del Sur'!J545</f>
        <v>14</v>
      </c>
      <c r="F597" s="131" t="str">
        <f>'INFO Luz del Sur'!H545</f>
        <v>22.9 KV</v>
      </c>
      <c r="G597" s="148" t="str">
        <f t="shared" si="124"/>
        <v>MT/AT</v>
      </c>
      <c r="H597" s="120" t="str">
        <f>'INFO Luz del Sur'!D545</f>
        <v>Lurigancho</v>
      </c>
      <c r="I597" s="120" t="str">
        <f>'INFO Luz del Sur'!C545</f>
        <v>Lima</v>
      </c>
      <c r="J597" s="120" t="str">
        <f>'INFO Luz del Sur'!B545</f>
        <v>Lima</v>
      </c>
      <c r="K597" s="120">
        <f>'INFO Luz del Sur'!E545</f>
        <v>0</v>
      </c>
      <c r="L597" s="132" t="str">
        <f>'INFO Luz del Sur'!M545</f>
        <v>PPC23</v>
      </c>
      <c r="M597" s="120" t="str">
        <f>INDEX(RESUMEN!$D$17:$D$5475, MATCH(L597,RESUMEN!$C$17:$C$5475,0))</f>
        <v>POSTE DE CONCRETO ARMADO DE 15/300/140/365</v>
      </c>
      <c r="N597" s="95">
        <f>INDEX(RESUMEN!$G$17:$G$5475, MATCH(L597,RESUMEN!$C$17:$C$5475,0))</f>
        <v>381.9</v>
      </c>
      <c r="O597" s="133">
        <f t="shared" si="125"/>
        <v>0.84299999999999997</v>
      </c>
      <c r="P597" s="134">
        <f t="shared" si="127"/>
        <v>703.84169999999995</v>
      </c>
      <c r="Q597" s="87">
        <v>0</v>
      </c>
      <c r="R597" s="133">
        <f t="shared" si="128"/>
        <v>0.13400000000000001</v>
      </c>
      <c r="S597" s="88">
        <f t="shared" si="129"/>
        <v>7.8595656500000004</v>
      </c>
      <c r="T597" s="132">
        <f t="shared" si="130"/>
        <v>0.183</v>
      </c>
      <c r="U597" s="135">
        <f t="shared" si="131"/>
        <v>1.43830051395</v>
      </c>
      <c r="V597" s="88">
        <f t="shared" si="132"/>
        <v>0.48398274990152534</v>
      </c>
      <c r="W597" s="182">
        <f t="shared" si="133"/>
        <v>0.5</v>
      </c>
      <c r="X597" s="133">
        <f>'INFO Luz del Sur'!N545</f>
        <v>1</v>
      </c>
      <c r="Y597" s="135">
        <f t="shared" si="126"/>
        <v>0.5</v>
      </c>
    </row>
    <row r="598" spans="1:25" x14ac:dyDescent="0.25">
      <c r="A598" s="97">
        <f>'INFO Luz del Sur'!A546</f>
        <v>540</v>
      </c>
      <c r="B598" s="98" t="s">
        <v>8151</v>
      </c>
      <c r="C598" s="131" t="str">
        <f>'INFO Luz del Sur'!K546</f>
        <v>Poste</v>
      </c>
      <c r="D598" s="120" t="str">
        <f>'INFO Luz del Sur'!L546</f>
        <v>Concreto</v>
      </c>
      <c r="E598" s="131">
        <f>'INFO Luz del Sur'!J546</f>
        <v>14</v>
      </c>
      <c r="F598" s="131" t="str">
        <f>'INFO Luz del Sur'!H546</f>
        <v>22.9 KV</v>
      </c>
      <c r="G598" s="148" t="str">
        <f t="shared" si="124"/>
        <v>MT/AT</v>
      </c>
      <c r="H598" s="120" t="str">
        <f>'INFO Luz del Sur'!D546</f>
        <v>Lurigancho</v>
      </c>
      <c r="I598" s="120" t="str">
        <f>'INFO Luz del Sur'!C546</f>
        <v>Lima</v>
      </c>
      <c r="J598" s="120" t="str">
        <f>'INFO Luz del Sur'!B546</f>
        <v>Lima</v>
      </c>
      <c r="K598" s="120">
        <f>'INFO Luz del Sur'!E546</f>
        <v>0</v>
      </c>
      <c r="L598" s="132" t="str">
        <f>'INFO Luz del Sur'!M546</f>
        <v>PPC23</v>
      </c>
      <c r="M598" s="120" t="str">
        <f>INDEX(RESUMEN!$D$17:$D$5475, MATCH(L598,RESUMEN!$C$17:$C$5475,0))</f>
        <v>POSTE DE CONCRETO ARMADO DE 15/300/140/365</v>
      </c>
      <c r="N598" s="95">
        <f>INDEX(RESUMEN!$G$17:$G$5475, MATCH(L598,RESUMEN!$C$17:$C$5475,0))</f>
        <v>381.9</v>
      </c>
      <c r="O598" s="133">
        <f t="shared" si="125"/>
        <v>0.84299999999999997</v>
      </c>
      <c r="P598" s="134">
        <f t="shared" si="127"/>
        <v>703.84169999999995</v>
      </c>
      <c r="Q598" s="87">
        <v>0</v>
      </c>
      <c r="R598" s="133">
        <f t="shared" si="128"/>
        <v>0.13400000000000001</v>
      </c>
      <c r="S598" s="88">
        <f t="shared" si="129"/>
        <v>7.8595656500000004</v>
      </c>
      <c r="T598" s="132">
        <f t="shared" si="130"/>
        <v>0.183</v>
      </c>
      <c r="U598" s="135">
        <f t="shared" si="131"/>
        <v>1.43830051395</v>
      </c>
      <c r="V598" s="88">
        <f t="shared" si="132"/>
        <v>0.48398274990152534</v>
      </c>
      <c r="W598" s="182">
        <f t="shared" si="133"/>
        <v>0.5</v>
      </c>
      <c r="X598" s="133">
        <f>'INFO Luz del Sur'!N546</f>
        <v>1</v>
      </c>
      <c r="Y598" s="135">
        <f t="shared" si="126"/>
        <v>0.5</v>
      </c>
    </row>
    <row r="599" spans="1:25" x14ac:dyDescent="0.25">
      <c r="A599" s="97">
        <f>'INFO Luz del Sur'!A547</f>
        <v>541</v>
      </c>
      <c r="B599" s="98" t="s">
        <v>8151</v>
      </c>
      <c r="C599" s="131" t="str">
        <f>'INFO Luz del Sur'!K547</f>
        <v>Poste</v>
      </c>
      <c r="D599" s="120" t="str">
        <f>'INFO Luz del Sur'!L547</f>
        <v>Concreto</v>
      </c>
      <c r="E599" s="131">
        <f>'INFO Luz del Sur'!J547</f>
        <v>14</v>
      </c>
      <c r="F599" s="131" t="str">
        <f>'INFO Luz del Sur'!H547</f>
        <v>22.9 KV</v>
      </c>
      <c r="G599" s="148" t="str">
        <f t="shared" si="124"/>
        <v>MT/AT</v>
      </c>
      <c r="H599" s="120" t="str">
        <f>'INFO Luz del Sur'!D547</f>
        <v>Lurigancho</v>
      </c>
      <c r="I599" s="120" t="str">
        <f>'INFO Luz del Sur'!C547</f>
        <v>Lima</v>
      </c>
      <c r="J599" s="120" t="str">
        <f>'INFO Luz del Sur'!B547</f>
        <v>Lima</v>
      </c>
      <c r="K599" s="120">
        <f>'INFO Luz del Sur'!E547</f>
        <v>0</v>
      </c>
      <c r="L599" s="132" t="str">
        <f>'INFO Luz del Sur'!M547</f>
        <v>PPC23</v>
      </c>
      <c r="M599" s="120" t="str">
        <f>INDEX(RESUMEN!$D$17:$D$5475, MATCH(L599,RESUMEN!$C$17:$C$5475,0))</f>
        <v>POSTE DE CONCRETO ARMADO DE 15/300/140/365</v>
      </c>
      <c r="N599" s="95">
        <f>INDEX(RESUMEN!$G$17:$G$5475, MATCH(L599,RESUMEN!$C$17:$C$5475,0))</f>
        <v>381.9</v>
      </c>
      <c r="O599" s="133">
        <f t="shared" si="125"/>
        <v>0.84299999999999997</v>
      </c>
      <c r="P599" s="134">
        <f t="shared" si="127"/>
        <v>703.84169999999995</v>
      </c>
      <c r="Q599" s="87">
        <v>0</v>
      </c>
      <c r="R599" s="133">
        <f t="shared" si="128"/>
        <v>0.13400000000000001</v>
      </c>
      <c r="S599" s="88">
        <f t="shared" si="129"/>
        <v>7.8595656500000004</v>
      </c>
      <c r="T599" s="132">
        <f t="shared" si="130"/>
        <v>0.183</v>
      </c>
      <c r="U599" s="135">
        <f t="shared" si="131"/>
        <v>1.43830051395</v>
      </c>
      <c r="V599" s="88">
        <f t="shared" si="132"/>
        <v>0.48398274990152534</v>
      </c>
      <c r="W599" s="182">
        <f t="shared" si="133"/>
        <v>0.5</v>
      </c>
      <c r="X599" s="133">
        <f>'INFO Luz del Sur'!N547</f>
        <v>1</v>
      </c>
      <c r="Y599" s="135">
        <f t="shared" si="126"/>
        <v>0.5</v>
      </c>
    </row>
    <row r="600" spans="1:25" x14ac:dyDescent="0.25">
      <c r="A600" s="97">
        <f>'INFO Luz del Sur'!A548</f>
        <v>542</v>
      </c>
      <c r="B600" s="98" t="s">
        <v>8151</v>
      </c>
      <c r="C600" s="131" t="str">
        <f>'INFO Luz del Sur'!K548</f>
        <v>Poste</v>
      </c>
      <c r="D600" s="120" t="str">
        <f>'INFO Luz del Sur'!L548</f>
        <v>Concreto</v>
      </c>
      <c r="E600" s="131">
        <f>'INFO Luz del Sur'!J548</f>
        <v>14</v>
      </c>
      <c r="F600" s="131" t="str">
        <f>'INFO Luz del Sur'!H548</f>
        <v>22.9 KV</v>
      </c>
      <c r="G600" s="148" t="str">
        <f t="shared" si="124"/>
        <v>MT/AT</v>
      </c>
      <c r="H600" s="120" t="str">
        <f>'INFO Luz del Sur'!D548</f>
        <v>Lurigancho</v>
      </c>
      <c r="I600" s="120" t="str">
        <f>'INFO Luz del Sur'!C548</f>
        <v>Lima</v>
      </c>
      <c r="J600" s="120" t="str">
        <f>'INFO Luz del Sur'!B548</f>
        <v>Lima</v>
      </c>
      <c r="K600" s="120">
        <f>'INFO Luz del Sur'!E548</f>
        <v>0</v>
      </c>
      <c r="L600" s="132" t="str">
        <f>'INFO Luz del Sur'!M548</f>
        <v>PPC23</v>
      </c>
      <c r="M600" s="120" t="str">
        <f>INDEX(RESUMEN!$D$17:$D$5475, MATCH(L600,RESUMEN!$C$17:$C$5475,0))</f>
        <v>POSTE DE CONCRETO ARMADO DE 15/300/140/365</v>
      </c>
      <c r="N600" s="95">
        <f>INDEX(RESUMEN!$G$17:$G$5475, MATCH(L600,RESUMEN!$C$17:$C$5475,0))</f>
        <v>381.9</v>
      </c>
      <c r="O600" s="133">
        <f t="shared" si="125"/>
        <v>0.84299999999999997</v>
      </c>
      <c r="P600" s="134">
        <f t="shared" si="127"/>
        <v>703.84169999999995</v>
      </c>
      <c r="Q600" s="87">
        <v>0</v>
      </c>
      <c r="R600" s="133">
        <f t="shared" si="128"/>
        <v>0.13400000000000001</v>
      </c>
      <c r="S600" s="88">
        <f t="shared" si="129"/>
        <v>7.8595656500000004</v>
      </c>
      <c r="T600" s="132">
        <f t="shared" si="130"/>
        <v>0.183</v>
      </c>
      <c r="U600" s="135">
        <f t="shared" si="131"/>
        <v>1.43830051395</v>
      </c>
      <c r="V600" s="88">
        <f t="shared" si="132"/>
        <v>0.48398274990152534</v>
      </c>
      <c r="W600" s="182">
        <f t="shared" si="133"/>
        <v>0.5</v>
      </c>
      <c r="X600" s="133">
        <f>'INFO Luz del Sur'!N548</f>
        <v>1</v>
      </c>
      <c r="Y600" s="135">
        <f t="shared" si="126"/>
        <v>0.5</v>
      </c>
    </row>
    <row r="601" spans="1:25" x14ac:dyDescent="0.25">
      <c r="A601" s="97">
        <f>'INFO Luz del Sur'!A549</f>
        <v>543</v>
      </c>
      <c r="B601" s="98" t="s">
        <v>20</v>
      </c>
      <c r="C601" s="131" t="str">
        <f>'INFO Luz del Sur'!K549</f>
        <v>Poste</v>
      </c>
      <c r="D601" s="120" t="str">
        <f>'INFO Luz del Sur'!L549</f>
        <v>Madera</v>
      </c>
      <c r="E601" s="131">
        <f>'INFO Luz del Sur'!J549</f>
        <v>15</v>
      </c>
      <c r="F601" s="131" t="str">
        <f>'INFO Luz del Sur'!H549</f>
        <v>60 KV</v>
      </c>
      <c r="G601" s="148" t="str">
        <f t="shared" si="124"/>
        <v>MT/AT</v>
      </c>
      <c r="H601" s="120" t="str">
        <f>'INFO Luz del Sur'!D549</f>
        <v>Lurigancho</v>
      </c>
      <c r="I601" s="120" t="str">
        <f>'INFO Luz del Sur'!C549</f>
        <v>Lima</v>
      </c>
      <c r="J601" s="120" t="str">
        <f>'INFO Luz del Sur'!B549</f>
        <v>Lima</v>
      </c>
      <c r="K601" s="120">
        <f>'INFO Luz del Sur'!E549</f>
        <v>0</v>
      </c>
      <c r="L601" s="132" t="str">
        <f>'INFO Luz del Sur'!M549</f>
        <v>TA060SIR0D1C1240R+3</v>
      </c>
      <c r="M601" s="120" t="str">
        <f>INDEX(RESUMEN!$D$17:$D$5475, MATCH(L601,RESUMEN!$C$17:$C$5475,0))</f>
        <v>Torre de anclaje, retención intermedia y terminal (15°) Tipo R2+3</v>
      </c>
      <c r="N601" s="95">
        <f>INDEX(RESUMEN!$G$17:$G$5475, MATCH(L601,RESUMEN!$C$17:$C$5475,0))</f>
        <v>15480.457667929655</v>
      </c>
      <c r="O601" s="133">
        <f t="shared" si="125"/>
        <v>0.84299999999999997</v>
      </c>
      <c r="P601" s="134">
        <f t="shared" si="127"/>
        <v>28530.483481994353</v>
      </c>
      <c r="Q601" s="87">
        <v>0</v>
      </c>
      <c r="R601" s="133">
        <f t="shared" si="128"/>
        <v>0.13400000000000001</v>
      </c>
      <c r="S601" s="88">
        <f t="shared" si="129"/>
        <v>318.59039888227034</v>
      </c>
      <c r="T601" s="132">
        <f t="shared" si="130"/>
        <v>0.183</v>
      </c>
      <c r="U601" s="135">
        <f t="shared" si="131"/>
        <v>58.302042995455473</v>
      </c>
      <c r="V601" s="88">
        <f t="shared" si="132"/>
        <v>19.618419669700835</v>
      </c>
      <c r="W601" s="182">
        <f t="shared" si="133"/>
        <v>19.600000000000001</v>
      </c>
      <c r="X601" s="133">
        <f>'INFO Luz del Sur'!N549</f>
        <v>1</v>
      </c>
      <c r="Y601" s="135">
        <f t="shared" si="126"/>
        <v>19.600000000000001</v>
      </c>
    </row>
    <row r="602" spans="1:25" x14ac:dyDescent="0.25">
      <c r="A602" s="97">
        <f>'INFO Luz del Sur'!A550</f>
        <v>544</v>
      </c>
      <c r="B602" s="98" t="s">
        <v>20</v>
      </c>
      <c r="C602" s="131" t="str">
        <f>'INFO Luz del Sur'!K550</f>
        <v>Poste</v>
      </c>
      <c r="D602" s="120" t="str">
        <f>'INFO Luz del Sur'!L550</f>
        <v>Madera</v>
      </c>
      <c r="E602" s="131">
        <f>'INFO Luz del Sur'!J550</f>
        <v>15</v>
      </c>
      <c r="F602" s="131" t="str">
        <f>'INFO Luz del Sur'!H550</f>
        <v>60 KV</v>
      </c>
      <c r="G602" s="148" t="str">
        <f t="shared" si="124"/>
        <v>MT/AT</v>
      </c>
      <c r="H602" s="120" t="str">
        <f>'INFO Luz del Sur'!D550</f>
        <v>Lurigancho</v>
      </c>
      <c r="I602" s="120" t="str">
        <f>'INFO Luz del Sur'!C550</f>
        <v>Lima</v>
      </c>
      <c r="J602" s="120" t="str">
        <f>'INFO Luz del Sur'!B550</f>
        <v>Lima</v>
      </c>
      <c r="K602" s="120">
        <f>'INFO Luz del Sur'!E550</f>
        <v>0</v>
      </c>
      <c r="L602" s="132" t="str">
        <f>'INFO Luz del Sur'!M550</f>
        <v>TA060SIR0D1C1240R+3</v>
      </c>
      <c r="M602" s="120" t="str">
        <f>INDEX(RESUMEN!$D$17:$D$5475, MATCH(L602,RESUMEN!$C$17:$C$5475,0))</f>
        <v>Torre de anclaje, retención intermedia y terminal (15°) Tipo R2+3</v>
      </c>
      <c r="N602" s="95">
        <f>INDEX(RESUMEN!$G$17:$G$5475, MATCH(L602,RESUMEN!$C$17:$C$5475,0))</f>
        <v>15480.457667929655</v>
      </c>
      <c r="O602" s="133">
        <f t="shared" si="125"/>
        <v>0.84299999999999997</v>
      </c>
      <c r="P602" s="134">
        <f t="shared" si="127"/>
        <v>28530.483481994353</v>
      </c>
      <c r="Q602" s="87">
        <v>0</v>
      </c>
      <c r="R602" s="133">
        <f t="shared" si="128"/>
        <v>0.13400000000000001</v>
      </c>
      <c r="S602" s="88">
        <f t="shared" si="129"/>
        <v>318.59039888227034</v>
      </c>
      <c r="T602" s="132">
        <f t="shared" si="130"/>
        <v>0.183</v>
      </c>
      <c r="U602" s="135">
        <f t="shared" si="131"/>
        <v>58.302042995455473</v>
      </c>
      <c r="V602" s="88">
        <f t="shared" si="132"/>
        <v>19.618419669700835</v>
      </c>
      <c r="W602" s="182">
        <f t="shared" si="133"/>
        <v>19.600000000000001</v>
      </c>
      <c r="X602" s="133">
        <f>'INFO Luz del Sur'!N550</f>
        <v>1</v>
      </c>
      <c r="Y602" s="135">
        <f t="shared" si="126"/>
        <v>19.600000000000001</v>
      </c>
    </row>
    <row r="603" spans="1:25" x14ac:dyDescent="0.25">
      <c r="A603" s="97">
        <f>'INFO Luz del Sur'!A551</f>
        <v>545</v>
      </c>
      <c r="B603" s="98" t="s">
        <v>20</v>
      </c>
      <c r="C603" s="131" t="str">
        <f>'INFO Luz del Sur'!K551</f>
        <v>Poste</v>
      </c>
      <c r="D603" s="120" t="str">
        <f>'INFO Luz del Sur'!L551</f>
        <v>Madera</v>
      </c>
      <c r="E603" s="131">
        <f>'INFO Luz del Sur'!J551</f>
        <v>20</v>
      </c>
      <c r="F603" s="131" t="str">
        <f>'INFO Luz del Sur'!H551</f>
        <v>60 KV</v>
      </c>
      <c r="G603" s="148" t="str">
        <f t="shared" si="124"/>
        <v>MT/AT</v>
      </c>
      <c r="H603" s="120" t="str">
        <f>'INFO Luz del Sur'!D551</f>
        <v>Lurigancho</v>
      </c>
      <c r="I603" s="120" t="str">
        <f>'INFO Luz del Sur'!C551</f>
        <v>Lima</v>
      </c>
      <c r="J603" s="120" t="str">
        <f>'INFO Luz del Sur'!B551</f>
        <v>Lima</v>
      </c>
      <c r="K603" s="120">
        <f>'INFO Luz del Sur'!E551</f>
        <v>0</v>
      </c>
      <c r="L603" s="132" t="str">
        <f>'INFO Luz del Sur'!M551</f>
        <v>TA060SIR0D1C1240R+3</v>
      </c>
      <c r="M603" s="120" t="str">
        <f>INDEX(RESUMEN!$D$17:$D$5475, MATCH(L603,RESUMEN!$C$17:$C$5475,0))</f>
        <v>Torre de anclaje, retención intermedia y terminal (15°) Tipo R2+3</v>
      </c>
      <c r="N603" s="95">
        <f>INDEX(RESUMEN!$G$17:$G$5475, MATCH(L603,RESUMEN!$C$17:$C$5475,0))</f>
        <v>15480.457667929655</v>
      </c>
      <c r="O603" s="133">
        <f t="shared" si="125"/>
        <v>0.84299999999999997</v>
      </c>
      <c r="P603" s="134">
        <f t="shared" si="127"/>
        <v>28530.483481994353</v>
      </c>
      <c r="Q603" s="87">
        <v>0</v>
      </c>
      <c r="R603" s="133">
        <f t="shared" si="128"/>
        <v>0.13400000000000001</v>
      </c>
      <c r="S603" s="88">
        <f t="shared" si="129"/>
        <v>318.59039888227034</v>
      </c>
      <c r="T603" s="132">
        <f t="shared" si="130"/>
        <v>0.183</v>
      </c>
      <c r="U603" s="135">
        <f t="shared" si="131"/>
        <v>58.302042995455473</v>
      </c>
      <c r="V603" s="88">
        <f t="shared" si="132"/>
        <v>19.618419669700835</v>
      </c>
      <c r="W603" s="182">
        <f t="shared" si="133"/>
        <v>19.600000000000001</v>
      </c>
      <c r="X603" s="133">
        <f>'INFO Luz del Sur'!N551</f>
        <v>1</v>
      </c>
      <c r="Y603" s="135">
        <f t="shared" si="126"/>
        <v>19.600000000000001</v>
      </c>
    </row>
    <row r="604" spans="1:25" x14ac:dyDescent="0.25">
      <c r="A604" s="97">
        <f>'INFO Luz del Sur'!A552</f>
        <v>546</v>
      </c>
      <c r="B604" s="98" t="s">
        <v>20</v>
      </c>
      <c r="C604" s="131" t="str">
        <f>'INFO Luz del Sur'!K552</f>
        <v>Poste</v>
      </c>
      <c r="D604" s="120" t="str">
        <f>'INFO Luz del Sur'!L552</f>
        <v>Madera</v>
      </c>
      <c r="E604" s="131">
        <f>'INFO Luz del Sur'!J552</f>
        <v>15</v>
      </c>
      <c r="F604" s="131" t="str">
        <f>'INFO Luz del Sur'!H552</f>
        <v>60 KV</v>
      </c>
      <c r="G604" s="148" t="str">
        <f t="shared" si="124"/>
        <v>MT/AT</v>
      </c>
      <c r="H604" s="120" t="str">
        <f>'INFO Luz del Sur'!D552</f>
        <v>Lurigancho</v>
      </c>
      <c r="I604" s="120" t="str">
        <f>'INFO Luz del Sur'!C552</f>
        <v>Lima</v>
      </c>
      <c r="J604" s="120" t="str">
        <f>'INFO Luz del Sur'!B552</f>
        <v>Lima</v>
      </c>
      <c r="K604" s="120">
        <f>'INFO Luz del Sur'!E552</f>
        <v>0</v>
      </c>
      <c r="L604" s="132" t="str">
        <f>'INFO Luz del Sur'!M552</f>
        <v>TA060SIR0D1C1240R+3</v>
      </c>
      <c r="M604" s="120" t="str">
        <f>INDEX(RESUMEN!$D$17:$D$5475, MATCH(L604,RESUMEN!$C$17:$C$5475,0))</f>
        <v>Torre de anclaje, retención intermedia y terminal (15°) Tipo R2+3</v>
      </c>
      <c r="N604" s="95">
        <f>INDEX(RESUMEN!$G$17:$G$5475, MATCH(L604,RESUMEN!$C$17:$C$5475,0))</f>
        <v>15480.457667929655</v>
      </c>
      <c r="O604" s="133">
        <f t="shared" si="125"/>
        <v>0.84299999999999997</v>
      </c>
      <c r="P604" s="134">
        <f t="shared" si="127"/>
        <v>28530.483481994353</v>
      </c>
      <c r="Q604" s="87">
        <v>0</v>
      </c>
      <c r="R604" s="133">
        <f t="shared" si="128"/>
        <v>0.13400000000000001</v>
      </c>
      <c r="S604" s="88">
        <f t="shared" si="129"/>
        <v>318.59039888227034</v>
      </c>
      <c r="T604" s="132">
        <f t="shared" si="130"/>
        <v>0.183</v>
      </c>
      <c r="U604" s="135">
        <f t="shared" si="131"/>
        <v>58.302042995455473</v>
      </c>
      <c r="V604" s="88">
        <f t="shared" si="132"/>
        <v>19.618419669700835</v>
      </c>
      <c r="W604" s="182">
        <f t="shared" si="133"/>
        <v>19.600000000000001</v>
      </c>
      <c r="X604" s="133">
        <f>'INFO Luz del Sur'!N552</f>
        <v>1</v>
      </c>
      <c r="Y604" s="135">
        <f t="shared" si="126"/>
        <v>19.600000000000001</v>
      </c>
    </row>
    <row r="605" spans="1:25" x14ac:dyDescent="0.25">
      <c r="A605" s="97">
        <f>'INFO Luz del Sur'!A553</f>
        <v>547</v>
      </c>
      <c r="B605" s="98" t="s">
        <v>20</v>
      </c>
      <c r="C605" s="131" t="str">
        <f>'INFO Luz del Sur'!K553</f>
        <v>Poste</v>
      </c>
      <c r="D605" s="120" t="str">
        <f>'INFO Luz del Sur'!L553</f>
        <v>Metálico</v>
      </c>
      <c r="E605" s="131">
        <f>'INFO Luz del Sur'!J553</f>
        <v>15</v>
      </c>
      <c r="F605" s="131" t="str">
        <f>'INFO Luz del Sur'!H553</f>
        <v>60 KV</v>
      </c>
      <c r="G605" s="148" t="str">
        <f t="shared" si="124"/>
        <v>MT/AT</v>
      </c>
      <c r="H605" s="120" t="str">
        <f>'INFO Luz del Sur'!D553</f>
        <v>Lurigancho</v>
      </c>
      <c r="I605" s="120" t="str">
        <f>'INFO Luz del Sur'!C553</f>
        <v>Lima</v>
      </c>
      <c r="J605" s="120" t="str">
        <f>'INFO Luz del Sur'!B553</f>
        <v>Lima</v>
      </c>
      <c r="K605" s="120">
        <f>'INFO Luz del Sur'!E553</f>
        <v>0</v>
      </c>
      <c r="L605" s="132" t="str">
        <f>'INFO Luz del Sur'!M553</f>
        <v>TA060SIR0D1C1240R+3</v>
      </c>
      <c r="M605" s="120" t="str">
        <f>INDEX(RESUMEN!$D$17:$D$5475, MATCH(L605,RESUMEN!$C$17:$C$5475,0))</f>
        <v>Torre de anclaje, retención intermedia y terminal (15°) Tipo R2+3</v>
      </c>
      <c r="N605" s="95">
        <f>INDEX(RESUMEN!$G$17:$G$5475, MATCH(L605,RESUMEN!$C$17:$C$5475,0))</f>
        <v>15480.457667929655</v>
      </c>
      <c r="O605" s="133">
        <f t="shared" si="125"/>
        <v>0.84299999999999997</v>
      </c>
      <c r="P605" s="134">
        <f t="shared" si="127"/>
        <v>28530.483481994353</v>
      </c>
      <c r="Q605" s="87">
        <v>0</v>
      </c>
      <c r="R605" s="133">
        <f t="shared" si="128"/>
        <v>0.13400000000000001</v>
      </c>
      <c r="S605" s="88">
        <f t="shared" si="129"/>
        <v>318.59039888227034</v>
      </c>
      <c r="T605" s="132">
        <f t="shared" si="130"/>
        <v>0.183</v>
      </c>
      <c r="U605" s="135">
        <f t="shared" si="131"/>
        <v>58.302042995455473</v>
      </c>
      <c r="V605" s="88">
        <f t="shared" si="132"/>
        <v>19.618419669700835</v>
      </c>
      <c r="W605" s="182">
        <f t="shared" si="133"/>
        <v>19.600000000000001</v>
      </c>
      <c r="X605" s="133">
        <f>'INFO Luz del Sur'!N553</f>
        <v>1</v>
      </c>
      <c r="Y605" s="135">
        <f t="shared" si="126"/>
        <v>19.600000000000001</v>
      </c>
    </row>
    <row r="606" spans="1:25" x14ac:dyDescent="0.25">
      <c r="A606" s="97">
        <f>'INFO Luz del Sur'!A554</f>
        <v>548</v>
      </c>
      <c r="B606" s="98" t="s">
        <v>20</v>
      </c>
      <c r="C606" s="131" t="str">
        <f>'INFO Luz del Sur'!K554</f>
        <v>Poste</v>
      </c>
      <c r="D606" s="120" t="str">
        <f>'INFO Luz del Sur'!L554</f>
        <v>Metálico</v>
      </c>
      <c r="E606" s="131">
        <f>'INFO Luz del Sur'!J554</f>
        <v>15</v>
      </c>
      <c r="F606" s="131" t="str">
        <f>'INFO Luz del Sur'!H554</f>
        <v>60 KV</v>
      </c>
      <c r="G606" s="148" t="str">
        <f t="shared" si="124"/>
        <v>MT/AT</v>
      </c>
      <c r="H606" s="120" t="str">
        <f>'INFO Luz del Sur'!D554</f>
        <v>Lurigancho</v>
      </c>
      <c r="I606" s="120" t="str">
        <f>'INFO Luz del Sur'!C554</f>
        <v>Lima</v>
      </c>
      <c r="J606" s="120" t="str">
        <f>'INFO Luz del Sur'!B554</f>
        <v>Lima</v>
      </c>
      <c r="K606" s="120">
        <f>'INFO Luz del Sur'!E554</f>
        <v>0</v>
      </c>
      <c r="L606" s="132" t="str">
        <f>'INFO Luz del Sur'!M554</f>
        <v>TA060SIR0D1C1240R+3</v>
      </c>
      <c r="M606" s="120" t="str">
        <f>INDEX(RESUMEN!$D$17:$D$5475, MATCH(L606,RESUMEN!$C$17:$C$5475,0))</f>
        <v>Torre de anclaje, retención intermedia y terminal (15°) Tipo R2+3</v>
      </c>
      <c r="N606" s="95">
        <f>INDEX(RESUMEN!$G$17:$G$5475, MATCH(L606,RESUMEN!$C$17:$C$5475,0))</f>
        <v>15480.457667929655</v>
      </c>
      <c r="O606" s="133">
        <f t="shared" si="125"/>
        <v>0.84299999999999997</v>
      </c>
      <c r="P606" s="134">
        <f t="shared" si="127"/>
        <v>28530.483481994353</v>
      </c>
      <c r="Q606" s="87">
        <v>0</v>
      </c>
      <c r="R606" s="133">
        <f t="shared" si="128"/>
        <v>0.13400000000000001</v>
      </c>
      <c r="S606" s="88">
        <f t="shared" si="129"/>
        <v>318.59039888227034</v>
      </c>
      <c r="T606" s="132">
        <f t="shared" si="130"/>
        <v>0.183</v>
      </c>
      <c r="U606" s="135">
        <f t="shared" si="131"/>
        <v>58.302042995455473</v>
      </c>
      <c r="V606" s="88">
        <f t="shared" si="132"/>
        <v>19.618419669700835</v>
      </c>
      <c r="W606" s="182">
        <f t="shared" si="133"/>
        <v>19.600000000000001</v>
      </c>
      <c r="X606" s="133">
        <f>'INFO Luz del Sur'!N554</f>
        <v>1</v>
      </c>
      <c r="Y606" s="135">
        <f t="shared" si="126"/>
        <v>19.600000000000001</v>
      </c>
    </row>
    <row r="607" spans="1:25" x14ac:dyDescent="0.25">
      <c r="A607" s="97">
        <f>'INFO Luz del Sur'!A555</f>
        <v>549</v>
      </c>
      <c r="B607" s="98" t="s">
        <v>20</v>
      </c>
      <c r="C607" s="131" t="str">
        <f>'INFO Luz del Sur'!K555</f>
        <v>Poste</v>
      </c>
      <c r="D607" s="120" t="str">
        <f>'INFO Luz del Sur'!L555</f>
        <v>Madera</v>
      </c>
      <c r="E607" s="131">
        <f>'INFO Luz del Sur'!J555</f>
        <v>15</v>
      </c>
      <c r="F607" s="131" t="str">
        <f>'INFO Luz del Sur'!H555</f>
        <v>60 KV</v>
      </c>
      <c r="G607" s="148" t="str">
        <f t="shared" si="124"/>
        <v>MT/AT</v>
      </c>
      <c r="H607" s="120" t="str">
        <f>'INFO Luz del Sur'!D555</f>
        <v>Lurigancho</v>
      </c>
      <c r="I607" s="120" t="str">
        <f>'INFO Luz del Sur'!C555</f>
        <v>Lima</v>
      </c>
      <c r="J607" s="120" t="str">
        <f>'INFO Luz del Sur'!B555</f>
        <v>Lima</v>
      </c>
      <c r="K607" s="120">
        <f>'INFO Luz del Sur'!E555</f>
        <v>0</v>
      </c>
      <c r="L607" s="132" t="str">
        <f>'INFO Luz del Sur'!M555</f>
        <v>TA060SIR0D1C1240R+3</v>
      </c>
      <c r="M607" s="120" t="str">
        <f>INDEX(RESUMEN!$D$17:$D$5475, MATCH(L607,RESUMEN!$C$17:$C$5475,0))</f>
        <v>Torre de anclaje, retención intermedia y terminal (15°) Tipo R2+3</v>
      </c>
      <c r="N607" s="95">
        <f>INDEX(RESUMEN!$G$17:$G$5475, MATCH(L607,RESUMEN!$C$17:$C$5475,0))</f>
        <v>15480.457667929655</v>
      </c>
      <c r="O607" s="133">
        <f t="shared" si="125"/>
        <v>0.84299999999999997</v>
      </c>
      <c r="P607" s="134">
        <f t="shared" si="127"/>
        <v>28530.483481994353</v>
      </c>
      <c r="Q607" s="87">
        <v>0</v>
      </c>
      <c r="R607" s="133">
        <f t="shared" si="128"/>
        <v>0.13400000000000001</v>
      </c>
      <c r="S607" s="88">
        <f t="shared" si="129"/>
        <v>318.59039888227034</v>
      </c>
      <c r="T607" s="132">
        <f t="shared" si="130"/>
        <v>0.183</v>
      </c>
      <c r="U607" s="135">
        <f t="shared" si="131"/>
        <v>58.302042995455473</v>
      </c>
      <c r="V607" s="88">
        <f t="shared" si="132"/>
        <v>19.618419669700835</v>
      </c>
      <c r="W607" s="182">
        <f t="shared" si="133"/>
        <v>19.600000000000001</v>
      </c>
      <c r="X607" s="133">
        <f>'INFO Luz del Sur'!N555</f>
        <v>1</v>
      </c>
      <c r="Y607" s="135">
        <f t="shared" si="126"/>
        <v>19.600000000000001</v>
      </c>
    </row>
    <row r="608" spans="1:25" x14ac:dyDescent="0.25">
      <c r="A608" s="97">
        <f>'INFO Luz del Sur'!A556</f>
        <v>550</v>
      </c>
      <c r="B608" s="98" t="s">
        <v>8151</v>
      </c>
      <c r="C608" s="131" t="str">
        <f>'INFO Luz del Sur'!K556</f>
        <v>Poste</v>
      </c>
      <c r="D608" s="120" t="str">
        <f>'INFO Luz del Sur'!L556</f>
        <v>Concreto</v>
      </c>
      <c r="E608" s="131">
        <f>'INFO Luz del Sur'!J556</f>
        <v>9</v>
      </c>
      <c r="F608" s="131" t="str">
        <f>'INFO Luz del Sur'!H556</f>
        <v>0.22 KV</v>
      </c>
      <c r="G608" s="148" t="str">
        <f t="shared" si="124"/>
        <v>BT</v>
      </c>
      <c r="H608" s="120" t="str">
        <f>'INFO Luz del Sur'!D556</f>
        <v>Lurigancho</v>
      </c>
      <c r="I608" s="120" t="str">
        <f>'INFO Luz del Sur'!C556</f>
        <v>Lima</v>
      </c>
      <c r="J608" s="120" t="str">
        <f>'INFO Luz del Sur'!B556</f>
        <v>Lima</v>
      </c>
      <c r="K608" s="120">
        <f>'INFO Luz del Sur'!E556</f>
        <v>0</v>
      </c>
      <c r="L608" s="132" t="str">
        <f>'INFO Luz del Sur'!M556</f>
        <v>PPC08</v>
      </c>
      <c r="M608" s="120" t="str">
        <f>INDEX(RESUMEN!$D$17:$D$5475, MATCH(L608,RESUMEN!$C$17:$C$5475,0))</f>
        <v>POSTE DE CONCRETO ARMADO DE  9/200/120/255</v>
      </c>
      <c r="N608" s="95">
        <f>INDEX(RESUMEN!$G$17:$G$5475, MATCH(L608,RESUMEN!$C$17:$C$5475,0))</f>
        <v>159.16999999999999</v>
      </c>
      <c r="O608" s="133">
        <f t="shared" si="125"/>
        <v>0.77</v>
      </c>
      <c r="P608" s="134">
        <f t="shared" si="127"/>
        <v>281.73089999999996</v>
      </c>
      <c r="Q608" s="87">
        <v>0</v>
      </c>
      <c r="R608" s="133">
        <f t="shared" si="128"/>
        <v>7.2000000000000008E-2</v>
      </c>
      <c r="S608" s="88">
        <f t="shared" si="129"/>
        <v>1.6903854</v>
      </c>
      <c r="T608" s="132">
        <f t="shared" si="130"/>
        <v>0.2</v>
      </c>
      <c r="U608" s="135">
        <f t="shared" si="131"/>
        <v>0.33807708000000003</v>
      </c>
      <c r="V608" s="88">
        <f t="shared" si="132"/>
        <v>0.1137616744693495</v>
      </c>
      <c r="W608" s="182">
        <f t="shared" si="133"/>
        <v>0.1</v>
      </c>
      <c r="X608" s="133">
        <f>'INFO Luz del Sur'!N556</f>
        <v>1</v>
      </c>
      <c r="Y608" s="135">
        <f t="shared" si="126"/>
        <v>0.1</v>
      </c>
    </row>
    <row r="609" spans="1:25" x14ac:dyDescent="0.25">
      <c r="A609" s="97">
        <f>'INFO Luz del Sur'!A557</f>
        <v>551</v>
      </c>
      <c r="B609" s="98" t="s">
        <v>8151</v>
      </c>
      <c r="C609" s="131" t="str">
        <f>'INFO Luz del Sur'!K557</f>
        <v>Poste</v>
      </c>
      <c r="D609" s="120" t="str">
        <f>'INFO Luz del Sur'!L557</f>
        <v>Concreto</v>
      </c>
      <c r="E609" s="131">
        <f>'INFO Luz del Sur'!J557</f>
        <v>9</v>
      </c>
      <c r="F609" s="131" t="str">
        <f>'INFO Luz del Sur'!H557</f>
        <v>0.22 KV</v>
      </c>
      <c r="G609" s="148" t="str">
        <f t="shared" si="124"/>
        <v>BT</v>
      </c>
      <c r="H609" s="120" t="str">
        <f>'INFO Luz del Sur'!D557</f>
        <v>Lurigancho</v>
      </c>
      <c r="I609" s="120" t="str">
        <f>'INFO Luz del Sur'!C557</f>
        <v>Lima</v>
      </c>
      <c r="J609" s="120" t="str">
        <f>'INFO Luz del Sur'!B557</f>
        <v>Lima</v>
      </c>
      <c r="K609" s="120">
        <f>'INFO Luz del Sur'!E557</f>
        <v>0</v>
      </c>
      <c r="L609" s="132" t="str">
        <f>'INFO Luz del Sur'!M557</f>
        <v>PPC08</v>
      </c>
      <c r="M609" s="120" t="str">
        <f>INDEX(RESUMEN!$D$17:$D$5475, MATCH(L609,RESUMEN!$C$17:$C$5475,0))</f>
        <v>POSTE DE CONCRETO ARMADO DE  9/200/120/255</v>
      </c>
      <c r="N609" s="95">
        <f>INDEX(RESUMEN!$G$17:$G$5475, MATCH(L609,RESUMEN!$C$17:$C$5475,0))</f>
        <v>159.16999999999999</v>
      </c>
      <c r="O609" s="133">
        <f t="shared" si="125"/>
        <v>0.77</v>
      </c>
      <c r="P609" s="134">
        <f t="shared" si="127"/>
        <v>281.73089999999996</v>
      </c>
      <c r="Q609" s="87">
        <v>0</v>
      </c>
      <c r="R609" s="133">
        <f t="shared" si="128"/>
        <v>7.2000000000000008E-2</v>
      </c>
      <c r="S609" s="88">
        <f t="shared" si="129"/>
        <v>1.6903854</v>
      </c>
      <c r="T609" s="132">
        <f t="shared" si="130"/>
        <v>0.2</v>
      </c>
      <c r="U609" s="135">
        <f t="shared" si="131"/>
        <v>0.33807708000000003</v>
      </c>
      <c r="V609" s="88">
        <f t="shared" si="132"/>
        <v>0.1137616744693495</v>
      </c>
      <c r="W609" s="182">
        <f t="shared" si="133"/>
        <v>0.1</v>
      </c>
      <c r="X609" s="133">
        <f>'INFO Luz del Sur'!N557</f>
        <v>1</v>
      </c>
      <c r="Y609" s="135">
        <f t="shared" si="126"/>
        <v>0.1</v>
      </c>
    </row>
    <row r="610" spans="1:25" x14ac:dyDescent="0.25">
      <c r="A610" s="97">
        <f>'INFO Luz del Sur'!A558</f>
        <v>552</v>
      </c>
      <c r="B610" s="98" t="s">
        <v>8151</v>
      </c>
      <c r="C610" s="131" t="str">
        <f>'INFO Luz del Sur'!K558</f>
        <v>Poste</v>
      </c>
      <c r="D610" s="120" t="str">
        <f>'INFO Luz del Sur'!L558</f>
        <v>Concreto</v>
      </c>
      <c r="E610" s="131">
        <f>'INFO Luz del Sur'!J558</f>
        <v>9</v>
      </c>
      <c r="F610" s="131" t="str">
        <f>'INFO Luz del Sur'!H558</f>
        <v>0.22 KV</v>
      </c>
      <c r="G610" s="148" t="str">
        <f t="shared" si="124"/>
        <v>BT</v>
      </c>
      <c r="H610" s="120" t="str">
        <f>'INFO Luz del Sur'!D558</f>
        <v>Lurigancho</v>
      </c>
      <c r="I610" s="120" t="str">
        <f>'INFO Luz del Sur'!C558</f>
        <v>Lima</v>
      </c>
      <c r="J610" s="120" t="str">
        <f>'INFO Luz del Sur'!B558</f>
        <v>Lima</v>
      </c>
      <c r="K610" s="120">
        <f>'INFO Luz del Sur'!E558</f>
        <v>0</v>
      </c>
      <c r="L610" s="132" t="str">
        <f>'INFO Luz del Sur'!M558</f>
        <v>PPC08</v>
      </c>
      <c r="M610" s="120" t="str">
        <f>INDEX(RESUMEN!$D$17:$D$5475, MATCH(L610,RESUMEN!$C$17:$C$5475,0))</f>
        <v>POSTE DE CONCRETO ARMADO DE  9/200/120/255</v>
      </c>
      <c r="N610" s="95">
        <f>INDEX(RESUMEN!$G$17:$G$5475, MATCH(L610,RESUMEN!$C$17:$C$5475,0))</f>
        <v>159.16999999999999</v>
      </c>
      <c r="O610" s="133">
        <f t="shared" si="125"/>
        <v>0.77</v>
      </c>
      <c r="P610" s="134">
        <f t="shared" si="127"/>
        <v>281.73089999999996</v>
      </c>
      <c r="Q610" s="87">
        <v>0</v>
      </c>
      <c r="R610" s="133">
        <f t="shared" si="128"/>
        <v>7.2000000000000008E-2</v>
      </c>
      <c r="S610" s="88">
        <f t="shared" si="129"/>
        <v>1.6903854</v>
      </c>
      <c r="T610" s="132">
        <f t="shared" si="130"/>
        <v>0.2</v>
      </c>
      <c r="U610" s="135">
        <f t="shared" si="131"/>
        <v>0.33807708000000003</v>
      </c>
      <c r="V610" s="88">
        <f t="shared" si="132"/>
        <v>0.1137616744693495</v>
      </c>
      <c r="W610" s="182">
        <f t="shared" si="133"/>
        <v>0.1</v>
      </c>
      <c r="X610" s="133">
        <f>'INFO Luz del Sur'!N558</f>
        <v>1</v>
      </c>
      <c r="Y610" s="135">
        <f t="shared" si="126"/>
        <v>0.1</v>
      </c>
    </row>
    <row r="611" spans="1:25" x14ac:dyDescent="0.25">
      <c r="A611" s="97">
        <f>'INFO Luz del Sur'!A559</f>
        <v>553</v>
      </c>
      <c r="B611" s="98" t="s">
        <v>8151</v>
      </c>
      <c r="C611" s="131" t="str">
        <f>'INFO Luz del Sur'!K559</f>
        <v>Poste</v>
      </c>
      <c r="D611" s="120" t="str">
        <f>'INFO Luz del Sur'!L559</f>
        <v>Concreto</v>
      </c>
      <c r="E611" s="131">
        <f>'INFO Luz del Sur'!J559</f>
        <v>9</v>
      </c>
      <c r="F611" s="131" t="str">
        <f>'INFO Luz del Sur'!H559</f>
        <v>0.22 KV</v>
      </c>
      <c r="G611" s="148" t="str">
        <f t="shared" si="124"/>
        <v>BT</v>
      </c>
      <c r="H611" s="120" t="str">
        <f>'INFO Luz del Sur'!D559</f>
        <v>Lurigancho</v>
      </c>
      <c r="I611" s="120" t="str">
        <f>'INFO Luz del Sur'!C559</f>
        <v>Lima</v>
      </c>
      <c r="J611" s="120" t="str">
        <f>'INFO Luz del Sur'!B559</f>
        <v>Lima</v>
      </c>
      <c r="K611" s="120">
        <f>'INFO Luz del Sur'!E559</f>
        <v>0</v>
      </c>
      <c r="L611" s="132" t="str">
        <f>'INFO Luz del Sur'!M559</f>
        <v>PPC08</v>
      </c>
      <c r="M611" s="120" t="str">
        <f>INDEX(RESUMEN!$D$17:$D$5475, MATCH(L611,RESUMEN!$C$17:$C$5475,0))</f>
        <v>POSTE DE CONCRETO ARMADO DE  9/200/120/255</v>
      </c>
      <c r="N611" s="95">
        <f>INDEX(RESUMEN!$G$17:$G$5475, MATCH(L611,RESUMEN!$C$17:$C$5475,0))</f>
        <v>159.16999999999999</v>
      </c>
      <c r="O611" s="133">
        <f t="shared" si="125"/>
        <v>0.77</v>
      </c>
      <c r="P611" s="134">
        <f t="shared" si="127"/>
        <v>281.73089999999996</v>
      </c>
      <c r="Q611" s="87">
        <v>0</v>
      </c>
      <c r="R611" s="133">
        <f t="shared" si="128"/>
        <v>7.2000000000000008E-2</v>
      </c>
      <c r="S611" s="88">
        <f t="shared" si="129"/>
        <v>1.6903854</v>
      </c>
      <c r="T611" s="132">
        <f t="shared" si="130"/>
        <v>0.2</v>
      </c>
      <c r="U611" s="135">
        <f t="shared" si="131"/>
        <v>0.33807708000000003</v>
      </c>
      <c r="V611" s="88">
        <f t="shared" si="132"/>
        <v>0.1137616744693495</v>
      </c>
      <c r="W611" s="182">
        <f t="shared" si="133"/>
        <v>0.1</v>
      </c>
      <c r="X611" s="133">
        <f>'INFO Luz del Sur'!N559</f>
        <v>1</v>
      </c>
      <c r="Y611" s="135">
        <f t="shared" si="126"/>
        <v>0.1</v>
      </c>
    </row>
    <row r="612" spans="1:25" x14ac:dyDescent="0.25">
      <c r="A612" s="97">
        <f>'INFO Luz del Sur'!A560</f>
        <v>554</v>
      </c>
      <c r="B612" s="98" t="s">
        <v>8151</v>
      </c>
      <c r="C612" s="131" t="str">
        <f>'INFO Luz del Sur'!K560</f>
        <v>Poste</v>
      </c>
      <c r="D612" s="120" t="str">
        <f>'INFO Luz del Sur'!L560</f>
        <v>Concreto</v>
      </c>
      <c r="E612" s="131">
        <f>'INFO Luz del Sur'!J560</f>
        <v>9</v>
      </c>
      <c r="F612" s="131" t="str">
        <f>'INFO Luz del Sur'!H560</f>
        <v>0.22 KV</v>
      </c>
      <c r="G612" s="148" t="str">
        <f t="shared" si="124"/>
        <v>BT</v>
      </c>
      <c r="H612" s="120" t="str">
        <f>'INFO Luz del Sur'!D560</f>
        <v>Lurigancho</v>
      </c>
      <c r="I612" s="120" t="str">
        <f>'INFO Luz del Sur'!C560</f>
        <v>Lima</v>
      </c>
      <c r="J612" s="120" t="str">
        <f>'INFO Luz del Sur'!B560</f>
        <v>Lima</v>
      </c>
      <c r="K612" s="120">
        <f>'INFO Luz del Sur'!E560</f>
        <v>0</v>
      </c>
      <c r="L612" s="132" t="str">
        <f>'INFO Luz del Sur'!M560</f>
        <v>PPC08</v>
      </c>
      <c r="M612" s="120" t="str">
        <f>INDEX(RESUMEN!$D$17:$D$5475, MATCH(L612,RESUMEN!$C$17:$C$5475,0))</f>
        <v>POSTE DE CONCRETO ARMADO DE  9/200/120/255</v>
      </c>
      <c r="N612" s="95">
        <f>INDEX(RESUMEN!$G$17:$G$5475, MATCH(L612,RESUMEN!$C$17:$C$5475,0))</f>
        <v>159.16999999999999</v>
      </c>
      <c r="O612" s="133">
        <f t="shared" si="125"/>
        <v>0.77</v>
      </c>
      <c r="P612" s="134">
        <f t="shared" si="127"/>
        <v>281.73089999999996</v>
      </c>
      <c r="Q612" s="87">
        <v>0</v>
      </c>
      <c r="R612" s="133">
        <f t="shared" si="128"/>
        <v>7.2000000000000008E-2</v>
      </c>
      <c r="S612" s="88">
        <f t="shared" si="129"/>
        <v>1.6903854</v>
      </c>
      <c r="T612" s="132">
        <f t="shared" si="130"/>
        <v>0.2</v>
      </c>
      <c r="U612" s="135">
        <f t="shared" si="131"/>
        <v>0.33807708000000003</v>
      </c>
      <c r="V612" s="88">
        <f t="shared" si="132"/>
        <v>0.1137616744693495</v>
      </c>
      <c r="W612" s="182">
        <f t="shared" si="133"/>
        <v>0.1</v>
      </c>
      <c r="X612" s="133">
        <f>'INFO Luz del Sur'!N560</f>
        <v>1</v>
      </c>
      <c r="Y612" s="135">
        <f t="shared" si="126"/>
        <v>0.1</v>
      </c>
    </row>
    <row r="613" spans="1:25" x14ac:dyDescent="0.25">
      <c r="A613" s="97">
        <f>'INFO Luz del Sur'!A561</f>
        <v>555</v>
      </c>
      <c r="B613" s="98" t="s">
        <v>8151</v>
      </c>
      <c r="C613" s="131" t="str">
        <f>'INFO Luz del Sur'!K561</f>
        <v>Poste</v>
      </c>
      <c r="D613" s="120" t="str">
        <f>'INFO Luz del Sur'!L561</f>
        <v>Concreto</v>
      </c>
      <c r="E613" s="131">
        <f>'INFO Luz del Sur'!J561</f>
        <v>9</v>
      </c>
      <c r="F613" s="131" t="str">
        <f>'INFO Luz del Sur'!H561</f>
        <v>0.22 KV</v>
      </c>
      <c r="G613" s="148" t="str">
        <f t="shared" si="124"/>
        <v>BT</v>
      </c>
      <c r="H613" s="120" t="str">
        <f>'INFO Luz del Sur'!D561</f>
        <v>Lurigancho</v>
      </c>
      <c r="I613" s="120" t="str">
        <f>'INFO Luz del Sur'!C561</f>
        <v>Lima</v>
      </c>
      <c r="J613" s="120" t="str">
        <f>'INFO Luz del Sur'!B561</f>
        <v>Lima</v>
      </c>
      <c r="K613" s="120">
        <f>'INFO Luz del Sur'!E561</f>
        <v>0</v>
      </c>
      <c r="L613" s="132" t="str">
        <f>'INFO Luz del Sur'!M561</f>
        <v>PPC08</v>
      </c>
      <c r="M613" s="120" t="str">
        <f>INDEX(RESUMEN!$D$17:$D$5475, MATCH(L613,RESUMEN!$C$17:$C$5475,0))</f>
        <v>POSTE DE CONCRETO ARMADO DE  9/200/120/255</v>
      </c>
      <c r="N613" s="95">
        <f>INDEX(RESUMEN!$G$17:$G$5475, MATCH(L613,RESUMEN!$C$17:$C$5475,0))</f>
        <v>159.16999999999999</v>
      </c>
      <c r="O613" s="133">
        <f t="shared" si="125"/>
        <v>0.77</v>
      </c>
      <c r="P613" s="134">
        <f t="shared" si="127"/>
        <v>281.73089999999996</v>
      </c>
      <c r="Q613" s="87">
        <v>0</v>
      </c>
      <c r="R613" s="133">
        <f t="shared" si="128"/>
        <v>7.2000000000000008E-2</v>
      </c>
      <c r="S613" s="88">
        <f t="shared" si="129"/>
        <v>1.6903854</v>
      </c>
      <c r="T613" s="132">
        <f t="shared" si="130"/>
        <v>0.2</v>
      </c>
      <c r="U613" s="135">
        <f t="shared" si="131"/>
        <v>0.33807708000000003</v>
      </c>
      <c r="V613" s="88">
        <f t="shared" si="132"/>
        <v>0.1137616744693495</v>
      </c>
      <c r="W613" s="182">
        <f t="shared" si="133"/>
        <v>0.1</v>
      </c>
      <c r="X613" s="133">
        <f>'INFO Luz del Sur'!N561</f>
        <v>1</v>
      </c>
      <c r="Y613" s="135">
        <f t="shared" si="126"/>
        <v>0.1</v>
      </c>
    </row>
    <row r="614" spans="1:25" x14ac:dyDescent="0.25">
      <c r="A614" s="97">
        <f>'INFO Luz del Sur'!A562</f>
        <v>556</v>
      </c>
      <c r="B614" s="98" t="s">
        <v>8151</v>
      </c>
      <c r="C614" s="131" t="str">
        <f>'INFO Luz del Sur'!K562</f>
        <v>Poste</v>
      </c>
      <c r="D614" s="120" t="str">
        <f>'INFO Luz del Sur'!L562</f>
        <v>Concreto</v>
      </c>
      <c r="E614" s="131">
        <f>'INFO Luz del Sur'!J562</f>
        <v>9</v>
      </c>
      <c r="F614" s="131" t="str">
        <f>'INFO Luz del Sur'!H562</f>
        <v>0.22 KV</v>
      </c>
      <c r="G614" s="148" t="str">
        <f t="shared" si="124"/>
        <v>BT</v>
      </c>
      <c r="H614" s="120" t="str">
        <f>'INFO Luz del Sur'!D562</f>
        <v>Lurigancho</v>
      </c>
      <c r="I614" s="120" t="str">
        <f>'INFO Luz del Sur'!C562</f>
        <v>Lima</v>
      </c>
      <c r="J614" s="120" t="str">
        <f>'INFO Luz del Sur'!B562</f>
        <v>Lima</v>
      </c>
      <c r="K614" s="120">
        <f>'INFO Luz del Sur'!E562</f>
        <v>0</v>
      </c>
      <c r="L614" s="132" t="str">
        <f>'INFO Luz del Sur'!M562</f>
        <v>PPC08</v>
      </c>
      <c r="M614" s="120" t="str">
        <f>INDEX(RESUMEN!$D$17:$D$5475, MATCH(L614,RESUMEN!$C$17:$C$5475,0))</f>
        <v>POSTE DE CONCRETO ARMADO DE  9/200/120/255</v>
      </c>
      <c r="N614" s="95">
        <f>INDEX(RESUMEN!$G$17:$G$5475, MATCH(L614,RESUMEN!$C$17:$C$5475,0))</f>
        <v>159.16999999999999</v>
      </c>
      <c r="O614" s="133">
        <f t="shared" si="125"/>
        <v>0.77</v>
      </c>
      <c r="P614" s="134">
        <f t="shared" si="127"/>
        <v>281.73089999999996</v>
      </c>
      <c r="Q614" s="87">
        <v>0</v>
      </c>
      <c r="R614" s="133">
        <f t="shared" si="128"/>
        <v>7.2000000000000008E-2</v>
      </c>
      <c r="S614" s="88">
        <f t="shared" si="129"/>
        <v>1.6903854</v>
      </c>
      <c r="T614" s="132">
        <f t="shared" si="130"/>
        <v>0.2</v>
      </c>
      <c r="U614" s="135">
        <f t="shared" si="131"/>
        <v>0.33807708000000003</v>
      </c>
      <c r="V614" s="88">
        <f t="shared" si="132"/>
        <v>0.1137616744693495</v>
      </c>
      <c r="W614" s="182">
        <f t="shared" si="133"/>
        <v>0.1</v>
      </c>
      <c r="X614" s="133">
        <f>'INFO Luz del Sur'!N562</f>
        <v>1</v>
      </c>
      <c r="Y614" s="135">
        <f t="shared" si="126"/>
        <v>0.1</v>
      </c>
    </row>
    <row r="615" spans="1:25" x14ac:dyDescent="0.25">
      <c r="A615" s="97">
        <f>'INFO Luz del Sur'!A563</f>
        <v>557</v>
      </c>
      <c r="B615" s="98" t="s">
        <v>8151</v>
      </c>
      <c r="C615" s="131" t="str">
        <f>'INFO Luz del Sur'!K563</f>
        <v>Poste</v>
      </c>
      <c r="D615" s="120" t="str">
        <f>'INFO Luz del Sur'!L563</f>
        <v>Concreto</v>
      </c>
      <c r="E615" s="131">
        <f>'INFO Luz del Sur'!J563</f>
        <v>9</v>
      </c>
      <c r="F615" s="131" t="str">
        <f>'INFO Luz del Sur'!H563</f>
        <v>0.22 KV</v>
      </c>
      <c r="G615" s="148" t="str">
        <f t="shared" si="124"/>
        <v>BT</v>
      </c>
      <c r="H615" s="120" t="str">
        <f>'INFO Luz del Sur'!D563</f>
        <v>Lurigancho</v>
      </c>
      <c r="I615" s="120" t="str">
        <f>'INFO Luz del Sur'!C563</f>
        <v>Lima</v>
      </c>
      <c r="J615" s="120" t="str">
        <f>'INFO Luz del Sur'!B563</f>
        <v>Lima</v>
      </c>
      <c r="K615" s="120">
        <f>'INFO Luz del Sur'!E563</f>
        <v>0</v>
      </c>
      <c r="L615" s="132" t="str">
        <f>'INFO Luz del Sur'!M563</f>
        <v>PPC08</v>
      </c>
      <c r="M615" s="120" t="str">
        <f>INDEX(RESUMEN!$D$17:$D$5475, MATCH(L615,RESUMEN!$C$17:$C$5475,0))</f>
        <v>POSTE DE CONCRETO ARMADO DE  9/200/120/255</v>
      </c>
      <c r="N615" s="95">
        <f>INDEX(RESUMEN!$G$17:$G$5475, MATCH(L615,RESUMEN!$C$17:$C$5475,0))</f>
        <v>159.16999999999999</v>
      </c>
      <c r="O615" s="133">
        <f t="shared" si="125"/>
        <v>0.77</v>
      </c>
      <c r="P615" s="134">
        <f t="shared" si="127"/>
        <v>281.73089999999996</v>
      </c>
      <c r="Q615" s="87">
        <v>0</v>
      </c>
      <c r="R615" s="133">
        <f t="shared" si="128"/>
        <v>7.2000000000000008E-2</v>
      </c>
      <c r="S615" s="88">
        <f t="shared" si="129"/>
        <v>1.6903854</v>
      </c>
      <c r="T615" s="132">
        <f t="shared" si="130"/>
        <v>0.2</v>
      </c>
      <c r="U615" s="135">
        <f t="shared" si="131"/>
        <v>0.33807708000000003</v>
      </c>
      <c r="V615" s="88">
        <f t="shared" si="132"/>
        <v>0.1137616744693495</v>
      </c>
      <c r="W615" s="182">
        <f t="shared" si="133"/>
        <v>0.1</v>
      </c>
      <c r="X615" s="133">
        <f>'INFO Luz del Sur'!N563</f>
        <v>1</v>
      </c>
      <c r="Y615" s="135">
        <f t="shared" si="126"/>
        <v>0.1</v>
      </c>
    </row>
    <row r="616" spans="1:25" x14ac:dyDescent="0.25">
      <c r="A616" s="97">
        <f>'INFO Luz del Sur'!A564</f>
        <v>558</v>
      </c>
      <c r="B616" s="98" t="s">
        <v>8151</v>
      </c>
      <c r="C616" s="131" t="str">
        <f>'INFO Luz del Sur'!K564</f>
        <v>Poste</v>
      </c>
      <c r="D616" s="120" t="str">
        <f>'INFO Luz del Sur'!L564</f>
        <v>Concreto</v>
      </c>
      <c r="E616" s="131">
        <f>'INFO Luz del Sur'!J564</f>
        <v>9</v>
      </c>
      <c r="F616" s="131" t="str">
        <f>'INFO Luz del Sur'!H564</f>
        <v>0.22 KV</v>
      </c>
      <c r="G616" s="148" t="str">
        <f t="shared" si="124"/>
        <v>BT</v>
      </c>
      <c r="H616" s="120" t="str">
        <f>'INFO Luz del Sur'!D564</f>
        <v>Lurigancho</v>
      </c>
      <c r="I616" s="120" t="str">
        <f>'INFO Luz del Sur'!C564</f>
        <v>Lima</v>
      </c>
      <c r="J616" s="120" t="str">
        <f>'INFO Luz del Sur'!B564</f>
        <v>Lima</v>
      </c>
      <c r="K616" s="120">
        <f>'INFO Luz del Sur'!E564</f>
        <v>0</v>
      </c>
      <c r="L616" s="132" t="str">
        <f>'INFO Luz del Sur'!M564</f>
        <v>PPC08</v>
      </c>
      <c r="M616" s="120" t="str">
        <f>INDEX(RESUMEN!$D$17:$D$5475, MATCH(L616,RESUMEN!$C$17:$C$5475,0))</f>
        <v>POSTE DE CONCRETO ARMADO DE  9/200/120/255</v>
      </c>
      <c r="N616" s="95">
        <f>INDEX(RESUMEN!$G$17:$G$5475, MATCH(L616,RESUMEN!$C$17:$C$5475,0))</f>
        <v>159.16999999999999</v>
      </c>
      <c r="O616" s="133">
        <f t="shared" si="125"/>
        <v>0.77</v>
      </c>
      <c r="P616" s="134">
        <f t="shared" si="127"/>
        <v>281.73089999999996</v>
      </c>
      <c r="Q616" s="87">
        <v>0</v>
      </c>
      <c r="R616" s="133">
        <f t="shared" si="128"/>
        <v>7.2000000000000008E-2</v>
      </c>
      <c r="S616" s="88">
        <f t="shared" si="129"/>
        <v>1.6903854</v>
      </c>
      <c r="T616" s="132">
        <f t="shared" si="130"/>
        <v>0.2</v>
      </c>
      <c r="U616" s="135">
        <f t="shared" si="131"/>
        <v>0.33807708000000003</v>
      </c>
      <c r="V616" s="88">
        <f t="shared" si="132"/>
        <v>0.1137616744693495</v>
      </c>
      <c r="W616" s="182">
        <f t="shared" si="133"/>
        <v>0.1</v>
      </c>
      <c r="X616" s="133">
        <f>'INFO Luz del Sur'!N564</f>
        <v>1</v>
      </c>
      <c r="Y616" s="135">
        <f t="shared" si="126"/>
        <v>0.1</v>
      </c>
    </row>
    <row r="617" spans="1:25" x14ac:dyDescent="0.25">
      <c r="A617" s="97">
        <f>'INFO Luz del Sur'!A565</f>
        <v>559</v>
      </c>
      <c r="B617" s="98" t="s">
        <v>8151</v>
      </c>
      <c r="C617" s="131" t="str">
        <f>'INFO Luz del Sur'!K565</f>
        <v>Poste</v>
      </c>
      <c r="D617" s="120" t="str">
        <f>'INFO Luz del Sur'!L565</f>
        <v>Concreto</v>
      </c>
      <c r="E617" s="131">
        <f>'INFO Luz del Sur'!J565</f>
        <v>9</v>
      </c>
      <c r="F617" s="131" t="str">
        <f>'INFO Luz del Sur'!H565</f>
        <v>0.22 KV</v>
      </c>
      <c r="G617" s="148" t="str">
        <f t="shared" si="124"/>
        <v>BT</v>
      </c>
      <c r="H617" s="120" t="str">
        <f>'INFO Luz del Sur'!D565</f>
        <v>Lurigancho</v>
      </c>
      <c r="I617" s="120" t="str">
        <f>'INFO Luz del Sur'!C565</f>
        <v>Lima</v>
      </c>
      <c r="J617" s="120" t="str">
        <f>'INFO Luz del Sur'!B565</f>
        <v>Lima</v>
      </c>
      <c r="K617" s="120">
        <f>'INFO Luz del Sur'!E565</f>
        <v>0</v>
      </c>
      <c r="L617" s="132" t="str">
        <f>'INFO Luz del Sur'!M565</f>
        <v>PPC08</v>
      </c>
      <c r="M617" s="120" t="str">
        <f>INDEX(RESUMEN!$D$17:$D$5475, MATCH(L617,RESUMEN!$C$17:$C$5475,0))</f>
        <v>POSTE DE CONCRETO ARMADO DE  9/200/120/255</v>
      </c>
      <c r="N617" s="95">
        <f>INDEX(RESUMEN!$G$17:$G$5475, MATCH(L617,RESUMEN!$C$17:$C$5475,0))</f>
        <v>159.16999999999999</v>
      </c>
      <c r="O617" s="133">
        <f t="shared" si="125"/>
        <v>0.77</v>
      </c>
      <c r="P617" s="134">
        <f t="shared" si="127"/>
        <v>281.73089999999996</v>
      </c>
      <c r="Q617" s="87">
        <v>0</v>
      </c>
      <c r="R617" s="133">
        <f t="shared" si="128"/>
        <v>7.2000000000000008E-2</v>
      </c>
      <c r="S617" s="88">
        <f t="shared" si="129"/>
        <v>1.6903854</v>
      </c>
      <c r="T617" s="132">
        <f t="shared" si="130"/>
        <v>0.2</v>
      </c>
      <c r="U617" s="135">
        <f t="shared" si="131"/>
        <v>0.33807708000000003</v>
      </c>
      <c r="V617" s="88">
        <f t="shared" si="132"/>
        <v>0.1137616744693495</v>
      </c>
      <c r="W617" s="182">
        <f t="shared" si="133"/>
        <v>0.1</v>
      </c>
      <c r="X617" s="133">
        <f>'INFO Luz del Sur'!N565</f>
        <v>1</v>
      </c>
      <c r="Y617" s="135">
        <f t="shared" si="126"/>
        <v>0.1</v>
      </c>
    </row>
    <row r="618" spans="1:25" x14ac:dyDescent="0.25">
      <c r="A618" s="97">
        <f>'INFO Luz del Sur'!A566</f>
        <v>560</v>
      </c>
      <c r="B618" s="98" t="s">
        <v>8151</v>
      </c>
      <c r="C618" s="131" t="str">
        <f>'INFO Luz del Sur'!K566</f>
        <v>Poste</v>
      </c>
      <c r="D618" s="120" t="str">
        <f>'INFO Luz del Sur'!L566</f>
        <v>Concreto</v>
      </c>
      <c r="E618" s="131">
        <f>'INFO Luz del Sur'!J566</f>
        <v>9</v>
      </c>
      <c r="F618" s="131" t="str">
        <f>'INFO Luz del Sur'!H566</f>
        <v>0.22 KV</v>
      </c>
      <c r="G618" s="148" t="str">
        <f t="shared" si="124"/>
        <v>BT</v>
      </c>
      <c r="H618" s="120" t="str">
        <f>'INFO Luz del Sur'!D566</f>
        <v>Lurigancho</v>
      </c>
      <c r="I618" s="120" t="str">
        <f>'INFO Luz del Sur'!C566</f>
        <v>Lima</v>
      </c>
      <c r="J618" s="120" t="str">
        <f>'INFO Luz del Sur'!B566</f>
        <v>Lima</v>
      </c>
      <c r="K618" s="120">
        <f>'INFO Luz del Sur'!E566</f>
        <v>0</v>
      </c>
      <c r="L618" s="132" t="str">
        <f>'INFO Luz del Sur'!M566</f>
        <v>PPC08</v>
      </c>
      <c r="M618" s="120" t="str">
        <f>INDEX(RESUMEN!$D$17:$D$5475, MATCH(L618,RESUMEN!$C$17:$C$5475,0))</f>
        <v>POSTE DE CONCRETO ARMADO DE  9/200/120/255</v>
      </c>
      <c r="N618" s="95">
        <f>INDEX(RESUMEN!$G$17:$G$5475, MATCH(L618,RESUMEN!$C$17:$C$5475,0))</f>
        <v>159.16999999999999</v>
      </c>
      <c r="O618" s="133">
        <f t="shared" si="125"/>
        <v>0.77</v>
      </c>
      <c r="P618" s="134">
        <f t="shared" si="127"/>
        <v>281.73089999999996</v>
      </c>
      <c r="Q618" s="87">
        <v>0</v>
      </c>
      <c r="R618" s="133">
        <f t="shared" si="128"/>
        <v>7.2000000000000008E-2</v>
      </c>
      <c r="S618" s="88">
        <f t="shared" si="129"/>
        <v>1.6903854</v>
      </c>
      <c r="T618" s="132">
        <f t="shared" si="130"/>
        <v>0.2</v>
      </c>
      <c r="U618" s="135">
        <f t="shared" si="131"/>
        <v>0.33807708000000003</v>
      </c>
      <c r="V618" s="88">
        <f t="shared" si="132"/>
        <v>0.1137616744693495</v>
      </c>
      <c r="W618" s="182">
        <f t="shared" si="133"/>
        <v>0.1</v>
      </c>
      <c r="X618" s="133">
        <f>'INFO Luz del Sur'!N566</f>
        <v>1</v>
      </c>
      <c r="Y618" s="135">
        <f t="shared" si="126"/>
        <v>0.1</v>
      </c>
    </row>
    <row r="619" spans="1:25" x14ac:dyDescent="0.25">
      <c r="A619" s="97">
        <f>'INFO Luz del Sur'!A567</f>
        <v>561</v>
      </c>
      <c r="B619" s="98" t="s">
        <v>8151</v>
      </c>
      <c r="C619" s="131" t="str">
        <f>'INFO Luz del Sur'!K567</f>
        <v>Poste</v>
      </c>
      <c r="D619" s="120" t="str">
        <f>'INFO Luz del Sur'!L567</f>
        <v>Concreto</v>
      </c>
      <c r="E619" s="131">
        <f>'INFO Luz del Sur'!J567</f>
        <v>9</v>
      </c>
      <c r="F619" s="131" t="str">
        <f>'INFO Luz del Sur'!H567</f>
        <v>0.22 KV</v>
      </c>
      <c r="G619" s="148" t="str">
        <f t="shared" si="124"/>
        <v>BT</v>
      </c>
      <c r="H619" s="120" t="str">
        <f>'INFO Luz del Sur'!D567</f>
        <v>Lurigancho</v>
      </c>
      <c r="I619" s="120" t="str">
        <f>'INFO Luz del Sur'!C567</f>
        <v>Lima</v>
      </c>
      <c r="J619" s="120" t="str">
        <f>'INFO Luz del Sur'!B567</f>
        <v>Lima</v>
      </c>
      <c r="K619" s="120">
        <f>'INFO Luz del Sur'!E567</f>
        <v>0</v>
      </c>
      <c r="L619" s="132" t="str">
        <f>'INFO Luz del Sur'!M567</f>
        <v>PPC08</v>
      </c>
      <c r="M619" s="120" t="str">
        <f>INDEX(RESUMEN!$D$17:$D$5475, MATCH(L619,RESUMEN!$C$17:$C$5475,0))</f>
        <v>POSTE DE CONCRETO ARMADO DE  9/200/120/255</v>
      </c>
      <c r="N619" s="95">
        <f>INDEX(RESUMEN!$G$17:$G$5475, MATCH(L619,RESUMEN!$C$17:$C$5475,0))</f>
        <v>159.16999999999999</v>
      </c>
      <c r="O619" s="133">
        <f t="shared" si="125"/>
        <v>0.77</v>
      </c>
      <c r="P619" s="134">
        <f t="shared" si="127"/>
        <v>281.73089999999996</v>
      </c>
      <c r="Q619" s="87">
        <v>0</v>
      </c>
      <c r="R619" s="133">
        <f t="shared" si="128"/>
        <v>7.2000000000000008E-2</v>
      </c>
      <c r="S619" s="88">
        <f t="shared" si="129"/>
        <v>1.6903854</v>
      </c>
      <c r="T619" s="132">
        <f t="shared" si="130"/>
        <v>0.2</v>
      </c>
      <c r="U619" s="135">
        <f t="shared" si="131"/>
        <v>0.33807708000000003</v>
      </c>
      <c r="V619" s="88">
        <f t="shared" si="132"/>
        <v>0.1137616744693495</v>
      </c>
      <c r="W619" s="182">
        <f t="shared" si="133"/>
        <v>0.1</v>
      </c>
      <c r="X619" s="133">
        <f>'INFO Luz del Sur'!N567</f>
        <v>1</v>
      </c>
      <c r="Y619" s="135">
        <f t="shared" si="126"/>
        <v>0.1</v>
      </c>
    </row>
    <row r="620" spans="1:25" x14ac:dyDescent="0.25">
      <c r="A620" s="97">
        <f>'INFO Luz del Sur'!A568</f>
        <v>562</v>
      </c>
      <c r="B620" s="98" t="s">
        <v>8151</v>
      </c>
      <c r="C620" s="131" t="str">
        <f>'INFO Luz del Sur'!K568</f>
        <v>Poste</v>
      </c>
      <c r="D620" s="120" t="str">
        <f>'INFO Luz del Sur'!L568</f>
        <v>Concreto</v>
      </c>
      <c r="E620" s="131">
        <f>'INFO Luz del Sur'!J568</f>
        <v>9</v>
      </c>
      <c r="F620" s="131" t="str">
        <f>'INFO Luz del Sur'!H568</f>
        <v>0.22 KV</v>
      </c>
      <c r="G620" s="148" t="str">
        <f t="shared" si="124"/>
        <v>BT</v>
      </c>
      <c r="H620" s="120" t="str">
        <f>'INFO Luz del Sur'!D568</f>
        <v>Lurigancho</v>
      </c>
      <c r="I620" s="120" t="str">
        <f>'INFO Luz del Sur'!C568</f>
        <v>Lima</v>
      </c>
      <c r="J620" s="120" t="str">
        <f>'INFO Luz del Sur'!B568</f>
        <v>Lima</v>
      </c>
      <c r="K620" s="120">
        <f>'INFO Luz del Sur'!E568</f>
        <v>0</v>
      </c>
      <c r="L620" s="132" t="str">
        <f>'INFO Luz del Sur'!M568</f>
        <v>PPC08</v>
      </c>
      <c r="M620" s="120" t="str">
        <f>INDEX(RESUMEN!$D$17:$D$5475, MATCH(L620,RESUMEN!$C$17:$C$5475,0))</f>
        <v>POSTE DE CONCRETO ARMADO DE  9/200/120/255</v>
      </c>
      <c r="N620" s="95">
        <f>INDEX(RESUMEN!$G$17:$G$5475, MATCH(L620,RESUMEN!$C$17:$C$5475,0))</f>
        <v>159.16999999999999</v>
      </c>
      <c r="O620" s="133">
        <f t="shared" si="125"/>
        <v>0.77</v>
      </c>
      <c r="P620" s="134">
        <f t="shared" si="127"/>
        <v>281.73089999999996</v>
      </c>
      <c r="Q620" s="87">
        <v>0</v>
      </c>
      <c r="R620" s="133">
        <f t="shared" si="128"/>
        <v>7.2000000000000008E-2</v>
      </c>
      <c r="S620" s="88">
        <f t="shared" si="129"/>
        <v>1.6903854</v>
      </c>
      <c r="T620" s="132">
        <f t="shared" si="130"/>
        <v>0.2</v>
      </c>
      <c r="U620" s="135">
        <f t="shared" si="131"/>
        <v>0.33807708000000003</v>
      </c>
      <c r="V620" s="88">
        <f t="shared" si="132"/>
        <v>0.1137616744693495</v>
      </c>
      <c r="W620" s="182">
        <f t="shared" si="133"/>
        <v>0.1</v>
      </c>
      <c r="X620" s="133">
        <f>'INFO Luz del Sur'!N568</f>
        <v>1</v>
      </c>
      <c r="Y620" s="135">
        <f t="shared" si="126"/>
        <v>0.1</v>
      </c>
    </row>
    <row r="621" spans="1:25" x14ac:dyDescent="0.25">
      <c r="A621" s="97">
        <f>'INFO Luz del Sur'!A569</f>
        <v>563</v>
      </c>
      <c r="B621" s="98" t="s">
        <v>8151</v>
      </c>
      <c r="C621" s="131" t="str">
        <f>'INFO Luz del Sur'!K569</f>
        <v>Poste</v>
      </c>
      <c r="D621" s="120" t="str">
        <f>'INFO Luz del Sur'!L569</f>
        <v>Concreto</v>
      </c>
      <c r="E621" s="131">
        <f>'INFO Luz del Sur'!J569</f>
        <v>9</v>
      </c>
      <c r="F621" s="131" t="str">
        <f>'INFO Luz del Sur'!H569</f>
        <v>0.22 KV</v>
      </c>
      <c r="G621" s="148" t="str">
        <f t="shared" si="124"/>
        <v>BT</v>
      </c>
      <c r="H621" s="120" t="str">
        <f>'INFO Luz del Sur'!D569</f>
        <v>Lurigancho</v>
      </c>
      <c r="I621" s="120" t="str">
        <f>'INFO Luz del Sur'!C569</f>
        <v>Lima</v>
      </c>
      <c r="J621" s="120" t="str">
        <f>'INFO Luz del Sur'!B569</f>
        <v>Lima</v>
      </c>
      <c r="K621" s="120">
        <f>'INFO Luz del Sur'!E569</f>
        <v>0</v>
      </c>
      <c r="L621" s="132" t="str">
        <f>'INFO Luz del Sur'!M569</f>
        <v>PPC08</v>
      </c>
      <c r="M621" s="120" t="str">
        <f>INDEX(RESUMEN!$D$17:$D$5475, MATCH(L621,RESUMEN!$C$17:$C$5475,0))</f>
        <v>POSTE DE CONCRETO ARMADO DE  9/200/120/255</v>
      </c>
      <c r="N621" s="95">
        <f>INDEX(RESUMEN!$G$17:$G$5475, MATCH(L621,RESUMEN!$C$17:$C$5475,0))</f>
        <v>159.16999999999999</v>
      </c>
      <c r="O621" s="133">
        <f t="shared" si="125"/>
        <v>0.77</v>
      </c>
      <c r="P621" s="134">
        <f t="shared" si="127"/>
        <v>281.73089999999996</v>
      </c>
      <c r="Q621" s="87">
        <v>0</v>
      </c>
      <c r="R621" s="133">
        <f t="shared" si="128"/>
        <v>7.2000000000000008E-2</v>
      </c>
      <c r="S621" s="88">
        <f t="shared" si="129"/>
        <v>1.6903854</v>
      </c>
      <c r="T621" s="132">
        <f t="shared" si="130"/>
        <v>0.2</v>
      </c>
      <c r="U621" s="135">
        <f t="shared" si="131"/>
        <v>0.33807708000000003</v>
      </c>
      <c r="V621" s="88">
        <f t="shared" si="132"/>
        <v>0.1137616744693495</v>
      </c>
      <c r="W621" s="182">
        <f t="shared" si="133"/>
        <v>0.1</v>
      </c>
      <c r="X621" s="133">
        <f>'INFO Luz del Sur'!N569</f>
        <v>1</v>
      </c>
      <c r="Y621" s="135">
        <f t="shared" si="126"/>
        <v>0.1</v>
      </c>
    </row>
    <row r="622" spans="1:25" x14ac:dyDescent="0.25">
      <c r="A622" s="97">
        <f>'INFO Luz del Sur'!A570</f>
        <v>564</v>
      </c>
      <c r="B622" s="98" t="s">
        <v>8151</v>
      </c>
      <c r="C622" s="131" t="str">
        <f>'INFO Luz del Sur'!K570</f>
        <v>Poste</v>
      </c>
      <c r="D622" s="120" t="str">
        <f>'INFO Luz del Sur'!L570</f>
        <v>Concreto</v>
      </c>
      <c r="E622" s="131">
        <f>'INFO Luz del Sur'!J570</f>
        <v>9</v>
      </c>
      <c r="F622" s="131" t="str">
        <f>'INFO Luz del Sur'!H570</f>
        <v>0.22 KV</v>
      </c>
      <c r="G622" s="148" t="str">
        <f t="shared" si="124"/>
        <v>BT</v>
      </c>
      <c r="H622" s="120" t="str">
        <f>'INFO Luz del Sur'!D570</f>
        <v>Lurigancho</v>
      </c>
      <c r="I622" s="120" t="str">
        <f>'INFO Luz del Sur'!C570</f>
        <v>Lima</v>
      </c>
      <c r="J622" s="120" t="str">
        <f>'INFO Luz del Sur'!B570</f>
        <v>Lima</v>
      </c>
      <c r="K622" s="120">
        <f>'INFO Luz del Sur'!E570</f>
        <v>0</v>
      </c>
      <c r="L622" s="132" t="str">
        <f>'INFO Luz del Sur'!M570</f>
        <v>PPC08</v>
      </c>
      <c r="M622" s="120" t="str">
        <f>INDEX(RESUMEN!$D$17:$D$5475, MATCH(L622,RESUMEN!$C$17:$C$5475,0))</f>
        <v>POSTE DE CONCRETO ARMADO DE  9/200/120/255</v>
      </c>
      <c r="N622" s="95">
        <f>INDEX(RESUMEN!$G$17:$G$5475, MATCH(L622,RESUMEN!$C$17:$C$5475,0))</f>
        <v>159.16999999999999</v>
      </c>
      <c r="O622" s="133">
        <f t="shared" si="125"/>
        <v>0.77</v>
      </c>
      <c r="P622" s="134">
        <f t="shared" si="127"/>
        <v>281.73089999999996</v>
      </c>
      <c r="Q622" s="87">
        <v>0</v>
      </c>
      <c r="R622" s="133">
        <f t="shared" si="128"/>
        <v>7.2000000000000008E-2</v>
      </c>
      <c r="S622" s="88">
        <f t="shared" si="129"/>
        <v>1.6903854</v>
      </c>
      <c r="T622" s="132">
        <f t="shared" si="130"/>
        <v>0.2</v>
      </c>
      <c r="U622" s="135">
        <f t="shared" si="131"/>
        <v>0.33807708000000003</v>
      </c>
      <c r="V622" s="88">
        <f t="shared" si="132"/>
        <v>0.1137616744693495</v>
      </c>
      <c r="W622" s="182">
        <f t="shared" si="133"/>
        <v>0.1</v>
      </c>
      <c r="X622" s="133">
        <f>'INFO Luz del Sur'!N570</f>
        <v>1</v>
      </c>
      <c r="Y622" s="135">
        <f t="shared" si="126"/>
        <v>0.1</v>
      </c>
    </row>
    <row r="623" spans="1:25" x14ac:dyDescent="0.25">
      <c r="A623" s="97">
        <f>'INFO Luz del Sur'!A571</f>
        <v>565</v>
      </c>
      <c r="B623" s="98" t="s">
        <v>8151</v>
      </c>
      <c r="C623" s="131" t="str">
        <f>'INFO Luz del Sur'!K571</f>
        <v>Poste</v>
      </c>
      <c r="D623" s="120" t="str">
        <f>'INFO Luz del Sur'!L571</f>
        <v>Concreto</v>
      </c>
      <c r="E623" s="131">
        <f>'INFO Luz del Sur'!J571</f>
        <v>9</v>
      </c>
      <c r="F623" s="131" t="str">
        <f>'INFO Luz del Sur'!H571</f>
        <v>0.22 KV</v>
      </c>
      <c r="G623" s="148" t="str">
        <f t="shared" si="124"/>
        <v>BT</v>
      </c>
      <c r="H623" s="120" t="str">
        <f>'INFO Luz del Sur'!D571</f>
        <v>Lurigancho</v>
      </c>
      <c r="I623" s="120" t="str">
        <f>'INFO Luz del Sur'!C571</f>
        <v>Lima</v>
      </c>
      <c r="J623" s="120" t="str">
        <f>'INFO Luz del Sur'!B571</f>
        <v>Lima</v>
      </c>
      <c r="K623" s="120">
        <f>'INFO Luz del Sur'!E571</f>
        <v>0</v>
      </c>
      <c r="L623" s="132" t="str">
        <f>'INFO Luz del Sur'!M571</f>
        <v>PPC08</v>
      </c>
      <c r="M623" s="120" t="str">
        <f>INDEX(RESUMEN!$D$17:$D$5475, MATCH(L623,RESUMEN!$C$17:$C$5475,0))</f>
        <v>POSTE DE CONCRETO ARMADO DE  9/200/120/255</v>
      </c>
      <c r="N623" s="95">
        <f>INDEX(RESUMEN!$G$17:$G$5475, MATCH(L623,RESUMEN!$C$17:$C$5475,0))</f>
        <v>159.16999999999999</v>
      </c>
      <c r="O623" s="133">
        <f t="shared" si="125"/>
        <v>0.77</v>
      </c>
      <c r="P623" s="134">
        <f t="shared" si="127"/>
        <v>281.73089999999996</v>
      </c>
      <c r="Q623" s="87">
        <v>0</v>
      </c>
      <c r="R623" s="133">
        <f t="shared" si="128"/>
        <v>7.2000000000000008E-2</v>
      </c>
      <c r="S623" s="88">
        <f t="shared" si="129"/>
        <v>1.6903854</v>
      </c>
      <c r="T623" s="132">
        <f t="shared" si="130"/>
        <v>0.2</v>
      </c>
      <c r="U623" s="135">
        <f t="shared" si="131"/>
        <v>0.33807708000000003</v>
      </c>
      <c r="V623" s="88">
        <f t="shared" si="132"/>
        <v>0.1137616744693495</v>
      </c>
      <c r="W623" s="182">
        <f t="shared" si="133"/>
        <v>0.1</v>
      </c>
      <c r="X623" s="133">
        <f>'INFO Luz del Sur'!N571</f>
        <v>1</v>
      </c>
      <c r="Y623" s="135">
        <f t="shared" si="126"/>
        <v>0.1</v>
      </c>
    </row>
    <row r="624" spans="1:25" x14ac:dyDescent="0.25">
      <c r="A624" s="97">
        <f>'INFO Luz del Sur'!A572</f>
        <v>566</v>
      </c>
      <c r="B624" s="98" t="s">
        <v>8151</v>
      </c>
      <c r="C624" s="131" t="str">
        <f>'INFO Luz del Sur'!K572</f>
        <v>Poste</v>
      </c>
      <c r="D624" s="120" t="str">
        <f>'INFO Luz del Sur'!L572</f>
        <v>Concreto</v>
      </c>
      <c r="E624" s="131">
        <f>'INFO Luz del Sur'!J572</f>
        <v>9</v>
      </c>
      <c r="F624" s="131" t="str">
        <f>'INFO Luz del Sur'!H572</f>
        <v>0.22 KV</v>
      </c>
      <c r="G624" s="148" t="str">
        <f t="shared" si="124"/>
        <v>BT</v>
      </c>
      <c r="H624" s="120" t="str">
        <f>'INFO Luz del Sur'!D572</f>
        <v>Lurigancho</v>
      </c>
      <c r="I624" s="120" t="str">
        <f>'INFO Luz del Sur'!C572</f>
        <v>Lima</v>
      </c>
      <c r="J624" s="120" t="str">
        <f>'INFO Luz del Sur'!B572</f>
        <v>Lima</v>
      </c>
      <c r="K624" s="120">
        <f>'INFO Luz del Sur'!E572</f>
        <v>0</v>
      </c>
      <c r="L624" s="132" t="str">
        <f>'INFO Luz del Sur'!M572</f>
        <v>PPC08</v>
      </c>
      <c r="M624" s="120" t="str">
        <f>INDEX(RESUMEN!$D$17:$D$5475, MATCH(L624,RESUMEN!$C$17:$C$5475,0))</f>
        <v>POSTE DE CONCRETO ARMADO DE  9/200/120/255</v>
      </c>
      <c r="N624" s="95">
        <f>INDEX(RESUMEN!$G$17:$G$5475, MATCH(L624,RESUMEN!$C$17:$C$5475,0))</f>
        <v>159.16999999999999</v>
      </c>
      <c r="O624" s="133">
        <f t="shared" si="125"/>
        <v>0.77</v>
      </c>
      <c r="P624" s="134">
        <f t="shared" si="127"/>
        <v>281.73089999999996</v>
      </c>
      <c r="Q624" s="87">
        <v>0</v>
      </c>
      <c r="R624" s="133">
        <f t="shared" si="128"/>
        <v>7.2000000000000008E-2</v>
      </c>
      <c r="S624" s="88">
        <f t="shared" si="129"/>
        <v>1.6903854</v>
      </c>
      <c r="T624" s="132">
        <f t="shared" si="130"/>
        <v>0.2</v>
      </c>
      <c r="U624" s="135">
        <f t="shared" si="131"/>
        <v>0.33807708000000003</v>
      </c>
      <c r="V624" s="88">
        <f t="shared" si="132"/>
        <v>0.1137616744693495</v>
      </c>
      <c r="W624" s="182">
        <f t="shared" si="133"/>
        <v>0.1</v>
      </c>
      <c r="X624" s="133">
        <f>'INFO Luz del Sur'!N572</f>
        <v>1</v>
      </c>
      <c r="Y624" s="135">
        <f t="shared" si="126"/>
        <v>0.1</v>
      </c>
    </row>
    <row r="625" spans="1:25" x14ac:dyDescent="0.25">
      <c r="A625" s="97">
        <f>'INFO Luz del Sur'!A573</f>
        <v>567</v>
      </c>
      <c r="B625" s="98" t="s">
        <v>8151</v>
      </c>
      <c r="C625" s="131" t="str">
        <f>'INFO Luz del Sur'!K573</f>
        <v>Poste</v>
      </c>
      <c r="D625" s="120" t="str">
        <f>'INFO Luz del Sur'!L573</f>
        <v>Concreto</v>
      </c>
      <c r="E625" s="131">
        <f>'INFO Luz del Sur'!J573</f>
        <v>9</v>
      </c>
      <c r="F625" s="131" t="str">
        <f>'INFO Luz del Sur'!H573</f>
        <v>0.22 KV</v>
      </c>
      <c r="G625" s="148" t="str">
        <f t="shared" si="124"/>
        <v>BT</v>
      </c>
      <c r="H625" s="120" t="str">
        <f>'INFO Luz del Sur'!D573</f>
        <v>Lurigancho</v>
      </c>
      <c r="I625" s="120" t="str">
        <f>'INFO Luz del Sur'!C573</f>
        <v>Lima</v>
      </c>
      <c r="J625" s="120" t="str">
        <f>'INFO Luz del Sur'!B573</f>
        <v>Lima</v>
      </c>
      <c r="K625" s="120">
        <f>'INFO Luz del Sur'!E573</f>
        <v>0</v>
      </c>
      <c r="L625" s="132" t="str">
        <f>'INFO Luz del Sur'!M573</f>
        <v>PPC08</v>
      </c>
      <c r="M625" s="120" t="str">
        <f>INDEX(RESUMEN!$D$17:$D$5475, MATCH(L625,RESUMEN!$C$17:$C$5475,0))</f>
        <v>POSTE DE CONCRETO ARMADO DE  9/200/120/255</v>
      </c>
      <c r="N625" s="95">
        <f>INDEX(RESUMEN!$G$17:$G$5475, MATCH(L625,RESUMEN!$C$17:$C$5475,0))</f>
        <v>159.16999999999999</v>
      </c>
      <c r="O625" s="133">
        <f t="shared" si="125"/>
        <v>0.77</v>
      </c>
      <c r="P625" s="134">
        <f t="shared" si="127"/>
        <v>281.73089999999996</v>
      </c>
      <c r="Q625" s="87">
        <v>0</v>
      </c>
      <c r="R625" s="133">
        <f t="shared" si="128"/>
        <v>7.2000000000000008E-2</v>
      </c>
      <c r="S625" s="88">
        <f t="shared" si="129"/>
        <v>1.6903854</v>
      </c>
      <c r="T625" s="132">
        <f t="shared" si="130"/>
        <v>0.2</v>
      </c>
      <c r="U625" s="135">
        <f t="shared" si="131"/>
        <v>0.33807708000000003</v>
      </c>
      <c r="V625" s="88">
        <f t="shared" si="132"/>
        <v>0.1137616744693495</v>
      </c>
      <c r="W625" s="182">
        <f t="shared" si="133"/>
        <v>0.1</v>
      </c>
      <c r="X625" s="133">
        <f>'INFO Luz del Sur'!N573</f>
        <v>1</v>
      </c>
      <c r="Y625" s="135">
        <f t="shared" si="126"/>
        <v>0.1</v>
      </c>
    </row>
    <row r="626" spans="1:25" x14ac:dyDescent="0.25">
      <c r="A626" s="97">
        <f>'INFO Luz del Sur'!A574</f>
        <v>568</v>
      </c>
      <c r="B626" s="98" t="s">
        <v>8151</v>
      </c>
      <c r="C626" s="131" t="str">
        <f>'INFO Luz del Sur'!K574</f>
        <v>Poste</v>
      </c>
      <c r="D626" s="120" t="str">
        <f>'INFO Luz del Sur'!L574</f>
        <v>Concreto</v>
      </c>
      <c r="E626" s="131">
        <f>'INFO Luz del Sur'!J574</f>
        <v>9</v>
      </c>
      <c r="F626" s="131" t="str">
        <f>'INFO Luz del Sur'!H574</f>
        <v>0.22 KV</v>
      </c>
      <c r="G626" s="148" t="str">
        <f t="shared" si="124"/>
        <v>BT</v>
      </c>
      <c r="H626" s="120" t="str">
        <f>'INFO Luz del Sur'!D574</f>
        <v>Lurigancho</v>
      </c>
      <c r="I626" s="120" t="str">
        <f>'INFO Luz del Sur'!C574</f>
        <v>Lima</v>
      </c>
      <c r="J626" s="120" t="str">
        <f>'INFO Luz del Sur'!B574</f>
        <v>Lima</v>
      </c>
      <c r="K626" s="120">
        <f>'INFO Luz del Sur'!E574</f>
        <v>0</v>
      </c>
      <c r="L626" s="132" t="str">
        <f>'INFO Luz del Sur'!M574</f>
        <v>PPC08</v>
      </c>
      <c r="M626" s="120" t="str">
        <f>INDEX(RESUMEN!$D$17:$D$5475, MATCH(L626,RESUMEN!$C$17:$C$5475,0))</f>
        <v>POSTE DE CONCRETO ARMADO DE  9/200/120/255</v>
      </c>
      <c r="N626" s="95">
        <f>INDEX(RESUMEN!$G$17:$G$5475, MATCH(L626,RESUMEN!$C$17:$C$5475,0))</f>
        <v>159.16999999999999</v>
      </c>
      <c r="O626" s="133">
        <f t="shared" si="125"/>
        <v>0.77</v>
      </c>
      <c r="P626" s="134">
        <f t="shared" si="127"/>
        <v>281.73089999999996</v>
      </c>
      <c r="Q626" s="87">
        <v>0</v>
      </c>
      <c r="R626" s="133">
        <f t="shared" si="128"/>
        <v>7.2000000000000008E-2</v>
      </c>
      <c r="S626" s="88">
        <f t="shared" si="129"/>
        <v>1.6903854</v>
      </c>
      <c r="T626" s="132">
        <f t="shared" si="130"/>
        <v>0.2</v>
      </c>
      <c r="U626" s="135">
        <f t="shared" si="131"/>
        <v>0.33807708000000003</v>
      </c>
      <c r="V626" s="88">
        <f t="shared" si="132"/>
        <v>0.1137616744693495</v>
      </c>
      <c r="W626" s="182">
        <f t="shared" si="133"/>
        <v>0.1</v>
      </c>
      <c r="X626" s="133">
        <f>'INFO Luz del Sur'!N574</f>
        <v>1</v>
      </c>
      <c r="Y626" s="135">
        <f t="shared" si="126"/>
        <v>0.1</v>
      </c>
    </row>
    <row r="627" spans="1:25" x14ac:dyDescent="0.25">
      <c r="A627" s="97">
        <f>'INFO Luz del Sur'!A575</f>
        <v>569</v>
      </c>
      <c r="B627" s="98" t="s">
        <v>8151</v>
      </c>
      <c r="C627" s="131" t="str">
        <f>'INFO Luz del Sur'!K575</f>
        <v>Poste</v>
      </c>
      <c r="D627" s="120" t="str">
        <f>'INFO Luz del Sur'!L575</f>
        <v>Concreto</v>
      </c>
      <c r="E627" s="131">
        <f>'INFO Luz del Sur'!J575</f>
        <v>9</v>
      </c>
      <c r="F627" s="131" t="str">
        <f>'INFO Luz del Sur'!H575</f>
        <v>0.22 KV</v>
      </c>
      <c r="G627" s="148" t="str">
        <f t="shared" si="124"/>
        <v>BT</v>
      </c>
      <c r="H627" s="120" t="str">
        <f>'INFO Luz del Sur'!D575</f>
        <v>Lurigancho</v>
      </c>
      <c r="I627" s="120" t="str">
        <f>'INFO Luz del Sur'!C575</f>
        <v>Lima</v>
      </c>
      <c r="J627" s="120" t="str">
        <f>'INFO Luz del Sur'!B575</f>
        <v>Lima</v>
      </c>
      <c r="K627" s="120">
        <f>'INFO Luz del Sur'!E575</f>
        <v>0</v>
      </c>
      <c r="L627" s="132" t="str">
        <f>'INFO Luz del Sur'!M575</f>
        <v>PPC08</v>
      </c>
      <c r="M627" s="120" t="str">
        <f>INDEX(RESUMEN!$D$17:$D$5475, MATCH(L627,RESUMEN!$C$17:$C$5475,0))</f>
        <v>POSTE DE CONCRETO ARMADO DE  9/200/120/255</v>
      </c>
      <c r="N627" s="95">
        <f>INDEX(RESUMEN!$G$17:$G$5475, MATCH(L627,RESUMEN!$C$17:$C$5475,0))</f>
        <v>159.16999999999999</v>
      </c>
      <c r="O627" s="133">
        <f t="shared" si="125"/>
        <v>0.77</v>
      </c>
      <c r="P627" s="134">
        <f t="shared" si="127"/>
        <v>281.73089999999996</v>
      </c>
      <c r="Q627" s="87">
        <v>0</v>
      </c>
      <c r="R627" s="133">
        <f t="shared" si="128"/>
        <v>7.2000000000000008E-2</v>
      </c>
      <c r="S627" s="88">
        <f t="shared" si="129"/>
        <v>1.6903854</v>
      </c>
      <c r="T627" s="132">
        <f t="shared" si="130"/>
        <v>0.2</v>
      </c>
      <c r="U627" s="135">
        <f t="shared" si="131"/>
        <v>0.33807708000000003</v>
      </c>
      <c r="V627" s="88">
        <f t="shared" si="132"/>
        <v>0.1137616744693495</v>
      </c>
      <c r="W627" s="182">
        <f t="shared" si="133"/>
        <v>0.1</v>
      </c>
      <c r="X627" s="133">
        <f>'INFO Luz del Sur'!N575</f>
        <v>1</v>
      </c>
      <c r="Y627" s="135">
        <f t="shared" si="126"/>
        <v>0.1</v>
      </c>
    </row>
    <row r="628" spans="1:25" x14ac:dyDescent="0.25">
      <c r="A628" s="97">
        <f>'INFO Luz del Sur'!A576</f>
        <v>570</v>
      </c>
      <c r="B628" s="98" t="s">
        <v>8151</v>
      </c>
      <c r="C628" s="131" t="str">
        <f>'INFO Luz del Sur'!K576</f>
        <v>Poste</v>
      </c>
      <c r="D628" s="120" t="str">
        <f>'INFO Luz del Sur'!L576</f>
        <v>Concreto</v>
      </c>
      <c r="E628" s="131">
        <f>'INFO Luz del Sur'!J576</f>
        <v>9</v>
      </c>
      <c r="F628" s="131" t="str">
        <f>'INFO Luz del Sur'!H576</f>
        <v>0.22 KV</v>
      </c>
      <c r="G628" s="148" t="str">
        <f t="shared" si="124"/>
        <v>BT</v>
      </c>
      <c r="H628" s="120" t="str">
        <f>'INFO Luz del Sur'!D576</f>
        <v>Lurigancho</v>
      </c>
      <c r="I628" s="120" t="str">
        <f>'INFO Luz del Sur'!C576</f>
        <v>Lima</v>
      </c>
      <c r="J628" s="120" t="str">
        <f>'INFO Luz del Sur'!B576</f>
        <v>Lima</v>
      </c>
      <c r="K628" s="120">
        <f>'INFO Luz del Sur'!E576</f>
        <v>0</v>
      </c>
      <c r="L628" s="132" t="str">
        <f>'INFO Luz del Sur'!M576</f>
        <v>PPC08</v>
      </c>
      <c r="M628" s="120" t="str">
        <f>INDEX(RESUMEN!$D$17:$D$5475, MATCH(L628,RESUMEN!$C$17:$C$5475,0))</f>
        <v>POSTE DE CONCRETO ARMADO DE  9/200/120/255</v>
      </c>
      <c r="N628" s="95">
        <f>INDEX(RESUMEN!$G$17:$G$5475, MATCH(L628,RESUMEN!$C$17:$C$5475,0))</f>
        <v>159.16999999999999</v>
      </c>
      <c r="O628" s="133">
        <f t="shared" si="125"/>
        <v>0.77</v>
      </c>
      <c r="P628" s="134">
        <f t="shared" si="127"/>
        <v>281.73089999999996</v>
      </c>
      <c r="Q628" s="87">
        <v>0</v>
      </c>
      <c r="R628" s="133">
        <f t="shared" si="128"/>
        <v>7.2000000000000008E-2</v>
      </c>
      <c r="S628" s="88">
        <f t="shared" si="129"/>
        <v>1.6903854</v>
      </c>
      <c r="T628" s="132">
        <f t="shared" si="130"/>
        <v>0.2</v>
      </c>
      <c r="U628" s="135">
        <f t="shared" si="131"/>
        <v>0.33807708000000003</v>
      </c>
      <c r="V628" s="88">
        <f t="shared" si="132"/>
        <v>0.1137616744693495</v>
      </c>
      <c r="W628" s="182">
        <f t="shared" si="133"/>
        <v>0.1</v>
      </c>
      <c r="X628" s="133">
        <f>'INFO Luz del Sur'!N576</f>
        <v>1</v>
      </c>
      <c r="Y628" s="135">
        <f t="shared" si="126"/>
        <v>0.1</v>
      </c>
    </row>
    <row r="629" spans="1:25" x14ac:dyDescent="0.25">
      <c r="A629" s="97">
        <f>'INFO Luz del Sur'!A577</f>
        <v>571</v>
      </c>
      <c r="B629" s="98" t="s">
        <v>8151</v>
      </c>
      <c r="C629" s="131" t="str">
        <f>'INFO Luz del Sur'!K577</f>
        <v>Poste</v>
      </c>
      <c r="D629" s="120" t="str">
        <f>'INFO Luz del Sur'!L577</f>
        <v>Concreto</v>
      </c>
      <c r="E629" s="131">
        <f>'INFO Luz del Sur'!J577</f>
        <v>9</v>
      </c>
      <c r="F629" s="131" t="str">
        <f>'INFO Luz del Sur'!H577</f>
        <v>0.22 KV</v>
      </c>
      <c r="G629" s="148" t="str">
        <f t="shared" si="124"/>
        <v>BT</v>
      </c>
      <c r="H629" s="120" t="str">
        <f>'INFO Luz del Sur'!D577</f>
        <v>Lurigancho</v>
      </c>
      <c r="I629" s="120" t="str">
        <f>'INFO Luz del Sur'!C577</f>
        <v>Lima</v>
      </c>
      <c r="J629" s="120" t="str">
        <f>'INFO Luz del Sur'!B577</f>
        <v>Lima</v>
      </c>
      <c r="K629" s="120">
        <f>'INFO Luz del Sur'!E577</f>
        <v>0</v>
      </c>
      <c r="L629" s="132" t="str">
        <f>'INFO Luz del Sur'!M577</f>
        <v>PPC08</v>
      </c>
      <c r="M629" s="120" t="str">
        <f>INDEX(RESUMEN!$D$17:$D$5475, MATCH(L629,RESUMEN!$C$17:$C$5475,0))</f>
        <v>POSTE DE CONCRETO ARMADO DE  9/200/120/255</v>
      </c>
      <c r="N629" s="95">
        <f>INDEX(RESUMEN!$G$17:$G$5475, MATCH(L629,RESUMEN!$C$17:$C$5475,0))</f>
        <v>159.16999999999999</v>
      </c>
      <c r="O629" s="133">
        <f t="shared" si="125"/>
        <v>0.77</v>
      </c>
      <c r="P629" s="134">
        <f t="shared" si="127"/>
        <v>281.73089999999996</v>
      </c>
      <c r="Q629" s="87">
        <v>0</v>
      </c>
      <c r="R629" s="133">
        <f t="shared" si="128"/>
        <v>7.2000000000000008E-2</v>
      </c>
      <c r="S629" s="88">
        <f t="shared" si="129"/>
        <v>1.6903854</v>
      </c>
      <c r="T629" s="132">
        <f t="shared" si="130"/>
        <v>0.2</v>
      </c>
      <c r="U629" s="135">
        <f t="shared" si="131"/>
        <v>0.33807708000000003</v>
      </c>
      <c r="V629" s="88">
        <f t="shared" si="132"/>
        <v>0.1137616744693495</v>
      </c>
      <c r="W629" s="182">
        <f t="shared" si="133"/>
        <v>0.1</v>
      </c>
      <c r="X629" s="133">
        <f>'INFO Luz del Sur'!N577</f>
        <v>1</v>
      </c>
      <c r="Y629" s="135">
        <f t="shared" si="126"/>
        <v>0.1</v>
      </c>
    </row>
    <row r="630" spans="1:25" x14ac:dyDescent="0.25">
      <c r="A630" s="97">
        <f>'INFO Luz del Sur'!A578</f>
        <v>572</v>
      </c>
      <c r="B630" s="98" t="s">
        <v>8151</v>
      </c>
      <c r="C630" s="131" t="str">
        <f>'INFO Luz del Sur'!K578</f>
        <v>Poste</v>
      </c>
      <c r="D630" s="120" t="str">
        <f>'INFO Luz del Sur'!L578</f>
        <v>Concreto</v>
      </c>
      <c r="E630" s="131">
        <f>'INFO Luz del Sur'!J578</f>
        <v>9</v>
      </c>
      <c r="F630" s="131" t="str">
        <f>'INFO Luz del Sur'!H578</f>
        <v>0.22 KV</v>
      </c>
      <c r="G630" s="148" t="str">
        <f t="shared" si="124"/>
        <v>BT</v>
      </c>
      <c r="H630" s="120" t="str">
        <f>'INFO Luz del Sur'!D578</f>
        <v>Lurigancho</v>
      </c>
      <c r="I630" s="120" t="str">
        <f>'INFO Luz del Sur'!C578</f>
        <v>Lima</v>
      </c>
      <c r="J630" s="120" t="str">
        <f>'INFO Luz del Sur'!B578</f>
        <v>Lima</v>
      </c>
      <c r="K630" s="120">
        <f>'INFO Luz del Sur'!E578</f>
        <v>0</v>
      </c>
      <c r="L630" s="132" t="str">
        <f>'INFO Luz del Sur'!M578</f>
        <v>PPC08</v>
      </c>
      <c r="M630" s="120" t="str">
        <f>INDEX(RESUMEN!$D$17:$D$5475, MATCH(L630,RESUMEN!$C$17:$C$5475,0))</f>
        <v>POSTE DE CONCRETO ARMADO DE  9/200/120/255</v>
      </c>
      <c r="N630" s="95">
        <f>INDEX(RESUMEN!$G$17:$G$5475, MATCH(L630,RESUMEN!$C$17:$C$5475,0))</f>
        <v>159.16999999999999</v>
      </c>
      <c r="O630" s="133">
        <f t="shared" si="125"/>
        <v>0.77</v>
      </c>
      <c r="P630" s="134">
        <f t="shared" si="127"/>
        <v>281.73089999999996</v>
      </c>
      <c r="Q630" s="87">
        <v>0</v>
      </c>
      <c r="R630" s="133">
        <f t="shared" si="128"/>
        <v>7.2000000000000008E-2</v>
      </c>
      <c r="S630" s="88">
        <f t="shared" si="129"/>
        <v>1.6903854</v>
      </c>
      <c r="T630" s="132">
        <f t="shared" si="130"/>
        <v>0.2</v>
      </c>
      <c r="U630" s="135">
        <f t="shared" si="131"/>
        <v>0.33807708000000003</v>
      </c>
      <c r="V630" s="88">
        <f t="shared" si="132"/>
        <v>0.1137616744693495</v>
      </c>
      <c r="W630" s="182">
        <f t="shared" si="133"/>
        <v>0.1</v>
      </c>
      <c r="X630" s="133">
        <f>'INFO Luz del Sur'!N578</f>
        <v>1</v>
      </c>
      <c r="Y630" s="135">
        <f t="shared" si="126"/>
        <v>0.1</v>
      </c>
    </row>
    <row r="631" spans="1:25" x14ac:dyDescent="0.25">
      <c r="A631" s="97">
        <f>'INFO Luz del Sur'!A579</f>
        <v>573</v>
      </c>
      <c r="B631" s="98" t="s">
        <v>8151</v>
      </c>
      <c r="C631" s="131" t="str">
        <f>'INFO Luz del Sur'!K579</f>
        <v>Poste</v>
      </c>
      <c r="D631" s="120" t="str">
        <f>'INFO Luz del Sur'!L579</f>
        <v>Concreto</v>
      </c>
      <c r="E631" s="131">
        <f>'INFO Luz del Sur'!J579</f>
        <v>9</v>
      </c>
      <c r="F631" s="131" t="str">
        <f>'INFO Luz del Sur'!H579</f>
        <v>0.22 KV</v>
      </c>
      <c r="G631" s="148" t="str">
        <f t="shared" si="124"/>
        <v>BT</v>
      </c>
      <c r="H631" s="120" t="str">
        <f>'INFO Luz del Sur'!D579</f>
        <v>Lurigancho</v>
      </c>
      <c r="I631" s="120" t="str">
        <f>'INFO Luz del Sur'!C579</f>
        <v>Lima</v>
      </c>
      <c r="J631" s="120" t="str">
        <f>'INFO Luz del Sur'!B579</f>
        <v>Lima</v>
      </c>
      <c r="K631" s="120">
        <f>'INFO Luz del Sur'!E579</f>
        <v>0</v>
      </c>
      <c r="L631" s="132" t="str">
        <f>'INFO Luz del Sur'!M579</f>
        <v>PPC08</v>
      </c>
      <c r="M631" s="120" t="str">
        <f>INDEX(RESUMEN!$D$17:$D$5475, MATCH(L631,RESUMEN!$C$17:$C$5475,0))</f>
        <v>POSTE DE CONCRETO ARMADO DE  9/200/120/255</v>
      </c>
      <c r="N631" s="95">
        <f>INDEX(RESUMEN!$G$17:$G$5475, MATCH(L631,RESUMEN!$C$17:$C$5475,0))</f>
        <v>159.16999999999999</v>
      </c>
      <c r="O631" s="133">
        <f t="shared" si="125"/>
        <v>0.77</v>
      </c>
      <c r="P631" s="134">
        <f t="shared" si="127"/>
        <v>281.73089999999996</v>
      </c>
      <c r="Q631" s="87">
        <v>0</v>
      </c>
      <c r="R631" s="133">
        <f t="shared" si="128"/>
        <v>7.2000000000000008E-2</v>
      </c>
      <c r="S631" s="88">
        <f t="shared" si="129"/>
        <v>1.6903854</v>
      </c>
      <c r="T631" s="132">
        <f t="shared" si="130"/>
        <v>0.2</v>
      </c>
      <c r="U631" s="135">
        <f t="shared" si="131"/>
        <v>0.33807708000000003</v>
      </c>
      <c r="V631" s="88">
        <f t="shared" si="132"/>
        <v>0.1137616744693495</v>
      </c>
      <c r="W631" s="182">
        <f t="shared" si="133"/>
        <v>0.1</v>
      </c>
      <c r="X631" s="133">
        <f>'INFO Luz del Sur'!N579</f>
        <v>1</v>
      </c>
      <c r="Y631" s="135">
        <f t="shared" si="126"/>
        <v>0.1</v>
      </c>
    </row>
    <row r="632" spans="1:25" x14ac:dyDescent="0.25">
      <c r="A632" s="97">
        <f>'INFO Luz del Sur'!A580</f>
        <v>574</v>
      </c>
      <c r="B632" s="98" t="s">
        <v>8151</v>
      </c>
      <c r="C632" s="131" t="str">
        <f>'INFO Luz del Sur'!K580</f>
        <v>Poste</v>
      </c>
      <c r="D632" s="120" t="str">
        <f>'INFO Luz del Sur'!L580</f>
        <v>Concreto</v>
      </c>
      <c r="E632" s="131">
        <f>'INFO Luz del Sur'!J580</f>
        <v>9</v>
      </c>
      <c r="F632" s="131" t="str">
        <f>'INFO Luz del Sur'!H580</f>
        <v>0.22 KV</v>
      </c>
      <c r="G632" s="148" t="str">
        <f t="shared" si="124"/>
        <v>BT</v>
      </c>
      <c r="H632" s="120" t="str">
        <f>'INFO Luz del Sur'!D580</f>
        <v>Lurigancho</v>
      </c>
      <c r="I632" s="120" t="str">
        <f>'INFO Luz del Sur'!C580</f>
        <v>Lima</v>
      </c>
      <c r="J632" s="120" t="str">
        <f>'INFO Luz del Sur'!B580</f>
        <v>Lima</v>
      </c>
      <c r="K632" s="120">
        <f>'INFO Luz del Sur'!E580</f>
        <v>0</v>
      </c>
      <c r="L632" s="132" t="str">
        <f>'INFO Luz del Sur'!M580</f>
        <v>PPC08</v>
      </c>
      <c r="M632" s="120" t="str">
        <f>INDEX(RESUMEN!$D$17:$D$5475, MATCH(L632,RESUMEN!$C$17:$C$5475,0))</f>
        <v>POSTE DE CONCRETO ARMADO DE  9/200/120/255</v>
      </c>
      <c r="N632" s="95">
        <f>INDEX(RESUMEN!$G$17:$G$5475, MATCH(L632,RESUMEN!$C$17:$C$5475,0))</f>
        <v>159.16999999999999</v>
      </c>
      <c r="O632" s="133">
        <f t="shared" si="125"/>
        <v>0.77</v>
      </c>
      <c r="P632" s="134">
        <f t="shared" si="127"/>
        <v>281.73089999999996</v>
      </c>
      <c r="Q632" s="87">
        <v>0</v>
      </c>
      <c r="R632" s="133">
        <f t="shared" si="128"/>
        <v>7.2000000000000008E-2</v>
      </c>
      <c r="S632" s="88">
        <f t="shared" si="129"/>
        <v>1.6903854</v>
      </c>
      <c r="T632" s="132">
        <f t="shared" si="130"/>
        <v>0.2</v>
      </c>
      <c r="U632" s="135">
        <f t="shared" si="131"/>
        <v>0.33807708000000003</v>
      </c>
      <c r="V632" s="88">
        <f t="shared" si="132"/>
        <v>0.1137616744693495</v>
      </c>
      <c r="W632" s="182">
        <f t="shared" si="133"/>
        <v>0.1</v>
      </c>
      <c r="X632" s="133">
        <f>'INFO Luz del Sur'!N580</f>
        <v>1</v>
      </c>
      <c r="Y632" s="135">
        <f t="shared" si="126"/>
        <v>0.1</v>
      </c>
    </row>
    <row r="633" spans="1:25" x14ac:dyDescent="0.25">
      <c r="A633" s="97">
        <f>'INFO Luz del Sur'!A581</f>
        <v>575</v>
      </c>
      <c r="B633" s="98" t="s">
        <v>8151</v>
      </c>
      <c r="C633" s="131" t="str">
        <f>'INFO Luz del Sur'!K581</f>
        <v>Poste</v>
      </c>
      <c r="D633" s="120" t="str">
        <f>'INFO Luz del Sur'!L581</f>
        <v>Concreto</v>
      </c>
      <c r="E633" s="131">
        <f>'INFO Luz del Sur'!J581</f>
        <v>9</v>
      </c>
      <c r="F633" s="131" t="str">
        <f>'INFO Luz del Sur'!H581</f>
        <v>0.22 KV</v>
      </c>
      <c r="G633" s="148" t="str">
        <f t="shared" si="124"/>
        <v>BT</v>
      </c>
      <c r="H633" s="120" t="str">
        <f>'INFO Luz del Sur'!D581</f>
        <v>Lurigancho</v>
      </c>
      <c r="I633" s="120" t="str">
        <f>'INFO Luz del Sur'!C581</f>
        <v>Lima</v>
      </c>
      <c r="J633" s="120" t="str">
        <f>'INFO Luz del Sur'!B581</f>
        <v>Lima</v>
      </c>
      <c r="K633" s="120">
        <f>'INFO Luz del Sur'!E581</f>
        <v>0</v>
      </c>
      <c r="L633" s="132" t="str">
        <f>'INFO Luz del Sur'!M581</f>
        <v>PPC08</v>
      </c>
      <c r="M633" s="120" t="str">
        <f>INDEX(RESUMEN!$D$17:$D$5475, MATCH(L633,RESUMEN!$C$17:$C$5475,0))</f>
        <v>POSTE DE CONCRETO ARMADO DE  9/200/120/255</v>
      </c>
      <c r="N633" s="95">
        <f>INDEX(RESUMEN!$G$17:$G$5475, MATCH(L633,RESUMEN!$C$17:$C$5475,0))</f>
        <v>159.16999999999999</v>
      </c>
      <c r="O633" s="133">
        <f t="shared" si="125"/>
        <v>0.77</v>
      </c>
      <c r="P633" s="134">
        <f t="shared" si="127"/>
        <v>281.73089999999996</v>
      </c>
      <c r="Q633" s="87">
        <v>0</v>
      </c>
      <c r="R633" s="133">
        <f t="shared" si="128"/>
        <v>7.2000000000000008E-2</v>
      </c>
      <c r="S633" s="88">
        <f t="shared" si="129"/>
        <v>1.6903854</v>
      </c>
      <c r="T633" s="132">
        <f t="shared" si="130"/>
        <v>0.2</v>
      </c>
      <c r="U633" s="135">
        <f t="shared" si="131"/>
        <v>0.33807708000000003</v>
      </c>
      <c r="V633" s="88">
        <f t="shared" si="132"/>
        <v>0.1137616744693495</v>
      </c>
      <c r="W633" s="182">
        <f t="shared" si="133"/>
        <v>0.1</v>
      </c>
      <c r="X633" s="133">
        <f>'INFO Luz del Sur'!N581</f>
        <v>1</v>
      </c>
      <c r="Y633" s="135">
        <f t="shared" si="126"/>
        <v>0.1</v>
      </c>
    </row>
    <row r="634" spans="1:25" x14ac:dyDescent="0.25">
      <c r="A634" s="97">
        <f>'INFO Luz del Sur'!A582</f>
        <v>576</v>
      </c>
      <c r="B634" s="98" t="s">
        <v>8151</v>
      </c>
      <c r="C634" s="131" t="str">
        <f>'INFO Luz del Sur'!K582</f>
        <v>Poste</v>
      </c>
      <c r="D634" s="120" t="str">
        <f>'INFO Luz del Sur'!L582</f>
        <v>Concreto</v>
      </c>
      <c r="E634" s="131">
        <f>'INFO Luz del Sur'!J582</f>
        <v>9</v>
      </c>
      <c r="F634" s="131" t="str">
        <f>'INFO Luz del Sur'!H582</f>
        <v>0.22 KV</v>
      </c>
      <c r="G634" s="148" t="str">
        <f t="shared" si="124"/>
        <v>BT</v>
      </c>
      <c r="H634" s="120" t="str">
        <f>'INFO Luz del Sur'!D582</f>
        <v>Lurigancho</v>
      </c>
      <c r="I634" s="120" t="str">
        <f>'INFO Luz del Sur'!C582</f>
        <v>Lima</v>
      </c>
      <c r="J634" s="120" t="str">
        <f>'INFO Luz del Sur'!B582</f>
        <v>Lima</v>
      </c>
      <c r="K634" s="120">
        <f>'INFO Luz del Sur'!E582</f>
        <v>0</v>
      </c>
      <c r="L634" s="132" t="str">
        <f>'INFO Luz del Sur'!M582</f>
        <v>PPC08</v>
      </c>
      <c r="M634" s="120" t="str">
        <f>INDEX(RESUMEN!$D$17:$D$5475, MATCH(L634,RESUMEN!$C$17:$C$5475,0))</f>
        <v>POSTE DE CONCRETO ARMADO DE  9/200/120/255</v>
      </c>
      <c r="N634" s="95">
        <f>INDEX(RESUMEN!$G$17:$G$5475, MATCH(L634,RESUMEN!$C$17:$C$5475,0))</f>
        <v>159.16999999999999</v>
      </c>
      <c r="O634" s="133">
        <f t="shared" si="125"/>
        <v>0.77</v>
      </c>
      <c r="P634" s="134">
        <f t="shared" si="127"/>
        <v>281.73089999999996</v>
      </c>
      <c r="Q634" s="87">
        <v>0</v>
      </c>
      <c r="R634" s="133">
        <f t="shared" si="128"/>
        <v>7.2000000000000008E-2</v>
      </c>
      <c r="S634" s="88">
        <f t="shared" si="129"/>
        <v>1.6903854</v>
      </c>
      <c r="T634" s="132">
        <f t="shared" si="130"/>
        <v>0.2</v>
      </c>
      <c r="U634" s="135">
        <f t="shared" si="131"/>
        <v>0.33807708000000003</v>
      </c>
      <c r="V634" s="88">
        <f t="shared" si="132"/>
        <v>0.1137616744693495</v>
      </c>
      <c r="W634" s="182">
        <f t="shared" si="133"/>
        <v>0.1</v>
      </c>
      <c r="X634" s="133">
        <f>'INFO Luz del Sur'!N582</f>
        <v>1</v>
      </c>
      <c r="Y634" s="135">
        <f t="shared" si="126"/>
        <v>0.1</v>
      </c>
    </row>
    <row r="635" spans="1:25" x14ac:dyDescent="0.25">
      <c r="A635" s="97">
        <f>'INFO Luz del Sur'!A583</f>
        <v>577</v>
      </c>
      <c r="B635" s="98" t="s">
        <v>8151</v>
      </c>
      <c r="C635" s="131" t="str">
        <f>'INFO Luz del Sur'!K583</f>
        <v>Poste</v>
      </c>
      <c r="D635" s="120" t="str">
        <f>'INFO Luz del Sur'!L583</f>
        <v>Concreto</v>
      </c>
      <c r="E635" s="131">
        <f>'INFO Luz del Sur'!J583</f>
        <v>15</v>
      </c>
      <c r="F635" s="131" t="str">
        <f>'INFO Luz del Sur'!H583</f>
        <v>22.9 KV</v>
      </c>
      <c r="G635" s="148" t="str">
        <f t="shared" si="124"/>
        <v>MT/AT</v>
      </c>
      <c r="H635" s="120" t="str">
        <f>'INFO Luz del Sur'!D583</f>
        <v>Lurigancho</v>
      </c>
      <c r="I635" s="120" t="str">
        <f>'INFO Luz del Sur'!C583</f>
        <v>Lima</v>
      </c>
      <c r="J635" s="120" t="str">
        <f>'INFO Luz del Sur'!B583</f>
        <v>Lima</v>
      </c>
      <c r="K635" s="120">
        <f>'INFO Luz del Sur'!E583</f>
        <v>0</v>
      </c>
      <c r="L635" s="132" t="str">
        <f>'INFO Luz del Sur'!M583</f>
        <v>PPC24</v>
      </c>
      <c r="M635" s="120" t="str">
        <f>INDEX(RESUMEN!$D$17:$D$5475, MATCH(L635,RESUMEN!$C$17:$C$5475,0))</f>
        <v>POSTE DE CONCRETO ARMADO DE 15/400/150/375</v>
      </c>
      <c r="N635" s="95">
        <f>INDEX(RESUMEN!$G$17:$G$5475, MATCH(L635,RESUMEN!$C$17:$C$5475,0))</f>
        <v>476.76</v>
      </c>
      <c r="O635" s="133">
        <f t="shared" si="125"/>
        <v>0.84299999999999997</v>
      </c>
      <c r="P635" s="134">
        <f t="shared" si="127"/>
        <v>878.66867999999999</v>
      </c>
      <c r="Q635" s="87">
        <v>0</v>
      </c>
      <c r="R635" s="133">
        <f t="shared" si="128"/>
        <v>0.13400000000000001</v>
      </c>
      <c r="S635" s="88">
        <f t="shared" si="129"/>
        <v>9.8118002600000001</v>
      </c>
      <c r="T635" s="132">
        <f t="shared" si="130"/>
        <v>0.183</v>
      </c>
      <c r="U635" s="135">
        <f t="shared" si="131"/>
        <v>1.7955594475800001</v>
      </c>
      <c r="V635" s="88">
        <f t="shared" si="132"/>
        <v>0.60419904645994038</v>
      </c>
      <c r="W635" s="182">
        <f t="shared" si="133"/>
        <v>0.6</v>
      </c>
      <c r="X635" s="133">
        <f>'INFO Luz del Sur'!N583</f>
        <v>1</v>
      </c>
      <c r="Y635" s="135">
        <f t="shared" si="126"/>
        <v>0.6</v>
      </c>
    </row>
    <row r="636" spans="1:25" x14ac:dyDescent="0.25">
      <c r="A636" s="97">
        <f>'INFO Luz del Sur'!A584</f>
        <v>578</v>
      </c>
      <c r="B636" s="98" t="s">
        <v>8151</v>
      </c>
      <c r="C636" s="131" t="str">
        <f>'INFO Luz del Sur'!K584</f>
        <v>Poste</v>
      </c>
      <c r="D636" s="120" t="str">
        <f>'INFO Luz del Sur'!L584</f>
        <v>Concreto</v>
      </c>
      <c r="E636" s="131">
        <f>'INFO Luz del Sur'!J584</f>
        <v>16</v>
      </c>
      <c r="F636" s="131" t="str">
        <f>'INFO Luz del Sur'!H584</f>
        <v>22.9 KV</v>
      </c>
      <c r="G636" s="148" t="str">
        <f t="shared" ref="G636:G699" si="134">IF(F636="0.22 KV", "BT", "MT/AT")</f>
        <v>MT/AT</v>
      </c>
      <c r="H636" s="120" t="str">
        <f>'INFO Luz del Sur'!D584</f>
        <v>Lurigancho</v>
      </c>
      <c r="I636" s="120" t="str">
        <f>'INFO Luz del Sur'!C584</f>
        <v>Lima</v>
      </c>
      <c r="J636" s="120" t="str">
        <f>'INFO Luz del Sur'!B584</f>
        <v>Lima</v>
      </c>
      <c r="K636" s="120">
        <f>'INFO Luz del Sur'!E584</f>
        <v>0</v>
      </c>
      <c r="L636" s="132" t="str">
        <f>'INFO Luz del Sur'!M584</f>
        <v>PPC28</v>
      </c>
      <c r="M636" s="120" t="str">
        <f>INDEX(RESUMEN!$D$17:$D$5475, MATCH(L636,RESUMEN!$C$17:$C$5475,0))</f>
        <v>POSTE DE CONCRETO ARMADO DE 17/400/165/420</v>
      </c>
      <c r="N636" s="95">
        <f>INDEX(RESUMEN!$G$17:$G$5475, MATCH(L636,RESUMEN!$C$17:$C$5475,0))</f>
        <v>607.52</v>
      </c>
      <c r="O636" s="133">
        <f t="shared" ref="O636:O699" si="135">IF(G636="BT", $O$2, $O$3)</f>
        <v>0.84299999999999997</v>
      </c>
      <c r="P636" s="134">
        <f t="shared" si="127"/>
        <v>1119.6593599999999</v>
      </c>
      <c r="Q636" s="87">
        <v>0</v>
      </c>
      <c r="R636" s="133">
        <f t="shared" si="128"/>
        <v>0.13400000000000001</v>
      </c>
      <c r="S636" s="88">
        <f t="shared" si="129"/>
        <v>12.502862853333333</v>
      </c>
      <c r="T636" s="132">
        <f t="shared" si="130"/>
        <v>0.183</v>
      </c>
      <c r="U636" s="135">
        <f t="shared" si="131"/>
        <v>2.28802390216</v>
      </c>
      <c r="V636" s="88">
        <f t="shared" si="132"/>
        <v>0.7699114957323242</v>
      </c>
      <c r="W636" s="182">
        <f t="shared" si="133"/>
        <v>0.8</v>
      </c>
      <c r="X636" s="133">
        <f>'INFO Luz del Sur'!N584</f>
        <v>1</v>
      </c>
      <c r="Y636" s="135">
        <f t="shared" ref="Y636:Y699" si="136">W636*X636</f>
        <v>0.8</v>
      </c>
    </row>
    <row r="637" spans="1:25" x14ac:dyDescent="0.25">
      <c r="A637" s="97">
        <f>'INFO Luz del Sur'!A585</f>
        <v>579</v>
      </c>
      <c r="B637" s="98" t="s">
        <v>8151</v>
      </c>
      <c r="C637" s="131" t="str">
        <f>'INFO Luz del Sur'!K585</f>
        <v>Poste</v>
      </c>
      <c r="D637" s="120" t="str">
        <f>'INFO Luz del Sur'!L585</f>
        <v>Concreto</v>
      </c>
      <c r="E637" s="131">
        <f>'INFO Luz del Sur'!J585</f>
        <v>16</v>
      </c>
      <c r="F637" s="131" t="str">
        <f>'INFO Luz del Sur'!H585</f>
        <v>22.9 KV</v>
      </c>
      <c r="G637" s="148" t="str">
        <f t="shared" si="134"/>
        <v>MT/AT</v>
      </c>
      <c r="H637" s="120" t="str">
        <f>'INFO Luz del Sur'!D585</f>
        <v>Lurigancho</v>
      </c>
      <c r="I637" s="120" t="str">
        <f>'INFO Luz del Sur'!C585</f>
        <v>Lima</v>
      </c>
      <c r="J637" s="120" t="str">
        <f>'INFO Luz del Sur'!B585</f>
        <v>Lima</v>
      </c>
      <c r="K637" s="120">
        <f>'INFO Luz del Sur'!E585</f>
        <v>0</v>
      </c>
      <c r="L637" s="132" t="str">
        <f>'INFO Luz del Sur'!M585</f>
        <v>PPC28</v>
      </c>
      <c r="M637" s="120" t="str">
        <f>INDEX(RESUMEN!$D$17:$D$5475, MATCH(L637,RESUMEN!$C$17:$C$5475,0))</f>
        <v>POSTE DE CONCRETO ARMADO DE 17/400/165/420</v>
      </c>
      <c r="N637" s="95">
        <f>INDEX(RESUMEN!$G$17:$G$5475, MATCH(L637,RESUMEN!$C$17:$C$5475,0))</f>
        <v>607.52</v>
      </c>
      <c r="O637" s="133">
        <f t="shared" si="135"/>
        <v>0.84299999999999997</v>
      </c>
      <c r="P637" s="134">
        <f t="shared" si="127"/>
        <v>1119.6593599999999</v>
      </c>
      <c r="Q637" s="87">
        <v>0</v>
      </c>
      <c r="R637" s="133">
        <f t="shared" si="128"/>
        <v>0.13400000000000001</v>
      </c>
      <c r="S637" s="88">
        <f t="shared" si="129"/>
        <v>12.502862853333333</v>
      </c>
      <c r="T637" s="132">
        <f t="shared" si="130"/>
        <v>0.183</v>
      </c>
      <c r="U637" s="135">
        <f t="shared" si="131"/>
        <v>2.28802390216</v>
      </c>
      <c r="V637" s="88">
        <f t="shared" si="132"/>
        <v>0.7699114957323242</v>
      </c>
      <c r="W637" s="182">
        <f t="shared" si="133"/>
        <v>0.8</v>
      </c>
      <c r="X637" s="133">
        <f>'INFO Luz del Sur'!N585</f>
        <v>1</v>
      </c>
      <c r="Y637" s="135">
        <f t="shared" si="136"/>
        <v>0.8</v>
      </c>
    </row>
    <row r="638" spans="1:25" x14ac:dyDescent="0.25">
      <c r="A638" s="97">
        <f>'INFO Luz del Sur'!A586</f>
        <v>580</v>
      </c>
      <c r="B638" s="98" t="s">
        <v>8151</v>
      </c>
      <c r="C638" s="131" t="str">
        <f>'INFO Luz del Sur'!K586</f>
        <v>Poste</v>
      </c>
      <c r="D638" s="120" t="str">
        <f>'INFO Luz del Sur'!L586</f>
        <v>Concreto</v>
      </c>
      <c r="E638" s="131">
        <f>'INFO Luz del Sur'!J586</f>
        <v>16</v>
      </c>
      <c r="F638" s="131" t="str">
        <f>'INFO Luz del Sur'!H586</f>
        <v>22.9 KV</v>
      </c>
      <c r="G638" s="148" t="str">
        <f t="shared" si="134"/>
        <v>MT/AT</v>
      </c>
      <c r="H638" s="120" t="str">
        <f>'INFO Luz del Sur'!D586</f>
        <v>Lurigancho</v>
      </c>
      <c r="I638" s="120" t="str">
        <f>'INFO Luz del Sur'!C586</f>
        <v>Lima</v>
      </c>
      <c r="J638" s="120" t="str">
        <f>'INFO Luz del Sur'!B586</f>
        <v>Lima</v>
      </c>
      <c r="K638" s="120">
        <f>'INFO Luz del Sur'!E586</f>
        <v>0</v>
      </c>
      <c r="L638" s="132" t="str">
        <f>'INFO Luz del Sur'!M586</f>
        <v>PPC28</v>
      </c>
      <c r="M638" s="120" t="str">
        <f>INDEX(RESUMEN!$D$17:$D$5475, MATCH(L638,RESUMEN!$C$17:$C$5475,0))</f>
        <v>POSTE DE CONCRETO ARMADO DE 17/400/165/420</v>
      </c>
      <c r="N638" s="95">
        <f>INDEX(RESUMEN!$G$17:$G$5475, MATCH(L638,RESUMEN!$C$17:$C$5475,0))</f>
        <v>607.52</v>
      </c>
      <c r="O638" s="133">
        <f t="shared" si="135"/>
        <v>0.84299999999999997</v>
      </c>
      <c r="P638" s="134">
        <f t="shared" si="127"/>
        <v>1119.6593599999999</v>
      </c>
      <c r="Q638" s="87">
        <v>0</v>
      </c>
      <c r="R638" s="133">
        <f t="shared" si="128"/>
        <v>0.13400000000000001</v>
      </c>
      <c r="S638" s="88">
        <f t="shared" si="129"/>
        <v>12.502862853333333</v>
      </c>
      <c r="T638" s="132">
        <f t="shared" si="130"/>
        <v>0.183</v>
      </c>
      <c r="U638" s="135">
        <f t="shared" si="131"/>
        <v>2.28802390216</v>
      </c>
      <c r="V638" s="88">
        <f t="shared" si="132"/>
        <v>0.7699114957323242</v>
      </c>
      <c r="W638" s="182">
        <f t="shared" si="133"/>
        <v>0.8</v>
      </c>
      <c r="X638" s="133">
        <f>'INFO Luz del Sur'!N586</f>
        <v>1</v>
      </c>
      <c r="Y638" s="135">
        <f t="shared" si="136"/>
        <v>0.8</v>
      </c>
    </row>
    <row r="639" spans="1:25" x14ac:dyDescent="0.25">
      <c r="A639" s="97">
        <f>'INFO Luz del Sur'!A587</f>
        <v>581</v>
      </c>
      <c r="B639" s="98" t="s">
        <v>8151</v>
      </c>
      <c r="C639" s="131" t="str">
        <f>'INFO Luz del Sur'!K587</f>
        <v>Poste</v>
      </c>
      <c r="D639" s="120" t="str">
        <f>'INFO Luz del Sur'!L587</f>
        <v>Concreto</v>
      </c>
      <c r="E639" s="131">
        <f>'INFO Luz del Sur'!J587</f>
        <v>16</v>
      </c>
      <c r="F639" s="131" t="str">
        <f>'INFO Luz del Sur'!H587</f>
        <v>22.9 KV</v>
      </c>
      <c r="G639" s="148" t="str">
        <f t="shared" si="134"/>
        <v>MT/AT</v>
      </c>
      <c r="H639" s="120" t="str">
        <f>'INFO Luz del Sur'!D587</f>
        <v>Lurigancho</v>
      </c>
      <c r="I639" s="120" t="str">
        <f>'INFO Luz del Sur'!C587</f>
        <v>Lima</v>
      </c>
      <c r="J639" s="120" t="str">
        <f>'INFO Luz del Sur'!B587</f>
        <v>Lima</v>
      </c>
      <c r="K639" s="120">
        <f>'INFO Luz del Sur'!E587</f>
        <v>0</v>
      </c>
      <c r="L639" s="132" t="str">
        <f>'INFO Luz del Sur'!M587</f>
        <v>PPC28</v>
      </c>
      <c r="M639" s="120" t="str">
        <f>INDEX(RESUMEN!$D$17:$D$5475, MATCH(L639,RESUMEN!$C$17:$C$5475,0))</f>
        <v>POSTE DE CONCRETO ARMADO DE 17/400/165/420</v>
      </c>
      <c r="N639" s="95">
        <f>INDEX(RESUMEN!$G$17:$G$5475, MATCH(L639,RESUMEN!$C$17:$C$5475,0))</f>
        <v>607.52</v>
      </c>
      <c r="O639" s="133">
        <f t="shared" si="135"/>
        <v>0.84299999999999997</v>
      </c>
      <c r="P639" s="134">
        <f t="shared" si="127"/>
        <v>1119.6593599999999</v>
      </c>
      <c r="Q639" s="87">
        <v>0</v>
      </c>
      <c r="R639" s="133">
        <f t="shared" si="128"/>
        <v>0.13400000000000001</v>
      </c>
      <c r="S639" s="88">
        <f t="shared" si="129"/>
        <v>12.502862853333333</v>
      </c>
      <c r="T639" s="132">
        <f t="shared" si="130"/>
        <v>0.183</v>
      </c>
      <c r="U639" s="135">
        <f t="shared" si="131"/>
        <v>2.28802390216</v>
      </c>
      <c r="V639" s="88">
        <f t="shared" si="132"/>
        <v>0.7699114957323242</v>
      </c>
      <c r="W639" s="182">
        <f t="shared" si="133"/>
        <v>0.8</v>
      </c>
      <c r="X639" s="133">
        <f>'INFO Luz del Sur'!N587</f>
        <v>1</v>
      </c>
      <c r="Y639" s="135">
        <f t="shared" si="136"/>
        <v>0.8</v>
      </c>
    </row>
    <row r="640" spans="1:25" x14ac:dyDescent="0.25">
      <c r="A640" s="97">
        <f>'INFO Luz del Sur'!A588</f>
        <v>582</v>
      </c>
      <c r="B640" s="98" t="s">
        <v>8151</v>
      </c>
      <c r="C640" s="131" t="str">
        <f>'INFO Luz del Sur'!K588</f>
        <v>Poste</v>
      </c>
      <c r="D640" s="120" t="str">
        <f>'INFO Luz del Sur'!L588</f>
        <v>Concreto</v>
      </c>
      <c r="E640" s="131">
        <f>'INFO Luz del Sur'!J588</f>
        <v>16</v>
      </c>
      <c r="F640" s="131" t="str">
        <f>'INFO Luz del Sur'!H588</f>
        <v>22.9 KV</v>
      </c>
      <c r="G640" s="148" t="str">
        <f t="shared" si="134"/>
        <v>MT/AT</v>
      </c>
      <c r="H640" s="120" t="str">
        <f>'INFO Luz del Sur'!D588</f>
        <v>Lurigancho</v>
      </c>
      <c r="I640" s="120" t="str">
        <f>'INFO Luz del Sur'!C588</f>
        <v>Lima</v>
      </c>
      <c r="J640" s="120" t="str">
        <f>'INFO Luz del Sur'!B588</f>
        <v>Lima</v>
      </c>
      <c r="K640" s="120">
        <f>'INFO Luz del Sur'!E588</f>
        <v>0</v>
      </c>
      <c r="L640" s="132" t="str">
        <f>'INFO Luz del Sur'!M588</f>
        <v>PPC28</v>
      </c>
      <c r="M640" s="120" t="str">
        <f>INDEX(RESUMEN!$D$17:$D$5475, MATCH(L640,RESUMEN!$C$17:$C$5475,0))</f>
        <v>POSTE DE CONCRETO ARMADO DE 17/400/165/420</v>
      </c>
      <c r="N640" s="95">
        <f>INDEX(RESUMEN!$G$17:$G$5475, MATCH(L640,RESUMEN!$C$17:$C$5475,0))</f>
        <v>607.52</v>
      </c>
      <c r="O640" s="133">
        <f t="shared" si="135"/>
        <v>0.84299999999999997</v>
      </c>
      <c r="P640" s="134">
        <f t="shared" si="127"/>
        <v>1119.6593599999999</v>
      </c>
      <c r="Q640" s="87">
        <v>0</v>
      </c>
      <c r="R640" s="133">
        <f t="shared" si="128"/>
        <v>0.13400000000000001</v>
      </c>
      <c r="S640" s="88">
        <f t="shared" si="129"/>
        <v>12.502862853333333</v>
      </c>
      <c r="T640" s="132">
        <f t="shared" si="130"/>
        <v>0.183</v>
      </c>
      <c r="U640" s="135">
        <f t="shared" si="131"/>
        <v>2.28802390216</v>
      </c>
      <c r="V640" s="88">
        <f t="shared" si="132"/>
        <v>0.7699114957323242</v>
      </c>
      <c r="W640" s="182">
        <f t="shared" si="133"/>
        <v>0.8</v>
      </c>
      <c r="X640" s="133">
        <f>'INFO Luz del Sur'!N588</f>
        <v>1</v>
      </c>
      <c r="Y640" s="135">
        <f t="shared" si="136"/>
        <v>0.8</v>
      </c>
    </row>
    <row r="641" spans="1:25" x14ac:dyDescent="0.25">
      <c r="A641" s="97">
        <f>'INFO Luz del Sur'!A589</f>
        <v>583</v>
      </c>
      <c r="B641" s="98" t="s">
        <v>8151</v>
      </c>
      <c r="C641" s="131" t="str">
        <f>'INFO Luz del Sur'!K589</f>
        <v>Poste</v>
      </c>
      <c r="D641" s="120" t="str">
        <f>'INFO Luz del Sur'!L589</f>
        <v>Concreto</v>
      </c>
      <c r="E641" s="131">
        <f>'INFO Luz del Sur'!J589</f>
        <v>16</v>
      </c>
      <c r="F641" s="131" t="str">
        <f>'INFO Luz del Sur'!H589</f>
        <v>22.9 KV</v>
      </c>
      <c r="G641" s="148" t="str">
        <f t="shared" si="134"/>
        <v>MT/AT</v>
      </c>
      <c r="H641" s="120" t="str">
        <f>'INFO Luz del Sur'!D589</f>
        <v>Lurigancho</v>
      </c>
      <c r="I641" s="120" t="str">
        <f>'INFO Luz del Sur'!C589</f>
        <v>Lima</v>
      </c>
      <c r="J641" s="120" t="str">
        <f>'INFO Luz del Sur'!B589</f>
        <v>Lima</v>
      </c>
      <c r="K641" s="120">
        <f>'INFO Luz del Sur'!E589</f>
        <v>0</v>
      </c>
      <c r="L641" s="132" t="str">
        <f>'INFO Luz del Sur'!M589</f>
        <v>PPC28</v>
      </c>
      <c r="M641" s="120" t="str">
        <f>INDEX(RESUMEN!$D$17:$D$5475, MATCH(L641,RESUMEN!$C$17:$C$5475,0))</f>
        <v>POSTE DE CONCRETO ARMADO DE 17/400/165/420</v>
      </c>
      <c r="N641" s="95">
        <f>INDEX(RESUMEN!$G$17:$G$5475, MATCH(L641,RESUMEN!$C$17:$C$5475,0))</f>
        <v>607.52</v>
      </c>
      <c r="O641" s="133">
        <f t="shared" si="135"/>
        <v>0.84299999999999997</v>
      </c>
      <c r="P641" s="134">
        <f t="shared" si="127"/>
        <v>1119.6593599999999</v>
      </c>
      <c r="Q641" s="87">
        <v>0</v>
      </c>
      <c r="R641" s="133">
        <f t="shared" si="128"/>
        <v>0.13400000000000001</v>
      </c>
      <c r="S641" s="88">
        <f t="shared" si="129"/>
        <v>12.502862853333333</v>
      </c>
      <c r="T641" s="132">
        <f t="shared" si="130"/>
        <v>0.183</v>
      </c>
      <c r="U641" s="135">
        <f t="shared" si="131"/>
        <v>2.28802390216</v>
      </c>
      <c r="V641" s="88">
        <f t="shared" si="132"/>
        <v>0.7699114957323242</v>
      </c>
      <c r="W641" s="182">
        <f t="shared" si="133"/>
        <v>0.8</v>
      </c>
      <c r="X641" s="133">
        <f>'INFO Luz del Sur'!N589</f>
        <v>1</v>
      </c>
      <c r="Y641" s="135">
        <f t="shared" si="136"/>
        <v>0.8</v>
      </c>
    </row>
    <row r="642" spans="1:25" x14ac:dyDescent="0.25">
      <c r="A642" s="97">
        <f>'INFO Luz del Sur'!A590</f>
        <v>584</v>
      </c>
      <c r="B642" s="98" t="s">
        <v>8151</v>
      </c>
      <c r="C642" s="131" t="str">
        <f>'INFO Luz del Sur'!K590</f>
        <v>Poste</v>
      </c>
      <c r="D642" s="120" t="str">
        <f>'INFO Luz del Sur'!L590</f>
        <v>Concreto</v>
      </c>
      <c r="E642" s="131">
        <f>'INFO Luz del Sur'!J590</f>
        <v>16</v>
      </c>
      <c r="F642" s="131" t="str">
        <f>'INFO Luz del Sur'!H590</f>
        <v>22.9 KV</v>
      </c>
      <c r="G642" s="148" t="str">
        <f t="shared" si="134"/>
        <v>MT/AT</v>
      </c>
      <c r="H642" s="120" t="str">
        <f>'INFO Luz del Sur'!D590</f>
        <v>Lurigancho</v>
      </c>
      <c r="I642" s="120" t="str">
        <f>'INFO Luz del Sur'!C590</f>
        <v>Lima</v>
      </c>
      <c r="J642" s="120" t="str">
        <f>'INFO Luz del Sur'!B590</f>
        <v>Lima</v>
      </c>
      <c r="K642" s="120">
        <f>'INFO Luz del Sur'!E590</f>
        <v>0</v>
      </c>
      <c r="L642" s="132" t="str">
        <f>'INFO Luz del Sur'!M590</f>
        <v>PPC28</v>
      </c>
      <c r="M642" s="120" t="str">
        <f>INDEX(RESUMEN!$D$17:$D$5475, MATCH(L642,RESUMEN!$C$17:$C$5475,0))</f>
        <v>POSTE DE CONCRETO ARMADO DE 17/400/165/420</v>
      </c>
      <c r="N642" s="95">
        <f>INDEX(RESUMEN!$G$17:$G$5475, MATCH(L642,RESUMEN!$C$17:$C$5475,0))</f>
        <v>607.52</v>
      </c>
      <c r="O642" s="133">
        <f t="shared" si="135"/>
        <v>0.84299999999999997</v>
      </c>
      <c r="P642" s="134">
        <f t="shared" si="127"/>
        <v>1119.6593599999999</v>
      </c>
      <c r="Q642" s="87">
        <v>0</v>
      </c>
      <c r="R642" s="133">
        <f t="shared" si="128"/>
        <v>0.13400000000000001</v>
      </c>
      <c r="S642" s="88">
        <f t="shared" si="129"/>
        <v>12.502862853333333</v>
      </c>
      <c r="T642" s="132">
        <f t="shared" si="130"/>
        <v>0.183</v>
      </c>
      <c r="U642" s="135">
        <f t="shared" si="131"/>
        <v>2.28802390216</v>
      </c>
      <c r="V642" s="88">
        <f t="shared" si="132"/>
        <v>0.7699114957323242</v>
      </c>
      <c r="W642" s="182">
        <f t="shared" si="133"/>
        <v>0.8</v>
      </c>
      <c r="X642" s="133">
        <f>'INFO Luz del Sur'!N590</f>
        <v>1</v>
      </c>
      <c r="Y642" s="135">
        <f t="shared" si="136"/>
        <v>0.8</v>
      </c>
    </row>
    <row r="643" spans="1:25" x14ac:dyDescent="0.25">
      <c r="A643" s="97">
        <f>'INFO Luz del Sur'!A591</f>
        <v>585</v>
      </c>
      <c r="B643" s="98" t="s">
        <v>8151</v>
      </c>
      <c r="C643" s="131" t="str">
        <f>'INFO Luz del Sur'!K591</f>
        <v>Poste</v>
      </c>
      <c r="D643" s="120" t="str">
        <f>'INFO Luz del Sur'!L591</f>
        <v>Concreto</v>
      </c>
      <c r="E643" s="131">
        <f>'INFO Luz del Sur'!J591</f>
        <v>16</v>
      </c>
      <c r="F643" s="131" t="str">
        <f>'INFO Luz del Sur'!H591</f>
        <v>22.9 KV</v>
      </c>
      <c r="G643" s="148" t="str">
        <f t="shared" si="134"/>
        <v>MT/AT</v>
      </c>
      <c r="H643" s="120" t="str">
        <f>'INFO Luz del Sur'!D591</f>
        <v>Lurigancho</v>
      </c>
      <c r="I643" s="120" t="str">
        <f>'INFO Luz del Sur'!C591</f>
        <v>Lima</v>
      </c>
      <c r="J643" s="120" t="str">
        <f>'INFO Luz del Sur'!B591</f>
        <v>Lima</v>
      </c>
      <c r="K643" s="120">
        <f>'INFO Luz del Sur'!E591</f>
        <v>0</v>
      </c>
      <c r="L643" s="132" t="str">
        <f>'INFO Luz del Sur'!M591</f>
        <v>PPC28</v>
      </c>
      <c r="M643" s="120" t="str">
        <f>INDEX(RESUMEN!$D$17:$D$5475, MATCH(L643,RESUMEN!$C$17:$C$5475,0))</f>
        <v>POSTE DE CONCRETO ARMADO DE 17/400/165/420</v>
      </c>
      <c r="N643" s="95">
        <f>INDEX(RESUMEN!$G$17:$G$5475, MATCH(L643,RESUMEN!$C$17:$C$5475,0))</f>
        <v>607.52</v>
      </c>
      <c r="O643" s="133">
        <f t="shared" si="135"/>
        <v>0.84299999999999997</v>
      </c>
      <c r="P643" s="134">
        <f t="shared" si="127"/>
        <v>1119.6593599999999</v>
      </c>
      <c r="Q643" s="87">
        <v>0</v>
      </c>
      <c r="R643" s="133">
        <f t="shared" si="128"/>
        <v>0.13400000000000001</v>
      </c>
      <c r="S643" s="88">
        <f t="shared" si="129"/>
        <v>12.502862853333333</v>
      </c>
      <c r="T643" s="132">
        <f t="shared" si="130"/>
        <v>0.183</v>
      </c>
      <c r="U643" s="135">
        <f t="shared" si="131"/>
        <v>2.28802390216</v>
      </c>
      <c r="V643" s="88">
        <f t="shared" si="132"/>
        <v>0.7699114957323242</v>
      </c>
      <c r="W643" s="182">
        <f t="shared" si="133"/>
        <v>0.8</v>
      </c>
      <c r="X643" s="133">
        <f>'INFO Luz del Sur'!N591</f>
        <v>1</v>
      </c>
      <c r="Y643" s="135">
        <f t="shared" si="136"/>
        <v>0.8</v>
      </c>
    </row>
    <row r="644" spans="1:25" x14ac:dyDescent="0.25">
      <c r="A644" s="97">
        <f>'INFO Luz del Sur'!A592</f>
        <v>586</v>
      </c>
      <c r="B644" s="98" t="s">
        <v>8151</v>
      </c>
      <c r="C644" s="131" t="str">
        <f>'INFO Luz del Sur'!K592</f>
        <v>Poste</v>
      </c>
      <c r="D644" s="120" t="str">
        <f>'INFO Luz del Sur'!L592</f>
        <v>Concreto</v>
      </c>
      <c r="E644" s="131">
        <f>'INFO Luz del Sur'!J592</f>
        <v>14</v>
      </c>
      <c r="F644" s="131" t="str">
        <f>'INFO Luz del Sur'!H592</f>
        <v>22.9 KV</v>
      </c>
      <c r="G644" s="148" t="str">
        <f t="shared" si="134"/>
        <v>MT/AT</v>
      </c>
      <c r="H644" s="120" t="str">
        <f>'INFO Luz del Sur'!D592</f>
        <v>Lurigancho</v>
      </c>
      <c r="I644" s="120" t="str">
        <f>'INFO Luz del Sur'!C592</f>
        <v>Lima</v>
      </c>
      <c r="J644" s="120" t="str">
        <f>'INFO Luz del Sur'!B592</f>
        <v>Lima</v>
      </c>
      <c r="K644" s="120">
        <f>'INFO Luz del Sur'!E592</f>
        <v>0</v>
      </c>
      <c r="L644" s="132" t="str">
        <f>'INFO Luz del Sur'!M592</f>
        <v>PPC24</v>
      </c>
      <c r="M644" s="120" t="str">
        <f>INDEX(RESUMEN!$D$17:$D$5475, MATCH(L644,RESUMEN!$C$17:$C$5475,0))</f>
        <v>POSTE DE CONCRETO ARMADO DE 15/400/150/375</v>
      </c>
      <c r="N644" s="95">
        <f>INDEX(RESUMEN!$G$17:$G$5475, MATCH(L644,RESUMEN!$C$17:$C$5475,0))</f>
        <v>476.76</v>
      </c>
      <c r="O644" s="133">
        <f t="shared" si="135"/>
        <v>0.84299999999999997</v>
      </c>
      <c r="P644" s="134">
        <f t="shared" si="127"/>
        <v>878.66867999999999</v>
      </c>
      <c r="Q644" s="87">
        <v>0</v>
      </c>
      <c r="R644" s="133">
        <f t="shared" si="128"/>
        <v>0.13400000000000001</v>
      </c>
      <c r="S644" s="88">
        <f t="shared" si="129"/>
        <v>9.8118002600000001</v>
      </c>
      <c r="T644" s="132">
        <f t="shared" si="130"/>
        <v>0.183</v>
      </c>
      <c r="U644" s="135">
        <f t="shared" si="131"/>
        <v>1.7955594475800001</v>
      </c>
      <c r="V644" s="88">
        <f t="shared" si="132"/>
        <v>0.60419904645994038</v>
      </c>
      <c r="W644" s="182">
        <f t="shared" si="133"/>
        <v>0.6</v>
      </c>
      <c r="X644" s="133">
        <f>'INFO Luz del Sur'!N592</f>
        <v>1</v>
      </c>
      <c r="Y644" s="135">
        <f t="shared" si="136"/>
        <v>0.6</v>
      </c>
    </row>
    <row r="645" spans="1:25" x14ac:dyDescent="0.25">
      <c r="A645" s="97">
        <f>'INFO Luz del Sur'!A593</f>
        <v>587</v>
      </c>
      <c r="B645" s="98" t="s">
        <v>8151</v>
      </c>
      <c r="C645" s="131" t="str">
        <f>'INFO Luz del Sur'!K593</f>
        <v>Poste</v>
      </c>
      <c r="D645" s="120" t="str">
        <f>'INFO Luz del Sur'!L593</f>
        <v>Concreto</v>
      </c>
      <c r="E645" s="131">
        <f>'INFO Luz del Sur'!J593</f>
        <v>14</v>
      </c>
      <c r="F645" s="131" t="str">
        <f>'INFO Luz del Sur'!H593</f>
        <v>22.9 KV</v>
      </c>
      <c r="G645" s="148" t="str">
        <f t="shared" si="134"/>
        <v>MT/AT</v>
      </c>
      <c r="H645" s="120" t="str">
        <f>'INFO Luz del Sur'!D593</f>
        <v>Lurigancho</v>
      </c>
      <c r="I645" s="120" t="str">
        <f>'INFO Luz del Sur'!C593</f>
        <v>Lima</v>
      </c>
      <c r="J645" s="120" t="str">
        <f>'INFO Luz del Sur'!B593</f>
        <v>Lima</v>
      </c>
      <c r="K645" s="120">
        <f>'INFO Luz del Sur'!E593</f>
        <v>0</v>
      </c>
      <c r="L645" s="132" t="str">
        <f>'INFO Luz del Sur'!M593</f>
        <v>PPC24</v>
      </c>
      <c r="M645" s="120" t="str">
        <f>INDEX(RESUMEN!$D$17:$D$5475, MATCH(L645,RESUMEN!$C$17:$C$5475,0))</f>
        <v>POSTE DE CONCRETO ARMADO DE 15/400/150/375</v>
      </c>
      <c r="N645" s="95">
        <f>INDEX(RESUMEN!$G$17:$G$5475, MATCH(L645,RESUMEN!$C$17:$C$5475,0))</f>
        <v>476.76</v>
      </c>
      <c r="O645" s="133">
        <f t="shared" si="135"/>
        <v>0.84299999999999997</v>
      </c>
      <c r="P645" s="134">
        <f t="shared" si="127"/>
        <v>878.66867999999999</v>
      </c>
      <c r="Q645" s="87">
        <v>0</v>
      </c>
      <c r="R645" s="133">
        <f t="shared" si="128"/>
        <v>0.13400000000000001</v>
      </c>
      <c r="S645" s="88">
        <f t="shared" si="129"/>
        <v>9.8118002600000001</v>
      </c>
      <c r="T645" s="132">
        <f t="shared" si="130"/>
        <v>0.183</v>
      </c>
      <c r="U645" s="135">
        <f t="shared" si="131"/>
        <v>1.7955594475800001</v>
      </c>
      <c r="V645" s="88">
        <f t="shared" si="132"/>
        <v>0.60419904645994038</v>
      </c>
      <c r="W645" s="182">
        <f t="shared" si="133"/>
        <v>0.6</v>
      </c>
      <c r="X645" s="133">
        <f>'INFO Luz del Sur'!N593</f>
        <v>1</v>
      </c>
      <c r="Y645" s="135">
        <f t="shared" si="136"/>
        <v>0.6</v>
      </c>
    </row>
    <row r="646" spans="1:25" x14ac:dyDescent="0.25">
      <c r="A646" s="97">
        <f>'INFO Luz del Sur'!A594</f>
        <v>588</v>
      </c>
      <c r="B646" s="98" t="s">
        <v>8151</v>
      </c>
      <c r="C646" s="131" t="str">
        <f>'INFO Luz del Sur'!K594</f>
        <v>Poste</v>
      </c>
      <c r="D646" s="120" t="str">
        <f>'INFO Luz del Sur'!L594</f>
        <v>Concreto</v>
      </c>
      <c r="E646" s="131">
        <f>'INFO Luz del Sur'!J594</f>
        <v>16</v>
      </c>
      <c r="F646" s="131" t="str">
        <f>'INFO Luz del Sur'!H594</f>
        <v>22.9 KV</v>
      </c>
      <c r="G646" s="148" t="str">
        <f t="shared" si="134"/>
        <v>MT/AT</v>
      </c>
      <c r="H646" s="120" t="str">
        <f>'INFO Luz del Sur'!D594</f>
        <v>Lurigancho</v>
      </c>
      <c r="I646" s="120" t="str">
        <f>'INFO Luz del Sur'!C594</f>
        <v>Lima</v>
      </c>
      <c r="J646" s="120" t="str">
        <f>'INFO Luz del Sur'!B594</f>
        <v>Lima</v>
      </c>
      <c r="K646" s="120">
        <f>'INFO Luz del Sur'!E594</f>
        <v>0</v>
      </c>
      <c r="L646" s="132" t="str">
        <f>'INFO Luz del Sur'!M594</f>
        <v>PPC28</v>
      </c>
      <c r="M646" s="120" t="str">
        <f>INDEX(RESUMEN!$D$17:$D$5475, MATCH(L646,RESUMEN!$C$17:$C$5475,0))</f>
        <v>POSTE DE CONCRETO ARMADO DE 17/400/165/420</v>
      </c>
      <c r="N646" s="95">
        <f>INDEX(RESUMEN!$G$17:$G$5475, MATCH(L646,RESUMEN!$C$17:$C$5475,0))</f>
        <v>607.52</v>
      </c>
      <c r="O646" s="133">
        <f t="shared" si="135"/>
        <v>0.84299999999999997</v>
      </c>
      <c r="P646" s="134">
        <f t="shared" si="127"/>
        <v>1119.6593599999999</v>
      </c>
      <c r="Q646" s="87">
        <v>0</v>
      </c>
      <c r="R646" s="133">
        <f t="shared" si="128"/>
        <v>0.13400000000000001</v>
      </c>
      <c r="S646" s="88">
        <f t="shared" si="129"/>
        <v>12.502862853333333</v>
      </c>
      <c r="T646" s="132">
        <f t="shared" si="130"/>
        <v>0.183</v>
      </c>
      <c r="U646" s="135">
        <f t="shared" si="131"/>
        <v>2.28802390216</v>
      </c>
      <c r="V646" s="88">
        <f t="shared" si="132"/>
        <v>0.7699114957323242</v>
      </c>
      <c r="W646" s="182">
        <f t="shared" si="133"/>
        <v>0.8</v>
      </c>
      <c r="X646" s="133">
        <f>'INFO Luz del Sur'!N594</f>
        <v>1</v>
      </c>
      <c r="Y646" s="135">
        <f t="shared" si="136"/>
        <v>0.8</v>
      </c>
    </row>
    <row r="647" spans="1:25" x14ac:dyDescent="0.25">
      <c r="A647" s="97">
        <f>'INFO Luz del Sur'!A595</f>
        <v>589</v>
      </c>
      <c r="B647" s="98" t="s">
        <v>8151</v>
      </c>
      <c r="C647" s="131" t="str">
        <f>'INFO Luz del Sur'!K595</f>
        <v>Poste</v>
      </c>
      <c r="D647" s="120" t="str">
        <f>'INFO Luz del Sur'!L595</f>
        <v>Concreto</v>
      </c>
      <c r="E647" s="131">
        <f>'INFO Luz del Sur'!J595</f>
        <v>16</v>
      </c>
      <c r="F647" s="131" t="str">
        <f>'INFO Luz del Sur'!H595</f>
        <v>22.9 KV</v>
      </c>
      <c r="G647" s="148" t="str">
        <f t="shared" si="134"/>
        <v>MT/AT</v>
      </c>
      <c r="H647" s="120" t="str">
        <f>'INFO Luz del Sur'!D595</f>
        <v>Lurigancho</v>
      </c>
      <c r="I647" s="120" t="str">
        <f>'INFO Luz del Sur'!C595</f>
        <v>Lima</v>
      </c>
      <c r="J647" s="120" t="str">
        <f>'INFO Luz del Sur'!B595</f>
        <v>Lima</v>
      </c>
      <c r="K647" s="120">
        <f>'INFO Luz del Sur'!E595</f>
        <v>0</v>
      </c>
      <c r="L647" s="132" t="str">
        <f>'INFO Luz del Sur'!M595</f>
        <v>PPC28</v>
      </c>
      <c r="M647" s="120" t="str">
        <f>INDEX(RESUMEN!$D$17:$D$5475, MATCH(L647,RESUMEN!$C$17:$C$5475,0))</f>
        <v>POSTE DE CONCRETO ARMADO DE 17/400/165/420</v>
      </c>
      <c r="N647" s="95">
        <f>INDEX(RESUMEN!$G$17:$G$5475, MATCH(L647,RESUMEN!$C$17:$C$5475,0))</f>
        <v>607.52</v>
      </c>
      <c r="O647" s="133">
        <f t="shared" si="135"/>
        <v>0.84299999999999997</v>
      </c>
      <c r="P647" s="134">
        <f t="shared" si="127"/>
        <v>1119.6593599999999</v>
      </c>
      <c r="Q647" s="87">
        <v>0</v>
      </c>
      <c r="R647" s="133">
        <f t="shared" si="128"/>
        <v>0.13400000000000001</v>
      </c>
      <c r="S647" s="88">
        <f t="shared" si="129"/>
        <v>12.502862853333333</v>
      </c>
      <c r="T647" s="132">
        <f t="shared" si="130"/>
        <v>0.183</v>
      </c>
      <c r="U647" s="135">
        <f t="shared" si="131"/>
        <v>2.28802390216</v>
      </c>
      <c r="V647" s="88">
        <f t="shared" si="132"/>
        <v>0.7699114957323242</v>
      </c>
      <c r="W647" s="182">
        <f t="shared" si="133"/>
        <v>0.8</v>
      </c>
      <c r="X647" s="133">
        <f>'INFO Luz del Sur'!N595</f>
        <v>1</v>
      </c>
      <c r="Y647" s="135">
        <f t="shared" si="136"/>
        <v>0.8</v>
      </c>
    </row>
    <row r="648" spans="1:25" x14ac:dyDescent="0.25">
      <c r="A648" s="97">
        <f>'INFO Luz del Sur'!A596</f>
        <v>590</v>
      </c>
      <c r="B648" s="98" t="s">
        <v>8151</v>
      </c>
      <c r="C648" s="131" t="str">
        <f>'INFO Luz del Sur'!K596</f>
        <v>Poste</v>
      </c>
      <c r="D648" s="120" t="str">
        <f>'INFO Luz del Sur'!L596</f>
        <v>Concreto</v>
      </c>
      <c r="E648" s="131">
        <f>'INFO Luz del Sur'!J596</f>
        <v>16</v>
      </c>
      <c r="F648" s="131" t="str">
        <f>'INFO Luz del Sur'!H596</f>
        <v>22.9 KV</v>
      </c>
      <c r="G648" s="148" t="str">
        <f t="shared" si="134"/>
        <v>MT/AT</v>
      </c>
      <c r="H648" s="120" t="str">
        <f>'INFO Luz del Sur'!D596</f>
        <v>Lurigancho</v>
      </c>
      <c r="I648" s="120" t="str">
        <f>'INFO Luz del Sur'!C596</f>
        <v>Lima</v>
      </c>
      <c r="J648" s="120" t="str">
        <f>'INFO Luz del Sur'!B596</f>
        <v>Lima</v>
      </c>
      <c r="K648" s="120">
        <f>'INFO Luz del Sur'!E596</f>
        <v>0</v>
      </c>
      <c r="L648" s="132" t="str">
        <f>'INFO Luz del Sur'!M596</f>
        <v>PPC28</v>
      </c>
      <c r="M648" s="120" t="str">
        <f>INDEX(RESUMEN!$D$17:$D$5475, MATCH(L648,RESUMEN!$C$17:$C$5475,0))</f>
        <v>POSTE DE CONCRETO ARMADO DE 17/400/165/420</v>
      </c>
      <c r="N648" s="95">
        <f>INDEX(RESUMEN!$G$17:$G$5475, MATCH(L648,RESUMEN!$C$17:$C$5475,0))</f>
        <v>607.52</v>
      </c>
      <c r="O648" s="133">
        <f t="shared" si="135"/>
        <v>0.84299999999999997</v>
      </c>
      <c r="P648" s="134">
        <f t="shared" si="127"/>
        <v>1119.6593599999999</v>
      </c>
      <c r="Q648" s="87">
        <v>0</v>
      </c>
      <c r="R648" s="133">
        <f t="shared" si="128"/>
        <v>0.13400000000000001</v>
      </c>
      <c r="S648" s="88">
        <f t="shared" si="129"/>
        <v>12.502862853333333</v>
      </c>
      <c r="T648" s="132">
        <f t="shared" si="130"/>
        <v>0.183</v>
      </c>
      <c r="U648" s="135">
        <f t="shared" si="131"/>
        <v>2.28802390216</v>
      </c>
      <c r="V648" s="88">
        <f t="shared" si="132"/>
        <v>0.7699114957323242</v>
      </c>
      <c r="W648" s="182">
        <f t="shared" si="133"/>
        <v>0.8</v>
      </c>
      <c r="X648" s="133">
        <f>'INFO Luz del Sur'!N596</f>
        <v>1</v>
      </c>
      <c r="Y648" s="135">
        <f t="shared" si="136"/>
        <v>0.8</v>
      </c>
    </row>
    <row r="649" spans="1:25" x14ac:dyDescent="0.25">
      <c r="A649" s="97">
        <f>'INFO Luz del Sur'!A597</f>
        <v>591</v>
      </c>
      <c r="B649" s="98" t="s">
        <v>8151</v>
      </c>
      <c r="C649" s="131" t="str">
        <f>'INFO Luz del Sur'!K597</f>
        <v>Poste</v>
      </c>
      <c r="D649" s="120" t="str">
        <f>'INFO Luz del Sur'!L597</f>
        <v>Concreto</v>
      </c>
      <c r="E649" s="131">
        <f>'INFO Luz del Sur'!J597</f>
        <v>14</v>
      </c>
      <c r="F649" s="131" t="str">
        <f>'INFO Luz del Sur'!H597</f>
        <v>22.9 KV</v>
      </c>
      <c r="G649" s="148" t="str">
        <f t="shared" si="134"/>
        <v>MT/AT</v>
      </c>
      <c r="H649" s="120" t="str">
        <f>'INFO Luz del Sur'!D597</f>
        <v>Lurigancho</v>
      </c>
      <c r="I649" s="120" t="str">
        <f>'INFO Luz del Sur'!C597</f>
        <v>Lima</v>
      </c>
      <c r="J649" s="120" t="str">
        <f>'INFO Luz del Sur'!B597</f>
        <v>Lima</v>
      </c>
      <c r="K649" s="120">
        <f>'INFO Luz del Sur'!E597</f>
        <v>0</v>
      </c>
      <c r="L649" s="132" t="str">
        <f>'INFO Luz del Sur'!M597</f>
        <v>PPC24</v>
      </c>
      <c r="M649" s="120" t="str">
        <f>INDEX(RESUMEN!$D$17:$D$5475, MATCH(L649,RESUMEN!$C$17:$C$5475,0))</f>
        <v>POSTE DE CONCRETO ARMADO DE 15/400/150/375</v>
      </c>
      <c r="N649" s="95">
        <f>INDEX(RESUMEN!$G$17:$G$5475, MATCH(L649,RESUMEN!$C$17:$C$5475,0))</f>
        <v>476.76</v>
      </c>
      <c r="O649" s="133">
        <f t="shared" si="135"/>
        <v>0.84299999999999997</v>
      </c>
      <c r="P649" s="134">
        <f t="shared" si="127"/>
        <v>878.66867999999999</v>
      </c>
      <c r="Q649" s="87">
        <v>0</v>
      </c>
      <c r="R649" s="133">
        <f t="shared" si="128"/>
        <v>0.13400000000000001</v>
      </c>
      <c r="S649" s="88">
        <f t="shared" si="129"/>
        <v>9.8118002600000001</v>
      </c>
      <c r="T649" s="132">
        <f t="shared" si="130"/>
        <v>0.183</v>
      </c>
      <c r="U649" s="135">
        <f t="shared" si="131"/>
        <v>1.7955594475800001</v>
      </c>
      <c r="V649" s="88">
        <f t="shared" si="132"/>
        <v>0.60419904645994038</v>
      </c>
      <c r="W649" s="182">
        <f t="shared" si="133"/>
        <v>0.6</v>
      </c>
      <c r="X649" s="133">
        <f>'INFO Luz del Sur'!N597</f>
        <v>1</v>
      </c>
      <c r="Y649" s="135">
        <f t="shared" si="136"/>
        <v>0.6</v>
      </c>
    </row>
    <row r="650" spans="1:25" x14ac:dyDescent="0.25">
      <c r="A650" s="97">
        <f>'INFO Luz del Sur'!A598</f>
        <v>592</v>
      </c>
      <c r="B650" s="98" t="s">
        <v>8151</v>
      </c>
      <c r="C650" s="131" t="str">
        <f>'INFO Luz del Sur'!K598</f>
        <v>Poste Auxiliar</v>
      </c>
      <c r="D650" s="120" t="str">
        <f>'INFO Luz del Sur'!L598</f>
        <v>Concreto</v>
      </c>
      <c r="E650" s="131">
        <f>'INFO Luz del Sur'!J598</f>
        <v>14</v>
      </c>
      <c r="F650" s="131" t="str">
        <f>'INFO Luz del Sur'!H598</f>
        <v>22.9 KV</v>
      </c>
      <c r="G650" s="148" t="str">
        <f t="shared" si="134"/>
        <v>MT/AT</v>
      </c>
      <c r="H650" s="120" t="str">
        <f>'INFO Luz del Sur'!D598</f>
        <v>Lurigancho</v>
      </c>
      <c r="I650" s="120" t="str">
        <f>'INFO Luz del Sur'!C598</f>
        <v>Lima</v>
      </c>
      <c r="J650" s="120" t="str">
        <f>'INFO Luz del Sur'!B598</f>
        <v>Lima</v>
      </c>
      <c r="K650" s="120">
        <f>'INFO Luz del Sur'!E598</f>
        <v>0</v>
      </c>
      <c r="L650" s="132" t="str">
        <f>'INFO Luz del Sur'!M598</f>
        <v>PPC22</v>
      </c>
      <c r="M650" s="120" t="str">
        <f>INDEX(RESUMEN!$D$17:$D$5475, MATCH(L650,RESUMEN!$C$17:$C$5475,0))</f>
        <v>POSTE DE CONCRETO ARMADO DE 15/200/135/360</v>
      </c>
      <c r="N650" s="95">
        <f>INDEX(RESUMEN!$G$17:$G$5475, MATCH(L650,RESUMEN!$C$17:$C$5475,0))</f>
        <v>306.98</v>
      </c>
      <c r="O650" s="133">
        <f t="shared" si="135"/>
        <v>0.84299999999999997</v>
      </c>
      <c r="P650" s="134">
        <f t="shared" ref="P650:P713" si="137">N650*(O650+1)</f>
        <v>565.76414</v>
      </c>
      <c r="Q650" s="87">
        <v>0</v>
      </c>
      <c r="R650" s="133">
        <f t="shared" si="128"/>
        <v>0.13400000000000001</v>
      </c>
      <c r="S650" s="88">
        <f t="shared" si="129"/>
        <v>6.3176995633333339</v>
      </c>
      <c r="T650" s="132">
        <f t="shared" si="130"/>
        <v>0.183</v>
      </c>
      <c r="U650" s="135">
        <f t="shared" si="131"/>
        <v>1.1561390200900001</v>
      </c>
      <c r="V650" s="88">
        <f t="shared" si="132"/>
        <v>0.38903646128507524</v>
      </c>
      <c r="W650" s="182">
        <f t="shared" si="133"/>
        <v>0.4</v>
      </c>
      <c r="X650" s="133">
        <f>'INFO Luz del Sur'!N598</f>
        <v>1</v>
      </c>
      <c r="Y650" s="135">
        <f t="shared" si="136"/>
        <v>0.4</v>
      </c>
    </row>
    <row r="651" spans="1:25" x14ac:dyDescent="0.25">
      <c r="A651" s="97">
        <f>'INFO Luz del Sur'!A599</f>
        <v>593</v>
      </c>
      <c r="B651" s="98" t="s">
        <v>8151</v>
      </c>
      <c r="C651" s="131" t="str">
        <f>'INFO Luz del Sur'!K599</f>
        <v>Poste</v>
      </c>
      <c r="D651" s="120" t="str">
        <f>'INFO Luz del Sur'!L599</f>
        <v>Concreto</v>
      </c>
      <c r="E651" s="131">
        <f>'INFO Luz del Sur'!J599</f>
        <v>13</v>
      </c>
      <c r="F651" s="131" t="str">
        <f>'INFO Luz del Sur'!H599</f>
        <v>22.9 KV</v>
      </c>
      <c r="G651" s="148" t="str">
        <f t="shared" si="134"/>
        <v>MT/AT</v>
      </c>
      <c r="H651" s="120" t="str">
        <f>'INFO Luz del Sur'!D599</f>
        <v>Lurigancho</v>
      </c>
      <c r="I651" s="120" t="str">
        <f>'INFO Luz del Sur'!C599</f>
        <v>Lima</v>
      </c>
      <c r="J651" s="120" t="str">
        <f>'INFO Luz del Sur'!B599</f>
        <v>Lima</v>
      </c>
      <c r="K651" s="120">
        <f>'INFO Luz del Sur'!E599</f>
        <v>0</v>
      </c>
      <c r="L651" s="132" t="str">
        <f>'INFO Luz del Sur'!M599</f>
        <v>PPC20</v>
      </c>
      <c r="M651" s="120" t="str">
        <f>INDEX(RESUMEN!$D$17:$D$5475, MATCH(L651,RESUMEN!$C$17:$C$5475,0))</f>
        <v>POSTE DE CONCRETO ARMADO DE 13/400/150/345</v>
      </c>
      <c r="N651" s="95">
        <f>INDEX(RESUMEN!$G$17:$G$5475, MATCH(L651,RESUMEN!$C$17:$C$5475,0))</f>
        <v>364.69</v>
      </c>
      <c r="O651" s="133">
        <f t="shared" si="135"/>
        <v>0.84299999999999997</v>
      </c>
      <c r="P651" s="134">
        <f t="shared" si="137"/>
        <v>672.12366999999995</v>
      </c>
      <c r="Q651" s="87">
        <v>0</v>
      </c>
      <c r="R651" s="133">
        <f t="shared" ref="R651:R714" si="138">IF(G651="BT", ($R$2), ($R$3))</f>
        <v>0.13400000000000001</v>
      </c>
      <c r="S651" s="88">
        <f t="shared" ref="S651:S714" si="139">(P651*R651)/12</f>
        <v>7.5053809816666659</v>
      </c>
      <c r="T651" s="132">
        <f t="shared" ref="T651:T714" si="140">IF(G651="BT", ($T$2), ($T$3))</f>
        <v>0.183</v>
      </c>
      <c r="U651" s="135">
        <f t="shared" ref="U651:U714" si="141">S651*T651</f>
        <v>1.3734847196449997</v>
      </c>
      <c r="V651" s="88">
        <f t="shared" ref="V651:V714" si="142">(U651*(1/3)*(1+$X$2))+Q651</f>
        <v>0.46217247724950827</v>
      </c>
      <c r="W651" s="182">
        <f t="shared" ref="W651:W714" si="143">ROUND(V651,1)</f>
        <v>0.5</v>
      </c>
      <c r="X651" s="133">
        <f>'INFO Luz del Sur'!N599</f>
        <v>1</v>
      </c>
      <c r="Y651" s="135">
        <f t="shared" si="136"/>
        <v>0.5</v>
      </c>
    </row>
    <row r="652" spans="1:25" x14ac:dyDescent="0.25">
      <c r="A652" s="97">
        <f>'INFO Luz del Sur'!A600</f>
        <v>594</v>
      </c>
      <c r="B652" s="98" t="s">
        <v>8151</v>
      </c>
      <c r="C652" s="131" t="str">
        <f>'INFO Luz del Sur'!K600</f>
        <v>Poste</v>
      </c>
      <c r="D652" s="120" t="str">
        <f>'INFO Luz del Sur'!L600</f>
        <v>Concreto</v>
      </c>
      <c r="E652" s="131">
        <f>'INFO Luz del Sur'!J600</f>
        <v>13</v>
      </c>
      <c r="F652" s="131" t="str">
        <f>'INFO Luz del Sur'!H600</f>
        <v>22.9 KV</v>
      </c>
      <c r="G652" s="148" t="str">
        <f t="shared" si="134"/>
        <v>MT/AT</v>
      </c>
      <c r="H652" s="120" t="str">
        <f>'INFO Luz del Sur'!D600</f>
        <v>Lurigancho</v>
      </c>
      <c r="I652" s="120" t="str">
        <f>'INFO Luz del Sur'!C600</f>
        <v>Lima</v>
      </c>
      <c r="J652" s="120" t="str">
        <f>'INFO Luz del Sur'!B600</f>
        <v>Lima</v>
      </c>
      <c r="K652" s="120">
        <f>'INFO Luz del Sur'!E600</f>
        <v>0</v>
      </c>
      <c r="L652" s="132" t="str">
        <f>'INFO Luz del Sur'!M600</f>
        <v>PPC20</v>
      </c>
      <c r="M652" s="120" t="str">
        <f>INDEX(RESUMEN!$D$17:$D$5475, MATCH(L652,RESUMEN!$C$17:$C$5475,0))</f>
        <v>POSTE DE CONCRETO ARMADO DE 13/400/150/345</v>
      </c>
      <c r="N652" s="95">
        <f>INDEX(RESUMEN!$G$17:$G$5475, MATCH(L652,RESUMEN!$C$17:$C$5475,0))</f>
        <v>364.69</v>
      </c>
      <c r="O652" s="133">
        <f t="shared" si="135"/>
        <v>0.84299999999999997</v>
      </c>
      <c r="P652" s="134">
        <f t="shared" si="137"/>
        <v>672.12366999999995</v>
      </c>
      <c r="Q652" s="87">
        <v>0</v>
      </c>
      <c r="R652" s="133">
        <f t="shared" si="138"/>
        <v>0.13400000000000001</v>
      </c>
      <c r="S652" s="88">
        <f t="shared" si="139"/>
        <v>7.5053809816666659</v>
      </c>
      <c r="T652" s="132">
        <f t="shared" si="140"/>
        <v>0.183</v>
      </c>
      <c r="U652" s="135">
        <f t="shared" si="141"/>
        <v>1.3734847196449997</v>
      </c>
      <c r="V652" s="88">
        <f t="shared" si="142"/>
        <v>0.46217247724950827</v>
      </c>
      <c r="W652" s="182">
        <f t="shared" si="143"/>
        <v>0.5</v>
      </c>
      <c r="X652" s="133">
        <f>'INFO Luz del Sur'!N600</f>
        <v>1</v>
      </c>
      <c r="Y652" s="135">
        <f t="shared" si="136"/>
        <v>0.5</v>
      </c>
    </row>
    <row r="653" spans="1:25" x14ac:dyDescent="0.25">
      <c r="A653" s="97">
        <f>'INFO Luz del Sur'!A601</f>
        <v>595</v>
      </c>
      <c r="B653" s="98" t="s">
        <v>8151</v>
      </c>
      <c r="C653" s="131" t="str">
        <f>'INFO Luz del Sur'!K601</f>
        <v>Poste</v>
      </c>
      <c r="D653" s="120" t="str">
        <f>'INFO Luz del Sur'!L601</f>
        <v>Concreto</v>
      </c>
      <c r="E653" s="131">
        <f>'INFO Luz del Sur'!J601</f>
        <v>13</v>
      </c>
      <c r="F653" s="131" t="str">
        <f>'INFO Luz del Sur'!H601</f>
        <v>22.9 KV</v>
      </c>
      <c r="G653" s="148" t="str">
        <f t="shared" si="134"/>
        <v>MT/AT</v>
      </c>
      <c r="H653" s="120" t="str">
        <f>'INFO Luz del Sur'!D601</f>
        <v>Lurigancho</v>
      </c>
      <c r="I653" s="120" t="str">
        <f>'INFO Luz del Sur'!C601</f>
        <v>Lima</v>
      </c>
      <c r="J653" s="120" t="str">
        <f>'INFO Luz del Sur'!B601</f>
        <v>Lima</v>
      </c>
      <c r="K653" s="120">
        <f>'INFO Luz del Sur'!E601</f>
        <v>0</v>
      </c>
      <c r="L653" s="132" t="str">
        <f>'INFO Luz del Sur'!M601</f>
        <v>PPC20</v>
      </c>
      <c r="M653" s="120" t="str">
        <f>INDEX(RESUMEN!$D$17:$D$5475, MATCH(L653,RESUMEN!$C$17:$C$5475,0))</f>
        <v>POSTE DE CONCRETO ARMADO DE 13/400/150/345</v>
      </c>
      <c r="N653" s="95">
        <f>INDEX(RESUMEN!$G$17:$G$5475, MATCH(L653,RESUMEN!$C$17:$C$5475,0))</f>
        <v>364.69</v>
      </c>
      <c r="O653" s="133">
        <f t="shared" si="135"/>
        <v>0.84299999999999997</v>
      </c>
      <c r="P653" s="134">
        <f t="shared" si="137"/>
        <v>672.12366999999995</v>
      </c>
      <c r="Q653" s="87">
        <v>0</v>
      </c>
      <c r="R653" s="133">
        <f t="shared" si="138"/>
        <v>0.13400000000000001</v>
      </c>
      <c r="S653" s="88">
        <f t="shared" si="139"/>
        <v>7.5053809816666659</v>
      </c>
      <c r="T653" s="132">
        <f t="shared" si="140"/>
        <v>0.183</v>
      </c>
      <c r="U653" s="135">
        <f t="shared" si="141"/>
        <v>1.3734847196449997</v>
      </c>
      <c r="V653" s="88">
        <f t="shared" si="142"/>
        <v>0.46217247724950827</v>
      </c>
      <c r="W653" s="182">
        <f t="shared" si="143"/>
        <v>0.5</v>
      </c>
      <c r="X653" s="133">
        <f>'INFO Luz del Sur'!N601</f>
        <v>1</v>
      </c>
      <c r="Y653" s="135">
        <f t="shared" si="136"/>
        <v>0.5</v>
      </c>
    </row>
    <row r="654" spans="1:25" x14ac:dyDescent="0.25">
      <c r="A654" s="97">
        <f>'INFO Luz del Sur'!A602</f>
        <v>596</v>
      </c>
      <c r="B654" s="98" t="s">
        <v>8151</v>
      </c>
      <c r="C654" s="131" t="str">
        <f>'INFO Luz del Sur'!K602</f>
        <v>Poste</v>
      </c>
      <c r="D654" s="120" t="str">
        <f>'INFO Luz del Sur'!L602</f>
        <v>Concreto</v>
      </c>
      <c r="E654" s="131">
        <f>'INFO Luz del Sur'!J602</f>
        <v>13</v>
      </c>
      <c r="F654" s="131" t="str">
        <f>'INFO Luz del Sur'!H602</f>
        <v>22.9 KV</v>
      </c>
      <c r="G654" s="148" t="str">
        <f t="shared" si="134"/>
        <v>MT/AT</v>
      </c>
      <c r="H654" s="120" t="str">
        <f>'INFO Luz del Sur'!D602</f>
        <v>Lurigancho</v>
      </c>
      <c r="I654" s="120" t="str">
        <f>'INFO Luz del Sur'!C602</f>
        <v>Lima</v>
      </c>
      <c r="J654" s="120" t="str">
        <f>'INFO Luz del Sur'!B602</f>
        <v>Lima</v>
      </c>
      <c r="K654" s="120">
        <f>'INFO Luz del Sur'!E602</f>
        <v>0</v>
      </c>
      <c r="L654" s="132" t="str">
        <f>'INFO Luz del Sur'!M602</f>
        <v>PPC20</v>
      </c>
      <c r="M654" s="120" t="str">
        <f>INDEX(RESUMEN!$D$17:$D$5475, MATCH(L654,RESUMEN!$C$17:$C$5475,0))</f>
        <v>POSTE DE CONCRETO ARMADO DE 13/400/150/345</v>
      </c>
      <c r="N654" s="95">
        <f>INDEX(RESUMEN!$G$17:$G$5475, MATCH(L654,RESUMEN!$C$17:$C$5475,0))</f>
        <v>364.69</v>
      </c>
      <c r="O654" s="133">
        <f t="shared" si="135"/>
        <v>0.84299999999999997</v>
      </c>
      <c r="P654" s="134">
        <f t="shared" si="137"/>
        <v>672.12366999999995</v>
      </c>
      <c r="Q654" s="87">
        <v>0</v>
      </c>
      <c r="R654" s="133">
        <f t="shared" si="138"/>
        <v>0.13400000000000001</v>
      </c>
      <c r="S654" s="88">
        <f t="shared" si="139"/>
        <v>7.5053809816666659</v>
      </c>
      <c r="T654" s="132">
        <f t="shared" si="140"/>
        <v>0.183</v>
      </c>
      <c r="U654" s="135">
        <f t="shared" si="141"/>
        <v>1.3734847196449997</v>
      </c>
      <c r="V654" s="88">
        <f t="shared" si="142"/>
        <v>0.46217247724950827</v>
      </c>
      <c r="W654" s="182">
        <f t="shared" si="143"/>
        <v>0.5</v>
      </c>
      <c r="X654" s="133">
        <f>'INFO Luz del Sur'!N602</f>
        <v>1</v>
      </c>
      <c r="Y654" s="135">
        <f t="shared" si="136"/>
        <v>0.5</v>
      </c>
    </row>
    <row r="655" spans="1:25" x14ac:dyDescent="0.25">
      <c r="A655" s="97">
        <f>'INFO Luz del Sur'!A603</f>
        <v>597</v>
      </c>
      <c r="B655" s="98" t="s">
        <v>8151</v>
      </c>
      <c r="C655" s="131" t="str">
        <f>'INFO Luz del Sur'!K603</f>
        <v>Poste</v>
      </c>
      <c r="D655" s="120" t="str">
        <f>'INFO Luz del Sur'!L603</f>
        <v>Concreto</v>
      </c>
      <c r="E655" s="131">
        <f>'INFO Luz del Sur'!J603</f>
        <v>13</v>
      </c>
      <c r="F655" s="131" t="str">
        <f>'INFO Luz del Sur'!H603</f>
        <v>22.9 KV</v>
      </c>
      <c r="G655" s="148" t="str">
        <f t="shared" si="134"/>
        <v>MT/AT</v>
      </c>
      <c r="H655" s="120" t="str">
        <f>'INFO Luz del Sur'!D603</f>
        <v>Lurigancho</v>
      </c>
      <c r="I655" s="120" t="str">
        <f>'INFO Luz del Sur'!C603</f>
        <v>Lima</v>
      </c>
      <c r="J655" s="120" t="str">
        <f>'INFO Luz del Sur'!B603</f>
        <v>Lima</v>
      </c>
      <c r="K655" s="120">
        <f>'INFO Luz del Sur'!E603</f>
        <v>0</v>
      </c>
      <c r="L655" s="132" t="str">
        <f>'INFO Luz del Sur'!M603</f>
        <v>PPC20</v>
      </c>
      <c r="M655" s="120" t="str">
        <f>INDEX(RESUMEN!$D$17:$D$5475, MATCH(L655,RESUMEN!$C$17:$C$5475,0))</f>
        <v>POSTE DE CONCRETO ARMADO DE 13/400/150/345</v>
      </c>
      <c r="N655" s="95">
        <f>INDEX(RESUMEN!$G$17:$G$5475, MATCH(L655,RESUMEN!$C$17:$C$5475,0))</f>
        <v>364.69</v>
      </c>
      <c r="O655" s="133">
        <f t="shared" si="135"/>
        <v>0.84299999999999997</v>
      </c>
      <c r="P655" s="134">
        <f t="shared" si="137"/>
        <v>672.12366999999995</v>
      </c>
      <c r="Q655" s="87">
        <v>0</v>
      </c>
      <c r="R655" s="133">
        <f t="shared" si="138"/>
        <v>0.13400000000000001</v>
      </c>
      <c r="S655" s="88">
        <f t="shared" si="139"/>
        <v>7.5053809816666659</v>
      </c>
      <c r="T655" s="132">
        <f t="shared" si="140"/>
        <v>0.183</v>
      </c>
      <c r="U655" s="135">
        <f t="shared" si="141"/>
        <v>1.3734847196449997</v>
      </c>
      <c r="V655" s="88">
        <f t="shared" si="142"/>
        <v>0.46217247724950827</v>
      </c>
      <c r="W655" s="182">
        <f t="shared" si="143"/>
        <v>0.5</v>
      </c>
      <c r="X655" s="133">
        <f>'INFO Luz del Sur'!N603</f>
        <v>1</v>
      </c>
      <c r="Y655" s="135">
        <f t="shared" si="136"/>
        <v>0.5</v>
      </c>
    </row>
    <row r="656" spans="1:25" x14ac:dyDescent="0.25">
      <c r="A656" s="97">
        <f>'INFO Luz del Sur'!A604</f>
        <v>598</v>
      </c>
      <c r="B656" s="98" t="s">
        <v>8151</v>
      </c>
      <c r="C656" s="131" t="str">
        <f>'INFO Luz del Sur'!K604</f>
        <v>Poste</v>
      </c>
      <c r="D656" s="120" t="str">
        <f>'INFO Luz del Sur'!L604</f>
        <v>Concreto</v>
      </c>
      <c r="E656" s="131">
        <f>'INFO Luz del Sur'!J604</f>
        <v>12</v>
      </c>
      <c r="F656" s="131" t="str">
        <f>'INFO Luz del Sur'!H604</f>
        <v>0.22 KV</v>
      </c>
      <c r="G656" s="148" t="str">
        <f t="shared" si="134"/>
        <v>BT</v>
      </c>
      <c r="H656" s="120" t="str">
        <f>'INFO Luz del Sur'!D604</f>
        <v>San Borja</v>
      </c>
      <c r="I656" s="120" t="str">
        <f>'INFO Luz del Sur'!C604</f>
        <v>Lima</v>
      </c>
      <c r="J656" s="120" t="str">
        <f>'INFO Luz del Sur'!B604</f>
        <v>Lima</v>
      </c>
      <c r="K656" s="120">
        <f>'INFO Luz del Sur'!E604</f>
        <v>0</v>
      </c>
      <c r="L656" s="132" t="str">
        <f>'INFO Luz del Sur'!M604</f>
        <v>PPC15</v>
      </c>
      <c r="M656" s="120" t="str">
        <f>INDEX(RESUMEN!$D$17:$D$5475, MATCH(L656,RESUMEN!$C$17:$C$5475,0))</f>
        <v>POSTE DE CONCRETO ARMADO DE 12/200/120/300</v>
      </c>
      <c r="N656" s="95">
        <f>INDEX(RESUMEN!$G$17:$G$5475, MATCH(L656,RESUMEN!$C$17:$C$5475,0))</f>
        <v>230.4</v>
      </c>
      <c r="O656" s="133">
        <f t="shared" si="135"/>
        <v>0.77</v>
      </c>
      <c r="P656" s="134">
        <f t="shared" si="137"/>
        <v>407.80799999999999</v>
      </c>
      <c r="Q656" s="87">
        <v>0</v>
      </c>
      <c r="R656" s="133">
        <f t="shared" si="138"/>
        <v>7.2000000000000008E-2</v>
      </c>
      <c r="S656" s="88">
        <f t="shared" si="139"/>
        <v>2.4468480000000001</v>
      </c>
      <c r="T656" s="132">
        <f t="shared" si="140"/>
        <v>0.2</v>
      </c>
      <c r="U656" s="135">
        <f t="shared" si="141"/>
        <v>0.48936960000000007</v>
      </c>
      <c r="V656" s="88">
        <f t="shared" si="142"/>
        <v>0.16467104226762661</v>
      </c>
      <c r="W656" s="182">
        <f t="shared" si="143"/>
        <v>0.2</v>
      </c>
      <c r="X656" s="133">
        <f>'INFO Luz del Sur'!N604</f>
        <v>1</v>
      </c>
      <c r="Y656" s="135">
        <f t="shared" si="136"/>
        <v>0.2</v>
      </c>
    </row>
    <row r="657" spans="1:25" x14ac:dyDescent="0.25">
      <c r="A657" s="97">
        <f>'INFO Luz del Sur'!A605</f>
        <v>599</v>
      </c>
      <c r="B657" s="98" t="s">
        <v>8151</v>
      </c>
      <c r="C657" s="131" t="str">
        <f>'INFO Luz del Sur'!K605</f>
        <v>Poste</v>
      </c>
      <c r="D657" s="120" t="str">
        <f>'INFO Luz del Sur'!L605</f>
        <v>Concreto</v>
      </c>
      <c r="E657" s="131">
        <f>'INFO Luz del Sur'!J605</f>
        <v>12</v>
      </c>
      <c r="F657" s="131" t="str">
        <f>'INFO Luz del Sur'!H605</f>
        <v>0.22 KV</v>
      </c>
      <c r="G657" s="148" t="str">
        <f t="shared" si="134"/>
        <v>BT</v>
      </c>
      <c r="H657" s="120" t="str">
        <f>'INFO Luz del Sur'!D605</f>
        <v>San Borja</v>
      </c>
      <c r="I657" s="120" t="str">
        <f>'INFO Luz del Sur'!C605</f>
        <v>Lima</v>
      </c>
      <c r="J657" s="120" t="str">
        <f>'INFO Luz del Sur'!B605</f>
        <v>Lima</v>
      </c>
      <c r="K657" s="120">
        <f>'INFO Luz del Sur'!E605</f>
        <v>0</v>
      </c>
      <c r="L657" s="132" t="str">
        <f>'INFO Luz del Sur'!M605</f>
        <v>PPC15</v>
      </c>
      <c r="M657" s="120" t="str">
        <f>INDEX(RESUMEN!$D$17:$D$5475, MATCH(L657,RESUMEN!$C$17:$C$5475,0))</f>
        <v>POSTE DE CONCRETO ARMADO DE 12/200/120/300</v>
      </c>
      <c r="N657" s="95">
        <f>INDEX(RESUMEN!$G$17:$G$5475, MATCH(L657,RESUMEN!$C$17:$C$5475,0))</f>
        <v>230.4</v>
      </c>
      <c r="O657" s="133">
        <f t="shared" si="135"/>
        <v>0.77</v>
      </c>
      <c r="P657" s="134">
        <f t="shared" si="137"/>
        <v>407.80799999999999</v>
      </c>
      <c r="Q657" s="87">
        <v>0</v>
      </c>
      <c r="R657" s="133">
        <f t="shared" si="138"/>
        <v>7.2000000000000008E-2</v>
      </c>
      <c r="S657" s="88">
        <f t="shared" si="139"/>
        <v>2.4468480000000001</v>
      </c>
      <c r="T657" s="132">
        <f t="shared" si="140"/>
        <v>0.2</v>
      </c>
      <c r="U657" s="135">
        <f t="shared" si="141"/>
        <v>0.48936960000000007</v>
      </c>
      <c r="V657" s="88">
        <f t="shared" si="142"/>
        <v>0.16467104226762661</v>
      </c>
      <c r="W657" s="182">
        <f t="shared" si="143"/>
        <v>0.2</v>
      </c>
      <c r="X657" s="133">
        <f>'INFO Luz del Sur'!N605</f>
        <v>1</v>
      </c>
      <c r="Y657" s="135">
        <f t="shared" si="136"/>
        <v>0.2</v>
      </c>
    </row>
    <row r="658" spans="1:25" x14ac:dyDescent="0.25">
      <c r="A658" s="97">
        <f>'INFO Luz del Sur'!A606</f>
        <v>600</v>
      </c>
      <c r="B658" s="98" t="s">
        <v>8151</v>
      </c>
      <c r="C658" s="131" t="str">
        <f>'INFO Luz del Sur'!K606</f>
        <v>Poste</v>
      </c>
      <c r="D658" s="120" t="str">
        <f>'INFO Luz del Sur'!L606</f>
        <v>Concreto</v>
      </c>
      <c r="E658" s="131">
        <f>'INFO Luz del Sur'!J606</f>
        <v>12</v>
      </c>
      <c r="F658" s="131" t="str">
        <f>'INFO Luz del Sur'!H606</f>
        <v>0.22 KV</v>
      </c>
      <c r="G658" s="148" t="str">
        <f t="shared" si="134"/>
        <v>BT</v>
      </c>
      <c r="H658" s="120" t="str">
        <f>'INFO Luz del Sur'!D606</f>
        <v>San Borja</v>
      </c>
      <c r="I658" s="120" t="str">
        <f>'INFO Luz del Sur'!C606</f>
        <v>Lima</v>
      </c>
      <c r="J658" s="120" t="str">
        <f>'INFO Luz del Sur'!B606</f>
        <v>Lima</v>
      </c>
      <c r="K658" s="120">
        <f>'INFO Luz del Sur'!E606</f>
        <v>0</v>
      </c>
      <c r="L658" s="132" t="str">
        <f>'INFO Luz del Sur'!M606</f>
        <v>PPC15</v>
      </c>
      <c r="M658" s="120" t="str">
        <f>INDEX(RESUMEN!$D$17:$D$5475, MATCH(L658,RESUMEN!$C$17:$C$5475,0))</f>
        <v>POSTE DE CONCRETO ARMADO DE 12/200/120/300</v>
      </c>
      <c r="N658" s="95">
        <f>INDEX(RESUMEN!$G$17:$G$5475, MATCH(L658,RESUMEN!$C$17:$C$5475,0))</f>
        <v>230.4</v>
      </c>
      <c r="O658" s="133">
        <f t="shared" si="135"/>
        <v>0.77</v>
      </c>
      <c r="P658" s="134">
        <f t="shared" si="137"/>
        <v>407.80799999999999</v>
      </c>
      <c r="Q658" s="87">
        <v>0</v>
      </c>
      <c r="R658" s="133">
        <f t="shared" si="138"/>
        <v>7.2000000000000008E-2</v>
      </c>
      <c r="S658" s="88">
        <f t="shared" si="139"/>
        <v>2.4468480000000001</v>
      </c>
      <c r="T658" s="132">
        <f t="shared" si="140"/>
        <v>0.2</v>
      </c>
      <c r="U658" s="135">
        <f t="shared" si="141"/>
        <v>0.48936960000000007</v>
      </c>
      <c r="V658" s="88">
        <f t="shared" si="142"/>
        <v>0.16467104226762661</v>
      </c>
      <c r="W658" s="182">
        <f t="shared" si="143"/>
        <v>0.2</v>
      </c>
      <c r="X658" s="133">
        <f>'INFO Luz del Sur'!N606</f>
        <v>1</v>
      </c>
      <c r="Y658" s="135">
        <f t="shared" si="136"/>
        <v>0.2</v>
      </c>
    </row>
    <row r="659" spans="1:25" x14ac:dyDescent="0.25">
      <c r="A659" s="97">
        <f>'INFO Luz del Sur'!A607</f>
        <v>601</v>
      </c>
      <c r="B659" s="98" t="s">
        <v>8151</v>
      </c>
      <c r="C659" s="131" t="str">
        <f>'INFO Luz del Sur'!K607</f>
        <v>Poste</v>
      </c>
      <c r="D659" s="120" t="str">
        <f>'INFO Luz del Sur'!L607</f>
        <v>Concreto</v>
      </c>
      <c r="E659" s="131">
        <f>'INFO Luz del Sur'!J607</f>
        <v>12</v>
      </c>
      <c r="F659" s="131" t="str">
        <f>'INFO Luz del Sur'!H607</f>
        <v>0.22 KV</v>
      </c>
      <c r="G659" s="148" t="str">
        <f t="shared" si="134"/>
        <v>BT</v>
      </c>
      <c r="H659" s="120" t="str">
        <f>'INFO Luz del Sur'!D607</f>
        <v>San Borja</v>
      </c>
      <c r="I659" s="120" t="str">
        <f>'INFO Luz del Sur'!C607</f>
        <v>Lima</v>
      </c>
      <c r="J659" s="120" t="str">
        <f>'INFO Luz del Sur'!B607</f>
        <v>Lima</v>
      </c>
      <c r="K659" s="120">
        <f>'INFO Luz del Sur'!E607</f>
        <v>0</v>
      </c>
      <c r="L659" s="132" t="str">
        <f>'INFO Luz del Sur'!M607</f>
        <v>PPC15</v>
      </c>
      <c r="M659" s="120" t="str">
        <f>INDEX(RESUMEN!$D$17:$D$5475, MATCH(L659,RESUMEN!$C$17:$C$5475,0))</f>
        <v>POSTE DE CONCRETO ARMADO DE 12/200/120/300</v>
      </c>
      <c r="N659" s="95">
        <f>INDEX(RESUMEN!$G$17:$G$5475, MATCH(L659,RESUMEN!$C$17:$C$5475,0))</f>
        <v>230.4</v>
      </c>
      <c r="O659" s="133">
        <f t="shared" si="135"/>
        <v>0.77</v>
      </c>
      <c r="P659" s="134">
        <f t="shared" si="137"/>
        <v>407.80799999999999</v>
      </c>
      <c r="Q659" s="87">
        <v>0</v>
      </c>
      <c r="R659" s="133">
        <f t="shared" si="138"/>
        <v>7.2000000000000008E-2</v>
      </c>
      <c r="S659" s="88">
        <f t="shared" si="139"/>
        <v>2.4468480000000001</v>
      </c>
      <c r="T659" s="132">
        <f t="shared" si="140"/>
        <v>0.2</v>
      </c>
      <c r="U659" s="135">
        <f t="shared" si="141"/>
        <v>0.48936960000000007</v>
      </c>
      <c r="V659" s="88">
        <f t="shared" si="142"/>
        <v>0.16467104226762661</v>
      </c>
      <c r="W659" s="182">
        <f t="shared" si="143"/>
        <v>0.2</v>
      </c>
      <c r="X659" s="133">
        <f>'INFO Luz del Sur'!N607</f>
        <v>1</v>
      </c>
      <c r="Y659" s="135">
        <f t="shared" si="136"/>
        <v>0.2</v>
      </c>
    </row>
    <row r="660" spans="1:25" x14ac:dyDescent="0.25">
      <c r="A660" s="97">
        <f>'INFO Luz del Sur'!A608</f>
        <v>602</v>
      </c>
      <c r="B660" s="98" t="s">
        <v>8151</v>
      </c>
      <c r="C660" s="131" t="str">
        <f>'INFO Luz del Sur'!K608</f>
        <v>Poste</v>
      </c>
      <c r="D660" s="120" t="str">
        <f>'INFO Luz del Sur'!L608</f>
        <v>Concreto</v>
      </c>
      <c r="E660" s="131">
        <f>'INFO Luz del Sur'!J608</f>
        <v>12</v>
      </c>
      <c r="F660" s="131" t="str">
        <f>'INFO Luz del Sur'!H608</f>
        <v>0.22 KV</v>
      </c>
      <c r="G660" s="148" t="str">
        <f t="shared" si="134"/>
        <v>BT</v>
      </c>
      <c r="H660" s="120" t="str">
        <f>'INFO Luz del Sur'!D608</f>
        <v>San Borja</v>
      </c>
      <c r="I660" s="120" t="str">
        <f>'INFO Luz del Sur'!C608</f>
        <v>Lima</v>
      </c>
      <c r="J660" s="120" t="str">
        <f>'INFO Luz del Sur'!B608</f>
        <v>Lima</v>
      </c>
      <c r="K660" s="120">
        <f>'INFO Luz del Sur'!E608</f>
        <v>0</v>
      </c>
      <c r="L660" s="132" t="str">
        <f>'INFO Luz del Sur'!M608</f>
        <v>PPC15</v>
      </c>
      <c r="M660" s="120" t="str">
        <f>INDEX(RESUMEN!$D$17:$D$5475, MATCH(L660,RESUMEN!$C$17:$C$5475,0))</f>
        <v>POSTE DE CONCRETO ARMADO DE 12/200/120/300</v>
      </c>
      <c r="N660" s="95">
        <f>INDEX(RESUMEN!$G$17:$G$5475, MATCH(L660,RESUMEN!$C$17:$C$5475,0))</f>
        <v>230.4</v>
      </c>
      <c r="O660" s="133">
        <f t="shared" si="135"/>
        <v>0.77</v>
      </c>
      <c r="P660" s="134">
        <f t="shared" si="137"/>
        <v>407.80799999999999</v>
      </c>
      <c r="Q660" s="87">
        <v>0</v>
      </c>
      <c r="R660" s="133">
        <f t="shared" si="138"/>
        <v>7.2000000000000008E-2</v>
      </c>
      <c r="S660" s="88">
        <f t="shared" si="139"/>
        <v>2.4468480000000001</v>
      </c>
      <c r="T660" s="132">
        <f t="shared" si="140"/>
        <v>0.2</v>
      </c>
      <c r="U660" s="135">
        <f t="shared" si="141"/>
        <v>0.48936960000000007</v>
      </c>
      <c r="V660" s="88">
        <f t="shared" si="142"/>
        <v>0.16467104226762661</v>
      </c>
      <c r="W660" s="182">
        <f t="shared" si="143"/>
        <v>0.2</v>
      </c>
      <c r="X660" s="133">
        <f>'INFO Luz del Sur'!N608</f>
        <v>1</v>
      </c>
      <c r="Y660" s="135">
        <f t="shared" si="136"/>
        <v>0.2</v>
      </c>
    </row>
    <row r="661" spans="1:25" x14ac:dyDescent="0.25">
      <c r="A661" s="97">
        <f>'INFO Luz del Sur'!A609</f>
        <v>603</v>
      </c>
      <c r="B661" s="98" t="s">
        <v>20</v>
      </c>
      <c r="C661" s="131" t="str">
        <f>'INFO Luz del Sur'!K609</f>
        <v>Poste</v>
      </c>
      <c r="D661" s="120" t="str">
        <f>'INFO Luz del Sur'!L609</f>
        <v>Metálico</v>
      </c>
      <c r="E661" s="131">
        <f>'INFO Luz del Sur'!J609</f>
        <v>18</v>
      </c>
      <c r="F661" s="131" t="str">
        <f>'INFO Luz del Sur'!H609</f>
        <v>220 KV</v>
      </c>
      <c r="G661" s="148" t="str">
        <f t="shared" si="134"/>
        <v>MT/AT</v>
      </c>
      <c r="H661" s="120" t="str">
        <f>'INFO Luz del Sur'!D609</f>
        <v>San Borja</v>
      </c>
      <c r="I661" s="120" t="str">
        <f>'INFO Luz del Sur'!C609</f>
        <v>Lima</v>
      </c>
      <c r="J661" s="120" t="str">
        <f>'INFO Luz del Sur'!B609</f>
        <v>Lima</v>
      </c>
      <c r="K661" s="120">
        <f>'INFO Luz del Sur'!E609</f>
        <v>0</v>
      </c>
      <c r="L661" s="132" t="str">
        <f>'INFO Luz del Sur'!M609</f>
        <v>EA220SIU1S1-600-A2</v>
      </c>
      <c r="M661" s="120" t="str">
        <f>INDEX(RESUMEN!$D$17:$D$5475, MATCH(L661,RESUMEN!$C$17:$C$5475,0))</f>
        <v>1 Poste autosoportable de acero (23/1515) de ángulo mayor y terminal (90°) Tipo ACTU1-23</v>
      </c>
      <c r="N661" s="95">
        <f>INDEX(RESUMEN!$G$17:$G$5475, MATCH(L661,RESUMEN!$C$17:$C$5475,0))</f>
        <v>34499.088416819366</v>
      </c>
      <c r="O661" s="133">
        <f t="shared" si="135"/>
        <v>0.84299999999999997</v>
      </c>
      <c r="P661" s="134">
        <f t="shared" si="137"/>
        <v>63581.819952198093</v>
      </c>
      <c r="Q661" s="87">
        <v>0</v>
      </c>
      <c r="R661" s="133">
        <f t="shared" si="138"/>
        <v>0.13400000000000001</v>
      </c>
      <c r="S661" s="88">
        <f t="shared" si="139"/>
        <v>709.99698946621209</v>
      </c>
      <c r="T661" s="132">
        <f t="shared" si="140"/>
        <v>0.183</v>
      </c>
      <c r="U661" s="135">
        <f t="shared" si="141"/>
        <v>129.9294490723168</v>
      </c>
      <c r="V661" s="88">
        <f t="shared" si="142"/>
        <v>43.72077423688949</v>
      </c>
      <c r="W661" s="182">
        <f t="shared" si="143"/>
        <v>43.7</v>
      </c>
      <c r="X661" s="133">
        <f>'INFO Luz del Sur'!N609</f>
        <v>1</v>
      </c>
      <c r="Y661" s="135">
        <f t="shared" si="136"/>
        <v>43.7</v>
      </c>
    </row>
    <row r="662" spans="1:25" x14ac:dyDescent="0.25">
      <c r="A662" s="97">
        <f>'INFO Luz del Sur'!A610</f>
        <v>604</v>
      </c>
      <c r="B662" s="98" t="s">
        <v>20</v>
      </c>
      <c r="C662" s="131" t="str">
        <f>'INFO Luz del Sur'!K610</f>
        <v>Poste</v>
      </c>
      <c r="D662" s="120" t="str">
        <f>'INFO Luz del Sur'!L610</f>
        <v>Metálico</v>
      </c>
      <c r="E662" s="131">
        <f>'INFO Luz del Sur'!J610</f>
        <v>18</v>
      </c>
      <c r="F662" s="131" t="str">
        <f>'INFO Luz del Sur'!H610</f>
        <v>220 KV</v>
      </c>
      <c r="G662" s="148" t="str">
        <f t="shared" si="134"/>
        <v>MT/AT</v>
      </c>
      <c r="H662" s="120" t="str">
        <f>'INFO Luz del Sur'!D610</f>
        <v>San Borja</v>
      </c>
      <c r="I662" s="120" t="str">
        <f>'INFO Luz del Sur'!C610</f>
        <v>Lima</v>
      </c>
      <c r="J662" s="120" t="str">
        <f>'INFO Luz del Sur'!B610</f>
        <v>Lima</v>
      </c>
      <c r="K662" s="120">
        <f>'INFO Luz del Sur'!E610</f>
        <v>0</v>
      </c>
      <c r="L662" s="132" t="str">
        <f>'INFO Luz del Sur'!M610</f>
        <v>EA220SIU1S1-600-A2</v>
      </c>
      <c r="M662" s="120" t="str">
        <f>INDEX(RESUMEN!$D$17:$D$5475, MATCH(L662,RESUMEN!$C$17:$C$5475,0))</f>
        <v>1 Poste autosoportable de acero (23/1515) de ángulo mayor y terminal (90°) Tipo ACTU1-23</v>
      </c>
      <c r="N662" s="95">
        <f>INDEX(RESUMEN!$G$17:$G$5475, MATCH(L662,RESUMEN!$C$17:$C$5475,0))</f>
        <v>34499.088416819366</v>
      </c>
      <c r="O662" s="133">
        <f t="shared" si="135"/>
        <v>0.84299999999999997</v>
      </c>
      <c r="P662" s="134">
        <f t="shared" si="137"/>
        <v>63581.819952198093</v>
      </c>
      <c r="Q662" s="87">
        <v>0</v>
      </c>
      <c r="R662" s="133">
        <f t="shared" si="138"/>
        <v>0.13400000000000001</v>
      </c>
      <c r="S662" s="88">
        <f t="shared" si="139"/>
        <v>709.99698946621209</v>
      </c>
      <c r="T662" s="132">
        <f t="shared" si="140"/>
        <v>0.183</v>
      </c>
      <c r="U662" s="135">
        <f t="shared" si="141"/>
        <v>129.9294490723168</v>
      </c>
      <c r="V662" s="88">
        <f t="shared" si="142"/>
        <v>43.72077423688949</v>
      </c>
      <c r="W662" s="182">
        <f t="shared" si="143"/>
        <v>43.7</v>
      </c>
      <c r="X662" s="133">
        <f>'INFO Luz del Sur'!N610</f>
        <v>1</v>
      </c>
      <c r="Y662" s="135">
        <f t="shared" si="136"/>
        <v>43.7</v>
      </c>
    </row>
    <row r="663" spans="1:25" x14ac:dyDescent="0.25">
      <c r="A663" s="97">
        <f>'INFO Luz del Sur'!A611</f>
        <v>605</v>
      </c>
      <c r="B663" s="98" t="s">
        <v>20</v>
      </c>
      <c r="C663" s="131" t="str">
        <f>'INFO Luz del Sur'!K611</f>
        <v>Poste</v>
      </c>
      <c r="D663" s="120" t="str">
        <f>'INFO Luz del Sur'!L611</f>
        <v>Metálico</v>
      </c>
      <c r="E663" s="131">
        <f>'INFO Luz del Sur'!J611</f>
        <v>18</v>
      </c>
      <c r="F663" s="131" t="str">
        <f>'INFO Luz del Sur'!H611</f>
        <v>220 KV</v>
      </c>
      <c r="G663" s="148" t="str">
        <f t="shared" si="134"/>
        <v>MT/AT</v>
      </c>
      <c r="H663" s="120" t="str">
        <f>'INFO Luz del Sur'!D611</f>
        <v>San Borja</v>
      </c>
      <c r="I663" s="120" t="str">
        <f>'INFO Luz del Sur'!C611</f>
        <v>Lima</v>
      </c>
      <c r="J663" s="120" t="str">
        <f>'INFO Luz del Sur'!B611</f>
        <v>Lima</v>
      </c>
      <c r="K663" s="120">
        <f>'INFO Luz del Sur'!E611</f>
        <v>0</v>
      </c>
      <c r="L663" s="132" t="str">
        <f>'INFO Luz del Sur'!M611</f>
        <v>EA220SIU1S1-600-A2</v>
      </c>
      <c r="M663" s="120" t="str">
        <f>INDEX(RESUMEN!$D$17:$D$5475, MATCH(L663,RESUMEN!$C$17:$C$5475,0))</f>
        <v>1 Poste autosoportable de acero (23/1515) de ángulo mayor y terminal (90°) Tipo ACTU1-23</v>
      </c>
      <c r="N663" s="95">
        <f>INDEX(RESUMEN!$G$17:$G$5475, MATCH(L663,RESUMEN!$C$17:$C$5475,0))</f>
        <v>34499.088416819366</v>
      </c>
      <c r="O663" s="133">
        <f t="shared" si="135"/>
        <v>0.84299999999999997</v>
      </c>
      <c r="P663" s="134">
        <f t="shared" si="137"/>
        <v>63581.819952198093</v>
      </c>
      <c r="Q663" s="87">
        <v>0</v>
      </c>
      <c r="R663" s="133">
        <f t="shared" si="138"/>
        <v>0.13400000000000001</v>
      </c>
      <c r="S663" s="88">
        <f t="shared" si="139"/>
        <v>709.99698946621209</v>
      </c>
      <c r="T663" s="132">
        <f t="shared" si="140"/>
        <v>0.183</v>
      </c>
      <c r="U663" s="135">
        <f t="shared" si="141"/>
        <v>129.9294490723168</v>
      </c>
      <c r="V663" s="88">
        <f t="shared" si="142"/>
        <v>43.72077423688949</v>
      </c>
      <c r="W663" s="182">
        <f t="shared" si="143"/>
        <v>43.7</v>
      </c>
      <c r="X663" s="133">
        <f>'INFO Luz del Sur'!N611</f>
        <v>1</v>
      </c>
      <c r="Y663" s="135">
        <f t="shared" si="136"/>
        <v>43.7</v>
      </c>
    </row>
    <row r="664" spans="1:25" x14ac:dyDescent="0.25">
      <c r="A664" s="97">
        <f>'INFO Luz del Sur'!A612</f>
        <v>606</v>
      </c>
      <c r="B664" s="98" t="s">
        <v>20</v>
      </c>
      <c r="C664" s="131" t="str">
        <f>'INFO Luz del Sur'!K612</f>
        <v>Poste</v>
      </c>
      <c r="D664" s="120" t="str">
        <f>'INFO Luz del Sur'!L612</f>
        <v>Metálico</v>
      </c>
      <c r="E664" s="131">
        <f>'INFO Luz del Sur'!J612</f>
        <v>18</v>
      </c>
      <c r="F664" s="131" t="str">
        <f>'INFO Luz del Sur'!H612</f>
        <v>220 KV</v>
      </c>
      <c r="G664" s="148" t="str">
        <f t="shared" si="134"/>
        <v>MT/AT</v>
      </c>
      <c r="H664" s="120" t="str">
        <f>'INFO Luz del Sur'!D612</f>
        <v>San Borja</v>
      </c>
      <c r="I664" s="120" t="str">
        <f>'INFO Luz del Sur'!C612</f>
        <v>Lima</v>
      </c>
      <c r="J664" s="120" t="str">
        <f>'INFO Luz del Sur'!B612</f>
        <v>Lima</v>
      </c>
      <c r="K664" s="120">
        <f>'INFO Luz del Sur'!E612</f>
        <v>0</v>
      </c>
      <c r="L664" s="132" t="str">
        <f>'INFO Luz del Sur'!M612</f>
        <v>EA220SIU1S1-600-A2</v>
      </c>
      <c r="M664" s="120" t="str">
        <f>INDEX(RESUMEN!$D$17:$D$5475, MATCH(L664,RESUMEN!$C$17:$C$5475,0))</f>
        <v>1 Poste autosoportable de acero (23/1515) de ángulo mayor y terminal (90°) Tipo ACTU1-23</v>
      </c>
      <c r="N664" s="95">
        <f>INDEX(RESUMEN!$G$17:$G$5475, MATCH(L664,RESUMEN!$C$17:$C$5475,0))</f>
        <v>34499.088416819366</v>
      </c>
      <c r="O664" s="133">
        <f t="shared" si="135"/>
        <v>0.84299999999999997</v>
      </c>
      <c r="P664" s="134">
        <f t="shared" si="137"/>
        <v>63581.819952198093</v>
      </c>
      <c r="Q664" s="87">
        <v>0</v>
      </c>
      <c r="R664" s="133">
        <f t="shared" si="138"/>
        <v>0.13400000000000001</v>
      </c>
      <c r="S664" s="88">
        <f t="shared" si="139"/>
        <v>709.99698946621209</v>
      </c>
      <c r="T664" s="132">
        <f t="shared" si="140"/>
        <v>0.183</v>
      </c>
      <c r="U664" s="135">
        <f t="shared" si="141"/>
        <v>129.9294490723168</v>
      </c>
      <c r="V664" s="88">
        <f t="shared" si="142"/>
        <v>43.72077423688949</v>
      </c>
      <c r="W664" s="182">
        <f t="shared" si="143"/>
        <v>43.7</v>
      </c>
      <c r="X664" s="133">
        <f>'INFO Luz del Sur'!N612</f>
        <v>1</v>
      </c>
      <c r="Y664" s="135">
        <f t="shared" si="136"/>
        <v>43.7</v>
      </c>
    </row>
    <row r="665" spans="1:25" x14ac:dyDescent="0.25">
      <c r="A665" s="97">
        <f>'INFO Luz del Sur'!A613</f>
        <v>607</v>
      </c>
      <c r="B665" s="98" t="s">
        <v>20</v>
      </c>
      <c r="C665" s="131" t="str">
        <f>'INFO Luz del Sur'!K613</f>
        <v>Poste</v>
      </c>
      <c r="D665" s="120" t="str">
        <f>'INFO Luz del Sur'!L613</f>
        <v>Metálico</v>
      </c>
      <c r="E665" s="131">
        <f>'INFO Luz del Sur'!J613</f>
        <v>18</v>
      </c>
      <c r="F665" s="131" t="str">
        <f>'INFO Luz del Sur'!H613</f>
        <v>220 KV</v>
      </c>
      <c r="G665" s="148" t="str">
        <f t="shared" si="134"/>
        <v>MT/AT</v>
      </c>
      <c r="H665" s="120" t="str">
        <f>'INFO Luz del Sur'!D613</f>
        <v>San Borja</v>
      </c>
      <c r="I665" s="120" t="str">
        <f>'INFO Luz del Sur'!C613</f>
        <v>Lima</v>
      </c>
      <c r="J665" s="120" t="str">
        <f>'INFO Luz del Sur'!B613</f>
        <v>Lima</v>
      </c>
      <c r="K665" s="120">
        <f>'INFO Luz del Sur'!E613</f>
        <v>0</v>
      </c>
      <c r="L665" s="132" t="str">
        <f>'INFO Luz del Sur'!M613</f>
        <v>EA220SIU1S1-600-A2</v>
      </c>
      <c r="M665" s="120" t="str">
        <f>INDEX(RESUMEN!$D$17:$D$5475, MATCH(L665,RESUMEN!$C$17:$C$5475,0))</f>
        <v>1 Poste autosoportable de acero (23/1515) de ángulo mayor y terminal (90°) Tipo ACTU1-23</v>
      </c>
      <c r="N665" s="95">
        <f>INDEX(RESUMEN!$G$17:$G$5475, MATCH(L665,RESUMEN!$C$17:$C$5475,0))</f>
        <v>34499.088416819366</v>
      </c>
      <c r="O665" s="133">
        <f t="shared" si="135"/>
        <v>0.84299999999999997</v>
      </c>
      <c r="P665" s="134">
        <f t="shared" si="137"/>
        <v>63581.819952198093</v>
      </c>
      <c r="Q665" s="87">
        <v>0</v>
      </c>
      <c r="R665" s="133">
        <f t="shared" si="138"/>
        <v>0.13400000000000001</v>
      </c>
      <c r="S665" s="88">
        <f t="shared" si="139"/>
        <v>709.99698946621209</v>
      </c>
      <c r="T665" s="132">
        <f t="shared" si="140"/>
        <v>0.183</v>
      </c>
      <c r="U665" s="135">
        <f t="shared" si="141"/>
        <v>129.9294490723168</v>
      </c>
      <c r="V665" s="88">
        <f t="shared" si="142"/>
        <v>43.72077423688949</v>
      </c>
      <c r="W665" s="182">
        <f t="shared" si="143"/>
        <v>43.7</v>
      </c>
      <c r="X665" s="133">
        <f>'INFO Luz del Sur'!N613</f>
        <v>1</v>
      </c>
      <c r="Y665" s="135">
        <f t="shared" si="136"/>
        <v>43.7</v>
      </c>
    </row>
    <row r="666" spans="1:25" x14ac:dyDescent="0.25">
      <c r="A666" s="97">
        <f>'INFO Luz del Sur'!A614</f>
        <v>608</v>
      </c>
      <c r="B666" s="98" t="s">
        <v>20</v>
      </c>
      <c r="C666" s="131" t="str">
        <f>'INFO Luz del Sur'!K614</f>
        <v>Poste</v>
      </c>
      <c r="D666" s="120" t="str">
        <f>'INFO Luz del Sur'!L614</f>
        <v>Metálico</v>
      </c>
      <c r="E666" s="131">
        <f>'INFO Luz del Sur'!J614</f>
        <v>18</v>
      </c>
      <c r="F666" s="131" t="str">
        <f>'INFO Luz del Sur'!H614</f>
        <v>220 KV</v>
      </c>
      <c r="G666" s="148" t="str">
        <f t="shared" si="134"/>
        <v>MT/AT</v>
      </c>
      <c r="H666" s="120" t="str">
        <f>'INFO Luz del Sur'!D614</f>
        <v>San Borja</v>
      </c>
      <c r="I666" s="120" t="str">
        <f>'INFO Luz del Sur'!C614</f>
        <v>Lima</v>
      </c>
      <c r="J666" s="120" t="str">
        <f>'INFO Luz del Sur'!B614</f>
        <v>Lima</v>
      </c>
      <c r="K666" s="120">
        <f>'INFO Luz del Sur'!E614</f>
        <v>0</v>
      </c>
      <c r="L666" s="132" t="str">
        <f>'INFO Luz del Sur'!M614</f>
        <v>EA220SIU1S1-600-A2</v>
      </c>
      <c r="M666" s="120" t="str">
        <f>INDEX(RESUMEN!$D$17:$D$5475, MATCH(L666,RESUMEN!$C$17:$C$5475,0))</f>
        <v>1 Poste autosoportable de acero (23/1515) de ángulo mayor y terminal (90°) Tipo ACTU1-23</v>
      </c>
      <c r="N666" s="95">
        <f>INDEX(RESUMEN!$G$17:$G$5475, MATCH(L666,RESUMEN!$C$17:$C$5475,0))</f>
        <v>34499.088416819366</v>
      </c>
      <c r="O666" s="133">
        <f t="shared" si="135"/>
        <v>0.84299999999999997</v>
      </c>
      <c r="P666" s="134">
        <f t="shared" si="137"/>
        <v>63581.819952198093</v>
      </c>
      <c r="Q666" s="87">
        <v>0</v>
      </c>
      <c r="R666" s="133">
        <f t="shared" si="138"/>
        <v>0.13400000000000001</v>
      </c>
      <c r="S666" s="88">
        <f t="shared" si="139"/>
        <v>709.99698946621209</v>
      </c>
      <c r="T666" s="132">
        <f t="shared" si="140"/>
        <v>0.183</v>
      </c>
      <c r="U666" s="135">
        <f t="shared" si="141"/>
        <v>129.9294490723168</v>
      </c>
      <c r="V666" s="88">
        <f t="shared" si="142"/>
        <v>43.72077423688949</v>
      </c>
      <c r="W666" s="182">
        <f t="shared" si="143"/>
        <v>43.7</v>
      </c>
      <c r="X666" s="133">
        <f>'INFO Luz del Sur'!N614</f>
        <v>1</v>
      </c>
      <c r="Y666" s="135">
        <f t="shared" si="136"/>
        <v>43.7</v>
      </c>
    </row>
    <row r="667" spans="1:25" x14ac:dyDescent="0.25">
      <c r="A667" s="97">
        <f>'INFO Luz del Sur'!A615</f>
        <v>609</v>
      </c>
      <c r="B667" s="98" t="s">
        <v>20</v>
      </c>
      <c r="C667" s="131" t="str">
        <f>'INFO Luz del Sur'!K615</f>
        <v>Poste</v>
      </c>
      <c r="D667" s="120" t="str">
        <f>'INFO Luz del Sur'!L615</f>
        <v>Metálico</v>
      </c>
      <c r="E667" s="131">
        <f>'INFO Luz del Sur'!J615</f>
        <v>18</v>
      </c>
      <c r="F667" s="131" t="str">
        <f>'INFO Luz del Sur'!H615</f>
        <v>220 KV</v>
      </c>
      <c r="G667" s="148" t="str">
        <f t="shared" si="134"/>
        <v>MT/AT</v>
      </c>
      <c r="H667" s="120" t="str">
        <f>'INFO Luz del Sur'!D615</f>
        <v>San Borja</v>
      </c>
      <c r="I667" s="120" t="str">
        <f>'INFO Luz del Sur'!C615</f>
        <v>Lima</v>
      </c>
      <c r="J667" s="120" t="str">
        <f>'INFO Luz del Sur'!B615</f>
        <v>Lima</v>
      </c>
      <c r="K667" s="120">
        <f>'INFO Luz del Sur'!E615</f>
        <v>0</v>
      </c>
      <c r="L667" s="132" t="str">
        <f>'INFO Luz del Sur'!M615</f>
        <v>EA220SIU1S1-600-A2</v>
      </c>
      <c r="M667" s="120" t="str">
        <f>INDEX(RESUMEN!$D$17:$D$5475, MATCH(L667,RESUMEN!$C$17:$C$5475,0))</f>
        <v>1 Poste autosoportable de acero (23/1515) de ángulo mayor y terminal (90°) Tipo ACTU1-23</v>
      </c>
      <c r="N667" s="95">
        <f>INDEX(RESUMEN!$G$17:$G$5475, MATCH(L667,RESUMEN!$C$17:$C$5475,0))</f>
        <v>34499.088416819366</v>
      </c>
      <c r="O667" s="133">
        <f t="shared" si="135"/>
        <v>0.84299999999999997</v>
      </c>
      <c r="P667" s="134">
        <f t="shared" si="137"/>
        <v>63581.819952198093</v>
      </c>
      <c r="Q667" s="87">
        <v>0</v>
      </c>
      <c r="R667" s="133">
        <f t="shared" si="138"/>
        <v>0.13400000000000001</v>
      </c>
      <c r="S667" s="88">
        <f t="shared" si="139"/>
        <v>709.99698946621209</v>
      </c>
      <c r="T667" s="132">
        <f t="shared" si="140"/>
        <v>0.183</v>
      </c>
      <c r="U667" s="135">
        <f t="shared" si="141"/>
        <v>129.9294490723168</v>
      </c>
      <c r="V667" s="88">
        <f t="shared" si="142"/>
        <v>43.72077423688949</v>
      </c>
      <c r="W667" s="182">
        <f t="shared" si="143"/>
        <v>43.7</v>
      </c>
      <c r="X667" s="133">
        <f>'INFO Luz del Sur'!N615</f>
        <v>1</v>
      </c>
      <c r="Y667" s="135">
        <f t="shared" si="136"/>
        <v>43.7</v>
      </c>
    </row>
    <row r="668" spans="1:25" x14ac:dyDescent="0.25">
      <c r="A668" s="97">
        <f>'INFO Luz del Sur'!A616</f>
        <v>610</v>
      </c>
      <c r="B668" s="98" t="s">
        <v>20</v>
      </c>
      <c r="C668" s="131" t="str">
        <f>'INFO Luz del Sur'!K616</f>
        <v>Poste</v>
      </c>
      <c r="D668" s="120" t="str">
        <f>'INFO Luz del Sur'!L616</f>
        <v>Metálico</v>
      </c>
      <c r="E668" s="131">
        <f>'INFO Luz del Sur'!J616</f>
        <v>18</v>
      </c>
      <c r="F668" s="131" t="str">
        <f>'INFO Luz del Sur'!H616</f>
        <v>220 KV</v>
      </c>
      <c r="G668" s="148" t="str">
        <f t="shared" si="134"/>
        <v>MT/AT</v>
      </c>
      <c r="H668" s="120" t="str">
        <f>'INFO Luz del Sur'!D616</f>
        <v>San Borja</v>
      </c>
      <c r="I668" s="120" t="str">
        <f>'INFO Luz del Sur'!C616</f>
        <v>Lima</v>
      </c>
      <c r="J668" s="120" t="str">
        <f>'INFO Luz del Sur'!B616</f>
        <v>Lima</v>
      </c>
      <c r="K668" s="120">
        <f>'INFO Luz del Sur'!E616</f>
        <v>0</v>
      </c>
      <c r="L668" s="132" t="str">
        <f>'INFO Luz del Sur'!M616</f>
        <v>EA220SIU1S1-600-A2</v>
      </c>
      <c r="M668" s="120" t="str">
        <f>INDEX(RESUMEN!$D$17:$D$5475, MATCH(L668,RESUMEN!$C$17:$C$5475,0))</f>
        <v>1 Poste autosoportable de acero (23/1515) de ángulo mayor y terminal (90°) Tipo ACTU1-23</v>
      </c>
      <c r="N668" s="95">
        <f>INDEX(RESUMEN!$G$17:$G$5475, MATCH(L668,RESUMEN!$C$17:$C$5475,0))</f>
        <v>34499.088416819366</v>
      </c>
      <c r="O668" s="133">
        <f t="shared" si="135"/>
        <v>0.84299999999999997</v>
      </c>
      <c r="P668" s="134">
        <f t="shared" si="137"/>
        <v>63581.819952198093</v>
      </c>
      <c r="Q668" s="87">
        <v>0</v>
      </c>
      <c r="R668" s="133">
        <f t="shared" si="138"/>
        <v>0.13400000000000001</v>
      </c>
      <c r="S668" s="88">
        <f t="shared" si="139"/>
        <v>709.99698946621209</v>
      </c>
      <c r="T668" s="132">
        <f t="shared" si="140"/>
        <v>0.183</v>
      </c>
      <c r="U668" s="135">
        <f t="shared" si="141"/>
        <v>129.9294490723168</v>
      </c>
      <c r="V668" s="88">
        <f t="shared" si="142"/>
        <v>43.72077423688949</v>
      </c>
      <c r="W668" s="182">
        <f t="shared" si="143"/>
        <v>43.7</v>
      </c>
      <c r="X668" s="133">
        <f>'INFO Luz del Sur'!N616</f>
        <v>1</v>
      </c>
      <c r="Y668" s="135">
        <f t="shared" si="136"/>
        <v>43.7</v>
      </c>
    </row>
    <row r="669" spans="1:25" x14ac:dyDescent="0.25">
      <c r="A669" s="97">
        <f>'INFO Luz del Sur'!A617</f>
        <v>611</v>
      </c>
      <c r="B669" s="98" t="s">
        <v>20</v>
      </c>
      <c r="C669" s="131" t="str">
        <f>'INFO Luz del Sur'!K617</f>
        <v>Poste</v>
      </c>
      <c r="D669" s="120" t="str">
        <f>'INFO Luz del Sur'!L617</f>
        <v>Metálico</v>
      </c>
      <c r="E669" s="131">
        <f>'INFO Luz del Sur'!J617</f>
        <v>18</v>
      </c>
      <c r="F669" s="131" t="str">
        <f>'INFO Luz del Sur'!H617</f>
        <v>220 KV</v>
      </c>
      <c r="G669" s="148" t="str">
        <f t="shared" si="134"/>
        <v>MT/AT</v>
      </c>
      <c r="H669" s="120" t="str">
        <f>'INFO Luz del Sur'!D617</f>
        <v>Santiago de Surco</v>
      </c>
      <c r="I669" s="120" t="str">
        <f>'INFO Luz del Sur'!C617</f>
        <v>Lima</v>
      </c>
      <c r="J669" s="120" t="str">
        <f>'INFO Luz del Sur'!B617</f>
        <v>Lima</v>
      </c>
      <c r="K669" s="120">
        <f>'INFO Luz del Sur'!E617</f>
        <v>0</v>
      </c>
      <c r="L669" s="132" t="str">
        <f>'INFO Luz del Sur'!M617</f>
        <v>EA220SIU1S1-600-A2</v>
      </c>
      <c r="M669" s="120" t="str">
        <f>INDEX(RESUMEN!$D$17:$D$5475, MATCH(L669,RESUMEN!$C$17:$C$5475,0))</f>
        <v>1 Poste autosoportable de acero (23/1515) de ángulo mayor y terminal (90°) Tipo ACTU1-23</v>
      </c>
      <c r="N669" s="95">
        <f>INDEX(RESUMEN!$G$17:$G$5475, MATCH(L669,RESUMEN!$C$17:$C$5475,0))</f>
        <v>34499.088416819366</v>
      </c>
      <c r="O669" s="133">
        <f t="shared" si="135"/>
        <v>0.84299999999999997</v>
      </c>
      <c r="P669" s="134">
        <f t="shared" si="137"/>
        <v>63581.819952198093</v>
      </c>
      <c r="Q669" s="87">
        <v>0</v>
      </c>
      <c r="R669" s="133">
        <f t="shared" si="138"/>
        <v>0.13400000000000001</v>
      </c>
      <c r="S669" s="88">
        <f t="shared" si="139"/>
        <v>709.99698946621209</v>
      </c>
      <c r="T669" s="132">
        <f t="shared" si="140"/>
        <v>0.183</v>
      </c>
      <c r="U669" s="135">
        <f t="shared" si="141"/>
        <v>129.9294490723168</v>
      </c>
      <c r="V669" s="88">
        <f t="shared" si="142"/>
        <v>43.72077423688949</v>
      </c>
      <c r="W669" s="182">
        <f t="shared" si="143"/>
        <v>43.7</v>
      </c>
      <c r="X669" s="133">
        <f>'INFO Luz del Sur'!N617</f>
        <v>1</v>
      </c>
      <c r="Y669" s="135">
        <f t="shared" si="136"/>
        <v>43.7</v>
      </c>
    </row>
    <row r="670" spans="1:25" x14ac:dyDescent="0.25">
      <c r="A670" s="97">
        <f>'INFO Luz del Sur'!A618</f>
        <v>612</v>
      </c>
      <c r="B670" s="98" t="s">
        <v>20</v>
      </c>
      <c r="C670" s="131" t="str">
        <f>'INFO Luz del Sur'!K618</f>
        <v>Poste</v>
      </c>
      <c r="D670" s="120" t="str">
        <f>'INFO Luz del Sur'!L618</f>
        <v>Metálico</v>
      </c>
      <c r="E670" s="131">
        <f>'INFO Luz del Sur'!J618</f>
        <v>18</v>
      </c>
      <c r="F670" s="131" t="str">
        <f>'INFO Luz del Sur'!H618</f>
        <v>220 KV</v>
      </c>
      <c r="G670" s="148" t="str">
        <f t="shared" si="134"/>
        <v>MT/AT</v>
      </c>
      <c r="H670" s="120" t="str">
        <f>'INFO Luz del Sur'!D618</f>
        <v>Santiago de Surco</v>
      </c>
      <c r="I670" s="120" t="str">
        <f>'INFO Luz del Sur'!C618</f>
        <v>Lima</v>
      </c>
      <c r="J670" s="120" t="str">
        <f>'INFO Luz del Sur'!B618</f>
        <v>Lima</v>
      </c>
      <c r="K670" s="120">
        <f>'INFO Luz del Sur'!E618</f>
        <v>0</v>
      </c>
      <c r="L670" s="132" t="str">
        <f>'INFO Luz del Sur'!M618</f>
        <v>EA220SIU1S1-600-A2</v>
      </c>
      <c r="M670" s="120" t="str">
        <f>INDEX(RESUMEN!$D$17:$D$5475, MATCH(L670,RESUMEN!$C$17:$C$5475,0))</f>
        <v>1 Poste autosoportable de acero (23/1515) de ángulo mayor y terminal (90°) Tipo ACTU1-23</v>
      </c>
      <c r="N670" s="95">
        <f>INDEX(RESUMEN!$G$17:$G$5475, MATCH(L670,RESUMEN!$C$17:$C$5475,0))</f>
        <v>34499.088416819366</v>
      </c>
      <c r="O670" s="133">
        <f t="shared" si="135"/>
        <v>0.84299999999999997</v>
      </c>
      <c r="P670" s="134">
        <f t="shared" si="137"/>
        <v>63581.819952198093</v>
      </c>
      <c r="Q670" s="87">
        <v>0</v>
      </c>
      <c r="R670" s="133">
        <f t="shared" si="138"/>
        <v>0.13400000000000001</v>
      </c>
      <c r="S670" s="88">
        <f t="shared" si="139"/>
        <v>709.99698946621209</v>
      </c>
      <c r="T670" s="132">
        <f t="shared" si="140"/>
        <v>0.183</v>
      </c>
      <c r="U670" s="135">
        <f t="shared" si="141"/>
        <v>129.9294490723168</v>
      </c>
      <c r="V670" s="88">
        <f t="shared" si="142"/>
        <v>43.72077423688949</v>
      </c>
      <c r="W670" s="182">
        <f t="shared" si="143"/>
        <v>43.7</v>
      </c>
      <c r="X670" s="133">
        <f>'INFO Luz del Sur'!N618</f>
        <v>1</v>
      </c>
      <c r="Y670" s="135">
        <f t="shared" si="136"/>
        <v>43.7</v>
      </c>
    </row>
    <row r="671" spans="1:25" x14ac:dyDescent="0.25">
      <c r="A671" s="97">
        <f>'INFO Luz del Sur'!A619</f>
        <v>613</v>
      </c>
      <c r="B671" s="98" t="s">
        <v>20</v>
      </c>
      <c r="C671" s="131" t="str">
        <f>'INFO Luz del Sur'!K619</f>
        <v>Poste</v>
      </c>
      <c r="D671" s="120" t="str">
        <f>'INFO Luz del Sur'!L619</f>
        <v>Metálico</v>
      </c>
      <c r="E671" s="131">
        <f>'INFO Luz del Sur'!J619</f>
        <v>18</v>
      </c>
      <c r="F671" s="131" t="str">
        <f>'INFO Luz del Sur'!H619</f>
        <v>220 KV</v>
      </c>
      <c r="G671" s="148" t="str">
        <f t="shared" si="134"/>
        <v>MT/AT</v>
      </c>
      <c r="H671" s="120" t="str">
        <f>'INFO Luz del Sur'!D619</f>
        <v>Santiago de Surco</v>
      </c>
      <c r="I671" s="120" t="str">
        <f>'INFO Luz del Sur'!C619</f>
        <v>Lima</v>
      </c>
      <c r="J671" s="120" t="str">
        <f>'INFO Luz del Sur'!B619</f>
        <v>Lima</v>
      </c>
      <c r="K671" s="120">
        <f>'INFO Luz del Sur'!E619</f>
        <v>0</v>
      </c>
      <c r="L671" s="132" t="str">
        <f>'INFO Luz del Sur'!M619</f>
        <v>EA220SIU1S1-600-A2</v>
      </c>
      <c r="M671" s="120" t="str">
        <f>INDEX(RESUMEN!$D$17:$D$5475, MATCH(L671,RESUMEN!$C$17:$C$5475,0))</f>
        <v>1 Poste autosoportable de acero (23/1515) de ángulo mayor y terminal (90°) Tipo ACTU1-23</v>
      </c>
      <c r="N671" s="95">
        <f>INDEX(RESUMEN!$G$17:$G$5475, MATCH(L671,RESUMEN!$C$17:$C$5475,0))</f>
        <v>34499.088416819366</v>
      </c>
      <c r="O671" s="133">
        <f t="shared" si="135"/>
        <v>0.84299999999999997</v>
      </c>
      <c r="P671" s="134">
        <f t="shared" si="137"/>
        <v>63581.819952198093</v>
      </c>
      <c r="Q671" s="87">
        <v>0</v>
      </c>
      <c r="R671" s="133">
        <f t="shared" si="138"/>
        <v>0.13400000000000001</v>
      </c>
      <c r="S671" s="88">
        <f t="shared" si="139"/>
        <v>709.99698946621209</v>
      </c>
      <c r="T671" s="132">
        <f t="shared" si="140"/>
        <v>0.183</v>
      </c>
      <c r="U671" s="135">
        <f t="shared" si="141"/>
        <v>129.9294490723168</v>
      </c>
      <c r="V671" s="88">
        <f t="shared" si="142"/>
        <v>43.72077423688949</v>
      </c>
      <c r="W671" s="182">
        <f t="shared" si="143"/>
        <v>43.7</v>
      </c>
      <c r="X671" s="133">
        <f>'INFO Luz del Sur'!N619</f>
        <v>1</v>
      </c>
      <c r="Y671" s="135">
        <f t="shared" si="136"/>
        <v>43.7</v>
      </c>
    </row>
    <row r="672" spans="1:25" x14ac:dyDescent="0.25">
      <c r="A672" s="97">
        <f>'INFO Luz del Sur'!A620</f>
        <v>614</v>
      </c>
      <c r="B672" s="98" t="s">
        <v>20</v>
      </c>
      <c r="C672" s="131" t="str">
        <f>'INFO Luz del Sur'!K620</f>
        <v>Poste</v>
      </c>
      <c r="D672" s="120" t="str">
        <f>'INFO Luz del Sur'!L620</f>
        <v>Metálico</v>
      </c>
      <c r="E672" s="131">
        <f>'INFO Luz del Sur'!J620</f>
        <v>18</v>
      </c>
      <c r="F672" s="131" t="str">
        <f>'INFO Luz del Sur'!H620</f>
        <v>220 KV</v>
      </c>
      <c r="G672" s="148" t="str">
        <f t="shared" si="134"/>
        <v>MT/AT</v>
      </c>
      <c r="H672" s="120" t="str">
        <f>'INFO Luz del Sur'!D620</f>
        <v>Santiago de Surco</v>
      </c>
      <c r="I672" s="120" t="str">
        <f>'INFO Luz del Sur'!C620</f>
        <v>Lima</v>
      </c>
      <c r="J672" s="120" t="str">
        <f>'INFO Luz del Sur'!B620</f>
        <v>Lima</v>
      </c>
      <c r="K672" s="120">
        <f>'INFO Luz del Sur'!E620</f>
        <v>0</v>
      </c>
      <c r="L672" s="132" t="str">
        <f>'INFO Luz del Sur'!M620</f>
        <v>EA220SIU1S1-600-A2</v>
      </c>
      <c r="M672" s="120" t="str">
        <f>INDEX(RESUMEN!$D$17:$D$5475, MATCH(L672,RESUMEN!$C$17:$C$5475,0))</f>
        <v>1 Poste autosoportable de acero (23/1515) de ángulo mayor y terminal (90°) Tipo ACTU1-23</v>
      </c>
      <c r="N672" s="95">
        <f>INDEX(RESUMEN!$G$17:$G$5475, MATCH(L672,RESUMEN!$C$17:$C$5475,0))</f>
        <v>34499.088416819366</v>
      </c>
      <c r="O672" s="133">
        <f t="shared" si="135"/>
        <v>0.84299999999999997</v>
      </c>
      <c r="P672" s="134">
        <f t="shared" si="137"/>
        <v>63581.819952198093</v>
      </c>
      <c r="Q672" s="87">
        <v>0</v>
      </c>
      <c r="R672" s="133">
        <f t="shared" si="138"/>
        <v>0.13400000000000001</v>
      </c>
      <c r="S672" s="88">
        <f t="shared" si="139"/>
        <v>709.99698946621209</v>
      </c>
      <c r="T672" s="132">
        <f t="shared" si="140"/>
        <v>0.183</v>
      </c>
      <c r="U672" s="135">
        <f t="shared" si="141"/>
        <v>129.9294490723168</v>
      </c>
      <c r="V672" s="88">
        <f t="shared" si="142"/>
        <v>43.72077423688949</v>
      </c>
      <c r="W672" s="182">
        <f t="shared" si="143"/>
        <v>43.7</v>
      </c>
      <c r="X672" s="133">
        <f>'INFO Luz del Sur'!N620</f>
        <v>1</v>
      </c>
      <c r="Y672" s="135">
        <f t="shared" si="136"/>
        <v>43.7</v>
      </c>
    </row>
    <row r="673" spans="1:25" x14ac:dyDescent="0.25">
      <c r="A673" s="97">
        <f>'INFO Luz del Sur'!A621</f>
        <v>615</v>
      </c>
      <c r="B673" s="98" t="s">
        <v>20</v>
      </c>
      <c r="C673" s="131" t="str">
        <f>'INFO Luz del Sur'!K621</f>
        <v>Poste</v>
      </c>
      <c r="D673" s="120" t="str">
        <f>'INFO Luz del Sur'!L621</f>
        <v>Metálico</v>
      </c>
      <c r="E673" s="131">
        <f>'INFO Luz del Sur'!J621</f>
        <v>18</v>
      </c>
      <c r="F673" s="131" t="str">
        <f>'INFO Luz del Sur'!H621</f>
        <v>220 KV</v>
      </c>
      <c r="G673" s="148" t="str">
        <f t="shared" si="134"/>
        <v>MT/AT</v>
      </c>
      <c r="H673" s="120" t="str">
        <f>'INFO Luz del Sur'!D621</f>
        <v>Santiago de Surco</v>
      </c>
      <c r="I673" s="120" t="str">
        <f>'INFO Luz del Sur'!C621</f>
        <v>Lima</v>
      </c>
      <c r="J673" s="120" t="str">
        <f>'INFO Luz del Sur'!B621</f>
        <v>Lima</v>
      </c>
      <c r="K673" s="120">
        <f>'INFO Luz del Sur'!E621</f>
        <v>0</v>
      </c>
      <c r="L673" s="132" t="str">
        <f>'INFO Luz del Sur'!M621</f>
        <v>EA220SIU1S1-600-A2</v>
      </c>
      <c r="M673" s="120" t="str">
        <f>INDEX(RESUMEN!$D$17:$D$5475, MATCH(L673,RESUMEN!$C$17:$C$5475,0))</f>
        <v>1 Poste autosoportable de acero (23/1515) de ángulo mayor y terminal (90°) Tipo ACTU1-23</v>
      </c>
      <c r="N673" s="95">
        <f>INDEX(RESUMEN!$G$17:$G$5475, MATCH(L673,RESUMEN!$C$17:$C$5475,0))</f>
        <v>34499.088416819366</v>
      </c>
      <c r="O673" s="133">
        <f t="shared" si="135"/>
        <v>0.84299999999999997</v>
      </c>
      <c r="P673" s="134">
        <f t="shared" si="137"/>
        <v>63581.819952198093</v>
      </c>
      <c r="Q673" s="87">
        <v>0</v>
      </c>
      <c r="R673" s="133">
        <f t="shared" si="138"/>
        <v>0.13400000000000001</v>
      </c>
      <c r="S673" s="88">
        <f t="shared" si="139"/>
        <v>709.99698946621209</v>
      </c>
      <c r="T673" s="132">
        <f t="shared" si="140"/>
        <v>0.183</v>
      </c>
      <c r="U673" s="135">
        <f t="shared" si="141"/>
        <v>129.9294490723168</v>
      </c>
      <c r="V673" s="88">
        <f t="shared" si="142"/>
        <v>43.72077423688949</v>
      </c>
      <c r="W673" s="182">
        <f t="shared" si="143"/>
        <v>43.7</v>
      </c>
      <c r="X673" s="133">
        <f>'INFO Luz del Sur'!N621</f>
        <v>1</v>
      </c>
      <c r="Y673" s="135">
        <f t="shared" si="136"/>
        <v>43.7</v>
      </c>
    </row>
    <row r="674" spans="1:25" x14ac:dyDescent="0.25">
      <c r="A674" s="97">
        <f>'INFO Luz del Sur'!A622</f>
        <v>616</v>
      </c>
      <c r="B674" s="98" t="s">
        <v>20</v>
      </c>
      <c r="C674" s="131" t="str">
        <f>'INFO Luz del Sur'!K622</f>
        <v>Poste</v>
      </c>
      <c r="D674" s="120" t="str">
        <f>'INFO Luz del Sur'!L622</f>
        <v>Metálico</v>
      </c>
      <c r="E674" s="131">
        <f>'INFO Luz del Sur'!J622</f>
        <v>18</v>
      </c>
      <c r="F674" s="131" t="str">
        <f>'INFO Luz del Sur'!H622</f>
        <v>220 KV</v>
      </c>
      <c r="G674" s="148" t="str">
        <f t="shared" si="134"/>
        <v>MT/AT</v>
      </c>
      <c r="H674" s="120" t="str">
        <f>'INFO Luz del Sur'!D622</f>
        <v>Santiago de Surco</v>
      </c>
      <c r="I674" s="120" t="str">
        <f>'INFO Luz del Sur'!C622</f>
        <v>Lima</v>
      </c>
      <c r="J674" s="120" t="str">
        <f>'INFO Luz del Sur'!B622</f>
        <v>Lima</v>
      </c>
      <c r="K674" s="120">
        <f>'INFO Luz del Sur'!E622</f>
        <v>0</v>
      </c>
      <c r="L674" s="132" t="str">
        <f>'INFO Luz del Sur'!M622</f>
        <v>EA220SIU1S1-600-A2</v>
      </c>
      <c r="M674" s="120" t="str">
        <f>INDEX(RESUMEN!$D$17:$D$5475, MATCH(L674,RESUMEN!$C$17:$C$5475,0))</f>
        <v>1 Poste autosoportable de acero (23/1515) de ángulo mayor y terminal (90°) Tipo ACTU1-23</v>
      </c>
      <c r="N674" s="95">
        <f>INDEX(RESUMEN!$G$17:$G$5475, MATCH(L674,RESUMEN!$C$17:$C$5475,0))</f>
        <v>34499.088416819366</v>
      </c>
      <c r="O674" s="133">
        <f t="shared" si="135"/>
        <v>0.84299999999999997</v>
      </c>
      <c r="P674" s="134">
        <f t="shared" si="137"/>
        <v>63581.819952198093</v>
      </c>
      <c r="Q674" s="87">
        <v>0</v>
      </c>
      <c r="R674" s="133">
        <f t="shared" si="138"/>
        <v>0.13400000000000001</v>
      </c>
      <c r="S674" s="88">
        <f t="shared" si="139"/>
        <v>709.99698946621209</v>
      </c>
      <c r="T674" s="132">
        <f t="shared" si="140"/>
        <v>0.183</v>
      </c>
      <c r="U674" s="135">
        <f t="shared" si="141"/>
        <v>129.9294490723168</v>
      </c>
      <c r="V674" s="88">
        <f t="shared" si="142"/>
        <v>43.72077423688949</v>
      </c>
      <c r="W674" s="182">
        <f t="shared" si="143"/>
        <v>43.7</v>
      </c>
      <c r="X674" s="133">
        <f>'INFO Luz del Sur'!N622</f>
        <v>1</v>
      </c>
      <c r="Y674" s="135">
        <f t="shared" si="136"/>
        <v>43.7</v>
      </c>
    </row>
    <row r="675" spans="1:25" x14ac:dyDescent="0.25">
      <c r="A675" s="97">
        <f>'INFO Luz del Sur'!A623</f>
        <v>617</v>
      </c>
      <c r="B675" s="98" t="s">
        <v>20</v>
      </c>
      <c r="C675" s="131" t="str">
        <f>'INFO Luz del Sur'!K623</f>
        <v>Poste</v>
      </c>
      <c r="D675" s="120" t="str">
        <f>'INFO Luz del Sur'!L623</f>
        <v>Metálico</v>
      </c>
      <c r="E675" s="131">
        <f>'INFO Luz del Sur'!J623</f>
        <v>18</v>
      </c>
      <c r="F675" s="131" t="str">
        <f>'INFO Luz del Sur'!H623</f>
        <v>220 KV</v>
      </c>
      <c r="G675" s="148" t="str">
        <f t="shared" si="134"/>
        <v>MT/AT</v>
      </c>
      <c r="H675" s="120" t="str">
        <f>'INFO Luz del Sur'!D623</f>
        <v>Santiago de Surco</v>
      </c>
      <c r="I675" s="120" t="str">
        <f>'INFO Luz del Sur'!C623</f>
        <v>Lima</v>
      </c>
      <c r="J675" s="120" t="str">
        <f>'INFO Luz del Sur'!B623</f>
        <v>Lima</v>
      </c>
      <c r="K675" s="120">
        <f>'INFO Luz del Sur'!E623</f>
        <v>0</v>
      </c>
      <c r="L675" s="132" t="str">
        <f>'INFO Luz del Sur'!M623</f>
        <v>EA220SIU1S1-600-A2</v>
      </c>
      <c r="M675" s="120" t="str">
        <f>INDEX(RESUMEN!$D$17:$D$5475, MATCH(L675,RESUMEN!$C$17:$C$5475,0))</f>
        <v>1 Poste autosoportable de acero (23/1515) de ángulo mayor y terminal (90°) Tipo ACTU1-23</v>
      </c>
      <c r="N675" s="95">
        <f>INDEX(RESUMEN!$G$17:$G$5475, MATCH(L675,RESUMEN!$C$17:$C$5475,0))</f>
        <v>34499.088416819366</v>
      </c>
      <c r="O675" s="133">
        <f t="shared" si="135"/>
        <v>0.84299999999999997</v>
      </c>
      <c r="P675" s="134">
        <f t="shared" si="137"/>
        <v>63581.819952198093</v>
      </c>
      <c r="Q675" s="87">
        <v>0</v>
      </c>
      <c r="R675" s="133">
        <f t="shared" si="138"/>
        <v>0.13400000000000001</v>
      </c>
      <c r="S675" s="88">
        <f t="shared" si="139"/>
        <v>709.99698946621209</v>
      </c>
      <c r="T675" s="132">
        <f t="shared" si="140"/>
        <v>0.183</v>
      </c>
      <c r="U675" s="135">
        <f t="shared" si="141"/>
        <v>129.9294490723168</v>
      </c>
      <c r="V675" s="88">
        <f t="shared" si="142"/>
        <v>43.72077423688949</v>
      </c>
      <c r="W675" s="182">
        <f t="shared" si="143"/>
        <v>43.7</v>
      </c>
      <c r="X675" s="133">
        <f>'INFO Luz del Sur'!N623</f>
        <v>1</v>
      </c>
      <c r="Y675" s="135">
        <f t="shared" si="136"/>
        <v>43.7</v>
      </c>
    </row>
    <row r="676" spans="1:25" x14ac:dyDescent="0.25">
      <c r="A676" s="97">
        <f>'INFO Luz del Sur'!A624</f>
        <v>618</v>
      </c>
      <c r="B676" s="98" t="s">
        <v>20</v>
      </c>
      <c r="C676" s="131" t="str">
        <f>'INFO Luz del Sur'!K624</f>
        <v>Poste</v>
      </c>
      <c r="D676" s="120" t="str">
        <f>'INFO Luz del Sur'!L624</f>
        <v>Metálico</v>
      </c>
      <c r="E676" s="131">
        <f>'INFO Luz del Sur'!J624</f>
        <v>18</v>
      </c>
      <c r="F676" s="131" t="str">
        <f>'INFO Luz del Sur'!H624</f>
        <v>220 KV</v>
      </c>
      <c r="G676" s="148" t="str">
        <f t="shared" si="134"/>
        <v>MT/AT</v>
      </c>
      <c r="H676" s="120" t="str">
        <f>'INFO Luz del Sur'!D624</f>
        <v>Santiago de Surco</v>
      </c>
      <c r="I676" s="120" t="str">
        <f>'INFO Luz del Sur'!C624</f>
        <v>Lima</v>
      </c>
      <c r="J676" s="120" t="str">
        <f>'INFO Luz del Sur'!B624</f>
        <v>Lima</v>
      </c>
      <c r="K676" s="120">
        <f>'INFO Luz del Sur'!E624</f>
        <v>0</v>
      </c>
      <c r="L676" s="132" t="str">
        <f>'INFO Luz del Sur'!M624</f>
        <v>EA220SIU1S1-600-A2</v>
      </c>
      <c r="M676" s="120" t="str">
        <f>INDEX(RESUMEN!$D$17:$D$5475, MATCH(L676,RESUMEN!$C$17:$C$5475,0))</f>
        <v>1 Poste autosoportable de acero (23/1515) de ángulo mayor y terminal (90°) Tipo ACTU1-23</v>
      </c>
      <c r="N676" s="95">
        <f>INDEX(RESUMEN!$G$17:$G$5475, MATCH(L676,RESUMEN!$C$17:$C$5475,0))</f>
        <v>34499.088416819366</v>
      </c>
      <c r="O676" s="133">
        <f t="shared" si="135"/>
        <v>0.84299999999999997</v>
      </c>
      <c r="P676" s="134">
        <f t="shared" si="137"/>
        <v>63581.819952198093</v>
      </c>
      <c r="Q676" s="87">
        <v>0</v>
      </c>
      <c r="R676" s="133">
        <f t="shared" si="138"/>
        <v>0.13400000000000001</v>
      </c>
      <c r="S676" s="88">
        <f t="shared" si="139"/>
        <v>709.99698946621209</v>
      </c>
      <c r="T676" s="132">
        <f t="shared" si="140"/>
        <v>0.183</v>
      </c>
      <c r="U676" s="135">
        <f t="shared" si="141"/>
        <v>129.9294490723168</v>
      </c>
      <c r="V676" s="88">
        <f t="shared" si="142"/>
        <v>43.72077423688949</v>
      </c>
      <c r="W676" s="182">
        <f t="shared" si="143"/>
        <v>43.7</v>
      </c>
      <c r="X676" s="133">
        <f>'INFO Luz del Sur'!N624</f>
        <v>1</v>
      </c>
      <c r="Y676" s="135">
        <f t="shared" si="136"/>
        <v>43.7</v>
      </c>
    </row>
    <row r="677" spans="1:25" x14ac:dyDescent="0.25">
      <c r="A677" s="97">
        <f>'INFO Luz del Sur'!A625</f>
        <v>619</v>
      </c>
      <c r="B677" s="98" t="s">
        <v>20</v>
      </c>
      <c r="C677" s="131" t="str">
        <f>'INFO Luz del Sur'!K625</f>
        <v>Poste</v>
      </c>
      <c r="D677" s="120" t="str">
        <f>'INFO Luz del Sur'!L625</f>
        <v>Metálico</v>
      </c>
      <c r="E677" s="131">
        <f>'INFO Luz del Sur'!J625</f>
        <v>18</v>
      </c>
      <c r="F677" s="131" t="str">
        <f>'INFO Luz del Sur'!H625</f>
        <v>220 KV</v>
      </c>
      <c r="G677" s="148" t="str">
        <f t="shared" si="134"/>
        <v>MT/AT</v>
      </c>
      <c r="H677" s="120" t="str">
        <f>'INFO Luz del Sur'!D625</f>
        <v>Santiago de Surco</v>
      </c>
      <c r="I677" s="120" t="str">
        <f>'INFO Luz del Sur'!C625</f>
        <v>Lima</v>
      </c>
      <c r="J677" s="120" t="str">
        <f>'INFO Luz del Sur'!B625</f>
        <v>Lima</v>
      </c>
      <c r="K677" s="120">
        <f>'INFO Luz del Sur'!E625</f>
        <v>0</v>
      </c>
      <c r="L677" s="132" t="str">
        <f>'INFO Luz del Sur'!M625</f>
        <v>EA220SIU1S1-600-A2</v>
      </c>
      <c r="M677" s="120" t="str">
        <f>INDEX(RESUMEN!$D$17:$D$5475, MATCH(L677,RESUMEN!$C$17:$C$5475,0))</f>
        <v>1 Poste autosoportable de acero (23/1515) de ángulo mayor y terminal (90°) Tipo ACTU1-23</v>
      </c>
      <c r="N677" s="95">
        <f>INDEX(RESUMEN!$G$17:$G$5475, MATCH(L677,RESUMEN!$C$17:$C$5475,0))</f>
        <v>34499.088416819366</v>
      </c>
      <c r="O677" s="133">
        <f t="shared" si="135"/>
        <v>0.84299999999999997</v>
      </c>
      <c r="P677" s="134">
        <f t="shared" si="137"/>
        <v>63581.819952198093</v>
      </c>
      <c r="Q677" s="87">
        <v>0</v>
      </c>
      <c r="R677" s="133">
        <f t="shared" si="138"/>
        <v>0.13400000000000001</v>
      </c>
      <c r="S677" s="88">
        <f t="shared" si="139"/>
        <v>709.99698946621209</v>
      </c>
      <c r="T677" s="132">
        <f t="shared" si="140"/>
        <v>0.183</v>
      </c>
      <c r="U677" s="135">
        <f t="shared" si="141"/>
        <v>129.9294490723168</v>
      </c>
      <c r="V677" s="88">
        <f t="shared" si="142"/>
        <v>43.72077423688949</v>
      </c>
      <c r="W677" s="182">
        <f t="shared" si="143"/>
        <v>43.7</v>
      </c>
      <c r="X677" s="133">
        <f>'INFO Luz del Sur'!N625</f>
        <v>1</v>
      </c>
      <c r="Y677" s="135">
        <f t="shared" si="136"/>
        <v>43.7</v>
      </c>
    </row>
    <row r="678" spans="1:25" x14ac:dyDescent="0.25">
      <c r="A678" s="97">
        <f>'INFO Luz del Sur'!A626</f>
        <v>620</v>
      </c>
      <c r="B678" s="98" t="s">
        <v>20</v>
      </c>
      <c r="C678" s="131" t="str">
        <f>'INFO Luz del Sur'!K626</f>
        <v>Poste</v>
      </c>
      <c r="D678" s="120" t="str">
        <f>'INFO Luz del Sur'!L626</f>
        <v>Metálico</v>
      </c>
      <c r="E678" s="131">
        <f>'INFO Luz del Sur'!J626</f>
        <v>18</v>
      </c>
      <c r="F678" s="131" t="str">
        <f>'INFO Luz del Sur'!H626</f>
        <v>220 KV</v>
      </c>
      <c r="G678" s="148" t="str">
        <f t="shared" si="134"/>
        <v>MT/AT</v>
      </c>
      <c r="H678" s="120" t="str">
        <f>'INFO Luz del Sur'!D626</f>
        <v>Santiago de Surco</v>
      </c>
      <c r="I678" s="120" t="str">
        <f>'INFO Luz del Sur'!C626</f>
        <v>Lima</v>
      </c>
      <c r="J678" s="120" t="str">
        <f>'INFO Luz del Sur'!B626</f>
        <v>Lima</v>
      </c>
      <c r="K678" s="120">
        <f>'INFO Luz del Sur'!E626</f>
        <v>0</v>
      </c>
      <c r="L678" s="132" t="str">
        <f>'INFO Luz del Sur'!M626</f>
        <v>EA220SIU1S1-600-A2</v>
      </c>
      <c r="M678" s="120" t="str">
        <f>INDEX(RESUMEN!$D$17:$D$5475, MATCH(L678,RESUMEN!$C$17:$C$5475,0))</f>
        <v>1 Poste autosoportable de acero (23/1515) de ángulo mayor y terminal (90°) Tipo ACTU1-23</v>
      </c>
      <c r="N678" s="95">
        <f>INDEX(RESUMEN!$G$17:$G$5475, MATCH(L678,RESUMEN!$C$17:$C$5475,0))</f>
        <v>34499.088416819366</v>
      </c>
      <c r="O678" s="133">
        <f t="shared" si="135"/>
        <v>0.84299999999999997</v>
      </c>
      <c r="P678" s="134">
        <f t="shared" si="137"/>
        <v>63581.819952198093</v>
      </c>
      <c r="Q678" s="87">
        <v>0</v>
      </c>
      <c r="R678" s="133">
        <f t="shared" si="138"/>
        <v>0.13400000000000001</v>
      </c>
      <c r="S678" s="88">
        <f t="shared" si="139"/>
        <v>709.99698946621209</v>
      </c>
      <c r="T678" s="132">
        <f t="shared" si="140"/>
        <v>0.183</v>
      </c>
      <c r="U678" s="135">
        <f t="shared" si="141"/>
        <v>129.9294490723168</v>
      </c>
      <c r="V678" s="88">
        <f t="shared" si="142"/>
        <v>43.72077423688949</v>
      </c>
      <c r="W678" s="182">
        <f t="shared" si="143"/>
        <v>43.7</v>
      </c>
      <c r="X678" s="133">
        <f>'INFO Luz del Sur'!N626</f>
        <v>1</v>
      </c>
      <c r="Y678" s="135">
        <f t="shared" si="136"/>
        <v>43.7</v>
      </c>
    </row>
    <row r="679" spans="1:25" x14ac:dyDescent="0.25">
      <c r="A679" s="97">
        <f>'INFO Luz del Sur'!A627</f>
        <v>621</v>
      </c>
      <c r="B679" s="98" t="s">
        <v>8151</v>
      </c>
      <c r="C679" s="131" t="str">
        <f>'INFO Luz del Sur'!K627</f>
        <v>Poste</v>
      </c>
      <c r="D679" s="120" t="str">
        <f>'INFO Luz del Sur'!L627</f>
        <v>Concreto</v>
      </c>
      <c r="E679" s="131">
        <f>'INFO Luz del Sur'!J627</f>
        <v>18</v>
      </c>
      <c r="F679" s="131" t="str">
        <f>'INFO Luz del Sur'!H627</f>
        <v>0.22 KV</v>
      </c>
      <c r="G679" s="148" t="str">
        <f t="shared" si="134"/>
        <v>BT</v>
      </c>
      <c r="H679" s="120" t="str">
        <f>'INFO Luz del Sur'!D627</f>
        <v>Santiago de Surco</v>
      </c>
      <c r="I679" s="120" t="str">
        <f>'INFO Luz del Sur'!C627</f>
        <v>Lima</v>
      </c>
      <c r="J679" s="120" t="str">
        <f>'INFO Luz del Sur'!B627</f>
        <v>Lima</v>
      </c>
      <c r="K679" s="120">
        <f>'INFO Luz del Sur'!E627</f>
        <v>0</v>
      </c>
      <c r="L679" s="132" t="str">
        <f>'INFO Luz del Sur'!M627</f>
        <v>PPC28</v>
      </c>
      <c r="M679" s="120" t="str">
        <f>INDEX(RESUMEN!$D$17:$D$5475, MATCH(L679,RESUMEN!$C$17:$C$5475,0))</f>
        <v>POSTE DE CONCRETO ARMADO DE 17/400/165/420</v>
      </c>
      <c r="N679" s="95">
        <f>INDEX(RESUMEN!$G$17:$G$5475, MATCH(L679,RESUMEN!$C$17:$C$5475,0))</f>
        <v>607.52</v>
      </c>
      <c r="O679" s="133">
        <f t="shared" si="135"/>
        <v>0.77</v>
      </c>
      <c r="P679" s="134">
        <f t="shared" si="137"/>
        <v>1075.3104000000001</v>
      </c>
      <c r="Q679" s="87">
        <v>0</v>
      </c>
      <c r="R679" s="133">
        <f t="shared" si="138"/>
        <v>7.2000000000000008E-2</v>
      </c>
      <c r="S679" s="88">
        <f t="shared" si="139"/>
        <v>6.4518624000000004</v>
      </c>
      <c r="T679" s="132">
        <f t="shared" si="140"/>
        <v>0.2</v>
      </c>
      <c r="U679" s="135">
        <f t="shared" si="141"/>
        <v>1.2903724800000003</v>
      </c>
      <c r="V679" s="88">
        <f t="shared" si="142"/>
        <v>0.43420551909040156</v>
      </c>
      <c r="W679" s="182">
        <f t="shared" si="143"/>
        <v>0.4</v>
      </c>
      <c r="X679" s="133">
        <f>'INFO Luz del Sur'!N627</f>
        <v>1</v>
      </c>
      <c r="Y679" s="135">
        <f t="shared" si="136"/>
        <v>0.4</v>
      </c>
    </row>
    <row r="680" spans="1:25" x14ac:dyDescent="0.25">
      <c r="A680" s="97">
        <f>'INFO Luz del Sur'!A628</f>
        <v>622</v>
      </c>
      <c r="B680" s="98" t="s">
        <v>8151</v>
      </c>
      <c r="C680" s="131" t="str">
        <f>'INFO Luz del Sur'!K628</f>
        <v>Poste</v>
      </c>
      <c r="D680" s="120" t="str">
        <f>'INFO Luz del Sur'!L628</f>
        <v>Concreto</v>
      </c>
      <c r="E680" s="131">
        <f>'INFO Luz del Sur'!J628</f>
        <v>18</v>
      </c>
      <c r="F680" s="131" t="str">
        <f>'INFO Luz del Sur'!H628</f>
        <v>0.22 KV</v>
      </c>
      <c r="G680" s="148" t="str">
        <f t="shared" si="134"/>
        <v>BT</v>
      </c>
      <c r="H680" s="120" t="str">
        <f>'INFO Luz del Sur'!D628</f>
        <v>Santiago de Surco</v>
      </c>
      <c r="I680" s="120" t="str">
        <f>'INFO Luz del Sur'!C628</f>
        <v>Lima</v>
      </c>
      <c r="J680" s="120" t="str">
        <f>'INFO Luz del Sur'!B628</f>
        <v>Lima</v>
      </c>
      <c r="K680" s="120">
        <f>'INFO Luz del Sur'!E628</f>
        <v>0</v>
      </c>
      <c r="L680" s="132" t="str">
        <f>'INFO Luz del Sur'!M628</f>
        <v>PPC28</v>
      </c>
      <c r="M680" s="120" t="str">
        <f>INDEX(RESUMEN!$D$17:$D$5475, MATCH(L680,RESUMEN!$C$17:$C$5475,0))</f>
        <v>POSTE DE CONCRETO ARMADO DE 17/400/165/420</v>
      </c>
      <c r="N680" s="95">
        <f>INDEX(RESUMEN!$G$17:$G$5475, MATCH(L680,RESUMEN!$C$17:$C$5475,0))</f>
        <v>607.52</v>
      </c>
      <c r="O680" s="133">
        <f t="shared" si="135"/>
        <v>0.77</v>
      </c>
      <c r="P680" s="134">
        <f t="shared" si="137"/>
        <v>1075.3104000000001</v>
      </c>
      <c r="Q680" s="87">
        <v>0</v>
      </c>
      <c r="R680" s="133">
        <f t="shared" si="138"/>
        <v>7.2000000000000008E-2</v>
      </c>
      <c r="S680" s="88">
        <f t="shared" si="139"/>
        <v>6.4518624000000004</v>
      </c>
      <c r="T680" s="132">
        <f t="shared" si="140"/>
        <v>0.2</v>
      </c>
      <c r="U680" s="135">
        <f t="shared" si="141"/>
        <v>1.2903724800000003</v>
      </c>
      <c r="V680" s="88">
        <f t="shared" si="142"/>
        <v>0.43420551909040156</v>
      </c>
      <c r="W680" s="182">
        <f t="shared" si="143"/>
        <v>0.4</v>
      </c>
      <c r="X680" s="133">
        <f>'INFO Luz del Sur'!N628</f>
        <v>1</v>
      </c>
      <c r="Y680" s="135">
        <f t="shared" si="136"/>
        <v>0.4</v>
      </c>
    </row>
    <row r="681" spans="1:25" x14ac:dyDescent="0.25">
      <c r="A681" s="97">
        <f>'INFO Luz del Sur'!A629</f>
        <v>623</v>
      </c>
      <c r="B681" s="98" t="s">
        <v>8151</v>
      </c>
      <c r="C681" s="131" t="str">
        <f>'INFO Luz del Sur'!K629</f>
        <v>Poste</v>
      </c>
      <c r="D681" s="120" t="str">
        <f>'INFO Luz del Sur'!L629</f>
        <v>Concreto</v>
      </c>
      <c r="E681" s="131">
        <f>'INFO Luz del Sur'!J629</f>
        <v>18</v>
      </c>
      <c r="F681" s="131" t="str">
        <f>'INFO Luz del Sur'!H629</f>
        <v>0.22 KV</v>
      </c>
      <c r="G681" s="148" t="str">
        <f t="shared" si="134"/>
        <v>BT</v>
      </c>
      <c r="H681" s="120" t="str">
        <f>'INFO Luz del Sur'!D629</f>
        <v>Santiago de Surco</v>
      </c>
      <c r="I681" s="120" t="str">
        <f>'INFO Luz del Sur'!C629</f>
        <v>Lima</v>
      </c>
      <c r="J681" s="120" t="str">
        <f>'INFO Luz del Sur'!B629</f>
        <v>Lima</v>
      </c>
      <c r="K681" s="120">
        <f>'INFO Luz del Sur'!E629</f>
        <v>0</v>
      </c>
      <c r="L681" s="132" t="str">
        <f>'INFO Luz del Sur'!M629</f>
        <v>PPC28</v>
      </c>
      <c r="M681" s="120" t="str">
        <f>INDEX(RESUMEN!$D$17:$D$5475, MATCH(L681,RESUMEN!$C$17:$C$5475,0))</f>
        <v>POSTE DE CONCRETO ARMADO DE 17/400/165/420</v>
      </c>
      <c r="N681" s="95">
        <f>INDEX(RESUMEN!$G$17:$G$5475, MATCH(L681,RESUMEN!$C$17:$C$5475,0))</f>
        <v>607.52</v>
      </c>
      <c r="O681" s="133">
        <f t="shared" si="135"/>
        <v>0.77</v>
      </c>
      <c r="P681" s="134">
        <f t="shared" si="137"/>
        <v>1075.3104000000001</v>
      </c>
      <c r="Q681" s="87">
        <v>0</v>
      </c>
      <c r="R681" s="133">
        <f t="shared" si="138"/>
        <v>7.2000000000000008E-2</v>
      </c>
      <c r="S681" s="88">
        <f t="shared" si="139"/>
        <v>6.4518624000000004</v>
      </c>
      <c r="T681" s="132">
        <f t="shared" si="140"/>
        <v>0.2</v>
      </c>
      <c r="U681" s="135">
        <f t="shared" si="141"/>
        <v>1.2903724800000003</v>
      </c>
      <c r="V681" s="88">
        <f t="shared" si="142"/>
        <v>0.43420551909040156</v>
      </c>
      <c r="W681" s="182">
        <f t="shared" si="143"/>
        <v>0.4</v>
      </c>
      <c r="X681" s="133">
        <f>'INFO Luz del Sur'!N629</f>
        <v>1</v>
      </c>
      <c r="Y681" s="135">
        <f t="shared" si="136"/>
        <v>0.4</v>
      </c>
    </row>
    <row r="682" spans="1:25" x14ac:dyDescent="0.25">
      <c r="A682" s="97">
        <f>'INFO Luz del Sur'!A630</f>
        <v>624</v>
      </c>
      <c r="B682" s="98" t="s">
        <v>8151</v>
      </c>
      <c r="C682" s="131" t="str">
        <f>'INFO Luz del Sur'!K630</f>
        <v>Poste</v>
      </c>
      <c r="D682" s="120" t="str">
        <f>'INFO Luz del Sur'!L630</f>
        <v>Concreto</v>
      </c>
      <c r="E682" s="131">
        <f>'INFO Luz del Sur'!J630</f>
        <v>18</v>
      </c>
      <c r="F682" s="131" t="str">
        <f>'INFO Luz del Sur'!H630</f>
        <v>0.22 KV</v>
      </c>
      <c r="G682" s="148" t="str">
        <f t="shared" si="134"/>
        <v>BT</v>
      </c>
      <c r="H682" s="120" t="str">
        <f>'INFO Luz del Sur'!D630</f>
        <v>Santiago de Surco</v>
      </c>
      <c r="I682" s="120" t="str">
        <f>'INFO Luz del Sur'!C630</f>
        <v>Lima</v>
      </c>
      <c r="J682" s="120" t="str">
        <f>'INFO Luz del Sur'!B630</f>
        <v>Lima</v>
      </c>
      <c r="K682" s="120">
        <f>'INFO Luz del Sur'!E630</f>
        <v>0</v>
      </c>
      <c r="L682" s="132" t="str">
        <f>'INFO Luz del Sur'!M630</f>
        <v>PPC28</v>
      </c>
      <c r="M682" s="120" t="str">
        <f>INDEX(RESUMEN!$D$17:$D$5475, MATCH(L682,RESUMEN!$C$17:$C$5475,0))</f>
        <v>POSTE DE CONCRETO ARMADO DE 17/400/165/420</v>
      </c>
      <c r="N682" s="95">
        <f>INDEX(RESUMEN!$G$17:$G$5475, MATCH(L682,RESUMEN!$C$17:$C$5475,0))</f>
        <v>607.52</v>
      </c>
      <c r="O682" s="133">
        <f t="shared" si="135"/>
        <v>0.77</v>
      </c>
      <c r="P682" s="134">
        <f t="shared" si="137"/>
        <v>1075.3104000000001</v>
      </c>
      <c r="Q682" s="87">
        <v>0</v>
      </c>
      <c r="R682" s="133">
        <f t="shared" si="138"/>
        <v>7.2000000000000008E-2</v>
      </c>
      <c r="S682" s="88">
        <f t="shared" si="139"/>
        <v>6.4518624000000004</v>
      </c>
      <c r="T682" s="132">
        <f t="shared" si="140"/>
        <v>0.2</v>
      </c>
      <c r="U682" s="135">
        <f t="shared" si="141"/>
        <v>1.2903724800000003</v>
      </c>
      <c r="V682" s="88">
        <f t="shared" si="142"/>
        <v>0.43420551909040156</v>
      </c>
      <c r="W682" s="182">
        <f t="shared" si="143"/>
        <v>0.4</v>
      </c>
      <c r="X682" s="133">
        <f>'INFO Luz del Sur'!N630</f>
        <v>1</v>
      </c>
      <c r="Y682" s="135">
        <f t="shared" si="136"/>
        <v>0.4</v>
      </c>
    </row>
    <row r="683" spans="1:25" x14ac:dyDescent="0.25">
      <c r="A683" s="97">
        <f>'INFO Luz del Sur'!A631</f>
        <v>625</v>
      </c>
      <c r="B683" s="98" t="s">
        <v>20</v>
      </c>
      <c r="C683" s="131" t="str">
        <f>'INFO Luz del Sur'!K631</f>
        <v>Poste</v>
      </c>
      <c r="D683" s="120" t="str">
        <f>'INFO Luz del Sur'!L631</f>
        <v>Metálico</v>
      </c>
      <c r="E683" s="131">
        <f>'INFO Luz del Sur'!J631</f>
        <v>18</v>
      </c>
      <c r="F683" s="131" t="str">
        <f>'INFO Luz del Sur'!H631</f>
        <v>220 KV</v>
      </c>
      <c r="G683" s="148" t="str">
        <f t="shared" si="134"/>
        <v>MT/AT</v>
      </c>
      <c r="H683" s="120" t="str">
        <f>'INFO Luz del Sur'!D631</f>
        <v>Santiago de Surco</v>
      </c>
      <c r="I683" s="120" t="str">
        <f>'INFO Luz del Sur'!C631</f>
        <v>Lima</v>
      </c>
      <c r="J683" s="120" t="str">
        <f>'INFO Luz del Sur'!B631</f>
        <v>Lima</v>
      </c>
      <c r="K683" s="120">
        <f>'INFO Luz del Sur'!E631</f>
        <v>0</v>
      </c>
      <c r="L683" s="132" t="str">
        <f>'INFO Luz del Sur'!M631</f>
        <v>EA220SIU1S1-600-A2</v>
      </c>
      <c r="M683" s="120" t="str">
        <f>INDEX(RESUMEN!$D$17:$D$5475, MATCH(L683,RESUMEN!$C$17:$C$5475,0))</f>
        <v>1 Poste autosoportable de acero (23/1515) de ángulo mayor y terminal (90°) Tipo ACTU1-23</v>
      </c>
      <c r="N683" s="95">
        <f>INDEX(RESUMEN!$G$17:$G$5475, MATCH(L683,RESUMEN!$C$17:$C$5475,0))</f>
        <v>34499.088416819366</v>
      </c>
      <c r="O683" s="133">
        <f t="shared" si="135"/>
        <v>0.84299999999999997</v>
      </c>
      <c r="P683" s="134">
        <f t="shared" si="137"/>
        <v>63581.819952198093</v>
      </c>
      <c r="Q683" s="87">
        <v>0</v>
      </c>
      <c r="R683" s="133">
        <f t="shared" si="138"/>
        <v>0.13400000000000001</v>
      </c>
      <c r="S683" s="88">
        <f t="shared" si="139"/>
        <v>709.99698946621209</v>
      </c>
      <c r="T683" s="132">
        <f t="shared" si="140"/>
        <v>0.183</v>
      </c>
      <c r="U683" s="135">
        <f t="shared" si="141"/>
        <v>129.9294490723168</v>
      </c>
      <c r="V683" s="88">
        <f t="shared" si="142"/>
        <v>43.72077423688949</v>
      </c>
      <c r="W683" s="182">
        <f t="shared" si="143"/>
        <v>43.7</v>
      </c>
      <c r="X683" s="133">
        <f>'INFO Luz del Sur'!N631</f>
        <v>1</v>
      </c>
      <c r="Y683" s="135">
        <f t="shared" si="136"/>
        <v>43.7</v>
      </c>
    </row>
    <row r="684" spans="1:25" x14ac:dyDescent="0.25">
      <c r="A684" s="97">
        <f>'INFO Luz del Sur'!A632</f>
        <v>626</v>
      </c>
      <c r="B684" s="98" t="s">
        <v>20</v>
      </c>
      <c r="C684" s="131" t="str">
        <f>'INFO Luz del Sur'!K632</f>
        <v>Poste</v>
      </c>
      <c r="D684" s="120" t="str">
        <f>'INFO Luz del Sur'!L632</f>
        <v>Metálico</v>
      </c>
      <c r="E684" s="131">
        <f>'INFO Luz del Sur'!J632</f>
        <v>18</v>
      </c>
      <c r="F684" s="131" t="str">
        <f>'INFO Luz del Sur'!H632</f>
        <v>220 KV</v>
      </c>
      <c r="G684" s="148" t="str">
        <f t="shared" si="134"/>
        <v>MT/AT</v>
      </c>
      <c r="H684" s="120" t="str">
        <f>'INFO Luz del Sur'!D632</f>
        <v>Santiago de Surco</v>
      </c>
      <c r="I684" s="120" t="str">
        <f>'INFO Luz del Sur'!C632</f>
        <v>Lima</v>
      </c>
      <c r="J684" s="120" t="str">
        <f>'INFO Luz del Sur'!B632</f>
        <v>Lima</v>
      </c>
      <c r="K684" s="120">
        <f>'INFO Luz del Sur'!E632</f>
        <v>0</v>
      </c>
      <c r="L684" s="132" t="str">
        <f>'INFO Luz del Sur'!M632</f>
        <v>EA220SIU1S1-600-A2</v>
      </c>
      <c r="M684" s="120" t="str">
        <f>INDEX(RESUMEN!$D$17:$D$5475, MATCH(L684,RESUMEN!$C$17:$C$5475,0))</f>
        <v>1 Poste autosoportable de acero (23/1515) de ángulo mayor y terminal (90°) Tipo ACTU1-23</v>
      </c>
      <c r="N684" s="95">
        <f>INDEX(RESUMEN!$G$17:$G$5475, MATCH(L684,RESUMEN!$C$17:$C$5475,0))</f>
        <v>34499.088416819366</v>
      </c>
      <c r="O684" s="133">
        <f t="shared" si="135"/>
        <v>0.84299999999999997</v>
      </c>
      <c r="P684" s="134">
        <f t="shared" si="137"/>
        <v>63581.819952198093</v>
      </c>
      <c r="Q684" s="87">
        <v>0</v>
      </c>
      <c r="R684" s="133">
        <f t="shared" si="138"/>
        <v>0.13400000000000001</v>
      </c>
      <c r="S684" s="88">
        <f t="shared" si="139"/>
        <v>709.99698946621209</v>
      </c>
      <c r="T684" s="132">
        <f t="shared" si="140"/>
        <v>0.183</v>
      </c>
      <c r="U684" s="135">
        <f t="shared" si="141"/>
        <v>129.9294490723168</v>
      </c>
      <c r="V684" s="88">
        <f t="shared" si="142"/>
        <v>43.72077423688949</v>
      </c>
      <c r="W684" s="182">
        <f t="shared" si="143"/>
        <v>43.7</v>
      </c>
      <c r="X684" s="133">
        <f>'INFO Luz del Sur'!N632</f>
        <v>1</v>
      </c>
      <c r="Y684" s="135">
        <f t="shared" si="136"/>
        <v>43.7</v>
      </c>
    </row>
    <row r="685" spans="1:25" x14ac:dyDescent="0.25">
      <c r="A685" s="97">
        <f>'INFO Luz del Sur'!A633</f>
        <v>627</v>
      </c>
      <c r="B685" s="98" t="s">
        <v>20</v>
      </c>
      <c r="C685" s="131" t="str">
        <f>'INFO Luz del Sur'!K633</f>
        <v>Poste</v>
      </c>
      <c r="D685" s="120" t="str">
        <f>'INFO Luz del Sur'!L633</f>
        <v>Metálico</v>
      </c>
      <c r="E685" s="131">
        <f>'INFO Luz del Sur'!J633</f>
        <v>18</v>
      </c>
      <c r="F685" s="131" t="str">
        <f>'INFO Luz del Sur'!H633</f>
        <v>220 KV</v>
      </c>
      <c r="G685" s="148" t="str">
        <f t="shared" si="134"/>
        <v>MT/AT</v>
      </c>
      <c r="H685" s="120" t="str">
        <f>'INFO Luz del Sur'!D633</f>
        <v>Santiago de Surco</v>
      </c>
      <c r="I685" s="120" t="str">
        <f>'INFO Luz del Sur'!C633</f>
        <v>Lima</v>
      </c>
      <c r="J685" s="120" t="str">
        <f>'INFO Luz del Sur'!B633</f>
        <v>Lima</v>
      </c>
      <c r="K685" s="120">
        <f>'INFO Luz del Sur'!E633</f>
        <v>0</v>
      </c>
      <c r="L685" s="132" t="str">
        <f>'INFO Luz del Sur'!M633</f>
        <v>EA220SIU1S1-600-A2</v>
      </c>
      <c r="M685" s="120" t="str">
        <f>INDEX(RESUMEN!$D$17:$D$5475, MATCH(L685,RESUMEN!$C$17:$C$5475,0))</f>
        <v>1 Poste autosoportable de acero (23/1515) de ángulo mayor y terminal (90°) Tipo ACTU1-23</v>
      </c>
      <c r="N685" s="95">
        <f>INDEX(RESUMEN!$G$17:$G$5475, MATCH(L685,RESUMEN!$C$17:$C$5475,0))</f>
        <v>34499.088416819366</v>
      </c>
      <c r="O685" s="133">
        <f t="shared" si="135"/>
        <v>0.84299999999999997</v>
      </c>
      <c r="P685" s="134">
        <f t="shared" si="137"/>
        <v>63581.819952198093</v>
      </c>
      <c r="Q685" s="87">
        <v>0</v>
      </c>
      <c r="R685" s="133">
        <f t="shared" si="138"/>
        <v>0.13400000000000001</v>
      </c>
      <c r="S685" s="88">
        <f t="shared" si="139"/>
        <v>709.99698946621209</v>
      </c>
      <c r="T685" s="132">
        <f t="shared" si="140"/>
        <v>0.183</v>
      </c>
      <c r="U685" s="135">
        <f t="shared" si="141"/>
        <v>129.9294490723168</v>
      </c>
      <c r="V685" s="88">
        <f t="shared" si="142"/>
        <v>43.72077423688949</v>
      </c>
      <c r="W685" s="182">
        <f t="shared" si="143"/>
        <v>43.7</v>
      </c>
      <c r="X685" s="133">
        <f>'INFO Luz del Sur'!N633</f>
        <v>1</v>
      </c>
      <c r="Y685" s="135">
        <f t="shared" si="136"/>
        <v>43.7</v>
      </c>
    </row>
    <row r="686" spans="1:25" x14ac:dyDescent="0.25">
      <c r="A686" s="97">
        <f>'INFO Luz del Sur'!A634</f>
        <v>628</v>
      </c>
      <c r="B686" s="98" t="s">
        <v>8151</v>
      </c>
      <c r="C686" s="131" t="str">
        <f>'INFO Luz del Sur'!K634</f>
        <v>Poste</v>
      </c>
      <c r="D686" s="120" t="str">
        <f>'INFO Luz del Sur'!L634</f>
        <v>Concreto</v>
      </c>
      <c r="E686" s="131">
        <f>'INFO Luz del Sur'!J634</f>
        <v>12</v>
      </c>
      <c r="F686" s="131" t="str">
        <f>'INFO Luz del Sur'!H634</f>
        <v>0.22 KV</v>
      </c>
      <c r="G686" s="148" t="str">
        <f t="shared" si="134"/>
        <v>BT</v>
      </c>
      <c r="H686" s="120" t="str">
        <f>'INFO Luz del Sur'!D634</f>
        <v>Santiago de Surco</v>
      </c>
      <c r="I686" s="120" t="str">
        <f>'INFO Luz del Sur'!C634</f>
        <v>Lima</v>
      </c>
      <c r="J686" s="120" t="str">
        <f>'INFO Luz del Sur'!B634</f>
        <v>Lima</v>
      </c>
      <c r="K686" s="120">
        <f>'INFO Luz del Sur'!E634</f>
        <v>0</v>
      </c>
      <c r="L686" s="132" t="str">
        <f>'INFO Luz del Sur'!M634</f>
        <v>PPC15</v>
      </c>
      <c r="M686" s="120" t="str">
        <f>INDEX(RESUMEN!$D$17:$D$5475, MATCH(L686,RESUMEN!$C$17:$C$5475,0))</f>
        <v>POSTE DE CONCRETO ARMADO DE 12/200/120/300</v>
      </c>
      <c r="N686" s="95">
        <f>INDEX(RESUMEN!$G$17:$G$5475, MATCH(L686,RESUMEN!$C$17:$C$5475,0))</f>
        <v>230.4</v>
      </c>
      <c r="O686" s="133">
        <f t="shared" si="135"/>
        <v>0.77</v>
      </c>
      <c r="P686" s="134">
        <f t="shared" si="137"/>
        <v>407.80799999999999</v>
      </c>
      <c r="Q686" s="87">
        <v>0</v>
      </c>
      <c r="R686" s="133">
        <f t="shared" si="138"/>
        <v>7.2000000000000008E-2</v>
      </c>
      <c r="S686" s="88">
        <f t="shared" si="139"/>
        <v>2.4468480000000001</v>
      </c>
      <c r="T686" s="132">
        <f t="shared" si="140"/>
        <v>0.2</v>
      </c>
      <c r="U686" s="135">
        <f t="shared" si="141"/>
        <v>0.48936960000000007</v>
      </c>
      <c r="V686" s="88">
        <f t="shared" si="142"/>
        <v>0.16467104226762661</v>
      </c>
      <c r="W686" s="182">
        <f t="shared" si="143"/>
        <v>0.2</v>
      </c>
      <c r="X686" s="133">
        <f>'INFO Luz del Sur'!N634</f>
        <v>1</v>
      </c>
      <c r="Y686" s="135">
        <f t="shared" si="136"/>
        <v>0.2</v>
      </c>
    </row>
    <row r="687" spans="1:25" x14ac:dyDescent="0.25">
      <c r="A687" s="97">
        <f>'INFO Luz del Sur'!A635</f>
        <v>629</v>
      </c>
      <c r="B687" s="98" t="s">
        <v>8151</v>
      </c>
      <c r="C687" s="131" t="str">
        <f>'INFO Luz del Sur'!K635</f>
        <v>Poste</v>
      </c>
      <c r="D687" s="120" t="str">
        <f>'INFO Luz del Sur'!L635</f>
        <v>Concreto</v>
      </c>
      <c r="E687" s="131">
        <f>'INFO Luz del Sur'!J635</f>
        <v>12</v>
      </c>
      <c r="F687" s="131" t="str">
        <f>'INFO Luz del Sur'!H635</f>
        <v>0.22 KV</v>
      </c>
      <c r="G687" s="148" t="str">
        <f t="shared" si="134"/>
        <v>BT</v>
      </c>
      <c r="H687" s="120" t="str">
        <f>'INFO Luz del Sur'!D635</f>
        <v>Santiago de Surco</v>
      </c>
      <c r="I687" s="120" t="str">
        <f>'INFO Luz del Sur'!C635</f>
        <v>Lima</v>
      </c>
      <c r="J687" s="120" t="str">
        <f>'INFO Luz del Sur'!B635</f>
        <v>Lima</v>
      </c>
      <c r="K687" s="120">
        <f>'INFO Luz del Sur'!E635</f>
        <v>0</v>
      </c>
      <c r="L687" s="132" t="str">
        <f>'INFO Luz del Sur'!M635</f>
        <v>PPC15</v>
      </c>
      <c r="M687" s="120" t="str">
        <f>INDEX(RESUMEN!$D$17:$D$5475, MATCH(L687,RESUMEN!$C$17:$C$5475,0))</f>
        <v>POSTE DE CONCRETO ARMADO DE 12/200/120/300</v>
      </c>
      <c r="N687" s="95">
        <f>INDEX(RESUMEN!$G$17:$G$5475, MATCH(L687,RESUMEN!$C$17:$C$5475,0))</f>
        <v>230.4</v>
      </c>
      <c r="O687" s="133">
        <f t="shared" si="135"/>
        <v>0.77</v>
      </c>
      <c r="P687" s="134">
        <f t="shared" si="137"/>
        <v>407.80799999999999</v>
      </c>
      <c r="Q687" s="87">
        <v>0</v>
      </c>
      <c r="R687" s="133">
        <f t="shared" si="138"/>
        <v>7.2000000000000008E-2</v>
      </c>
      <c r="S687" s="88">
        <f t="shared" si="139"/>
        <v>2.4468480000000001</v>
      </c>
      <c r="T687" s="132">
        <f t="shared" si="140"/>
        <v>0.2</v>
      </c>
      <c r="U687" s="135">
        <f t="shared" si="141"/>
        <v>0.48936960000000007</v>
      </c>
      <c r="V687" s="88">
        <f t="shared" si="142"/>
        <v>0.16467104226762661</v>
      </c>
      <c r="W687" s="182">
        <f t="shared" si="143"/>
        <v>0.2</v>
      </c>
      <c r="X687" s="133">
        <f>'INFO Luz del Sur'!N635</f>
        <v>1</v>
      </c>
      <c r="Y687" s="135">
        <f t="shared" si="136"/>
        <v>0.2</v>
      </c>
    </row>
    <row r="688" spans="1:25" x14ac:dyDescent="0.25">
      <c r="A688" s="97">
        <f>'INFO Luz del Sur'!A636</f>
        <v>630</v>
      </c>
      <c r="B688" s="98" t="s">
        <v>8151</v>
      </c>
      <c r="C688" s="131" t="str">
        <f>'INFO Luz del Sur'!K636</f>
        <v>Poste</v>
      </c>
      <c r="D688" s="120" t="str">
        <f>'INFO Luz del Sur'!L636</f>
        <v>Concreto</v>
      </c>
      <c r="E688" s="131">
        <f>'INFO Luz del Sur'!J636</f>
        <v>12</v>
      </c>
      <c r="F688" s="131" t="str">
        <f>'INFO Luz del Sur'!H636</f>
        <v>0.22 KV</v>
      </c>
      <c r="G688" s="148" t="str">
        <f t="shared" si="134"/>
        <v>BT</v>
      </c>
      <c r="H688" s="120" t="str">
        <f>'INFO Luz del Sur'!D636</f>
        <v>Santiago de Surco</v>
      </c>
      <c r="I688" s="120" t="str">
        <f>'INFO Luz del Sur'!C636</f>
        <v>Lima</v>
      </c>
      <c r="J688" s="120" t="str">
        <f>'INFO Luz del Sur'!B636</f>
        <v>Lima</v>
      </c>
      <c r="K688" s="120">
        <f>'INFO Luz del Sur'!E636</f>
        <v>0</v>
      </c>
      <c r="L688" s="132" t="str">
        <f>'INFO Luz del Sur'!M636</f>
        <v>PPC15</v>
      </c>
      <c r="M688" s="120" t="str">
        <f>INDEX(RESUMEN!$D$17:$D$5475, MATCH(L688,RESUMEN!$C$17:$C$5475,0))</f>
        <v>POSTE DE CONCRETO ARMADO DE 12/200/120/300</v>
      </c>
      <c r="N688" s="95">
        <f>INDEX(RESUMEN!$G$17:$G$5475, MATCH(L688,RESUMEN!$C$17:$C$5475,0))</f>
        <v>230.4</v>
      </c>
      <c r="O688" s="133">
        <f t="shared" si="135"/>
        <v>0.77</v>
      </c>
      <c r="P688" s="134">
        <f t="shared" si="137"/>
        <v>407.80799999999999</v>
      </c>
      <c r="Q688" s="87">
        <v>0</v>
      </c>
      <c r="R688" s="133">
        <f t="shared" si="138"/>
        <v>7.2000000000000008E-2</v>
      </c>
      <c r="S688" s="88">
        <f t="shared" si="139"/>
        <v>2.4468480000000001</v>
      </c>
      <c r="T688" s="132">
        <f t="shared" si="140"/>
        <v>0.2</v>
      </c>
      <c r="U688" s="135">
        <f t="shared" si="141"/>
        <v>0.48936960000000007</v>
      </c>
      <c r="V688" s="88">
        <f t="shared" si="142"/>
        <v>0.16467104226762661</v>
      </c>
      <c r="W688" s="182">
        <f t="shared" si="143"/>
        <v>0.2</v>
      </c>
      <c r="X688" s="133">
        <f>'INFO Luz del Sur'!N636</f>
        <v>1</v>
      </c>
      <c r="Y688" s="135">
        <f t="shared" si="136"/>
        <v>0.2</v>
      </c>
    </row>
    <row r="689" spans="1:25" x14ac:dyDescent="0.25">
      <c r="A689" s="97">
        <f>'INFO Luz del Sur'!A637</f>
        <v>631</v>
      </c>
      <c r="B689" s="98" t="s">
        <v>8151</v>
      </c>
      <c r="C689" s="131" t="str">
        <f>'INFO Luz del Sur'!K637</f>
        <v>Poste</v>
      </c>
      <c r="D689" s="120" t="str">
        <f>'INFO Luz del Sur'!L637</f>
        <v>Concreto</v>
      </c>
      <c r="E689" s="131">
        <f>'INFO Luz del Sur'!J637</f>
        <v>12</v>
      </c>
      <c r="F689" s="131" t="str">
        <f>'INFO Luz del Sur'!H637</f>
        <v>0.22 KV</v>
      </c>
      <c r="G689" s="148" t="str">
        <f t="shared" si="134"/>
        <v>BT</v>
      </c>
      <c r="H689" s="120" t="str">
        <f>'INFO Luz del Sur'!D637</f>
        <v>Santiago de Surco</v>
      </c>
      <c r="I689" s="120" t="str">
        <f>'INFO Luz del Sur'!C637</f>
        <v>Lima</v>
      </c>
      <c r="J689" s="120" t="str">
        <f>'INFO Luz del Sur'!B637</f>
        <v>Lima</v>
      </c>
      <c r="K689" s="120">
        <f>'INFO Luz del Sur'!E637</f>
        <v>0</v>
      </c>
      <c r="L689" s="132" t="str">
        <f>'INFO Luz del Sur'!M637</f>
        <v>PPC15</v>
      </c>
      <c r="M689" s="120" t="str">
        <f>INDEX(RESUMEN!$D$17:$D$5475, MATCH(L689,RESUMEN!$C$17:$C$5475,0))</f>
        <v>POSTE DE CONCRETO ARMADO DE 12/200/120/300</v>
      </c>
      <c r="N689" s="95">
        <f>INDEX(RESUMEN!$G$17:$G$5475, MATCH(L689,RESUMEN!$C$17:$C$5475,0))</f>
        <v>230.4</v>
      </c>
      <c r="O689" s="133">
        <f t="shared" si="135"/>
        <v>0.77</v>
      </c>
      <c r="P689" s="134">
        <f t="shared" si="137"/>
        <v>407.80799999999999</v>
      </c>
      <c r="Q689" s="87">
        <v>0</v>
      </c>
      <c r="R689" s="133">
        <f t="shared" si="138"/>
        <v>7.2000000000000008E-2</v>
      </c>
      <c r="S689" s="88">
        <f t="shared" si="139"/>
        <v>2.4468480000000001</v>
      </c>
      <c r="T689" s="132">
        <f t="shared" si="140"/>
        <v>0.2</v>
      </c>
      <c r="U689" s="135">
        <f t="shared" si="141"/>
        <v>0.48936960000000007</v>
      </c>
      <c r="V689" s="88">
        <f t="shared" si="142"/>
        <v>0.16467104226762661</v>
      </c>
      <c r="W689" s="182">
        <f t="shared" si="143"/>
        <v>0.2</v>
      </c>
      <c r="X689" s="133">
        <f>'INFO Luz del Sur'!N637</f>
        <v>1</v>
      </c>
      <c r="Y689" s="135">
        <f t="shared" si="136"/>
        <v>0.2</v>
      </c>
    </row>
    <row r="690" spans="1:25" x14ac:dyDescent="0.25">
      <c r="A690" s="97">
        <f>'INFO Luz del Sur'!A638</f>
        <v>632</v>
      </c>
      <c r="B690" s="98" t="s">
        <v>20</v>
      </c>
      <c r="C690" s="131" t="str">
        <f>'INFO Luz del Sur'!K638</f>
        <v>Torre</v>
      </c>
      <c r="D690" s="120" t="str">
        <f>'INFO Luz del Sur'!L638</f>
        <v>Metálico</v>
      </c>
      <c r="E690" s="131">
        <f>'INFO Luz del Sur'!J638</f>
        <v>20</v>
      </c>
      <c r="F690" s="131" t="str">
        <f>'INFO Luz del Sur'!H638</f>
        <v>220 KV</v>
      </c>
      <c r="G690" s="148" t="str">
        <f t="shared" si="134"/>
        <v>MT/AT</v>
      </c>
      <c r="H690" s="120" t="str">
        <f>'INFO Luz del Sur'!D638</f>
        <v>Santiago de Surco</v>
      </c>
      <c r="I690" s="120" t="str">
        <f>'INFO Luz del Sur'!C638</f>
        <v>Lima</v>
      </c>
      <c r="J690" s="120" t="str">
        <f>'INFO Luz del Sur'!B638</f>
        <v>Lima</v>
      </c>
      <c r="K690" s="120">
        <f>'INFO Luz del Sur'!E638</f>
        <v>0</v>
      </c>
      <c r="L690" s="132" t="str">
        <f>'INFO Luz del Sur'!M638</f>
        <v>EA220SIU1S1-600-A2</v>
      </c>
      <c r="M690" s="120" t="str">
        <f>INDEX(RESUMEN!$D$17:$D$5475, MATCH(L690,RESUMEN!$C$17:$C$5475,0))</f>
        <v>1 Poste autosoportable de acero (23/1515) de ángulo mayor y terminal (90°) Tipo ACTU1-23</v>
      </c>
      <c r="N690" s="95">
        <f>INDEX(RESUMEN!$G$17:$G$5475, MATCH(L690,RESUMEN!$C$17:$C$5475,0))</f>
        <v>34499.088416819366</v>
      </c>
      <c r="O690" s="133">
        <f t="shared" si="135"/>
        <v>0.84299999999999997</v>
      </c>
      <c r="P690" s="134">
        <f t="shared" si="137"/>
        <v>63581.819952198093</v>
      </c>
      <c r="Q690" s="87">
        <v>0</v>
      </c>
      <c r="R690" s="133">
        <f t="shared" si="138"/>
        <v>0.13400000000000001</v>
      </c>
      <c r="S690" s="88">
        <f t="shared" si="139"/>
        <v>709.99698946621209</v>
      </c>
      <c r="T690" s="132">
        <f t="shared" si="140"/>
        <v>0.183</v>
      </c>
      <c r="U690" s="135">
        <f t="shared" si="141"/>
        <v>129.9294490723168</v>
      </c>
      <c r="V690" s="88">
        <f t="shared" si="142"/>
        <v>43.72077423688949</v>
      </c>
      <c r="W690" s="182">
        <f t="shared" si="143"/>
        <v>43.7</v>
      </c>
      <c r="X690" s="133">
        <f>'INFO Luz del Sur'!N638</f>
        <v>1</v>
      </c>
      <c r="Y690" s="135">
        <f t="shared" si="136"/>
        <v>43.7</v>
      </c>
    </row>
    <row r="691" spans="1:25" x14ac:dyDescent="0.25">
      <c r="A691" s="97">
        <f>'INFO Luz del Sur'!A639</f>
        <v>633</v>
      </c>
      <c r="B691" s="98" t="s">
        <v>8151</v>
      </c>
      <c r="C691" s="131" t="str">
        <f>'INFO Luz del Sur'!K639</f>
        <v>Poste</v>
      </c>
      <c r="D691" s="120" t="str">
        <f>'INFO Luz del Sur'!L639</f>
        <v>Concreto</v>
      </c>
      <c r="E691" s="131">
        <f>'INFO Luz del Sur'!J639</f>
        <v>12</v>
      </c>
      <c r="F691" s="131" t="str">
        <f>'INFO Luz del Sur'!H639</f>
        <v>0.22 KV</v>
      </c>
      <c r="G691" s="148" t="str">
        <f t="shared" si="134"/>
        <v>BT</v>
      </c>
      <c r="H691" s="120" t="str">
        <f>'INFO Luz del Sur'!D639</f>
        <v>Santiago de Surco</v>
      </c>
      <c r="I691" s="120" t="str">
        <f>'INFO Luz del Sur'!C639</f>
        <v>Lima</v>
      </c>
      <c r="J691" s="120" t="str">
        <f>'INFO Luz del Sur'!B639</f>
        <v>Lima</v>
      </c>
      <c r="K691" s="120">
        <f>'INFO Luz del Sur'!E639</f>
        <v>0</v>
      </c>
      <c r="L691" s="132" t="str">
        <f>'INFO Luz del Sur'!M639</f>
        <v>PPC15</v>
      </c>
      <c r="M691" s="120" t="str">
        <f>INDEX(RESUMEN!$D$17:$D$5475, MATCH(L691,RESUMEN!$C$17:$C$5475,0))</f>
        <v>POSTE DE CONCRETO ARMADO DE 12/200/120/300</v>
      </c>
      <c r="N691" s="95">
        <f>INDEX(RESUMEN!$G$17:$G$5475, MATCH(L691,RESUMEN!$C$17:$C$5475,0))</f>
        <v>230.4</v>
      </c>
      <c r="O691" s="133">
        <f t="shared" si="135"/>
        <v>0.77</v>
      </c>
      <c r="P691" s="134">
        <f t="shared" si="137"/>
        <v>407.80799999999999</v>
      </c>
      <c r="Q691" s="87">
        <v>0</v>
      </c>
      <c r="R691" s="133">
        <f t="shared" si="138"/>
        <v>7.2000000000000008E-2</v>
      </c>
      <c r="S691" s="88">
        <f t="shared" si="139"/>
        <v>2.4468480000000001</v>
      </c>
      <c r="T691" s="132">
        <f t="shared" si="140"/>
        <v>0.2</v>
      </c>
      <c r="U691" s="135">
        <f t="shared" si="141"/>
        <v>0.48936960000000007</v>
      </c>
      <c r="V691" s="88">
        <f t="shared" si="142"/>
        <v>0.16467104226762661</v>
      </c>
      <c r="W691" s="182">
        <f t="shared" si="143"/>
        <v>0.2</v>
      </c>
      <c r="X691" s="133">
        <f>'INFO Luz del Sur'!N639</f>
        <v>1</v>
      </c>
      <c r="Y691" s="135">
        <f t="shared" si="136"/>
        <v>0.2</v>
      </c>
    </row>
    <row r="692" spans="1:25" x14ac:dyDescent="0.25">
      <c r="A692" s="97">
        <f>'INFO Luz del Sur'!A640</f>
        <v>634</v>
      </c>
      <c r="B692" s="98" t="s">
        <v>8151</v>
      </c>
      <c r="C692" s="131" t="str">
        <f>'INFO Luz del Sur'!K640</f>
        <v>Poste</v>
      </c>
      <c r="D692" s="120" t="str">
        <f>'INFO Luz del Sur'!L640</f>
        <v>Concreto</v>
      </c>
      <c r="E692" s="131">
        <f>'INFO Luz del Sur'!J640</f>
        <v>12</v>
      </c>
      <c r="F692" s="131" t="str">
        <f>'INFO Luz del Sur'!H640</f>
        <v>0.22 KV</v>
      </c>
      <c r="G692" s="148" t="str">
        <f t="shared" si="134"/>
        <v>BT</v>
      </c>
      <c r="H692" s="120" t="str">
        <f>'INFO Luz del Sur'!D640</f>
        <v>Santiago de Surco</v>
      </c>
      <c r="I692" s="120" t="str">
        <f>'INFO Luz del Sur'!C640</f>
        <v>Lima</v>
      </c>
      <c r="J692" s="120" t="str">
        <f>'INFO Luz del Sur'!B640</f>
        <v>Lima</v>
      </c>
      <c r="K692" s="120">
        <f>'INFO Luz del Sur'!E640</f>
        <v>0</v>
      </c>
      <c r="L692" s="132" t="str">
        <f>'INFO Luz del Sur'!M640</f>
        <v>PPC15</v>
      </c>
      <c r="M692" s="120" t="str">
        <f>INDEX(RESUMEN!$D$17:$D$5475, MATCH(L692,RESUMEN!$C$17:$C$5475,0))</f>
        <v>POSTE DE CONCRETO ARMADO DE 12/200/120/300</v>
      </c>
      <c r="N692" s="95">
        <f>INDEX(RESUMEN!$G$17:$G$5475, MATCH(L692,RESUMEN!$C$17:$C$5475,0))</f>
        <v>230.4</v>
      </c>
      <c r="O692" s="133">
        <f t="shared" si="135"/>
        <v>0.77</v>
      </c>
      <c r="P692" s="134">
        <f t="shared" si="137"/>
        <v>407.80799999999999</v>
      </c>
      <c r="Q692" s="87">
        <v>0</v>
      </c>
      <c r="R692" s="133">
        <f t="shared" si="138"/>
        <v>7.2000000000000008E-2</v>
      </c>
      <c r="S692" s="88">
        <f t="shared" si="139"/>
        <v>2.4468480000000001</v>
      </c>
      <c r="T692" s="132">
        <f t="shared" si="140"/>
        <v>0.2</v>
      </c>
      <c r="U692" s="135">
        <f t="shared" si="141"/>
        <v>0.48936960000000007</v>
      </c>
      <c r="V692" s="88">
        <f t="shared" si="142"/>
        <v>0.16467104226762661</v>
      </c>
      <c r="W692" s="182">
        <f t="shared" si="143"/>
        <v>0.2</v>
      </c>
      <c r="X692" s="133">
        <f>'INFO Luz del Sur'!N640</f>
        <v>1</v>
      </c>
      <c r="Y692" s="135">
        <f t="shared" si="136"/>
        <v>0.2</v>
      </c>
    </row>
    <row r="693" spans="1:25" x14ac:dyDescent="0.25">
      <c r="A693" s="97">
        <f>'INFO Luz del Sur'!A641</f>
        <v>635</v>
      </c>
      <c r="B693" s="98" t="s">
        <v>8151</v>
      </c>
      <c r="C693" s="131" t="str">
        <f>'INFO Luz del Sur'!K641</f>
        <v>Poste</v>
      </c>
      <c r="D693" s="120" t="str">
        <f>'INFO Luz del Sur'!L641</f>
        <v>Concreto</v>
      </c>
      <c r="E693" s="131">
        <f>'INFO Luz del Sur'!J641</f>
        <v>12</v>
      </c>
      <c r="F693" s="131" t="str">
        <f>'INFO Luz del Sur'!H641</f>
        <v>0.22 KV</v>
      </c>
      <c r="G693" s="148" t="str">
        <f t="shared" si="134"/>
        <v>BT</v>
      </c>
      <c r="H693" s="120" t="str">
        <f>'INFO Luz del Sur'!D641</f>
        <v>Santiago de Surco</v>
      </c>
      <c r="I693" s="120" t="str">
        <f>'INFO Luz del Sur'!C641</f>
        <v>Lima</v>
      </c>
      <c r="J693" s="120" t="str">
        <f>'INFO Luz del Sur'!B641</f>
        <v>Lima</v>
      </c>
      <c r="K693" s="120">
        <f>'INFO Luz del Sur'!E641</f>
        <v>0</v>
      </c>
      <c r="L693" s="132" t="str">
        <f>'INFO Luz del Sur'!M641</f>
        <v>PPC15</v>
      </c>
      <c r="M693" s="120" t="str">
        <f>INDEX(RESUMEN!$D$17:$D$5475, MATCH(L693,RESUMEN!$C$17:$C$5475,0))</f>
        <v>POSTE DE CONCRETO ARMADO DE 12/200/120/300</v>
      </c>
      <c r="N693" s="95">
        <f>INDEX(RESUMEN!$G$17:$G$5475, MATCH(L693,RESUMEN!$C$17:$C$5475,0))</f>
        <v>230.4</v>
      </c>
      <c r="O693" s="133">
        <f t="shared" si="135"/>
        <v>0.77</v>
      </c>
      <c r="P693" s="134">
        <f t="shared" si="137"/>
        <v>407.80799999999999</v>
      </c>
      <c r="Q693" s="87">
        <v>0</v>
      </c>
      <c r="R693" s="133">
        <f t="shared" si="138"/>
        <v>7.2000000000000008E-2</v>
      </c>
      <c r="S693" s="88">
        <f t="shared" si="139"/>
        <v>2.4468480000000001</v>
      </c>
      <c r="T693" s="132">
        <f t="shared" si="140"/>
        <v>0.2</v>
      </c>
      <c r="U693" s="135">
        <f t="shared" si="141"/>
        <v>0.48936960000000007</v>
      </c>
      <c r="V693" s="88">
        <f t="shared" si="142"/>
        <v>0.16467104226762661</v>
      </c>
      <c r="W693" s="182">
        <f t="shared" si="143"/>
        <v>0.2</v>
      </c>
      <c r="X693" s="133">
        <f>'INFO Luz del Sur'!N641</f>
        <v>1</v>
      </c>
      <c r="Y693" s="135">
        <f t="shared" si="136"/>
        <v>0.2</v>
      </c>
    </row>
    <row r="694" spans="1:25" x14ac:dyDescent="0.25">
      <c r="A694" s="97">
        <f>'INFO Luz del Sur'!A642</f>
        <v>636</v>
      </c>
      <c r="B694" s="98" t="s">
        <v>8151</v>
      </c>
      <c r="C694" s="131" t="str">
        <f>'INFO Luz del Sur'!K642</f>
        <v>Poste</v>
      </c>
      <c r="D694" s="120" t="str">
        <f>'INFO Luz del Sur'!L642</f>
        <v>Concreto</v>
      </c>
      <c r="E694" s="131">
        <f>'INFO Luz del Sur'!J642</f>
        <v>12</v>
      </c>
      <c r="F694" s="131" t="str">
        <f>'INFO Luz del Sur'!H642</f>
        <v>0.22 KV</v>
      </c>
      <c r="G694" s="148" t="str">
        <f t="shared" si="134"/>
        <v>BT</v>
      </c>
      <c r="H694" s="120" t="str">
        <f>'INFO Luz del Sur'!D642</f>
        <v>Santiago de Surco</v>
      </c>
      <c r="I694" s="120" t="str">
        <f>'INFO Luz del Sur'!C642</f>
        <v>Lima</v>
      </c>
      <c r="J694" s="120" t="str">
        <f>'INFO Luz del Sur'!B642</f>
        <v>Lima</v>
      </c>
      <c r="K694" s="120">
        <f>'INFO Luz del Sur'!E642</f>
        <v>0</v>
      </c>
      <c r="L694" s="132" t="str">
        <f>'INFO Luz del Sur'!M642</f>
        <v>PPC15</v>
      </c>
      <c r="M694" s="120" t="str">
        <f>INDEX(RESUMEN!$D$17:$D$5475, MATCH(L694,RESUMEN!$C$17:$C$5475,0))</f>
        <v>POSTE DE CONCRETO ARMADO DE 12/200/120/300</v>
      </c>
      <c r="N694" s="95">
        <f>INDEX(RESUMEN!$G$17:$G$5475, MATCH(L694,RESUMEN!$C$17:$C$5475,0))</f>
        <v>230.4</v>
      </c>
      <c r="O694" s="133">
        <f t="shared" si="135"/>
        <v>0.77</v>
      </c>
      <c r="P694" s="134">
        <f t="shared" si="137"/>
        <v>407.80799999999999</v>
      </c>
      <c r="Q694" s="87">
        <v>0</v>
      </c>
      <c r="R694" s="133">
        <f t="shared" si="138"/>
        <v>7.2000000000000008E-2</v>
      </c>
      <c r="S694" s="88">
        <f t="shared" si="139"/>
        <v>2.4468480000000001</v>
      </c>
      <c r="T694" s="132">
        <f t="shared" si="140"/>
        <v>0.2</v>
      </c>
      <c r="U694" s="135">
        <f t="shared" si="141"/>
        <v>0.48936960000000007</v>
      </c>
      <c r="V694" s="88">
        <f t="shared" si="142"/>
        <v>0.16467104226762661</v>
      </c>
      <c r="W694" s="182">
        <f t="shared" si="143"/>
        <v>0.2</v>
      </c>
      <c r="X694" s="133">
        <f>'INFO Luz del Sur'!N642</f>
        <v>1</v>
      </c>
      <c r="Y694" s="135">
        <f t="shared" si="136"/>
        <v>0.2</v>
      </c>
    </row>
    <row r="695" spans="1:25" x14ac:dyDescent="0.25">
      <c r="A695" s="97">
        <f>'INFO Luz del Sur'!A643</f>
        <v>637</v>
      </c>
      <c r="B695" s="98" t="s">
        <v>8151</v>
      </c>
      <c r="C695" s="131" t="str">
        <f>'INFO Luz del Sur'!K643</f>
        <v>Poste</v>
      </c>
      <c r="D695" s="120" t="str">
        <f>'INFO Luz del Sur'!L643</f>
        <v>Concreto</v>
      </c>
      <c r="E695" s="131">
        <f>'INFO Luz del Sur'!J643</f>
        <v>12</v>
      </c>
      <c r="F695" s="131" t="str">
        <f>'INFO Luz del Sur'!H643</f>
        <v>0.22 KV</v>
      </c>
      <c r="G695" s="148" t="str">
        <f t="shared" si="134"/>
        <v>BT</v>
      </c>
      <c r="H695" s="120" t="str">
        <f>'INFO Luz del Sur'!D643</f>
        <v>Santiago de Surco</v>
      </c>
      <c r="I695" s="120" t="str">
        <f>'INFO Luz del Sur'!C643</f>
        <v>Lima</v>
      </c>
      <c r="J695" s="120" t="str">
        <f>'INFO Luz del Sur'!B643</f>
        <v>Lima</v>
      </c>
      <c r="K695" s="120">
        <f>'INFO Luz del Sur'!E643</f>
        <v>0</v>
      </c>
      <c r="L695" s="132" t="str">
        <f>'INFO Luz del Sur'!M643</f>
        <v>PPC15</v>
      </c>
      <c r="M695" s="120" t="str">
        <f>INDEX(RESUMEN!$D$17:$D$5475, MATCH(L695,RESUMEN!$C$17:$C$5475,0))</f>
        <v>POSTE DE CONCRETO ARMADO DE 12/200/120/300</v>
      </c>
      <c r="N695" s="95">
        <f>INDEX(RESUMEN!$G$17:$G$5475, MATCH(L695,RESUMEN!$C$17:$C$5475,0))</f>
        <v>230.4</v>
      </c>
      <c r="O695" s="133">
        <f t="shared" si="135"/>
        <v>0.77</v>
      </c>
      <c r="P695" s="134">
        <f t="shared" si="137"/>
        <v>407.80799999999999</v>
      </c>
      <c r="Q695" s="87">
        <v>0</v>
      </c>
      <c r="R695" s="133">
        <f t="shared" si="138"/>
        <v>7.2000000000000008E-2</v>
      </c>
      <c r="S695" s="88">
        <f t="shared" si="139"/>
        <v>2.4468480000000001</v>
      </c>
      <c r="T695" s="132">
        <f t="shared" si="140"/>
        <v>0.2</v>
      </c>
      <c r="U695" s="135">
        <f t="shared" si="141"/>
        <v>0.48936960000000007</v>
      </c>
      <c r="V695" s="88">
        <f t="shared" si="142"/>
        <v>0.16467104226762661</v>
      </c>
      <c r="W695" s="182">
        <f t="shared" si="143"/>
        <v>0.2</v>
      </c>
      <c r="X695" s="133">
        <f>'INFO Luz del Sur'!N643</f>
        <v>1</v>
      </c>
      <c r="Y695" s="135">
        <f t="shared" si="136"/>
        <v>0.2</v>
      </c>
    </row>
    <row r="696" spans="1:25" x14ac:dyDescent="0.25">
      <c r="A696" s="97">
        <f>'INFO Luz del Sur'!A644</f>
        <v>638</v>
      </c>
      <c r="B696" s="98" t="s">
        <v>8151</v>
      </c>
      <c r="C696" s="131" t="str">
        <f>'INFO Luz del Sur'!K644</f>
        <v>Poste</v>
      </c>
      <c r="D696" s="120" t="str">
        <f>'INFO Luz del Sur'!L644</f>
        <v>Concreto</v>
      </c>
      <c r="E696" s="131">
        <f>'INFO Luz del Sur'!J644</f>
        <v>12</v>
      </c>
      <c r="F696" s="131" t="str">
        <f>'INFO Luz del Sur'!H644</f>
        <v>0.22 KV</v>
      </c>
      <c r="G696" s="148" t="str">
        <f t="shared" si="134"/>
        <v>BT</v>
      </c>
      <c r="H696" s="120" t="str">
        <f>'INFO Luz del Sur'!D644</f>
        <v>Santiago de Surco</v>
      </c>
      <c r="I696" s="120" t="str">
        <f>'INFO Luz del Sur'!C644</f>
        <v>Lima</v>
      </c>
      <c r="J696" s="120" t="str">
        <f>'INFO Luz del Sur'!B644</f>
        <v>Lima</v>
      </c>
      <c r="K696" s="120">
        <f>'INFO Luz del Sur'!E644</f>
        <v>0</v>
      </c>
      <c r="L696" s="132" t="str">
        <f>'INFO Luz del Sur'!M644</f>
        <v>PPC15</v>
      </c>
      <c r="M696" s="120" t="str">
        <f>INDEX(RESUMEN!$D$17:$D$5475, MATCH(L696,RESUMEN!$C$17:$C$5475,0))</f>
        <v>POSTE DE CONCRETO ARMADO DE 12/200/120/300</v>
      </c>
      <c r="N696" s="95">
        <f>INDEX(RESUMEN!$G$17:$G$5475, MATCH(L696,RESUMEN!$C$17:$C$5475,0))</f>
        <v>230.4</v>
      </c>
      <c r="O696" s="133">
        <f t="shared" si="135"/>
        <v>0.77</v>
      </c>
      <c r="P696" s="134">
        <f t="shared" si="137"/>
        <v>407.80799999999999</v>
      </c>
      <c r="Q696" s="87">
        <v>0</v>
      </c>
      <c r="R696" s="133">
        <f t="shared" si="138"/>
        <v>7.2000000000000008E-2</v>
      </c>
      <c r="S696" s="88">
        <f t="shared" si="139"/>
        <v>2.4468480000000001</v>
      </c>
      <c r="T696" s="132">
        <f t="shared" si="140"/>
        <v>0.2</v>
      </c>
      <c r="U696" s="135">
        <f t="shared" si="141"/>
        <v>0.48936960000000007</v>
      </c>
      <c r="V696" s="88">
        <f t="shared" si="142"/>
        <v>0.16467104226762661</v>
      </c>
      <c r="W696" s="182">
        <f t="shared" si="143"/>
        <v>0.2</v>
      </c>
      <c r="X696" s="133">
        <f>'INFO Luz del Sur'!N644</f>
        <v>1</v>
      </c>
      <c r="Y696" s="135">
        <f t="shared" si="136"/>
        <v>0.2</v>
      </c>
    </row>
    <row r="697" spans="1:25" x14ac:dyDescent="0.25">
      <c r="A697" s="97">
        <f>'INFO Luz del Sur'!A645</f>
        <v>639</v>
      </c>
      <c r="B697" s="98" t="s">
        <v>8151</v>
      </c>
      <c r="C697" s="131" t="str">
        <f>'INFO Luz del Sur'!K645</f>
        <v>Poste</v>
      </c>
      <c r="D697" s="120" t="str">
        <f>'INFO Luz del Sur'!L645</f>
        <v>Concreto</v>
      </c>
      <c r="E697" s="131">
        <f>'INFO Luz del Sur'!J645</f>
        <v>12</v>
      </c>
      <c r="F697" s="131" t="str">
        <f>'INFO Luz del Sur'!H645</f>
        <v>0.22 KV</v>
      </c>
      <c r="G697" s="148" t="str">
        <f t="shared" si="134"/>
        <v>BT</v>
      </c>
      <c r="H697" s="120" t="str">
        <f>'INFO Luz del Sur'!D645</f>
        <v>Santiago de Surco</v>
      </c>
      <c r="I697" s="120" t="str">
        <f>'INFO Luz del Sur'!C645</f>
        <v>Lima</v>
      </c>
      <c r="J697" s="120" t="str">
        <f>'INFO Luz del Sur'!B645</f>
        <v>Lima</v>
      </c>
      <c r="K697" s="120">
        <f>'INFO Luz del Sur'!E645</f>
        <v>0</v>
      </c>
      <c r="L697" s="132" t="str">
        <f>'INFO Luz del Sur'!M645</f>
        <v>PPC15</v>
      </c>
      <c r="M697" s="120" t="str">
        <f>INDEX(RESUMEN!$D$17:$D$5475, MATCH(L697,RESUMEN!$C$17:$C$5475,0))</f>
        <v>POSTE DE CONCRETO ARMADO DE 12/200/120/300</v>
      </c>
      <c r="N697" s="95">
        <f>INDEX(RESUMEN!$G$17:$G$5475, MATCH(L697,RESUMEN!$C$17:$C$5475,0))</f>
        <v>230.4</v>
      </c>
      <c r="O697" s="133">
        <f t="shared" si="135"/>
        <v>0.77</v>
      </c>
      <c r="P697" s="134">
        <f t="shared" si="137"/>
        <v>407.80799999999999</v>
      </c>
      <c r="Q697" s="87">
        <v>0</v>
      </c>
      <c r="R697" s="133">
        <f t="shared" si="138"/>
        <v>7.2000000000000008E-2</v>
      </c>
      <c r="S697" s="88">
        <f t="shared" si="139"/>
        <v>2.4468480000000001</v>
      </c>
      <c r="T697" s="132">
        <f t="shared" si="140"/>
        <v>0.2</v>
      </c>
      <c r="U697" s="135">
        <f t="shared" si="141"/>
        <v>0.48936960000000007</v>
      </c>
      <c r="V697" s="88">
        <f t="shared" si="142"/>
        <v>0.16467104226762661</v>
      </c>
      <c r="W697" s="182">
        <f t="shared" si="143"/>
        <v>0.2</v>
      </c>
      <c r="X697" s="133">
        <f>'INFO Luz del Sur'!N645</f>
        <v>1</v>
      </c>
      <c r="Y697" s="135">
        <f t="shared" si="136"/>
        <v>0.2</v>
      </c>
    </row>
    <row r="698" spans="1:25" x14ac:dyDescent="0.25">
      <c r="A698" s="97">
        <f>'INFO Luz del Sur'!A646</f>
        <v>640</v>
      </c>
      <c r="B698" s="98" t="s">
        <v>8151</v>
      </c>
      <c r="C698" s="131" t="str">
        <f>'INFO Luz del Sur'!K646</f>
        <v>Poste</v>
      </c>
      <c r="D698" s="120" t="str">
        <f>'INFO Luz del Sur'!L646</f>
        <v>Concreto</v>
      </c>
      <c r="E698" s="131">
        <f>'INFO Luz del Sur'!J646</f>
        <v>12</v>
      </c>
      <c r="F698" s="131" t="str">
        <f>'INFO Luz del Sur'!H646</f>
        <v>0.22 KV</v>
      </c>
      <c r="G698" s="148" t="str">
        <f t="shared" si="134"/>
        <v>BT</v>
      </c>
      <c r="H698" s="120" t="str">
        <f>'INFO Luz del Sur'!D646</f>
        <v>Santiago de Surco</v>
      </c>
      <c r="I698" s="120" t="str">
        <f>'INFO Luz del Sur'!C646</f>
        <v>Lima</v>
      </c>
      <c r="J698" s="120" t="str">
        <f>'INFO Luz del Sur'!B646</f>
        <v>Lima</v>
      </c>
      <c r="K698" s="120">
        <f>'INFO Luz del Sur'!E646</f>
        <v>0</v>
      </c>
      <c r="L698" s="132" t="str">
        <f>'INFO Luz del Sur'!M646</f>
        <v>PPC15</v>
      </c>
      <c r="M698" s="120" t="str">
        <f>INDEX(RESUMEN!$D$17:$D$5475, MATCH(L698,RESUMEN!$C$17:$C$5475,0))</f>
        <v>POSTE DE CONCRETO ARMADO DE 12/200/120/300</v>
      </c>
      <c r="N698" s="95">
        <f>INDEX(RESUMEN!$G$17:$G$5475, MATCH(L698,RESUMEN!$C$17:$C$5475,0))</f>
        <v>230.4</v>
      </c>
      <c r="O698" s="133">
        <f t="shared" si="135"/>
        <v>0.77</v>
      </c>
      <c r="P698" s="134">
        <f t="shared" si="137"/>
        <v>407.80799999999999</v>
      </c>
      <c r="Q698" s="87">
        <v>0</v>
      </c>
      <c r="R698" s="133">
        <f t="shared" si="138"/>
        <v>7.2000000000000008E-2</v>
      </c>
      <c r="S698" s="88">
        <f t="shared" si="139"/>
        <v>2.4468480000000001</v>
      </c>
      <c r="T698" s="132">
        <f t="shared" si="140"/>
        <v>0.2</v>
      </c>
      <c r="U698" s="135">
        <f t="shared" si="141"/>
        <v>0.48936960000000007</v>
      </c>
      <c r="V698" s="88">
        <f t="shared" si="142"/>
        <v>0.16467104226762661</v>
      </c>
      <c r="W698" s="182">
        <f t="shared" si="143"/>
        <v>0.2</v>
      </c>
      <c r="X698" s="133">
        <f>'INFO Luz del Sur'!N646</f>
        <v>1</v>
      </c>
      <c r="Y698" s="135">
        <f t="shared" si="136"/>
        <v>0.2</v>
      </c>
    </row>
    <row r="699" spans="1:25" x14ac:dyDescent="0.25">
      <c r="A699" s="97">
        <f>'INFO Luz del Sur'!A647</f>
        <v>641</v>
      </c>
      <c r="B699" s="98" t="s">
        <v>8151</v>
      </c>
      <c r="C699" s="131" t="str">
        <f>'INFO Luz del Sur'!K647</f>
        <v>Poste</v>
      </c>
      <c r="D699" s="120" t="str">
        <f>'INFO Luz del Sur'!L647</f>
        <v>Concreto</v>
      </c>
      <c r="E699" s="131">
        <f>'INFO Luz del Sur'!J647</f>
        <v>12</v>
      </c>
      <c r="F699" s="131" t="str">
        <f>'INFO Luz del Sur'!H647</f>
        <v>0.22 KV</v>
      </c>
      <c r="G699" s="148" t="str">
        <f t="shared" si="134"/>
        <v>BT</v>
      </c>
      <c r="H699" s="120" t="str">
        <f>'INFO Luz del Sur'!D647</f>
        <v>Santiago de Surco</v>
      </c>
      <c r="I699" s="120" t="str">
        <f>'INFO Luz del Sur'!C647</f>
        <v>Lima</v>
      </c>
      <c r="J699" s="120" t="str">
        <f>'INFO Luz del Sur'!B647</f>
        <v>Lima</v>
      </c>
      <c r="K699" s="120">
        <f>'INFO Luz del Sur'!E647</f>
        <v>0</v>
      </c>
      <c r="L699" s="132" t="str">
        <f>'INFO Luz del Sur'!M647</f>
        <v>PPC15</v>
      </c>
      <c r="M699" s="120" t="str">
        <f>INDEX(RESUMEN!$D$17:$D$5475, MATCH(L699,RESUMEN!$C$17:$C$5475,0))</f>
        <v>POSTE DE CONCRETO ARMADO DE 12/200/120/300</v>
      </c>
      <c r="N699" s="95">
        <f>INDEX(RESUMEN!$G$17:$G$5475, MATCH(L699,RESUMEN!$C$17:$C$5475,0))</f>
        <v>230.4</v>
      </c>
      <c r="O699" s="133">
        <f t="shared" si="135"/>
        <v>0.77</v>
      </c>
      <c r="P699" s="134">
        <f t="shared" si="137"/>
        <v>407.80799999999999</v>
      </c>
      <c r="Q699" s="87">
        <v>0</v>
      </c>
      <c r="R699" s="133">
        <f t="shared" si="138"/>
        <v>7.2000000000000008E-2</v>
      </c>
      <c r="S699" s="88">
        <f t="shared" si="139"/>
        <v>2.4468480000000001</v>
      </c>
      <c r="T699" s="132">
        <f t="shared" si="140"/>
        <v>0.2</v>
      </c>
      <c r="U699" s="135">
        <f t="shared" si="141"/>
        <v>0.48936960000000007</v>
      </c>
      <c r="V699" s="88">
        <f t="shared" si="142"/>
        <v>0.16467104226762661</v>
      </c>
      <c r="W699" s="182">
        <f t="shared" si="143"/>
        <v>0.2</v>
      </c>
      <c r="X699" s="133">
        <f>'INFO Luz del Sur'!N647</f>
        <v>1</v>
      </c>
      <c r="Y699" s="135">
        <f t="shared" si="136"/>
        <v>0.2</v>
      </c>
    </row>
    <row r="700" spans="1:25" x14ac:dyDescent="0.25">
      <c r="A700" s="97">
        <f>'INFO Luz del Sur'!A648</f>
        <v>642</v>
      </c>
      <c r="B700" s="98" t="s">
        <v>8151</v>
      </c>
      <c r="C700" s="131" t="str">
        <f>'INFO Luz del Sur'!K648</f>
        <v>Poste</v>
      </c>
      <c r="D700" s="120" t="str">
        <f>'INFO Luz del Sur'!L648</f>
        <v>Concreto</v>
      </c>
      <c r="E700" s="131">
        <f>'INFO Luz del Sur'!J648</f>
        <v>12</v>
      </c>
      <c r="F700" s="131" t="str">
        <f>'INFO Luz del Sur'!H648</f>
        <v>0.22 KV</v>
      </c>
      <c r="G700" s="148" t="str">
        <f t="shared" ref="G700:G763" si="144">IF(F700="0.22 KV", "BT", "MT/AT")</f>
        <v>BT</v>
      </c>
      <c r="H700" s="120" t="str">
        <f>'INFO Luz del Sur'!D648</f>
        <v>Santiago de Surco</v>
      </c>
      <c r="I700" s="120" t="str">
        <f>'INFO Luz del Sur'!C648</f>
        <v>Lima</v>
      </c>
      <c r="J700" s="120" t="str">
        <f>'INFO Luz del Sur'!B648</f>
        <v>Lima</v>
      </c>
      <c r="K700" s="120">
        <f>'INFO Luz del Sur'!E648</f>
        <v>0</v>
      </c>
      <c r="L700" s="132" t="str">
        <f>'INFO Luz del Sur'!M648</f>
        <v>PPC15</v>
      </c>
      <c r="M700" s="120" t="str">
        <f>INDEX(RESUMEN!$D$17:$D$5475, MATCH(L700,RESUMEN!$C$17:$C$5475,0))</f>
        <v>POSTE DE CONCRETO ARMADO DE 12/200/120/300</v>
      </c>
      <c r="N700" s="95">
        <f>INDEX(RESUMEN!$G$17:$G$5475, MATCH(L700,RESUMEN!$C$17:$C$5475,0))</f>
        <v>230.4</v>
      </c>
      <c r="O700" s="133">
        <f t="shared" ref="O700:O763" si="145">IF(G700="BT", $O$2, $O$3)</f>
        <v>0.77</v>
      </c>
      <c r="P700" s="134">
        <f t="shared" si="137"/>
        <v>407.80799999999999</v>
      </c>
      <c r="Q700" s="87">
        <v>0</v>
      </c>
      <c r="R700" s="133">
        <f t="shared" si="138"/>
        <v>7.2000000000000008E-2</v>
      </c>
      <c r="S700" s="88">
        <f t="shared" si="139"/>
        <v>2.4468480000000001</v>
      </c>
      <c r="T700" s="132">
        <f t="shared" si="140"/>
        <v>0.2</v>
      </c>
      <c r="U700" s="135">
        <f t="shared" si="141"/>
        <v>0.48936960000000007</v>
      </c>
      <c r="V700" s="88">
        <f t="shared" si="142"/>
        <v>0.16467104226762661</v>
      </c>
      <c r="W700" s="182">
        <f t="shared" si="143"/>
        <v>0.2</v>
      </c>
      <c r="X700" s="133">
        <f>'INFO Luz del Sur'!N648</f>
        <v>1</v>
      </c>
      <c r="Y700" s="135">
        <f t="shared" ref="Y700:Y763" si="146">W700*X700</f>
        <v>0.2</v>
      </c>
    </row>
    <row r="701" spans="1:25" x14ac:dyDescent="0.25">
      <c r="A701" s="97">
        <f>'INFO Luz del Sur'!A649</f>
        <v>643</v>
      </c>
      <c r="B701" s="98" t="s">
        <v>8151</v>
      </c>
      <c r="C701" s="131" t="str">
        <f>'INFO Luz del Sur'!K649</f>
        <v>Poste</v>
      </c>
      <c r="D701" s="120" t="str">
        <f>'INFO Luz del Sur'!L649</f>
        <v>Concreto</v>
      </c>
      <c r="E701" s="131">
        <f>'INFO Luz del Sur'!J649</f>
        <v>12</v>
      </c>
      <c r="F701" s="131" t="str">
        <f>'INFO Luz del Sur'!H649</f>
        <v>0.22 KV</v>
      </c>
      <c r="G701" s="148" t="str">
        <f t="shared" si="144"/>
        <v>BT</v>
      </c>
      <c r="H701" s="120" t="str">
        <f>'INFO Luz del Sur'!D649</f>
        <v>Santiago de Surco</v>
      </c>
      <c r="I701" s="120" t="str">
        <f>'INFO Luz del Sur'!C649</f>
        <v>Lima</v>
      </c>
      <c r="J701" s="120" t="str">
        <f>'INFO Luz del Sur'!B649</f>
        <v>Lima</v>
      </c>
      <c r="K701" s="120">
        <f>'INFO Luz del Sur'!E649</f>
        <v>0</v>
      </c>
      <c r="L701" s="132" t="str">
        <f>'INFO Luz del Sur'!M649</f>
        <v>PPC15</v>
      </c>
      <c r="M701" s="120" t="str">
        <f>INDEX(RESUMEN!$D$17:$D$5475, MATCH(L701,RESUMEN!$C$17:$C$5475,0))</f>
        <v>POSTE DE CONCRETO ARMADO DE 12/200/120/300</v>
      </c>
      <c r="N701" s="95">
        <f>INDEX(RESUMEN!$G$17:$G$5475, MATCH(L701,RESUMEN!$C$17:$C$5475,0))</f>
        <v>230.4</v>
      </c>
      <c r="O701" s="133">
        <f t="shared" si="145"/>
        <v>0.77</v>
      </c>
      <c r="P701" s="134">
        <f t="shared" si="137"/>
        <v>407.80799999999999</v>
      </c>
      <c r="Q701" s="87">
        <v>0</v>
      </c>
      <c r="R701" s="133">
        <f t="shared" si="138"/>
        <v>7.2000000000000008E-2</v>
      </c>
      <c r="S701" s="88">
        <f t="shared" si="139"/>
        <v>2.4468480000000001</v>
      </c>
      <c r="T701" s="132">
        <f t="shared" si="140"/>
        <v>0.2</v>
      </c>
      <c r="U701" s="135">
        <f t="shared" si="141"/>
        <v>0.48936960000000007</v>
      </c>
      <c r="V701" s="88">
        <f t="shared" si="142"/>
        <v>0.16467104226762661</v>
      </c>
      <c r="W701" s="182">
        <f t="shared" si="143"/>
        <v>0.2</v>
      </c>
      <c r="X701" s="133">
        <f>'INFO Luz del Sur'!N649</f>
        <v>1</v>
      </c>
      <c r="Y701" s="135">
        <f t="shared" si="146"/>
        <v>0.2</v>
      </c>
    </row>
    <row r="702" spans="1:25" x14ac:dyDescent="0.25">
      <c r="A702" s="97">
        <f>'INFO Luz del Sur'!A650</f>
        <v>644</v>
      </c>
      <c r="B702" s="98" t="s">
        <v>8151</v>
      </c>
      <c r="C702" s="131" t="str">
        <f>'INFO Luz del Sur'!K650</f>
        <v>Poste</v>
      </c>
      <c r="D702" s="120" t="str">
        <f>'INFO Luz del Sur'!L650</f>
        <v>Concreto</v>
      </c>
      <c r="E702" s="131">
        <f>'INFO Luz del Sur'!J650</f>
        <v>12</v>
      </c>
      <c r="F702" s="131" t="str">
        <f>'INFO Luz del Sur'!H650</f>
        <v>0.22 KV</v>
      </c>
      <c r="G702" s="148" t="str">
        <f t="shared" si="144"/>
        <v>BT</v>
      </c>
      <c r="H702" s="120" t="str">
        <f>'INFO Luz del Sur'!D650</f>
        <v>Santiago de Surco</v>
      </c>
      <c r="I702" s="120" t="str">
        <f>'INFO Luz del Sur'!C650</f>
        <v>Lima</v>
      </c>
      <c r="J702" s="120" t="str">
        <f>'INFO Luz del Sur'!B650</f>
        <v>Lima</v>
      </c>
      <c r="K702" s="120">
        <f>'INFO Luz del Sur'!E650</f>
        <v>0</v>
      </c>
      <c r="L702" s="132" t="str">
        <f>'INFO Luz del Sur'!M650</f>
        <v>PPC15</v>
      </c>
      <c r="M702" s="120" t="str">
        <f>INDEX(RESUMEN!$D$17:$D$5475, MATCH(L702,RESUMEN!$C$17:$C$5475,0))</f>
        <v>POSTE DE CONCRETO ARMADO DE 12/200/120/300</v>
      </c>
      <c r="N702" s="95">
        <f>INDEX(RESUMEN!$G$17:$G$5475, MATCH(L702,RESUMEN!$C$17:$C$5475,0))</f>
        <v>230.4</v>
      </c>
      <c r="O702" s="133">
        <f t="shared" si="145"/>
        <v>0.77</v>
      </c>
      <c r="P702" s="134">
        <f t="shared" si="137"/>
        <v>407.80799999999999</v>
      </c>
      <c r="Q702" s="87">
        <v>0</v>
      </c>
      <c r="R702" s="133">
        <f t="shared" si="138"/>
        <v>7.2000000000000008E-2</v>
      </c>
      <c r="S702" s="88">
        <f t="shared" si="139"/>
        <v>2.4468480000000001</v>
      </c>
      <c r="T702" s="132">
        <f t="shared" si="140"/>
        <v>0.2</v>
      </c>
      <c r="U702" s="135">
        <f t="shared" si="141"/>
        <v>0.48936960000000007</v>
      </c>
      <c r="V702" s="88">
        <f t="shared" si="142"/>
        <v>0.16467104226762661</v>
      </c>
      <c r="W702" s="182">
        <f t="shared" si="143"/>
        <v>0.2</v>
      </c>
      <c r="X702" s="133">
        <f>'INFO Luz del Sur'!N650</f>
        <v>1</v>
      </c>
      <c r="Y702" s="135">
        <f t="shared" si="146"/>
        <v>0.2</v>
      </c>
    </row>
    <row r="703" spans="1:25" x14ac:dyDescent="0.25">
      <c r="A703" s="97">
        <f>'INFO Luz del Sur'!A651</f>
        <v>645</v>
      </c>
      <c r="B703" s="98" t="s">
        <v>8151</v>
      </c>
      <c r="C703" s="131" t="str">
        <f>'INFO Luz del Sur'!K651</f>
        <v>Poste</v>
      </c>
      <c r="D703" s="120" t="str">
        <f>'INFO Luz del Sur'!L651</f>
        <v>Concreto</v>
      </c>
      <c r="E703" s="131">
        <f>'INFO Luz del Sur'!J651</f>
        <v>12</v>
      </c>
      <c r="F703" s="131" t="str">
        <f>'INFO Luz del Sur'!H651</f>
        <v>0.22 KV</v>
      </c>
      <c r="G703" s="148" t="str">
        <f t="shared" si="144"/>
        <v>BT</v>
      </c>
      <c r="H703" s="120" t="str">
        <f>'INFO Luz del Sur'!D651</f>
        <v>Santiago de Surco</v>
      </c>
      <c r="I703" s="120" t="str">
        <f>'INFO Luz del Sur'!C651</f>
        <v>Lima</v>
      </c>
      <c r="J703" s="120" t="str">
        <f>'INFO Luz del Sur'!B651</f>
        <v>Lima</v>
      </c>
      <c r="K703" s="120">
        <f>'INFO Luz del Sur'!E651</f>
        <v>0</v>
      </c>
      <c r="L703" s="132" t="str">
        <f>'INFO Luz del Sur'!M651</f>
        <v>PPC15</v>
      </c>
      <c r="M703" s="120" t="str">
        <f>INDEX(RESUMEN!$D$17:$D$5475, MATCH(L703,RESUMEN!$C$17:$C$5475,0))</f>
        <v>POSTE DE CONCRETO ARMADO DE 12/200/120/300</v>
      </c>
      <c r="N703" s="95">
        <f>INDEX(RESUMEN!$G$17:$G$5475, MATCH(L703,RESUMEN!$C$17:$C$5475,0))</f>
        <v>230.4</v>
      </c>
      <c r="O703" s="133">
        <f t="shared" si="145"/>
        <v>0.77</v>
      </c>
      <c r="P703" s="134">
        <f t="shared" si="137"/>
        <v>407.80799999999999</v>
      </c>
      <c r="Q703" s="87">
        <v>0</v>
      </c>
      <c r="R703" s="133">
        <f t="shared" si="138"/>
        <v>7.2000000000000008E-2</v>
      </c>
      <c r="S703" s="88">
        <f t="shared" si="139"/>
        <v>2.4468480000000001</v>
      </c>
      <c r="T703" s="132">
        <f t="shared" si="140"/>
        <v>0.2</v>
      </c>
      <c r="U703" s="135">
        <f t="shared" si="141"/>
        <v>0.48936960000000007</v>
      </c>
      <c r="V703" s="88">
        <f t="shared" si="142"/>
        <v>0.16467104226762661</v>
      </c>
      <c r="W703" s="182">
        <f t="shared" si="143"/>
        <v>0.2</v>
      </c>
      <c r="X703" s="133">
        <f>'INFO Luz del Sur'!N651</f>
        <v>1</v>
      </c>
      <c r="Y703" s="135">
        <f t="shared" si="146"/>
        <v>0.2</v>
      </c>
    </row>
    <row r="704" spans="1:25" x14ac:dyDescent="0.25">
      <c r="A704" s="97">
        <f>'INFO Luz del Sur'!A652</f>
        <v>646</v>
      </c>
      <c r="B704" s="98" t="s">
        <v>8151</v>
      </c>
      <c r="C704" s="131" t="str">
        <f>'INFO Luz del Sur'!K652</f>
        <v>Poste</v>
      </c>
      <c r="D704" s="120" t="str">
        <f>'INFO Luz del Sur'!L652</f>
        <v>Concreto</v>
      </c>
      <c r="E704" s="131">
        <f>'INFO Luz del Sur'!J652</f>
        <v>12</v>
      </c>
      <c r="F704" s="131" t="str">
        <f>'INFO Luz del Sur'!H652</f>
        <v>0.22 KV</v>
      </c>
      <c r="G704" s="148" t="str">
        <f t="shared" si="144"/>
        <v>BT</v>
      </c>
      <c r="H704" s="120" t="str">
        <f>'INFO Luz del Sur'!D652</f>
        <v>Santiago de Surco</v>
      </c>
      <c r="I704" s="120" t="str">
        <f>'INFO Luz del Sur'!C652</f>
        <v>Lima</v>
      </c>
      <c r="J704" s="120" t="str">
        <f>'INFO Luz del Sur'!B652</f>
        <v>Lima</v>
      </c>
      <c r="K704" s="120">
        <f>'INFO Luz del Sur'!E652</f>
        <v>0</v>
      </c>
      <c r="L704" s="132" t="str">
        <f>'INFO Luz del Sur'!M652</f>
        <v>PPC15</v>
      </c>
      <c r="M704" s="120" t="str">
        <f>INDEX(RESUMEN!$D$17:$D$5475, MATCH(L704,RESUMEN!$C$17:$C$5475,0))</f>
        <v>POSTE DE CONCRETO ARMADO DE 12/200/120/300</v>
      </c>
      <c r="N704" s="95">
        <f>INDEX(RESUMEN!$G$17:$G$5475, MATCH(L704,RESUMEN!$C$17:$C$5475,0))</f>
        <v>230.4</v>
      </c>
      <c r="O704" s="133">
        <f t="shared" si="145"/>
        <v>0.77</v>
      </c>
      <c r="P704" s="134">
        <f t="shared" si="137"/>
        <v>407.80799999999999</v>
      </c>
      <c r="Q704" s="87">
        <v>0</v>
      </c>
      <c r="R704" s="133">
        <f t="shared" si="138"/>
        <v>7.2000000000000008E-2</v>
      </c>
      <c r="S704" s="88">
        <f t="shared" si="139"/>
        <v>2.4468480000000001</v>
      </c>
      <c r="T704" s="132">
        <f t="shared" si="140"/>
        <v>0.2</v>
      </c>
      <c r="U704" s="135">
        <f t="shared" si="141"/>
        <v>0.48936960000000007</v>
      </c>
      <c r="V704" s="88">
        <f t="shared" si="142"/>
        <v>0.16467104226762661</v>
      </c>
      <c r="W704" s="182">
        <f t="shared" si="143"/>
        <v>0.2</v>
      </c>
      <c r="X704" s="133">
        <f>'INFO Luz del Sur'!N652</f>
        <v>1</v>
      </c>
      <c r="Y704" s="135">
        <f t="shared" si="146"/>
        <v>0.2</v>
      </c>
    </row>
    <row r="705" spans="1:25" x14ac:dyDescent="0.25">
      <c r="A705" s="97">
        <f>'INFO Luz del Sur'!A653</f>
        <v>647</v>
      </c>
      <c r="B705" s="98" t="s">
        <v>20</v>
      </c>
      <c r="C705" s="131" t="str">
        <f>'INFO Luz del Sur'!K653</f>
        <v>Poste</v>
      </c>
      <c r="D705" s="120" t="str">
        <f>'INFO Luz del Sur'!L653</f>
        <v>Metálico</v>
      </c>
      <c r="E705" s="131">
        <f>'INFO Luz del Sur'!J653</f>
        <v>18</v>
      </c>
      <c r="F705" s="131" t="str">
        <f>'INFO Luz del Sur'!H653</f>
        <v>220 KV</v>
      </c>
      <c r="G705" s="148" t="str">
        <f t="shared" si="144"/>
        <v>MT/AT</v>
      </c>
      <c r="H705" s="120" t="str">
        <f>'INFO Luz del Sur'!D653</f>
        <v>Santiago de Surco</v>
      </c>
      <c r="I705" s="120" t="str">
        <f>'INFO Luz del Sur'!C653</f>
        <v>Lima</v>
      </c>
      <c r="J705" s="120" t="str">
        <f>'INFO Luz del Sur'!B653</f>
        <v>Lima</v>
      </c>
      <c r="K705" s="120">
        <f>'INFO Luz del Sur'!E653</f>
        <v>0</v>
      </c>
      <c r="L705" s="132" t="str">
        <f>'INFO Luz del Sur'!M653</f>
        <v>EA220SIU1S1-600-A2</v>
      </c>
      <c r="M705" s="120" t="str">
        <f>INDEX(RESUMEN!$D$17:$D$5475, MATCH(L705,RESUMEN!$C$17:$C$5475,0))</f>
        <v>1 Poste autosoportable de acero (23/1515) de ángulo mayor y terminal (90°) Tipo ACTU1-23</v>
      </c>
      <c r="N705" s="95">
        <f>INDEX(RESUMEN!$G$17:$G$5475, MATCH(L705,RESUMEN!$C$17:$C$5475,0))</f>
        <v>34499.088416819366</v>
      </c>
      <c r="O705" s="133">
        <f t="shared" si="145"/>
        <v>0.84299999999999997</v>
      </c>
      <c r="P705" s="134">
        <f t="shared" si="137"/>
        <v>63581.819952198093</v>
      </c>
      <c r="Q705" s="87">
        <v>0</v>
      </c>
      <c r="R705" s="133">
        <f t="shared" si="138"/>
        <v>0.13400000000000001</v>
      </c>
      <c r="S705" s="88">
        <f t="shared" si="139"/>
        <v>709.99698946621209</v>
      </c>
      <c r="T705" s="132">
        <f t="shared" si="140"/>
        <v>0.183</v>
      </c>
      <c r="U705" s="135">
        <f t="shared" si="141"/>
        <v>129.9294490723168</v>
      </c>
      <c r="V705" s="88">
        <f t="shared" si="142"/>
        <v>43.72077423688949</v>
      </c>
      <c r="W705" s="182">
        <f t="shared" si="143"/>
        <v>43.7</v>
      </c>
      <c r="X705" s="133">
        <f>'INFO Luz del Sur'!N653</f>
        <v>1</v>
      </c>
      <c r="Y705" s="135">
        <f t="shared" si="146"/>
        <v>43.7</v>
      </c>
    </row>
    <row r="706" spans="1:25" x14ac:dyDescent="0.25">
      <c r="A706" s="97">
        <f>'INFO Luz del Sur'!A654</f>
        <v>648</v>
      </c>
      <c r="B706" s="98" t="s">
        <v>20</v>
      </c>
      <c r="C706" s="131" t="str">
        <f>'INFO Luz del Sur'!K654</f>
        <v>Poste</v>
      </c>
      <c r="D706" s="120" t="str">
        <f>'INFO Luz del Sur'!L654</f>
        <v>Metálico</v>
      </c>
      <c r="E706" s="131">
        <f>'INFO Luz del Sur'!J654</f>
        <v>18</v>
      </c>
      <c r="F706" s="131" t="str">
        <f>'INFO Luz del Sur'!H654</f>
        <v>220 KV</v>
      </c>
      <c r="G706" s="148" t="str">
        <f t="shared" si="144"/>
        <v>MT/AT</v>
      </c>
      <c r="H706" s="120" t="str">
        <f>'INFO Luz del Sur'!D654</f>
        <v>Santiago de Surco</v>
      </c>
      <c r="I706" s="120" t="str">
        <f>'INFO Luz del Sur'!C654</f>
        <v>Lima</v>
      </c>
      <c r="J706" s="120" t="str">
        <f>'INFO Luz del Sur'!B654</f>
        <v>Lima</v>
      </c>
      <c r="K706" s="120">
        <f>'INFO Luz del Sur'!E654</f>
        <v>0</v>
      </c>
      <c r="L706" s="132" t="str">
        <f>'INFO Luz del Sur'!M654</f>
        <v>EA220SIU1S1-600-A2</v>
      </c>
      <c r="M706" s="120" t="str">
        <f>INDEX(RESUMEN!$D$17:$D$5475, MATCH(L706,RESUMEN!$C$17:$C$5475,0))</f>
        <v>1 Poste autosoportable de acero (23/1515) de ángulo mayor y terminal (90°) Tipo ACTU1-23</v>
      </c>
      <c r="N706" s="95">
        <f>INDEX(RESUMEN!$G$17:$G$5475, MATCH(L706,RESUMEN!$C$17:$C$5475,0))</f>
        <v>34499.088416819366</v>
      </c>
      <c r="O706" s="133">
        <f t="shared" si="145"/>
        <v>0.84299999999999997</v>
      </c>
      <c r="P706" s="134">
        <f t="shared" si="137"/>
        <v>63581.819952198093</v>
      </c>
      <c r="Q706" s="87">
        <v>0</v>
      </c>
      <c r="R706" s="133">
        <f t="shared" si="138"/>
        <v>0.13400000000000001</v>
      </c>
      <c r="S706" s="88">
        <f t="shared" si="139"/>
        <v>709.99698946621209</v>
      </c>
      <c r="T706" s="132">
        <f t="shared" si="140"/>
        <v>0.183</v>
      </c>
      <c r="U706" s="135">
        <f t="shared" si="141"/>
        <v>129.9294490723168</v>
      </c>
      <c r="V706" s="88">
        <f t="shared" si="142"/>
        <v>43.72077423688949</v>
      </c>
      <c r="W706" s="182">
        <f t="shared" si="143"/>
        <v>43.7</v>
      </c>
      <c r="X706" s="133">
        <f>'INFO Luz del Sur'!N654</f>
        <v>1</v>
      </c>
      <c r="Y706" s="135">
        <f t="shared" si="146"/>
        <v>43.7</v>
      </c>
    </row>
    <row r="707" spans="1:25" x14ac:dyDescent="0.25">
      <c r="A707" s="97">
        <f>'INFO Luz del Sur'!A655</f>
        <v>649</v>
      </c>
      <c r="B707" s="98" t="s">
        <v>20</v>
      </c>
      <c r="C707" s="131" t="str">
        <f>'INFO Luz del Sur'!K655</f>
        <v>Poste</v>
      </c>
      <c r="D707" s="120" t="str">
        <f>'INFO Luz del Sur'!L655</f>
        <v>Metálico</v>
      </c>
      <c r="E707" s="131">
        <f>'INFO Luz del Sur'!J655</f>
        <v>18</v>
      </c>
      <c r="F707" s="131" t="str">
        <f>'INFO Luz del Sur'!H655</f>
        <v>220 KV</v>
      </c>
      <c r="G707" s="148" t="str">
        <f t="shared" si="144"/>
        <v>MT/AT</v>
      </c>
      <c r="H707" s="120" t="str">
        <f>'INFO Luz del Sur'!D655</f>
        <v>Santiago de Surco</v>
      </c>
      <c r="I707" s="120" t="str">
        <f>'INFO Luz del Sur'!C655</f>
        <v>Lima</v>
      </c>
      <c r="J707" s="120" t="str">
        <f>'INFO Luz del Sur'!B655</f>
        <v>Lima</v>
      </c>
      <c r="K707" s="120">
        <f>'INFO Luz del Sur'!E655</f>
        <v>0</v>
      </c>
      <c r="L707" s="132" t="str">
        <f>'INFO Luz del Sur'!M655</f>
        <v>EA220SIU1S1-600-A2</v>
      </c>
      <c r="M707" s="120" t="str">
        <f>INDEX(RESUMEN!$D$17:$D$5475, MATCH(L707,RESUMEN!$C$17:$C$5475,0))</f>
        <v>1 Poste autosoportable de acero (23/1515) de ángulo mayor y terminal (90°) Tipo ACTU1-23</v>
      </c>
      <c r="N707" s="95">
        <f>INDEX(RESUMEN!$G$17:$G$5475, MATCH(L707,RESUMEN!$C$17:$C$5475,0))</f>
        <v>34499.088416819366</v>
      </c>
      <c r="O707" s="133">
        <f t="shared" si="145"/>
        <v>0.84299999999999997</v>
      </c>
      <c r="P707" s="134">
        <f t="shared" si="137"/>
        <v>63581.819952198093</v>
      </c>
      <c r="Q707" s="87">
        <v>0</v>
      </c>
      <c r="R707" s="133">
        <f t="shared" si="138"/>
        <v>0.13400000000000001</v>
      </c>
      <c r="S707" s="88">
        <f t="shared" si="139"/>
        <v>709.99698946621209</v>
      </c>
      <c r="T707" s="132">
        <f t="shared" si="140"/>
        <v>0.183</v>
      </c>
      <c r="U707" s="135">
        <f t="shared" si="141"/>
        <v>129.9294490723168</v>
      </c>
      <c r="V707" s="88">
        <f t="shared" si="142"/>
        <v>43.72077423688949</v>
      </c>
      <c r="W707" s="182">
        <f t="shared" si="143"/>
        <v>43.7</v>
      </c>
      <c r="X707" s="133">
        <f>'INFO Luz del Sur'!N655</f>
        <v>1</v>
      </c>
      <c r="Y707" s="135">
        <f t="shared" si="146"/>
        <v>43.7</v>
      </c>
    </row>
    <row r="708" spans="1:25" x14ac:dyDescent="0.25">
      <c r="A708" s="97">
        <f>'INFO Luz del Sur'!A656</f>
        <v>650</v>
      </c>
      <c r="B708" s="98" t="s">
        <v>20</v>
      </c>
      <c r="C708" s="131" t="str">
        <f>'INFO Luz del Sur'!K656</f>
        <v>Poste</v>
      </c>
      <c r="D708" s="120" t="str">
        <f>'INFO Luz del Sur'!L656</f>
        <v>Metálico</v>
      </c>
      <c r="E708" s="131">
        <f>'INFO Luz del Sur'!J656</f>
        <v>18</v>
      </c>
      <c r="F708" s="131" t="str">
        <f>'INFO Luz del Sur'!H656</f>
        <v>220 KV</v>
      </c>
      <c r="G708" s="148" t="str">
        <f t="shared" si="144"/>
        <v>MT/AT</v>
      </c>
      <c r="H708" s="120" t="str">
        <f>'INFO Luz del Sur'!D656</f>
        <v>Santiago de Surco</v>
      </c>
      <c r="I708" s="120" t="str">
        <f>'INFO Luz del Sur'!C656</f>
        <v>Lima</v>
      </c>
      <c r="J708" s="120" t="str">
        <f>'INFO Luz del Sur'!B656</f>
        <v>Lima</v>
      </c>
      <c r="K708" s="120">
        <f>'INFO Luz del Sur'!E656</f>
        <v>0</v>
      </c>
      <c r="L708" s="132" t="str">
        <f>'INFO Luz del Sur'!M656</f>
        <v>EA220SIU1S1-600-A2</v>
      </c>
      <c r="M708" s="120" t="str">
        <f>INDEX(RESUMEN!$D$17:$D$5475, MATCH(L708,RESUMEN!$C$17:$C$5475,0))</f>
        <v>1 Poste autosoportable de acero (23/1515) de ángulo mayor y terminal (90°) Tipo ACTU1-23</v>
      </c>
      <c r="N708" s="95">
        <f>INDEX(RESUMEN!$G$17:$G$5475, MATCH(L708,RESUMEN!$C$17:$C$5475,0))</f>
        <v>34499.088416819366</v>
      </c>
      <c r="O708" s="133">
        <f t="shared" si="145"/>
        <v>0.84299999999999997</v>
      </c>
      <c r="P708" s="134">
        <f t="shared" si="137"/>
        <v>63581.819952198093</v>
      </c>
      <c r="Q708" s="87">
        <v>0</v>
      </c>
      <c r="R708" s="133">
        <f t="shared" si="138"/>
        <v>0.13400000000000001</v>
      </c>
      <c r="S708" s="88">
        <f t="shared" si="139"/>
        <v>709.99698946621209</v>
      </c>
      <c r="T708" s="132">
        <f t="shared" si="140"/>
        <v>0.183</v>
      </c>
      <c r="U708" s="135">
        <f t="shared" si="141"/>
        <v>129.9294490723168</v>
      </c>
      <c r="V708" s="88">
        <f t="shared" si="142"/>
        <v>43.72077423688949</v>
      </c>
      <c r="W708" s="182">
        <f t="shared" si="143"/>
        <v>43.7</v>
      </c>
      <c r="X708" s="133">
        <f>'INFO Luz del Sur'!N656</f>
        <v>1</v>
      </c>
      <c r="Y708" s="135">
        <f t="shared" si="146"/>
        <v>43.7</v>
      </c>
    </row>
    <row r="709" spans="1:25" x14ac:dyDescent="0.25">
      <c r="A709" s="97">
        <f>'INFO Luz del Sur'!A657</f>
        <v>651</v>
      </c>
      <c r="B709" s="98" t="s">
        <v>20</v>
      </c>
      <c r="C709" s="131" t="str">
        <f>'INFO Luz del Sur'!K657</f>
        <v>Poste</v>
      </c>
      <c r="D709" s="120" t="str">
        <f>'INFO Luz del Sur'!L657</f>
        <v>Metálico</v>
      </c>
      <c r="E709" s="131">
        <f>'INFO Luz del Sur'!J657</f>
        <v>18</v>
      </c>
      <c r="F709" s="131" t="str">
        <f>'INFO Luz del Sur'!H657</f>
        <v>220 KV</v>
      </c>
      <c r="G709" s="148" t="str">
        <f t="shared" si="144"/>
        <v>MT/AT</v>
      </c>
      <c r="H709" s="120" t="str">
        <f>'INFO Luz del Sur'!D657</f>
        <v>Santiago de Surco</v>
      </c>
      <c r="I709" s="120" t="str">
        <f>'INFO Luz del Sur'!C657</f>
        <v>Lima</v>
      </c>
      <c r="J709" s="120" t="str">
        <f>'INFO Luz del Sur'!B657</f>
        <v>Lima</v>
      </c>
      <c r="K709" s="120">
        <f>'INFO Luz del Sur'!E657</f>
        <v>0</v>
      </c>
      <c r="L709" s="132" t="str">
        <f>'INFO Luz del Sur'!M657</f>
        <v>EA220SIU1S1-600-A2</v>
      </c>
      <c r="M709" s="120" t="str">
        <f>INDEX(RESUMEN!$D$17:$D$5475, MATCH(L709,RESUMEN!$C$17:$C$5475,0))</f>
        <v>1 Poste autosoportable de acero (23/1515) de ángulo mayor y terminal (90°) Tipo ACTU1-23</v>
      </c>
      <c r="N709" s="95">
        <f>INDEX(RESUMEN!$G$17:$G$5475, MATCH(L709,RESUMEN!$C$17:$C$5475,0))</f>
        <v>34499.088416819366</v>
      </c>
      <c r="O709" s="133">
        <f t="shared" si="145"/>
        <v>0.84299999999999997</v>
      </c>
      <c r="P709" s="134">
        <f t="shared" si="137"/>
        <v>63581.819952198093</v>
      </c>
      <c r="Q709" s="87">
        <v>0</v>
      </c>
      <c r="R709" s="133">
        <f t="shared" si="138"/>
        <v>0.13400000000000001</v>
      </c>
      <c r="S709" s="88">
        <f t="shared" si="139"/>
        <v>709.99698946621209</v>
      </c>
      <c r="T709" s="132">
        <f t="shared" si="140"/>
        <v>0.183</v>
      </c>
      <c r="U709" s="135">
        <f t="shared" si="141"/>
        <v>129.9294490723168</v>
      </c>
      <c r="V709" s="88">
        <f t="shared" si="142"/>
        <v>43.72077423688949</v>
      </c>
      <c r="W709" s="182">
        <f t="shared" si="143"/>
        <v>43.7</v>
      </c>
      <c r="X709" s="133">
        <f>'INFO Luz del Sur'!N657</f>
        <v>1</v>
      </c>
      <c r="Y709" s="135">
        <f t="shared" si="146"/>
        <v>43.7</v>
      </c>
    </row>
    <row r="710" spans="1:25" x14ac:dyDescent="0.25">
      <c r="A710" s="97">
        <f>'INFO Luz del Sur'!A658</f>
        <v>652</v>
      </c>
      <c r="B710" s="98" t="s">
        <v>20</v>
      </c>
      <c r="C710" s="131" t="str">
        <f>'INFO Luz del Sur'!K658</f>
        <v>Poste</v>
      </c>
      <c r="D710" s="120" t="str">
        <f>'INFO Luz del Sur'!L658</f>
        <v>Metálico</v>
      </c>
      <c r="E710" s="131">
        <f>'INFO Luz del Sur'!J658</f>
        <v>18</v>
      </c>
      <c r="F710" s="131" t="str">
        <f>'INFO Luz del Sur'!H658</f>
        <v>220 KV</v>
      </c>
      <c r="G710" s="148" t="str">
        <f t="shared" si="144"/>
        <v>MT/AT</v>
      </c>
      <c r="H710" s="120" t="str">
        <f>'INFO Luz del Sur'!D658</f>
        <v>Santiago de Surco</v>
      </c>
      <c r="I710" s="120" t="str">
        <f>'INFO Luz del Sur'!C658</f>
        <v>Lima</v>
      </c>
      <c r="J710" s="120" t="str">
        <f>'INFO Luz del Sur'!B658</f>
        <v>Lima</v>
      </c>
      <c r="K710" s="120">
        <f>'INFO Luz del Sur'!E658</f>
        <v>0</v>
      </c>
      <c r="L710" s="132" t="str">
        <f>'INFO Luz del Sur'!M658</f>
        <v>EA220SIU1S1-600-A2</v>
      </c>
      <c r="M710" s="120" t="str">
        <f>INDEX(RESUMEN!$D$17:$D$5475, MATCH(L710,RESUMEN!$C$17:$C$5475,0))</f>
        <v>1 Poste autosoportable de acero (23/1515) de ángulo mayor y terminal (90°) Tipo ACTU1-23</v>
      </c>
      <c r="N710" s="95">
        <f>INDEX(RESUMEN!$G$17:$G$5475, MATCH(L710,RESUMEN!$C$17:$C$5475,0))</f>
        <v>34499.088416819366</v>
      </c>
      <c r="O710" s="133">
        <f t="shared" si="145"/>
        <v>0.84299999999999997</v>
      </c>
      <c r="P710" s="134">
        <f t="shared" si="137"/>
        <v>63581.819952198093</v>
      </c>
      <c r="Q710" s="87">
        <v>0</v>
      </c>
      <c r="R710" s="133">
        <f t="shared" si="138"/>
        <v>0.13400000000000001</v>
      </c>
      <c r="S710" s="88">
        <f t="shared" si="139"/>
        <v>709.99698946621209</v>
      </c>
      <c r="T710" s="132">
        <f t="shared" si="140"/>
        <v>0.183</v>
      </c>
      <c r="U710" s="135">
        <f t="shared" si="141"/>
        <v>129.9294490723168</v>
      </c>
      <c r="V710" s="88">
        <f t="shared" si="142"/>
        <v>43.72077423688949</v>
      </c>
      <c r="W710" s="182">
        <f t="shared" si="143"/>
        <v>43.7</v>
      </c>
      <c r="X710" s="133">
        <f>'INFO Luz del Sur'!N658</f>
        <v>1</v>
      </c>
      <c r="Y710" s="135">
        <f t="shared" si="146"/>
        <v>43.7</v>
      </c>
    </row>
    <row r="711" spans="1:25" x14ac:dyDescent="0.25">
      <c r="A711" s="97">
        <f>'INFO Luz del Sur'!A659</f>
        <v>653</v>
      </c>
      <c r="B711" s="98" t="s">
        <v>20</v>
      </c>
      <c r="C711" s="131" t="str">
        <f>'INFO Luz del Sur'!K659</f>
        <v>Poste</v>
      </c>
      <c r="D711" s="120" t="str">
        <f>'INFO Luz del Sur'!L659</f>
        <v>Metálico</v>
      </c>
      <c r="E711" s="131">
        <f>'INFO Luz del Sur'!J659</f>
        <v>18</v>
      </c>
      <c r="F711" s="131" t="str">
        <f>'INFO Luz del Sur'!H659</f>
        <v>220 KV</v>
      </c>
      <c r="G711" s="148" t="str">
        <f t="shared" si="144"/>
        <v>MT/AT</v>
      </c>
      <c r="H711" s="120" t="str">
        <f>'INFO Luz del Sur'!D659</f>
        <v>Santiago de Surco</v>
      </c>
      <c r="I711" s="120" t="str">
        <f>'INFO Luz del Sur'!C659</f>
        <v>Lima</v>
      </c>
      <c r="J711" s="120" t="str">
        <f>'INFO Luz del Sur'!B659</f>
        <v>Lima</v>
      </c>
      <c r="K711" s="120">
        <f>'INFO Luz del Sur'!E659</f>
        <v>0</v>
      </c>
      <c r="L711" s="132" t="str">
        <f>'INFO Luz del Sur'!M659</f>
        <v>EA220SIU1S1-600-A2</v>
      </c>
      <c r="M711" s="120" t="str">
        <f>INDEX(RESUMEN!$D$17:$D$5475, MATCH(L711,RESUMEN!$C$17:$C$5475,0))</f>
        <v>1 Poste autosoportable de acero (23/1515) de ángulo mayor y terminal (90°) Tipo ACTU1-23</v>
      </c>
      <c r="N711" s="95">
        <f>INDEX(RESUMEN!$G$17:$G$5475, MATCH(L711,RESUMEN!$C$17:$C$5475,0))</f>
        <v>34499.088416819366</v>
      </c>
      <c r="O711" s="133">
        <f t="shared" si="145"/>
        <v>0.84299999999999997</v>
      </c>
      <c r="P711" s="134">
        <f t="shared" si="137"/>
        <v>63581.819952198093</v>
      </c>
      <c r="Q711" s="87">
        <v>0</v>
      </c>
      <c r="R711" s="133">
        <f t="shared" si="138"/>
        <v>0.13400000000000001</v>
      </c>
      <c r="S711" s="88">
        <f t="shared" si="139"/>
        <v>709.99698946621209</v>
      </c>
      <c r="T711" s="132">
        <f t="shared" si="140"/>
        <v>0.183</v>
      </c>
      <c r="U711" s="135">
        <f t="shared" si="141"/>
        <v>129.9294490723168</v>
      </c>
      <c r="V711" s="88">
        <f t="shared" si="142"/>
        <v>43.72077423688949</v>
      </c>
      <c r="W711" s="182">
        <f t="shared" si="143"/>
        <v>43.7</v>
      </c>
      <c r="X711" s="133">
        <f>'INFO Luz del Sur'!N659</f>
        <v>1</v>
      </c>
      <c r="Y711" s="135">
        <f t="shared" si="146"/>
        <v>43.7</v>
      </c>
    </row>
    <row r="712" spans="1:25" x14ac:dyDescent="0.25">
      <c r="A712" s="97">
        <f>'INFO Luz del Sur'!A660</f>
        <v>654</v>
      </c>
      <c r="B712" s="98" t="s">
        <v>20</v>
      </c>
      <c r="C712" s="131" t="str">
        <f>'INFO Luz del Sur'!K660</f>
        <v>Poste</v>
      </c>
      <c r="D712" s="120" t="str">
        <f>'INFO Luz del Sur'!L660</f>
        <v>Metálico</v>
      </c>
      <c r="E712" s="131">
        <f>'INFO Luz del Sur'!J660</f>
        <v>18</v>
      </c>
      <c r="F712" s="131" t="str">
        <f>'INFO Luz del Sur'!H660</f>
        <v>220 KV</v>
      </c>
      <c r="G712" s="148" t="str">
        <f t="shared" si="144"/>
        <v>MT/AT</v>
      </c>
      <c r="H712" s="120" t="str">
        <f>'INFO Luz del Sur'!D660</f>
        <v>Santiago de Surco</v>
      </c>
      <c r="I712" s="120" t="str">
        <f>'INFO Luz del Sur'!C660</f>
        <v>Lima</v>
      </c>
      <c r="J712" s="120" t="str">
        <f>'INFO Luz del Sur'!B660</f>
        <v>Lima</v>
      </c>
      <c r="K712" s="120">
        <f>'INFO Luz del Sur'!E660</f>
        <v>0</v>
      </c>
      <c r="L712" s="132" t="str">
        <f>'INFO Luz del Sur'!M660</f>
        <v>EA220SIU1S1-600-A2</v>
      </c>
      <c r="M712" s="120" t="str">
        <f>INDEX(RESUMEN!$D$17:$D$5475, MATCH(L712,RESUMEN!$C$17:$C$5475,0))</f>
        <v>1 Poste autosoportable de acero (23/1515) de ángulo mayor y terminal (90°) Tipo ACTU1-23</v>
      </c>
      <c r="N712" s="95">
        <f>INDEX(RESUMEN!$G$17:$G$5475, MATCH(L712,RESUMEN!$C$17:$C$5475,0))</f>
        <v>34499.088416819366</v>
      </c>
      <c r="O712" s="133">
        <f t="shared" si="145"/>
        <v>0.84299999999999997</v>
      </c>
      <c r="P712" s="134">
        <f t="shared" si="137"/>
        <v>63581.819952198093</v>
      </c>
      <c r="Q712" s="87">
        <v>0</v>
      </c>
      <c r="R712" s="133">
        <f t="shared" si="138"/>
        <v>0.13400000000000001</v>
      </c>
      <c r="S712" s="88">
        <f t="shared" si="139"/>
        <v>709.99698946621209</v>
      </c>
      <c r="T712" s="132">
        <f t="shared" si="140"/>
        <v>0.183</v>
      </c>
      <c r="U712" s="135">
        <f t="shared" si="141"/>
        <v>129.9294490723168</v>
      </c>
      <c r="V712" s="88">
        <f t="shared" si="142"/>
        <v>43.72077423688949</v>
      </c>
      <c r="W712" s="182">
        <f t="shared" si="143"/>
        <v>43.7</v>
      </c>
      <c r="X712" s="133">
        <f>'INFO Luz del Sur'!N660</f>
        <v>1</v>
      </c>
      <c r="Y712" s="135">
        <f t="shared" si="146"/>
        <v>43.7</v>
      </c>
    </row>
    <row r="713" spans="1:25" x14ac:dyDescent="0.25">
      <c r="A713" s="97">
        <f>'INFO Luz del Sur'!A661</f>
        <v>655</v>
      </c>
      <c r="B713" s="98" t="s">
        <v>20</v>
      </c>
      <c r="C713" s="131" t="str">
        <f>'INFO Luz del Sur'!K661</f>
        <v>Poste</v>
      </c>
      <c r="D713" s="120" t="str">
        <f>'INFO Luz del Sur'!L661</f>
        <v>Metálico</v>
      </c>
      <c r="E713" s="131">
        <f>'INFO Luz del Sur'!J661</f>
        <v>18</v>
      </c>
      <c r="F713" s="131" t="str">
        <f>'INFO Luz del Sur'!H661</f>
        <v>220 KV</v>
      </c>
      <c r="G713" s="148" t="str">
        <f t="shared" si="144"/>
        <v>MT/AT</v>
      </c>
      <c r="H713" s="120" t="str">
        <f>'INFO Luz del Sur'!D661</f>
        <v>Santiago de Surco</v>
      </c>
      <c r="I713" s="120" t="str">
        <f>'INFO Luz del Sur'!C661</f>
        <v>Lima</v>
      </c>
      <c r="J713" s="120" t="str">
        <f>'INFO Luz del Sur'!B661</f>
        <v>Lima</v>
      </c>
      <c r="K713" s="120">
        <f>'INFO Luz del Sur'!E661</f>
        <v>0</v>
      </c>
      <c r="L713" s="132" t="str">
        <f>'INFO Luz del Sur'!M661</f>
        <v>EA220SIU1S1-600-A2</v>
      </c>
      <c r="M713" s="120" t="str">
        <f>INDEX(RESUMEN!$D$17:$D$5475, MATCH(L713,RESUMEN!$C$17:$C$5475,0))</f>
        <v>1 Poste autosoportable de acero (23/1515) de ángulo mayor y terminal (90°) Tipo ACTU1-23</v>
      </c>
      <c r="N713" s="95">
        <f>INDEX(RESUMEN!$G$17:$G$5475, MATCH(L713,RESUMEN!$C$17:$C$5475,0))</f>
        <v>34499.088416819366</v>
      </c>
      <c r="O713" s="133">
        <f t="shared" si="145"/>
        <v>0.84299999999999997</v>
      </c>
      <c r="P713" s="134">
        <f t="shared" si="137"/>
        <v>63581.819952198093</v>
      </c>
      <c r="Q713" s="87">
        <v>0</v>
      </c>
      <c r="R713" s="133">
        <f t="shared" si="138"/>
        <v>0.13400000000000001</v>
      </c>
      <c r="S713" s="88">
        <f t="shared" si="139"/>
        <v>709.99698946621209</v>
      </c>
      <c r="T713" s="132">
        <f t="shared" si="140"/>
        <v>0.183</v>
      </c>
      <c r="U713" s="135">
        <f t="shared" si="141"/>
        <v>129.9294490723168</v>
      </c>
      <c r="V713" s="88">
        <f t="shared" si="142"/>
        <v>43.72077423688949</v>
      </c>
      <c r="W713" s="182">
        <f t="shared" si="143"/>
        <v>43.7</v>
      </c>
      <c r="X713" s="133">
        <f>'INFO Luz del Sur'!N661</f>
        <v>1</v>
      </c>
      <c r="Y713" s="135">
        <f t="shared" si="146"/>
        <v>43.7</v>
      </c>
    </row>
    <row r="714" spans="1:25" x14ac:dyDescent="0.25">
      <c r="A714" s="97">
        <f>'INFO Luz del Sur'!A662</f>
        <v>656</v>
      </c>
      <c r="B714" s="98" t="s">
        <v>20</v>
      </c>
      <c r="C714" s="131" t="str">
        <f>'INFO Luz del Sur'!K662</f>
        <v>Poste</v>
      </c>
      <c r="D714" s="120" t="str">
        <f>'INFO Luz del Sur'!L662</f>
        <v>Metálico</v>
      </c>
      <c r="E714" s="131">
        <f>'INFO Luz del Sur'!J662</f>
        <v>18</v>
      </c>
      <c r="F714" s="131" t="str">
        <f>'INFO Luz del Sur'!H662</f>
        <v>220 KV</v>
      </c>
      <c r="G714" s="148" t="str">
        <f t="shared" si="144"/>
        <v>MT/AT</v>
      </c>
      <c r="H714" s="120" t="str">
        <f>'INFO Luz del Sur'!D662</f>
        <v>Santiago de Surco</v>
      </c>
      <c r="I714" s="120" t="str">
        <f>'INFO Luz del Sur'!C662</f>
        <v>Lima</v>
      </c>
      <c r="J714" s="120" t="str">
        <f>'INFO Luz del Sur'!B662</f>
        <v>Lima</v>
      </c>
      <c r="K714" s="120">
        <f>'INFO Luz del Sur'!E662</f>
        <v>0</v>
      </c>
      <c r="L714" s="132" t="str">
        <f>'INFO Luz del Sur'!M662</f>
        <v>EA220SIU1S1-600-A2</v>
      </c>
      <c r="M714" s="120" t="str">
        <f>INDEX(RESUMEN!$D$17:$D$5475, MATCH(L714,RESUMEN!$C$17:$C$5475,0))</f>
        <v>1 Poste autosoportable de acero (23/1515) de ángulo mayor y terminal (90°) Tipo ACTU1-23</v>
      </c>
      <c r="N714" s="95">
        <f>INDEX(RESUMEN!$G$17:$G$5475, MATCH(L714,RESUMEN!$C$17:$C$5475,0))</f>
        <v>34499.088416819366</v>
      </c>
      <c r="O714" s="133">
        <f t="shared" si="145"/>
        <v>0.84299999999999997</v>
      </c>
      <c r="P714" s="134">
        <f t="shared" ref="P714:P777" si="147">N714*(O714+1)</f>
        <v>63581.819952198093</v>
      </c>
      <c r="Q714" s="87">
        <v>0</v>
      </c>
      <c r="R714" s="133">
        <f t="shared" si="138"/>
        <v>0.13400000000000001</v>
      </c>
      <c r="S714" s="88">
        <f t="shared" si="139"/>
        <v>709.99698946621209</v>
      </c>
      <c r="T714" s="132">
        <f t="shared" si="140"/>
        <v>0.183</v>
      </c>
      <c r="U714" s="135">
        <f t="shared" si="141"/>
        <v>129.9294490723168</v>
      </c>
      <c r="V714" s="88">
        <f t="shared" si="142"/>
        <v>43.72077423688949</v>
      </c>
      <c r="W714" s="182">
        <f t="shared" si="143"/>
        <v>43.7</v>
      </c>
      <c r="X714" s="133">
        <f>'INFO Luz del Sur'!N662</f>
        <v>1</v>
      </c>
      <c r="Y714" s="135">
        <f t="shared" si="146"/>
        <v>43.7</v>
      </c>
    </row>
    <row r="715" spans="1:25" x14ac:dyDescent="0.25">
      <c r="A715" s="97">
        <f>'INFO Luz del Sur'!A663</f>
        <v>657</v>
      </c>
      <c r="B715" s="98" t="s">
        <v>20</v>
      </c>
      <c r="C715" s="131" t="str">
        <f>'INFO Luz del Sur'!K663</f>
        <v>Poste</v>
      </c>
      <c r="D715" s="120" t="str">
        <f>'INFO Luz del Sur'!L663</f>
        <v>Metálico</v>
      </c>
      <c r="E715" s="131">
        <f>'INFO Luz del Sur'!J663</f>
        <v>18</v>
      </c>
      <c r="F715" s="131" t="str">
        <f>'INFO Luz del Sur'!H663</f>
        <v>220 KV</v>
      </c>
      <c r="G715" s="148" t="str">
        <f t="shared" si="144"/>
        <v>MT/AT</v>
      </c>
      <c r="H715" s="120" t="str">
        <f>'INFO Luz del Sur'!D663</f>
        <v>Santiago de Surco</v>
      </c>
      <c r="I715" s="120" t="str">
        <f>'INFO Luz del Sur'!C663</f>
        <v>Lima</v>
      </c>
      <c r="J715" s="120" t="str">
        <f>'INFO Luz del Sur'!B663</f>
        <v>Lima</v>
      </c>
      <c r="K715" s="120">
        <f>'INFO Luz del Sur'!E663</f>
        <v>0</v>
      </c>
      <c r="L715" s="132" t="str">
        <f>'INFO Luz del Sur'!M663</f>
        <v>EA220SIU1S1-600-A2</v>
      </c>
      <c r="M715" s="120" t="str">
        <f>INDEX(RESUMEN!$D$17:$D$5475, MATCH(L715,RESUMEN!$C$17:$C$5475,0))</f>
        <v>1 Poste autosoportable de acero (23/1515) de ángulo mayor y terminal (90°) Tipo ACTU1-23</v>
      </c>
      <c r="N715" s="95">
        <f>INDEX(RESUMEN!$G$17:$G$5475, MATCH(L715,RESUMEN!$C$17:$C$5475,0))</f>
        <v>34499.088416819366</v>
      </c>
      <c r="O715" s="133">
        <f t="shared" si="145"/>
        <v>0.84299999999999997</v>
      </c>
      <c r="P715" s="134">
        <f t="shared" si="147"/>
        <v>63581.819952198093</v>
      </c>
      <c r="Q715" s="87">
        <v>0</v>
      </c>
      <c r="R715" s="133">
        <f t="shared" ref="R715:R778" si="148">IF(G715="BT", ($R$2), ($R$3))</f>
        <v>0.13400000000000001</v>
      </c>
      <c r="S715" s="88">
        <f t="shared" ref="S715:S778" si="149">(P715*R715)/12</f>
        <v>709.99698946621209</v>
      </c>
      <c r="T715" s="132">
        <f t="shared" ref="T715:T778" si="150">IF(G715="BT", ($T$2), ($T$3))</f>
        <v>0.183</v>
      </c>
      <c r="U715" s="135">
        <f t="shared" ref="U715:U778" si="151">S715*T715</f>
        <v>129.9294490723168</v>
      </c>
      <c r="V715" s="88">
        <f t="shared" ref="V715:V778" si="152">(U715*(1/3)*(1+$X$2))+Q715</f>
        <v>43.72077423688949</v>
      </c>
      <c r="W715" s="182">
        <f t="shared" ref="W715:W778" si="153">ROUND(V715,1)</f>
        <v>43.7</v>
      </c>
      <c r="X715" s="133">
        <f>'INFO Luz del Sur'!N663</f>
        <v>1</v>
      </c>
      <c r="Y715" s="135">
        <f t="shared" si="146"/>
        <v>43.7</v>
      </c>
    </row>
    <row r="716" spans="1:25" x14ac:dyDescent="0.25">
      <c r="A716" s="97">
        <f>'INFO Luz del Sur'!A664</f>
        <v>658</v>
      </c>
      <c r="B716" s="98" t="s">
        <v>20</v>
      </c>
      <c r="C716" s="131" t="str">
        <f>'INFO Luz del Sur'!K664</f>
        <v>Poste</v>
      </c>
      <c r="D716" s="120" t="str">
        <f>'INFO Luz del Sur'!L664</f>
        <v>Metálico</v>
      </c>
      <c r="E716" s="131">
        <f>'INFO Luz del Sur'!J664</f>
        <v>18</v>
      </c>
      <c r="F716" s="131" t="str">
        <f>'INFO Luz del Sur'!H664</f>
        <v>220 KV</v>
      </c>
      <c r="G716" s="148" t="str">
        <f t="shared" si="144"/>
        <v>MT/AT</v>
      </c>
      <c r="H716" s="120" t="str">
        <f>'INFO Luz del Sur'!D664</f>
        <v>Santiago de Surco</v>
      </c>
      <c r="I716" s="120" t="str">
        <f>'INFO Luz del Sur'!C664</f>
        <v>Lima</v>
      </c>
      <c r="J716" s="120" t="str">
        <f>'INFO Luz del Sur'!B664</f>
        <v>Lima</v>
      </c>
      <c r="K716" s="120">
        <f>'INFO Luz del Sur'!E664</f>
        <v>0</v>
      </c>
      <c r="L716" s="132" t="str">
        <f>'INFO Luz del Sur'!M664</f>
        <v>EA220SIU1S1-600-A2</v>
      </c>
      <c r="M716" s="120" t="str">
        <f>INDEX(RESUMEN!$D$17:$D$5475, MATCH(L716,RESUMEN!$C$17:$C$5475,0))</f>
        <v>1 Poste autosoportable de acero (23/1515) de ángulo mayor y terminal (90°) Tipo ACTU1-23</v>
      </c>
      <c r="N716" s="95">
        <f>INDEX(RESUMEN!$G$17:$G$5475, MATCH(L716,RESUMEN!$C$17:$C$5475,0))</f>
        <v>34499.088416819366</v>
      </c>
      <c r="O716" s="133">
        <f t="shared" si="145"/>
        <v>0.84299999999999997</v>
      </c>
      <c r="P716" s="134">
        <f t="shared" si="147"/>
        <v>63581.819952198093</v>
      </c>
      <c r="Q716" s="87">
        <v>0</v>
      </c>
      <c r="R716" s="133">
        <f t="shared" si="148"/>
        <v>0.13400000000000001</v>
      </c>
      <c r="S716" s="88">
        <f t="shared" si="149"/>
        <v>709.99698946621209</v>
      </c>
      <c r="T716" s="132">
        <f t="shared" si="150"/>
        <v>0.183</v>
      </c>
      <c r="U716" s="135">
        <f t="shared" si="151"/>
        <v>129.9294490723168</v>
      </c>
      <c r="V716" s="88">
        <f t="shared" si="152"/>
        <v>43.72077423688949</v>
      </c>
      <c r="W716" s="182">
        <f t="shared" si="153"/>
        <v>43.7</v>
      </c>
      <c r="X716" s="133">
        <f>'INFO Luz del Sur'!N664</f>
        <v>1</v>
      </c>
      <c r="Y716" s="135">
        <f t="shared" si="146"/>
        <v>43.7</v>
      </c>
    </row>
    <row r="717" spans="1:25" x14ac:dyDescent="0.25">
      <c r="A717" s="97">
        <f>'INFO Luz del Sur'!A665</f>
        <v>659</v>
      </c>
      <c r="B717" s="98" t="s">
        <v>8151</v>
      </c>
      <c r="C717" s="131" t="str">
        <f>'INFO Luz del Sur'!K665</f>
        <v>Poste</v>
      </c>
      <c r="D717" s="120" t="str">
        <f>'INFO Luz del Sur'!L665</f>
        <v>Concreto</v>
      </c>
      <c r="E717" s="131">
        <f>'INFO Luz del Sur'!J665</f>
        <v>18</v>
      </c>
      <c r="F717" s="131" t="str">
        <f>'INFO Luz del Sur'!H665</f>
        <v>0.22 KV</v>
      </c>
      <c r="G717" s="148" t="str">
        <f t="shared" si="144"/>
        <v>BT</v>
      </c>
      <c r="H717" s="120" t="str">
        <f>'INFO Luz del Sur'!D665</f>
        <v>Santiago de Surco</v>
      </c>
      <c r="I717" s="120" t="str">
        <f>'INFO Luz del Sur'!C665</f>
        <v>Lima</v>
      </c>
      <c r="J717" s="120" t="str">
        <f>'INFO Luz del Sur'!B665</f>
        <v>Lima</v>
      </c>
      <c r="K717" s="120">
        <f>'INFO Luz del Sur'!E665</f>
        <v>0</v>
      </c>
      <c r="L717" s="132" t="str">
        <f>'INFO Luz del Sur'!M665</f>
        <v>PPC28</v>
      </c>
      <c r="M717" s="120" t="str">
        <f>INDEX(RESUMEN!$D$17:$D$5475, MATCH(L717,RESUMEN!$C$17:$C$5475,0))</f>
        <v>POSTE DE CONCRETO ARMADO DE 17/400/165/420</v>
      </c>
      <c r="N717" s="95">
        <f>INDEX(RESUMEN!$G$17:$G$5475, MATCH(L717,RESUMEN!$C$17:$C$5475,0))</f>
        <v>607.52</v>
      </c>
      <c r="O717" s="133">
        <f t="shared" si="145"/>
        <v>0.77</v>
      </c>
      <c r="P717" s="134">
        <f t="shared" si="147"/>
        <v>1075.3104000000001</v>
      </c>
      <c r="Q717" s="87">
        <v>0</v>
      </c>
      <c r="R717" s="133">
        <f t="shared" si="148"/>
        <v>7.2000000000000008E-2</v>
      </c>
      <c r="S717" s="88">
        <f t="shared" si="149"/>
        <v>6.4518624000000004</v>
      </c>
      <c r="T717" s="132">
        <f t="shared" si="150"/>
        <v>0.2</v>
      </c>
      <c r="U717" s="135">
        <f t="shared" si="151"/>
        <v>1.2903724800000003</v>
      </c>
      <c r="V717" s="88">
        <f t="shared" si="152"/>
        <v>0.43420551909040156</v>
      </c>
      <c r="W717" s="182">
        <f t="shared" si="153"/>
        <v>0.4</v>
      </c>
      <c r="X717" s="133">
        <f>'INFO Luz del Sur'!N665</f>
        <v>1</v>
      </c>
      <c r="Y717" s="135">
        <f t="shared" si="146"/>
        <v>0.4</v>
      </c>
    </row>
    <row r="718" spans="1:25" x14ac:dyDescent="0.25">
      <c r="A718" s="97">
        <f>'INFO Luz del Sur'!A666</f>
        <v>660</v>
      </c>
      <c r="B718" s="98" t="s">
        <v>20</v>
      </c>
      <c r="C718" s="131" t="str">
        <f>'INFO Luz del Sur'!K666</f>
        <v>Torre</v>
      </c>
      <c r="D718" s="120" t="str">
        <f>'INFO Luz del Sur'!L666</f>
        <v>Metálico</v>
      </c>
      <c r="E718" s="131">
        <f>'INFO Luz del Sur'!J666</f>
        <v>20</v>
      </c>
      <c r="F718" s="131" t="str">
        <f>'INFO Luz del Sur'!H666</f>
        <v>220 KV</v>
      </c>
      <c r="G718" s="148" t="str">
        <f t="shared" si="144"/>
        <v>MT/AT</v>
      </c>
      <c r="H718" s="120" t="str">
        <f>'INFO Luz del Sur'!D666</f>
        <v>Santiago de Surco</v>
      </c>
      <c r="I718" s="120" t="str">
        <f>'INFO Luz del Sur'!C666</f>
        <v>Lima</v>
      </c>
      <c r="J718" s="120" t="str">
        <f>'INFO Luz del Sur'!B666</f>
        <v>Lima</v>
      </c>
      <c r="K718" s="120">
        <f>'INFO Luz del Sur'!E666</f>
        <v>0</v>
      </c>
      <c r="L718" s="132" t="str">
        <f>'INFO Luz del Sur'!M666</f>
        <v>EA220SIU1S1-600-A2</v>
      </c>
      <c r="M718" s="120" t="str">
        <f>INDEX(RESUMEN!$D$17:$D$5475, MATCH(L718,RESUMEN!$C$17:$C$5475,0))</f>
        <v>1 Poste autosoportable de acero (23/1515) de ángulo mayor y terminal (90°) Tipo ACTU1-23</v>
      </c>
      <c r="N718" s="95">
        <f>INDEX(RESUMEN!$G$17:$G$5475, MATCH(L718,RESUMEN!$C$17:$C$5475,0))</f>
        <v>34499.088416819366</v>
      </c>
      <c r="O718" s="133">
        <f t="shared" si="145"/>
        <v>0.84299999999999997</v>
      </c>
      <c r="P718" s="134">
        <f t="shared" si="147"/>
        <v>63581.819952198093</v>
      </c>
      <c r="Q718" s="87">
        <v>0</v>
      </c>
      <c r="R718" s="133">
        <f t="shared" si="148"/>
        <v>0.13400000000000001</v>
      </c>
      <c r="S718" s="88">
        <f t="shared" si="149"/>
        <v>709.99698946621209</v>
      </c>
      <c r="T718" s="132">
        <f t="shared" si="150"/>
        <v>0.183</v>
      </c>
      <c r="U718" s="135">
        <f t="shared" si="151"/>
        <v>129.9294490723168</v>
      </c>
      <c r="V718" s="88">
        <f t="shared" si="152"/>
        <v>43.72077423688949</v>
      </c>
      <c r="W718" s="182">
        <f t="shared" si="153"/>
        <v>43.7</v>
      </c>
      <c r="X718" s="133">
        <f>'INFO Luz del Sur'!N666</f>
        <v>1</v>
      </c>
      <c r="Y718" s="135">
        <f t="shared" si="146"/>
        <v>43.7</v>
      </c>
    </row>
    <row r="719" spans="1:25" x14ac:dyDescent="0.25">
      <c r="A719" s="97">
        <f>'INFO Luz del Sur'!A667</f>
        <v>661</v>
      </c>
      <c r="B719" s="98" t="s">
        <v>20</v>
      </c>
      <c r="C719" s="131" t="str">
        <f>'INFO Luz del Sur'!K667</f>
        <v>Torre</v>
      </c>
      <c r="D719" s="120" t="str">
        <f>'INFO Luz del Sur'!L667</f>
        <v>Metálico</v>
      </c>
      <c r="E719" s="131">
        <f>'INFO Luz del Sur'!J667</f>
        <v>18</v>
      </c>
      <c r="F719" s="131" t="str">
        <f>'INFO Luz del Sur'!H667</f>
        <v>220 KV</v>
      </c>
      <c r="G719" s="148" t="str">
        <f t="shared" si="144"/>
        <v>MT/AT</v>
      </c>
      <c r="H719" s="120" t="str">
        <f>'INFO Luz del Sur'!D667</f>
        <v>Santiago de Surco</v>
      </c>
      <c r="I719" s="120" t="str">
        <f>'INFO Luz del Sur'!C667</f>
        <v>Lima</v>
      </c>
      <c r="J719" s="120" t="str">
        <f>'INFO Luz del Sur'!B667</f>
        <v>Lima</v>
      </c>
      <c r="K719" s="120">
        <f>'INFO Luz del Sur'!E667</f>
        <v>0</v>
      </c>
      <c r="L719" s="132" t="str">
        <f>'INFO Luz del Sur'!M667</f>
        <v>EA220SIU1S1-600-A2</v>
      </c>
      <c r="M719" s="120" t="str">
        <f>INDEX(RESUMEN!$D$17:$D$5475, MATCH(L719,RESUMEN!$C$17:$C$5475,0))</f>
        <v>1 Poste autosoportable de acero (23/1515) de ángulo mayor y terminal (90°) Tipo ACTU1-23</v>
      </c>
      <c r="N719" s="95">
        <f>INDEX(RESUMEN!$G$17:$G$5475, MATCH(L719,RESUMEN!$C$17:$C$5475,0))</f>
        <v>34499.088416819366</v>
      </c>
      <c r="O719" s="133">
        <f t="shared" si="145"/>
        <v>0.84299999999999997</v>
      </c>
      <c r="P719" s="134">
        <f t="shared" si="147"/>
        <v>63581.819952198093</v>
      </c>
      <c r="Q719" s="87">
        <v>0</v>
      </c>
      <c r="R719" s="133">
        <f t="shared" si="148"/>
        <v>0.13400000000000001</v>
      </c>
      <c r="S719" s="88">
        <f t="shared" si="149"/>
        <v>709.99698946621209</v>
      </c>
      <c r="T719" s="132">
        <f t="shared" si="150"/>
        <v>0.183</v>
      </c>
      <c r="U719" s="135">
        <f t="shared" si="151"/>
        <v>129.9294490723168</v>
      </c>
      <c r="V719" s="88">
        <f t="shared" si="152"/>
        <v>43.72077423688949</v>
      </c>
      <c r="W719" s="182">
        <f t="shared" si="153"/>
        <v>43.7</v>
      </c>
      <c r="X719" s="133">
        <f>'INFO Luz del Sur'!N667</f>
        <v>1</v>
      </c>
      <c r="Y719" s="135">
        <f t="shared" si="146"/>
        <v>43.7</v>
      </c>
    </row>
    <row r="720" spans="1:25" x14ac:dyDescent="0.25">
      <c r="A720" s="97">
        <f>'INFO Luz del Sur'!A668</f>
        <v>662</v>
      </c>
      <c r="B720" s="98" t="s">
        <v>20</v>
      </c>
      <c r="C720" s="131" t="str">
        <f>'INFO Luz del Sur'!K668</f>
        <v>Poste</v>
      </c>
      <c r="D720" s="120" t="str">
        <f>'INFO Luz del Sur'!L668</f>
        <v>Metálico</v>
      </c>
      <c r="E720" s="131">
        <f>'INFO Luz del Sur'!J668</f>
        <v>18</v>
      </c>
      <c r="F720" s="131" t="str">
        <f>'INFO Luz del Sur'!H668</f>
        <v>220 KV</v>
      </c>
      <c r="G720" s="148" t="str">
        <f t="shared" si="144"/>
        <v>MT/AT</v>
      </c>
      <c r="H720" s="120" t="str">
        <f>'INFO Luz del Sur'!D668</f>
        <v>Santiago de Surco</v>
      </c>
      <c r="I720" s="120" t="str">
        <f>'INFO Luz del Sur'!C668</f>
        <v>Lima</v>
      </c>
      <c r="J720" s="120" t="str">
        <f>'INFO Luz del Sur'!B668</f>
        <v>Lima</v>
      </c>
      <c r="K720" s="120">
        <f>'INFO Luz del Sur'!E668</f>
        <v>0</v>
      </c>
      <c r="L720" s="132" t="str">
        <f>'INFO Luz del Sur'!M668</f>
        <v>EA220SIU1S1-600-A2</v>
      </c>
      <c r="M720" s="120" t="str">
        <f>INDEX(RESUMEN!$D$17:$D$5475, MATCH(L720,RESUMEN!$C$17:$C$5475,0))</f>
        <v>1 Poste autosoportable de acero (23/1515) de ángulo mayor y terminal (90°) Tipo ACTU1-23</v>
      </c>
      <c r="N720" s="95">
        <f>INDEX(RESUMEN!$G$17:$G$5475, MATCH(L720,RESUMEN!$C$17:$C$5475,0))</f>
        <v>34499.088416819366</v>
      </c>
      <c r="O720" s="133">
        <f t="shared" si="145"/>
        <v>0.84299999999999997</v>
      </c>
      <c r="P720" s="134">
        <f t="shared" si="147"/>
        <v>63581.819952198093</v>
      </c>
      <c r="Q720" s="87">
        <v>0</v>
      </c>
      <c r="R720" s="133">
        <f t="shared" si="148"/>
        <v>0.13400000000000001</v>
      </c>
      <c r="S720" s="88">
        <f t="shared" si="149"/>
        <v>709.99698946621209</v>
      </c>
      <c r="T720" s="132">
        <f t="shared" si="150"/>
        <v>0.183</v>
      </c>
      <c r="U720" s="135">
        <f t="shared" si="151"/>
        <v>129.9294490723168</v>
      </c>
      <c r="V720" s="88">
        <f t="shared" si="152"/>
        <v>43.72077423688949</v>
      </c>
      <c r="W720" s="182">
        <f t="shared" si="153"/>
        <v>43.7</v>
      </c>
      <c r="X720" s="133">
        <f>'INFO Luz del Sur'!N668</f>
        <v>1</v>
      </c>
      <c r="Y720" s="135">
        <f t="shared" si="146"/>
        <v>43.7</v>
      </c>
    </row>
    <row r="721" spans="1:25" x14ac:dyDescent="0.25">
      <c r="A721" s="97">
        <f>'INFO Luz del Sur'!A669</f>
        <v>663</v>
      </c>
      <c r="B721" s="98" t="s">
        <v>20</v>
      </c>
      <c r="C721" s="131" t="str">
        <f>'INFO Luz del Sur'!K669</f>
        <v>Poste</v>
      </c>
      <c r="D721" s="120" t="str">
        <f>'INFO Luz del Sur'!L669</f>
        <v>Metálico</v>
      </c>
      <c r="E721" s="131">
        <f>'INFO Luz del Sur'!J669</f>
        <v>18</v>
      </c>
      <c r="F721" s="131" t="str">
        <f>'INFO Luz del Sur'!H669</f>
        <v>220 KV</v>
      </c>
      <c r="G721" s="148" t="str">
        <f t="shared" si="144"/>
        <v>MT/AT</v>
      </c>
      <c r="H721" s="120" t="str">
        <f>'INFO Luz del Sur'!D669</f>
        <v>Santiago de Surco</v>
      </c>
      <c r="I721" s="120" t="str">
        <f>'INFO Luz del Sur'!C669</f>
        <v>Lima</v>
      </c>
      <c r="J721" s="120" t="str">
        <f>'INFO Luz del Sur'!B669</f>
        <v>Lima</v>
      </c>
      <c r="K721" s="120">
        <f>'INFO Luz del Sur'!E669</f>
        <v>0</v>
      </c>
      <c r="L721" s="132" t="str">
        <f>'INFO Luz del Sur'!M669</f>
        <v>EA220SIU1S1-600-A2</v>
      </c>
      <c r="M721" s="120" t="str">
        <f>INDEX(RESUMEN!$D$17:$D$5475, MATCH(L721,RESUMEN!$C$17:$C$5475,0))</f>
        <v>1 Poste autosoportable de acero (23/1515) de ángulo mayor y terminal (90°) Tipo ACTU1-23</v>
      </c>
      <c r="N721" s="95">
        <f>INDEX(RESUMEN!$G$17:$G$5475, MATCH(L721,RESUMEN!$C$17:$C$5475,0))</f>
        <v>34499.088416819366</v>
      </c>
      <c r="O721" s="133">
        <f t="shared" si="145"/>
        <v>0.84299999999999997</v>
      </c>
      <c r="P721" s="134">
        <f t="shared" si="147"/>
        <v>63581.819952198093</v>
      </c>
      <c r="Q721" s="87">
        <v>0</v>
      </c>
      <c r="R721" s="133">
        <f t="shared" si="148"/>
        <v>0.13400000000000001</v>
      </c>
      <c r="S721" s="88">
        <f t="shared" si="149"/>
        <v>709.99698946621209</v>
      </c>
      <c r="T721" s="132">
        <f t="shared" si="150"/>
        <v>0.183</v>
      </c>
      <c r="U721" s="135">
        <f t="shared" si="151"/>
        <v>129.9294490723168</v>
      </c>
      <c r="V721" s="88">
        <f t="shared" si="152"/>
        <v>43.72077423688949</v>
      </c>
      <c r="W721" s="182">
        <f t="shared" si="153"/>
        <v>43.7</v>
      </c>
      <c r="X721" s="133">
        <f>'INFO Luz del Sur'!N669</f>
        <v>1</v>
      </c>
      <c r="Y721" s="135">
        <f t="shared" si="146"/>
        <v>43.7</v>
      </c>
    </row>
    <row r="722" spans="1:25" x14ac:dyDescent="0.25">
      <c r="A722" s="97">
        <f>'INFO Luz del Sur'!A670</f>
        <v>664</v>
      </c>
      <c r="B722" s="98" t="s">
        <v>20</v>
      </c>
      <c r="C722" s="131" t="str">
        <f>'INFO Luz del Sur'!K670</f>
        <v>Poste</v>
      </c>
      <c r="D722" s="120" t="str">
        <f>'INFO Luz del Sur'!L670</f>
        <v>Metálico</v>
      </c>
      <c r="E722" s="131">
        <f>'INFO Luz del Sur'!J670</f>
        <v>18</v>
      </c>
      <c r="F722" s="131" t="str">
        <f>'INFO Luz del Sur'!H670</f>
        <v>220 KV</v>
      </c>
      <c r="G722" s="148" t="str">
        <f t="shared" si="144"/>
        <v>MT/AT</v>
      </c>
      <c r="H722" s="120" t="str">
        <f>'INFO Luz del Sur'!D670</f>
        <v>Santiago de Surco</v>
      </c>
      <c r="I722" s="120" t="str">
        <f>'INFO Luz del Sur'!C670</f>
        <v>Lima</v>
      </c>
      <c r="J722" s="120" t="str">
        <f>'INFO Luz del Sur'!B670</f>
        <v>Lima</v>
      </c>
      <c r="K722" s="120">
        <f>'INFO Luz del Sur'!E670</f>
        <v>0</v>
      </c>
      <c r="L722" s="132" t="str">
        <f>'INFO Luz del Sur'!M670</f>
        <v>EA220SIU1S1-600-A2</v>
      </c>
      <c r="M722" s="120" t="str">
        <f>INDEX(RESUMEN!$D$17:$D$5475, MATCH(L722,RESUMEN!$C$17:$C$5475,0))</f>
        <v>1 Poste autosoportable de acero (23/1515) de ángulo mayor y terminal (90°) Tipo ACTU1-23</v>
      </c>
      <c r="N722" s="95">
        <f>INDEX(RESUMEN!$G$17:$G$5475, MATCH(L722,RESUMEN!$C$17:$C$5475,0))</f>
        <v>34499.088416819366</v>
      </c>
      <c r="O722" s="133">
        <f t="shared" si="145"/>
        <v>0.84299999999999997</v>
      </c>
      <c r="P722" s="134">
        <f t="shared" si="147"/>
        <v>63581.819952198093</v>
      </c>
      <c r="Q722" s="87">
        <v>0</v>
      </c>
      <c r="R722" s="133">
        <f t="shared" si="148"/>
        <v>0.13400000000000001</v>
      </c>
      <c r="S722" s="88">
        <f t="shared" si="149"/>
        <v>709.99698946621209</v>
      </c>
      <c r="T722" s="132">
        <f t="shared" si="150"/>
        <v>0.183</v>
      </c>
      <c r="U722" s="135">
        <f t="shared" si="151"/>
        <v>129.9294490723168</v>
      </c>
      <c r="V722" s="88">
        <f t="shared" si="152"/>
        <v>43.72077423688949</v>
      </c>
      <c r="W722" s="182">
        <f t="shared" si="153"/>
        <v>43.7</v>
      </c>
      <c r="X722" s="133">
        <f>'INFO Luz del Sur'!N670</f>
        <v>1</v>
      </c>
      <c r="Y722" s="135">
        <f t="shared" si="146"/>
        <v>43.7</v>
      </c>
    </row>
    <row r="723" spans="1:25" x14ac:dyDescent="0.25">
      <c r="A723" s="97">
        <f>'INFO Luz del Sur'!A671</f>
        <v>665</v>
      </c>
      <c r="B723" s="98" t="s">
        <v>20</v>
      </c>
      <c r="C723" s="131" t="str">
        <f>'INFO Luz del Sur'!K671</f>
        <v>Poste</v>
      </c>
      <c r="D723" s="120" t="str">
        <f>'INFO Luz del Sur'!L671</f>
        <v>Metálico</v>
      </c>
      <c r="E723" s="131">
        <f>'INFO Luz del Sur'!J671</f>
        <v>18</v>
      </c>
      <c r="F723" s="131" t="str">
        <f>'INFO Luz del Sur'!H671</f>
        <v>220 KV</v>
      </c>
      <c r="G723" s="148" t="str">
        <f t="shared" si="144"/>
        <v>MT/AT</v>
      </c>
      <c r="H723" s="120" t="str">
        <f>'INFO Luz del Sur'!D671</f>
        <v>San Juan de Miraflores</v>
      </c>
      <c r="I723" s="120" t="str">
        <f>'INFO Luz del Sur'!C671</f>
        <v>Lima</v>
      </c>
      <c r="J723" s="120" t="str">
        <f>'INFO Luz del Sur'!B671</f>
        <v>Lima</v>
      </c>
      <c r="K723" s="120">
        <f>'INFO Luz del Sur'!E671</f>
        <v>0</v>
      </c>
      <c r="L723" s="132" t="str">
        <f>'INFO Luz del Sur'!M671</f>
        <v>EA220SIU1S1-600-A2</v>
      </c>
      <c r="M723" s="120" t="str">
        <f>INDEX(RESUMEN!$D$17:$D$5475, MATCH(L723,RESUMEN!$C$17:$C$5475,0))</f>
        <v>1 Poste autosoportable de acero (23/1515) de ángulo mayor y terminal (90°) Tipo ACTU1-23</v>
      </c>
      <c r="N723" s="95">
        <f>INDEX(RESUMEN!$G$17:$G$5475, MATCH(L723,RESUMEN!$C$17:$C$5475,0))</f>
        <v>34499.088416819366</v>
      </c>
      <c r="O723" s="133">
        <f t="shared" si="145"/>
        <v>0.84299999999999997</v>
      </c>
      <c r="P723" s="134">
        <f t="shared" si="147"/>
        <v>63581.819952198093</v>
      </c>
      <c r="Q723" s="87">
        <v>0</v>
      </c>
      <c r="R723" s="133">
        <f t="shared" si="148"/>
        <v>0.13400000000000001</v>
      </c>
      <c r="S723" s="88">
        <f t="shared" si="149"/>
        <v>709.99698946621209</v>
      </c>
      <c r="T723" s="132">
        <f t="shared" si="150"/>
        <v>0.183</v>
      </c>
      <c r="U723" s="135">
        <f t="shared" si="151"/>
        <v>129.9294490723168</v>
      </c>
      <c r="V723" s="88">
        <f t="shared" si="152"/>
        <v>43.72077423688949</v>
      </c>
      <c r="W723" s="182">
        <f t="shared" si="153"/>
        <v>43.7</v>
      </c>
      <c r="X723" s="133">
        <f>'INFO Luz del Sur'!N671</f>
        <v>1</v>
      </c>
      <c r="Y723" s="135">
        <f t="shared" si="146"/>
        <v>43.7</v>
      </c>
    </row>
    <row r="724" spans="1:25" x14ac:dyDescent="0.25">
      <c r="A724" s="97">
        <f>'INFO Luz del Sur'!A672</f>
        <v>666</v>
      </c>
      <c r="B724" s="98" t="s">
        <v>20</v>
      </c>
      <c r="C724" s="131" t="str">
        <f>'INFO Luz del Sur'!K672</f>
        <v>Poste</v>
      </c>
      <c r="D724" s="120" t="str">
        <f>'INFO Luz del Sur'!L672</f>
        <v>Metálico</v>
      </c>
      <c r="E724" s="131">
        <f>'INFO Luz del Sur'!J672</f>
        <v>18</v>
      </c>
      <c r="F724" s="131" t="str">
        <f>'INFO Luz del Sur'!H672</f>
        <v>220 KV</v>
      </c>
      <c r="G724" s="148" t="str">
        <f t="shared" si="144"/>
        <v>MT/AT</v>
      </c>
      <c r="H724" s="120" t="str">
        <f>'INFO Luz del Sur'!D672</f>
        <v>San Juan de Miraflores</v>
      </c>
      <c r="I724" s="120" t="str">
        <f>'INFO Luz del Sur'!C672</f>
        <v>Lima</v>
      </c>
      <c r="J724" s="120" t="str">
        <f>'INFO Luz del Sur'!B672</f>
        <v>Lima</v>
      </c>
      <c r="K724" s="120">
        <f>'INFO Luz del Sur'!E672</f>
        <v>0</v>
      </c>
      <c r="L724" s="132" t="str">
        <f>'INFO Luz del Sur'!M672</f>
        <v>EA220SIU1S1-600-A2</v>
      </c>
      <c r="M724" s="120" t="str">
        <f>INDEX(RESUMEN!$D$17:$D$5475, MATCH(L724,RESUMEN!$C$17:$C$5475,0))</f>
        <v>1 Poste autosoportable de acero (23/1515) de ángulo mayor y terminal (90°) Tipo ACTU1-23</v>
      </c>
      <c r="N724" s="95">
        <f>INDEX(RESUMEN!$G$17:$G$5475, MATCH(L724,RESUMEN!$C$17:$C$5475,0))</f>
        <v>34499.088416819366</v>
      </c>
      <c r="O724" s="133">
        <f t="shared" si="145"/>
        <v>0.84299999999999997</v>
      </c>
      <c r="P724" s="134">
        <f t="shared" si="147"/>
        <v>63581.819952198093</v>
      </c>
      <c r="Q724" s="87">
        <v>0</v>
      </c>
      <c r="R724" s="133">
        <f t="shared" si="148"/>
        <v>0.13400000000000001</v>
      </c>
      <c r="S724" s="88">
        <f t="shared" si="149"/>
        <v>709.99698946621209</v>
      </c>
      <c r="T724" s="132">
        <f t="shared" si="150"/>
        <v>0.183</v>
      </c>
      <c r="U724" s="135">
        <f t="shared" si="151"/>
        <v>129.9294490723168</v>
      </c>
      <c r="V724" s="88">
        <f t="shared" si="152"/>
        <v>43.72077423688949</v>
      </c>
      <c r="W724" s="182">
        <f t="shared" si="153"/>
        <v>43.7</v>
      </c>
      <c r="X724" s="133">
        <f>'INFO Luz del Sur'!N672</f>
        <v>1</v>
      </c>
      <c r="Y724" s="135">
        <f t="shared" si="146"/>
        <v>43.7</v>
      </c>
    </row>
    <row r="725" spans="1:25" x14ac:dyDescent="0.25">
      <c r="A725" s="97">
        <f>'INFO Luz del Sur'!A673</f>
        <v>667</v>
      </c>
      <c r="B725" s="98" t="s">
        <v>20</v>
      </c>
      <c r="C725" s="131" t="str">
        <f>'INFO Luz del Sur'!K673</f>
        <v>Poste</v>
      </c>
      <c r="D725" s="120" t="str">
        <f>'INFO Luz del Sur'!L673</f>
        <v>Metálico</v>
      </c>
      <c r="E725" s="131">
        <f>'INFO Luz del Sur'!J673</f>
        <v>18</v>
      </c>
      <c r="F725" s="131" t="str">
        <f>'INFO Luz del Sur'!H673</f>
        <v>220 KV</v>
      </c>
      <c r="G725" s="148" t="str">
        <f t="shared" si="144"/>
        <v>MT/AT</v>
      </c>
      <c r="H725" s="120" t="str">
        <f>'INFO Luz del Sur'!D673</f>
        <v>San Juan de Miraflores</v>
      </c>
      <c r="I725" s="120" t="str">
        <f>'INFO Luz del Sur'!C673</f>
        <v>Lima</v>
      </c>
      <c r="J725" s="120" t="str">
        <f>'INFO Luz del Sur'!B673</f>
        <v>Lima</v>
      </c>
      <c r="K725" s="120">
        <f>'INFO Luz del Sur'!E673</f>
        <v>0</v>
      </c>
      <c r="L725" s="132" t="str">
        <f>'INFO Luz del Sur'!M673</f>
        <v>EA220SIU1S1-600-A2</v>
      </c>
      <c r="M725" s="120" t="str">
        <f>INDEX(RESUMEN!$D$17:$D$5475, MATCH(L725,RESUMEN!$C$17:$C$5475,0))</f>
        <v>1 Poste autosoportable de acero (23/1515) de ángulo mayor y terminal (90°) Tipo ACTU1-23</v>
      </c>
      <c r="N725" s="95">
        <f>INDEX(RESUMEN!$G$17:$G$5475, MATCH(L725,RESUMEN!$C$17:$C$5475,0))</f>
        <v>34499.088416819366</v>
      </c>
      <c r="O725" s="133">
        <f t="shared" si="145"/>
        <v>0.84299999999999997</v>
      </c>
      <c r="P725" s="134">
        <f t="shared" si="147"/>
        <v>63581.819952198093</v>
      </c>
      <c r="Q725" s="87">
        <v>0</v>
      </c>
      <c r="R725" s="133">
        <f t="shared" si="148"/>
        <v>0.13400000000000001</v>
      </c>
      <c r="S725" s="88">
        <f t="shared" si="149"/>
        <v>709.99698946621209</v>
      </c>
      <c r="T725" s="132">
        <f t="shared" si="150"/>
        <v>0.183</v>
      </c>
      <c r="U725" s="135">
        <f t="shared" si="151"/>
        <v>129.9294490723168</v>
      </c>
      <c r="V725" s="88">
        <f t="shared" si="152"/>
        <v>43.72077423688949</v>
      </c>
      <c r="W725" s="182">
        <f t="shared" si="153"/>
        <v>43.7</v>
      </c>
      <c r="X725" s="133">
        <f>'INFO Luz del Sur'!N673</f>
        <v>1</v>
      </c>
      <c r="Y725" s="135">
        <f t="shared" si="146"/>
        <v>43.7</v>
      </c>
    </row>
    <row r="726" spans="1:25" x14ac:dyDescent="0.25">
      <c r="A726" s="97">
        <f>'INFO Luz del Sur'!A674</f>
        <v>668</v>
      </c>
      <c r="B726" s="98" t="s">
        <v>20</v>
      </c>
      <c r="C726" s="131" t="str">
        <f>'INFO Luz del Sur'!K674</f>
        <v>Poste</v>
      </c>
      <c r="D726" s="120" t="str">
        <f>'INFO Luz del Sur'!L674</f>
        <v>Metálico</v>
      </c>
      <c r="E726" s="131">
        <f>'INFO Luz del Sur'!J674</f>
        <v>18</v>
      </c>
      <c r="F726" s="131" t="str">
        <f>'INFO Luz del Sur'!H674</f>
        <v>220 KV</v>
      </c>
      <c r="G726" s="148" t="str">
        <f t="shared" si="144"/>
        <v>MT/AT</v>
      </c>
      <c r="H726" s="120" t="str">
        <f>'INFO Luz del Sur'!D674</f>
        <v>San Juan de Miraflores</v>
      </c>
      <c r="I726" s="120" t="str">
        <f>'INFO Luz del Sur'!C674</f>
        <v>Lima</v>
      </c>
      <c r="J726" s="120" t="str">
        <f>'INFO Luz del Sur'!B674</f>
        <v>Lima</v>
      </c>
      <c r="K726" s="120">
        <f>'INFO Luz del Sur'!E674</f>
        <v>0</v>
      </c>
      <c r="L726" s="132" t="str">
        <f>'INFO Luz del Sur'!M674</f>
        <v>EA220SIU1S1-600-A2</v>
      </c>
      <c r="M726" s="120" t="str">
        <f>INDEX(RESUMEN!$D$17:$D$5475, MATCH(L726,RESUMEN!$C$17:$C$5475,0))</f>
        <v>1 Poste autosoportable de acero (23/1515) de ángulo mayor y terminal (90°) Tipo ACTU1-23</v>
      </c>
      <c r="N726" s="95">
        <f>INDEX(RESUMEN!$G$17:$G$5475, MATCH(L726,RESUMEN!$C$17:$C$5475,0))</f>
        <v>34499.088416819366</v>
      </c>
      <c r="O726" s="133">
        <f t="shared" si="145"/>
        <v>0.84299999999999997</v>
      </c>
      <c r="P726" s="134">
        <f t="shared" si="147"/>
        <v>63581.819952198093</v>
      </c>
      <c r="Q726" s="87">
        <v>0</v>
      </c>
      <c r="R726" s="133">
        <f t="shared" si="148"/>
        <v>0.13400000000000001</v>
      </c>
      <c r="S726" s="88">
        <f t="shared" si="149"/>
        <v>709.99698946621209</v>
      </c>
      <c r="T726" s="132">
        <f t="shared" si="150"/>
        <v>0.183</v>
      </c>
      <c r="U726" s="135">
        <f t="shared" si="151"/>
        <v>129.9294490723168</v>
      </c>
      <c r="V726" s="88">
        <f t="shared" si="152"/>
        <v>43.72077423688949</v>
      </c>
      <c r="W726" s="182">
        <f t="shared" si="153"/>
        <v>43.7</v>
      </c>
      <c r="X726" s="133">
        <f>'INFO Luz del Sur'!N674</f>
        <v>1</v>
      </c>
      <c r="Y726" s="135">
        <f t="shared" si="146"/>
        <v>43.7</v>
      </c>
    </row>
    <row r="727" spans="1:25" x14ac:dyDescent="0.25">
      <c r="A727" s="97">
        <f>'INFO Luz del Sur'!A675</f>
        <v>669</v>
      </c>
      <c r="B727" s="98" t="s">
        <v>20</v>
      </c>
      <c r="C727" s="131" t="str">
        <f>'INFO Luz del Sur'!K675</f>
        <v>Poste</v>
      </c>
      <c r="D727" s="120" t="str">
        <f>'INFO Luz del Sur'!L675</f>
        <v>Metálico</v>
      </c>
      <c r="E727" s="131">
        <f>'INFO Luz del Sur'!J675</f>
        <v>18</v>
      </c>
      <c r="F727" s="131" t="str">
        <f>'INFO Luz del Sur'!H675</f>
        <v>220 KV</v>
      </c>
      <c r="G727" s="148" t="str">
        <f t="shared" si="144"/>
        <v>MT/AT</v>
      </c>
      <c r="H727" s="120" t="str">
        <f>'INFO Luz del Sur'!D675</f>
        <v>San Juan de Miraflores</v>
      </c>
      <c r="I727" s="120" t="str">
        <f>'INFO Luz del Sur'!C675</f>
        <v>Lima</v>
      </c>
      <c r="J727" s="120" t="str">
        <f>'INFO Luz del Sur'!B675</f>
        <v>Lima</v>
      </c>
      <c r="K727" s="120">
        <f>'INFO Luz del Sur'!E675</f>
        <v>0</v>
      </c>
      <c r="L727" s="132" t="str">
        <f>'INFO Luz del Sur'!M675</f>
        <v>EA220SIU1S1-600-A2</v>
      </c>
      <c r="M727" s="120" t="str">
        <f>INDEX(RESUMEN!$D$17:$D$5475, MATCH(L727,RESUMEN!$C$17:$C$5475,0))</f>
        <v>1 Poste autosoportable de acero (23/1515) de ángulo mayor y terminal (90°) Tipo ACTU1-23</v>
      </c>
      <c r="N727" s="95">
        <f>INDEX(RESUMEN!$G$17:$G$5475, MATCH(L727,RESUMEN!$C$17:$C$5475,0))</f>
        <v>34499.088416819366</v>
      </c>
      <c r="O727" s="133">
        <f t="shared" si="145"/>
        <v>0.84299999999999997</v>
      </c>
      <c r="P727" s="134">
        <f t="shared" si="147"/>
        <v>63581.819952198093</v>
      </c>
      <c r="Q727" s="87">
        <v>0</v>
      </c>
      <c r="R727" s="133">
        <f t="shared" si="148"/>
        <v>0.13400000000000001</v>
      </c>
      <c r="S727" s="88">
        <f t="shared" si="149"/>
        <v>709.99698946621209</v>
      </c>
      <c r="T727" s="132">
        <f t="shared" si="150"/>
        <v>0.183</v>
      </c>
      <c r="U727" s="135">
        <f t="shared" si="151"/>
        <v>129.9294490723168</v>
      </c>
      <c r="V727" s="88">
        <f t="shared" si="152"/>
        <v>43.72077423688949</v>
      </c>
      <c r="W727" s="182">
        <f t="shared" si="153"/>
        <v>43.7</v>
      </c>
      <c r="X727" s="133">
        <f>'INFO Luz del Sur'!N675</f>
        <v>1</v>
      </c>
      <c r="Y727" s="135">
        <f t="shared" si="146"/>
        <v>43.7</v>
      </c>
    </row>
    <row r="728" spans="1:25" x14ac:dyDescent="0.25">
      <c r="A728" s="97">
        <f>'INFO Luz del Sur'!A676</f>
        <v>670</v>
      </c>
      <c r="B728" s="98" t="s">
        <v>20</v>
      </c>
      <c r="C728" s="131" t="str">
        <f>'INFO Luz del Sur'!K676</f>
        <v>Poste</v>
      </c>
      <c r="D728" s="120" t="str">
        <f>'INFO Luz del Sur'!L676</f>
        <v>Metálico</v>
      </c>
      <c r="E728" s="131">
        <f>'INFO Luz del Sur'!J676</f>
        <v>18</v>
      </c>
      <c r="F728" s="131" t="str">
        <f>'INFO Luz del Sur'!H676</f>
        <v>220 KV</v>
      </c>
      <c r="G728" s="148" t="str">
        <f t="shared" si="144"/>
        <v>MT/AT</v>
      </c>
      <c r="H728" s="120" t="str">
        <f>'INFO Luz del Sur'!D676</f>
        <v>San Juan de Miraflores</v>
      </c>
      <c r="I728" s="120" t="str">
        <f>'INFO Luz del Sur'!C676</f>
        <v>Lima</v>
      </c>
      <c r="J728" s="120" t="str">
        <f>'INFO Luz del Sur'!B676</f>
        <v>Lima</v>
      </c>
      <c r="K728" s="120">
        <f>'INFO Luz del Sur'!E676</f>
        <v>0</v>
      </c>
      <c r="L728" s="132" t="str">
        <f>'INFO Luz del Sur'!M676</f>
        <v>EA220SIU1S1-600-A2</v>
      </c>
      <c r="M728" s="120" t="str">
        <f>INDEX(RESUMEN!$D$17:$D$5475, MATCH(L728,RESUMEN!$C$17:$C$5475,0))</f>
        <v>1 Poste autosoportable de acero (23/1515) de ángulo mayor y terminal (90°) Tipo ACTU1-23</v>
      </c>
      <c r="N728" s="95">
        <f>INDEX(RESUMEN!$G$17:$G$5475, MATCH(L728,RESUMEN!$C$17:$C$5475,0))</f>
        <v>34499.088416819366</v>
      </c>
      <c r="O728" s="133">
        <f t="shared" si="145"/>
        <v>0.84299999999999997</v>
      </c>
      <c r="P728" s="134">
        <f t="shared" si="147"/>
        <v>63581.819952198093</v>
      </c>
      <c r="Q728" s="87">
        <v>0</v>
      </c>
      <c r="R728" s="133">
        <f t="shared" si="148"/>
        <v>0.13400000000000001</v>
      </c>
      <c r="S728" s="88">
        <f t="shared" si="149"/>
        <v>709.99698946621209</v>
      </c>
      <c r="T728" s="132">
        <f t="shared" si="150"/>
        <v>0.183</v>
      </c>
      <c r="U728" s="135">
        <f t="shared" si="151"/>
        <v>129.9294490723168</v>
      </c>
      <c r="V728" s="88">
        <f t="shared" si="152"/>
        <v>43.72077423688949</v>
      </c>
      <c r="W728" s="182">
        <f t="shared" si="153"/>
        <v>43.7</v>
      </c>
      <c r="X728" s="133">
        <f>'INFO Luz del Sur'!N676</f>
        <v>1</v>
      </c>
      <c r="Y728" s="135">
        <f t="shared" si="146"/>
        <v>43.7</v>
      </c>
    </row>
    <row r="729" spans="1:25" x14ac:dyDescent="0.25">
      <c r="A729" s="97">
        <f>'INFO Luz del Sur'!A677</f>
        <v>671</v>
      </c>
      <c r="B729" s="98" t="s">
        <v>20</v>
      </c>
      <c r="C729" s="131" t="str">
        <f>'INFO Luz del Sur'!K677</f>
        <v>Poste</v>
      </c>
      <c r="D729" s="120" t="str">
        <f>'INFO Luz del Sur'!L677</f>
        <v>Metálico</v>
      </c>
      <c r="E729" s="131">
        <f>'INFO Luz del Sur'!J677</f>
        <v>18</v>
      </c>
      <c r="F729" s="131" t="str">
        <f>'INFO Luz del Sur'!H677</f>
        <v>220 KV</v>
      </c>
      <c r="G729" s="148" t="str">
        <f t="shared" si="144"/>
        <v>MT/AT</v>
      </c>
      <c r="H729" s="120" t="str">
        <f>'INFO Luz del Sur'!D677</f>
        <v>San Juan de Miraflores</v>
      </c>
      <c r="I729" s="120" t="str">
        <f>'INFO Luz del Sur'!C677</f>
        <v>Lima</v>
      </c>
      <c r="J729" s="120" t="str">
        <f>'INFO Luz del Sur'!B677</f>
        <v>Lima</v>
      </c>
      <c r="K729" s="120">
        <f>'INFO Luz del Sur'!E677</f>
        <v>0</v>
      </c>
      <c r="L729" s="132" t="str">
        <f>'INFO Luz del Sur'!M677</f>
        <v>EA220SIU1S1-600-A2</v>
      </c>
      <c r="M729" s="120" t="str">
        <f>INDEX(RESUMEN!$D$17:$D$5475, MATCH(L729,RESUMEN!$C$17:$C$5475,0))</f>
        <v>1 Poste autosoportable de acero (23/1515) de ángulo mayor y terminal (90°) Tipo ACTU1-23</v>
      </c>
      <c r="N729" s="95">
        <f>INDEX(RESUMEN!$G$17:$G$5475, MATCH(L729,RESUMEN!$C$17:$C$5475,0))</f>
        <v>34499.088416819366</v>
      </c>
      <c r="O729" s="133">
        <f t="shared" si="145"/>
        <v>0.84299999999999997</v>
      </c>
      <c r="P729" s="134">
        <f t="shared" si="147"/>
        <v>63581.819952198093</v>
      </c>
      <c r="Q729" s="87">
        <v>0</v>
      </c>
      <c r="R729" s="133">
        <f t="shared" si="148"/>
        <v>0.13400000000000001</v>
      </c>
      <c r="S729" s="88">
        <f t="shared" si="149"/>
        <v>709.99698946621209</v>
      </c>
      <c r="T729" s="132">
        <f t="shared" si="150"/>
        <v>0.183</v>
      </c>
      <c r="U729" s="135">
        <f t="shared" si="151"/>
        <v>129.9294490723168</v>
      </c>
      <c r="V729" s="88">
        <f t="shared" si="152"/>
        <v>43.72077423688949</v>
      </c>
      <c r="W729" s="182">
        <f t="shared" si="153"/>
        <v>43.7</v>
      </c>
      <c r="X729" s="133">
        <f>'INFO Luz del Sur'!N677</f>
        <v>1</v>
      </c>
      <c r="Y729" s="135">
        <f t="shared" si="146"/>
        <v>43.7</v>
      </c>
    </row>
    <row r="730" spans="1:25" x14ac:dyDescent="0.25">
      <c r="A730" s="97">
        <f>'INFO Luz del Sur'!A678</f>
        <v>672</v>
      </c>
      <c r="B730" s="98" t="s">
        <v>20</v>
      </c>
      <c r="C730" s="131" t="str">
        <f>'INFO Luz del Sur'!K678</f>
        <v>Poste</v>
      </c>
      <c r="D730" s="120" t="str">
        <f>'INFO Luz del Sur'!L678</f>
        <v>Metálico</v>
      </c>
      <c r="E730" s="131">
        <f>'INFO Luz del Sur'!J678</f>
        <v>18</v>
      </c>
      <c r="F730" s="131" t="str">
        <f>'INFO Luz del Sur'!H678</f>
        <v>220 KV</v>
      </c>
      <c r="G730" s="148" t="str">
        <f t="shared" si="144"/>
        <v>MT/AT</v>
      </c>
      <c r="H730" s="120" t="str">
        <f>'INFO Luz del Sur'!D678</f>
        <v>San Juan de Miraflores</v>
      </c>
      <c r="I730" s="120" t="str">
        <f>'INFO Luz del Sur'!C678</f>
        <v>Lima</v>
      </c>
      <c r="J730" s="120" t="str">
        <f>'INFO Luz del Sur'!B678</f>
        <v>Lima</v>
      </c>
      <c r="K730" s="120">
        <f>'INFO Luz del Sur'!E678</f>
        <v>0</v>
      </c>
      <c r="L730" s="132" t="str">
        <f>'INFO Luz del Sur'!M678</f>
        <v>EA220SIU1S1-600-A2</v>
      </c>
      <c r="M730" s="120" t="str">
        <f>INDEX(RESUMEN!$D$17:$D$5475, MATCH(L730,RESUMEN!$C$17:$C$5475,0))</f>
        <v>1 Poste autosoportable de acero (23/1515) de ángulo mayor y terminal (90°) Tipo ACTU1-23</v>
      </c>
      <c r="N730" s="95">
        <f>INDEX(RESUMEN!$G$17:$G$5475, MATCH(L730,RESUMEN!$C$17:$C$5475,0))</f>
        <v>34499.088416819366</v>
      </c>
      <c r="O730" s="133">
        <f t="shared" si="145"/>
        <v>0.84299999999999997</v>
      </c>
      <c r="P730" s="134">
        <f t="shared" si="147"/>
        <v>63581.819952198093</v>
      </c>
      <c r="Q730" s="87">
        <v>0</v>
      </c>
      <c r="R730" s="133">
        <f t="shared" si="148"/>
        <v>0.13400000000000001</v>
      </c>
      <c r="S730" s="88">
        <f t="shared" si="149"/>
        <v>709.99698946621209</v>
      </c>
      <c r="T730" s="132">
        <f t="shared" si="150"/>
        <v>0.183</v>
      </c>
      <c r="U730" s="135">
        <f t="shared" si="151"/>
        <v>129.9294490723168</v>
      </c>
      <c r="V730" s="88">
        <f t="shared" si="152"/>
        <v>43.72077423688949</v>
      </c>
      <c r="W730" s="182">
        <f t="shared" si="153"/>
        <v>43.7</v>
      </c>
      <c r="X730" s="133">
        <f>'INFO Luz del Sur'!N678</f>
        <v>1</v>
      </c>
      <c r="Y730" s="135">
        <f t="shared" si="146"/>
        <v>43.7</v>
      </c>
    </row>
    <row r="731" spans="1:25" x14ac:dyDescent="0.25">
      <c r="A731" s="97">
        <f>'INFO Luz del Sur'!A679</f>
        <v>673</v>
      </c>
      <c r="B731" s="98" t="s">
        <v>20</v>
      </c>
      <c r="C731" s="131" t="str">
        <f>'INFO Luz del Sur'!K679</f>
        <v>Poste</v>
      </c>
      <c r="D731" s="120" t="str">
        <f>'INFO Luz del Sur'!L679</f>
        <v>Metálico</v>
      </c>
      <c r="E731" s="131">
        <f>'INFO Luz del Sur'!J679</f>
        <v>18</v>
      </c>
      <c r="F731" s="131" t="str">
        <f>'INFO Luz del Sur'!H679</f>
        <v>220 KV</v>
      </c>
      <c r="G731" s="148" t="str">
        <f t="shared" si="144"/>
        <v>MT/AT</v>
      </c>
      <c r="H731" s="120" t="str">
        <f>'INFO Luz del Sur'!D679</f>
        <v>San Juan de Miraflores</v>
      </c>
      <c r="I731" s="120" t="str">
        <f>'INFO Luz del Sur'!C679</f>
        <v>Lima</v>
      </c>
      <c r="J731" s="120" t="str">
        <f>'INFO Luz del Sur'!B679</f>
        <v>Lima</v>
      </c>
      <c r="K731" s="120">
        <f>'INFO Luz del Sur'!E679</f>
        <v>0</v>
      </c>
      <c r="L731" s="132" t="str">
        <f>'INFO Luz del Sur'!M679</f>
        <v>EA220SIU1S1-600-A2</v>
      </c>
      <c r="M731" s="120" t="str">
        <f>INDEX(RESUMEN!$D$17:$D$5475, MATCH(L731,RESUMEN!$C$17:$C$5475,0))</f>
        <v>1 Poste autosoportable de acero (23/1515) de ángulo mayor y terminal (90°) Tipo ACTU1-23</v>
      </c>
      <c r="N731" s="95">
        <f>INDEX(RESUMEN!$G$17:$G$5475, MATCH(L731,RESUMEN!$C$17:$C$5475,0))</f>
        <v>34499.088416819366</v>
      </c>
      <c r="O731" s="133">
        <f t="shared" si="145"/>
        <v>0.84299999999999997</v>
      </c>
      <c r="P731" s="134">
        <f t="shared" si="147"/>
        <v>63581.819952198093</v>
      </c>
      <c r="Q731" s="87">
        <v>0</v>
      </c>
      <c r="R731" s="133">
        <f t="shared" si="148"/>
        <v>0.13400000000000001</v>
      </c>
      <c r="S731" s="88">
        <f t="shared" si="149"/>
        <v>709.99698946621209</v>
      </c>
      <c r="T731" s="132">
        <f t="shared" si="150"/>
        <v>0.183</v>
      </c>
      <c r="U731" s="135">
        <f t="shared" si="151"/>
        <v>129.9294490723168</v>
      </c>
      <c r="V731" s="88">
        <f t="shared" si="152"/>
        <v>43.72077423688949</v>
      </c>
      <c r="W731" s="182">
        <f t="shared" si="153"/>
        <v>43.7</v>
      </c>
      <c r="X731" s="133">
        <f>'INFO Luz del Sur'!N679</f>
        <v>1</v>
      </c>
      <c r="Y731" s="135">
        <f t="shared" si="146"/>
        <v>43.7</v>
      </c>
    </row>
    <row r="732" spans="1:25" x14ac:dyDescent="0.25">
      <c r="A732" s="97">
        <f>'INFO Luz del Sur'!A680</f>
        <v>674</v>
      </c>
      <c r="B732" s="98" t="s">
        <v>20</v>
      </c>
      <c r="C732" s="131" t="str">
        <f>'INFO Luz del Sur'!K680</f>
        <v>Poste</v>
      </c>
      <c r="D732" s="120" t="str">
        <f>'INFO Luz del Sur'!L680</f>
        <v>Metálico</v>
      </c>
      <c r="E732" s="131">
        <f>'INFO Luz del Sur'!J680</f>
        <v>18</v>
      </c>
      <c r="F732" s="131" t="str">
        <f>'INFO Luz del Sur'!H680</f>
        <v>220 KV</v>
      </c>
      <c r="G732" s="148" t="str">
        <f t="shared" si="144"/>
        <v>MT/AT</v>
      </c>
      <c r="H732" s="120" t="str">
        <f>'INFO Luz del Sur'!D680</f>
        <v>San Juan de Miraflores</v>
      </c>
      <c r="I732" s="120" t="str">
        <f>'INFO Luz del Sur'!C680</f>
        <v>Lima</v>
      </c>
      <c r="J732" s="120" t="str">
        <f>'INFO Luz del Sur'!B680</f>
        <v>Lima</v>
      </c>
      <c r="K732" s="120">
        <f>'INFO Luz del Sur'!E680</f>
        <v>0</v>
      </c>
      <c r="L732" s="132" t="str">
        <f>'INFO Luz del Sur'!M680</f>
        <v>EA220SIU1S1-600-A2</v>
      </c>
      <c r="M732" s="120" t="str">
        <f>INDEX(RESUMEN!$D$17:$D$5475, MATCH(L732,RESUMEN!$C$17:$C$5475,0))</f>
        <v>1 Poste autosoportable de acero (23/1515) de ángulo mayor y terminal (90°) Tipo ACTU1-23</v>
      </c>
      <c r="N732" s="95">
        <f>INDEX(RESUMEN!$G$17:$G$5475, MATCH(L732,RESUMEN!$C$17:$C$5475,0))</f>
        <v>34499.088416819366</v>
      </c>
      <c r="O732" s="133">
        <f t="shared" si="145"/>
        <v>0.84299999999999997</v>
      </c>
      <c r="P732" s="134">
        <f t="shared" si="147"/>
        <v>63581.819952198093</v>
      </c>
      <c r="Q732" s="87">
        <v>0</v>
      </c>
      <c r="R732" s="133">
        <f t="shared" si="148"/>
        <v>0.13400000000000001</v>
      </c>
      <c r="S732" s="88">
        <f t="shared" si="149"/>
        <v>709.99698946621209</v>
      </c>
      <c r="T732" s="132">
        <f t="shared" si="150"/>
        <v>0.183</v>
      </c>
      <c r="U732" s="135">
        <f t="shared" si="151"/>
        <v>129.9294490723168</v>
      </c>
      <c r="V732" s="88">
        <f t="shared" si="152"/>
        <v>43.72077423688949</v>
      </c>
      <c r="W732" s="182">
        <f t="shared" si="153"/>
        <v>43.7</v>
      </c>
      <c r="X732" s="133">
        <f>'INFO Luz del Sur'!N680</f>
        <v>1</v>
      </c>
      <c r="Y732" s="135">
        <f t="shared" si="146"/>
        <v>43.7</v>
      </c>
    </row>
    <row r="733" spans="1:25" x14ac:dyDescent="0.25">
      <c r="A733" s="97">
        <f>'INFO Luz del Sur'!A681</f>
        <v>675</v>
      </c>
      <c r="B733" s="98" t="s">
        <v>20</v>
      </c>
      <c r="C733" s="131" t="str">
        <f>'INFO Luz del Sur'!K681</f>
        <v>Poste</v>
      </c>
      <c r="D733" s="120" t="str">
        <f>'INFO Luz del Sur'!L681</f>
        <v>Metálico</v>
      </c>
      <c r="E733" s="131">
        <f>'INFO Luz del Sur'!J681</f>
        <v>18</v>
      </c>
      <c r="F733" s="131" t="str">
        <f>'INFO Luz del Sur'!H681</f>
        <v>220 KV</v>
      </c>
      <c r="G733" s="148" t="str">
        <f t="shared" si="144"/>
        <v>MT/AT</v>
      </c>
      <c r="H733" s="120" t="str">
        <f>'INFO Luz del Sur'!D681</f>
        <v>San Juan de Miraflores</v>
      </c>
      <c r="I733" s="120" t="str">
        <f>'INFO Luz del Sur'!C681</f>
        <v>Lima</v>
      </c>
      <c r="J733" s="120" t="str">
        <f>'INFO Luz del Sur'!B681</f>
        <v>Lima</v>
      </c>
      <c r="K733" s="120">
        <f>'INFO Luz del Sur'!E681</f>
        <v>0</v>
      </c>
      <c r="L733" s="132" t="str">
        <f>'INFO Luz del Sur'!M681</f>
        <v>EA220SIU1S1-600-A2</v>
      </c>
      <c r="M733" s="120" t="str">
        <f>INDEX(RESUMEN!$D$17:$D$5475, MATCH(L733,RESUMEN!$C$17:$C$5475,0))</f>
        <v>1 Poste autosoportable de acero (23/1515) de ángulo mayor y terminal (90°) Tipo ACTU1-23</v>
      </c>
      <c r="N733" s="95">
        <f>INDEX(RESUMEN!$G$17:$G$5475, MATCH(L733,RESUMEN!$C$17:$C$5475,0))</f>
        <v>34499.088416819366</v>
      </c>
      <c r="O733" s="133">
        <f t="shared" si="145"/>
        <v>0.84299999999999997</v>
      </c>
      <c r="P733" s="134">
        <f t="shared" si="147"/>
        <v>63581.819952198093</v>
      </c>
      <c r="Q733" s="87">
        <v>0</v>
      </c>
      <c r="R733" s="133">
        <f t="shared" si="148"/>
        <v>0.13400000000000001</v>
      </c>
      <c r="S733" s="88">
        <f t="shared" si="149"/>
        <v>709.99698946621209</v>
      </c>
      <c r="T733" s="132">
        <f t="shared" si="150"/>
        <v>0.183</v>
      </c>
      <c r="U733" s="135">
        <f t="shared" si="151"/>
        <v>129.9294490723168</v>
      </c>
      <c r="V733" s="88">
        <f t="shared" si="152"/>
        <v>43.72077423688949</v>
      </c>
      <c r="W733" s="182">
        <f t="shared" si="153"/>
        <v>43.7</v>
      </c>
      <c r="X733" s="133">
        <f>'INFO Luz del Sur'!N681</f>
        <v>1</v>
      </c>
      <c r="Y733" s="135">
        <f t="shared" si="146"/>
        <v>43.7</v>
      </c>
    </row>
    <row r="734" spans="1:25" x14ac:dyDescent="0.25">
      <c r="A734" s="97">
        <f>'INFO Luz del Sur'!A682</f>
        <v>676</v>
      </c>
      <c r="B734" s="98" t="s">
        <v>20</v>
      </c>
      <c r="C734" s="131" t="str">
        <f>'INFO Luz del Sur'!K682</f>
        <v>Poste</v>
      </c>
      <c r="D734" s="120" t="str">
        <f>'INFO Luz del Sur'!L682</f>
        <v>Concreto</v>
      </c>
      <c r="E734" s="131">
        <f>'INFO Luz del Sur'!J682</f>
        <v>18</v>
      </c>
      <c r="F734" s="131" t="str">
        <f>'INFO Luz del Sur'!H682</f>
        <v>60 KV</v>
      </c>
      <c r="G734" s="148" t="str">
        <f t="shared" si="144"/>
        <v>MT/AT</v>
      </c>
      <c r="H734" s="120" t="str">
        <f>'INFO Luz del Sur'!D682</f>
        <v>San Juan de Miraflores</v>
      </c>
      <c r="I734" s="120" t="str">
        <f>'INFO Luz del Sur'!C682</f>
        <v>Lima</v>
      </c>
      <c r="J734" s="120" t="str">
        <f>'INFO Luz del Sur'!B682</f>
        <v>Lima</v>
      </c>
      <c r="K734" s="120">
        <f>'INFO Luz del Sur'!E682</f>
        <v>0</v>
      </c>
      <c r="L734" s="132" t="str">
        <f>'INFO Luz del Sur'!M682</f>
        <v>TA060SIR0D1C1240R+3</v>
      </c>
      <c r="M734" s="120" t="str">
        <f>INDEX(RESUMEN!$D$17:$D$5475, MATCH(L734,RESUMEN!$C$17:$C$5475,0))</f>
        <v>Torre de anclaje, retención intermedia y terminal (15°) Tipo R2+3</v>
      </c>
      <c r="N734" s="95">
        <f>INDEX(RESUMEN!$G$17:$G$5475, MATCH(L734,RESUMEN!$C$17:$C$5475,0))</f>
        <v>15480.457667929655</v>
      </c>
      <c r="O734" s="133">
        <f t="shared" si="145"/>
        <v>0.84299999999999997</v>
      </c>
      <c r="P734" s="134">
        <f t="shared" si="147"/>
        <v>28530.483481994353</v>
      </c>
      <c r="Q734" s="87">
        <v>0</v>
      </c>
      <c r="R734" s="133">
        <f t="shared" si="148"/>
        <v>0.13400000000000001</v>
      </c>
      <c r="S734" s="88">
        <f t="shared" si="149"/>
        <v>318.59039888227034</v>
      </c>
      <c r="T734" s="132">
        <f t="shared" si="150"/>
        <v>0.183</v>
      </c>
      <c r="U734" s="135">
        <f t="shared" si="151"/>
        <v>58.302042995455473</v>
      </c>
      <c r="V734" s="88">
        <f t="shared" si="152"/>
        <v>19.618419669700835</v>
      </c>
      <c r="W734" s="182">
        <f t="shared" si="153"/>
        <v>19.600000000000001</v>
      </c>
      <c r="X734" s="133">
        <f>'INFO Luz del Sur'!N682</f>
        <v>1</v>
      </c>
      <c r="Y734" s="135">
        <f t="shared" si="146"/>
        <v>19.600000000000001</v>
      </c>
    </row>
    <row r="735" spans="1:25" x14ac:dyDescent="0.25">
      <c r="A735" s="97">
        <f>'INFO Luz del Sur'!A683</f>
        <v>677</v>
      </c>
      <c r="B735" s="98" t="s">
        <v>20</v>
      </c>
      <c r="C735" s="131" t="str">
        <f>'INFO Luz del Sur'!K683</f>
        <v>Poste</v>
      </c>
      <c r="D735" s="120" t="str">
        <f>'INFO Luz del Sur'!L683</f>
        <v>Madera</v>
      </c>
      <c r="E735" s="131">
        <f>'INFO Luz del Sur'!J683</f>
        <v>18</v>
      </c>
      <c r="F735" s="131" t="str">
        <f>'INFO Luz del Sur'!H683</f>
        <v>60 KV</v>
      </c>
      <c r="G735" s="148" t="str">
        <f t="shared" si="144"/>
        <v>MT/AT</v>
      </c>
      <c r="H735" s="120" t="str">
        <f>'INFO Luz del Sur'!D683</f>
        <v>San Juan de Miraflores</v>
      </c>
      <c r="I735" s="120" t="str">
        <f>'INFO Luz del Sur'!C683</f>
        <v>Lima</v>
      </c>
      <c r="J735" s="120" t="str">
        <f>'INFO Luz del Sur'!B683</f>
        <v>Lima</v>
      </c>
      <c r="K735" s="120">
        <f>'INFO Luz del Sur'!E683</f>
        <v>0</v>
      </c>
      <c r="L735" s="132" t="str">
        <f>'INFO Luz del Sur'!M683</f>
        <v>TA060SIR0D1C1240R+3</v>
      </c>
      <c r="M735" s="120" t="str">
        <f>INDEX(RESUMEN!$D$17:$D$5475, MATCH(L735,RESUMEN!$C$17:$C$5475,0))</f>
        <v>Torre de anclaje, retención intermedia y terminal (15°) Tipo R2+3</v>
      </c>
      <c r="N735" s="95">
        <f>INDEX(RESUMEN!$G$17:$G$5475, MATCH(L735,RESUMEN!$C$17:$C$5475,0))</f>
        <v>15480.457667929655</v>
      </c>
      <c r="O735" s="133">
        <f t="shared" si="145"/>
        <v>0.84299999999999997</v>
      </c>
      <c r="P735" s="134">
        <f t="shared" si="147"/>
        <v>28530.483481994353</v>
      </c>
      <c r="Q735" s="87">
        <v>0</v>
      </c>
      <c r="R735" s="133">
        <f t="shared" si="148"/>
        <v>0.13400000000000001</v>
      </c>
      <c r="S735" s="88">
        <f t="shared" si="149"/>
        <v>318.59039888227034</v>
      </c>
      <c r="T735" s="132">
        <f t="shared" si="150"/>
        <v>0.183</v>
      </c>
      <c r="U735" s="135">
        <f t="shared" si="151"/>
        <v>58.302042995455473</v>
      </c>
      <c r="V735" s="88">
        <f t="shared" si="152"/>
        <v>19.618419669700835</v>
      </c>
      <c r="W735" s="182">
        <f t="shared" si="153"/>
        <v>19.600000000000001</v>
      </c>
      <c r="X735" s="133">
        <f>'INFO Luz del Sur'!N683</f>
        <v>1</v>
      </c>
      <c r="Y735" s="135">
        <f t="shared" si="146"/>
        <v>19.600000000000001</v>
      </c>
    </row>
    <row r="736" spans="1:25" x14ac:dyDescent="0.25">
      <c r="A736" s="97">
        <f>'INFO Luz del Sur'!A684</f>
        <v>678</v>
      </c>
      <c r="B736" s="98" t="s">
        <v>20</v>
      </c>
      <c r="C736" s="131" t="str">
        <f>'INFO Luz del Sur'!K684</f>
        <v>Poste</v>
      </c>
      <c r="D736" s="120" t="str">
        <f>'INFO Luz del Sur'!L684</f>
        <v>Madera</v>
      </c>
      <c r="E736" s="131">
        <f>'INFO Luz del Sur'!J684</f>
        <v>18</v>
      </c>
      <c r="F736" s="131" t="str">
        <f>'INFO Luz del Sur'!H684</f>
        <v>60 KV</v>
      </c>
      <c r="G736" s="148" t="str">
        <f t="shared" si="144"/>
        <v>MT/AT</v>
      </c>
      <c r="H736" s="120" t="str">
        <f>'INFO Luz del Sur'!D684</f>
        <v>San Juan de Miraflores</v>
      </c>
      <c r="I736" s="120" t="str">
        <f>'INFO Luz del Sur'!C684</f>
        <v>Lima</v>
      </c>
      <c r="J736" s="120" t="str">
        <f>'INFO Luz del Sur'!B684</f>
        <v>Lima</v>
      </c>
      <c r="K736" s="120">
        <f>'INFO Luz del Sur'!E684</f>
        <v>0</v>
      </c>
      <c r="L736" s="132" t="str">
        <f>'INFO Luz del Sur'!M684</f>
        <v>TA060SIR0D1C1240R+3</v>
      </c>
      <c r="M736" s="120" t="str">
        <f>INDEX(RESUMEN!$D$17:$D$5475, MATCH(L736,RESUMEN!$C$17:$C$5475,0))</f>
        <v>Torre de anclaje, retención intermedia y terminal (15°) Tipo R2+3</v>
      </c>
      <c r="N736" s="95">
        <f>INDEX(RESUMEN!$G$17:$G$5475, MATCH(L736,RESUMEN!$C$17:$C$5475,0))</f>
        <v>15480.457667929655</v>
      </c>
      <c r="O736" s="133">
        <f t="shared" si="145"/>
        <v>0.84299999999999997</v>
      </c>
      <c r="P736" s="134">
        <f t="shared" si="147"/>
        <v>28530.483481994353</v>
      </c>
      <c r="Q736" s="87">
        <v>0</v>
      </c>
      <c r="R736" s="133">
        <f t="shared" si="148"/>
        <v>0.13400000000000001</v>
      </c>
      <c r="S736" s="88">
        <f t="shared" si="149"/>
        <v>318.59039888227034</v>
      </c>
      <c r="T736" s="132">
        <f t="shared" si="150"/>
        <v>0.183</v>
      </c>
      <c r="U736" s="135">
        <f t="shared" si="151"/>
        <v>58.302042995455473</v>
      </c>
      <c r="V736" s="88">
        <f t="shared" si="152"/>
        <v>19.618419669700835</v>
      </c>
      <c r="W736" s="182">
        <f t="shared" si="153"/>
        <v>19.600000000000001</v>
      </c>
      <c r="X736" s="133">
        <f>'INFO Luz del Sur'!N684</f>
        <v>1</v>
      </c>
      <c r="Y736" s="135">
        <f t="shared" si="146"/>
        <v>19.600000000000001</v>
      </c>
    </row>
    <row r="737" spans="1:25" x14ac:dyDescent="0.25">
      <c r="A737" s="97">
        <f>'INFO Luz del Sur'!A685</f>
        <v>679</v>
      </c>
      <c r="B737" s="98" t="s">
        <v>20</v>
      </c>
      <c r="C737" s="131" t="str">
        <f>'INFO Luz del Sur'!K685</f>
        <v>Poste</v>
      </c>
      <c r="D737" s="120" t="str">
        <f>'INFO Luz del Sur'!L685</f>
        <v>Madera</v>
      </c>
      <c r="E737" s="131">
        <f>'INFO Luz del Sur'!J685</f>
        <v>18</v>
      </c>
      <c r="F737" s="131" t="str">
        <f>'INFO Luz del Sur'!H685</f>
        <v>60 KV</v>
      </c>
      <c r="G737" s="148" t="str">
        <f t="shared" si="144"/>
        <v>MT/AT</v>
      </c>
      <c r="H737" s="120" t="str">
        <f>'INFO Luz del Sur'!D685</f>
        <v>San Juan de Miraflores</v>
      </c>
      <c r="I737" s="120" t="str">
        <f>'INFO Luz del Sur'!C685</f>
        <v>Lima</v>
      </c>
      <c r="J737" s="120" t="str">
        <f>'INFO Luz del Sur'!B685</f>
        <v>Lima</v>
      </c>
      <c r="K737" s="120">
        <f>'INFO Luz del Sur'!E685</f>
        <v>0</v>
      </c>
      <c r="L737" s="132" t="str">
        <f>'INFO Luz del Sur'!M685</f>
        <v>TA060SIR0D1C1240R+3</v>
      </c>
      <c r="M737" s="120" t="str">
        <f>INDEX(RESUMEN!$D$17:$D$5475, MATCH(L737,RESUMEN!$C$17:$C$5475,0))</f>
        <v>Torre de anclaje, retención intermedia y terminal (15°) Tipo R2+3</v>
      </c>
      <c r="N737" s="95">
        <f>INDEX(RESUMEN!$G$17:$G$5475, MATCH(L737,RESUMEN!$C$17:$C$5475,0))</f>
        <v>15480.457667929655</v>
      </c>
      <c r="O737" s="133">
        <f t="shared" si="145"/>
        <v>0.84299999999999997</v>
      </c>
      <c r="P737" s="134">
        <f t="shared" si="147"/>
        <v>28530.483481994353</v>
      </c>
      <c r="Q737" s="87">
        <v>0</v>
      </c>
      <c r="R737" s="133">
        <f t="shared" si="148"/>
        <v>0.13400000000000001</v>
      </c>
      <c r="S737" s="88">
        <f t="shared" si="149"/>
        <v>318.59039888227034</v>
      </c>
      <c r="T737" s="132">
        <f t="shared" si="150"/>
        <v>0.183</v>
      </c>
      <c r="U737" s="135">
        <f t="shared" si="151"/>
        <v>58.302042995455473</v>
      </c>
      <c r="V737" s="88">
        <f t="shared" si="152"/>
        <v>19.618419669700835</v>
      </c>
      <c r="W737" s="182">
        <f t="shared" si="153"/>
        <v>19.600000000000001</v>
      </c>
      <c r="X737" s="133">
        <f>'INFO Luz del Sur'!N685</f>
        <v>1</v>
      </c>
      <c r="Y737" s="135">
        <f t="shared" si="146"/>
        <v>19.600000000000001</v>
      </c>
    </row>
    <row r="738" spans="1:25" x14ac:dyDescent="0.25">
      <c r="A738" s="97">
        <f>'INFO Luz del Sur'!A686</f>
        <v>680</v>
      </c>
      <c r="B738" s="98" t="s">
        <v>20</v>
      </c>
      <c r="C738" s="131" t="str">
        <f>'INFO Luz del Sur'!K686</f>
        <v>Poste</v>
      </c>
      <c r="D738" s="120" t="str">
        <f>'INFO Luz del Sur'!L686</f>
        <v>Madera</v>
      </c>
      <c r="E738" s="131">
        <f>'INFO Luz del Sur'!J686</f>
        <v>18</v>
      </c>
      <c r="F738" s="131" t="str">
        <f>'INFO Luz del Sur'!H686</f>
        <v>60 KV</v>
      </c>
      <c r="G738" s="148" t="str">
        <f t="shared" si="144"/>
        <v>MT/AT</v>
      </c>
      <c r="H738" s="120" t="str">
        <f>'INFO Luz del Sur'!D686</f>
        <v>San Juan de Miraflores</v>
      </c>
      <c r="I738" s="120" t="str">
        <f>'INFO Luz del Sur'!C686</f>
        <v>Lima</v>
      </c>
      <c r="J738" s="120" t="str">
        <f>'INFO Luz del Sur'!B686</f>
        <v>Lima</v>
      </c>
      <c r="K738" s="120">
        <f>'INFO Luz del Sur'!E686</f>
        <v>0</v>
      </c>
      <c r="L738" s="132" t="str">
        <f>'INFO Luz del Sur'!M686</f>
        <v>TA060SIR0D1C1240R+3</v>
      </c>
      <c r="M738" s="120" t="str">
        <f>INDEX(RESUMEN!$D$17:$D$5475, MATCH(L738,RESUMEN!$C$17:$C$5475,0))</f>
        <v>Torre de anclaje, retención intermedia y terminal (15°) Tipo R2+3</v>
      </c>
      <c r="N738" s="95">
        <f>INDEX(RESUMEN!$G$17:$G$5475, MATCH(L738,RESUMEN!$C$17:$C$5475,0))</f>
        <v>15480.457667929655</v>
      </c>
      <c r="O738" s="133">
        <f t="shared" si="145"/>
        <v>0.84299999999999997</v>
      </c>
      <c r="P738" s="134">
        <f t="shared" si="147"/>
        <v>28530.483481994353</v>
      </c>
      <c r="Q738" s="87">
        <v>0</v>
      </c>
      <c r="R738" s="133">
        <f t="shared" si="148"/>
        <v>0.13400000000000001</v>
      </c>
      <c r="S738" s="88">
        <f t="shared" si="149"/>
        <v>318.59039888227034</v>
      </c>
      <c r="T738" s="132">
        <f t="shared" si="150"/>
        <v>0.183</v>
      </c>
      <c r="U738" s="135">
        <f t="shared" si="151"/>
        <v>58.302042995455473</v>
      </c>
      <c r="V738" s="88">
        <f t="shared" si="152"/>
        <v>19.618419669700835</v>
      </c>
      <c r="W738" s="182">
        <f t="shared" si="153"/>
        <v>19.600000000000001</v>
      </c>
      <c r="X738" s="133">
        <f>'INFO Luz del Sur'!N686</f>
        <v>1</v>
      </c>
      <c r="Y738" s="135">
        <f t="shared" si="146"/>
        <v>19.600000000000001</v>
      </c>
    </row>
    <row r="739" spans="1:25" x14ac:dyDescent="0.25">
      <c r="A739" s="97">
        <f>'INFO Luz del Sur'!A687</f>
        <v>681</v>
      </c>
      <c r="B739" s="98" t="s">
        <v>20</v>
      </c>
      <c r="C739" s="131" t="str">
        <f>'INFO Luz del Sur'!K687</f>
        <v>Poste</v>
      </c>
      <c r="D739" s="120" t="str">
        <f>'INFO Luz del Sur'!L687</f>
        <v>Madera</v>
      </c>
      <c r="E739" s="131">
        <f>'INFO Luz del Sur'!J687</f>
        <v>18</v>
      </c>
      <c r="F739" s="131" t="str">
        <f>'INFO Luz del Sur'!H687</f>
        <v>60 KV</v>
      </c>
      <c r="G739" s="148" t="str">
        <f t="shared" si="144"/>
        <v>MT/AT</v>
      </c>
      <c r="H739" s="120" t="str">
        <f>'INFO Luz del Sur'!D687</f>
        <v>San Juan de Miraflores</v>
      </c>
      <c r="I739" s="120" t="str">
        <f>'INFO Luz del Sur'!C687</f>
        <v>Lima</v>
      </c>
      <c r="J739" s="120" t="str">
        <f>'INFO Luz del Sur'!B687</f>
        <v>Lima</v>
      </c>
      <c r="K739" s="120">
        <f>'INFO Luz del Sur'!E687</f>
        <v>0</v>
      </c>
      <c r="L739" s="132" t="str">
        <f>'INFO Luz del Sur'!M687</f>
        <v>TA060SIR0D1C1240R+3</v>
      </c>
      <c r="M739" s="120" t="str">
        <f>INDEX(RESUMEN!$D$17:$D$5475, MATCH(L739,RESUMEN!$C$17:$C$5475,0))</f>
        <v>Torre de anclaje, retención intermedia y terminal (15°) Tipo R2+3</v>
      </c>
      <c r="N739" s="95">
        <f>INDEX(RESUMEN!$G$17:$G$5475, MATCH(L739,RESUMEN!$C$17:$C$5475,0))</f>
        <v>15480.457667929655</v>
      </c>
      <c r="O739" s="133">
        <f t="shared" si="145"/>
        <v>0.84299999999999997</v>
      </c>
      <c r="P739" s="134">
        <f t="shared" si="147"/>
        <v>28530.483481994353</v>
      </c>
      <c r="Q739" s="87">
        <v>0</v>
      </c>
      <c r="R739" s="133">
        <f t="shared" si="148"/>
        <v>0.13400000000000001</v>
      </c>
      <c r="S739" s="88">
        <f t="shared" si="149"/>
        <v>318.59039888227034</v>
      </c>
      <c r="T739" s="132">
        <f t="shared" si="150"/>
        <v>0.183</v>
      </c>
      <c r="U739" s="135">
        <f t="shared" si="151"/>
        <v>58.302042995455473</v>
      </c>
      <c r="V739" s="88">
        <f t="shared" si="152"/>
        <v>19.618419669700835</v>
      </c>
      <c r="W739" s="182">
        <f t="shared" si="153"/>
        <v>19.600000000000001</v>
      </c>
      <c r="X739" s="133">
        <f>'INFO Luz del Sur'!N687</f>
        <v>1</v>
      </c>
      <c r="Y739" s="135">
        <f t="shared" si="146"/>
        <v>19.600000000000001</v>
      </c>
    </row>
    <row r="740" spans="1:25" x14ac:dyDescent="0.25">
      <c r="A740" s="97">
        <f>'INFO Luz del Sur'!A688</f>
        <v>682</v>
      </c>
      <c r="B740" s="98" t="s">
        <v>20</v>
      </c>
      <c r="C740" s="131" t="str">
        <f>'INFO Luz del Sur'!K688</f>
        <v>Poste</v>
      </c>
      <c r="D740" s="120" t="str">
        <f>'INFO Luz del Sur'!L688</f>
        <v>Madera</v>
      </c>
      <c r="E740" s="131">
        <f>'INFO Luz del Sur'!J688</f>
        <v>18</v>
      </c>
      <c r="F740" s="131" t="str">
        <f>'INFO Luz del Sur'!H688</f>
        <v>60 KV</v>
      </c>
      <c r="G740" s="148" t="str">
        <f t="shared" si="144"/>
        <v>MT/AT</v>
      </c>
      <c r="H740" s="120" t="str">
        <f>'INFO Luz del Sur'!D688</f>
        <v>San Juan de Miraflores</v>
      </c>
      <c r="I740" s="120" t="str">
        <f>'INFO Luz del Sur'!C688</f>
        <v>Lima</v>
      </c>
      <c r="J740" s="120" t="str">
        <f>'INFO Luz del Sur'!B688</f>
        <v>Lima</v>
      </c>
      <c r="K740" s="120">
        <f>'INFO Luz del Sur'!E688</f>
        <v>0</v>
      </c>
      <c r="L740" s="132" t="str">
        <f>'INFO Luz del Sur'!M688</f>
        <v>TA060SIR0D1C1240R+3</v>
      </c>
      <c r="M740" s="120" t="str">
        <f>INDEX(RESUMEN!$D$17:$D$5475, MATCH(L740,RESUMEN!$C$17:$C$5475,0))</f>
        <v>Torre de anclaje, retención intermedia y terminal (15°) Tipo R2+3</v>
      </c>
      <c r="N740" s="95">
        <f>INDEX(RESUMEN!$G$17:$G$5475, MATCH(L740,RESUMEN!$C$17:$C$5475,0))</f>
        <v>15480.457667929655</v>
      </c>
      <c r="O740" s="133">
        <f t="shared" si="145"/>
        <v>0.84299999999999997</v>
      </c>
      <c r="P740" s="134">
        <f t="shared" si="147"/>
        <v>28530.483481994353</v>
      </c>
      <c r="Q740" s="87">
        <v>0</v>
      </c>
      <c r="R740" s="133">
        <f t="shared" si="148"/>
        <v>0.13400000000000001</v>
      </c>
      <c r="S740" s="88">
        <f t="shared" si="149"/>
        <v>318.59039888227034</v>
      </c>
      <c r="T740" s="132">
        <f t="shared" si="150"/>
        <v>0.183</v>
      </c>
      <c r="U740" s="135">
        <f t="shared" si="151"/>
        <v>58.302042995455473</v>
      </c>
      <c r="V740" s="88">
        <f t="shared" si="152"/>
        <v>19.618419669700835</v>
      </c>
      <c r="W740" s="182">
        <f t="shared" si="153"/>
        <v>19.600000000000001</v>
      </c>
      <c r="X740" s="133">
        <f>'INFO Luz del Sur'!N688</f>
        <v>1</v>
      </c>
      <c r="Y740" s="135">
        <f t="shared" si="146"/>
        <v>19.600000000000001</v>
      </c>
    </row>
    <row r="741" spans="1:25" x14ac:dyDescent="0.25">
      <c r="A741" s="97">
        <f>'INFO Luz del Sur'!A689</f>
        <v>683</v>
      </c>
      <c r="B741" s="98" t="s">
        <v>20</v>
      </c>
      <c r="C741" s="131" t="str">
        <f>'INFO Luz del Sur'!K689</f>
        <v>Poste</v>
      </c>
      <c r="D741" s="120" t="str">
        <f>'INFO Luz del Sur'!L689</f>
        <v>Madera</v>
      </c>
      <c r="E741" s="131">
        <f>'INFO Luz del Sur'!J689</f>
        <v>18</v>
      </c>
      <c r="F741" s="131" t="str">
        <f>'INFO Luz del Sur'!H689</f>
        <v>60 KV</v>
      </c>
      <c r="G741" s="148" t="str">
        <f t="shared" si="144"/>
        <v>MT/AT</v>
      </c>
      <c r="H741" s="120" t="str">
        <f>'INFO Luz del Sur'!D689</f>
        <v>San Juan de Miraflores</v>
      </c>
      <c r="I741" s="120" t="str">
        <f>'INFO Luz del Sur'!C689</f>
        <v>Lima</v>
      </c>
      <c r="J741" s="120" t="str">
        <f>'INFO Luz del Sur'!B689</f>
        <v>Lima</v>
      </c>
      <c r="K741" s="120">
        <f>'INFO Luz del Sur'!E689</f>
        <v>0</v>
      </c>
      <c r="L741" s="132" t="str">
        <f>'INFO Luz del Sur'!M689</f>
        <v>TA060SIR0D1C1240R+3</v>
      </c>
      <c r="M741" s="120" t="str">
        <f>INDEX(RESUMEN!$D$17:$D$5475, MATCH(L741,RESUMEN!$C$17:$C$5475,0))</f>
        <v>Torre de anclaje, retención intermedia y terminal (15°) Tipo R2+3</v>
      </c>
      <c r="N741" s="95">
        <f>INDEX(RESUMEN!$G$17:$G$5475, MATCH(L741,RESUMEN!$C$17:$C$5475,0))</f>
        <v>15480.457667929655</v>
      </c>
      <c r="O741" s="133">
        <f t="shared" si="145"/>
        <v>0.84299999999999997</v>
      </c>
      <c r="P741" s="134">
        <f t="shared" si="147"/>
        <v>28530.483481994353</v>
      </c>
      <c r="Q741" s="87">
        <v>0</v>
      </c>
      <c r="R741" s="133">
        <f t="shared" si="148"/>
        <v>0.13400000000000001</v>
      </c>
      <c r="S741" s="88">
        <f t="shared" si="149"/>
        <v>318.59039888227034</v>
      </c>
      <c r="T741" s="132">
        <f t="shared" si="150"/>
        <v>0.183</v>
      </c>
      <c r="U741" s="135">
        <f t="shared" si="151"/>
        <v>58.302042995455473</v>
      </c>
      <c r="V741" s="88">
        <f t="shared" si="152"/>
        <v>19.618419669700835</v>
      </c>
      <c r="W741" s="182">
        <f t="shared" si="153"/>
        <v>19.600000000000001</v>
      </c>
      <c r="X741" s="133">
        <f>'INFO Luz del Sur'!N689</f>
        <v>1</v>
      </c>
      <c r="Y741" s="135">
        <f t="shared" si="146"/>
        <v>19.600000000000001</v>
      </c>
    </row>
    <row r="742" spans="1:25" x14ac:dyDescent="0.25">
      <c r="A742" s="97">
        <f>'INFO Luz del Sur'!A690</f>
        <v>684</v>
      </c>
      <c r="B742" s="98" t="s">
        <v>20</v>
      </c>
      <c r="C742" s="131" t="str">
        <f>'INFO Luz del Sur'!K690</f>
        <v>Poste</v>
      </c>
      <c r="D742" s="120" t="str">
        <f>'INFO Luz del Sur'!L690</f>
        <v>Madera</v>
      </c>
      <c r="E742" s="131">
        <f>'INFO Luz del Sur'!J690</f>
        <v>18</v>
      </c>
      <c r="F742" s="131" t="str">
        <f>'INFO Luz del Sur'!H690</f>
        <v>60 KV</v>
      </c>
      <c r="G742" s="148" t="str">
        <f t="shared" si="144"/>
        <v>MT/AT</v>
      </c>
      <c r="H742" s="120" t="str">
        <f>'INFO Luz del Sur'!D690</f>
        <v>San Juan de Miraflores</v>
      </c>
      <c r="I742" s="120" t="str">
        <f>'INFO Luz del Sur'!C690</f>
        <v>Lima</v>
      </c>
      <c r="J742" s="120" t="str">
        <f>'INFO Luz del Sur'!B690</f>
        <v>Lima</v>
      </c>
      <c r="K742" s="120">
        <f>'INFO Luz del Sur'!E690</f>
        <v>0</v>
      </c>
      <c r="L742" s="132" t="str">
        <f>'INFO Luz del Sur'!M690</f>
        <v>TA060SIR0D1C1240R+3</v>
      </c>
      <c r="M742" s="120" t="str">
        <f>INDEX(RESUMEN!$D$17:$D$5475, MATCH(L742,RESUMEN!$C$17:$C$5475,0))</f>
        <v>Torre de anclaje, retención intermedia y terminal (15°) Tipo R2+3</v>
      </c>
      <c r="N742" s="95">
        <f>INDEX(RESUMEN!$G$17:$G$5475, MATCH(L742,RESUMEN!$C$17:$C$5475,0))</f>
        <v>15480.457667929655</v>
      </c>
      <c r="O742" s="133">
        <f t="shared" si="145"/>
        <v>0.84299999999999997</v>
      </c>
      <c r="P742" s="134">
        <f t="shared" si="147"/>
        <v>28530.483481994353</v>
      </c>
      <c r="Q742" s="87">
        <v>0</v>
      </c>
      <c r="R742" s="133">
        <f t="shared" si="148"/>
        <v>0.13400000000000001</v>
      </c>
      <c r="S742" s="88">
        <f t="shared" si="149"/>
        <v>318.59039888227034</v>
      </c>
      <c r="T742" s="132">
        <f t="shared" si="150"/>
        <v>0.183</v>
      </c>
      <c r="U742" s="135">
        <f t="shared" si="151"/>
        <v>58.302042995455473</v>
      </c>
      <c r="V742" s="88">
        <f t="shared" si="152"/>
        <v>19.618419669700835</v>
      </c>
      <c r="W742" s="182">
        <f t="shared" si="153"/>
        <v>19.600000000000001</v>
      </c>
      <c r="X742" s="133">
        <f>'INFO Luz del Sur'!N690</f>
        <v>1</v>
      </c>
      <c r="Y742" s="135">
        <f t="shared" si="146"/>
        <v>19.600000000000001</v>
      </c>
    </row>
    <row r="743" spans="1:25" x14ac:dyDescent="0.25">
      <c r="A743" s="97">
        <f>'INFO Luz del Sur'!A691</f>
        <v>685</v>
      </c>
      <c r="B743" s="98" t="s">
        <v>20</v>
      </c>
      <c r="C743" s="131" t="str">
        <f>'INFO Luz del Sur'!K691</f>
        <v>Poste</v>
      </c>
      <c r="D743" s="120" t="str">
        <f>'INFO Luz del Sur'!L691</f>
        <v>Madera</v>
      </c>
      <c r="E743" s="131">
        <f>'INFO Luz del Sur'!J691</f>
        <v>18</v>
      </c>
      <c r="F743" s="131" t="str">
        <f>'INFO Luz del Sur'!H691</f>
        <v>60 KV</v>
      </c>
      <c r="G743" s="148" t="str">
        <f t="shared" si="144"/>
        <v>MT/AT</v>
      </c>
      <c r="H743" s="120" t="str">
        <f>'INFO Luz del Sur'!D691</f>
        <v>San Juan de Miraflores</v>
      </c>
      <c r="I743" s="120" t="str">
        <f>'INFO Luz del Sur'!C691</f>
        <v>Lima</v>
      </c>
      <c r="J743" s="120" t="str">
        <f>'INFO Luz del Sur'!B691</f>
        <v>Lima</v>
      </c>
      <c r="K743" s="120">
        <f>'INFO Luz del Sur'!E691</f>
        <v>0</v>
      </c>
      <c r="L743" s="132" t="str">
        <f>'INFO Luz del Sur'!M691</f>
        <v>TA060SIR0D1C1240R+3</v>
      </c>
      <c r="M743" s="120" t="str">
        <f>INDEX(RESUMEN!$D$17:$D$5475, MATCH(L743,RESUMEN!$C$17:$C$5475,0))</f>
        <v>Torre de anclaje, retención intermedia y terminal (15°) Tipo R2+3</v>
      </c>
      <c r="N743" s="95">
        <f>INDEX(RESUMEN!$G$17:$G$5475, MATCH(L743,RESUMEN!$C$17:$C$5475,0))</f>
        <v>15480.457667929655</v>
      </c>
      <c r="O743" s="133">
        <f t="shared" si="145"/>
        <v>0.84299999999999997</v>
      </c>
      <c r="P743" s="134">
        <f t="shared" si="147"/>
        <v>28530.483481994353</v>
      </c>
      <c r="Q743" s="87">
        <v>0</v>
      </c>
      <c r="R743" s="133">
        <f t="shared" si="148"/>
        <v>0.13400000000000001</v>
      </c>
      <c r="S743" s="88">
        <f t="shared" si="149"/>
        <v>318.59039888227034</v>
      </c>
      <c r="T743" s="132">
        <f t="shared" si="150"/>
        <v>0.183</v>
      </c>
      <c r="U743" s="135">
        <f t="shared" si="151"/>
        <v>58.302042995455473</v>
      </c>
      <c r="V743" s="88">
        <f t="shared" si="152"/>
        <v>19.618419669700835</v>
      </c>
      <c r="W743" s="182">
        <f t="shared" si="153"/>
        <v>19.600000000000001</v>
      </c>
      <c r="X743" s="133">
        <f>'INFO Luz del Sur'!N691</f>
        <v>1</v>
      </c>
      <c r="Y743" s="135">
        <f t="shared" si="146"/>
        <v>19.600000000000001</v>
      </c>
    </row>
    <row r="744" spans="1:25" x14ac:dyDescent="0.25">
      <c r="A744" s="97">
        <f>'INFO Luz del Sur'!A692</f>
        <v>686</v>
      </c>
      <c r="B744" s="98" t="s">
        <v>20</v>
      </c>
      <c r="C744" s="131" t="str">
        <f>'INFO Luz del Sur'!K692</f>
        <v>Poste</v>
      </c>
      <c r="D744" s="120" t="str">
        <f>'INFO Luz del Sur'!L692</f>
        <v>Madera</v>
      </c>
      <c r="E744" s="131">
        <f>'INFO Luz del Sur'!J692</f>
        <v>18</v>
      </c>
      <c r="F744" s="131" t="str">
        <f>'INFO Luz del Sur'!H692</f>
        <v>60 KV</v>
      </c>
      <c r="G744" s="148" t="str">
        <f t="shared" si="144"/>
        <v>MT/AT</v>
      </c>
      <c r="H744" s="120" t="str">
        <f>'INFO Luz del Sur'!D692</f>
        <v>San Juan de Miraflores</v>
      </c>
      <c r="I744" s="120" t="str">
        <f>'INFO Luz del Sur'!C692</f>
        <v>Lima</v>
      </c>
      <c r="J744" s="120" t="str">
        <f>'INFO Luz del Sur'!B692</f>
        <v>Lima</v>
      </c>
      <c r="K744" s="120">
        <f>'INFO Luz del Sur'!E692</f>
        <v>0</v>
      </c>
      <c r="L744" s="132" t="str">
        <f>'INFO Luz del Sur'!M692</f>
        <v>TA060SIR0D1C1240R+3</v>
      </c>
      <c r="M744" s="120" t="str">
        <f>INDEX(RESUMEN!$D$17:$D$5475, MATCH(L744,RESUMEN!$C$17:$C$5475,0))</f>
        <v>Torre de anclaje, retención intermedia y terminal (15°) Tipo R2+3</v>
      </c>
      <c r="N744" s="95">
        <f>INDEX(RESUMEN!$G$17:$G$5475, MATCH(L744,RESUMEN!$C$17:$C$5475,0))</f>
        <v>15480.457667929655</v>
      </c>
      <c r="O744" s="133">
        <f t="shared" si="145"/>
        <v>0.84299999999999997</v>
      </c>
      <c r="P744" s="134">
        <f t="shared" si="147"/>
        <v>28530.483481994353</v>
      </c>
      <c r="Q744" s="87">
        <v>0</v>
      </c>
      <c r="R744" s="133">
        <f t="shared" si="148"/>
        <v>0.13400000000000001</v>
      </c>
      <c r="S744" s="88">
        <f t="shared" si="149"/>
        <v>318.59039888227034</v>
      </c>
      <c r="T744" s="132">
        <f t="shared" si="150"/>
        <v>0.183</v>
      </c>
      <c r="U744" s="135">
        <f t="shared" si="151"/>
        <v>58.302042995455473</v>
      </c>
      <c r="V744" s="88">
        <f t="shared" si="152"/>
        <v>19.618419669700835</v>
      </c>
      <c r="W744" s="182">
        <f t="shared" si="153"/>
        <v>19.600000000000001</v>
      </c>
      <c r="X744" s="133">
        <f>'INFO Luz del Sur'!N692</f>
        <v>1</v>
      </c>
      <c r="Y744" s="135">
        <f t="shared" si="146"/>
        <v>19.600000000000001</v>
      </c>
    </row>
    <row r="745" spans="1:25" x14ac:dyDescent="0.25">
      <c r="A745" s="97">
        <f>'INFO Luz del Sur'!A693</f>
        <v>687</v>
      </c>
      <c r="B745" s="98" t="s">
        <v>20</v>
      </c>
      <c r="C745" s="131" t="str">
        <f>'INFO Luz del Sur'!K693</f>
        <v>Torre</v>
      </c>
      <c r="D745" s="120" t="str">
        <f>'INFO Luz del Sur'!L693</f>
        <v>Metálico</v>
      </c>
      <c r="E745" s="131">
        <f>'INFO Luz del Sur'!J693</f>
        <v>20</v>
      </c>
      <c r="F745" s="131" t="str">
        <f>'INFO Luz del Sur'!H693</f>
        <v>60 KV</v>
      </c>
      <c r="G745" s="148" t="str">
        <f t="shared" si="144"/>
        <v>MT/AT</v>
      </c>
      <c r="H745" s="120" t="str">
        <f>'INFO Luz del Sur'!D693</f>
        <v>San Juan de Miraflores</v>
      </c>
      <c r="I745" s="120" t="str">
        <f>'INFO Luz del Sur'!C693</f>
        <v>Lima</v>
      </c>
      <c r="J745" s="120" t="str">
        <f>'INFO Luz del Sur'!B693</f>
        <v>Lima</v>
      </c>
      <c r="K745" s="120">
        <f>'INFO Luz del Sur'!E693</f>
        <v>0</v>
      </c>
      <c r="L745" s="132" t="str">
        <f>'INFO Luz del Sur'!M693</f>
        <v>TA060SIR0D1C1240R+3</v>
      </c>
      <c r="M745" s="120" t="str">
        <f>INDEX(RESUMEN!$D$17:$D$5475, MATCH(L745,RESUMEN!$C$17:$C$5475,0))</f>
        <v>Torre de anclaje, retención intermedia y terminal (15°) Tipo R2+3</v>
      </c>
      <c r="N745" s="95">
        <f>INDEX(RESUMEN!$G$17:$G$5475, MATCH(L745,RESUMEN!$C$17:$C$5475,0))</f>
        <v>15480.457667929655</v>
      </c>
      <c r="O745" s="133">
        <f t="shared" si="145"/>
        <v>0.84299999999999997</v>
      </c>
      <c r="P745" s="134">
        <f t="shared" si="147"/>
        <v>28530.483481994353</v>
      </c>
      <c r="Q745" s="87">
        <v>0</v>
      </c>
      <c r="R745" s="133">
        <f t="shared" si="148"/>
        <v>0.13400000000000001</v>
      </c>
      <c r="S745" s="88">
        <f t="shared" si="149"/>
        <v>318.59039888227034</v>
      </c>
      <c r="T745" s="132">
        <f t="shared" si="150"/>
        <v>0.183</v>
      </c>
      <c r="U745" s="135">
        <f t="shared" si="151"/>
        <v>58.302042995455473</v>
      </c>
      <c r="V745" s="88">
        <f t="shared" si="152"/>
        <v>19.618419669700835</v>
      </c>
      <c r="W745" s="182">
        <f t="shared" si="153"/>
        <v>19.600000000000001</v>
      </c>
      <c r="X745" s="133">
        <f>'INFO Luz del Sur'!N693</f>
        <v>1</v>
      </c>
      <c r="Y745" s="135">
        <f t="shared" si="146"/>
        <v>19.600000000000001</v>
      </c>
    </row>
    <row r="746" spans="1:25" x14ac:dyDescent="0.25">
      <c r="A746" s="97">
        <f>'INFO Luz del Sur'!A694</f>
        <v>688</v>
      </c>
      <c r="B746" s="98" t="s">
        <v>20</v>
      </c>
      <c r="C746" s="131" t="str">
        <f>'INFO Luz del Sur'!K694</f>
        <v>Torre</v>
      </c>
      <c r="D746" s="120" t="str">
        <f>'INFO Luz del Sur'!L694</f>
        <v>Metálico</v>
      </c>
      <c r="E746" s="131">
        <f>'INFO Luz del Sur'!J694</f>
        <v>20</v>
      </c>
      <c r="F746" s="131" t="str">
        <f>'INFO Luz del Sur'!H694</f>
        <v>60 KV</v>
      </c>
      <c r="G746" s="148" t="str">
        <f t="shared" si="144"/>
        <v>MT/AT</v>
      </c>
      <c r="H746" s="120" t="str">
        <f>'INFO Luz del Sur'!D694</f>
        <v>San Juan de Miraflores</v>
      </c>
      <c r="I746" s="120" t="str">
        <f>'INFO Luz del Sur'!C694</f>
        <v>Lima</v>
      </c>
      <c r="J746" s="120" t="str">
        <f>'INFO Luz del Sur'!B694</f>
        <v>Lima</v>
      </c>
      <c r="K746" s="120">
        <f>'INFO Luz del Sur'!E694</f>
        <v>0</v>
      </c>
      <c r="L746" s="132" t="str">
        <f>'INFO Luz del Sur'!M694</f>
        <v>TA060SIR0D1C1240R+3</v>
      </c>
      <c r="M746" s="120" t="str">
        <f>INDEX(RESUMEN!$D$17:$D$5475, MATCH(L746,RESUMEN!$C$17:$C$5475,0))</f>
        <v>Torre de anclaje, retención intermedia y terminal (15°) Tipo R2+3</v>
      </c>
      <c r="N746" s="95">
        <f>INDEX(RESUMEN!$G$17:$G$5475, MATCH(L746,RESUMEN!$C$17:$C$5475,0))</f>
        <v>15480.457667929655</v>
      </c>
      <c r="O746" s="133">
        <f t="shared" si="145"/>
        <v>0.84299999999999997</v>
      </c>
      <c r="P746" s="134">
        <f t="shared" si="147"/>
        <v>28530.483481994353</v>
      </c>
      <c r="Q746" s="87">
        <v>0</v>
      </c>
      <c r="R746" s="133">
        <f t="shared" si="148"/>
        <v>0.13400000000000001</v>
      </c>
      <c r="S746" s="88">
        <f t="shared" si="149"/>
        <v>318.59039888227034</v>
      </c>
      <c r="T746" s="132">
        <f t="shared" si="150"/>
        <v>0.183</v>
      </c>
      <c r="U746" s="135">
        <f t="shared" si="151"/>
        <v>58.302042995455473</v>
      </c>
      <c r="V746" s="88">
        <f t="shared" si="152"/>
        <v>19.618419669700835</v>
      </c>
      <c r="W746" s="182">
        <f t="shared" si="153"/>
        <v>19.600000000000001</v>
      </c>
      <c r="X746" s="133">
        <f>'INFO Luz del Sur'!N694</f>
        <v>1</v>
      </c>
      <c r="Y746" s="135">
        <f t="shared" si="146"/>
        <v>19.600000000000001</v>
      </c>
    </row>
    <row r="747" spans="1:25" x14ac:dyDescent="0.25">
      <c r="A747" s="97">
        <f>'INFO Luz del Sur'!A695</f>
        <v>689</v>
      </c>
      <c r="B747" s="98" t="s">
        <v>20</v>
      </c>
      <c r="C747" s="131" t="str">
        <f>'INFO Luz del Sur'!K695</f>
        <v>Torre</v>
      </c>
      <c r="D747" s="120" t="str">
        <f>'INFO Luz del Sur'!L695</f>
        <v>Metálico</v>
      </c>
      <c r="E747" s="131">
        <f>'INFO Luz del Sur'!J695</f>
        <v>20</v>
      </c>
      <c r="F747" s="131" t="str">
        <f>'INFO Luz del Sur'!H695</f>
        <v>60 KV</v>
      </c>
      <c r="G747" s="148" t="str">
        <f t="shared" si="144"/>
        <v>MT/AT</v>
      </c>
      <c r="H747" s="120" t="str">
        <f>'INFO Luz del Sur'!D695</f>
        <v>San Juan de Miraflores</v>
      </c>
      <c r="I747" s="120" t="str">
        <f>'INFO Luz del Sur'!C695</f>
        <v>Lima</v>
      </c>
      <c r="J747" s="120" t="str">
        <f>'INFO Luz del Sur'!B695</f>
        <v>Lima</v>
      </c>
      <c r="K747" s="120">
        <f>'INFO Luz del Sur'!E695</f>
        <v>0</v>
      </c>
      <c r="L747" s="132" t="str">
        <f>'INFO Luz del Sur'!M695</f>
        <v>TA060SIR0D1C1240R+3</v>
      </c>
      <c r="M747" s="120" t="str">
        <f>INDEX(RESUMEN!$D$17:$D$5475, MATCH(L747,RESUMEN!$C$17:$C$5475,0))</f>
        <v>Torre de anclaje, retención intermedia y terminal (15°) Tipo R2+3</v>
      </c>
      <c r="N747" s="95">
        <f>INDEX(RESUMEN!$G$17:$G$5475, MATCH(L747,RESUMEN!$C$17:$C$5475,0))</f>
        <v>15480.457667929655</v>
      </c>
      <c r="O747" s="133">
        <f t="shared" si="145"/>
        <v>0.84299999999999997</v>
      </c>
      <c r="P747" s="134">
        <f t="shared" si="147"/>
        <v>28530.483481994353</v>
      </c>
      <c r="Q747" s="87">
        <v>0</v>
      </c>
      <c r="R747" s="133">
        <f t="shared" si="148"/>
        <v>0.13400000000000001</v>
      </c>
      <c r="S747" s="88">
        <f t="shared" si="149"/>
        <v>318.59039888227034</v>
      </c>
      <c r="T747" s="132">
        <f t="shared" si="150"/>
        <v>0.183</v>
      </c>
      <c r="U747" s="135">
        <f t="shared" si="151"/>
        <v>58.302042995455473</v>
      </c>
      <c r="V747" s="88">
        <f t="shared" si="152"/>
        <v>19.618419669700835</v>
      </c>
      <c r="W747" s="182">
        <f t="shared" si="153"/>
        <v>19.600000000000001</v>
      </c>
      <c r="X747" s="133">
        <f>'INFO Luz del Sur'!N695</f>
        <v>1</v>
      </c>
      <c r="Y747" s="135">
        <f t="shared" si="146"/>
        <v>19.600000000000001</v>
      </c>
    </row>
    <row r="748" spans="1:25" x14ac:dyDescent="0.25">
      <c r="A748" s="97">
        <f>'INFO Luz del Sur'!A696</f>
        <v>690</v>
      </c>
      <c r="B748" s="98" t="s">
        <v>20</v>
      </c>
      <c r="C748" s="131" t="str">
        <f>'INFO Luz del Sur'!K696</f>
        <v>Torre</v>
      </c>
      <c r="D748" s="120" t="str">
        <f>'INFO Luz del Sur'!L696</f>
        <v>Metálico</v>
      </c>
      <c r="E748" s="131">
        <f>'INFO Luz del Sur'!J696</f>
        <v>20</v>
      </c>
      <c r="F748" s="131" t="str">
        <f>'INFO Luz del Sur'!H696</f>
        <v>60 KV</v>
      </c>
      <c r="G748" s="148" t="str">
        <f t="shared" si="144"/>
        <v>MT/AT</v>
      </c>
      <c r="H748" s="120" t="str">
        <f>'INFO Luz del Sur'!D696</f>
        <v>San Juan de Miraflores</v>
      </c>
      <c r="I748" s="120" t="str">
        <f>'INFO Luz del Sur'!C696</f>
        <v>Lima</v>
      </c>
      <c r="J748" s="120" t="str">
        <f>'INFO Luz del Sur'!B696</f>
        <v>Lima</v>
      </c>
      <c r="K748" s="120">
        <f>'INFO Luz del Sur'!E696</f>
        <v>0</v>
      </c>
      <c r="L748" s="132" t="str">
        <f>'INFO Luz del Sur'!M696</f>
        <v>TA060SIR0D1C1240R+3</v>
      </c>
      <c r="M748" s="120" t="str">
        <f>INDEX(RESUMEN!$D$17:$D$5475, MATCH(L748,RESUMEN!$C$17:$C$5475,0))</f>
        <v>Torre de anclaje, retención intermedia y terminal (15°) Tipo R2+3</v>
      </c>
      <c r="N748" s="95">
        <f>INDEX(RESUMEN!$G$17:$G$5475, MATCH(L748,RESUMEN!$C$17:$C$5475,0))</f>
        <v>15480.457667929655</v>
      </c>
      <c r="O748" s="133">
        <f t="shared" si="145"/>
        <v>0.84299999999999997</v>
      </c>
      <c r="P748" s="134">
        <f t="shared" si="147"/>
        <v>28530.483481994353</v>
      </c>
      <c r="Q748" s="87">
        <v>0</v>
      </c>
      <c r="R748" s="133">
        <f t="shared" si="148"/>
        <v>0.13400000000000001</v>
      </c>
      <c r="S748" s="88">
        <f t="shared" si="149"/>
        <v>318.59039888227034</v>
      </c>
      <c r="T748" s="132">
        <f t="shared" si="150"/>
        <v>0.183</v>
      </c>
      <c r="U748" s="135">
        <f t="shared" si="151"/>
        <v>58.302042995455473</v>
      </c>
      <c r="V748" s="88">
        <f t="shared" si="152"/>
        <v>19.618419669700835</v>
      </c>
      <c r="W748" s="182">
        <f t="shared" si="153"/>
        <v>19.600000000000001</v>
      </c>
      <c r="X748" s="133">
        <f>'INFO Luz del Sur'!N696</f>
        <v>1</v>
      </c>
      <c r="Y748" s="135">
        <f t="shared" si="146"/>
        <v>19.600000000000001</v>
      </c>
    </row>
    <row r="749" spans="1:25" x14ac:dyDescent="0.25">
      <c r="A749" s="97">
        <f>'INFO Luz del Sur'!A697</f>
        <v>691</v>
      </c>
      <c r="B749" s="98" t="s">
        <v>20</v>
      </c>
      <c r="C749" s="131" t="str">
        <f>'INFO Luz del Sur'!K697</f>
        <v>Torre</v>
      </c>
      <c r="D749" s="120" t="str">
        <f>'INFO Luz del Sur'!L697</f>
        <v>Metálico</v>
      </c>
      <c r="E749" s="131">
        <f>'INFO Luz del Sur'!J697</f>
        <v>20</v>
      </c>
      <c r="F749" s="131" t="str">
        <f>'INFO Luz del Sur'!H697</f>
        <v>60 KV</v>
      </c>
      <c r="G749" s="148" t="str">
        <f t="shared" si="144"/>
        <v>MT/AT</v>
      </c>
      <c r="H749" s="120" t="str">
        <f>'INFO Luz del Sur'!D697</f>
        <v>Villa el Salvador</v>
      </c>
      <c r="I749" s="120" t="str">
        <f>'INFO Luz del Sur'!C697</f>
        <v>Lima</v>
      </c>
      <c r="J749" s="120" t="str">
        <f>'INFO Luz del Sur'!B697</f>
        <v>Lima</v>
      </c>
      <c r="K749" s="120">
        <f>'INFO Luz del Sur'!E697</f>
        <v>0</v>
      </c>
      <c r="L749" s="132" t="str">
        <f>'INFO Luz del Sur'!M697</f>
        <v>TA060SIR0D1C1240R+3</v>
      </c>
      <c r="M749" s="120" t="str">
        <f>INDEX(RESUMEN!$D$17:$D$5475, MATCH(L749,RESUMEN!$C$17:$C$5475,0))</f>
        <v>Torre de anclaje, retención intermedia y terminal (15°) Tipo R2+3</v>
      </c>
      <c r="N749" s="95">
        <f>INDEX(RESUMEN!$G$17:$G$5475, MATCH(L749,RESUMEN!$C$17:$C$5475,0))</f>
        <v>15480.457667929655</v>
      </c>
      <c r="O749" s="133">
        <f t="shared" si="145"/>
        <v>0.84299999999999997</v>
      </c>
      <c r="P749" s="134">
        <f t="shared" si="147"/>
        <v>28530.483481994353</v>
      </c>
      <c r="Q749" s="87">
        <v>0</v>
      </c>
      <c r="R749" s="133">
        <f t="shared" si="148"/>
        <v>0.13400000000000001</v>
      </c>
      <c r="S749" s="88">
        <f t="shared" si="149"/>
        <v>318.59039888227034</v>
      </c>
      <c r="T749" s="132">
        <f t="shared" si="150"/>
        <v>0.183</v>
      </c>
      <c r="U749" s="135">
        <f t="shared" si="151"/>
        <v>58.302042995455473</v>
      </c>
      <c r="V749" s="88">
        <f t="shared" si="152"/>
        <v>19.618419669700835</v>
      </c>
      <c r="W749" s="182">
        <f t="shared" si="153"/>
        <v>19.600000000000001</v>
      </c>
      <c r="X749" s="133">
        <f>'INFO Luz del Sur'!N697</f>
        <v>1</v>
      </c>
      <c r="Y749" s="135">
        <f t="shared" si="146"/>
        <v>19.600000000000001</v>
      </c>
    </row>
    <row r="750" spans="1:25" x14ac:dyDescent="0.25">
      <c r="A750" s="97">
        <f>'INFO Luz del Sur'!A698</f>
        <v>692</v>
      </c>
      <c r="B750" s="98" t="s">
        <v>20</v>
      </c>
      <c r="C750" s="131" t="str">
        <f>'INFO Luz del Sur'!K698</f>
        <v>Torre</v>
      </c>
      <c r="D750" s="120" t="str">
        <f>'INFO Luz del Sur'!L698</f>
        <v>Metálico</v>
      </c>
      <c r="E750" s="131">
        <f>'INFO Luz del Sur'!J698</f>
        <v>20</v>
      </c>
      <c r="F750" s="131" t="str">
        <f>'INFO Luz del Sur'!H698</f>
        <v>60 KV</v>
      </c>
      <c r="G750" s="148" t="str">
        <f t="shared" si="144"/>
        <v>MT/AT</v>
      </c>
      <c r="H750" s="120" t="str">
        <f>'INFO Luz del Sur'!D698</f>
        <v>Villa el Salvador</v>
      </c>
      <c r="I750" s="120" t="str">
        <f>'INFO Luz del Sur'!C698</f>
        <v>Lima</v>
      </c>
      <c r="J750" s="120" t="str">
        <f>'INFO Luz del Sur'!B698</f>
        <v>Lima</v>
      </c>
      <c r="K750" s="120">
        <f>'INFO Luz del Sur'!E698</f>
        <v>0</v>
      </c>
      <c r="L750" s="132" t="str">
        <f>'INFO Luz del Sur'!M698</f>
        <v>TA060SIR0D1C1240R+3</v>
      </c>
      <c r="M750" s="120" t="str">
        <f>INDEX(RESUMEN!$D$17:$D$5475, MATCH(L750,RESUMEN!$C$17:$C$5475,0))</f>
        <v>Torre de anclaje, retención intermedia y terminal (15°) Tipo R2+3</v>
      </c>
      <c r="N750" s="95">
        <f>INDEX(RESUMEN!$G$17:$G$5475, MATCH(L750,RESUMEN!$C$17:$C$5475,0))</f>
        <v>15480.457667929655</v>
      </c>
      <c r="O750" s="133">
        <f t="shared" si="145"/>
        <v>0.84299999999999997</v>
      </c>
      <c r="P750" s="134">
        <f t="shared" si="147"/>
        <v>28530.483481994353</v>
      </c>
      <c r="Q750" s="87">
        <v>0</v>
      </c>
      <c r="R750" s="133">
        <f t="shared" si="148"/>
        <v>0.13400000000000001</v>
      </c>
      <c r="S750" s="88">
        <f t="shared" si="149"/>
        <v>318.59039888227034</v>
      </c>
      <c r="T750" s="132">
        <f t="shared" si="150"/>
        <v>0.183</v>
      </c>
      <c r="U750" s="135">
        <f t="shared" si="151"/>
        <v>58.302042995455473</v>
      </c>
      <c r="V750" s="88">
        <f t="shared" si="152"/>
        <v>19.618419669700835</v>
      </c>
      <c r="W750" s="182">
        <f t="shared" si="153"/>
        <v>19.600000000000001</v>
      </c>
      <c r="X750" s="133">
        <f>'INFO Luz del Sur'!N698</f>
        <v>1</v>
      </c>
      <c r="Y750" s="135">
        <f t="shared" si="146"/>
        <v>19.600000000000001</v>
      </c>
    </row>
    <row r="751" spans="1:25" x14ac:dyDescent="0.25">
      <c r="A751" s="97">
        <f>'INFO Luz del Sur'!A699</f>
        <v>693</v>
      </c>
      <c r="B751" s="98" t="s">
        <v>20</v>
      </c>
      <c r="C751" s="131" t="str">
        <f>'INFO Luz del Sur'!K699</f>
        <v>Poste</v>
      </c>
      <c r="D751" s="120" t="str">
        <f>'INFO Luz del Sur'!L699</f>
        <v>Madera</v>
      </c>
      <c r="E751" s="131">
        <f>'INFO Luz del Sur'!J699</f>
        <v>18</v>
      </c>
      <c r="F751" s="131" t="str">
        <f>'INFO Luz del Sur'!H699</f>
        <v>60 KV</v>
      </c>
      <c r="G751" s="148" t="str">
        <f t="shared" si="144"/>
        <v>MT/AT</v>
      </c>
      <c r="H751" s="120" t="str">
        <f>'INFO Luz del Sur'!D699</f>
        <v>Villa el Salvador</v>
      </c>
      <c r="I751" s="120" t="str">
        <f>'INFO Luz del Sur'!C699</f>
        <v>Lima</v>
      </c>
      <c r="J751" s="120" t="str">
        <f>'INFO Luz del Sur'!B699</f>
        <v>Lima</v>
      </c>
      <c r="K751" s="120">
        <f>'INFO Luz del Sur'!E699</f>
        <v>0</v>
      </c>
      <c r="L751" s="132" t="str">
        <f>'INFO Luz del Sur'!M699</f>
        <v>TA060SIR0D1C1240R+3</v>
      </c>
      <c r="M751" s="120" t="str">
        <f>INDEX(RESUMEN!$D$17:$D$5475, MATCH(L751,RESUMEN!$C$17:$C$5475,0))</f>
        <v>Torre de anclaje, retención intermedia y terminal (15°) Tipo R2+3</v>
      </c>
      <c r="N751" s="95">
        <f>INDEX(RESUMEN!$G$17:$G$5475, MATCH(L751,RESUMEN!$C$17:$C$5475,0))</f>
        <v>15480.457667929655</v>
      </c>
      <c r="O751" s="133">
        <f t="shared" si="145"/>
        <v>0.84299999999999997</v>
      </c>
      <c r="P751" s="134">
        <f t="shared" si="147"/>
        <v>28530.483481994353</v>
      </c>
      <c r="Q751" s="87">
        <v>0</v>
      </c>
      <c r="R751" s="133">
        <f t="shared" si="148"/>
        <v>0.13400000000000001</v>
      </c>
      <c r="S751" s="88">
        <f t="shared" si="149"/>
        <v>318.59039888227034</v>
      </c>
      <c r="T751" s="132">
        <f t="shared" si="150"/>
        <v>0.183</v>
      </c>
      <c r="U751" s="135">
        <f t="shared" si="151"/>
        <v>58.302042995455473</v>
      </c>
      <c r="V751" s="88">
        <f t="shared" si="152"/>
        <v>19.618419669700835</v>
      </c>
      <c r="W751" s="182">
        <f t="shared" si="153"/>
        <v>19.600000000000001</v>
      </c>
      <c r="X751" s="133">
        <f>'INFO Luz del Sur'!N699</f>
        <v>1</v>
      </c>
      <c r="Y751" s="135">
        <f t="shared" si="146"/>
        <v>19.600000000000001</v>
      </c>
    </row>
    <row r="752" spans="1:25" x14ac:dyDescent="0.25">
      <c r="A752" s="97">
        <f>'INFO Luz del Sur'!A700</f>
        <v>694</v>
      </c>
      <c r="B752" s="98" t="s">
        <v>20</v>
      </c>
      <c r="C752" s="131" t="str">
        <f>'INFO Luz del Sur'!K700</f>
        <v>Poste</v>
      </c>
      <c r="D752" s="120" t="str">
        <f>'INFO Luz del Sur'!L700</f>
        <v>Madera</v>
      </c>
      <c r="E752" s="131">
        <f>'INFO Luz del Sur'!J700</f>
        <v>15</v>
      </c>
      <c r="F752" s="131" t="str">
        <f>'INFO Luz del Sur'!H700</f>
        <v>60 KV</v>
      </c>
      <c r="G752" s="148" t="str">
        <f t="shared" si="144"/>
        <v>MT/AT</v>
      </c>
      <c r="H752" s="120" t="str">
        <f>'INFO Luz del Sur'!D700</f>
        <v>Villa el Salvador</v>
      </c>
      <c r="I752" s="120" t="str">
        <f>'INFO Luz del Sur'!C700</f>
        <v>Lima</v>
      </c>
      <c r="J752" s="120" t="str">
        <f>'INFO Luz del Sur'!B700</f>
        <v>Lima</v>
      </c>
      <c r="K752" s="120">
        <f>'INFO Luz del Sur'!E700</f>
        <v>0</v>
      </c>
      <c r="L752" s="132" t="str">
        <f>'INFO Luz del Sur'!M700</f>
        <v>TA060SIR0D1C1240R+3</v>
      </c>
      <c r="M752" s="120" t="str">
        <f>INDEX(RESUMEN!$D$17:$D$5475, MATCH(L752,RESUMEN!$C$17:$C$5475,0))</f>
        <v>Torre de anclaje, retención intermedia y terminal (15°) Tipo R2+3</v>
      </c>
      <c r="N752" s="95">
        <f>INDEX(RESUMEN!$G$17:$G$5475, MATCH(L752,RESUMEN!$C$17:$C$5475,0))</f>
        <v>15480.457667929655</v>
      </c>
      <c r="O752" s="133">
        <f t="shared" si="145"/>
        <v>0.84299999999999997</v>
      </c>
      <c r="P752" s="134">
        <f t="shared" si="147"/>
        <v>28530.483481994353</v>
      </c>
      <c r="Q752" s="87">
        <v>0</v>
      </c>
      <c r="R752" s="133">
        <f t="shared" si="148"/>
        <v>0.13400000000000001</v>
      </c>
      <c r="S752" s="88">
        <f t="shared" si="149"/>
        <v>318.59039888227034</v>
      </c>
      <c r="T752" s="132">
        <f t="shared" si="150"/>
        <v>0.183</v>
      </c>
      <c r="U752" s="135">
        <f t="shared" si="151"/>
        <v>58.302042995455473</v>
      </c>
      <c r="V752" s="88">
        <f t="shared" si="152"/>
        <v>19.618419669700835</v>
      </c>
      <c r="W752" s="182">
        <f t="shared" si="153"/>
        <v>19.600000000000001</v>
      </c>
      <c r="X752" s="133">
        <f>'INFO Luz del Sur'!N700</f>
        <v>1</v>
      </c>
      <c r="Y752" s="135">
        <f t="shared" si="146"/>
        <v>19.600000000000001</v>
      </c>
    </row>
    <row r="753" spans="1:25" x14ac:dyDescent="0.25">
      <c r="A753" s="97">
        <f>'INFO Luz del Sur'!A701</f>
        <v>695</v>
      </c>
      <c r="B753" s="98" t="s">
        <v>8151</v>
      </c>
      <c r="C753" s="131" t="str">
        <f>'INFO Luz del Sur'!K701</f>
        <v>Poste</v>
      </c>
      <c r="D753" s="120" t="str">
        <f>'INFO Luz del Sur'!L701</f>
        <v>Concreto</v>
      </c>
      <c r="E753" s="131">
        <f>'INFO Luz del Sur'!J701</f>
        <v>12</v>
      </c>
      <c r="F753" s="131" t="str">
        <f>'INFO Luz del Sur'!H701</f>
        <v>22.9 KV</v>
      </c>
      <c r="G753" s="148" t="str">
        <f t="shared" si="144"/>
        <v>MT/AT</v>
      </c>
      <c r="H753" s="120" t="str">
        <f>'INFO Luz del Sur'!D701</f>
        <v>Villa el Salvador</v>
      </c>
      <c r="I753" s="120" t="str">
        <f>'INFO Luz del Sur'!C701</f>
        <v>Lima</v>
      </c>
      <c r="J753" s="120" t="str">
        <f>'INFO Luz del Sur'!B701</f>
        <v>Lima</v>
      </c>
      <c r="K753" s="120">
        <f>'INFO Luz del Sur'!E701</f>
        <v>0</v>
      </c>
      <c r="L753" s="132" t="str">
        <f>'INFO Luz del Sur'!M701</f>
        <v>PPC17</v>
      </c>
      <c r="M753" s="120" t="str">
        <f>INDEX(RESUMEN!$D$17:$D$5475, MATCH(L753,RESUMEN!$C$17:$C$5475,0))</f>
        <v>POSTE DE CONCRETO ARMADO DE 12/400/150/330</v>
      </c>
      <c r="N753" s="95">
        <f>INDEX(RESUMEN!$G$17:$G$5475, MATCH(L753,RESUMEN!$C$17:$C$5475,0))</f>
        <v>305.79000000000002</v>
      </c>
      <c r="O753" s="133">
        <f t="shared" si="145"/>
        <v>0.84299999999999997</v>
      </c>
      <c r="P753" s="134">
        <f t="shared" si="147"/>
        <v>563.57096999999999</v>
      </c>
      <c r="Q753" s="87">
        <v>0</v>
      </c>
      <c r="R753" s="133">
        <f t="shared" si="148"/>
        <v>0.13400000000000001</v>
      </c>
      <c r="S753" s="88">
        <f t="shared" si="149"/>
        <v>6.2932091650000004</v>
      </c>
      <c r="T753" s="132">
        <f t="shared" si="150"/>
        <v>0.183</v>
      </c>
      <c r="U753" s="135">
        <f t="shared" si="151"/>
        <v>1.151657277195</v>
      </c>
      <c r="V753" s="88">
        <f t="shared" si="152"/>
        <v>0.387528371543303</v>
      </c>
      <c r="W753" s="182">
        <f t="shared" si="153"/>
        <v>0.4</v>
      </c>
      <c r="X753" s="133">
        <f>'INFO Luz del Sur'!N701</f>
        <v>1</v>
      </c>
      <c r="Y753" s="135">
        <f t="shared" si="146"/>
        <v>0.4</v>
      </c>
    </row>
    <row r="754" spans="1:25" x14ac:dyDescent="0.25">
      <c r="A754" s="97">
        <f>'INFO Luz del Sur'!A702</f>
        <v>696</v>
      </c>
      <c r="B754" s="98" t="s">
        <v>8151</v>
      </c>
      <c r="C754" s="131" t="str">
        <f>'INFO Luz del Sur'!K702</f>
        <v>Poste</v>
      </c>
      <c r="D754" s="120" t="str">
        <f>'INFO Luz del Sur'!L702</f>
        <v>Concreto</v>
      </c>
      <c r="E754" s="131">
        <f>'INFO Luz del Sur'!J702</f>
        <v>12</v>
      </c>
      <c r="F754" s="131" t="str">
        <f>'INFO Luz del Sur'!H702</f>
        <v>22.9 KV</v>
      </c>
      <c r="G754" s="148" t="str">
        <f t="shared" si="144"/>
        <v>MT/AT</v>
      </c>
      <c r="H754" s="120" t="str">
        <f>'INFO Luz del Sur'!D702</f>
        <v>Villa el Salvador</v>
      </c>
      <c r="I754" s="120" t="str">
        <f>'INFO Luz del Sur'!C702</f>
        <v>Lima</v>
      </c>
      <c r="J754" s="120" t="str">
        <f>'INFO Luz del Sur'!B702</f>
        <v>Lima</v>
      </c>
      <c r="K754" s="120">
        <f>'INFO Luz del Sur'!E702</f>
        <v>0</v>
      </c>
      <c r="L754" s="132" t="str">
        <f>'INFO Luz del Sur'!M702</f>
        <v>PPC17</v>
      </c>
      <c r="M754" s="120" t="str">
        <f>INDEX(RESUMEN!$D$17:$D$5475, MATCH(L754,RESUMEN!$C$17:$C$5475,0))</f>
        <v>POSTE DE CONCRETO ARMADO DE 12/400/150/330</v>
      </c>
      <c r="N754" s="95">
        <f>INDEX(RESUMEN!$G$17:$G$5475, MATCH(L754,RESUMEN!$C$17:$C$5475,0))</f>
        <v>305.79000000000002</v>
      </c>
      <c r="O754" s="133">
        <f t="shared" si="145"/>
        <v>0.84299999999999997</v>
      </c>
      <c r="P754" s="134">
        <f t="shared" si="147"/>
        <v>563.57096999999999</v>
      </c>
      <c r="Q754" s="87">
        <v>0</v>
      </c>
      <c r="R754" s="133">
        <f t="shared" si="148"/>
        <v>0.13400000000000001</v>
      </c>
      <c r="S754" s="88">
        <f t="shared" si="149"/>
        <v>6.2932091650000004</v>
      </c>
      <c r="T754" s="132">
        <f t="shared" si="150"/>
        <v>0.183</v>
      </c>
      <c r="U754" s="135">
        <f t="shared" si="151"/>
        <v>1.151657277195</v>
      </c>
      <c r="V754" s="88">
        <f t="shared" si="152"/>
        <v>0.387528371543303</v>
      </c>
      <c r="W754" s="182">
        <f t="shared" si="153"/>
        <v>0.4</v>
      </c>
      <c r="X754" s="133">
        <f>'INFO Luz del Sur'!N702</f>
        <v>1</v>
      </c>
      <c r="Y754" s="135">
        <f t="shared" si="146"/>
        <v>0.4</v>
      </c>
    </row>
    <row r="755" spans="1:25" x14ac:dyDescent="0.25">
      <c r="A755" s="97">
        <f>'INFO Luz del Sur'!A703</f>
        <v>697</v>
      </c>
      <c r="B755" s="98" t="s">
        <v>8151</v>
      </c>
      <c r="C755" s="131" t="str">
        <f>'INFO Luz del Sur'!K703</f>
        <v>Poste</v>
      </c>
      <c r="D755" s="120" t="str">
        <f>'INFO Luz del Sur'!L703</f>
        <v>Concreto</v>
      </c>
      <c r="E755" s="131">
        <f>'INFO Luz del Sur'!J703</f>
        <v>12</v>
      </c>
      <c r="F755" s="131" t="str">
        <f>'INFO Luz del Sur'!H703</f>
        <v>22.9 KV</v>
      </c>
      <c r="G755" s="148" t="str">
        <f t="shared" si="144"/>
        <v>MT/AT</v>
      </c>
      <c r="H755" s="120" t="str">
        <f>'INFO Luz del Sur'!D703</f>
        <v>Villa el Salvador</v>
      </c>
      <c r="I755" s="120" t="str">
        <f>'INFO Luz del Sur'!C703</f>
        <v>Lima</v>
      </c>
      <c r="J755" s="120" t="str">
        <f>'INFO Luz del Sur'!B703</f>
        <v>Lima</v>
      </c>
      <c r="K755" s="120">
        <f>'INFO Luz del Sur'!E703</f>
        <v>0</v>
      </c>
      <c r="L755" s="132" t="str">
        <f>'INFO Luz del Sur'!M703</f>
        <v>PPC17</v>
      </c>
      <c r="M755" s="120" t="str">
        <f>INDEX(RESUMEN!$D$17:$D$5475, MATCH(L755,RESUMEN!$C$17:$C$5475,0))</f>
        <v>POSTE DE CONCRETO ARMADO DE 12/400/150/330</v>
      </c>
      <c r="N755" s="95">
        <f>INDEX(RESUMEN!$G$17:$G$5475, MATCH(L755,RESUMEN!$C$17:$C$5475,0))</f>
        <v>305.79000000000002</v>
      </c>
      <c r="O755" s="133">
        <f t="shared" si="145"/>
        <v>0.84299999999999997</v>
      </c>
      <c r="P755" s="134">
        <f t="shared" si="147"/>
        <v>563.57096999999999</v>
      </c>
      <c r="Q755" s="87">
        <v>0</v>
      </c>
      <c r="R755" s="133">
        <f t="shared" si="148"/>
        <v>0.13400000000000001</v>
      </c>
      <c r="S755" s="88">
        <f t="shared" si="149"/>
        <v>6.2932091650000004</v>
      </c>
      <c r="T755" s="132">
        <f t="shared" si="150"/>
        <v>0.183</v>
      </c>
      <c r="U755" s="135">
        <f t="shared" si="151"/>
        <v>1.151657277195</v>
      </c>
      <c r="V755" s="88">
        <f t="shared" si="152"/>
        <v>0.387528371543303</v>
      </c>
      <c r="W755" s="182">
        <f t="shared" si="153"/>
        <v>0.4</v>
      </c>
      <c r="X755" s="133">
        <f>'INFO Luz del Sur'!N703</f>
        <v>1</v>
      </c>
      <c r="Y755" s="135">
        <f t="shared" si="146"/>
        <v>0.4</v>
      </c>
    </row>
    <row r="756" spans="1:25" x14ac:dyDescent="0.25">
      <c r="A756" s="97">
        <f>'INFO Luz del Sur'!A704</f>
        <v>698</v>
      </c>
      <c r="B756" s="98" t="s">
        <v>8151</v>
      </c>
      <c r="C756" s="131" t="str">
        <f>'INFO Luz del Sur'!K704</f>
        <v>Poste</v>
      </c>
      <c r="D756" s="120" t="str">
        <f>'INFO Luz del Sur'!L704</f>
        <v>Concreto</v>
      </c>
      <c r="E756" s="131">
        <f>'INFO Luz del Sur'!J704</f>
        <v>12</v>
      </c>
      <c r="F756" s="131" t="str">
        <f>'INFO Luz del Sur'!H704</f>
        <v>22.9 KV</v>
      </c>
      <c r="G756" s="148" t="str">
        <f t="shared" si="144"/>
        <v>MT/AT</v>
      </c>
      <c r="H756" s="120" t="str">
        <f>'INFO Luz del Sur'!D704</f>
        <v>Villa el Salvador</v>
      </c>
      <c r="I756" s="120" t="str">
        <f>'INFO Luz del Sur'!C704</f>
        <v>Lima</v>
      </c>
      <c r="J756" s="120" t="str">
        <f>'INFO Luz del Sur'!B704</f>
        <v>Lima</v>
      </c>
      <c r="K756" s="120">
        <f>'INFO Luz del Sur'!E704</f>
        <v>0</v>
      </c>
      <c r="L756" s="132" t="str">
        <f>'INFO Luz del Sur'!M704</f>
        <v>PPC17</v>
      </c>
      <c r="M756" s="120" t="str">
        <f>INDEX(RESUMEN!$D$17:$D$5475, MATCH(L756,RESUMEN!$C$17:$C$5475,0))</f>
        <v>POSTE DE CONCRETO ARMADO DE 12/400/150/330</v>
      </c>
      <c r="N756" s="95">
        <f>INDEX(RESUMEN!$G$17:$G$5475, MATCH(L756,RESUMEN!$C$17:$C$5475,0))</f>
        <v>305.79000000000002</v>
      </c>
      <c r="O756" s="133">
        <f t="shared" si="145"/>
        <v>0.84299999999999997</v>
      </c>
      <c r="P756" s="134">
        <f t="shared" si="147"/>
        <v>563.57096999999999</v>
      </c>
      <c r="Q756" s="87">
        <v>0</v>
      </c>
      <c r="R756" s="133">
        <f t="shared" si="148"/>
        <v>0.13400000000000001</v>
      </c>
      <c r="S756" s="88">
        <f t="shared" si="149"/>
        <v>6.2932091650000004</v>
      </c>
      <c r="T756" s="132">
        <f t="shared" si="150"/>
        <v>0.183</v>
      </c>
      <c r="U756" s="135">
        <f t="shared" si="151"/>
        <v>1.151657277195</v>
      </c>
      <c r="V756" s="88">
        <f t="shared" si="152"/>
        <v>0.387528371543303</v>
      </c>
      <c r="W756" s="182">
        <f t="shared" si="153"/>
        <v>0.4</v>
      </c>
      <c r="X756" s="133">
        <f>'INFO Luz del Sur'!N704</f>
        <v>1</v>
      </c>
      <c r="Y756" s="135">
        <f t="shared" si="146"/>
        <v>0.4</v>
      </c>
    </row>
    <row r="757" spans="1:25" x14ac:dyDescent="0.25">
      <c r="A757" s="97">
        <f>'INFO Luz del Sur'!A705</f>
        <v>699</v>
      </c>
      <c r="B757" s="98" t="s">
        <v>8151</v>
      </c>
      <c r="C757" s="131" t="str">
        <f>'INFO Luz del Sur'!K705</f>
        <v>Poste</v>
      </c>
      <c r="D757" s="120" t="str">
        <f>'INFO Luz del Sur'!L705</f>
        <v>Concreto</v>
      </c>
      <c r="E757" s="131">
        <f>'INFO Luz del Sur'!J705</f>
        <v>12</v>
      </c>
      <c r="F757" s="131" t="str">
        <f>'INFO Luz del Sur'!H705</f>
        <v>22.9 KV</v>
      </c>
      <c r="G757" s="148" t="str">
        <f t="shared" si="144"/>
        <v>MT/AT</v>
      </c>
      <c r="H757" s="120" t="str">
        <f>'INFO Luz del Sur'!D705</f>
        <v>Villa el Salvador</v>
      </c>
      <c r="I757" s="120" t="str">
        <f>'INFO Luz del Sur'!C705</f>
        <v>Lima</v>
      </c>
      <c r="J757" s="120" t="str">
        <f>'INFO Luz del Sur'!B705</f>
        <v>Lima</v>
      </c>
      <c r="K757" s="120">
        <f>'INFO Luz del Sur'!E705</f>
        <v>0</v>
      </c>
      <c r="L757" s="132" t="str">
        <f>'INFO Luz del Sur'!M705</f>
        <v>PPC17</v>
      </c>
      <c r="M757" s="120" t="str">
        <f>INDEX(RESUMEN!$D$17:$D$5475, MATCH(L757,RESUMEN!$C$17:$C$5475,0))</f>
        <v>POSTE DE CONCRETO ARMADO DE 12/400/150/330</v>
      </c>
      <c r="N757" s="95">
        <f>INDEX(RESUMEN!$G$17:$G$5475, MATCH(L757,RESUMEN!$C$17:$C$5475,0))</f>
        <v>305.79000000000002</v>
      </c>
      <c r="O757" s="133">
        <f t="shared" si="145"/>
        <v>0.84299999999999997</v>
      </c>
      <c r="P757" s="134">
        <f t="shared" si="147"/>
        <v>563.57096999999999</v>
      </c>
      <c r="Q757" s="87">
        <v>0</v>
      </c>
      <c r="R757" s="133">
        <f t="shared" si="148"/>
        <v>0.13400000000000001</v>
      </c>
      <c r="S757" s="88">
        <f t="shared" si="149"/>
        <v>6.2932091650000004</v>
      </c>
      <c r="T757" s="132">
        <f t="shared" si="150"/>
        <v>0.183</v>
      </c>
      <c r="U757" s="135">
        <f t="shared" si="151"/>
        <v>1.151657277195</v>
      </c>
      <c r="V757" s="88">
        <f t="shared" si="152"/>
        <v>0.387528371543303</v>
      </c>
      <c r="W757" s="182">
        <f t="shared" si="153"/>
        <v>0.4</v>
      </c>
      <c r="X757" s="133">
        <f>'INFO Luz del Sur'!N705</f>
        <v>1</v>
      </c>
      <c r="Y757" s="135">
        <f t="shared" si="146"/>
        <v>0.4</v>
      </c>
    </row>
    <row r="758" spans="1:25" x14ac:dyDescent="0.25">
      <c r="A758" s="97">
        <f>'INFO Luz del Sur'!A706</f>
        <v>700</v>
      </c>
      <c r="B758" s="98" t="s">
        <v>8151</v>
      </c>
      <c r="C758" s="131" t="str">
        <f>'INFO Luz del Sur'!K706</f>
        <v>Poste</v>
      </c>
      <c r="D758" s="120" t="str">
        <f>'INFO Luz del Sur'!L706</f>
        <v>Concreto</v>
      </c>
      <c r="E758" s="131">
        <f>'INFO Luz del Sur'!J706</f>
        <v>12</v>
      </c>
      <c r="F758" s="131" t="str">
        <f>'INFO Luz del Sur'!H706</f>
        <v>22.9 KV</v>
      </c>
      <c r="G758" s="148" t="str">
        <f t="shared" si="144"/>
        <v>MT/AT</v>
      </c>
      <c r="H758" s="120" t="str">
        <f>'INFO Luz del Sur'!D706</f>
        <v>Villa el Salvador</v>
      </c>
      <c r="I758" s="120" t="str">
        <f>'INFO Luz del Sur'!C706</f>
        <v>Lima</v>
      </c>
      <c r="J758" s="120" t="str">
        <f>'INFO Luz del Sur'!B706</f>
        <v>Lima</v>
      </c>
      <c r="K758" s="120">
        <f>'INFO Luz del Sur'!E706</f>
        <v>0</v>
      </c>
      <c r="L758" s="132" t="str">
        <f>'INFO Luz del Sur'!M706</f>
        <v>PPC17</v>
      </c>
      <c r="M758" s="120" t="str">
        <f>INDEX(RESUMEN!$D$17:$D$5475, MATCH(L758,RESUMEN!$C$17:$C$5475,0))</f>
        <v>POSTE DE CONCRETO ARMADO DE 12/400/150/330</v>
      </c>
      <c r="N758" s="95">
        <f>INDEX(RESUMEN!$G$17:$G$5475, MATCH(L758,RESUMEN!$C$17:$C$5475,0))</f>
        <v>305.79000000000002</v>
      </c>
      <c r="O758" s="133">
        <f t="shared" si="145"/>
        <v>0.84299999999999997</v>
      </c>
      <c r="P758" s="134">
        <f t="shared" si="147"/>
        <v>563.57096999999999</v>
      </c>
      <c r="Q758" s="87">
        <v>0</v>
      </c>
      <c r="R758" s="133">
        <f t="shared" si="148"/>
        <v>0.13400000000000001</v>
      </c>
      <c r="S758" s="88">
        <f t="shared" si="149"/>
        <v>6.2932091650000004</v>
      </c>
      <c r="T758" s="132">
        <f t="shared" si="150"/>
        <v>0.183</v>
      </c>
      <c r="U758" s="135">
        <f t="shared" si="151"/>
        <v>1.151657277195</v>
      </c>
      <c r="V758" s="88">
        <f t="shared" si="152"/>
        <v>0.387528371543303</v>
      </c>
      <c r="W758" s="182">
        <f t="shared" si="153"/>
        <v>0.4</v>
      </c>
      <c r="X758" s="133">
        <f>'INFO Luz del Sur'!N706</f>
        <v>1</v>
      </c>
      <c r="Y758" s="135">
        <f t="shared" si="146"/>
        <v>0.4</v>
      </c>
    </row>
    <row r="759" spans="1:25" x14ac:dyDescent="0.25">
      <c r="A759" s="97">
        <f>'INFO Luz del Sur'!A707</f>
        <v>701</v>
      </c>
      <c r="B759" s="98" t="s">
        <v>8151</v>
      </c>
      <c r="C759" s="131" t="str">
        <f>'INFO Luz del Sur'!K707</f>
        <v>Poste</v>
      </c>
      <c r="D759" s="120" t="str">
        <f>'INFO Luz del Sur'!L707</f>
        <v>Concreto</v>
      </c>
      <c r="E759" s="131">
        <f>'INFO Luz del Sur'!J707</f>
        <v>13</v>
      </c>
      <c r="F759" s="131" t="str">
        <f>'INFO Luz del Sur'!H707</f>
        <v>22.9 KV</v>
      </c>
      <c r="G759" s="148" t="str">
        <f t="shared" si="144"/>
        <v>MT/AT</v>
      </c>
      <c r="H759" s="120" t="str">
        <f>'INFO Luz del Sur'!D707</f>
        <v>Lurin</v>
      </c>
      <c r="I759" s="120" t="str">
        <f>'INFO Luz del Sur'!C707</f>
        <v>Lima</v>
      </c>
      <c r="J759" s="120" t="str">
        <f>'INFO Luz del Sur'!B707</f>
        <v>Lima</v>
      </c>
      <c r="K759" s="120">
        <f>'INFO Luz del Sur'!E707</f>
        <v>0</v>
      </c>
      <c r="L759" s="132" t="str">
        <f>'INFO Luz del Sur'!M707</f>
        <v>PPC20</v>
      </c>
      <c r="M759" s="120" t="str">
        <f>INDEX(RESUMEN!$D$17:$D$5475, MATCH(L759,RESUMEN!$C$17:$C$5475,0))</f>
        <v>POSTE DE CONCRETO ARMADO DE 13/400/150/345</v>
      </c>
      <c r="N759" s="95">
        <f>INDEX(RESUMEN!$G$17:$G$5475, MATCH(L759,RESUMEN!$C$17:$C$5475,0))</f>
        <v>364.69</v>
      </c>
      <c r="O759" s="133">
        <f t="shared" si="145"/>
        <v>0.84299999999999997</v>
      </c>
      <c r="P759" s="134">
        <f t="shared" si="147"/>
        <v>672.12366999999995</v>
      </c>
      <c r="Q759" s="87">
        <v>0</v>
      </c>
      <c r="R759" s="133">
        <f t="shared" si="148"/>
        <v>0.13400000000000001</v>
      </c>
      <c r="S759" s="88">
        <f t="shared" si="149"/>
        <v>7.5053809816666659</v>
      </c>
      <c r="T759" s="132">
        <f t="shared" si="150"/>
        <v>0.183</v>
      </c>
      <c r="U759" s="135">
        <f t="shared" si="151"/>
        <v>1.3734847196449997</v>
      </c>
      <c r="V759" s="88">
        <f t="shared" si="152"/>
        <v>0.46217247724950827</v>
      </c>
      <c r="W759" s="182">
        <f t="shared" si="153"/>
        <v>0.5</v>
      </c>
      <c r="X759" s="133">
        <f>'INFO Luz del Sur'!N707</f>
        <v>1</v>
      </c>
      <c r="Y759" s="135">
        <f t="shared" si="146"/>
        <v>0.5</v>
      </c>
    </row>
    <row r="760" spans="1:25" x14ac:dyDescent="0.25">
      <c r="A760" s="97">
        <f>'INFO Luz del Sur'!A708</f>
        <v>702</v>
      </c>
      <c r="B760" s="98" t="s">
        <v>8151</v>
      </c>
      <c r="C760" s="131" t="str">
        <f>'INFO Luz del Sur'!K708</f>
        <v>Poste</v>
      </c>
      <c r="D760" s="120" t="str">
        <f>'INFO Luz del Sur'!L708</f>
        <v>Concreto</v>
      </c>
      <c r="E760" s="131">
        <f>'INFO Luz del Sur'!J708</f>
        <v>13</v>
      </c>
      <c r="F760" s="131" t="str">
        <f>'INFO Luz del Sur'!H708</f>
        <v>22.9 KV</v>
      </c>
      <c r="G760" s="148" t="str">
        <f t="shared" si="144"/>
        <v>MT/AT</v>
      </c>
      <c r="H760" s="120" t="str">
        <f>'INFO Luz del Sur'!D708</f>
        <v>Lurin</v>
      </c>
      <c r="I760" s="120" t="str">
        <f>'INFO Luz del Sur'!C708</f>
        <v>Lima</v>
      </c>
      <c r="J760" s="120" t="str">
        <f>'INFO Luz del Sur'!B708</f>
        <v>Lima</v>
      </c>
      <c r="K760" s="120">
        <f>'INFO Luz del Sur'!E708</f>
        <v>0</v>
      </c>
      <c r="L760" s="132" t="str">
        <f>'INFO Luz del Sur'!M708</f>
        <v>PPC20</v>
      </c>
      <c r="M760" s="120" t="str">
        <f>INDEX(RESUMEN!$D$17:$D$5475, MATCH(L760,RESUMEN!$C$17:$C$5475,0))</f>
        <v>POSTE DE CONCRETO ARMADO DE 13/400/150/345</v>
      </c>
      <c r="N760" s="95">
        <f>INDEX(RESUMEN!$G$17:$G$5475, MATCH(L760,RESUMEN!$C$17:$C$5475,0))</f>
        <v>364.69</v>
      </c>
      <c r="O760" s="133">
        <f t="shared" si="145"/>
        <v>0.84299999999999997</v>
      </c>
      <c r="P760" s="134">
        <f t="shared" si="147"/>
        <v>672.12366999999995</v>
      </c>
      <c r="Q760" s="87">
        <v>0</v>
      </c>
      <c r="R760" s="133">
        <f t="shared" si="148"/>
        <v>0.13400000000000001</v>
      </c>
      <c r="S760" s="88">
        <f t="shared" si="149"/>
        <v>7.5053809816666659</v>
      </c>
      <c r="T760" s="132">
        <f t="shared" si="150"/>
        <v>0.183</v>
      </c>
      <c r="U760" s="135">
        <f t="shared" si="151"/>
        <v>1.3734847196449997</v>
      </c>
      <c r="V760" s="88">
        <f t="shared" si="152"/>
        <v>0.46217247724950827</v>
      </c>
      <c r="W760" s="182">
        <f t="shared" si="153"/>
        <v>0.5</v>
      </c>
      <c r="X760" s="133">
        <f>'INFO Luz del Sur'!N708</f>
        <v>1</v>
      </c>
      <c r="Y760" s="135">
        <f t="shared" si="146"/>
        <v>0.5</v>
      </c>
    </row>
    <row r="761" spans="1:25" x14ac:dyDescent="0.25">
      <c r="A761" s="97">
        <f>'INFO Luz del Sur'!A709</f>
        <v>703</v>
      </c>
      <c r="B761" s="98" t="s">
        <v>8151</v>
      </c>
      <c r="C761" s="131" t="str">
        <f>'INFO Luz del Sur'!K709</f>
        <v>Poste</v>
      </c>
      <c r="D761" s="120" t="str">
        <f>'INFO Luz del Sur'!L709</f>
        <v>Concreto</v>
      </c>
      <c r="E761" s="131">
        <f>'INFO Luz del Sur'!J709</f>
        <v>13</v>
      </c>
      <c r="F761" s="131" t="str">
        <f>'INFO Luz del Sur'!H709</f>
        <v>22.9 KV</v>
      </c>
      <c r="G761" s="148" t="str">
        <f t="shared" si="144"/>
        <v>MT/AT</v>
      </c>
      <c r="H761" s="120" t="str">
        <f>'INFO Luz del Sur'!D709</f>
        <v>Lurin</v>
      </c>
      <c r="I761" s="120" t="str">
        <f>'INFO Luz del Sur'!C709</f>
        <v>Lima</v>
      </c>
      <c r="J761" s="120" t="str">
        <f>'INFO Luz del Sur'!B709</f>
        <v>Lima</v>
      </c>
      <c r="K761" s="120">
        <f>'INFO Luz del Sur'!E709</f>
        <v>0</v>
      </c>
      <c r="L761" s="132" t="str">
        <f>'INFO Luz del Sur'!M709</f>
        <v>PPC20</v>
      </c>
      <c r="M761" s="120" t="str">
        <f>INDEX(RESUMEN!$D$17:$D$5475, MATCH(L761,RESUMEN!$C$17:$C$5475,0))</f>
        <v>POSTE DE CONCRETO ARMADO DE 13/400/150/345</v>
      </c>
      <c r="N761" s="95">
        <f>INDEX(RESUMEN!$G$17:$G$5475, MATCH(L761,RESUMEN!$C$17:$C$5475,0))</f>
        <v>364.69</v>
      </c>
      <c r="O761" s="133">
        <f t="shared" si="145"/>
        <v>0.84299999999999997</v>
      </c>
      <c r="P761" s="134">
        <f t="shared" si="147"/>
        <v>672.12366999999995</v>
      </c>
      <c r="Q761" s="87">
        <v>0</v>
      </c>
      <c r="R761" s="133">
        <f t="shared" si="148"/>
        <v>0.13400000000000001</v>
      </c>
      <c r="S761" s="88">
        <f t="shared" si="149"/>
        <v>7.5053809816666659</v>
      </c>
      <c r="T761" s="132">
        <f t="shared" si="150"/>
        <v>0.183</v>
      </c>
      <c r="U761" s="135">
        <f t="shared" si="151"/>
        <v>1.3734847196449997</v>
      </c>
      <c r="V761" s="88">
        <f t="shared" si="152"/>
        <v>0.46217247724950827</v>
      </c>
      <c r="W761" s="182">
        <f t="shared" si="153"/>
        <v>0.5</v>
      </c>
      <c r="X761" s="133">
        <f>'INFO Luz del Sur'!N709</f>
        <v>1</v>
      </c>
      <c r="Y761" s="135">
        <f t="shared" si="146"/>
        <v>0.5</v>
      </c>
    </row>
    <row r="762" spans="1:25" x14ac:dyDescent="0.25">
      <c r="A762" s="97">
        <f>'INFO Luz del Sur'!A710</f>
        <v>704</v>
      </c>
      <c r="B762" s="98" t="s">
        <v>8151</v>
      </c>
      <c r="C762" s="131" t="str">
        <f>'INFO Luz del Sur'!K710</f>
        <v>Poste</v>
      </c>
      <c r="D762" s="120" t="str">
        <f>'INFO Luz del Sur'!L710</f>
        <v>Concreto</v>
      </c>
      <c r="E762" s="131">
        <f>'INFO Luz del Sur'!J710</f>
        <v>15</v>
      </c>
      <c r="F762" s="131" t="str">
        <f>'INFO Luz del Sur'!H710</f>
        <v>22.9 KV</v>
      </c>
      <c r="G762" s="148" t="str">
        <f t="shared" si="144"/>
        <v>MT/AT</v>
      </c>
      <c r="H762" s="120" t="str">
        <f>'INFO Luz del Sur'!D710</f>
        <v>Lurin</v>
      </c>
      <c r="I762" s="120" t="str">
        <f>'INFO Luz del Sur'!C710</f>
        <v>Lima</v>
      </c>
      <c r="J762" s="120" t="str">
        <f>'INFO Luz del Sur'!B710</f>
        <v>Lima</v>
      </c>
      <c r="K762" s="120">
        <f>'INFO Luz del Sur'!E710</f>
        <v>0</v>
      </c>
      <c r="L762" s="132" t="str">
        <f>'INFO Luz del Sur'!M710</f>
        <v>PPC24</v>
      </c>
      <c r="M762" s="120" t="str">
        <f>INDEX(RESUMEN!$D$17:$D$5475, MATCH(L762,RESUMEN!$C$17:$C$5475,0))</f>
        <v>POSTE DE CONCRETO ARMADO DE 15/400/150/375</v>
      </c>
      <c r="N762" s="95">
        <f>INDEX(RESUMEN!$G$17:$G$5475, MATCH(L762,RESUMEN!$C$17:$C$5475,0))</f>
        <v>476.76</v>
      </c>
      <c r="O762" s="133">
        <f t="shared" si="145"/>
        <v>0.84299999999999997</v>
      </c>
      <c r="P762" s="134">
        <f t="shared" si="147"/>
        <v>878.66867999999999</v>
      </c>
      <c r="Q762" s="87">
        <v>0</v>
      </c>
      <c r="R762" s="133">
        <f t="shared" si="148"/>
        <v>0.13400000000000001</v>
      </c>
      <c r="S762" s="88">
        <f t="shared" si="149"/>
        <v>9.8118002600000001</v>
      </c>
      <c r="T762" s="132">
        <f t="shared" si="150"/>
        <v>0.183</v>
      </c>
      <c r="U762" s="135">
        <f t="shared" si="151"/>
        <v>1.7955594475800001</v>
      </c>
      <c r="V762" s="88">
        <f t="shared" si="152"/>
        <v>0.60419904645994038</v>
      </c>
      <c r="W762" s="182">
        <f t="shared" si="153"/>
        <v>0.6</v>
      </c>
      <c r="X762" s="133">
        <f>'INFO Luz del Sur'!N710</f>
        <v>1</v>
      </c>
      <c r="Y762" s="135">
        <f t="shared" si="146"/>
        <v>0.6</v>
      </c>
    </row>
    <row r="763" spans="1:25" x14ac:dyDescent="0.25">
      <c r="A763" s="97">
        <f>'INFO Luz del Sur'!A711</f>
        <v>705</v>
      </c>
      <c r="B763" s="98" t="s">
        <v>8151</v>
      </c>
      <c r="C763" s="131" t="str">
        <f>'INFO Luz del Sur'!K711</f>
        <v>Poste</v>
      </c>
      <c r="D763" s="120" t="str">
        <f>'INFO Luz del Sur'!L711</f>
        <v>Concreto</v>
      </c>
      <c r="E763" s="131">
        <f>'INFO Luz del Sur'!J711</f>
        <v>15</v>
      </c>
      <c r="F763" s="131" t="str">
        <f>'INFO Luz del Sur'!H711</f>
        <v>22.9 KV</v>
      </c>
      <c r="G763" s="148" t="str">
        <f t="shared" si="144"/>
        <v>MT/AT</v>
      </c>
      <c r="H763" s="120" t="str">
        <f>'INFO Luz del Sur'!D711</f>
        <v>Lurin</v>
      </c>
      <c r="I763" s="120" t="str">
        <f>'INFO Luz del Sur'!C711</f>
        <v>Lima</v>
      </c>
      <c r="J763" s="120" t="str">
        <f>'INFO Luz del Sur'!B711</f>
        <v>Lima</v>
      </c>
      <c r="K763" s="120">
        <f>'INFO Luz del Sur'!E711</f>
        <v>0</v>
      </c>
      <c r="L763" s="132" t="str">
        <f>'INFO Luz del Sur'!M711</f>
        <v>PPC24</v>
      </c>
      <c r="M763" s="120" t="str">
        <f>INDEX(RESUMEN!$D$17:$D$5475, MATCH(L763,RESUMEN!$C$17:$C$5475,0))</f>
        <v>POSTE DE CONCRETO ARMADO DE 15/400/150/375</v>
      </c>
      <c r="N763" s="95">
        <f>INDEX(RESUMEN!$G$17:$G$5475, MATCH(L763,RESUMEN!$C$17:$C$5475,0))</f>
        <v>476.76</v>
      </c>
      <c r="O763" s="133">
        <f t="shared" si="145"/>
        <v>0.84299999999999997</v>
      </c>
      <c r="P763" s="134">
        <f t="shared" si="147"/>
        <v>878.66867999999999</v>
      </c>
      <c r="Q763" s="87">
        <v>0</v>
      </c>
      <c r="R763" s="133">
        <f t="shared" si="148"/>
        <v>0.13400000000000001</v>
      </c>
      <c r="S763" s="88">
        <f t="shared" si="149"/>
        <v>9.8118002600000001</v>
      </c>
      <c r="T763" s="132">
        <f t="shared" si="150"/>
        <v>0.183</v>
      </c>
      <c r="U763" s="135">
        <f t="shared" si="151"/>
        <v>1.7955594475800001</v>
      </c>
      <c r="V763" s="88">
        <f t="shared" si="152"/>
        <v>0.60419904645994038</v>
      </c>
      <c r="W763" s="182">
        <f t="shared" si="153"/>
        <v>0.6</v>
      </c>
      <c r="X763" s="133">
        <f>'INFO Luz del Sur'!N711</f>
        <v>1</v>
      </c>
      <c r="Y763" s="135">
        <f t="shared" si="146"/>
        <v>0.6</v>
      </c>
    </row>
    <row r="764" spans="1:25" x14ac:dyDescent="0.25">
      <c r="A764" s="97">
        <f>'INFO Luz del Sur'!A712</f>
        <v>706</v>
      </c>
      <c r="B764" s="98" t="s">
        <v>8151</v>
      </c>
      <c r="C764" s="131" t="str">
        <f>'INFO Luz del Sur'!K712</f>
        <v>Poste</v>
      </c>
      <c r="D764" s="120" t="str">
        <f>'INFO Luz del Sur'!L712</f>
        <v>Concreto</v>
      </c>
      <c r="E764" s="131">
        <f>'INFO Luz del Sur'!J712</f>
        <v>15</v>
      </c>
      <c r="F764" s="131" t="str">
        <f>'INFO Luz del Sur'!H712</f>
        <v>22.9 KV</v>
      </c>
      <c r="G764" s="148" t="str">
        <f t="shared" ref="G764:G827" si="154">IF(F764="0.22 KV", "BT", "MT/AT")</f>
        <v>MT/AT</v>
      </c>
      <c r="H764" s="120" t="str">
        <f>'INFO Luz del Sur'!D712</f>
        <v>Lurin</v>
      </c>
      <c r="I764" s="120" t="str">
        <f>'INFO Luz del Sur'!C712</f>
        <v>Lima</v>
      </c>
      <c r="J764" s="120" t="str">
        <f>'INFO Luz del Sur'!B712</f>
        <v>Lima</v>
      </c>
      <c r="K764" s="120">
        <f>'INFO Luz del Sur'!E712</f>
        <v>0</v>
      </c>
      <c r="L764" s="132" t="str">
        <f>'INFO Luz del Sur'!M712</f>
        <v>PPC24</v>
      </c>
      <c r="M764" s="120" t="str">
        <f>INDEX(RESUMEN!$D$17:$D$5475, MATCH(L764,RESUMEN!$C$17:$C$5475,0))</f>
        <v>POSTE DE CONCRETO ARMADO DE 15/400/150/375</v>
      </c>
      <c r="N764" s="95">
        <f>INDEX(RESUMEN!$G$17:$G$5475, MATCH(L764,RESUMEN!$C$17:$C$5475,0))</f>
        <v>476.76</v>
      </c>
      <c r="O764" s="133">
        <f t="shared" ref="O764:O827" si="155">IF(G764="BT", $O$2, $O$3)</f>
        <v>0.84299999999999997</v>
      </c>
      <c r="P764" s="134">
        <f t="shared" si="147"/>
        <v>878.66867999999999</v>
      </c>
      <c r="Q764" s="87">
        <v>0</v>
      </c>
      <c r="R764" s="133">
        <f t="shared" si="148"/>
        <v>0.13400000000000001</v>
      </c>
      <c r="S764" s="88">
        <f t="shared" si="149"/>
        <v>9.8118002600000001</v>
      </c>
      <c r="T764" s="132">
        <f t="shared" si="150"/>
        <v>0.183</v>
      </c>
      <c r="U764" s="135">
        <f t="shared" si="151"/>
        <v>1.7955594475800001</v>
      </c>
      <c r="V764" s="88">
        <f t="shared" si="152"/>
        <v>0.60419904645994038</v>
      </c>
      <c r="W764" s="182">
        <f t="shared" si="153"/>
        <v>0.6</v>
      </c>
      <c r="X764" s="133">
        <f>'INFO Luz del Sur'!N712</f>
        <v>1</v>
      </c>
      <c r="Y764" s="135">
        <f t="shared" ref="Y764:Y827" si="156">W764*X764</f>
        <v>0.6</v>
      </c>
    </row>
    <row r="765" spans="1:25" x14ac:dyDescent="0.25">
      <c r="A765" s="97">
        <f>'INFO Luz del Sur'!A713</f>
        <v>707</v>
      </c>
      <c r="B765" s="98" t="s">
        <v>8151</v>
      </c>
      <c r="C765" s="131" t="str">
        <f>'INFO Luz del Sur'!K713</f>
        <v>Poste</v>
      </c>
      <c r="D765" s="120" t="str">
        <f>'INFO Luz del Sur'!L713</f>
        <v>Concreto</v>
      </c>
      <c r="E765" s="131">
        <f>'INFO Luz del Sur'!J713</f>
        <v>13</v>
      </c>
      <c r="F765" s="131" t="str">
        <f>'INFO Luz del Sur'!H713</f>
        <v>22.9 KV</v>
      </c>
      <c r="G765" s="148" t="str">
        <f t="shared" si="154"/>
        <v>MT/AT</v>
      </c>
      <c r="H765" s="120" t="str">
        <f>'INFO Luz del Sur'!D713</f>
        <v>Lurin</v>
      </c>
      <c r="I765" s="120" t="str">
        <f>'INFO Luz del Sur'!C713</f>
        <v>Lima</v>
      </c>
      <c r="J765" s="120" t="str">
        <f>'INFO Luz del Sur'!B713</f>
        <v>Lima</v>
      </c>
      <c r="K765" s="120">
        <f>'INFO Luz del Sur'!E713</f>
        <v>0</v>
      </c>
      <c r="L765" s="132" t="str">
        <f>'INFO Luz del Sur'!M713</f>
        <v>PPC20</v>
      </c>
      <c r="M765" s="120" t="str">
        <f>INDEX(RESUMEN!$D$17:$D$5475, MATCH(L765,RESUMEN!$C$17:$C$5475,0))</f>
        <v>POSTE DE CONCRETO ARMADO DE 13/400/150/345</v>
      </c>
      <c r="N765" s="95">
        <f>INDEX(RESUMEN!$G$17:$G$5475, MATCH(L765,RESUMEN!$C$17:$C$5475,0))</f>
        <v>364.69</v>
      </c>
      <c r="O765" s="133">
        <f t="shared" si="155"/>
        <v>0.84299999999999997</v>
      </c>
      <c r="P765" s="134">
        <f t="shared" si="147"/>
        <v>672.12366999999995</v>
      </c>
      <c r="Q765" s="87">
        <v>0</v>
      </c>
      <c r="R765" s="133">
        <f t="shared" si="148"/>
        <v>0.13400000000000001</v>
      </c>
      <c r="S765" s="88">
        <f t="shared" si="149"/>
        <v>7.5053809816666659</v>
      </c>
      <c r="T765" s="132">
        <f t="shared" si="150"/>
        <v>0.183</v>
      </c>
      <c r="U765" s="135">
        <f t="shared" si="151"/>
        <v>1.3734847196449997</v>
      </c>
      <c r="V765" s="88">
        <f t="shared" si="152"/>
        <v>0.46217247724950827</v>
      </c>
      <c r="W765" s="182">
        <f t="shared" si="153"/>
        <v>0.5</v>
      </c>
      <c r="X765" s="133">
        <f>'INFO Luz del Sur'!N713</f>
        <v>1</v>
      </c>
      <c r="Y765" s="135">
        <f t="shared" si="156"/>
        <v>0.5</v>
      </c>
    </row>
    <row r="766" spans="1:25" x14ac:dyDescent="0.25">
      <c r="A766" s="97">
        <f>'INFO Luz del Sur'!A714</f>
        <v>708</v>
      </c>
      <c r="B766" s="98" t="s">
        <v>8151</v>
      </c>
      <c r="C766" s="131" t="str">
        <f>'INFO Luz del Sur'!K714</f>
        <v>Poste</v>
      </c>
      <c r="D766" s="120" t="str">
        <f>'INFO Luz del Sur'!L714</f>
        <v>Concreto</v>
      </c>
      <c r="E766" s="131">
        <f>'INFO Luz del Sur'!J714</f>
        <v>15</v>
      </c>
      <c r="F766" s="131" t="str">
        <f>'INFO Luz del Sur'!H714</f>
        <v>22.9 KV</v>
      </c>
      <c r="G766" s="148" t="str">
        <f t="shared" si="154"/>
        <v>MT/AT</v>
      </c>
      <c r="H766" s="120" t="str">
        <f>'INFO Luz del Sur'!D714</f>
        <v>Lurin</v>
      </c>
      <c r="I766" s="120" t="str">
        <f>'INFO Luz del Sur'!C714</f>
        <v>Lima</v>
      </c>
      <c r="J766" s="120" t="str">
        <f>'INFO Luz del Sur'!B714</f>
        <v>Lima</v>
      </c>
      <c r="K766" s="120">
        <f>'INFO Luz del Sur'!E714</f>
        <v>0</v>
      </c>
      <c r="L766" s="132" t="str">
        <f>'INFO Luz del Sur'!M714</f>
        <v>PPC24</v>
      </c>
      <c r="M766" s="120" t="str">
        <f>INDEX(RESUMEN!$D$17:$D$5475, MATCH(L766,RESUMEN!$C$17:$C$5475,0))</f>
        <v>POSTE DE CONCRETO ARMADO DE 15/400/150/375</v>
      </c>
      <c r="N766" s="95">
        <f>INDEX(RESUMEN!$G$17:$G$5475, MATCH(L766,RESUMEN!$C$17:$C$5475,0))</f>
        <v>476.76</v>
      </c>
      <c r="O766" s="133">
        <f t="shared" si="155"/>
        <v>0.84299999999999997</v>
      </c>
      <c r="P766" s="134">
        <f t="shared" si="147"/>
        <v>878.66867999999999</v>
      </c>
      <c r="Q766" s="87">
        <v>0</v>
      </c>
      <c r="R766" s="133">
        <f t="shared" si="148"/>
        <v>0.13400000000000001</v>
      </c>
      <c r="S766" s="88">
        <f t="shared" si="149"/>
        <v>9.8118002600000001</v>
      </c>
      <c r="T766" s="132">
        <f t="shared" si="150"/>
        <v>0.183</v>
      </c>
      <c r="U766" s="135">
        <f t="shared" si="151"/>
        <v>1.7955594475800001</v>
      </c>
      <c r="V766" s="88">
        <f t="shared" si="152"/>
        <v>0.60419904645994038</v>
      </c>
      <c r="W766" s="182">
        <f t="shared" si="153"/>
        <v>0.6</v>
      </c>
      <c r="X766" s="133">
        <f>'INFO Luz del Sur'!N714</f>
        <v>1</v>
      </c>
      <c r="Y766" s="135">
        <f t="shared" si="156"/>
        <v>0.6</v>
      </c>
    </row>
    <row r="767" spans="1:25" x14ac:dyDescent="0.25">
      <c r="A767" s="97">
        <f>'INFO Luz del Sur'!A715</f>
        <v>709</v>
      </c>
      <c r="B767" s="98" t="s">
        <v>8151</v>
      </c>
      <c r="C767" s="131" t="str">
        <f>'INFO Luz del Sur'!K715</f>
        <v>Poste</v>
      </c>
      <c r="D767" s="120" t="str">
        <f>'INFO Luz del Sur'!L715</f>
        <v>Concreto</v>
      </c>
      <c r="E767" s="131">
        <f>'INFO Luz del Sur'!J715</f>
        <v>15</v>
      </c>
      <c r="F767" s="131" t="str">
        <f>'INFO Luz del Sur'!H715</f>
        <v>22.9 KV</v>
      </c>
      <c r="G767" s="148" t="str">
        <f t="shared" si="154"/>
        <v>MT/AT</v>
      </c>
      <c r="H767" s="120" t="str">
        <f>'INFO Luz del Sur'!D715</f>
        <v>Lurin</v>
      </c>
      <c r="I767" s="120" t="str">
        <f>'INFO Luz del Sur'!C715</f>
        <v>Lima</v>
      </c>
      <c r="J767" s="120" t="str">
        <f>'INFO Luz del Sur'!B715</f>
        <v>Lima</v>
      </c>
      <c r="K767" s="120">
        <f>'INFO Luz del Sur'!E715</f>
        <v>0</v>
      </c>
      <c r="L767" s="132" t="str">
        <f>'INFO Luz del Sur'!M715</f>
        <v>PPC24</v>
      </c>
      <c r="M767" s="120" t="str">
        <f>INDEX(RESUMEN!$D$17:$D$5475, MATCH(L767,RESUMEN!$C$17:$C$5475,0))</f>
        <v>POSTE DE CONCRETO ARMADO DE 15/400/150/375</v>
      </c>
      <c r="N767" s="95">
        <f>INDEX(RESUMEN!$G$17:$G$5475, MATCH(L767,RESUMEN!$C$17:$C$5475,0))</f>
        <v>476.76</v>
      </c>
      <c r="O767" s="133">
        <f t="shared" si="155"/>
        <v>0.84299999999999997</v>
      </c>
      <c r="P767" s="134">
        <f t="shared" si="147"/>
        <v>878.66867999999999</v>
      </c>
      <c r="Q767" s="87">
        <v>0</v>
      </c>
      <c r="R767" s="133">
        <f t="shared" si="148"/>
        <v>0.13400000000000001</v>
      </c>
      <c r="S767" s="88">
        <f t="shared" si="149"/>
        <v>9.8118002600000001</v>
      </c>
      <c r="T767" s="132">
        <f t="shared" si="150"/>
        <v>0.183</v>
      </c>
      <c r="U767" s="135">
        <f t="shared" si="151"/>
        <v>1.7955594475800001</v>
      </c>
      <c r="V767" s="88">
        <f t="shared" si="152"/>
        <v>0.60419904645994038</v>
      </c>
      <c r="W767" s="182">
        <f t="shared" si="153"/>
        <v>0.6</v>
      </c>
      <c r="X767" s="133">
        <f>'INFO Luz del Sur'!N715</f>
        <v>1</v>
      </c>
      <c r="Y767" s="135">
        <f t="shared" si="156"/>
        <v>0.6</v>
      </c>
    </row>
    <row r="768" spans="1:25" x14ac:dyDescent="0.25">
      <c r="A768" s="97">
        <f>'INFO Luz del Sur'!A716</f>
        <v>710</v>
      </c>
      <c r="B768" s="98" t="s">
        <v>20</v>
      </c>
      <c r="C768" s="131" t="str">
        <f>'INFO Luz del Sur'!K716</f>
        <v>Poste</v>
      </c>
      <c r="D768" s="120" t="str">
        <f>'INFO Luz del Sur'!L716</f>
        <v>Concreto</v>
      </c>
      <c r="E768" s="131">
        <f>'INFO Luz del Sur'!J716</f>
        <v>11</v>
      </c>
      <c r="F768" s="131" t="str">
        <f>'INFO Luz del Sur'!H716</f>
        <v>60 KV</v>
      </c>
      <c r="G768" s="148" t="str">
        <f t="shared" si="154"/>
        <v>MT/AT</v>
      </c>
      <c r="H768" s="120" t="str">
        <f>'INFO Luz del Sur'!D716</f>
        <v>Lurin</v>
      </c>
      <c r="I768" s="120" t="str">
        <f>'INFO Luz del Sur'!C716</f>
        <v>Lima</v>
      </c>
      <c r="J768" s="120" t="str">
        <f>'INFO Luz del Sur'!B716</f>
        <v>Lima</v>
      </c>
      <c r="K768" s="120">
        <f>'INFO Luz del Sur'!E716</f>
        <v>0</v>
      </c>
      <c r="L768" s="132" t="str">
        <f>'INFO Luz del Sur'!M716</f>
        <v>TA060SIR0D1C1240R+3</v>
      </c>
      <c r="M768" s="120" t="str">
        <f>INDEX(RESUMEN!$D$17:$D$5475, MATCH(L768,RESUMEN!$C$17:$C$5475,0))</f>
        <v>Torre de anclaje, retención intermedia y terminal (15°) Tipo R2+3</v>
      </c>
      <c r="N768" s="95">
        <f>INDEX(RESUMEN!$G$17:$G$5475, MATCH(L768,RESUMEN!$C$17:$C$5475,0))</f>
        <v>15480.457667929655</v>
      </c>
      <c r="O768" s="133">
        <f t="shared" si="155"/>
        <v>0.84299999999999997</v>
      </c>
      <c r="P768" s="134">
        <f t="shared" si="147"/>
        <v>28530.483481994353</v>
      </c>
      <c r="Q768" s="87">
        <v>0</v>
      </c>
      <c r="R768" s="133">
        <f t="shared" si="148"/>
        <v>0.13400000000000001</v>
      </c>
      <c r="S768" s="88">
        <f t="shared" si="149"/>
        <v>318.59039888227034</v>
      </c>
      <c r="T768" s="132">
        <f t="shared" si="150"/>
        <v>0.183</v>
      </c>
      <c r="U768" s="135">
        <f t="shared" si="151"/>
        <v>58.302042995455473</v>
      </c>
      <c r="V768" s="88">
        <f t="shared" si="152"/>
        <v>19.618419669700835</v>
      </c>
      <c r="W768" s="182">
        <f t="shared" si="153"/>
        <v>19.600000000000001</v>
      </c>
      <c r="X768" s="133">
        <f>'INFO Luz del Sur'!N716</f>
        <v>1</v>
      </c>
      <c r="Y768" s="135">
        <f t="shared" si="156"/>
        <v>19.600000000000001</v>
      </c>
    </row>
    <row r="769" spans="1:25" x14ac:dyDescent="0.25">
      <c r="A769" s="97">
        <f>'INFO Luz del Sur'!A717</f>
        <v>711</v>
      </c>
      <c r="B769" s="98" t="s">
        <v>20</v>
      </c>
      <c r="C769" s="131" t="str">
        <f>'INFO Luz del Sur'!K717</f>
        <v>Poste</v>
      </c>
      <c r="D769" s="120" t="str">
        <f>'INFO Luz del Sur'!L717</f>
        <v>Metálico</v>
      </c>
      <c r="E769" s="131">
        <f>'INFO Luz del Sur'!J717</f>
        <v>20</v>
      </c>
      <c r="F769" s="131" t="str">
        <f>'INFO Luz del Sur'!H717</f>
        <v>60 KV</v>
      </c>
      <c r="G769" s="148" t="str">
        <f t="shared" si="154"/>
        <v>MT/AT</v>
      </c>
      <c r="H769" s="120" t="str">
        <f>'INFO Luz del Sur'!D717</f>
        <v>Lurin</v>
      </c>
      <c r="I769" s="120" t="str">
        <f>'INFO Luz del Sur'!C717</f>
        <v>Lima</v>
      </c>
      <c r="J769" s="120" t="str">
        <f>'INFO Luz del Sur'!B717</f>
        <v>Lima</v>
      </c>
      <c r="K769" s="120">
        <f>'INFO Luz del Sur'!E717</f>
        <v>0</v>
      </c>
      <c r="L769" s="132" t="str">
        <f>'INFO Luz del Sur'!M717</f>
        <v>TA060SIR0D1C1240R+3</v>
      </c>
      <c r="M769" s="120" t="str">
        <f>INDEX(RESUMEN!$D$17:$D$5475, MATCH(L769,RESUMEN!$C$17:$C$5475,0))</f>
        <v>Torre de anclaje, retención intermedia y terminal (15°) Tipo R2+3</v>
      </c>
      <c r="N769" s="95">
        <f>INDEX(RESUMEN!$G$17:$G$5475, MATCH(L769,RESUMEN!$C$17:$C$5475,0))</f>
        <v>15480.457667929655</v>
      </c>
      <c r="O769" s="133">
        <f t="shared" si="155"/>
        <v>0.84299999999999997</v>
      </c>
      <c r="P769" s="134">
        <f t="shared" si="147"/>
        <v>28530.483481994353</v>
      </c>
      <c r="Q769" s="87">
        <v>0</v>
      </c>
      <c r="R769" s="133">
        <f t="shared" si="148"/>
        <v>0.13400000000000001</v>
      </c>
      <c r="S769" s="88">
        <f t="shared" si="149"/>
        <v>318.59039888227034</v>
      </c>
      <c r="T769" s="132">
        <f t="shared" si="150"/>
        <v>0.183</v>
      </c>
      <c r="U769" s="135">
        <f t="shared" si="151"/>
        <v>58.302042995455473</v>
      </c>
      <c r="V769" s="88">
        <f t="shared" si="152"/>
        <v>19.618419669700835</v>
      </c>
      <c r="W769" s="182">
        <f t="shared" si="153"/>
        <v>19.600000000000001</v>
      </c>
      <c r="X769" s="133">
        <f>'INFO Luz del Sur'!N717</f>
        <v>1</v>
      </c>
      <c r="Y769" s="135">
        <f t="shared" si="156"/>
        <v>19.600000000000001</v>
      </c>
    </row>
    <row r="770" spans="1:25" x14ac:dyDescent="0.25">
      <c r="A770" s="97">
        <f>'INFO Luz del Sur'!A718</f>
        <v>712</v>
      </c>
      <c r="B770" s="98" t="s">
        <v>20</v>
      </c>
      <c r="C770" s="131" t="str">
        <f>'INFO Luz del Sur'!K718</f>
        <v>Torre</v>
      </c>
      <c r="D770" s="120" t="str">
        <f>'INFO Luz del Sur'!L718</f>
        <v>Metálico</v>
      </c>
      <c r="E770" s="131">
        <f>'INFO Luz del Sur'!J718</f>
        <v>18</v>
      </c>
      <c r="F770" s="131" t="str">
        <f>'INFO Luz del Sur'!H718</f>
        <v>60 KV</v>
      </c>
      <c r="G770" s="148" t="str">
        <f t="shared" si="154"/>
        <v>MT/AT</v>
      </c>
      <c r="H770" s="120" t="str">
        <f>'INFO Luz del Sur'!D718</f>
        <v>Lurin</v>
      </c>
      <c r="I770" s="120" t="str">
        <f>'INFO Luz del Sur'!C718</f>
        <v>Lima</v>
      </c>
      <c r="J770" s="120" t="str">
        <f>'INFO Luz del Sur'!B718</f>
        <v>Lima</v>
      </c>
      <c r="K770" s="120">
        <f>'INFO Luz del Sur'!E718</f>
        <v>0</v>
      </c>
      <c r="L770" s="132" t="str">
        <f>'INFO Luz del Sur'!M718</f>
        <v>TA060SIR0D1C1240R+3</v>
      </c>
      <c r="M770" s="120" t="str">
        <f>INDEX(RESUMEN!$D$17:$D$5475, MATCH(L770,RESUMEN!$C$17:$C$5475,0))</f>
        <v>Torre de anclaje, retención intermedia y terminal (15°) Tipo R2+3</v>
      </c>
      <c r="N770" s="95">
        <f>INDEX(RESUMEN!$G$17:$G$5475, MATCH(L770,RESUMEN!$C$17:$C$5475,0))</f>
        <v>15480.457667929655</v>
      </c>
      <c r="O770" s="133">
        <f t="shared" si="155"/>
        <v>0.84299999999999997</v>
      </c>
      <c r="P770" s="134">
        <f t="shared" si="147"/>
        <v>28530.483481994353</v>
      </c>
      <c r="Q770" s="87">
        <v>0</v>
      </c>
      <c r="R770" s="133">
        <f t="shared" si="148"/>
        <v>0.13400000000000001</v>
      </c>
      <c r="S770" s="88">
        <f t="shared" si="149"/>
        <v>318.59039888227034</v>
      </c>
      <c r="T770" s="132">
        <f t="shared" si="150"/>
        <v>0.183</v>
      </c>
      <c r="U770" s="135">
        <f t="shared" si="151"/>
        <v>58.302042995455473</v>
      </c>
      <c r="V770" s="88">
        <f t="shared" si="152"/>
        <v>19.618419669700835</v>
      </c>
      <c r="W770" s="182">
        <f t="shared" si="153"/>
        <v>19.600000000000001</v>
      </c>
      <c r="X770" s="133">
        <f>'INFO Luz del Sur'!N718</f>
        <v>1</v>
      </c>
      <c r="Y770" s="135">
        <f t="shared" si="156"/>
        <v>19.600000000000001</v>
      </c>
    </row>
    <row r="771" spans="1:25" x14ac:dyDescent="0.25">
      <c r="A771" s="97">
        <f>'INFO Luz del Sur'!A719</f>
        <v>713</v>
      </c>
      <c r="B771" s="98" t="s">
        <v>20</v>
      </c>
      <c r="C771" s="131" t="str">
        <f>'INFO Luz del Sur'!K719</f>
        <v>Poste</v>
      </c>
      <c r="D771" s="120" t="str">
        <f>'INFO Luz del Sur'!L719</f>
        <v>Metálico</v>
      </c>
      <c r="E771" s="131">
        <f>'INFO Luz del Sur'!J719</f>
        <v>18</v>
      </c>
      <c r="F771" s="131" t="str">
        <f>'INFO Luz del Sur'!H719</f>
        <v>60 KV</v>
      </c>
      <c r="G771" s="148" t="str">
        <f t="shared" si="154"/>
        <v>MT/AT</v>
      </c>
      <c r="H771" s="120" t="str">
        <f>'INFO Luz del Sur'!D719</f>
        <v>Lurin</v>
      </c>
      <c r="I771" s="120" t="str">
        <f>'INFO Luz del Sur'!C719</f>
        <v>Lima</v>
      </c>
      <c r="J771" s="120" t="str">
        <f>'INFO Luz del Sur'!B719</f>
        <v>Lima</v>
      </c>
      <c r="K771" s="120">
        <f>'INFO Luz del Sur'!E719</f>
        <v>0</v>
      </c>
      <c r="L771" s="132" t="str">
        <f>'INFO Luz del Sur'!M719</f>
        <v>TA060SIR0D1C1240R+3</v>
      </c>
      <c r="M771" s="120" t="str">
        <f>INDEX(RESUMEN!$D$17:$D$5475, MATCH(L771,RESUMEN!$C$17:$C$5475,0))</f>
        <v>Torre de anclaje, retención intermedia y terminal (15°) Tipo R2+3</v>
      </c>
      <c r="N771" s="95">
        <f>INDEX(RESUMEN!$G$17:$G$5475, MATCH(L771,RESUMEN!$C$17:$C$5475,0))</f>
        <v>15480.457667929655</v>
      </c>
      <c r="O771" s="133">
        <f t="shared" si="155"/>
        <v>0.84299999999999997</v>
      </c>
      <c r="P771" s="134">
        <f t="shared" si="147"/>
        <v>28530.483481994353</v>
      </c>
      <c r="Q771" s="87">
        <v>0</v>
      </c>
      <c r="R771" s="133">
        <f t="shared" si="148"/>
        <v>0.13400000000000001</v>
      </c>
      <c r="S771" s="88">
        <f t="shared" si="149"/>
        <v>318.59039888227034</v>
      </c>
      <c r="T771" s="132">
        <f t="shared" si="150"/>
        <v>0.183</v>
      </c>
      <c r="U771" s="135">
        <f t="shared" si="151"/>
        <v>58.302042995455473</v>
      </c>
      <c r="V771" s="88">
        <f t="shared" si="152"/>
        <v>19.618419669700835</v>
      </c>
      <c r="W771" s="182">
        <f t="shared" si="153"/>
        <v>19.600000000000001</v>
      </c>
      <c r="X771" s="133">
        <f>'INFO Luz del Sur'!N719</f>
        <v>1</v>
      </c>
      <c r="Y771" s="135">
        <f t="shared" si="156"/>
        <v>19.600000000000001</v>
      </c>
    </row>
    <row r="772" spans="1:25" x14ac:dyDescent="0.25">
      <c r="A772" s="97">
        <f>'INFO Luz del Sur'!A720</f>
        <v>714</v>
      </c>
      <c r="B772" s="98" t="s">
        <v>20</v>
      </c>
      <c r="C772" s="131" t="str">
        <f>'INFO Luz del Sur'!K720</f>
        <v>Poste</v>
      </c>
      <c r="D772" s="120" t="str">
        <f>'INFO Luz del Sur'!L720</f>
        <v>Madera</v>
      </c>
      <c r="E772" s="131">
        <f>'INFO Luz del Sur'!J720</f>
        <v>18</v>
      </c>
      <c r="F772" s="131" t="str">
        <f>'INFO Luz del Sur'!H720</f>
        <v>60 KV</v>
      </c>
      <c r="G772" s="148" t="str">
        <f t="shared" si="154"/>
        <v>MT/AT</v>
      </c>
      <c r="H772" s="120" t="str">
        <f>'INFO Luz del Sur'!D720</f>
        <v>Lurin</v>
      </c>
      <c r="I772" s="120" t="str">
        <f>'INFO Luz del Sur'!C720</f>
        <v>Lima</v>
      </c>
      <c r="J772" s="120" t="str">
        <f>'INFO Luz del Sur'!B720</f>
        <v>Lima</v>
      </c>
      <c r="K772" s="120">
        <f>'INFO Luz del Sur'!E720</f>
        <v>0</v>
      </c>
      <c r="L772" s="132" t="str">
        <f>'INFO Luz del Sur'!M720</f>
        <v>TA060SIR0D1C1240R+3</v>
      </c>
      <c r="M772" s="120" t="str">
        <f>INDEX(RESUMEN!$D$17:$D$5475, MATCH(L772,RESUMEN!$C$17:$C$5475,0))</f>
        <v>Torre de anclaje, retención intermedia y terminal (15°) Tipo R2+3</v>
      </c>
      <c r="N772" s="95">
        <f>INDEX(RESUMEN!$G$17:$G$5475, MATCH(L772,RESUMEN!$C$17:$C$5475,0))</f>
        <v>15480.457667929655</v>
      </c>
      <c r="O772" s="133">
        <f t="shared" si="155"/>
        <v>0.84299999999999997</v>
      </c>
      <c r="P772" s="134">
        <f t="shared" si="147"/>
        <v>28530.483481994353</v>
      </c>
      <c r="Q772" s="87">
        <v>0</v>
      </c>
      <c r="R772" s="133">
        <f t="shared" si="148"/>
        <v>0.13400000000000001</v>
      </c>
      <c r="S772" s="88">
        <f t="shared" si="149"/>
        <v>318.59039888227034</v>
      </c>
      <c r="T772" s="132">
        <f t="shared" si="150"/>
        <v>0.183</v>
      </c>
      <c r="U772" s="135">
        <f t="shared" si="151"/>
        <v>58.302042995455473</v>
      </c>
      <c r="V772" s="88">
        <f t="shared" si="152"/>
        <v>19.618419669700835</v>
      </c>
      <c r="W772" s="182">
        <f t="shared" si="153"/>
        <v>19.600000000000001</v>
      </c>
      <c r="X772" s="133">
        <f>'INFO Luz del Sur'!N720</f>
        <v>1</v>
      </c>
      <c r="Y772" s="135">
        <f t="shared" si="156"/>
        <v>19.600000000000001</v>
      </c>
    </row>
    <row r="773" spans="1:25" x14ac:dyDescent="0.25">
      <c r="A773" s="97">
        <f>'INFO Luz del Sur'!A721</f>
        <v>715</v>
      </c>
      <c r="B773" s="98" t="s">
        <v>20</v>
      </c>
      <c r="C773" s="131" t="str">
        <f>'INFO Luz del Sur'!K721</f>
        <v>Poste</v>
      </c>
      <c r="D773" s="120" t="str">
        <f>'INFO Luz del Sur'!L721</f>
        <v>Madera</v>
      </c>
      <c r="E773" s="131">
        <f>'INFO Luz del Sur'!J721</f>
        <v>25</v>
      </c>
      <c r="F773" s="131" t="str">
        <f>'INFO Luz del Sur'!H721</f>
        <v>60 KV</v>
      </c>
      <c r="G773" s="148" t="str">
        <f t="shared" si="154"/>
        <v>MT/AT</v>
      </c>
      <c r="H773" s="120" t="str">
        <f>'INFO Luz del Sur'!D721</f>
        <v>Lurin</v>
      </c>
      <c r="I773" s="120" t="str">
        <f>'INFO Luz del Sur'!C721</f>
        <v>Lima</v>
      </c>
      <c r="J773" s="120" t="str">
        <f>'INFO Luz del Sur'!B721</f>
        <v>Lima</v>
      </c>
      <c r="K773" s="120">
        <f>'INFO Luz del Sur'!E721</f>
        <v>0</v>
      </c>
      <c r="L773" s="132" t="str">
        <f>'INFO Luz del Sur'!M721</f>
        <v>TA060SIR0D1C1240R+3</v>
      </c>
      <c r="M773" s="120" t="str">
        <f>INDEX(RESUMEN!$D$17:$D$5475, MATCH(L773,RESUMEN!$C$17:$C$5475,0))</f>
        <v>Torre de anclaje, retención intermedia y terminal (15°) Tipo R2+3</v>
      </c>
      <c r="N773" s="95">
        <f>INDEX(RESUMEN!$G$17:$G$5475, MATCH(L773,RESUMEN!$C$17:$C$5475,0))</f>
        <v>15480.457667929655</v>
      </c>
      <c r="O773" s="133">
        <f t="shared" si="155"/>
        <v>0.84299999999999997</v>
      </c>
      <c r="P773" s="134">
        <f t="shared" si="147"/>
        <v>28530.483481994353</v>
      </c>
      <c r="Q773" s="87">
        <v>0</v>
      </c>
      <c r="R773" s="133">
        <f t="shared" si="148"/>
        <v>0.13400000000000001</v>
      </c>
      <c r="S773" s="88">
        <f t="shared" si="149"/>
        <v>318.59039888227034</v>
      </c>
      <c r="T773" s="132">
        <f t="shared" si="150"/>
        <v>0.183</v>
      </c>
      <c r="U773" s="135">
        <f t="shared" si="151"/>
        <v>58.302042995455473</v>
      </c>
      <c r="V773" s="88">
        <f t="shared" si="152"/>
        <v>19.618419669700835</v>
      </c>
      <c r="W773" s="182">
        <f t="shared" si="153"/>
        <v>19.600000000000001</v>
      </c>
      <c r="X773" s="133">
        <f>'INFO Luz del Sur'!N721</f>
        <v>1</v>
      </c>
      <c r="Y773" s="135">
        <f t="shared" si="156"/>
        <v>19.600000000000001</v>
      </c>
    </row>
    <row r="774" spans="1:25" x14ac:dyDescent="0.25">
      <c r="A774" s="97">
        <f>'INFO Luz del Sur'!A722</f>
        <v>716</v>
      </c>
      <c r="B774" s="98" t="s">
        <v>20</v>
      </c>
      <c r="C774" s="131" t="str">
        <f>'INFO Luz del Sur'!K722</f>
        <v>Poste</v>
      </c>
      <c r="D774" s="120" t="str">
        <f>'INFO Luz del Sur'!L722</f>
        <v>Madera</v>
      </c>
      <c r="E774" s="131">
        <f>'INFO Luz del Sur'!J722</f>
        <v>18</v>
      </c>
      <c r="F774" s="131" t="str">
        <f>'INFO Luz del Sur'!H722</f>
        <v>60 KV</v>
      </c>
      <c r="G774" s="148" t="str">
        <f t="shared" si="154"/>
        <v>MT/AT</v>
      </c>
      <c r="H774" s="120" t="str">
        <f>'INFO Luz del Sur'!D722</f>
        <v>Lurin</v>
      </c>
      <c r="I774" s="120" t="str">
        <f>'INFO Luz del Sur'!C722</f>
        <v>Lima</v>
      </c>
      <c r="J774" s="120" t="str">
        <f>'INFO Luz del Sur'!B722</f>
        <v>Lima</v>
      </c>
      <c r="K774" s="120">
        <f>'INFO Luz del Sur'!E722</f>
        <v>0</v>
      </c>
      <c r="L774" s="132" t="str">
        <f>'INFO Luz del Sur'!M722</f>
        <v>TA060SIR0D1C1240R+3</v>
      </c>
      <c r="M774" s="120" t="str">
        <f>INDEX(RESUMEN!$D$17:$D$5475, MATCH(L774,RESUMEN!$C$17:$C$5475,0))</f>
        <v>Torre de anclaje, retención intermedia y terminal (15°) Tipo R2+3</v>
      </c>
      <c r="N774" s="95">
        <f>INDEX(RESUMEN!$G$17:$G$5475, MATCH(L774,RESUMEN!$C$17:$C$5475,0))</f>
        <v>15480.457667929655</v>
      </c>
      <c r="O774" s="133">
        <f t="shared" si="155"/>
        <v>0.84299999999999997</v>
      </c>
      <c r="P774" s="134">
        <f t="shared" si="147"/>
        <v>28530.483481994353</v>
      </c>
      <c r="Q774" s="87">
        <v>0</v>
      </c>
      <c r="R774" s="133">
        <f t="shared" si="148"/>
        <v>0.13400000000000001</v>
      </c>
      <c r="S774" s="88">
        <f t="shared" si="149"/>
        <v>318.59039888227034</v>
      </c>
      <c r="T774" s="132">
        <f t="shared" si="150"/>
        <v>0.183</v>
      </c>
      <c r="U774" s="135">
        <f t="shared" si="151"/>
        <v>58.302042995455473</v>
      </c>
      <c r="V774" s="88">
        <f t="shared" si="152"/>
        <v>19.618419669700835</v>
      </c>
      <c r="W774" s="182">
        <f t="shared" si="153"/>
        <v>19.600000000000001</v>
      </c>
      <c r="X774" s="133">
        <f>'INFO Luz del Sur'!N722</f>
        <v>1</v>
      </c>
      <c r="Y774" s="135">
        <f t="shared" si="156"/>
        <v>19.600000000000001</v>
      </c>
    </row>
    <row r="775" spans="1:25" x14ac:dyDescent="0.25">
      <c r="A775" s="97">
        <f>'INFO Luz del Sur'!A723</f>
        <v>717</v>
      </c>
      <c r="B775" s="98" t="s">
        <v>20</v>
      </c>
      <c r="C775" s="131" t="str">
        <f>'INFO Luz del Sur'!K723</f>
        <v>Poste</v>
      </c>
      <c r="D775" s="120" t="str">
        <f>'INFO Luz del Sur'!L723</f>
        <v>Madera</v>
      </c>
      <c r="E775" s="131">
        <f>'INFO Luz del Sur'!J723</f>
        <v>25</v>
      </c>
      <c r="F775" s="131" t="str">
        <f>'INFO Luz del Sur'!H723</f>
        <v>60 KV</v>
      </c>
      <c r="G775" s="148" t="str">
        <f t="shared" si="154"/>
        <v>MT/AT</v>
      </c>
      <c r="H775" s="120" t="str">
        <f>'INFO Luz del Sur'!D723</f>
        <v>Lurin</v>
      </c>
      <c r="I775" s="120" t="str">
        <f>'INFO Luz del Sur'!C723</f>
        <v>Lima</v>
      </c>
      <c r="J775" s="120" t="str">
        <f>'INFO Luz del Sur'!B723</f>
        <v>Lima</v>
      </c>
      <c r="K775" s="120">
        <f>'INFO Luz del Sur'!E723</f>
        <v>0</v>
      </c>
      <c r="L775" s="132" t="str">
        <f>'INFO Luz del Sur'!M723</f>
        <v>TA060SIR0D1C1240R+3</v>
      </c>
      <c r="M775" s="120" t="str">
        <f>INDEX(RESUMEN!$D$17:$D$5475, MATCH(L775,RESUMEN!$C$17:$C$5475,0))</f>
        <v>Torre de anclaje, retención intermedia y terminal (15°) Tipo R2+3</v>
      </c>
      <c r="N775" s="95">
        <f>INDEX(RESUMEN!$G$17:$G$5475, MATCH(L775,RESUMEN!$C$17:$C$5475,0))</f>
        <v>15480.457667929655</v>
      </c>
      <c r="O775" s="133">
        <f t="shared" si="155"/>
        <v>0.84299999999999997</v>
      </c>
      <c r="P775" s="134">
        <f t="shared" si="147"/>
        <v>28530.483481994353</v>
      </c>
      <c r="Q775" s="87">
        <v>0</v>
      </c>
      <c r="R775" s="133">
        <f t="shared" si="148"/>
        <v>0.13400000000000001</v>
      </c>
      <c r="S775" s="88">
        <f t="shared" si="149"/>
        <v>318.59039888227034</v>
      </c>
      <c r="T775" s="132">
        <f t="shared" si="150"/>
        <v>0.183</v>
      </c>
      <c r="U775" s="135">
        <f t="shared" si="151"/>
        <v>58.302042995455473</v>
      </c>
      <c r="V775" s="88">
        <f t="shared" si="152"/>
        <v>19.618419669700835</v>
      </c>
      <c r="W775" s="182">
        <f t="shared" si="153"/>
        <v>19.600000000000001</v>
      </c>
      <c r="X775" s="133">
        <f>'INFO Luz del Sur'!N723</f>
        <v>1</v>
      </c>
      <c r="Y775" s="135">
        <f t="shared" si="156"/>
        <v>19.600000000000001</v>
      </c>
    </row>
    <row r="776" spans="1:25" x14ac:dyDescent="0.25">
      <c r="A776" s="97">
        <f>'INFO Luz del Sur'!A724</f>
        <v>718</v>
      </c>
      <c r="B776" s="98" t="s">
        <v>20</v>
      </c>
      <c r="C776" s="131" t="str">
        <f>'INFO Luz del Sur'!K724</f>
        <v>Poste</v>
      </c>
      <c r="D776" s="120" t="str">
        <f>'INFO Luz del Sur'!L724</f>
        <v>Madera</v>
      </c>
      <c r="E776" s="131">
        <f>'INFO Luz del Sur'!J724</f>
        <v>18</v>
      </c>
      <c r="F776" s="131" t="str">
        <f>'INFO Luz del Sur'!H724</f>
        <v>60 KV</v>
      </c>
      <c r="G776" s="148" t="str">
        <f t="shared" si="154"/>
        <v>MT/AT</v>
      </c>
      <c r="H776" s="120" t="str">
        <f>'INFO Luz del Sur'!D724</f>
        <v>Lurin</v>
      </c>
      <c r="I776" s="120" t="str">
        <f>'INFO Luz del Sur'!C724</f>
        <v>Lima</v>
      </c>
      <c r="J776" s="120" t="str">
        <f>'INFO Luz del Sur'!B724</f>
        <v>Lima</v>
      </c>
      <c r="K776" s="120">
        <f>'INFO Luz del Sur'!E724</f>
        <v>0</v>
      </c>
      <c r="L776" s="132" t="str">
        <f>'INFO Luz del Sur'!M724</f>
        <v>TA060SIR0D1C1240R+3</v>
      </c>
      <c r="M776" s="120" t="str">
        <f>INDEX(RESUMEN!$D$17:$D$5475, MATCH(L776,RESUMEN!$C$17:$C$5475,0))</f>
        <v>Torre de anclaje, retención intermedia y terminal (15°) Tipo R2+3</v>
      </c>
      <c r="N776" s="95">
        <f>INDEX(RESUMEN!$G$17:$G$5475, MATCH(L776,RESUMEN!$C$17:$C$5475,0))</f>
        <v>15480.457667929655</v>
      </c>
      <c r="O776" s="133">
        <f t="shared" si="155"/>
        <v>0.84299999999999997</v>
      </c>
      <c r="P776" s="134">
        <f t="shared" si="147"/>
        <v>28530.483481994353</v>
      </c>
      <c r="Q776" s="87">
        <v>0</v>
      </c>
      <c r="R776" s="133">
        <f t="shared" si="148"/>
        <v>0.13400000000000001</v>
      </c>
      <c r="S776" s="88">
        <f t="shared" si="149"/>
        <v>318.59039888227034</v>
      </c>
      <c r="T776" s="132">
        <f t="shared" si="150"/>
        <v>0.183</v>
      </c>
      <c r="U776" s="135">
        <f t="shared" si="151"/>
        <v>58.302042995455473</v>
      </c>
      <c r="V776" s="88">
        <f t="shared" si="152"/>
        <v>19.618419669700835</v>
      </c>
      <c r="W776" s="182">
        <f t="shared" si="153"/>
        <v>19.600000000000001</v>
      </c>
      <c r="X776" s="133">
        <f>'INFO Luz del Sur'!N724</f>
        <v>1</v>
      </c>
      <c r="Y776" s="135">
        <f t="shared" si="156"/>
        <v>19.600000000000001</v>
      </c>
    </row>
    <row r="777" spans="1:25" x14ac:dyDescent="0.25">
      <c r="A777" s="97">
        <f>'INFO Luz del Sur'!A725</f>
        <v>719</v>
      </c>
      <c r="B777" s="98" t="s">
        <v>20</v>
      </c>
      <c r="C777" s="131" t="str">
        <f>'INFO Luz del Sur'!K725</f>
        <v>Poste</v>
      </c>
      <c r="D777" s="120" t="str">
        <f>'INFO Luz del Sur'!L725</f>
        <v>Madera</v>
      </c>
      <c r="E777" s="131">
        <f>'INFO Luz del Sur'!J725</f>
        <v>18</v>
      </c>
      <c r="F777" s="131" t="str">
        <f>'INFO Luz del Sur'!H725</f>
        <v>60 KV</v>
      </c>
      <c r="G777" s="148" t="str">
        <f t="shared" si="154"/>
        <v>MT/AT</v>
      </c>
      <c r="H777" s="120" t="str">
        <f>'INFO Luz del Sur'!D725</f>
        <v>Lurin</v>
      </c>
      <c r="I777" s="120" t="str">
        <f>'INFO Luz del Sur'!C725</f>
        <v>Lima</v>
      </c>
      <c r="J777" s="120" t="str">
        <f>'INFO Luz del Sur'!B725</f>
        <v>Lima</v>
      </c>
      <c r="K777" s="120">
        <f>'INFO Luz del Sur'!E725</f>
        <v>0</v>
      </c>
      <c r="L777" s="132" t="str">
        <f>'INFO Luz del Sur'!M725</f>
        <v>TA060SIR0D1C1240R+3</v>
      </c>
      <c r="M777" s="120" t="str">
        <f>INDEX(RESUMEN!$D$17:$D$5475, MATCH(L777,RESUMEN!$C$17:$C$5475,0))</f>
        <v>Torre de anclaje, retención intermedia y terminal (15°) Tipo R2+3</v>
      </c>
      <c r="N777" s="95">
        <f>INDEX(RESUMEN!$G$17:$G$5475, MATCH(L777,RESUMEN!$C$17:$C$5475,0))</f>
        <v>15480.457667929655</v>
      </c>
      <c r="O777" s="133">
        <f t="shared" si="155"/>
        <v>0.84299999999999997</v>
      </c>
      <c r="P777" s="134">
        <f t="shared" si="147"/>
        <v>28530.483481994353</v>
      </c>
      <c r="Q777" s="87">
        <v>0</v>
      </c>
      <c r="R777" s="133">
        <f t="shared" si="148"/>
        <v>0.13400000000000001</v>
      </c>
      <c r="S777" s="88">
        <f t="shared" si="149"/>
        <v>318.59039888227034</v>
      </c>
      <c r="T777" s="132">
        <f t="shared" si="150"/>
        <v>0.183</v>
      </c>
      <c r="U777" s="135">
        <f t="shared" si="151"/>
        <v>58.302042995455473</v>
      </c>
      <c r="V777" s="88">
        <f t="shared" si="152"/>
        <v>19.618419669700835</v>
      </c>
      <c r="W777" s="182">
        <f t="shared" si="153"/>
        <v>19.600000000000001</v>
      </c>
      <c r="X777" s="133">
        <f>'INFO Luz del Sur'!N725</f>
        <v>1</v>
      </c>
      <c r="Y777" s="135">
        <f t="shared" si="156"/>
        <v>19.600000000000001</v>
      </c>
    </row>
    <row r="778" spans="1:25" x14ac:dyDescent="0.25">
      <c r="A778" s="97">
        <f>'INFO Luz del Sur'!A726</f>
        <v>720</v>
      </c>
      <c r="B778" s="98" t="s">
        <v>20</v>
      </c>
      <c r="C778" s="131" t="str">
        <f>'INFO Luz del Sur'!K726</f>
        <v>Poste</v>
      </c>
      <c r="D778" s="120" t="str">
        <f>'INFO Luz del Sur'!L726</f>
        <v>Madera</v>
      </c>
      <c r="E778" s="131">
        <f>'INFO Luz del Sur'!J726</f>
        <v>18</v>
      </c>
      <c r="F778" s="131" t="str">
        <f>'INFO Luz del Sur'!H726</f>
        <v>60 KV</v>
      </c>
      <c r="G778" s="148" t="str">
        <f t="shared" si="154"/>
        <v>MT/AT</v>
      </c>
      <c r="H778" s="120" t="str">
        <f>'INFO Luz del Sur'!D726</f>
        <v>Lurin</v>
      </c>
      <c r="I778" s="120" t="str">
        <f>'INFO Luz del Sur'!C726</f>
        <v>Lima</v>
      </c>
      <c r="J778" s="120" t="str">
        <f>'INFO Luz del Sur'!B726</f>
        <v>Lima</v>
      </c>
      <c r="K778" s="120">
        <f>'INFO Luz del Sur'!E726</f>
        <v>0</v>
      </c>
      <c r="L778" s="132" t="str">
        <f>'INFO Luz del Sur'!M726</f>
        <v>TA060SIR0D1C1240R+3</v>
      </c>
      <c r="M778" s="120" t="str">
        <f>INDEX(RESUMEN!$D$17:$D$5475, MATCH(L778,RESUMEN!$C$17:$C$5475,0))</f>
        <v>Torre de anclaje, retención intermedia y terminal (15°) Tipo R2+3</v>
      </c>
      <c r="N778" s="95">
        <f>INDEX(RESUMEN!$G$17:$G$5475, MATCH(L778,RESUMEN!$C$17:$C$5475,0))</f>
        <v>15480.457667929655</v>
      </c>
      <c r="O778" s="133">
        <f t="shared" si="155"/>
        <v>0.84299999999999997</v>
      </c>
      <c r="P778" s="134">
        <f t="shared" ref="P778:P841" si="157">N778*(O778+1)</f>
        <v>28530.483481994353</v>
      </c>
      <c r="Q778" s="87">
        <v>0</v>
      </c>
      <c r="R778" s="133">
        <f t="shared" si="148"/>
        <v>0.13400000000000001</v>
      </c>
      <c r="S778" s="88">
        <f t="shared" si="149"/>
        <v>318.59039888227034</v>
      </c>
      <c r="T778" s="132">
        <f t="shared" si="150"/>
        <v>0.183</v>
      </c>
      <c r="U778" s="135">
        <f t="shared" si="151"/>
        <v>58.302042995455473</v>
      </c>
      <c r="V778" s="88">
        <f t="shared" si="152"/>
        <v>19.618419669700835</v>
      </c>
      <c r="W778" s="182">
        <f t="shared" si="153"/>
        <v>19.600000000000001</v>
      </c>
      <c r="X778" s="133">
        <f>'INFO Luz del Sur'!N726</f>
        <v>1</v>
      </c>
      <c r="Y778" s="135">
        <f t="shared" si="156"/>
        <v>19.600000000000001</v>
      </c>
    </row>
    <row r="779" spans="1:25" x14ac:dyDescent="0.25">
      <c r="A779" s="97">
        <f>'INFO Luz del Sur'!A727</f>
        <v>721</v>
      </c>
      <c r="B779" s="98" t="s">
        <v>20</v>
      </c>
      <c r="C779" s="131" t="str">
        <f>'INFO Luz del Sur'!K727</f>
        <v>Poste</v>
      </c>
      <c r="D779" s="120" t="str">
        <f>'INFO Luz del Sur'!L727</f>
        <v>Madera</v>
      </c>
      <c r="E779" s="131">
        <f>'INFO Luz del Sur'!J727</f>
        <v>18</v>
      </c>
      <c r="F779" s="131" t="str">
        <f>'INFO Luz del Sur'!H727</f>
        <v>60 KV</v>
      </c>
      <c r="G779" s="148" t="str">
        <f t="shared" si="154"/>
        <v>MT/AT</v>
      </c>
      <c r="H779" s="120" t="str">
        <f>'INFO Luz del Sur'!D727</f>
        <v>Lurin</v>
      </c>
      <c r="I779" s="120" t="str">
        <f>'INFO Luz del Sur'!C727</f>
        <v>Lima</v>
      </c>
      <c r="J779" s="120" t="str">
        <f>'INFO Luz del Sur'!B727</f>
        <v>Lima</v>
      </c>
      <c r="K779" s="120">
        <f>'INFO Luz del Sur'!E727</f>
        <v>0</v>
      </c>
      <c r="L779" s="132" t="str">
        <f>'INFO Luz del Sur'!M727</f>
        <v>TA060SIR0D1C1240R+3</v>
      </c>
      <c r="M779" s="120" t="str">
        <f>INDEX(RESUMEN!$D$17:$D$5475, MATCH(L779,RESUMEN!$C$17:$C$5475,0))</f>
        <v>Torre de anclaje, retención intermedia y terminal (15°) Tipo R2+3</v>
      </c>
      <c r="N779" s="95">
        <f>INDEX(RESUMEN!$G$17:$G$5475, MATCH(L779,RESUMEN!$C$17:$C$5475,0))</f>
        <v>15480.457667929655</v>
      </c>
      <c r="O779" s="133">
        <f t="shared" si="155"/>
        <v>0.84299999999999997</v>
      </c>
      <c r="P779" s="134">
        <f t="shared" si="157"/>
        <v>28530.483481994353</v>
      </c>
      <c r="Q779" s="87">
        <v>0</v>
      </c>
      <c r="R779" s="133">
        <f t="shared" ref="R779:R842" si="158">IF(G779="BT", ($R$2), ($R$3))</f>
        <v>0.13400000000000001</v>
      </c>
      <c r="S779" s="88">
        <f t="shared" ref="S779:S842" si="159">(P779*R779)/12</f>
        <v>318.59039888227034</v>
      </c>
      <c r="T779" s="132">
        <f t="shared" ref="T779:T842" si="160">IF(G779="BT", ($T$2), ($T$3))</f>
        <v>0.183</v>
      </c>
      <c r="U779" s="135">
        <f t="shared" ref="U779:U842" si="161">S779*T779</f>
        <v>58.302042995455473</v>
      </c>
      <c r="V779" s="88">
        <f t="shared" ref="V779:V842" si="162">(U779*(1/3)*(1+$X$2))+Q779</f>
        <v>19.618419669700835</v>
      </c>
      <c r="W779" s="182">
        <f t="shared" ref="W779:W842" si="163">ROUND(V779,1)</f>
        <v>19.600000000000001</v>
      </c>
      <c r="X779" s="133">
        <f>'INFO Luz del Sur'!N727</f>
        <v>1</v>
      </c>
      <c r="Y779" s="135">
        <f t="shared" si="156"/>
        <v>19.600000000000001</v>
      </c>
    </row>
    <row r="780" spans="1:25" x14ac:dyDescent="0.25">
      <c r="A780" s="97">
        <f>'INFO Luz del Sur'!A728</f>
        <v>722</v>
      </c>
      <c r="B780" s="98" t="s">
        <v>20</v>
      </c>
      <c r="C780" s="131" t="str">
        <f>'INFO Luz del Sur'!K728</f>
        <v>Poste</v>
      </c>
      <c r="D780" s="120" t="str">
        <f>'INFO Luz del Sur'!L728</f>
        <v>Madera</v>
      </c>
      <c r="E780" s="131">
        <f>'INFO Luz del Sur'!J728</f>
        <v>18</v>
      </c>
      <c r="F780" s="131" t="str">
        <f>'INFO Luz del Sur'!H728</f>
        <v>60 KV</v>
      </c>
      <c r="G780" s="148" t="str">
        <f t="shared" si="154"/>
        <v>MT/AT</v>
      </c>
      <c r="H780" s="120" t="str">
        <f>'INFO Luz del Sur'!D728</f>
        <v>Lurin</v>
      </c>
      <c r="I780" s="120" t="str">
        <f>'INFO Luz del Sur'!C728</f>
        <v>Lima</v>
      </c>
      <c r="J780" s="120" t="str">
        <f>'INFO Luz del Sur'!B728</f>
        <v>Lima</v>
      </c>
      <c r="K780" s="120">
        <f>'INFO Luz del Sur'!E728</f>
        <v>0</v>
      </c>
      <c r="L780" s="132" t="str">
        <f>'INFO Luz del Sur'!M728</f>
        <v>TA060SIR0D1C1240R+3</v>
      </c>
      <c r="M780" s="120" t="str">
        <f>INDEX(RESUMEN!$D$17:$D$5475, MATCH(L780,RESUMEN!$C$17:$C$5475,0))</f>
        <v>Torre de anclaje, retención intermedia y terminal (15°) Tipo R2+3</v>
      </c>
      <c r="N780" s="95">
        <f>INDEX(RESUMEN!$G$17:$G$5475, MATCH(L780,RESUMEN!$C$17:$C$5475,0))</f>
        <v>15480.457667929655</v>
      </c>
      <c r="O780" s="133">
        <f t="shared" si="155"/>
        <v>0.84299999999999997</v>
      </c>
      <c r="P780" s="134">
        <f t="shared" si="157"/>
        <v>28530.483481994353</v>
      </c>
      <c r="Q780" s="87">
        <v>0</v>
      </c>
      <c r="R780" s="133">
        <f t="shared" si="158"/>
        <v>0.13400000000000001</v>
      </c>
      <c r="S780" s="88">
        <f t="shared" si="159"/>
        <v>318.59039888227034</v>
      </c>
      <c r="T780" s="132">
        <f t="shared" si="160"/>
        <v>0.183</v>
      </c>
      <c r="U780" s="135">
        <f t="shared" si="161"/>
        <v>58.302042995455473</v>
      </c>
      <c r="V780" s="88">
        <f t="shared" si="162"/>
        <v>19.618419669700835</v>
      </c>
      <c r="W780" s="182">
        <f t="shared" si="163"/>
        <v>19.600000000000001</v>
      </c>
      <c r="X780" s="133">
        <f>'INFO Luz del Sur'!N728</f>
        <v>1</v>
      </c>
      <c r="Y780" s="135">
        <f t="shared" si="156"/>
        <v>19.600000000000001</v>
      </c>
    </row>
    <row r="781" spans="1:25" x14ac:dyDescent="0.25">
      <c r="A781" s="97">
        <f>'INFO Luz del Sur'!A729</f>
        <v>723</v>
      </c>
      <c r="B781" s="98" t="s">
        <v>20</v>
      </c>
      <c r="C781" s="131" t="str">
        <f>'INFO Luz del Sur'!K729</f>
        <v>Poste</v>
      </c>
      <c r="D781" s="120" t="str">
        <f>'INFO Luz del Sur'!L729</f>
        <v>Madera</v>
      </c>
      <c r="E781" s="131">
        <f>'INFO Luz del Sur'!J729</f>
        <v>18</v>
      </c>
      <c r="F781" s="131" t="str">
        <f>'INFO Luz del Sur'!H729</f>
        <v>60 KV</v>
      </c>
      <c r="G781" s="148" t="str">
        <f t="shared" si="154"/>
        <v>MT/AT</v>
      </c>
      <c r="H781" s="120" t="str">
        <f>'INFO Luz del Sur'!D729</f>
        <v>Lurin</v>
      </c>
      <c r="I781" s="120" t="str">
        <f>'INFO Luz del Sur'!C729</f>
        <v>Lima</v>
      </c>
      <c r="J781" s="120" t="str">
        <f>'INFO Luz del Sur'!B729</f>
        <v>Lima</v>
      </c>
      <c r="K781" s="120">
        <f>'INFO Luz del Sur'!E729</f>
        <v>0</v>
      </c>
      <c r="L781" s="132" t="str">
        <f>'INFO Luz del Sur'!M729</f>
        <v>TA060SIR0D1C1240R+3</v>
      </c>
      <c r="M781" s="120" t="str">
        <f>INDEX(RESUMEN!$D$17:$D$5475, MATCH(L781,RESUMEN!$C$17:$C$5475,0))</f>
        <v>Torre de anclaje, retención intermedia y terminal (15°) Tipo R2+3</v>
      </c>
      <c r="N781" s="95">
        <f>INDEX(RESUMEN!$G$17:$G$5475, MATCH(L781,RESUMEN!$C$17:$C$5475,0))</f>
        <v>15480.457667929655</v>
      </c>
      <c r="O781" s="133">
        <f t="shared" si="155"/>
        <v>0.84299999999999997</v>
      </c>
      <c r="P781" s="134">
        <f t="shared" si="157"/>
        <v>28530.483481994353</v>
      </c>
      <c r="Q781" s="87">
        <v>0</v>
      </c>
      <c r="R781" s="133">
        <f t="shared" si="158"/>
        <v>0.13400000000000001</v>
      </c>
      <c r="S781" s="88">
        <f t="shared" si="159"/>
        <v>318.59039888227034</v>
      </c>
      <c r="T781" s="132">
        <f t="shared" si="160"/>
        <v>0.183</v>
      </c>
      <c r="U781" s="135">
        <f t="shared" si="161"/>
        <v>58.302042995455473</v>
      </c>
      <c r="V781" s="88">
        <f t="shared" si="162"/>
        <v>19.618419669700835</v>
      </c>
      <c r="W781" s="182">
        <f t="shared" si="163"/>
        <v>19.600000000000001</v>
      </c>
      <c r="X781" s="133">
        <f>'INFO Luz del Sur'!N729</f>
        <v>1</v>
      </c>
      <c r="Y781" s="135">
        <f t="shared" si="156"/>
        <v>19.600000000000001</v>
      </c>
    </row>
    <row r="782" spans="1:25" x14ac:dyDescent="0.25">
      <c r="A782" s="97">
        <f>'INFO Luz del Sur'!A730</f>
        <v>724</v>
      </c>
      <c r="B782" s="98" t="s">
        <v>20</v>
      </c>
      <c r="C782" s="131" t="str">
        <f>'INFO Luz del Sur'!K730</f>
        <v>Poste</v>
      </c>
      <c r="D782" s="120" t="str">
        <f>'INFO Luz del Sur'!L730</f>
        <v>Madera</v>
      </c>
      <c r="E782" s="131">
        <f>'INFO Luz del Sur'!J730</f>
        <v>18</v>
      </c>
      <c r="F782" s="131" t="str">
        <f>'INFO Luz del Sur'!H730</f>
        <v>60 KV</v>
      </c>
      <c r="G782" s="148" t="str">
        <f t="shared" si="154"/>
        <v>MT/AT</v>
      </c>
      <c r="H782" s="120" t="str">
        <f>'INFO Luz del Sur'!D730</f>
        <v>Lurin</v>
      </c>
      <c r="I782" s="120" t="str">
        <f>'INFO Luz del Sur'!C730</f>
        <v>Lima</v>
      </c>
      <c r="J782" s="120" t="str">
        <f>'INFO Luz del Sur'!B730</f>
        <v>Lima</v>
      </c>
      <c r="K782" s="120">
        <f>'INFO Luz del Sur'!E730</f>
        <v>0</v>
      </c>
      <c r="L782" s="132" t="str">
        <f>'INFO Luz del Sur'!M730</f>
        <v>TA060SIR0D1C1240R+3</v>
      </c>
      <c r="M782" s="120" t="str">
        <f>INDEX(RESUMEN!$D$17:$D$5475, MATCH(L782,RESUMEN!$C$17:$C$5475,0))</f>
        <v>Torre de anclaje, retención intermedia y terminal (15°) Tipo R2+3</v>
      </c>
      <c r="N782" s="95">
        <f>INDEX(RESUMEN!$G$17:$G$5475, MATCH(L782,RESUMEN!$C$17:$C$5475,0))</f>
        <v>15480.457667929655</v>
      </c>
      <c r="O782" s="133">
        <f t="shared" si="155"/>
        <v>0.84299999999999997</v>
      </c>
      <c r="P782" s="134">
        <f t="shared" si="157"/>
        <v>28530.483481994353</v>
      </c>
      <c r="Q782" s="87">
        <v>0</v>
      </c>
      <c r="R782" s="133">
        <f t="shared" si="158"/>
        <v>0.13400000000000001</v>
      </c>
      <c r="S782" s="88">
        <f t="shared" si="159"/>
        <v>318.59039888227034</v>
      </c>
      <c r="T782" s="132">
        <f t="shared" si="160"/>
        <v>0.183</v>
      </c>
      <c r="U782" s="135">
        <f t="shared" si="161"/>
        <v>58.302042995455473</v>
      </c>
      <c r="V782" s="88">
        <f t="shared" si="162"/>
        <v>19.618419669700835</v>
      </c>
      <c r="W782" s="182">
        <f t="shared" si="163"/>
        <v>19.600000000000001</v>
      </c>
      <c r="X782" s="133">
        <f>'INFO Luz del Sur'!N730</f>
        <v>1</v>
      </c>
      <c r="Y782" s="135">
        <f t="shared" si="156"/>
        <v>19.600000000000001</v>
      </c>
    </row>
    <row r="783" spans="1:25" x14ac:dyDescent="0.25">
      <c r="A783" s="97">
        <f>'INFO Luz del Sur'!A731</f>
        <v>725</v>
      </c>
      <c r="B783" s="98" t="s">
        <v>20</v>
      </c>
      <c r="C783" s="131" t="str">
        <f>'INFO Luz del Sur'!K731</f>
        <v>Poste</v>
      </c>
      <c r="D783" s="120" t="str">
        <f>'INFO Luz del Sur'!L731</f>
        <v>Madera</v>
      </c>
      <c r="E783" s="131">
        <f>'INFO Luz del Sur'!J731</f>
        <v>18</v>
      </c>
      <c r="F783" s="131" t="str">
        <f>'INFO Luz del Sur'!H731</f>
        <v>60 KV</v>
      </c>
      <c r="G783" s="148" t="str">
        <f t="shared" si="154"/>
        <v>MT/AT</v>
      </c>
      <c r="H783" s="120" t="str">
        <f>'INFO Luz del Sur'!D731</f>
        <v>Lurin</v>
      </c>
      <c r="I783" s="120" t="str">
        <f>'INFO Luz del Sur'!C731</f>
        <v>Lima</v>
      </c>
      <c r="J783" s="120" t="str">
        <f>'INFO Luz del Sur'!B731</f>
        <v>Lima</v>
      </c>
      <c r="K783" s="120">
        <f>'INFO Luz del Sur'!E731</f>
        <v>0</v>
      </c>
      <c r="L783" s="132" t="str">
        <f>'INFO Luz del Sur'!M731</f>
        <v>TA060SIR0D1C1240R+3</v>
      </c>
      <c r="M783" s="120" t="str">
        <f>INDEX(RESUMEN!$D$17:$D$5475, MATCH(L783,RESUMEN!$C$17:$C$5475,0))</f>
        <v>Torre de anclaje, retención intermedia y terminal (15°) Tipo R2+3</v>
      </c>
      <c r="N783" s="95">
        <f>INDEX(RESUMEN!$G$17:$G$5475, MATCH(L783,RESUMEN!$C$17:$C$5475,0))</f>
        <v>15480.457667929655</v>
      </c>
      <c r="O783" s="133">
        <f t="shared" si="155"/>
        <v>0.84299999999999997</v>
      </c>
      <c r="P783" s="134">
        <f t="shared" si="157"/>
        <v>28530.483481994353</v>
      </c>
      <c r="Q783" s="87">
        <v>0</v>
      </c>
      <c r="R783" s="133">
        <f t="shared" si="158"/>
        <v>0.13400000000000001</v>
      </c>
      <c r="S783" s="88">
        <f t="shared" si="159"/>
        <v>318.59039888227034</v>
      </c>
      <c r="T783" s="132">
        <f t="shared" si="160"/>
        <v>0.183</v>
      </c>
      <c r="U783" s="135">
        <f t="shared" si="161"/>
        <v>58.302042995455473</v>
      </c>
      <c r="V783" s="88">
        <f t="shared" si="162"/>
        <v>19.618419669700835</v>
      </c>
      <c r="W783" s="182">
        <f t="shared" si="163"/>
        <v>19.600000000000001</v>
      </c>
      <c r="X783" s="133">
        <f>'INFO Luz del Sur'!N731</f>
        <v>1</v>
      </c>
      <c r="Y783" s="135">
        <f t="shared" si="156"/>
        <v>19.600000000000001</v>
      </c>
    </row>
    <row r="784" spans="1:25" x14ac:dyDescent="0.25">
      <c r="A784" s="97">
        <f>'INFO Luz del Sur'!A732</f>
        <v>726</v>
      </c>
      <c r="B784" s="98" t="s">
        <v>20</v>
      </c>
      <c r="C784" s="131" t="str">
        <f>'INFO Luz del Sur'!K732</f>
        <v>Poste</v>
      </c>
      <c r="D784" s="120" t="str">
        <f>'INFO Luz del Sur'!L732</f>
        <v>Madera</v>
      </c>
      <c r="E784" s="131">
        <f>'INFO Luz del Sur'!J732</f>
        <v>18</v>
      </c>
      <c r="F784" s="131" t="str">
        <f>'INFO Luz del Sur'!H732</f>
        <v>60 KV</v>
      </c>
      <c r="G784" s="148" t="str">
        <f t="shared" si="154"/>
        <v>MT/AT</v>
      </c>
      <c r="H784" s="120" t="str">
        <f>'INFO Luz del Sur'!D732</f>
        <v>Lurin</v>
      </c>
      <c r="I784" s="120" t="str">
        <f>'INFO Luz del Sur'!C732</f>
        <v>Lima</v>
      </c>
      <c r="J784" s="120" t="str">
        <f>'INFO Luz del Sur'!B732</f>
        <v>Lima</v>
      </c>
      <c r="K784" s="120">
        <f>'INFO Luz del Sur'!E732</f>
        <v>0</v>
      </c>
      <c r="L784" s="132" t="str">
        <f>'INFO Luz del Sur'!M732</f>
        <v>TA060SIR0D1C1240R+3</v>
      </c>
      <c r="M784" s="120" t="str">
        <f>INDEX(RESUMEN!$D$17:$D$5475, MATCH(L784,RESUMEN!$C$17:$C$5475,0))</f>
        <v>Torre de anclaje, retención intermedia y terminal (15°) Tipo R2+3</v>
      </c>
      <c r="N784" s="95">
        <f>INDEX(RESUMEN!$G$17:$G$5475, MATCH(L784,RESUMEN!$C$17:$C$5475,0))</f>
        <v>15480.457667929655</v>
      </c>
      <c r="O784" s="133">
        <f t="shared" si="155"/>
        <v>0.84299999999999997</v>
      </c>
      <c r="P784" s="134">
        <f t="shared" si="157"/>
        <v>28530.483481994353</v>
      </c>
      <c r="Q784" s="87">
        <v>0</v>
      </c>
      <c r="R784" s="133">
        <f t="shared" si="158"/>
        <v>0.13400000000000001</v>
      </c>
      <c r="S784" s="88">
        <f t="shared" si="159"/>
        <v>318.59039888227034</v>
      </c>
      <c r="T784" s="132">
        <f t="shared" si="160"/>
        <v>0.183</v>
      </c>
      <c r="U784" s="135">
        <f t="shared" si="161"/>
        <v>58.302042995455473</v>
      </c>
      <c r="V784" s="88">
        <f t="shared" si="162"/>
        <v>19.618419669700835</v>
      </c>
      <c r="W784" s="182">
        <f t="shared" si="163"/>
        <v>19.600000000000001</v>
      </c>
      <c r="X784" s="133">
        <f>'INFO Luz del Sur'!N732</f>
        <v>1</v>
      </c>
      <c r="Y784" s="135">
        <f t="shared" si="156"/>
        <v>19.600000000000001</v>
      </c>
    </row>
    <row r="785" spans="1:25" x14ac:dyDescent="0.25">
      <c r="A785" s="97">
        <f>'INFO Luz del Sur'!A733</f>
        <v>727</v>
      </c>
      <c r="B785" s="98" t="s">
        <v>20</v>
      </c>
      <c r="C785" s="131" t="str">
        <f>'INFO Luz del Sur'!K733</f>
        <v>Poste</v>
      </c>
      <c r="D785" s="120" t="str">
        <f>'INFO Luz del Sur'!L733</f>
        <v>Madera</v>
      </c>
      <c r="E785" s="131">
        <f>'INFO Luz del Sur'!J733</f>
        <v>18</v>
      </c>
      <c r="F785" s="131" t="str">
        <f>'INFO Luz del Sur'!H733</f>
        <v>60 KV</v>
      </c>
      <c r="G785" s="148" t="str">
        <f t="shared" si="154"/>
        <v>MT/AT</v>
      </c>
      <c r="H785" s="120" t="str">
        <f>'INFO Luz del Sur'!D733</f>
        <v>Lurin</v>
      </c>
      <c r="I785" s="120" t="str">
        <f>'INFO Luz del Sur'!C733</f>
        <v>Lima</v>
      </c>
      <c r="J785" s="120" t="str">
        <f>'INFO Luz del Sur'!B733</f>
        <v>Lima</v>
      </c>
      <c r="K785" s="120">
        <f>'INFO Luz del Sur'!E733</f>
        <v>0</v>
      </c>
      <c r="L785" s="132" t="str">
        <f>'INFO Luz del Sur'!M733</f>
        <v>TA060SIR0D1C1240R+3</v>
      </c>
      <c r="M785" s="120" t="str">
        <f>INDEX(RESUMEN!$D$17:$D$5475, MATCH(L785,RESUMEN!$C$17:$C$5475,0))</f>
        <v>Torre de anclaje, retención intermedia y terminal (15°) Tipo R2+3</v>
      </c>
      <c r="N785" s="95">
        <f>INDEX(RESUMEN!$G$17:$G$5475, MATCH(L785,RESUMEN!$C$17:$C$5475,0))</f>
        <v>15480.457667929655</v>
      </c>
      <c r="O785" s="133">
        <f t="shared" si="155"/>
        <v>0.84299999999999997</v>
      </c>
      <c r="P785" s="134">
        <f t="shared" si="157"/>
        <v>28530.483481994353</v>
      </c>
      <c r="Q785" s="87">
        <v>0</v>
      </c>
      <c r="R785" s="133">
        <f t="shared" si="158"/>
        <v>0.13400000000000001</v>
      </c>
      <c r="S785" s="88">
        <f t="shared" si="159"/>
        <v>318.59039888227034</v>
      </c>
      <c r="T785" s="132">
        <f t="shared" si="160"/>
        <v>0.183</v>
      </c>
      <c r="U785" s="135">
        <f t="shared" si="161"/>
        <v>58.302042995455473</v>
      </c>
      <c r="V785" s="88">
        <f t="shared" si="162"/>
        <v>19.618419669700835</v>
      </c>
      <c r="W785" s="182">
        <f t="shared" si="163"/>
        <v>19.600000000000001</v>
      </c>
      <c r="X785" s="133">
        <f>'INFO Luz del Sur'!N733</f>
        <v>1</v>
      </c>
      <c r="Y785" s="135">
        <f t="shared" si="156"/>
        <v>19.600000000000001</v>
      </c>
    </row>
    <row r="786" spans="1:25" x14ac:dyDescent="0.25">
      <c r="A786" s="97">
        <f>'INFO Luz del Sur'!A734</f>
        <v>728</v>
      </c>
      <c r="B786" s="98" t="s">
        <v>20</v>
      </c>
      <c r="C786" s="131" t="str">
        <f>'INFO Luz del Sur'!K734</f>
        <v>Poste</v>
      </c>
      <c r="D786" s="120" t="str">
        <f>'INFO Luz del Sur'!L734</f>
        <v>Madera</v>
      </c>
      <c r="E786" s="131">
        <f>'INFO Luz del Sur'!J734</f>
        <v>18</v>
      </c>
      <c r="F786" s="131" t="str">
        <f>'INFO Luz del Sur'!H734</f>
        <v>60 KV</v>
      </c>
      <c r="G786" s="148" t="str">
        <f t="shared" si="154"/>
        <v>MT/AT</v>
      </c>
      <c r="H786" s="120" t="str">
        <f>'INFO Luz del Sur'!D734</f>
        <v>Lurin</v>
      </c>
      <c r="I786" s="120" t="str">
        <f>'INFO Luz del Sur'!C734</f>
        <v>Lima</v>
      </c>
      <c r="J786" s="120" t="str">
        <f>'INFO Luz del Sur'!B734</f>
        <v>Lima</v>
      </c>
      <c r="K786" s="120">
        <f>'INFO Luz del Sur'!E734</f>
        <v>0</v>
      </c>
      <c r="L786" s="132" t="str">
        <f>'INFO Luz del Sur'!M734</f>
        <v>TA060SIR0D1C1240R+3</v>
      </c>
      <c r="M786" s="120" t="str">
        <f>INDEX(RESUMEN!$D$17:$D$5475, MATCH(L786,RESUMEN!$C$17:$C$5475,0))</f>
        <v>Torre de anclaje, retención intermedia y terminal (15°) Tipo R2+3</v>
      </c>
      <c r="N786" s="95">
        <f>INDEX(RESUMEN!$G$17:$G$5475, MATCH(L786,RESUMEN!$C$17:$C$5475,0))</f>
        <v>15480.457667929655</v>
      </c>
      <c r="O786" s="133">
        <f t="shared" si="155"/>
        <v>0.84299999999999997</v>
      </c>
      <c r="P786" s="134">
        <f t="shared" si="157"/>
        <v>28530.483481994353</v>
      </c>
      <c r="Q786" s="87">
        <v>0</v>
      </c>
      <c r="R786" s="133">
        <f t="shared" si="158"/>
        <v>0.13400000000000001</v>
      </c>
      <c r="S786" s="88">
        <f t="shared" si="159"/>
        <v>318.59039888227034</v>
      </c>
      <c r="T786" s="132">
        <f t="shared" si="160"/>
        <v>0.183</v>
      </c>
      <c r="U786" s="135">
        <f t="shared" si="161"/>
        <v>58.302042995455473</v>
      </c>
      <c r="V786" s="88">
        <f t="shared" si="162"/>
        <v>19.618419669700835</v>
      </c>
      <c r="W786" s="182">
        <f t="shared" si="163"/>
        <v>19.600000000000001</v>
      </c>
      <c r="X786" s="133">
        <f>'INFO Luz del Sur'!N734</f>
        <v>1</v>
      </c>
      <c r="Y786" s="135">
        <f t="shared" si="156"/>
        <v>19.600000000000001</v>
      </c>
    </row>
    <row r="787" spans="1:25" x14ac:dyDescent="0.25">
      <c r="A787" s="97">
        <f>'INFO Luz del Sur'!A735</f>
        <v>729</v>
      </c>
      <c r="B787" s="98" t="s">
        <v>20</v>
      </c>
      <c r="C787" s="131" t="str">
        <f>'INFO Luz del Sur'!K735</f>
        <v>Poste</v>
      </c>
      <c r="D787" s="120" t="str">
        <f>'INFO Luz del Sur'!L735</f>
        <v>Madera</v>
      </c>
      <c r="E787" s="131">
        <f>'INFO Luz del Sur'!J735</f>
        <v>18</v>
      </c>
      <c r="F787" s="131" t="str">
        <f>'INFO Luz del Sur'!H735</f>
        <v>60 KV</v>
      </c>
      <c r="G787" s="148" t="str">
        <f t="shared" si="154"/>
        <v>MT/AT</v>
      </c>
      <c r="H787" s="120" t="str">
        <f>'INFO Luz del Sur'!D735</f>
        <v>Lurin</v>
      </c>
      <c r="I787" s="120" t="str">
        <f>'INFO Luz del Sur'!C735</f>
        <v>Lima</v>
      </c>
      <c r="J787" s="120" t="str">
        <f>'INFO Luz del Sur'!B735</f>
        <v>Lima</v>
      </c>
      <c r="K787" s="120">
        <f>'INFO Luz del Sur'!E735</f>
        <v>0</v>
      </c>
      <c r="L787" s="132" t="str">
        <f>'INFO Luz del Sur'!M735</f>
        <v>TA060SIR0D1C1240R+3</v>
      </c>
      <c r="M787" s="120" t="str">
        <f>INDEX(RESUMEN!$D$17:$D$5475, MATCH(L787,RESUMEN!$C$17:$C$5475,0))</f>
        <v>Torre de anclaje, retención intermedia y terminal (15°) Tipo R2+3</v>
      </c>
      <c r="N787" s="95">
        <f>INDEX(RESUMEN!$G$17:$G$5475, MATCH(L787,RESUMEN!$C$17:$C$5475,0))</f>
        <v>15480.457667929655</v>
      </c>
      <c r="O787" s="133">
        <f t="shared" si="155"/>
        <v>0.84299999999999997</v>
      </c>
      <c r="P787" s="134">
        <f t="shared" si="157"/>
        <v>28530.483481994353</v>
      </c>
      <c r="Q787" s="87">
        <v>0</v>
      </c>
      <c r="R787" s="133">
        <f t="shared" si="158"/>
        <v>0.13400000000000001</v>
      </c>
      <c r="S787" s="88">
        <f t="shared" si="159"/>
        <v>318.59039888227034</v>
      </c>
      <c r="T787" s="132">
        <f t="shared" si="160"/>
        <v>0.183</v>
      </c>
      <c r="U787" s="135">
        <f t="shared" si="161"/>
        <v>58.302042995455473</v>
      </c>
      <c r="V787" s="88">
        <f t="shared" si="162"/>
        <v>19.618419669700835</v>
      </c>
      <c r="W787" s="182">
        <f t="shared" si="163"/>
        <v>19.600000000000001</v>
      </c>
      <c r="X787" s="133">
        <f>'INFO Luz del Sur'!N735</f>
        <v>1</v>
      </c>
      <c r="Y787" s="135">
        <f t="shared" si="156"/>
        <v>19.600000000000001</v>
      </c>
    </row>
    <row r="788" spans="1:25" x14ac:dyDescent="0.25">
      <c r="A788" s="97">
        <f>'INFO Luz del Sur'!A736</f>
        <v>730</v>
      </c>
      <c r="B788" s="98" t="s">
        <v>20</v>
      </c>
      <c r="C788" s="131" t="str">
        <f>'INFO Luz del Sur'!K736</f>
        <v>Poste</v>
      </c>
      <c r="D788" s="120" t="str">
        <f>'INFO Luz del Sur'!L736</f>
        <v>Madera</v>
      </c>
      <c r="E788" s="131">
        <f>'INFO Luz del Sur'!J736</f>
        <v>18</v>
      </c>
      <c r="F788" s="131" t="str">
        <f>'INFO Luz del Sur'!H736</f>
        <v>60 KV</v>
      </c>
      <c r="G788" s="148" t="str">
        <f t="shared" si="154"/>
        <v>MT/AT</v>
      </c>
      <c r="H788" s="120" t="str">
        <f>'INFO Luz del Sur'!D736</f>
        <v>Lurin</v>
      </c>
      <c r="I788" s="120" t="str">
        <f>'INFO Luz del Sur'!C736</f>
        <v>Lima</v>
      </c>
      <c r="J788" s="120" t="str">
        <f>'INFO Luz del Sur'!B736</f>
        <v>Lima</v>
      </c>
      <c r="K788" s="120">
        <f>'INFO Luz del Sur'!E736</f>
        <v>0</v>
      </c>
      <c r="L788" s="132" t="str">
        <f>'INFO Luz del Sur'!M736</f>
        <v>TA060SIR0D1C1240R+3</v>
      </c>
      <c r="M788" s="120" t="str">
        <f>INDEX(RESUMEN!$D$17:$D$5475, MATCH(L788,RESUMEN!$C$17:$C$5475,0))</f>
        <v>Torre de anclaje, retención intermedia y terminal (15°) Tipo R2+3</v>
      </c>
      <c r="N788" s="95">
        <f>INDEX(RESUMEN!$G$17:$G$5475, MATCH(L788,RESUMEN!$C$17:$C$5475,0))</f>
        <v>15480.457667929655</v>
      </c>
      <c r="O788" s="133">
        <f t="shared" si="155"/>
        <v>0.84299999999999997</v>
      </c>
      <c r="P788" s="134">
        <f t="shared" si="157"/>
        <v>28530.483481994353</v>
      </c>
      <c r="Q788" s="87">
        <v>0</v>
      </c>
      <c r="R788" s="133">
        <f t="shared" si="158"/>
        <v>0.13400000000000001</v>
      </c>
      <c r="S788" s="88">
        <f t="shared" si="159"/>
        <v>318.59039888227034</v>
      </c>
      <c r="T788" s="132">
        <f t="shared" si="160"/>
        <v>0.183</v>
      </c>
      <c r="U788" s="135">
        <f t="shared" si="161"/>
        <v>58.302042995455473</v>
      </c>
      <c r="V788" s="88">
        <f t="shared" si="162"/>
        <v>19.618419669700835</v>
      </c>
      <c r="W788" s="182">
        <f t="shared" si="163"/>
        <v>19.600000000000001</v>
      </c>
      <c r="X788" s="133">
        <f>'INFO Luz del Sur'!N736</f>
        <v>1</v>
      </c>
      <c r="Y788" s="135">
        <f t="shared" si="156"/>
        <v>19.600000000000001</v>
      </c>
    </row>
    <row r="789" spans="1:25" x14ac:dyDescent="0.25">
      <c r="A789" s="97">
        <f>'INFO Luz del Sur'!A737</f>
        <v>731</v>
      </c>
      <c r="B789" s="98" t="s">
        <v>20</v>
      </c>
      <c r="C789" s="131" t="str">
        <f>'INFO Luz del Sur'!K737</f>
        <v>Poste</v>
      </c>
      <c r="D789" s="120" t="str">
        <f>'INFO Luz del Sur'!L737</f>
        <v>Madera</v>
      </c>
      <c r="E789" s="131">
        <f>'INFO Luz del Sur'!J737</f>
        <v>18</v>
      </c>
      <c r="F789" s="131" t="str">
        <f>'INFO Luz del Sur'!H737</f>
        <v>60 KV</v>
      </c>
      <c r="G789" s="148" t="str">
        <f t="shared" si="154"/>
        <v>MT/AT</v>
      </c>
      <c r="H789" s="120" t="str">
        <f>'INFO Luz del Sur'!D737</f>
        <v>Lurin</v>
      </c>
      <c r="I789" s="120" t="str">
        <f>'INFO Luz del Sur'!C737</f>
        <v>Lima</v>
      </c>
      <c r="J789" s="120" t="str">
        <f>'INFO Luz del Sur'!B737</f>
        <v>Lima</v>
      </c>
      <c r="K789" s="120">
        <f>'INFO Luz del Sur'!E737</f>
        <v>0</v>
      </c>
      <c r="L789" s="132" t="str">
        <f>'INFO Luz del Sur'!M737</f>
        <v>TA060SIR0D1C1240R+3</v>
      </c>
      <c r="M789" s="120" t="str">
        <f>INDEX(RESUMEN!$D$17:$D$5475, MATCH(L789,RESUMEN!$C$17:$C$5475,0))</f>
        <v>Torre de anclaje, retención intermedia y terminal (15°) Tipo R2+3</v>
      </c>
      <c r="N789" s="95">
        <f>INDEX(RESUMEN!$G$17:$G$5475, MATCH(L789,RESUMEN!$C$17:$C$5475,0))</f>
        <v>15480.457667929655</v>
      </c>
      <c r="O789" s="133">
        <f t="shared" si="155"/>
        <v>0.84299999999999997</v>
      </c>
      <c r="P789" s="134">
        <f t="shared" si="157"/>
        <v>28530.483481994353</v>
      </c>
      <c r="Q789" s="87">
        <v>0</v>
      </c>
      <c r="R789" s="133">
        <f t="shared" si="158"/>
        <v>0.13400000000000001</v>
      </c>
      <c r="S789" s="88">
        <f t="shared" si="159"/>
        <v>318.59039888227034</v>
      </c>
      <c r="T789" s="132">
        <f t="shared" si="160"/>
        <v>0.183</v>
      </c>
      <c r="U789" s="135">
        <f t="shared" si="161"/>
        <v>58.302042995455473</v>
      </c>
      <c r="V789" s="88">
        <f t="shared" si="162"/>
        <v>19.618419669700835</v>
      </c>
      <c r="W789" s="182">
        <f t="shared" si="163"/>
        <v>19.600000000000001</v>
      </c>
      <c r="X789" s="133">
        <f>'INFO Luz del Sur'!N737</f>
        <v>1</v>
      </c>
      <c r="Y789" s="135">
        <f t="shared" si="156"/>
        <v>19.600000000000001</v>
      </c>
    </row>
    <row r="790" spans="1:25" x14ac:dyDescent="0.25">
      <c r="A790" s="97">
        <f>'INFO Luz del Sur'!A738</f>
        <v>732</v>
      </c>
      <c r="B790" s="98" t="s">
        <v>20</v>
      </c>
      <c r="C790" s="131" t="str">
        <f>'INFO Luz del Sur'!K738</f>
        <v>Poste</v>
      </c>
      <c r="D790" s="120" t="str">
        <f>'INFO Luz del Sur'!L738</f>
        <v>Madera</v>
      </c>
      <c r="E790" s="131">
        <f>'INFO Luz del Sur'!J738</f>
        <v>18</v>
      </c>
      <c r="F790" s="131" t="str">
        <f>'INFO Luz del Sur'!H738</f>
        <v>60 KV</v>
      </c>
      <c r="G790" s="148" t="str">
        <f t="shared" si="154"/>
        <v>MT/AT</v>
      </c>
      <c r="H790" s="120" t="str">
        <f>'INFO Luz del Sur'!D738</f>
        <v>Lurin</v>
      </c>
      <c r="I790" s="120" t="str">
        <f>'INFO Luz del Sur'!C738</f>
        <v>Lima</v>
      </c>
      <c r="J790" s="120" t="str">
        <f>'INFO Luz del Sur'!B738</f>
        <v>Lima</v>
      </c>
      <c r="K790" s="120">
        <f>'INFO Luz del Sur'!E738</f>
        <v>0</v>
      </c>
      <c r="L790" s="132" t="str">
        <f>'INFO Luz del Sur'!M738</f>
        <v>TA060SIR0D1C1240R+3</v>
      </c>
      <c r="M790" s="120" t="str">
        <f>INDEX(RESUMEN!$D$17:$D$5475, MATCH(L790,RESUMEN!$C$17:$C$5475,0))</f>
        <v>Torre de anclaje, retención intermedia y terminal (15°) Tipo R2+3</v>
      </c>
      <c r="N790" s="95">
        <f>INDEX(RESUMEN!$G$17:$G$5475, MATCH(L790,RESUMEN!$C$17:$C$5475,0))</f>
        <v>15480.457667929655</v>
      </c>
      <c r="O790" s="133">
        <f t="shared" si="155"/>
        <v>0.84299999999999997</v>
      </c>
      <c r="P790" s="134">
        <f t="shared" si="157"/>
        <v>28530.483481994353</v>
      </c>
      <c r="Q790" s="87">
        <v>0</v>
      </c>
      <c r="R790" s="133">
        <f t="shared" si="158"/>
        <v>0.13400000000000001</v>
      </c>
      <c r="S790" s="88">
        <f t="shared" si="159"/>
        <v>318.59039888227034</v>
      </c>
      <c r="T790" s="132">
        <f t="shared" si="160"/>
        <v>0.183</v>
      </c>
      <c r="U790" s="135">
        <f t="shared" si="161"/>
        <v>58.302042995455473</v>
      </c>
      <c r="V790" s="88">
        <f t="shared" si="162"/>
        <v>19.618419669700835</v>
      </c>
      <c r="W790" s="182">
        <f t="shared" si="163"/>
        <v>19.600000000000001</v>
      </c>
      <c r="X790" s="133">
        <f>'INFO Luz del Sur'!N738</f>
        <v>1</v>
      </c>
      <c r="Y790" s="135">
        <f t="shared" si="156"/>
        <v>19.600000000000001</v>
      </c>
    </row>
    <row r="791" spans="1:25" x14ac:dyDescent="0.25">
      <c r="A791" s="97">
        <f>'INFO Luz del Sur'!A739</f>
        <v>733</v>
      </c>
      <c r="B791" s="98" t="s">
        <v>20</v>
      </c>
      <c r="C791" s="131" t="str">
        <f>'INFO Luz del Sur'!K739</f>
        <v>Poste</v>
      </c>
      <c r="D791" s="120" t="str">
        <f>'INFO Luz del Sur'!L739</f>
        <v>Madera</v>
      </c>
      <c r="E791" s="131">
        <f>'INFO Luz del Sur'!J739</f>
        <v>18</v>
      </c>
      <c r="F791" s="131" t="str">
        <f>'INFO Luz del Sur'!H739</f>
        <v>60 KV</v>
      </c>
      <c r="G791" s="148" t="str">
        <f t="shared" si="154"/>
        <v>MT/AT</v>
      </c>
      <c r="H791" s="120" t="str">
        <f>'INFO Luz del Sur'!D739</f>
        <v>Lurin</v>
      </c>
      <c r="I791" s="120" t="str">
        <f>'INFO Luz del Sur'!C739</f>
        <v>Lima</v>
      </c>
      <c r="J791" s="120" t="str">
        <f>'INFO Luz del Sur'!B739</f>
        <v>Lima</v>
      </c>
      <c r="K791" s="120">
        <f>'INFO Luz del Sur'!E739</f>
        <v>0</v>
      </c>
      <c r="L791" s="132" t="str">
        <f>'INFO Luz del Sur'!M739</f>
        <v>TA060SIR0D1C1240R+3</v>
      </c>
      <c r="M791" s="120" t="str">
        <f>INDEX(RESUMEN!$D$17:$D$5475, MATCH(L791,RESUMEN!$C$17:$C$5475,0))</f>
        <v>Torre de anclaje, retención intermedia y terminal (15°) Tipo R2+3</v>
      </c>
      <c r="N791" s="95">
        <f>INDEX(RESUMEN!$G$17:$G$5475, MATCH(L791,RESUMEN!$C$17:$C$5475,0))</f>
        <v>15480.457667929655</v>
      </c>
      <c r="O791" s="133">
        <f t="shared" si="155"/>
        <v>0.84299999999999997</v>
      </c>
      <c r="P791" s="134">
        <f t="shared" si="157"/>
        <v>28530.483481994353</v>
      </c>
      <c r="Q791" s="87">
        <v>0</v>
      </c>
      <c r="R791" s="133">
        <f t="shared" si="158"/>
        <v>0.13400000000000001</v>
      </c>
      <c r="S791" s="88">
        <f t="shared" si="159"/>
        <v>318.59039888227034</v>
      </c>
      <c r="T791" s="132">
        <f t="shared" si="160"/>
        <v>0.183</v>
      </c>
      <c r="U791" s="135">
        <f t="shared" si="161"/>
        <v>58.302042995455473</v>
      </c>
      <c r="V791" s="88">
        <f t="shared" si="162"/>
        <v>19.618419669700835</v>
      </c>
      <c r="W791" s="182">
        <f t="shared" si="163"/>
        <v>19.600000000000001</v>
      </c>
      <c r="X791" s="133">
        <f>'INFO Luz del Sur'!N739</f>
        <v>1</v>
      </c>
      <c r="Y791" s="135">
        <f t="shared" si="156"/>
        <v>19.600000000000001</v>
      </c>
    </row>
    <row r="792" spans="1:25" x14ac:dyDescent="0.25">
      <c r="A792" s="97">
        <f>'INFO Luz del Sur'!A740</f>
        <v>734</v>
      </c>
      <c r="B792" s="98" t="s">
        <v>20</v>
      </c>
      <c r="C792" s="131" t="str">
        <f>'INFO Luz del Sur'!K740</f>
        <v>Torre</v>
      </c>
      <c r="D792" s="120" t="str">
        <f>'INFO Luz del Sur'!L740</f>
        <v>Metálico</v>
      </c>
      <c r="E792" s="131">
        <f>'INFO Luz del Sur'!J740</f>
        <v>25</v>
      </c>
      <c r="F792" s="131" t="str">
        <f>'INFO Luz del Sur'!H740</f>
        <v>60 KV</v>
      </c>
      <c r="G792" s="148" t="str">
        <f t="shared" si="154"/>
        <v>MT/AT</v>
      </c>
      <c r="H792" s="120" t="str">
        <f>'INFO Luz del Sur'!D740</f>
        <v>Lurin</v>
      </c>
      <c r="I792" s="120" t="str">
        <f>'INFO Luz del Sur'!C740</f>
        <v>Lima</v>
      </c>
      <c r="J792" s="120" t="str">
        <f>'INFO Luz del Sur'!B740</f>
        <v>Lima</v>
      </c>
      <c r="K792" s="120">
        <f>'INFO Luz del Sur'!E740</f>
        <v>0</v>
      </c>
      <c r="L792" s="132" t="str">
        <f>'INFO Luz del Sur'!M740</f>
        <v>TA060SIR0D1C1240R+3</v>
      </c>
      <c r="M792" s="120" t="str">
        <f>INDEX(RESUMEN!$D$17:$D$5475, MATCH(L792,RESUMEN!$C$17:$C$5475,0))</f>
        <v>Torre de anclaje, retención intermedia y terminal (15°) Tipo R2+3</v>
      </c>
      <c r="N792" s="95">
        <f>INDEX(RESUMEN!$G$17:$G$5475, MATCH(L792,RESUMEN!$C$17:$C$5475,0))</f>
        <v>15480.457667929655</v>
      </c>
      <c r="O792" s="133">
        <f t="shared" si="155"/>
        <v>0.84299999999999997</v>
      </c>
      <c r="P792" s="134">
        <f t="shared" si="157"/>
        <v>28530.483481994353</v>
      </c>
      <c r="Q792" s="87">
        <v>0</v>
      </c>
      <c r="R792" s="133">
        <f t="shared" si="158"/>
        <v>0.13400000000000001</v>
      </c>
      <c r="S792" s="88">
        <f t="shared" si="159"/>
        <v>318.59039888227034</v>
      </c>
      <c r="T792" s="132">
        <f t="shared" si="160"/>
        <v>0.183</v>
      </c>
      <c r="U792" s="135">
        <f t="shared" si="161"/>
        <v>58.302042995455473</v>
      </c>
      <c r="V792" s="88">
        <f t="shared" si="162"/>
        <v>19.618419669700835</v>
      </c>
      <c r="W792" s="182">
        <f t="shared" si="163"/>
        <v>19.600000000000001</v>
      </c>
      <c r="X792" s="133">
        <f>'INFO Luz del Sur'!N740</f>
        <v>1</v>
      </c>
      <c r="Y792" s="135">
        <f t="shared" si="156"/>
        <v>19.600000000000001</v>
      </c>
    </row>
    <row r="793" spans="1:25" x14ac:dyDescent="0.25">
      <c r="A793" s="97">
        <f>'INFO Luz del Sur'!A741</f>
        <v>735</v>
      </c>
      <c r="B793" s="98" t="s">
        <v>8151</v>
      </c>
      <c r="C793" s="131" t="str">
        <f>'INFO Luz del Sur'!K741</f>
        <v>Poste Auxiliar</v>
      </c>
      <c r="D793" s="120" t="str">
        <f>'INFO Luz del Sur'!L741</f>
        <v>Concreto</v>
      </c>
      <c r="E793" s="131">
        <f>'INFO Luz del Sur'!J741</f>
        <v>16</v>
      </c>
      <c r="F793" s="131" t="str">
        <f>'INFO Luz del Sur'!H741</f>
        <v>22.9 KV</v>
      </c>
      <c r="G793" s="148" t="str">
        <f t="shared" si="154"/>
        <v>MT/AT</v>
      </c>
      <c r="H793" s="120" t="str">
        <f>'INFO Luz del Sur'!D741</f>
        <v>Lurin</v>
      </c>
      <c r="I793" s="120" t="str">
        <f>'INFO Luz del Sur'!C741</f>
        <v>Lima</v>
      </c>
      <c r="J793" s="120" t="str">
        <f>'INFO Luz del Sur'!B741</f>
        <v>Lima</v>
      </c>
      <c r="K793" s="120">
        <f>'INFO Luz del Sur'!E741</f>
        <v>0</v>
      </c>
      <c r="L793" s="132" t="str">
        <f>'INFO Luz del Sur'!M741</f>
        <v>PPC26</v>
      </c>
      <c r="M793" s="120" t="str">
        <f>INDEX(RESUMEN!$D$17:$D$5475, MATCH(L793,RESUMEN!$C$17:$C$5475,0))</f>
        <v>POSTE DE CONCRETO ARMADO DE 17/200/150/405</v>
      </c>
      <c r="N793" s="95">
        <f>INDEX(RESUMEN!$G$17:$G$5475, MATCH(L793,RESUMEN!$C$17:$C$5475,0))</f>
        <v>360.57</v>
      </c>
      <c r="O793" s="133">
        <f t="shared" si="155"/>
        <v>0.84299999999999997</v>
      </c>
      <c r="P793" s="134">
        <f t="shared" si="157"/>
        <v>664.53050999999994</v>
      </c>
      <c r="Q793" s="87">
        <v>0</v>
      </c>
      <c r="R793" s="133">
        <f t="shared" si="158"/>
        <v>0.13400000000000001</v>
      </c>
      <c r="S793" s="88">
        <f t="shared" si="159"/>
        <v>7.4205906950000005</v>
      </c>
      <c r="T793" s="132">
        <f t="shared" si="160"/>
        <v>0.183</v>
      </c>
      <c r="U793" s="135">
        <f t="shared" si="161"/>
        <v>1.3579680971850001</v>
      </c>
      <c r="V793" s="88">
        <f t="shared" si="162"/>
        <v>0.45695119175698606</v>
      </c>
      <c r="W793" s="182">
        <f t="shared" si="163"/>
        <v>0.5</v>
      </c>
      <c r="X793" s="133">
        <f>'INFO Luz del Sur'!N741</f>
        <v>1</v>
      </c>
      <c r="Y793" s="135">
        <f t="shared" si="156"/>
        <v>0.5</v>
      </c>
    </row>
    <row r="794" spans="1:25" x14ac:dyDescent="0.25">
      <c r="A794" s="97">
        <f>'INFO Luz del Sur'!A742</f>
        <v>736</v>
      </c>
      <c r="B794" s="98" t="s">
        <v>8151</v>
      </c>
      <c r="C794" s="131" t="str">
        <f>'INFO Luz del Sur'!K742</f>
        <v>Poste</v>
      </c>
      <c r="D794" s="120" t="str">
        <f>'INFO Luz del Sur'!L742</f>
        <v>Concreto</v>
      </c>
      <c r="E794" s="131">
        <f>'INFO Luz del Sur'!J742</f>
        <v>16</v>
      </c>
      <c r="F794" s="131" t="str">
        <f>'INFO Luz del Sur'!H742</f>
        <v>22.9 KV</v>
      </c>
      <c r="G794" s="148" t="str">
        <f t="shared" si="154"/>
        <v>MT/AT</v>
      </c>
      <c r="H794" s="120" t="str">
        <f>'INFO Luz del Sur'!D742</f>
        <v>Lurin</v>
      </c>
      <c r="I794" s="120" t="str">
        <f>'INFO Luz del Sur'!C742</f>
        <v>Lima</v>
      </c>
      <c r="J794" s="120" t="str">
        <f>'INFO Luz del Sur'!B742</f>
        <v>Lima</v>
      </c>
      <c r="K794" s="120">
        <f>'INFO Luz del Sur'!E742</f>
        <v>0</v>
      </c>
      <c r="L794" s="132" t="str">
        <f>'INFO Luz del Sur'!M742</f>
        <v>PPC28</v>
      </c>
      <c r="M794" s="120" t="str">
        <f>INDEX(RESUMEN!$D$17:$D$5475, MATCH(L794,RESUMEN!$C$17:$C$5475,0))</f>
        <v>POSTE DE CONCRETO ARMADO DE 17/400/165/420</v>
      </c>
      <c r="N794" s="95">
        <f>INDEX(RESUMEN!$G$17:$G$5475, MATCH(L794,RESUMEN!$C$17:$C$5475,0))</f>
        <v>607.52</v>
      </c>
      <c r="O794" s="133">
        <f t="shared" si="155"/>
        <v>0.84299999999999997</v>
      </c>
      <c r="P794" s="134">
        <f t="shared" si="157"/>
        <v>1119.6593599999999</v>
      </c>
      <c r="Q794" s="87">
        <v>0</v>
      </c>
      <c r="R794" s="133">
        <f t="shared" si="158"/>
        <v>0.13400000000000001</v>
      </c>
      <c r="S794" s="88">
        <f t="shared" si="159"/>
        <v>12.502862853333333</v>
      </c>
      <c r="T794" s="132">
        <f t="shared" si="160"/>
        <v>0.183</v>
      </c>
      <c r="U794" s="135">
        <f t="shared" si="161"/>
        <v>2.28802390216</v>
      </c>
      <c r="V794" s="88">
        <f t="shared" si="162"/>
        <v>0.7699114957323242</v>
      </c>
      <c r="W794" s="182">
        <f t="shared" si="163"/>
        <v>0.8</v>
      </c>
      <c r="X794" s="133">
        <f>'INFO Luz del Sur'!N742</f>
        <v>1</v>
      </c>
      <c r="Y794" s="135">
        <f t="shared" si="156"/>
        <v>0.8</v>
      </c>
    </row>
    <row r="795" spans="1:25" x14ac:dyDescent="0.25">
      <c r="A795" s="97">
        <f>'INFO Luz del Sur'!A743</f>
        <v>737</v>
      </c>
      <c r="B795" s="98" t="s">
        <v>8151</v>
      </c>
      <c r="C795" s="131" t="str">
        <f>'INFO Luz del Sur'!K743</f>
        <v>Poste</v>
      </c>
      <c r="D795" s="120" t="str">
        <f>'INFO Luz del Sur'!L743</f>
        <v>Concreto</v>
      </c>
      <c r="E795" s="131">
        <f>'INFO Luz del Sur'!J743</f>
        <v>16</v>
      </c>
      <c r="F795" s="131" t="str">
        <f>'INFO Luz del Sur'!H743</f>
        <v>22.9 KV</v>
      </c>
      <c r="G795" s="148" t="str">
        <f t="shared" si="154"/>
        <v>MT/AT</v>
      </c>
      <c r="H795" s="120" t="str">
        <f>'INFO Luz del Sur'!D743</f>
        <v>Lurin</v>
      </c>
      <c r="I795" s="120" t="str">
        <f>'INFO Luz del Sur'!C743</f>
        <v>Lima</v>
      </c>
      <c r="J795" s="120" t="str">
        <f>'INFO Luz del Sur'!B743</f>
        <v>Lima</v>
      </c>
      <c r="K795" s="120">
        <f>'INFO Luz del Sur'!E743</f>
        <v>0</v>
      </c>
      <c r="L795" s="132" t="str">
        <f>'INFO Luz del Sur'!M743</f>
        <v>PPC28</v>
      </c>
      <c r="M795" s="120" t="str">
        <f>INDEX(RESUMEN!$D$17:$D$5475, MATCH(L795,RESUMEN!$C$17:$C$5475,0))</f>
        <v>POSTE DE CONCRETO ARMADO DE 17/400/165/420</v>
      </c>
      <c r="N795" s="95">
        <f>INDEX(RESUMEN!$G$17:$G$5475, MATCH(L795,RESUMEN!$C$17:$C$5475,0))</f>
        <v>607.52</v>
      </c>
      <c r="O795" s="133">
        <f t="shared" si="155"/>
        <v>0.84299999999999997</v>
      </c>
      <c r="P795" s="134">
        <f t="shared" si="157"/>
        <v>1119.6593599999999</v>
      </c>
      <c r="Q795" s="87">
        <v>0</v>
      </c>
      <c r="R795" s="133">
        <f t="shared" si="158"/>
        <v>0.13400000000000001</v>
      </c>
      <c r="S795" s="88">
        <f t="shared" si="159"/>
        <v>12.502862853333333</v>
      </c>
      <c r="T795" s="132">
        <f t="shared" si="160"/>
        <v>0.183</v>
      </c>
      <c r="U795" s="135">
        <f t="shared" si="161"/>
        <v>2.28802390216</v>
      </c>
      <c r="V795" s="88">
        <f t="shared" si="162"/>
        <v>0.7699114957323242</v>
      </c>
      <c r="W795" s="182">
        <f t="shared" si="163"/>
        <v>0.8</v>
      </c>
      <c r="X795" s="133">
        <f>'INFO Luz del Sur'!N743</f>
        <v>1</v>
      </c>
      <c r="Y795" s="135">
        <f t="shared" si="156"/>
        <v>0.8</v>
      </c>
    </row>
    <row r="796" spans="1:25" x14ac:dyDescent="0.25">
      <c r="A796" s="97">
        <f>'INFO Luz del Sur'!A744</f>
        <v>738</v>
      </c>
      <c r="B796" s="98" t="s">
        <v>8151</v>
      </c>
      <c r="C796" s="131" t="str">
        <f>'INFO Luz del Sur'!K744</f>
        <v>Poste</v>
      </c>
      <c r="D796" s="120" t="str">
        <f>'INFO Luz del Sur'!L744</f>
        <v>Concreto</v>
      </c>
      <c r="E796" s="131">
        <f>'INFO Luz del Sur'!J744</f>
        <v>16</v>
      </c>
      <c r="F796" s="131" t="str">
        <f>'INFO Luz del Sur'!H744</f>
        <v>22.9 KV</v>
      </c>
      <c r="G796" s="148" t="str">
        <f t="shared" si="154"/>
        <v>MT/AT</v>
      </c>
      <c r="H796" s="120" t="str">
        <f>'INFO Luz del Sur'!D744</f>
        <v>Lurin</v>
      </c>
      <c r="I796" s="120" t="str">
        <f>'INFO Luz del Sur'!C744</f>
        <v>Lima</v>
      </c>
      <c r="J796" s="120" t="str">
        <f>'INFO Luz del Sur'!B744</f>
        <v>Lima</v>
      </c>
      <c r="K796" s="120">
        <f>'INFO Luz del Sur'!E744</f>
        <v>0</v>
      </c>
      <c r="L796" s="132" t="str">
        <f>'INFO Luz del Sur'!M744</f>
        <v>PPC28</v>
      </c>
      <c r="M796" s="120" t="str">
        <f>INDEX(RESUMEN!$D$17:$D$5475, MATCH(L796,RESUMEN!$C$17:$C$5475,0))</f>
        <v>POSTE DE CONCRETO ARMADO DE 17/400/165/420</v>
      </c>
      <c r="N796" s="95">
        <f>INDEX(RESUMEN!$G$17:$G$5475, MATCH(L796,RESUMEN!$C$17:$C$5475,0))</f>
        <v>607.52</v>
      </c>
      <c r="O796" s="133">
        <f t="shared" si="155"/>
        <v>0.84299999999999997</v>
      </c>
      <c r="P796" s="134">
        <f t="shared" si="157"/>
        <v>1119.6593599999999</v>
      </c>
      <c r="Q796" s="87">
        <v>0</v>
      </c>
      <c r="R796" s="133">
        <f t="shared" si="158"/>
        <v>0.13400000000000001</v>
      </c>
      <c r="S796" s="88">
        <f t="shared" si="159"/>
        <v>12.502862853333333</v>
      </c>
      <c r="T796" s="132">
        <f t="shared" si="160"/>
        <v>0.183</v>
      </c>
      <c r="U796" s="135">
        <f t="shared" si="161"/>
        <v>2.28802390216</v>
      </c>
      <c r="V796" s="88">
        <f t="shared" si="162"/>
        <v>0.7699114957323242</v>
      </c>
      <c r="W796" s="182">
        <f t="shared" si="163"/>
        <v>0.8</v>
      </c>
      <c r="X796" s="133">
        <f>'INFO Luz del Sur'!N744</f>
        <v>1</v>
      </c>
      <c r="Y796" s="135">
        <f t="shared" si="156"/>
        <v>0.8</v>
      </c>
    </row>
    <row r="797" spans="1:25" x14ac:dyDescent="0.25">
      <c r="A797" s="97">
        <f>'INFO Luz del Sur'!A745</f>
        <v>739</v>
      </c>
      <c r="B797" s="98" t="s">
        <v>8151</v>
      </c>
      <c r="C797" s="131" t="str">
        <f>'INFO Luz del Sur'!K745</f>
        <v>Poste</v>
      </c>
      <c r="D797" s="120" t="str">
        <f>'INFO Luz del Sur'!L745</f>
        <v>Concreto</v>
      </c>
      <c r="E797" s="131">
        <f>'INFO Luz del Sur'!J745</f>
        <v>12</v>
      </c>
      <c r="F797" s="131" t="str">
        <f>'INFO Luz del Sur'!H745</f>
        <v>0.22 KV</v>
      </c>
      <c r="G797" s="148" t="str">
        <f t="shared" si="154"/>
        <v>BT</v>
      </c>
      <c r="H797" s="120" t="str">
        <f>'INFO Luz del Sur'!D745</f>
        <v>Lurin</v>
      </c>
      <c r="I797" s="120" t="str">
        <f>'INFO Luz del Sur'!C745</f>
        <v>Lima</v>
      </c>
      <c r="J797" s="120" t="str">
        <f>'INFO Luz del Sur'!B745</f>
        <v>Lima</v>
      </c>
      <c r="K797" s="120">
        <f>'INFO Luz del Sur'!E745</f>
        <v>0</v>
      </c>
      <c r="L797" s="132" t="str">
        <f>'INFO Luz del Sur'!M745</f>
        <v>PPC15</v>
      </c>
      <c r="M797" s="120" t="str">
        <f>INDEX(RESUMEN!$D$17:$D$5475, MATCH(L797,RESUMEN!$C$17:$C$5475,0))</f>
        <v>POSTE DE CONCRETO ARMADO DE 12/200/120/300</v>
      </c>
      <c r="N797" s="95">
        <f>INDEX(RESUMEN!$G$17:$G$5475, MATCH(L797,RESUMEN!$C$17:$C$5475,0))</f>
        <v>230.4</v>
      </c>
      <c r="O797" s="133">
        <f t="shared" si="155"/>
        <v>0.77</v>
      </c>
      <c r="P797" s="134">
        <f t="shared" si="157"/>
        <v>407.80799999999999</v>
      </c>
      <c r="Q797" s="87">
        <v>0</v>
      </c>
      <c r="R797" s="133">
        <f t="shared" si="158"/>
        <v>7.2000000000000008E-2</v>
      </c>
      <c r="S797" s="88">
        <f t="shared" si="159"/>
        <v>2.4468480000000001</v>
      </c>
      <c r="T797" s="132">
        <f t="shared" si="160"/>
        <v>0.2</v>
      </c>
      <c r="U797" s="135">
        <f t="shared" si="161"/>
        <v>0.48936960000000007</v>
      </c>
      <c r="V797" s="88">
        <f t="shared" si="162"/>
        <v>0.16467104226762661</v>
      </c>
      <c r="W797" s="182">
        <f t="shared" si="163"/>
        <v>0.2</v>
      </c>
      <c r="X797" s="133">
        <f>'INFO Luz del Sur'!N745</f>
        <v>1</v>
      </c>
      <c r="Y797" s="135">
        <f t="shared" si="156"/>
        <v>0.2</v>
      </c>
    </row>
    <row r="798" spans="1:25" x14ac:dyDescent="0.25">
      <c r="A798" s="97">
        <f>'INFO Luz del Sur'!A746</f>
        <v>740</v>
      </c>
      <c r="B798" s="98" t="s">
        <v>20</v>
      </c>
      <c r="C798" s="131" t="str">
        <f>'INFO Luz del Sur'!K746</f>
        <v>Poste</v>
      </c>
      <c r="D798" s="120" t="str">
        <f>'INFO Luz del Sur'!L746</f>
        <v>Metálico</v>
      </c>
      <c r="E798" s="131">
        <f>'INFO Luz del Sur'!J746</f>
        <v>18</v>
      </c>
      <c r="F798" s="131" t="str">
        <f>'INFO Luz del Sur'!H746</f>
        <v>60 KV</v>
      </c>
      <c r="G798" s="148" t="str">
        <f t="shared" si="154"/>
        <v>MT/AT</v>
      </c>
      <c r="H798" s="120" t="str">
        <f>'INFO Luz del Sur'!D746</f>
        <v>Lurigancho</v>
      </c>
      <c r="I798" s="120" t="str">
        <f>'INFO Luz del Sur'!C746</f>
        <v>Lima</v>
      </c>
      <c r="J798" s="120" t="str">
        <f>'INFO Luz del Sur'!B746</f>
        <v>Lima</v>
      </c>
      <c r="K798" s="120">
        <f>'INFO Luz del Sur'!E746</f>
        <v>0</v>
      </c>
      <c r="L798" s="132" t="str">
        <f>'INFO Luz del Sur'!M746</f>
        <v>TA060SIR0D1C1240R+3</v>
      </c>
      <c r="M798" s="120" t="str">
        <f>INDEX(RESUMEN!$D$17:$D$5475, MATCH(L798,RESUMEN!$C$17:$C$5475,0))</f>
        <v>Torre de anclaje, retención intermedia y terminal (15°) Tipo R2+3</v>
      </c>
      <c r="N798" s="95">
        <f>INDEX(RESUMEN!$G$17:$G$5475, MATCH(L798,RESUMEN!$C$17:$C$5475,0))</f>
        <v>15480.457667929655</v>
      </c>
      <c r="O798" s="133">
        <f t="shared" si="155"/>
        <v>0.84299999999999997</v>
      </c>
      <c r="P798" s="134">
        <f t="shared" si="157"/>
        <v>28530.483481994353</v>
      </c>
      <c r="Q798" s="87">
        <v>0</v>
      </c>
      <c r="R798" s="133">
        <f t="shared" si="158"/>
        <v>0.13400000000000001</v>
      </c>
      <c r="S798" s="88">
        <f t="shared" si="159"/>
        <v>318.59039888227034</v>
      </c>
      <c r="T798" s="132">
        <f t="shared" si="160"/>
        <v>0.183</v>
      </c>
      <c r="U798" s="135">
        <f t="shared" si="161"/>
        <v>58.302042995455473</v>
      </c>
      <c r="V798" s="88">
        <f t="shared" si="162"/>
        <v>19.618419669700835</v>
      </c>
      <c r="W798" s="182">
        <f t="shared" si="163"/>
        <v>19.600000000000001</v>
      </c>
      <c r="X798" s="133">
        <f>'INFO Luz del Sur'!N746</f>
        <v>1</v>
      </c>
      <c r="Y798" s="135">
        <f t="shared" si="156"/>
        <v>19.600000000000001</v>
      </c>
    </row>
    <row r="799" spans="1:25" x14ac:dyDescent="0.25">
      <c r="A799" s="97">
        <f>'INFO Luz del Sur'!A747</f>
        <v>741</v>
      </c>
      <c r="B799" s="98" t="s">
        <v>20</v>
      </c>
      <c r="C799" s="131" t="str">
        <f>'INFO Luz del Sur'!K747</f>
        <v>Poste</v>
      </c>
      <c r="D799" s="120" t="str">
        <f>'INFO Luz del Sur'!L747</f>
        <v>Metálico</v>
      </c>
      <c r="E799" s="131">
        <f>'INFO Luz del Sur'!J747</f>
        <v>20</v>
      </c>
      <c r="F799" s="131" t="str">
        <f>'INFO Luz del Sur'!H747</f>
        <v>60 KV</v>
      </c>
      <c r="G799" s="148" t="str">
        <f t="shared" si="154"/>
        <v>MT/AT</v>
      </c>
      <c r="H799" s="120" t="str">
        <f>'INFO Luz del Sur'!D747</f>
        <v>Lurigancho</v>
      </c>
      <c r="I799" s="120" t="str">
        <f>'INFO Luz del Sur'!C747</f>
        <v>Lima</v>
      </c>
      <c r="J799" s="120" t="str">
        <f>'INFO Luz del Sur'!B747</f>
        <v>Lima</v>
      </c>
      <c r="K799" s="120">
        <f>'INFO Luz del Sur'!E747</f>
        <v>0</v>
      </c>
      <c r="L799" s="132" t="str">
        <f>'INFO Luz del Sur'!M747</f>
        <v>TA060SIR0D1C1240R+3</v>
      </c>
      <c r="M799" s="120" t="str">
        <f>INDEX(RESUMEN!$D$17:$D$5475, MATCH(L799,RESUMEN!$C$17:$C$5475,0))</f>
        <v>Torre de anclaje, retención intermedia y terminal (15°) Tipo R2+3</v>
      </c>
      <c r="N799" s="95">
        <f>INDEX(RESUMEN!$G$17:$G$5475, MATCH(L799,RESUMEN!$C$17:$C$5475,0))</f>
        <v>15480.457667929655</v>
      </c>
      <c r="O799" s="133">
        <f t="shared" si="155"/>
        <v>0.84299999999999997</v>
      </c>
      <c r="P799" s="134">
        <f t="shared" si="157"/>
        <v>28530.483481994353</v>
      </c>
      <c r="Q799" s="87">
        <v>0</v>
      </c>
      <c r="R799" s="133">
        <f t="shared" si="158"/>
        <v>0.13400000000000001</v>
      </c>
      <c r="S799" s="88">
        <f t="shared" si="159"/>
        <v>318.59039888227034</v>
      </c>
      <c r="T799" s="132">
        <f t="shared" si="160"/>
        <v>0.183</v>
      </c>
      <c r="U799" s="135">
        <f t="shared" si="161"/>
        <v>58.302042995455473</v>
      </c>
      <c r="V799" s="88">
        <f t="shared" si="162"/>
        <v>19.618419669700835</v>
      </c>
      <c r="W799" s="182">
        <f t="shared" si="163"/>
        <v>19.600000000000001</v>
      </c>
      <c r="X799" s="133">
        <f>'INFO Luz del Sur'!N747</f>
        <v>1</v>
      </c>
      <c r="Y799" s="135">
        <f t="shared" si="156"/>
        <v>19.600000000000001</v>
      </c>
    </row>
    <row r="800" spans="1:25" x14ac:dyDescent="0.25">
      <c r="A800" s="97">
        <f>'INFO Luz del Sur'!A748</f>
        <v>742</v>
      </c>
      <c r="B800" s="98" t="s">
        <v>20</v>
      </c>
      <c r="C800" s="131" t="str">
        <f>'INFO Luz del Sur'!K748</f>
        <v>Poste</v>
      </c>
      <c r="D800" s="120" t="str">
        <f>'INFO Luz del Sur'!L748</f>
        <v>Metálico</v>
      </c>
      <c r="E800" s="131">
        <f>'INFO Luz del Sur'!J748</f>
        <v>20</v>
      </c>
      <c r="F800" s="131" t="str">
        <f>'INFO Luz del Sur'!H748</f>
        <v>60 KV</v>
      </c>
      <c r="G800" s="148" t="str">
        <f t="shared" si="154"/>
        <v>MT/AT</v>
      </c>
      <c r="H800" s="120" t="str">
        <f>'INFO Luz del Sur'!D748</f>
        <v>Lurigancho</v>
      </c>
      <c r="I800" s="120" t="str">
        <f>'INFO Luz del Sur'!C748</f>
        <v>Lima</v>
      </c>
      <c r="J800" s="120" t="str">
        <f>'INFO Luz del Sur'!B748</f>
        <v>Lima</v>
      </c>
      <c r="K800" s="120">
        <f>'INFO Luz del Sur'!E748</f>
        <v>0</v>
      </c>
      <c r="L800" s="132" t="str">
        <f>'INFO Luz del Sur'!M748</f>
        <v>TA060SIR0D1C1240R+3</v>
      </c>
      <c r="M800" s="120" t="str">
        <f>INDEX(RESUMEN!$D$17:$D$5475, MATCH(L800,RESUMEN!$C$17:$C$5475,0))</f>
        <v>Torre de anclaje, retención intermedia y terminal (15°) Tipo R2+3</v>
      </c>
      <c r="N800" s="95">
        <f>INDEX(RESUMEN!$G$17:$G$5475, MATCH(L800,RESUMEN!$C$17:$C$5475,0))</f>
        <v>15480.457667929655</v>
      </c>
      <c r="O800" s="133">
        <f t="shared" si="155"/>
        <v>0.84299999999999997</v>
      </c>
      <c r="P800" s="134">
        <f t="shared" si="157"/>
        <v>28530.483481994353</v>
      </c>
      <c r="Q800" s="87">
        <v>0</v>
      </c>
      <c r="R800" s="133">
        <f t="shared" si="158"/>
        <v>0.13400000000000001</v>
      </c>
      <c r="S800" s="88">
        <f t="shared" si="159"/>
        <v>318.59039888227034</v>
      </c>
      <c r="T800" s="132">
        <f t="shared" si="160"/>
        <v>0.183</v>
      </c>
      <c r="U800" s="135">
        <f t="shared" si="161"/>
        <v>58.302042995455473</v>
      </c>
      <c r="V800" s="88">
        <f t="shared" si="162"/>
        <v>19.618419669700835</v>
      </c>
      <c r="W800" s="182">
        <f t="shared" si="163"/>
        <v>19.600000000000001</v>
      </c>
      <c r="X800" s="133">
        <f>'INFO Luz del Sur'!N748</f>
        <v>1</v>
      </c>
      <c r="Y800" s="135">
        <f t="shared" si="156"/>
        <v>19.600000000000001</v>
      </c>
    </row>
    <row r="801" spans="1:25" x14ac:dyDescent="0.25">
      <c r="A801" s="97">
        <f>'INFO Luz del Sur'!A749</f>
        <v>743</v>
      </c>
      <c r="B801" s="98" t="s">
        <v>20</v>
      </c>
      <c r="C801" s="131" t="str">
        <f>'INFO Luz del Sur'!K749</f>
        <v>Poste</v>
      </c>
      <c r="D801" s="120" t="str">
        <f>'INFO Luz del Sur'!L749</f>
        <v>Metálico</v>
      </c>
      <c r="E801" s="131">
        <f>'INFO Luz del Sur'!J749</f>
        <v>20</v>
      </c>
      <c r="F801" s="131" t="str">
        <f>'INFO Luz del Sur'!H749</f>
        <v>60 KV</v>
      </c>
      <c r="G801" s="148" t="str">
        <f t="shared" si="154"/>
        <v>MT/AT</v>
      </c>
      <c r="H801" s="120" t="str">
        <f>'INFO Luz del Sur'!D749</f>
        <v>Lurigancho</v>
      </c>
      <c r="I801" s="120" t="str">
        <f>'INFO Luz del Sur'!C749</f>
        <v>Lima</v>
      </c>
      <c r="J801" s="120" t="str">
        <f>'INFO Luz del Sur'!B749</f>
        <v>Lima</v>
      </c>
      <c r="K801" s="120">
        <f>'INFO Luz del Sur'!E749</f>
        <v>0</v>
      </c>
      <c r="L801" s="132" t="str">
        <f>'INFO Luz del Sur'!M749</f>
        <v>TA060SIR0D1C1240R+3</v>
      </c>
      <c r="M801" s="120" t="str">
        <f>INDEX(RESUMEN!$D$17:$D$5475, MATCH(L801,RESUMEN!$C$17:$C$5475,0))</f>
        <v>Torre de anclaje, retención intermedia y terminal (15°) Tipo R2+3</v>
      </c>
      <c r="N801" s="95">
        <f>INDEX(RESUMEN!$G$17:$G$5475, MATCH(L801,RESUMEN!$C$17:$C$5475,0))</f>
        <v>15480.457667929655</v>
      </c>
      <c r="O801" s="133">
        <f t="shared" si="155"/>
        <v>0.84299999999999997</v>
      </c>
      <c r="P801" s="134">
        <f t="shared" si="157"/>
        <v>28530.483481994353</v>
      </c>
      <c r="Q801" s="87">
        <v>0</v>
      </c>
      <c r="R801" s="133">
        <f t="shared" si="158"/>
        <v>0.13400000000000001</v>
      </c>
      <c r="S801" s="88">
        <f t="shared" si="159"/>
        <v>318.59039888227034</v>
      </c>
      <c r="T801" s="132">
        <f t="shared" si="160"/>
        <v>0.183</v>
      </c>
      <c r="U801" s="135">
        <f t="shared" si="161"/>
        <v>58.302042995455473</v>
      </c>
      <c r="V801" s="88">
        <f t="shared" si="162"/>
        <v>19.618419669700835</v>
      </c>
      <c r="W801" s="182">
        <f t="shared" si="163"/>
        <v>19.600000000000001</v>
      </c>
      <c r="X801" s="133">
        <f>'INFO Luz del Sur'!N749</f>
        <v>1</v>
      </c>
      <c r="Y801" s="135">
        <f t="shared" si="156"/>
        <v>19.600000000000001</v>
      </c>
    </row>
    <row r="802" spans="1:25" x14ac:dyDescent="0.25">
      <c r="A802" s="97">
        <f>'INFO Luz del Sur'!A750</f>
        <v>744</v>
      </c>
      <c r="B802" s="98" t="s">
        <v>20</v>
      </c>
      <c r="C802" s="131" t="str">
        <f>'INFO Luz del Sur'!K750</f>
        <v>Poste</v>
      </c>
      <c r="D802" s="120" t="str">
        <f>'INFO Luz del Sur'!L750</f>
        <v>Madera</v>
      </c>
      <c r="E802" s="131">
        <f>'INFO Luz del Sur'!J750</f>
        <v>20</v>
      </c>
      <c r="F802" s="131" t="str">
        <f>'INFO Luz del Sur'!H750</f>
        <v>60 KV</v>
      </c>
      <c r="G802" s="148" t="str">
        <f t="shared" si="154"/>
        <v>MT/AT</v>
      </c>
      <c r="H802" s="120" t="str">
        <f>'INFO Luz del Sur'!D750</f>
        <v>Lurigancho</v>
      </c>
      <c r="I802" s="120" t="str">
        <f>'INFO Luz del Sur'!C750</f>
        <v>Lima</v>
      </c>
      <c r="J802" s="120" t="str">
        <f>'INFO Luz del Sur'!B750</f>
        <v>Lima</v>
      </c>
      <c r="K802" s="120">
        <f>'INFO Luz del Sur'!E750</f>
        <v>0</v>
      </c>
      <c r="L802" s="132" t="str">
        <f>'INFO Luz del Sur'!M750</f>
        <v>TA060SIR0D1C1240R+3</v>
      </c>
      <c r="M802" s="120" t="str">
        <f>INDEX(RESUMEN!$D$17:$D$5475, MATCH(L802,RESUMEN!$C$17:$C$5475,0))</f>
        <v>Torre de anclaje, retención intermedia y terminal (15°) Tipo R2+3</v>
      </c>
      <c r="N802" s="95">
        <f>INDEX(RESUMEN!$G$17:$G$5475, MATCH(L802,RESUMEN!$C$17:$C$5475,0))</f>
        <v>15480.457667929655</v>
      </c>
      <c r="O802" s="133">
        <f t="shared" si="155"/>
        <v>0.84299999999999997</v>
      </c>
      <c r="P802" s="134">
        <f t="shared" si="157"/>
        <v>28530.483481994353</v>
      </c>
      <c r="Q802" s="87">
        <v>0</v>
      </c>
      <c r="R802" s="133">
        <f t="shared" si="158"/>
        <v>0.13400000000000001</v>
      </c>
      <c r="S802" s="88">
        <f t="shared" si="159"/>
        <v>318.59039888227034</v>
      </c>
      <c r="T802" s="132">
        <f t="shared" si="160"/>
        <v>0.183</v>
      </c>
      <c r="U802" s="135">
        <f t="shared" si="161"/>
        <v>58.302042995455473</v>
      </c>
      <c r="V802" s="88">
        <f t="shared" si="162"/>
        <v>19.618419669700835</v>
      </c>
      <c r="W802" s="182">
        <f t="shared" si="163"/>
        <v>19.600000000000001</v>
      </c>
      <c r="X802" s="133">
        <f>'INFO Luz del Sur'!N750</f>
        <v>1</v>
      </c>
      <c r="Y802" s="135">
        <f t="shared" si="156"/>
        <v>19.600000000000001</v>
      </c>
    </row>
    <row r="803" spans="1:25" x14ac:dyDescent="0.25">
      <c r="A803" s="97">
        <f>'INFO Luz del Sur'!A751</f>
        <v>745</v>
      </c>
      <c r="B803" s="98" t="s">
        <v>20</v>
      </c>
      <c r="C803" s="131" t="str">
        <f>'INFO Luz del Sur'!K751</f>
        <v>Poste</v>
      </c>
      <c r="D803" s="120" t="str">
        <f>'INFO Luz del Sur'!L751</f>
        <v>Madera</v>
      </c>
      <c r="E803" s="131">
        <f>'INFO Luz del Sur'!J751</f>
        <v>20</v>
      </c>
      <c r="F803" s="131" t="str">
        <f>'INFO Luz del Sur'!H751</f>
        <v>60 KV</v>
      </c>
      <c r="G803" s="148" t="str">
        <f t="shared" si="154"/>
        <v>MT/AT</v>
      </c>
      <c r="H803" s="120" t="str">
        <f>'INFO Luz del Sur'!D751</f>
        <v>Lurigancho</v>
      </c>
      <c r="I803" s="120" t="str">
        <f>'INFO Luz del Sur'!C751</f>
        <v>Lima</v>
      </c>
      <c r="J803" s="120" t="str">
        <f>'INFO Luz del Sur'!B751</f>
        <v>Lima</v>
      </c>
      <c r="K803" s="120">
        <f>'INFO Luz del Sur'!E751</f>
        <v>0</v>
      </c>
      <c r="L803" s="132" t="str">
        <f>'INFO Luz del Sur'!M751</f>
        <v>TA060SIR0D1C1240R+3</v>
      </c>
      <c r="M803" s="120" t="str">
        <f>INDEX(RESUMEN!$D$17:$D$5475, MATCH(L803,RESUMEN!$C$17:$C$5475,0))</f>
        <v>Torre de anclaje, retención intermedia y terminal (15°) Tipo R2+3</v>
      </c>
      <c r="N803" s="95">
        <f>INDEX(RESUMEN!$G$17:$G$5475, MATCH(L803,RESUMEN!$C$17:$C$5475,0))</f>
        <v>15480.457667929655</v>
      </c>
      <c r="O803" s="133">
        <f t="shared" si="155"/>
        <v>0.84299999999999997</v>
      </c>
      <c r="P803" s="134">
        <f t="shared" si="157"/>
        <v>28530.483481994353</v>
      </c>
      <c r="Q803" s="87">
        <v>0</v>
      </c>
      <c r="R803" s="133">
        <f t="shared" si="158"/>
        <v>0.13400000000000001</v>
      </c>
      <c r="S803" s="88">
        <f t="shared" si="159"/>
        <v>318.59039888227034</v>
      </c>
      <c r="T803" s="132">
        <f t="shared" si="160"/>
        <v>0.183</v>
      </c>
      <c r="U803" s="135">
        <f t="shared" si="161"/>
        <v>58.302042995455473</v>
      </c>
      <c r="V803" s="88">
        <f t="shared" si="162"/>
        <v>19.618419669700835</v>
      </c>
      <c r="W803" s="182">
        <f t="shared" si="163"/>
        <v>19.600000000000001</v>
      </c>
      <c r="X803" s="133">
        <f>'INFO Luz del Sur'!N751</f>
        <v>1</v>
      </c>
      <c r="Y803" s="135">
        <f t="shared" si="156"/>
        <v>19.600000000000001</v>
      </c>
    </row>
    <row r="804" spans="1:25" x14ac:dyDescent="0.25">
      <c r="A804" s="97">
        <f>'INFO Luz del Sur'!A752</f>
        <v>746</v>
      </c>
      <c r="B804" s="98" t="s">
        <v>20</v>
      </c>
      <c r="C804" s="131" t="str">
        <f>'INFO Luz del Sur'!K752</f>
        <v>Poste</v>
      </c>
      <c r="D804" s="120" t="str">
        <f>'INFO Luz del Sur'!L752</f>
        <v>Metálico</v>
      </c>
      <c r="E804" s="131">
        <f>'INFO Luz del Sur'!J752</f>
        <v>20</v>
      </c>
      <c r="F804" s="131" t="str">
        <f>'INFO Luz del Sur'!H752</f>
        <v>60 KV</v>
      </c>
      <c r="G804" s="148" t="str">
        <f t="shared" si="154"/>
        <v>MT/AT</v>
      </c>
      <c r="H804" s="120" t="str">
        <f>'INFO Luz del Sur'!D752</f>
        <v>ATE</v>
      </c>
      <c r="I804" s="120" t="str">
        <f>'INFO Luz del Sur'!C752</f>
        <v>Lima</v>
      </c>
      <c r="J804" s="120" t="str">
        <f>'INFO Luz del Sur'!B752</f>
        <v>Lima</v>
      </c>
      <c r="K804" s="120">
        <f>'INFO Luz del Sur'!E752</f>
        <v>0</v>
      </c>
      <c r="L804" s="132" t="str">
        <f>'INFO Luz del Sur'!M752</f>
        <v>TA060SIR0D1C1240R+3</v>
      </c>
      <c r="M804" s="120" t="str">
        <f>INDEX(RESUMEN!$D$17:$D$5475, MATCH(L804,RESUMEN!$C$17:$C$5475,0))</f>
        <v>Torre de anclaje, retención intermedia y terminal (15°) Tipo R2+3</v>
      </c>
      <c r="N804" s="95">
        <f>INDEX(RESUMEN!$G$17:$G$5475, MATCH(L804,RESUMEN!$C$17:$C$5475,0))</f>
        <v>15480.457667929655</v>
      </c>
      <c r="O804" s="133">
        <f t="shared" si="155"/>
        <v>0.84299999999999997</v>
      </c>
      <c r="P804" s="134">
        <f t="shared" si="157"/>
        <v>28530.483481994353</v>
      </c>
      <c r="Q804" s="87">
        <v>0</v>
      </c>
      <c r="R804" s="133">
        <f t="shared" si="158"/>
        <v>0.13400000000000001</v>
      </c>
      <c r="S804" s="88">
        <f t="shared" si="159"/>
        <v>318.59039888227034</v>
      </c>
      <c r="T804" s="132">
        <f t="shared" si="160"/>
        <v>0.183</v>
      </c>
      <c r="U804" s="135">
        <f t="shared" si="161"/>
        <v>58.302042995455473</v>
      </c>
      <c r="V804" s="88">
        <f t="shared" si="162"/>
        <v>19.618419669700835</v>
      </c>
      <c r="W804" s="182">
        <f t="shared" si="163"/>
        <v>19.600000000000001</v>
      </c>
      <c r="X804" s="133">
        <f>'INFO Luz del Sur'!N752</f>
        <v>1</v>
      </c>
      <c r="Y804" s="135">
        <f t="shared" si="156"/>
        <v>19.600000000000001</v>
      </c>
    </row>
    <row r="805" spans="1:25" x14ac:dyDescent="0.25">
      <c r="A805" s="97">
        <f>'INFO Luz del Sur'!A753</f>
        <v>747</v>
      </c>
      <c r="B805" s="98" t="s">
        <v>20</v>
      </c>
      <c r="C805" s="131" t="str">
        <f>'INFO Luz del Sur'!K753</f>
        <v>Poste</v>
      </c>
      <c r="D805" s="120" t="str">
        <f>'INFO Luz del Sur'!L753</f>
        <v>Metálico</v>
      </c>
      <c r="E805" s="131">
        <f>'INFO Luz del Sur'!J753</f>
        <v>14</v>
      </c>
      <c r="F805" s="131" t="str">
        <f>'INFO Luz del Sur'!H753</f>
        <v>60 KV</v>
      </c>
      <c r="G805" s="148" t="str">
        <f t="shared" si="154"/>
        <v>MT/AT</v>
      </c>
      <c r="H805" s="120" t="str">
        <f>'INFO Luz del Sur'!D753</f>
        <v>ATE</v>
      </c>
      <c r="I805" s="120" t="str">
        <f>'INFO Luz del Sur'!C753</f>
        <v>Lima</v>
      </c>
      <c r="J805" s="120" t="str">
        <f>'INFO Luz del Sur'!B753</f>
        <v>Lima</v>
      </c>
      <c r="K805" s="120">
        <f>'INFO Luz del Sur'!E753</f>
        <v>0</v>
      </c>
      <c r="L805" s="132" t="str">
        <f>'INFO Luz del Sur'!M753</f>
        <v>TA060SIR0D1C1240R+3</v>
      </c>
      <c r="M805" s="120" t="str">
        <f>INDEX(RESUMEN!$D$17:$D$5475, MATCH(L805,RESUMEN!$C$17:$C$5475,0))</f>
        <v>Torre de anclaje, retención intermedia y terminal (15°) Tipo R2+3</v>
      </c>
      <c r="N805" s="95">
        <f>INDEX(RESUMEN!$G$17:$G$5475, MATCH(L805,RESUMEN!$C$17:$C$5475,0))</f>
        <v>15480.457667929655</v>
      </c>
      <c r="O805" s="133">
        <f t="shared" si="155"/>
        <v>0.84299999999999997</v>
      </c>
      <c r="P805" s="134">
        <f t="shared" si="157"/>
        <v>28530.483481994353</v>
      </c>
      <c r="Q805" s="87">
        <v>0</v>
      </c>
      <c r="R805" s="133">
        <f t="shared" si="158"/>
        <v>0.13400000000000001</v>
      </c>
      <c r="S805" s="88">
        <f t="shared" si="159"/>
        <v>318.59039888227034</v>
      </c>
      <c r="T805" s="132">
        <f t="shared" si="160"/>
        <v>0.183</v>
      </c>
      <c r="U805" s="135">
        <f t="shared" si="161"/>
        <v>58.302042995455473</v>
      </c>
      <c r="V805" s="88">
        <f t="shared" si="162"/>
        <v>19.618419669700835</v>
      </c>
      <c r="W805" s="182">
        <f t="shared" si="163"/>
        <v>19.600000000000001</v>
      </c>
      <c r="X805" s="133">
        <f>'INFO Luz del Sur'!N753</f>
        <v>1</v>
      </c>
      <c r="Y805" s="135">
        <f t="shared" si="156"/>
        <v>19.600000000000001</v>
      </c>
    </row>
    <row r="806" spans="1:25" x14ac:dyDescent="0.25">
      <c r="A806" s="97">
        <f>'INFO Luz del Sur'!A754</f>
        <v>748</v>
      </c>
      <c r="B806" s="98" t="s">
        <v>20</v>
      </c>
      <c r="C806" s="131" t="str">
        <f>'INFO Luz del Sur'!K754</f>
        <v>Poste</v>
      </c>
      <c r="D806" s="120" t="str">
        <f>'INFO Luz del Sur'!L754</f>
        <v>Madera</v>
      </c>
      <c r="E806" s="131">
        <f>'INFO Luz del Sur'!J754</f>
        <v>17</v>
      </c>
      <c r="F806" s="131" t="str">
        <f>'INFO Luz del Sur'!H754</f>
        <v>60 KV</v>
      </c>
      <c r="G806" s="148" t="str">
        <f t="shared" si="154"/>
        <v>MT/AT</v>
      </c>
      <c r="H806" s="120" t="str">
        <f>'INFO Luz del Sur'!D754</f>
        <v>ATE</v>
      </c>
      <c r="I806" s="120" t="str">
        <f>'INFO Luz del Sur'!C754</f>
        <v>Lima</v>
      </c>
      <c r="J806" s="120" t="str">
        <f>'INFO Luz del Sur'!B754</f>
        <v>Lima</v>
      </c>
      <c r="K806" s="120">
        <f>'INFO Luz del Sur'!E754</f>
        <v>0</v>
      </c>
      <c r="L806" s="132" t="str">
        <f>'INFO Luz del Sur'!M754</f>
        <v>TA060SIR0D1C1240R+3</v>
      </c>
      <c r="M806" s="120" t="str">
        <f>INDEX(RESUMEN!$D$17:$D$5475, MATCH(L806,RESUMEN!$C$17:$C$5475,0))</f>
        <v>Torre de anclaje, retención intermedia y terminal (15°) Tipo R2+3</v>
      </c>
      <c r="N806" s="95">
        <f>INDEX(RESUMEN!$G$17:$G$5475, MATCH(L806,RESUMEN!$C$17:$C$5475,0))</f>
        <v>15480.457667929655</v>
      </c>
      <c r="O806" s="133">
        <f t="shared" si="155"/>
        <v>0.84299999999999997</v>
      </c>
      <c r="P806" s="134">
        <f t="shared" si="157"/>
        <v>28530.483481994353</v>
      </c>
      <c r="Q806" s="87">
        <v>0</v>
      </c>
      <c r="R806" s="133">
        <f t="shared" si="158"/>
        <v>0.13400000000000001</v>
      </c>
      <c r="S806" s="88">
        <f t="shared" si="159"/>
        <v>318.59039888227034</v>
      </c>
      <c r="T806" s="132">
        <f t="shared" si="160"/>
        <v>0.183</v>
      </c>
      <c r="U806" s="135">
        <f t="shared" si="161"/>
        <v>58.302042995455473</v>
      </c>
      <c r="V806" s="88">
        <f t="shared" si="162"/>
        <v>19.618419669700835</v>
      </c>
      <c r="W806" s="182">
        <f t="shared" si="163"/>
        <v>19.600000000000001</v>
      </c>
      <c r="X806" s="133">
        <f>'INFO Luz del Sur'!N754</f>
        <v>1</v>
      </c>
      <c r="Y806" s="135">
        <f t="shared" si="156"/>
        <v>19.600000000000001</v>
      </c>
    </row>
    <row r="807" spans="1:25" x14ac:dyDescent="0.25">
      <c r="A807" s="97">
        <f>'INFO Luz del Sur'!A755</f>
        <v>749</v>
      </c>
      <c r="B807" s="98" t="s">
        <v>20</v>
      </c>
      <c r="C807" s="131" t="str">
        <f>'INFO Luz del Sur'!K755</f>
        <v>Poste</v>
      </c>
      <c r="D807" s="120" t="str">
        <f>'INFO Luz del Sur'!L755</f>
        <v>Madera</v>
      </c>
      <c r="E807" s="131">
        <f>'INFO Luz del Sur'!J755</f>
        <v>17</v>
      </c>
      <c r="F807" s="131" t="str">
        <f>'INFO Luz del Sur'!H755</f>
        <v>60 KV</v>
      </c>
      <c r="G807" s="148" t="str">
        <f t="shared" si="154"/>
        <v>MT/AT</v>
      </c>
      <c r="H807" s="120" t="str">
        <f>'INFO Luz del Sur'!D755</f>
        <v>ATE</v>
      </c>
      <c r="I807" s="120" t="str">
        <f>'INFO Luz del Sur'!C755</f>
        <v>Lima</v>
      </c>
      <c r="J807" s="120" t="str">
        <f>'INFO Luz del Sur'!B755</f>
        <v>Lima</v>
      </c>
      <c r="K807" s="120">
        <f>'INFO Luz del Sur'!E755</f>
        <v>0</v>
      </c>
      <c r="L807" s="132" t="str">
        <f>'INFO Luz del Sur'!M755</f>
        <v>TA060SIR0D1C1240R+3</v>
      </c>
      <c r="M807" s="120" t="str">
        <f>INDEX(RESUMEN!$D$17:$D$5475, MATCH(L807,RESUMEN!$C$17:$C$5475,0))</f>
        <v>Torre de anclaje, retención intermedia y terminal (15°) Tipo R2+3</v>
      </c>
      <c r="N807" s="95">
        <f>INDEX(RESUMEN!$G$17:$G$5475, MATCH(L807,RESUMEN!$C$17:$C$5475,0))</f>
        <v>15480.457667929655</v>
      </c>
      <c r="O807" s="133">
        <f t="shared" si="155"/>
        <v>0.84299999999999997</v>
      </c>
      <c r="P807" s="134">
        <f t="shared" si="157"/>
        <v>28530.483481994353</v>
      </c>
      <c r="Q807" s="87">
        <v>0</v>
      </c>
      <c r="R807" s="133">
        <f t="shared" si="158"/>
        <v>0.13400000000000001</v>
      </c>
      <c r="S807" s="88">
        <f t="shared" si="159"/>
        <v>318.59039888227034</v>
      </c>
      <c r="T807" s="132">
        <f t="shared" si="160"/>
        <v>0.183</v>
      </c>
      <c r="U807" s="135">
        <f t="shared" si="161"/>
        <v>58.302042995455473</v>
      </c>
      <c r="V807" s="88">
        <f t="shared" si="162"/>
        <v>19.618419669700835</v>
      </c>
      <c r="W807" s="182">
        <f t="shared" si="163"/>
        <v>19.600000000000001</v>
      </c>
      <c r="X807" s="133">
        <f>'INFO Luz del Sur'!N755</f>
        <v>1</v>
      </c>
      <c r="Y807" s="135">
        <f t="shared" si="156"/>
        <v>19.600000000000001</v>
      </c>
    </row>
    <row r="808" spans="1:25" x14ac:dyDescent="0.25">
      <c r="A808" s="97">
        <f>'INFO Luz del Sur'!A756</f>
        <v>750</v>
      </c>
      <c r="B808" s="98" t="s">
        <v>20</v>
      </c>
      <c r="C808" s="131" t="str">
        <f>'INFO Luz del Sur'!K756</f>
        <v>Poste</v>
      </c>
      <c r="D808" s="120" t="str">
        <f>'INFO Luz del Sur'!L756</f>
        <v>Madera</v>
      </c>
      <c r="E808" s="131">
        <f>'INFO Luz del Sur'!J756</f>
        <v>17</v>
      </c>
      <c r="F808" s="131" t="str">
        <f>'INFO Luz del Sur'!H756</f>
        <v>60 KV</v>
      </c>
      <c r="G808" s="148" t="str">
        <f t="shared" si="154"/>
        <v>MT/AT</v>
      </c>
      <c r="H808" s="120" t="str">
        <f>'INFO Luz del Sur'!D756</f>
        <v>ATE</v>
      </c>
      <c r="I808" s="120" t="str">
        <f>'INFO Luz del Sur'!C756</f>
        <v>Lima</v>
      </c>
      <c r="J808" s="120" t="str">
        <f>'INFO Luz del Sur'!B756</f>
        <v>Lima</v>
      </c>
      <c r="K808" s="120">
        <f>'INFO Luz del Sur'!E756</f>
        <v>0</v>
      </c>
      <c r="L808" s="132" t="str">
        <f>'INFO Luz del Sur'!M756</f>
        <v>TA060SIR0D1C1240R+3</v>
      </c>
      <c r="M808" s="120" t="str">
        <f>INDEX(RESUMEN!$D$17:$D$5475, MATCH(L808,RESUMEN!$C$17:$C$5475,0))</f>
        <v>Torre de anclaje, retención intermedia y terminal (15°) Tipo R2+3</v>
      </c>
      <c r="N808" s="95">
        <f>INDEX(RESUMEN!$G$17:$G$5475, MATCH(L808,RESUMEN!$C$17:$C$5475,0))</f>
        <v>15480.457667929655</v>
      </c>
      <c r="O808" s="133">
        <f t="shared" si="155"/>
        <v>0.84299999999999997</v>
      </c>
      <c r="P808" s="134">
        <f t="shared" si="157"/>
        <v>28530.483481994353</v>
      </c>
      <c r="Q808" s="87">
        <v>0</v>
      </c>
      <c r="R808" s="133">
        <f t="shared" si="158"/>
        <v>0.13400000000000001</v>
      </c>
      <c r="S808" s="88">
        <f t="shared" si="159"/>
        <v>318.59039888227034</v>
      </c>
      <c r="T808" s="132">
        <f t="shared" si="160"/>
        <v>0.183</v>
      </c>
      <c r="U808" s="135">
        <f t="shared" si="161"/>
        <v>58.302042995455473</v>
      </c>
      <c r="V808" s="88">
        <f t="shared" si="162"/>
        <v>19.618419669700835</v>
      </c>
      <c r="W808" s="182">
        <f t="shared" si="163"/>
        <v>19.600000000000001</v>
      </c>
      <c r="X808" s="133">
        <f>'INFO Luz del Sur'!N756</f>
        <v>1</v>
      </c>
      <c r="Y808" s="135">
        <f t="shared" si="156"/>
        <v>19.600000000000001</v>
      </c>
    </row>
    <row r="809" spans="1:25" x14ac:dyDescent="0.25">
      <c r="A809" s="97">
        <f>'INFO Luz del Sur'!A757</f>
        <v>751</v>
      </c>
      <c r="B809" s="98" t="s">
        <v>20</v>
      </c>
      <c r="C809" s="131" t="str">
        <f>'INFO Luz del Sur'!K757</f>
        <v>Poste</v>
      </c>
      <c r="D809" s="120" t="str">
        <f>'INFO Luz del Sur'!L757</f>
        <v>Metálico</v>
      </c>
      <c r="E809" s="131">
        <f>'INFO Luz del Sur'!J757</f>
        <v>18</v>
      </c>
      <c r="F809" s="131" t="str">
        <f>'INFO Luz del Sur'!H757</f>
        <v>60 KV</v>
      </c>
      <c r="G809" s="148" t="str">
        <f t="shared" si="154"/>
        <v>MT/AT</v>
      </c>
      <c r="H809" s="120" t="str">
        <f>'INFO Luz del Sur'!D757</f>
        <v>ATE</v>
      </c>
      <c r="I809" s="120" t="str">
        <f>'INFO Luz del Sur'!C757</f>
        <v>Lima</v>
      </c>
      <c r="J809" s="120" t="str">
        <f>'INFO Luz del Sur'!B757</f>
        <v>Lima</v>
      </c>
      <c r="K809" s="120">
        <f>'INFO Luz del Sur'!E757</f>
        <v>0</v>
      </c>
      <c r="L809" s="132" t="str">
        <f>'INFO Luz del Sur'!M757</f>
        <v>TA060SIR0D1C1240R+3</v>
      </c>
      <c r="M809" s="120" t="str">
        <f>INDEX(RESUMEN!$D$17:$D$5475, MATCH(L809,RESUMEN!$C$17:$C$5475,0))</f>
        <v>Torre de anclaje, retención intermedia y terminal (15°) Tipo R2+3</v>
      </c>
      <c r="N809" s="95">
        <f>INDEX(RESUMEN!$G$17:$G$5475, MATCH(L809,RESUMEN!$C$17:$C$5475,0))</f>
        <v>15480.457667929655</v>
      </c>
      <c r="O809" s="133">
        <f t="shared" si="155"/>
        <v>0.84299999999999997</v>
      </c>
      <c r="P809" s="134">
        <f t="shared" si="157"/>
        <v>28530.483481994353</v>
      </c>
      <c r="Q809" s="87">
        <v>0</v>
      </c>
      <c r="R809" s="133">
        <f t="shared" si="158"/>
        <v>0.13400000000000001</v>
      </c>
      <c r="S809" s="88">
        <f t="shared" si="159"/>
        <v>318.59039888227034</v>
      </c>
      <c r="T809" s="132">
        <f t="shared" si="160"/>
        <v>0.183</v>
      </c>
      <c r="U809" s="135">
        <f t="shared" si="161"/>
        <v>58.302042995455473</v>
      </c>
      <c r="V809" s="88">
        <f t="shared" si="162"/>
        <v>19.618419669700835</v>
      </c>
      <c r="W809" s="182">
        <f t="shared" si="163"/>
        <v>19.600000000000001</v>
      </c>
      <c r="X809" s="133">
        <f>'INFO Luz del Sur'!N757</f>
        <v>1</v>
      </c>
      <c r="Y809" s="135">
        <f t="shared" si="156"/>
        <v>19.600000000000001</v>
      </c>
    </row>
    <row r="810" spans="1:25" x14ac:dyDescent="0.25">
      <c r="A810" s="97">
        <f>'INFO Luz del Sur'!A758</f>
        <v>752</v>
      </c>
      <c r="B810" s="98" t="s">
        <v>8151</v>
      </c>
      <c r="C810" s="131" t="str">
        <f>'INFO Luz del Sur'!K758</f>
        <v>Poste</v>
      </c>
      <c r="D810" s="120" t="str">
        <f>'INFO Luz del Sur'!L758</f>
        <v>Concreto</v>
      </c>
      <c r="E810" s="131">
        <f>'INFO Luz del Sur'!J758</f>
        <v>15</v>
      </c>
      <c r="F810" s="131" t="str">
        <f>'INFO Luz del Sur'!H758</f>
        <v>22.9 KV</v>
      </c>
      <c r="G810" s="148" t="str">
        <f t="shared" si="154"/>
        <v>MT/AT</v>
      </c>
      <c r="H810" s="120" t="str">
        <f>'INFO Luz del Sur'!D758</f>
        <v>ATE</v>
      </c>
      <c r="I810" s="120" t="str">
        <f>'INFO Luz del Sur'!C758</f>
        <v>Lima</v>
      </c>
      <c r="J810" s="120" t="str">
        <f>'INFO Luz del Sur'!B758</f>
        <v>Lima</v>
      </c>
      <c r="K810" s="120">
        <f>'INFO Luz del Sur'!E758</f>
        <v>0</v>
      </c>
      <c r="L810" s="132" t="str">
        <f>'INFO Luz del Sur'!M758</f>
        <v>PPC24</v>
      </c>
      <c r="M810" s="120" t="str">
        <f>INDEX(RESUMEN!$D$17:$D$5475, MATCH(L810,RESUMEN!$C$17:$C$5475,0))</f>
        <v>POSTE DE CONCRETO ARMADO DE 15/400/150/375</v>
      </c>
      <c r="N810" s="95">
        <f>INDEX(RESUMEN!$G$17:$G$5475, MATCH(L810,RESUMEN!$C$17:$C$5475,0))</f>
        <v>476.76</v>
      </c>
      <c r="O810" s="133">
        <f t="shared" si="155"/>
        <v>0.84299999999999997</v>
      </c>
      <c r="P810" s="134">
        <f t="shared" si="157"/>
        <v>878.66867999999999</v>
      </c>
      <c r="Q810" s="87">
        <v>0</v>
      </c>
      <c r="R810" s="133">
        <f t="shared" si="158"/>
        <v>0.13400000000000001</v>
      </c>
      <c r="S810" s="88">
        <f t="shared" si="159"/>
        <v>9.8118002600000001</v>
      </c>
      <c r="T810" s="132">
        <f t="shared" si="160"/>
        <v>0.183</v>
      </c>
      <c r="U810" s="135">
        <f t="shared" si="161"/>
        <v>1.7955594475800001</v>
      </c>
      <c r="V810" s="88">
        <f t="shared" si="162"/>
        <v>0.60419904645994038</v>
      </c>
      <c r="W810" s="182">
        <f t="shared" si="163"/>
        <v>0.6</v>
      </c>
      <c r="X810" s="133">
        <f>'INFO Luz del Sur'!N758</f>
        <v>1</v>
      </c>
      <c r="Y810" s="135">
        <f t="shared" si="156"/>
        <v>0.6</v>
      </c>
    </row>
    <row r="811" spans="1:25" x14ac:dyDescent="0.25">
      <c r="A811" s="97">
        <f>'INFO Luz del Sur'!A759</f>
        <v>753</v>
      </c>
      <c r="B811" s="98" t="s">
        <v>8151</v>
      </c>
      <c r="C811" s="131" t="str">
        <f>'INFO Luz del Sur'!K759</f>
        <v>Poste</v>
      </c>
      <c r="D811" s="120" t="str">
        <f>'INFO Luz del Sur'!L759</f>
        <v>Concreto</v>
      </c>
      <c r="E811" s="131">
        <f>'INFO Luz del Sur'!J759</f>
        <v>15</v>
      </c>
      <c r="F811" s="131" t="str">
        <f>'INFO Luz del Sur'!H759</f>
        <v>22.9 KV</v>
      </c>
      <c r="G811" s="148" t="str">
        <f t="shared" si="154"/>
        <v>MT/AT</v>
      </c>
      <c r="H811" s="120" t="str">
        <f>'INFO Luz del Sur'!D759</f>
        <v>ATE</v>
      </c>
      <c r="I811" s="120" t="str">
        <f>'INFO Luz del Sur'!C759</f>
        <v>Lima</v>
      </c>
      <c r="J811" s="120" t="str">
        <f>'INFO Luz del Sur'!B759</f>
        <v>Lima</v>
      </c>
      <c r="K811" s="120">
        <f>'INFO Luz del Sur'!E759</f>
        <v>0</v>
      </c>
      <c r="L811" s="132" t="str">
        <f>'INFO Luz del Sur'!M759</f>
        <v>PPC24</v>
      </c>
      <c r="M811" s="120" t="str">
        <f>INDEX(RESUMEN!$D$17:$D$5475, MATCH(L811,RESUMEN!$C$17:$C$5475,0))</f>
        <v>POSTE DE CONCRETO ARMADO DE 15/400/150/375</v>
      </c>
      <c r="N811" s="95">
        <f>INDEX(RESUMEN!$G$17:$G$5475, MATCH(L811,RESUMEN!$C$17:$C$5475,0))</f>
        <v>476.76</v>
      </c>
      <c r="O811" s="133">
        <f t="shared" si="155"/>
        <v>0.84299999999999997</v>
      </c>
      <c r="P811" s="134">
        <f t="shared" si="157"/>
        <v>878.66867999999999</v>
      </c>
      <c r="Q811" s="87">
        <v>0</v>
      </c>
      <c r="R811" s="133">
        <f t="shared" si="158"/>
        <v>0.13400000000000001</v>
      </c>
      <c r="S811" s="88">
        <f t="shared" si="159"/>
        <v>9.8118002600000001</v>
      </c>
      <c r="T811" s="132">
        <f t="shared" si="160"/>
        <v>0.183</v>
      </c>
      <c r="U811" s="135">
        <f t="shared" si="161"/>
        <v>1.7955594475800001</v>
      </c>
      <c r="V811" s="88">
        <f t="shared" si="162"/>
        <v>0.60419904645994038</v>
      </c>
      <c r="W811" s="182">
        <f t="shared" si="163"/>
        <v>0.6</v>
      </c>
      <c r="X811" s="133">
        <f>'INFO Luz del Sur'!N759</f>
        <v>1</v>
      </c>
      <c r="Y811" s="135">
        <f t="shared" si="156"/>
        <v>0.6</v>
      </c>
    </row>
    <row r="812" spans="1:25" x14ac:dyDescent="0.25">
      <c r="A812" s="97">
        <f>'INFO Luz del Sur'!A760</f>
        <v>754</v>
      </c>
      <c r="B812" s="98" t="s">
        <v>8151</v>
      </c>
      <c r="C812" s="131" t="str">
        <f>'INFO Luz del Sur'!K760</f>
        <v>Poste</v>
      </c>
      <c r="D812" s="120" t="str">
        <f>'INFO Luz del Sur'!L760</f>
        <v>Concreto</v>
      </c>
      <c r="E812" s="131">
        <f>'INFO Luz del Sur'!J760</f>
        <v>15</v>
      </c>
      <c r="F812" s="131" t="str">
        <f>'INFO Luz del Sur'!H760</f>
        <v>22.9 KV</v>
      </c>
      <c r="G812" s="148" t="str">
        <f t="shared" si="154"/>
        <v>MT/AT</v>
      </c>
      <c r="H812" s="120" t="str">
        <f>'INFO Luz del Sur'!D760</f>
        <v>ATE</v>
      </c>
      <c r="I812" s="120" t="str">
        <f>'INFO Luz del Sur'!C760</f>
        <v>Lima</v>
      </c>
      <c r="J812" s="120" t="str">
        <f>'INFO Luz del Sur'!B760</f>
        <v>Lima</v>
      </c>
      <c r="K812" s="120">
        <f>'INFO Luz del Sur'!E760</f>
        <v>0</v>
      </c>
      <c r="L812" s="132" t="str">
        <f>'INFO Luz del Sur'!M760</f>
        <v>PPC24</v>
      </c>
      <c r="M812" s="120" t="str">
        <f>INDEX(RESUMEN!$D$17:$D$5475, MATCH(L812,RESUMEN!$C$17:$C$5475,0))</f>
        <v>POSTE DE CONCRETO ARMADO DE 15/400/150/375</v>
      </c>
      <c r="N812" s="95">
        <f>INDEX(RESUMEN!$G$17:$G$5475, MATCH(L812,RESUMEN!$C$17:$C$5475,0))</f>
        <v>476.76</v>
      </c>
      <c r="O812" s="133">
        <f t="shared" si="155"/>
        <v>0.84299999999999997</v>
      </c>
      <c r="P812" s="134">
        <f t="shared" si="157"/>
        <v>878.66867999999999</v>
      </c>
      <c r="Q812" s="87">
        <v>0</v>
      </c>
      <c r="R812" s="133">
        <f t="shared" si="158"/>
        <v>0.13400000000000001</v>
      </c>
      <c r="S812" s="88">
        <f t="shared" si="159"/>
        <v>9.8118002600000001</v>
      </c>
      <c r="T812" s="132">
        <f t="shared" si="160"/>
        <v>0.183</v>
      </c>
      <c r="U812" s="135">
        <f t="shared" si="161"/>
        <v>1.7955594475800001</v>
      </c>
      <c r="V812" s="88">
        <f t="shared" si="162"/>
        <v>0.60419904645994038</v>
      </c>
      <c r="W812" s="182">
        <f t="shared" si="163"/>
        <v>0.6</v>
      </c>
      <c r="X812" s="133">
        <f>'INFO Luz del Sur'!N760</f>
        <v>1</v>
      </c>
      <c r="Y812" s="135">
        <f t="shared" si="156"/>
        <v>0.6</v>
      </c>
    </row>
    <row r="813" spans="1:25" x14ac:dyDescent="0.25">
      <c r="A813" s="97">
        <f>'INFO Luz del Sur'!A761</f>
        <v>755</v>
      </c>
      <c r="B813" s="98" t="s">
        <v>8151</v>
      </c>
      <c r="C813" s="131" t="str">
        <f>'INFO Luz del Sur'!K761</f>
        <v>Poste</v>
      </c>
      <c r="D813" s="120" t="str">
        <f>'INFO Luz del Sur'!L761</f>
        <v>Concreto</v>
      </c>
      <c r="E813" s="131">
        <f>'INFO Luz del Sur'!J761</f>
        <v>15</v>
      </c>
      <c r="F813" s="131" t="str">
        <f>'INFO Luz del Sur'!H761</f>
        <v>22.9 KV</v>
      </c>
      <c r="G813" s="148" t="str">
        <f t="shared" si="154"/>
        <v>MT/AT</v>
      </c>
      <c r="H813" s="120" t="str">
        <f>'INFO Luz del Sur'!D761</f>
        <v>ATE</v>
      </c>
      <c r="I813" s="120" t="str">
        <f>'INFO Luz del Sur'!C761</f>
        <v>Lima</v>
      </c>
      <c r="J813" s="120" t="str">
        <f>'INFO Luz del Sur'!B761</f>
        <v>Lima</v>
      </c>
      <c r="K813" s="120">
        <f>'INFO Luz del Sur'!E761</f>
        <v>0</v>
      </c>
      <c r="L813" s="132" t="str">
        <f>'INFO Luz del Sur'!M761</f>
        <v>PPC24</v>
      </c>
      <c r="M813" s="120" t="str">
        <f>INDEX(RESUMEN!$D$17:$D$5475, MATCH(L813,RESUMEN!$C$17:$C$5475,0))</f>
        <v>POSTE DE CONCRETO ARMADO DE 15/400/150/375</v>
      </c>
      <c r="N813" s="95">
        <f>INDEX(RESUMEN!$G$17:$G$5475, MATCH(L813,RESUMEN!$C$17:$C$5475,0))</f>
        <v>476.76</v>
      </c>
      <c r="O813" s="133">
        <f t="shared" si="155"/>
        <v>0.84299999999999997</v>
      </c>
      <c r="P813" s="134">
        <f t="shared" si="157"/>
        <v>878.66867999999999</v>
      </c>
      <c r="Q813" s="87">
        <v>0</v>
      </c>
      <c r="R813" s="133">
        <f t="shared" si="158"/>
        <v>0.13400000000000001</v>
      </c>
      <c r="S813" s="88">
        <f t="shared" si="159"/>
        <v>9.8118002600000001</v>
      </c>
      <c r="T813" s="132">
        <f t="shared" si="160"/>
        <v>0.183</v>
      </c>
      <c r="U813" s="135">
        <f t="shared" si="161"/>
        <v>1.7955594475800001</v>
      </c>
      <c r="V813" s="88">
        <f t="shared" si="162"/>
        <v>0.60419904645994038</v>
      </c>
      <c r="W813" s="182">
        <f t="shared" si="163"/>
        <v>0.6</v>
      </c>
      <c r="X813" s="133">
        <f>'INFO Luz del Sur'!N761</f>
        <v>1</v>
      </c>
      <c r="Y813" s="135">
        <f t="shared" si="156"/>
        <v>0.6</v>
      </c>
    </row>
    <row r="814" spans="1:25" x14ac:dyDescent="0.25">
      <c r="A814" s="97">
        <f>'INFO Luz del Sur'!A762</f>
        <v>756</v>
      </c>
      <c r="B814" s="98" t="s">
        <v>8151</v>
      </c>
      <c r="C814" s="131" t="str">
        <f>'INFO Luz del Sur'!K762</f>
        <v>Poste</v>
      </c>
      <c r="D814" s="120" t="str">
        <f>'INFO Luz del Sur'!L762</f>
        <v>Concreto</v>
      </c>
      <c r="E814" s="131">
        <f>'INFO Luz del Sur'!J762</f>
        <v>15</v>
      </c>
      <c r="F814" s="131" t="str">
        <f>'INFO Luz del Sur'!H762</f>
        <v>22.9 KV</v>
      </c>
      <c r="G814" s="148" t="str">
        <f t="shared" si="154"/>
        <v>MT/AT</v>
      </c>
      <c r="H814" s="120" t="str">
        <f>'INFO Luz del Sur'!D762</f>
        <v>ATE</v>
      </c>
      <c r="I814" s="120" t="str">
        <f>'INFO Luz del Sur'!C762</f>
        <v>Lima</v>
      </c>
      <c r="J814" s="120" t="str">
        <f>'INFO Luz del Sur'!B762</f>
        <v>Lima</v>
      </c>
      <c r="K814" s="120">
        <f>'INFO Luz del Sur'!E762</f>
        <v>0</v>
      </c>
      <c r="L814" s="132" t="str">
        <f>'INFO Luz del Sur'!M762</f>
        <v>PPC24</v>
      </c>
      <c r="M814" s="120" t="str">
        <f>INDEX(RESUMEN!$D$17:$D$5475, MATCH(L814,RESUMEN!$C$17:$C$5475,0))</f>
        <v>POSTE DE CONCRETO ARMADO DE 15/400/150/375</v>
      </c>
      <c r="N814" s="95">
        <f>INDEX(RESUMEN!$G$17:$G$5475, MATCH(L814,RESUMEN!$C$17:$C$5475,0))</f>
        <v>476.76</v>
      </c>
      <c r="O814" s="133">
        <f t="shared" si="155"/>
        <v>0.84299999999999997</v>
      </c>
      <c r="P814" s="134">
        <f t="shared" si="157"/>
        <v>878.66867999999999</v>
      </c>
      <c r="Q814" s="87">
        <v>0</v>
      </c>
      <c r="R814" s="133">
        <f t="shared" si="158"/>
        <v>0.13400000000000001</v>
      </c>
      <c r="S814" s="88">
        <f t="shared" si="159"/>
        <v>9.8118002600000001</v>
      </c>
      <c r="T814" s="132">
        <f t="shared" si="160"/>
        <v>0.183</v>
      </c>
      <c r="U814" s="135">
        <f t="shared" si="161"/>
        <v>1.7955594475800001</v>
      </c>
      <c r="V814" s="88">
        <f t="shared" si="162"/>
        <v>0.60419904645994038</v>
      </c>
      <c r="W814" s="182">
        <f t="shared" si="163"/>
        <v>0.6</v>
      </c>
      <c r="X814" s="133">
        <f>'INFO Luz del Sur'!N762</f>
        <v>1</v>
      </c>
      <c r="Y814" s="135">
        <f t="shared" si="156"/>
        <v>0.6</v>
      </c>
    </row>
    <row r="815" spans="1:25" x14ac:dyDescent="0.25">
      <c r="A815" s="97">
        <f>'INFO Luz del Sur'!A763</f>
        <v>757</v>
      </c>
      <c r="B815" s="98" t="s">
        <v>8151</v>
      </c>
      <c r="C815" s="131" t="str">
        <f>'INFO Luz del Sur'!K763</f>
        <v>Poste</v>
      </c>
      <c r="D815" s="120" t="str">
        <f>'INFO Luz del Sur'!L763</f>
        <v>Concreto</v>
      </c>
      <c r="E815" s="131">
        <f>'INFO Luz del Sur'!J763</f>
        <v>15</v>
      </c>
      <c r="F815" s="131" t="str">
        <f>'INFO Luz del Sur'!H763</f>
        <v>22.9 KV</v>
      </c>
      <c r="G815" s="148" t="str">
        <f t="shared" si="154"/>
        <v>MT/AT</v>
      </c>
      <c r="H815" s="120" t="str">
        <f>'INFO Luz del Sur'!D763</f>
        <v>ATE</v>
      </c>
      <c r="I815" s="120" t="str">
        <f>'INFO Luz del Sur'!C763</f>
        <v>Lima</v>
      </c>
      <c r="J815" s="120" t="str">
        <f>'INFO Luz del Sur'!B763</f>
        <v>Lima</v>
      </c>
      <c r="K815" s="120">
        <f>'INFO Luz del Sur'!E763</f>
        <v>0</v>
      </c>
      <c r="L815" s="132" t="str">
        <f>'INFO Luz del Sur'!M763</f>
        <v>PPC24</v>
      </c>
      <c r="M815" s="120" t="str">
        <f>INDEX(RESUMEN!$D$17:$D$5475, MATCH(L815,RESUMEN!$C$17:$C$5475,0))</f>
        <v>POSTE DE CONCRETO ARMADO DE 15/400/150/375</v>
      </c>
      <c r="N815" s="95">
        <f>INDEX(RESUMEN!$G$17:$G$5475, MATCH(L815,RESUMEN!$C$17:$C$5475,0))</f>
        <v>476.76</v>
      </c>
      <c r="O815" s="133">
        <f t="shared" si="155"/>
        <v>0.84299999999999997</v>
      </c>
      <c r="P815" s="134">
        <f t="shared" si="157"/>
        <v>878.66867999999999</v>
      </c>
      <c r="Q815" s="87">
        <v>0</v>
      </c>
      <c r="R815" s="133">
        <f t="shared" si="158"/>
        <v>0.13400000000000001</v>
      </c>
      <c r="S815" s="88">
        <f t="shared" si="159"/>
        <v>9.8118002600000001</v>
      </c>
      <c r="T815" s="132">
        <f t="shared" si="160"/>
        <v>0.183</v>
      </c>
      <c r="U815" s="135">
        <f t="shared" si="161"/>
        <v>1.7955594475800001</v>
      </c>
      <c r="V815" s="88">
        <f t="shared" si="162"/>
        <v>0.60419904645994038</v>
      </c>
      <c r="W815" s="182">
        <f t="shared" si="163"/>
        <v>0.6</v>
      </c>
      <c r="X815" s="133">
        <f>'INFO Luz del Sur'!N763</f>
        <v>1</v>
      </c>
      <c r="Y815" s="135">
        <f t="shared" si="156"/>
        <v>0.6</v>
      </c>
    </row>
    <row r="816" spans="1:25" x14ac:dyDescent="0.25">
      <c r="A816" s="97">
        <f>'INFO Luz del Sur'!A764</f>
        <v>758</v>
      </c>
      <c r="B816" s="98" t="s">
        <v>8151</v>
      </c>
      <c r="C816" s="131" t="str">
        <f>'INFO Luz del Sur'!K764</f>
        <v>Poste</v>
      </c>
      <c r="D816" s="120" t="str">
        <f>'INFO Luz del Sur'!L764</f>
        <v>Concreto</v>
      </c>
      <c r="E816" s="131">
        <f>'INFO Luz del Sur'!J764</f>
        <v>15</v>
      </c>
      <c r="F816" s="131" t="str">
        <f>'INFO Luz del Sur'!H764</f>
        <v>22.9 KV</v>
      </c>
      <c r="G816" s="148" t="str">
        <f t="shared" si="154"/>
        <v>MT/AT</v>
      </c>
      <c r="H816" s="120" t="str">
        <f>'INFO Luz del Sur'!D764</f>
        <v>ATE</v>
      </c>
      <c r="I816" s="120" t="str">
        <f>'INFO Luz del Sur'!C764</f>
        <v>Lima</v>
      </c>
      <c r="J816" s="120" t="str">
        <f>'INFO Luz del Sur'!B764</f>
        <v>Lima</v>
      </c>
      <c r="K816" s="120">
        <f>'INFO Luz del Sur'!E764</f>
        <v>0</v>
      </c>
      <c r="L816" s="132" t="str">
        <f>'INFO Luz del Sur'!M764</f>
        <v>PPC24</v>
      </c>
      <c r="M816" s="120" t="str">
        <f>INDEX(RESUMEN!$D$17:$D$5475, MATCH(L816,RESUMEN!$C$17:$C$5475,0))</f>
        <v>POSTE DE CONCRETO ARMADO DE 15/400/150/375</v>
      </c>
      <c r="N816" s="95">
        <f>INDEX(RESUMEN!$G$17:$G$5475, MATCH(L816,RESUMEN!$C$17:$C$5475,0))</f>
        <v>476.76</v>
      </c>
      <c r="O816" s="133">
        <f t="shared" si="155"/>
        <v>0.84299999999999997</v>
      </c>
      <c r="P816" s="134">
        <f t="shared" si="157"/>
        <v>878.66867999999999</v>
      </c>
      <c r="Q816" s="87">
        <v>0</v>
      </c>
      <c r="R816" s="133">
        <f t="shared" si="158"/>
        <v>0.13400000000000001</v>
      </c>
      <c r="S816" s="88">
        <f t="shared" si="159"/>
        <v>9.8118002600000001</v>
      </c>
      <c r="T816" s="132">
        <f t="shared" si="160"/>
        <v>0.183</v>
      </c>
      <c r="U816" s="135">
        <f t="shared" si="161"/>
        <v>1.7955594475800001</v>
      </c>
      <c r="V816" s="88">
        <f t="shared" si="162"/>
        <v>0.60419904645994038</v>
      </c>
      <c r="W816" s="182">
        <f t="shared" si="163"/>
        <v>0.6</v>
      </c>
      <c r="X816" s="133">
        <f>'INFO Luz del Sur'!N764</f>
        <v>1</v>
      </c>
      <c r="Y816" s="135">
        <f t="shared" si="156"/>
        <v>0.6</v>
      </c>
    </row>
    <row r="817" spans="1:25" x14ac:dyDescent="0.25">
      <c r="A817" s="97">
        <f>'INFO Luz del Sur'!A765</f>
        <v>759</v>
      </c>
      <c r="B817" s="98" t="s">
        <v>8151</v>
      </c>
      <c r="C817" s="131" t="str">
        <f>'INFO Luz del Sur'!K765</f>
        <v>Poste</v>
      </c>
      <c r="D817" s="120" t="str">
        <f>'INFO Luz del Sur'!L765</f>
        <v>Concreto</v>
      </c>
      <c r="E817" s="131">
        <f>'INFO Luz del Sur'!J765</f>
        <v>15</v>
      </c>
      <c r="F817" s="131" t="str">
        <f>'INFO Luz del Sur'!H765</f>
        <v>22.9 KV</v>
      </c>
      <c r="G817" s="148" t="str">
        <f t="shared" si="154"/>
        <v>MT/AT</v>
      </c>
      <c r="H817" s="120" t="str">
        <f>'INFO Luz del Sur'!D765</f>
        <v>ATE</v>
      </c>
      <c r="I817" s="120" t="str">
        <f>'INFO Luz del Sur'!C765</f>
        <v>Lima</v>
      </c>
      <c r="J817" s="120" t="str">
        <f>'INFO Luz del Sur'!B765</f>
        <v>Lima</v>
      </c>
      <c r="K817" s="120">
        <f>'INFO Luz del Sur'!E765</f>
        <v>0</v>
      </c>
      <c r="L817" s="132" t="str">
        <f>'INFO Luz del Sur'!M765</f>
        <v>PPC24</v>
      </c>
      <c r="M817" s="120" t="str">
        <f>INDEX(RESUMEN!$D$17:$D$5475, MATCH(L817,RESUMEN!$C$17:$C$5475,0))</f>
        <v>POSTE DE CONCRETO ARMADO DE 15/400/150/375</v>
      </c>
      <c r="N817" s="95">
        <f>INDEX(RESUMEN!$G$17:$G$5475, MATCH(L817,RESUMEN!$C$17:$C$5475,0))</f>
        <v>476.76</v>
      </c>
      <c r="O817" s="133">
        <f t="shared" si="155"/>
        <v>0.84299999999999997</v>
      </c>
      <c r="P817" s="134">
        <f t="shared" si="157"/>
        <v>878.66867999999999</v>
      </c>
      <c r="Q817" s="87">
        <v>0</v>
      </c>
      <c r="R817" s="133">
        <f t="shared" si="158"/>
        <v>0.13400000000000001</v>
      </c>
      <c r="S817" s="88">
        <f t="shared" si="159"/>
        <v>9.8118002600000001</v>
      </c>
      <c r="T817" s="132">
        <f t="shared" si="160"/>
        <v>0.183</v>
      </c>
      <c r="U817" s="135">
        <f t="shared" si="161"/>
        <v>1.7955594475800001</v>
      </c>
      <c r="V817" s="88">
        <f t="shared" si="162"/>
        <v>0.60419904645994038</v>
      </c>
      <c r="W817" s="182">
        <f t="shared" si="163"/>
        <v>0.6</v>
      </c>
      <c r="X817" s="133">
        <f>'INFO Luz del Sur'!N765</f>
        <v>1</v>
      </c>
      <c r="Y817" s="135">
        <f t="shared" si="156"/>
        <v>0.6</v>
      </c>
    </row>
    <row r="818" spans="1:25" x14ac:dyDescent="0.25">
      <c r="A818" s="97">
        <f>'INFO Luz del Sur'!A766</f>
        <v>760</v>
      </c>
      <c r="B818" s="98" t="s">
        <v>8151</v>
      </c>
      <c r="C818" s="131" t="str">
        <f>'INFO Luz del Sur'!K766</f>
        <v>Poste</v>
      </c>
      <c r="D818" s="120" t="str">
        <f>'INFO Luz del Sur'!L766</f>
        <v>Concreto</v>
      </c>
      <c r="E818" s="131">
        <f>'INFO Luz del Sur'!J766</f>
        <v>15</v>
      </c>
      <c r="F818" s="131" t="str">
        <f>'INFO Luz del Sur'!H766</f>
        <v>22.9 KV</v>
      </c>
      <c r="G818" s="148" t="str">
        <f t="shared" si="154"/>
        <v>MT/AT</v>
      </c>
      <c r="H818" s="120" t="str">
        <f>'INFO Luz del Sur'!D766</f>
        <v>ATE</v>
      </c>
      <c r="I818" s="120" t="str">
        <f>'INFO Luz del Sur'!C766</f>
        <v>Lima</v>
      </c>
      <c r="J818" s="120" t="str">
        <f>'INFO Luz del Sur'!B766</f>
        <v>Lima</v>
      </c>
      <c r="K818" s="120">
        <f>'INFO Luz del Sur'!E766</f>
        <v>0</v>
      </c>
      <c r="L818" s="132" t="str">
        <f>'INFO Luz del Sur'!M766</f>
        <v>PPC24</v>
      </c>
      <c r="M818" s="120" t="str">
        <f>INDEX(RESUMEN!$D$17:$D$5475, MATCH(L818,RESUMEN!$C$17:$C$5475,0))</f>
        <v>POSTE DE CONCRETO ARMADO DE 15/400/150/375</v>
      </c>
      <c r="N818" s="95">
        <f>INDEX(RESUMEN!$G$17:$G$5475, MATCH(L818,RESUMEN!$C$17:$C$5475,0))</f>
        <v>476.76</v>
      </c>
      <c r="O818" s="133">
        <f t="shared" si="155"/>
        <v>0.84299999999999997</v>
      </c>
      <c r="P818" s="134">
        <f t="shared" si="157"/>
        <v>878.66867999999999</v>
      </c>
      <c r="Q818" s="87">
        <v>0</v>
      </c>
      <c r="R818" s="133">
        <f t="shared" si="158"/>
        <v>0.13400000000000001</v>
      </c>
      <c r="S818" s="88">
        <f t="shared" si="159"/>
        <v>9.8118002600000001</v>
      </c>
      <c r="T818" s="132">
        <f t="shared" si="160"/>
        <v>0.183</v>
      </c>
      <c r="U818" s="135">
        <f t="shared" si="161"/>
        <v>1.7955594475800001</v>
      </c>
      <c r="V818" s="88">
        <f t="shared" si="162"/>
        <v>0.60419904645994038</v>
      </c>
      <c r="W818" s="182">
        <f t="shared" si="163"/>
        <v>0.6</v>
      </c>
      <c r="X818" s="133">
        <f>'INFO Luz del Sur'!N766</f>
        <v>1</v>
      </c>
      <c r="Y818" s="135">
        <f t="shared" si="156"/>
        <v>0.6</v>
      </c>
    </row>
    <row r="819" spans="1:25" x14ac:dyDescent="0.25">
      <c r="A819" s="97">
        <f>'INFO Luz del Sur'!A767</f>
        <v>761</v>
      </c>
      <c r="B819" s="98" t="s">
        <v>8151</v>
      </c>
      <c r="C819" s="131" t="str">
        <f>'INFO Luz del Sur'!K767</f>
        <v>Poste</v>
      </c>
      <c r="D819" s="120" t="str">
        <f>'INFO Luz del Sur'!L767</f>
        <v>Concreto</v>
      </c>
      <c r="E819" s="131">
        <f>'INFO Luz del Sur'!J767</f>
        <v>15</v>
      </c>
      <c r="F819" s="131" t="str">
        <f>'INFO Luz del Sur'!H767</f>
        <v>22.9 KV</v>
      </c>
      <c r="G819" s="148" t="str">
        <f t="shared" si="154"/>
        <v>MT/AT</v>
      </c>
      <c r="H819" s="120" t="str">
        <f>'INFO Luz del Sur'!D767</f>
        <v>ATE</v>
      </c>
      <c r="I819" s="120" t="str">
        <f>'INFO Luz del Sur'!C767</f>
        <v>Lima</v>
      </c>
      <c r="J819" s="120" t="str">
        <f>'INFO Luz del Sur'!B767</f>
        <v>Lima</v>
      </c>
      <c r="K819" s="120">
        <f>'INFO Luz del Sur'!E767</f>
        <v>0</v>
      </c>
      <c r="L819" s="132" t="str">
        <f>'INFO Luz del Sur'!M767</f>
        <v>PPC24</v>
      </c>
      <c r="M819" s="120" t="str">
        <f>INDEX(RESUMEN!$D$17:$D$5475, MATCH(L819,RESUMEN!$C$17:$C$5475,0))</f>
        <v>POSTE DE CONCRETO ARMADO DE 15/400/150/375</v>
      </c>
      <c r="N819" s="95">
        <f>INDEX(RESUMEN!$G$17:$G$5475, MATCH(L819,RESUMEN!$C$17:$C$5475,0))</f>
        <v>476.76</v>
      </c>
      <c r="O819" s="133">
        <f t="shared" si="155"/>
        <v>0.84299999999999997</v>
      </c>
      <c r="P819" s="134">
        <f t="shared" si="157"/>
        <v>878.66867999999999</v>
      </c>
      <c r="Q819" s="87">
        <v>0</v>
      </c>
      <c r="R819" s="133">
        <f t="shared" si="158"/>
        <v>0.13400000000000001</v>
      </c>
      <c r="S819" s="88">
        <f t="shared" si="159"/>
        <v>9.8118002600000001</v>
      </c>
      <c r="T819" s="132">
        <f t="shared" si="160"/>
        <v>0.183</v>
      </c>
      <c r="U819" s="135">
        <f t="shared" si="161"/>
        <v>1.7955594475800001</v>
      </c>
      <c r="V819" s="88">
        <f t="shared" si="162"/>
        <v>0.60419904645994038</v>
      </c>
      <c r="W819" s="182">
        <f t="shared" si="163"/>
        <v>0.6</v>
      </c>
      <c r="X819" s="133">
        <f>'INFO Luz del Sur'!N767</f>
        <v>1</v>
      </c>
      <c r="Y819" s="135">
        <f t="shared" si="156"/>
        <v>0.6</v>
      </c>
    </row>
    <row r="820" spans="1:25" x14ac:dyDescent="0.25">
      <c r="A820" s="97">
        <f>'INFO Luz del Sur'!A768</f>
        <v>762</v>
      </c>
      <c r="B820" s="98" t="s">
        <v>8151</v>
      </c>
      <c r="C820" s="131" t="str">
        <f>'INFO Luz del Sur'!K768</f>
        <v>Poste</v>
      </c>
      <c r="D820" s="120" t="str">
        <f>'INFO Luz del Sur'!L768</f>
        <v>Concreto</v>
      </c>
      <c r="E820" s="131">
        <f>'INFO Luz del Sur'!J768</f>
        <v>15</v>
      </c>
      <c r="F820" s="131" t="str">
        <f>'INFO Luz del Sur'!H768</f>
        <v>22.9 KV</v>
      </c>
      <c r="G820" s="148" t="str">
        <f t="shared" si="154"/>
        <v>MT/AT</v>
      </c>
      <c r="H820" s="120" t="str">
        <f>'INFO Luz del Sur'!D768</f>
        <v>ATE</v>
      </c>
      <c r="I820" s="120" t="str">
        <f>'INFO Luz del Sur'!C768</f>
        <v>Lima</v>
      </c>
      <c r="J820" s="120" t="str">
        <f>'INFO Luz del Sur'!B768</f>
        <v>Lima</v>
      </c>
      <c r="K820" s="120">
        <f>'INFO Luz del Sur'!E768</f>
        <v>0</v>
      </c>
      <c r="L820" s="132" t="str">
        <f>'INFO Luz del Sur'!M768</f>
        <v>PPC24</v>
      </c>
      <c r="M820" s="120" t="str">
        <f>INDEX(RESUMEN!$D$17:$D$5475, MATCH(L820,RESUMEN!$C$17:$C$5475,0))</f>
        <v>POSTE DE CONCRETO ARMADO DE 15/400/150/375</v>
      </c>
      <c r="N820" s="95">
        <f>INDEX(RESUMEN!$G$17:$G$5475, MATCH(L820,RESUMEN!$C$17:$C$5475,0))</f>
        <v>476.76</v>
      </c>
      <c r="O820" s="133">
        <f t="shared" si="155"/>
        <v>0.84299999999999997</v>
      </c>
      <c r="P820" s="134">
        <f t="shared" si="157"/>
        <v>878.66867999999999</v>
      </c>
      <c r="Q820" s="87">
        <v>0</v>
      </c>
      <c r="R820" s="133">
        <f t="shared" si="158"/>
        <v>0.13400000000000001</v>
      </c>
      <c r="S820" s="88">
        <f t="shared" si="159"/>
        <v>9.8118002600000001</v>
      </c>
      <c r="T820" s="132">
        <f t="shared" si="160"/>
        <v>0.183</v>
      </c>
      <c r="U820" s="135">
        <f t="shared" si="161"/>
        <v>1.7955594475800001</v>
      </c>
      <c r="V820" s="88">
        <f t="shared" si="162"/>
        <v>0.60419904645994038</v>
      </c>
      <c r="W820" s="182">
        <f t="shared" si="163"/>
        <v>0.6</v>
      </c>
      <c r="X820" s="133">
        <f>'INFO Luz del Sur'!N768</f>
        <v>1</v>
      </c>
      <c r="Y820" s="135">
        <f t="shared" si="156"/>
        <v>0.6</v>
      </c>
    </row>
    <row r="821" spans="1:25" x14ac:dyDescent="0.25">
      <c r="A821" s="97">
        <f>'INFO Luz del Sur'!A769</f>
        <v>763</v>
      </c>
      <c r="B821" s="98" t="s">
        <v>8151</v>
      </c>
      <c r="C821" s="131" t="str">
        <f>'INFO Luz del Sur'!K769</f>
        <v>Poste</v>
      </c>
      <c r="D821" s="120" t="str">
        <f>'INFO Luz del Sur'!L769</f>
        <v>Concreto</v>
      </c>
      <c r="E821" s="131">
        <f>'INFO Luz del Sur'!J769</f>
        <v>15</v>
      </c>
      <c r="F821" s="131" t="str">
        <f>'INFO Luz del Sur'!H769</f>
        <v>22.9 KV</v>
      </c>
      <c r="G821" s="148" t="str">
        <f t="shared" si="154"/>
        <v>MT/AT</v>
      </c>
      <c r="H821" s="120" t="str">
        <f>'INFO Luz del Sur'!D769</f>
        <v>ATE</v>
      </c>
      <c r="I821" s="120" t="str">
        <f>'INFO Luz del Sur'!C769</f>
        <v>Lima</v>
      </c>
      <c r="J821" s="120" t="str">
        <f>'INFO Luz del Sur'!B769</f>
        <v>Lima</v>
      </c>
      <c r="K821" s="120">
        <f>'INFO Luz del Sur'!E769</f>
        <v>0</v>
      </c>
      <c r="L821" s="132" t="str">
        <f>'INFO Luz del Sur'!M769</f>
        <v>PPC24</v>
      </c>
      <c r="M821" s="120" t="str">
        <f>INDEX(RESUMEN!$D$17:$D$5475, MATCH(L821,RESUMEN!$C$17:$C$5475,0))</f>
        <v>POSTE DE CONCRETO ARMADO DE 15/400/150/375</v>
      </c>
      <c r="N821" s="95">
        <f>INDEX(RESUMEN!$G$17:$G$5475, MATCH(L821,RESUMEN!$C$17:$C$5475,0))</f>
        <v>476.76</v>
      </c>
      <c r="O821" s="133">
        <f t="shared" si="155"/>
        <v>0.84299999999999997</v>
      </c>
      <c r="P821" s="134">
        <f t="shared" si="157"/>
        <v>878.66867999999999</v>
      </c>
      <c r="Q821" s="87">
        <v>0</v>
      </c>
      <c r="R821" s="133">
        <f t="shared" si="158"/>
        <v>0.13400000000000001</v>
      </c>
      <c r="S821" s="88">
        <f t="shared" si="159"/>
        <v>9.8118002600000001</v>
      </c>
      <c r="T821" s="132">
        <f t="shared" si="160"/>
        <v>0.183</v>
      </c>
      <c r="U821" s="135">
        <f t="shared" si="161"/>
        <v>1.7955594475800001</v>
      </c>
      <c r="V821" s="88">
        <f t="shared" si="162"/>
        <v>0.60419904645994038</v>
      </c>
      <c r="W821" s="182">
        <f t="shared" si="163"/>
        <v>0.6</v>
      </c>
      <c r="X821" s="133">
        <f>'INFO Luz del Sur'!N769</f>
        <v>1</v>
      </c>
      <c r="Y821" s="135">
        <f t="shared" si="156"/>
        <v>0.6</v>
      </c>
    </row>
    <row r="822" spans="1:25" x14ac:dyDescent="0.25">
      <c r="A822" s="97">
        <f>'INFO Luz del Sur'!A770</f>
        <v>764</v>
      </c>
      <c r="B822" s="98" t="s">
        <v>20</v>
      </c>
      <c r="C822" s="131" t="str">
        <f>'INFO Luz del Sur'!K770</f>
        <v>Poste</v>
      </c>
      <c r="D822" s="120" t="str">
        <f>'INFO Luz del Sur'!L770</f>
        <v>Concreto</v>
      </c>
      <c r="E822" s="131">
        <f>'INFO Luz del Sur'!J770</f>
        <v>18</v>
      </c>
      <c r="F822" s="131" t="str">
        <f>'INFO Luz del Sur'!H770</f>
        <v>60 KV</v>
      </c>
      <c r="G822" s="148" t="str">
        <f t="shared" si="154"/>
        <v>MT/AT</v>
      </c>
      <c r="H822" s="120" t="str">
        <f>'INFO Luz del Sur'!D770</f>
        <v>SANTA ANITA</v>
      </c>
      <c r="I822" s="120" t="str">
        <f>'INFO Luz del Sur'!C770</f>
        <v>Lima</v>
      </c>
      <c r="J822" s="120" t="str">
        <f>'INFO Luz del Sur'!B770</f>
        <v>Lima</v>
      </c>
      <c r="K822" s="120">
        <f>'INFO Luz del Sur'!E770</f>
        <v>0</v>
      </c>
      <c r="L822" s="132" t="str">
        <f>'INFO Luz del Sur'!M770</f>
        <v>TA060SIR0D1C1240R+3</v>
      </c>
      <c r="M822" s="120" t="str">
        <f>INDEX(RESUMEN!$D$17:$D$5475, MATCH(L822,RESUMEN!$C$17:$C$5475,0))</f>
        <v>Torre de anclaje, retención intermedia y terminal (15°) Tipo R2+3</v>
      </c>
      <c r="N822" s="95">
        <f>INDEX(RESUMEN!$G$17:$G$5475, MATCH(L822,RESUMEN!$C$17:$C$5475,0))</f>
        <v>15480.457667929655</v>
      </c>
      <c r="O822" s="133">
        <f t="shared" si="155"/>
        <v>0.84299999999999997</v>
      </c>
      <c r="P822" s="134">
        <f t="shared" si="157"/>
        <v>28530.483481994353</v>
      </c>
      <c r="Q822" s="87">
        <v>0</v>
      </c>
      <c r="R822" s="133">
        <f t="shared" si="158"/>
        <v>0.13400000000000001</v>
      </c>
      <c r="S822" s="88">
        <f t="shared" si="159"/>
        <v>318.59039888227034</v>
      </c>
      <c r="T822" s="132">
        <f t="shared" si="160"/>
        <v>0.183</v>
      </c>
      <c r="U822" s="135">
        <f t="shared" si="161"/>
        <v>58.302042995455473</v>
      </c>
      <c r="V822" s="88">
        <f t="shared" si="162"/>
        <v>19.618419669700835</v>
      </c>
      <c r="W822" s="182">
        <f t="shared" si="163"/>
        <v>19.600000000000001</v>
      </c>
      <c r="X822" s="133">
        <f>'INFO Luz del Sur'!N770</f>
        <v>1</v>
      </c>
      <c r="Y822" s="135">
        <f t="shared" si="156"/>
        <v>19.600000000000001</v>
      </c>
    </row>
    <row r="823" spans="1:25" x14ac:dyDescent="0.25">
      <c r="A823" s="97">
        <f>'INFO Luz del Sur'!A771</f>
        <v>765</v>
      </c>
      <c r="B823" s="98" t="s">
        <v>20</v>
      </c>
      <c r="C823" s="131" t="str">
        <f>'INFO Luz del Sur'!K771</f>
        <v>Poste</v>
      </c>
      <c r="D823" s="120" t="str">
        <f>'INFO Luz del Sur'!L771</f>
        <v>Concreto</v>
      </c>
      <c r="E823" s="131">
        <f>'INFO Luz del Sur'!J771</f>
        <v>18</v>
      </c>
      <c r="F823" s="131" t="str">
        <f>'INFO Luz del Sur'!H771</f>
        <v>60 KV</v>
      </c>
      <c r="G823" s="148" t="str">
        <f t="shared" si="154"/>
        <v>MT/AT</v>
      </c>
      <c r="H823" s="120" t="str">
        <f>'INFO Luz del Sur'!D771</f>
        <v>SANTA ANITA</v>
      </c>
      <c r="I823" s="120" t="str">
        <f>'INFO Luz del Sur'!C771</f>
        <v>Lima</v>
      </c>
      <c r="J823" s="120" t="str">
        <f>'INFO Luz del Sur'!B771</f>
        <v>Lima</v>
      </c>
      <c r="K823" s="120">
        <f>'INFO Luz del Sur'!E771</f>
        <v>0</v>
      </c>
      <c r="L823" s="132" t="str">
        <f>'INFO Luz del Sur'!M771</f>
        <v>TA060SIR0D1C1240R+3</v>
      </c>
      <c r="M823" s="120" t="str">
        <f>INDEX(RESUMEN!$D$17:$D$5475, MATCH(L823,RESUMEN!$C$17:$C$5475,0))</f>
        <v>Torre de anclaje, retención intermedia y terminal (15°) Tipo R2+3</v>
      </c>
      <c r="N823" s="95">
        <f>INDEX(RESUMEN!$G$17:$G$5475, MATCH(L823,RESUMEN!$C$17:$C$5475,0))</f>
        <v>15480.457667929655</v>
      </c>
      <c r="O823" s="133">
        <f t="shared" si="155"/>
        <v>0.84299999999999997</v>
      </c>
      <c r="P823" s="134">
        <f t="shared" si="157"/>
        <v>28530.483481994353</v>
      </c>
      <c r="Q823" s="87">
        <v>0</v>
      </c>
      <c r="R823" s="133">
        <f t="shared" si="158"/>
        <v>0.13400000000000001</v>
      </c>
      <c r="S823" s="88">
        <f t="shared" si="159"/>
        <v>318.59039888227034</v>
      </c>
      <c r="T823" s="132">
        <f t="shared" si="160"/>
        <v>0.183</v>
      </c>
      <c r="U823" s="135">
        <f t="shared" si="161"/>
        <v>58.302042995455473</v>
      </c>
      <c r="V823" s="88">
        <f t="shared" si="162"/>
        <v>19.618419669700835</v>
      </c>
      <c r="W823" s="182">
        <f t="shared" si="163"/>
        <v>19.600000000000001</v>
      </c>
      <c r="X823" s="133">
        <f>'INFO Luz del Sur'!N771</f>
        <v>1</v>
      </c>
      <c r="Y823" s="135">
        <f t="shared" si="156"/>
        <v>19.600000000000001</v>
      </c>
    </row>
    <row r="824" spans="1:25" x14ac:dyDescent="0.25">
      <c r="A824" s="97">
        <f>'INFO Luz del Sur'!A772</f>
        <v>766</v>
      </c>
      <c r="B824" s="98" t="s">
        <v>20</v>
      </c>
      <c r="C824" s="131" t="str">
        <f>'INFO Luz del Sur'!K772</f>
        <v>Poste</v>
      </c>
      <c r="D824" s="120" t="str">
        <f>'INFO Luz del Sur'!L772</f>
        <v>Concreto</v>
      </c>
      <c r="E824" s="131">
        <f>'INFO Luz del Sur'!J772</f>
        <v>18</v>
      </c>
      <c r="F824" s="131" t="str">
        <f>'INFO Luz del Sur'!H772</f>
        <v>60 KV</v>
      </c>
      <c r="G824" s="148" t="str">
        <f t="shared" si="154"/>
        <v>MT/AT</v>
      </c>
      <c r="H824" s="120" t="str">
        <f>'INFO Luz del Sur'!D772</f>
        <v>SANTA ANITA</v>
      </c>
      <c r="I824" s="120" t="str">
        <f>'INFO Luz del Sur'!C772</f>
        <v>Lima</v>
      </c>
      <c r="J824" s="120" t="str">
        <f>'INFO Luz del Sur'!B772</f>
        <v>Lima</v>
      </c>
      <c r="K824" s="120">
        <f>'INFO Luz del Sur'!E772</f>
        <v>0</v>
      </c>
      <c r="L824" s="132" t="str">
        <f>'INFO Luz del Sur'!M772</f>
        <v>TA060SIR0D1C1240R+3</v>
      </c>
      <c r="M824" s="120" t="str">
        <f>INDEX(RESUMEN!$D$17:$D$5475, MATCH(L824,RESUMEN!$C$17:$C$5475,0))</f>
        <v>Torre de anclaje, retención intermedia y terminal (15°) Tipo R2+3</v>
      </c>
      <c r="N824" s="95">
        <f>INDEX(RESUMEN!$G$17:$G$5475, MATCH(L824,RESUMEN!$C$17:$C$5475,0))</f>
        <v>15480.457667929655</v>
      </c>
      <c r="O824" s="133">
        <f t="shared" si="155"/>
        <v>0.84299999999999997</v>
      </c>
      <c r="P824" s="134">
        <f t="shared" si="157"/>
        <v>28530.483481994353</v>
      </c>
      <c r="Q824" s="87">
        <v>0</v>
      </c>
      <c r="R824" s="133">
        <f t="shared" si="158"/>
        <v>0.13400000000000001</v>
      </c>
      <c r="S824" s="88">
        <f t="shared" si="159"/>
        <v>318.59039888227034</v>
      </c>
      <c r="T824" s="132">
        <f t="shared" si="160"/>
        <v>0.183</v>
      </c>
      <c r="U824" s="135">
        <f t="shared" si="161"/>
        <v>58.302042995455473</v>
      </c>
      <c r="V824" s="88">
        <f t="shared" si="162"/>
        <v>19.618419669700835</v>
      </c>
      <c r="W824" s="182">
        <f t="shared" si="163"/>
        <v>19.600000000000001</v>
      </c>
      <c r="X824" s="133">
        <f>'INFO Luz del Sur'!N772</f>
        <v>1</v>
      </c>
      <c r="Y824" s="135">
        <f t="shared" si="156"/>
        <v>19.600000000000001</v>
      </c>
    </row>
    <row r="825" spans="1:25" x14ac:dyDescent="0.25">
      <c r="A825" s="97">
        <f>'INFO Luz del Sur'!A773</f>
        <v>767</v>
      </c>
      <c r="B825" s="98" t="s">
        <v>20</v>
      </c>
      <c r="C825" s="131" t="str">
        <f>'INFO Luz del Sur'!K773</f>
        <v>Poste</v>
      </c>
      <c r="D825" s="120" t="str">
        <f>'INFO Luz del Sur'!L773</f>
        <v>Concreto</v>
      </c>
      <c r="E825" s="131">
        <f>'INFO Luz del Sur'!J773</f>
        <v>18</v>
      </c>
      <c r="F825" s="131" t="str">
        <f>'INFO Luz del Sur'!H773</f>
        <v>60 KV</v>
      </c>
      <c r="G825" s="148" t="str">
        <f t="shared" si="154"/>
        <v>MT/AT</v>
      </c>
      <c r="H825" s="120" t="str">
        <f>'INFO Luz del Sur'!D773</f>
        <v>SANTA ANITA</v>
      </c>
      <c r="I825" s="120" t="str">
        <f>'INFO Luz del Sur'!C773</f>
        <v>Lima</v>
      </c>
      <c r="J825" s="120" t="str">
        <f>'INFO Luz del Sur'!B773</f>
        <v>Lima</v>
      </c>
      <c r="K825" s="120">
        <f>'INFO Luz del Sur'!E773</f>
        <v>0</v>
      </c>
      <c r="L825" s="132" t="str">
        <f>'INFO Luz del Sur'!M773</f>
        <v>TA060SIR0D1C1240R+3</v>
      </c>
      <c r="M825" s="120" t="str">
        <f>INDEX(RESUMEN!$D$17:$D$5475, MATCH(L825,RESUMEN!$C$17:$C$5475,0))</f>
        <v>Torre de anclaje, retención intermedia y terminal (15°) Tipo R2+3</v>
      </c>
      <c r="N825" s="95">
        <f>INDEX(RESUMEN!$G$17:$G$5475, MATCH(L825,RESUMEN!$C$17:$C$5475,0))</f>
        <v>15480.457667929655</v>
      </c>
      <c r="O825" s="133">
        <f t="shared" si="155"/>
        <v>0.84299999999999997</v>
      </c>
      <c r="P825" s="134">
        <f t="shared" si="157"/>
        <v>28530.483481994353</v>
      </c>
      <c r="Q825" s="87">
        <v>0</v>
      </c>
      <c r="R825" s="133">
        <f t="shared" si="158"/>
        <v>0.13400000000000001</v>
      </c>
      <c r="S825" s="88">
        <f t="shared" si="159"/>
        <v>318.59039888227034</v>
      </c>
      <c r="T825" s="132">
        <f t="shared" si="160"/>
        <v>0.183</v>
      </c>
      <c r="U825" s="135">
        <f t="shared" si="161"/>
        <v>58.302042995455473</v>
      </c>
      <c r="V825" s="88">
        <f t="shared" si="162"/>
        <v>19.618419669700835</v>
      </c>
      <c r="W825" s="182">
        <f t="shared" si="163"/>
        <v>19.600000000000001</v>
      </c>
      <c r="X825" s="133">
        <f>'INFO Luz del Sur'!N773</f>
        <v>1</v>
      </c>
      <c r="Y825" s="135">
        <f t="shared" si="156"/>
        <v>19.600000000000001</v>
      </c>
    </row>
    <row r="826" spans="1:25" x14ac:dyDescent="0.25">
      <c r="A826" s="97">
        <f>'INFO Luz del Sur'!A774</f>
        <v>768</v>
      </c>
      <c r="B826" s="98" t="s">
        <v>20</v>
      </c>
      <c r="C826" s="131" t="str">
        <f>'INFO Luz del Sur'!K774</f>
        <v>Poste</v>
      </c>
      <c r="D826" s="120" t="str">
        <f>'INFO Luz del Sur'!L774</f>
        <v>Concreto</v>
      </c>
      <c r="E826" s="131">
        <f>'INFO Luz del Sur'!J774</f>
        <v>20</v>
      </c>
      <c r="F826" s="131" t="str">
        <f>'INFO Luz del Sur'!H774</f>
        <v>60 KV</v>
      </c>
      <c r="G826" s="148" t="str">
        <f t="shared" si="154"/>
        <v>MT/AT</v>
      </c>
      <c r="H826" s="120" t="str">
        <f>'INFO Luz del Sur'!D774</f>
        <v>SANTA ANITA</v>
      </c>
      <c r="I826" s="120" t="str">
        <f>'INFO Luz del Sur'!C774</f>
        <v>Lima</v>
      </c>
      <c r="J826" s="120" t="str">
        <f>'INFO Luz del Sur'!B774</f>
        <v>Lima</v>
      </c>
      <c r="K826" s="120">
        <f>'INFO Luz del Sur'!E774</f>
        <v>0</v>
      </c>
      <c r="L826" s="132" t="str">
        <f>'INFO Luz del Sur'!M774</f>
        <v>TA060SIR0D1C1240R+3</v>
      </c>
      <c r="M826" s="120" t="str">
        <f>INDEX(RESUMEN!$D$17:$D$5475, MATCH(L826,RESUMEN!$C$17:$C$5475,0))</f>
        <v>Torre de anclaje, retención intermedia y terminal (15°) Tipo R2+3</v>
      </c>
      <c r="N826" s="95">
        <f>INDEX(RESUMEN!$G$17:$G$5475, MATCH(L826,RESUMEN!$C$17:$C$5475,0))</f>
        <v>15480.457667929655</v>
      </c>
      <c r="O826" s="133">
        <f t="shared" si="155"/>
        <v>0.84299999999999997</v>
      </c>
      <c r="P826" s="134">
        <f t="shared" si="157"/>
        <v>28530.483481994353</v>
      </c>
      <c r="Q826" s="87">
        <v>0</v>
      </c>
      <c r="R826" s="133">
        <f t="shared" si="158"/>
        <v>0.13400000000000001</v>
      </c>
      <c r="S826" s="88">
        <f t="shared" si="159"/>
        <v>318.59039888227034</v>
      </c>
      <c r="T826" s="132">
        <f t="shared" si="160"/>
        <v>0.183</v>
      </c>
      <c r="U826" s="135">
        <f t="shared" si="161"/>
        <v>58.302042995455473</v>
      </c>
      <c r="V826" s="88">
        <f t="shared" si="162"/>
        <v>19.618419669700835</v>
      </c>
      <c r="W826" s="182">
        <f t="shared" si="163"/>
        <v>19.600000000000001</v>
      </c>
      <c r="X826" s="133">
        <f>'INFO Luz del Sur'!N774</f>
        <v>1</v>
      </c>
      <c r="Y826" s="135">
        <f t="shared" si="156"/>
        <v>19.600000000000001</v>
      </c>
    </row>
    <row r="827" spans="1:25" x14ac:dyDescent="0.25">
      <c r="A827" s="97">
        <f>'INFO Luz del Sur'!A775</f>
        <v>769</v>
      </c>
      <c r="B827" s="98" t="s">
        <v>20</v>
      </c>
      <c r="C827" s="131" t="str">
        <f>'INFO Luz del Sur'!K775</f>
        <v>Poste</v>
      </c>
      <c r="D827" s="120" t="str">
        <f>'INFO Luz del Sur'!L775</f>
        <v>Concreto</v>
      </c>
      <c r="E827" s="131">
        <f>'INFO Luz del Sur'!J775</f>
        <v>20</v>
      </c>
      <c r="F827" s="131" t="str">
        <f>'INFO Luz del Sur'!H775</f>
        <v>60 KV</v>
      </c>
      <c r="G827" s="148" t="str">
        <f t="shared" si="154"/>
        <v>MT/AT</v>
      </c>
      <c r="H827" s="120" t="str">
        <f>'INFO Luz del Sur'!D775</f>
        <v>SANTA ANITA</v>
      </c>
      <c r="I827" s="120" t="str">
        <f>'INFO Luz del Sur'!C775</f>
        <v>Lima</v>
      </c>
      <c r="J827" s="120" t="str">
        <f>'INFO Luz del Sur'!B775</f>
        <v>Lima</v>
      </c>
      <c r="K827" s="120">
        <f>'INFO Luz del Sur'!E775</f>
        <v>0</v>
      </c>
      <c r="L827" s="132" t="str">
        <f>'INFO Luz del Sur'!M775</f>
        <v>TA060SIR0D1C1240R+3</v>
      </c>
      <c r="M827" s="120" t="str">
        <f>INDEX(RESUMEN!$D$17:$D$5475, MATCH(L827,RESUMEN!$C$17:$C$5475,0))</f>
        <v>Torre de anclaje, retención intermedia y terminal (15°) Tipo R2+3</v>
      </c>
      <c r="N827" s="95">
        <f>INDEX(RESUMEN!$G$17:$G$5475, MATCH(L827,RESUMEN!$C$17:$C$5475,0))</f>
        <v>15480.457667929655</v>
      </c>
      <c r="O827" s="133">
        <f t="shared" si="155"/>
        <v>0.84299999999999997</v>
      </c>
      <c r="P827" s="134">
        <f t="shared" si="157"/>
        <v>28530.483481994353</v>
      </c>
      <c r="Q827" s="87">
        <v>0</v>
      </c>
      <c r="R827" s="133">
        <f t="shared" si="158"/>
        <v>0.13400000000000001</v>
      </c>
      <c r="S827" s="88">
        <f t="shared" si="159"/>
        <v>318.59039888227034</v>
      </c>
      <c r="T827" s="132">
        <f t="shared" si="160"/>
        <v>0.183</v>
      </c>
      <c r="U827" s="135">
        <f t="shared" si="161"/>
        <v>58.302042995455473</v>
      </c>
      <c r="V827" s="88">
        <f t="shared" si="162"/>
        <v>19.618419669700835</v>
      </c>
      <c r="W827" s="182">
        <f t="shared" si="163"/>
        <v>19.600000000000001</v>
      </c>
      <c r="X827" s="133">
        <f>'INFO Luz del Sur'!N775</f>
        <v>1</v>
      </c>
      <c r="Y827" s="135">
        <f t="shared" si="156"/>
        <v>19.600000000000001</v>
      </c>
    </row>
    <row r="828" spans="1:25" x14ac:dyDescent="0.25">
      <c r="A828" s="97">
        <f>'INFO Luz del Sur'!A776</f>
        <v>770</v>
      </c>
      <c r="B828" s="98" t="s">
        <v>20</v>
      </c>
      <c r="C828" s="131" t="str">
        <f>'INFO Luz del Sur'!K776</f>
        <v>Poste</v>
      </c>
      <c r="D828" s="120" t="str">
        <f>'INFO Luz del Sur'!L776</f>
        <v>Concreto</v>
      </c>
      <c r="E828" s="131">
        <f>'INFO Luz del Sur'!J776</f>
        <v>20</v>
      </c>
      <c r="F828" s="131" t="str">
        <f>'INFO Luz del Sur'!H776</f>
        <v>60 KV</v>
      </c>
      <c r="G828" s="148" t="str">
        <f t="shared" ref="G828:G891" si="164">IF(F828="0.22 KV", "BT", "MT/AT")</f>
        <v>MT/AT</v>
      </c>
      <c r="H828" s="120" t="str">
        <f>'INFO Luz del Sur'!D776</f>
        <v>SANTA ANITA</v>
      </c>
      <c r="I828" s="120" t="str">
        <f>'INFO Luz del Sur'!C776</f>
        <v>Lima</v>
      </c>
      <c r="J828" s="120" t="str">
        <f>'INFO Luz del Sur'!B776</f>
        <v>Lima</v>
      </c>
      <c r="K828" s="120">
        <f>'INFO Luz del Sur'!E776</f>
        <v>0</v>
      </c>
      <c r="L828" s="132" t="str">
        <f>'INFO Luz del Sur'!M776</f>
        <v>TA060SIR0D1C1240R+3</v>
      </c>
      <c r="M828" s="120" t="str">
        <f>INDEX(RESUMEN!$D$17:$D$5475, MATCH(L828,RESUMEN!$C$17:$C$5475,0))</f>
        <v>Torre de anclaje, retención intermedia y terminal (15°) Tipo R2+3</v>
      </c>
      <c r="N828" s="95">
        <f>INDEX(RESUMEN!$G$17:$G$5475, MATCH(L828,RESUMEN!$C$17:$C$5475,0))</f>
        <v>15480.457667929655</v>
      </c>
      <c r="O828" s="133">
        <f t="shared" ref="O828:O891" si="165">IF(G828="BT", $O$2, $O$3)</f>
        <v>0.84299999999999997</v>
      </c>
      <c r="P828" s="134">
        <f t="shared" si="157"/>
        <v>28530.483481994353</v>
      </c>
      <c r="Q828" s="87">
        <v>0</v>
      </c>
      <c r="R828" s="133">
        <f t="shared" si="158"/>
        <v>0.13400000000000001</v>
      </c>
      <c r="S828" s="88">
        <f t="shared" si="159"/>
        <v>318.59039888227034</v>
      </c>
      <c r="T828" s="132">
        <f t="shared" si="160"/>
        <v>0.183</v>
      </c>
      <c r="U828" s="135">
        <f t="shared" si="161"/>
        <v>58.302042995455473</v>
      </c>
      <c r="V828" s="88">
        <f t="shared" si="162"/>
        <v>19.618419669700835</v>
      </c>
      <c r="W828" s="182">
        <f t="shared" si="163"/>
        <v>19.600000000000001</v>
      </c>
      <c r="X828" s="133">
        <f>'INFO Luz del Sur'!N776</f>
        <v>1</v>
      </c>
      <c r="Y828" s="135">
        <f t="shared" ref="Y828:Y891" si="166">W828*X828</f>
        <v>19.600000000000001</v>
      </c>
    </row>
    <row r="829" spans="1:25" x14ac:dyDescent="0.25">
      <c r="A829" s="97">
        <f>'INFO Luz del Sur'!A777</f>
        <v>771</v>
      </c>
      <c r="B829" s="98" t="s">
        <v>20</v>
      </c>
      <c r="C829" s="131" t="str">
        <f>'INFO Luz del Sur'!K777</f>
        <v>Poste</v>
      </c>
      <c r="D829" s="120" t="str">
        <f>'INFO Luz del Sur'!L777</f>
        <v>Madera</v>
      </c>
      <c r="E829" s="131">
        <f>'INFO Luz del Sur'!J777</f>
        <v>20</v>
      </c>
      <c r="F829" s="131" t="str">
        <f>'INFO Luz del Sur'!H777</f>
        <v>60 KV</v>
      </c>
      <c r="G829" s="148" t="str">
        <f t="shared" si="164"/>
        <v>MT/AT</v>
      </c>
      <c r="H829" s="120" t="str">
        <f>'INFO Luz del Sur'!D777</f>
        <v>SANTA ANITA</v>
      </c>
      <c r="I829" s="120" t="str">
        <f>'INFO Luz del Sur'!C777</f>
        <v>Lima</v>
      </c>
      <c r="J829" s="120" t="str">
        <f>'INFO Luz del Sur'!B777</f>
        <v>Lima</v>
      </c>
      <c r="K829" s="120">
        <f>'INFO Luz del Sur'!E777</f>
        <v>0</v>
      </c>
      <c r="L829" s="132" t="str">
        <f>'INFO Luz del Sur'!M777</f>
        <v>TA060SIR0D1C1240R+3</v>
      </c>
      <c r="M829" s="120" t="str">
        <f>INDEX(RESUMEN!$D$17:$D$5475, MATCH(L829,RESUMEN!$C$17:$C$5475,0))</f>
        <v>Torre de anclaje, retención intermedia y terminal (15°) Tipo R2+3</v>
      </c>
      <c r="N829" s="95">
        <f>INDEX(RESUMEN!$G$17:$G$5475, MATCH(L829,RESUMEN!$C$17:$C$5475,0))</f>
        <v>15480.457667929655</v>
      </c>
      <c r="O829" s="133">
        <f t="shared" si="165"/>
        <v>0.84299999999999997</v>
      </c>
      <c r="P829" s="134">
        <f t="shared" si="157"/>
        <v>28530.483481994353</v>
      </c>
      <c r="Q829" s="87">
        <v>0</v>
      </c>
      <c r="R829" s="133">
        <f t="shared" si="158"/>
        <v>0.13400000000000001</v>
      </c>
      <c r="S829" s="88">
        <f t="shared" si="159"/>
        <v>318.59039888227034</v>
      </c>
      <c r="T829" s="132">
        <f t="shared" si="160"/>
        <v>0.183</v>
      </c>
      <c r="U829" s="135">
        <f t="shared" si="161"/>
        <v>58.302042995455473</v>
      </c>
      <c r="V829" s="88">
        <f t="shared" si="162"/>
        <v>19.618419669700835</v>
      </c>
      <c r="W829" s="182">
        <f t="shared" si="163"/>
        <v>19.600000000000001</v>
      </c>
      <c r="X829" s="133">
        <f>'INFO Luz del Sur'!N777</f>
        <v>1</v>
      </c>
      <c r="Y829" s="135">
        <f t="shared" si="166"/>
        <v>19.600000000000001</v>
      </c>
    </row>
    <row r="830" spans="1:25" x14ac:dyDescent="0.25">
      <c r="A830" s="97">
        <f>'INFO Luz del Sur'!A778</f>
        <v>772</v>
      </c>
      <c r="B830" s="98" t="s">
        <v>20</v>
      </c>
      <c r="C830" s="131" t="str">
        <f>'INFO Luz del Sur'!K778</f>
        <v>Poste</v>
      </c>
      <c r="D830" s="120" t="str">
        <f>'INFO Luz del Sur'!L778</f>
        <v>Concreto</v>
      </c>
      <c r="E830" s="131">
        <f>'INFO Luz del Sur'!J778</f>
        <v>20</v>
      </c>
      <c r="F830" s="131" t="str">
        <f>'INFO Luz del Sur'!H778</f>
        <v>60 KV</v>
      </c>
      <c r="G830" s="148" t="str">
        <f t="shared" si="164"/>
        <v>MT/AT</v>
      </c>
      <c r="H830" s="120" t="str">
        <f>'INFO Luz del Sur'!D778</f>
        <v>SANTA ANITA</v>
      </c>
      <c r="I830" s="120" t="str">
        <f>'INFO Luz del Sur'!C778</f>
        <v>Lima</v>
      </c>
      <c r="J830" s="120" t="str">
        <f>'INFO Luz del Sur'!B778</f>
        <v>Lima</v>
      </c>
      <c r="K830" s="120">
        <f>'INFO Luz del Sur'!E778</f>
        <v>0</v>
      </c>
      <c r="L830" s="132" t="str">
        <f>'INFO Luz del Sur'!M778</f>
        <v>TA060SIR0D1C1240R+3</v>
      </c>
      <c r="M830" s="120" t="str">
        <f>INDEX(RESUMEN!$D$17:$D$5475, MATCH(L830,RESUMEN!$C$17:$C$5475,0))</f>
        <v>Torre de anclaje, retención intermedia y terminal (15°) Tipo R2+3</v>
      </c>
      <c r="N830" s="95">
        <f>INDEX(RESUMEN!$G$17:$G$5475, MATCH(L830,RESUMEN!$C$17:$C$5475,0))</f>
        <v>15480.457667929655</v>
      </c>
      <c r="O830" s="133">
        <f t="shared" si="165"/>
        <v>0.84299999999999997</v>
      </c>
      <c r="P830" s="134">
        <f t="shared" si="157"/>
        <v>28530.483481994353</v>
      </c>
      <c r="Q830" s="87">
        <v>0</v>
      </c>
      <c r="R830" s="133">
        <f t="shared" si="158"/>
        <v>0.13400000000000001</v>
      </c>
      <c r="S830" s="88">
        <f t="shared" si="159"/>
        <v>318.59039888227034</v>
      </c>
      <c r="T830" s="132">
        <f t="shared" si="160"/>
        <v>0.183</v>
      </c>
      <c r="U830" s="135">
        <f t="shared" si="161"/>
        <v>58.302042995455473</v>
      </c>
      <c r="V830" s="88">
        <f t="shared" si="162"/>
        <v>19.618419669700835</v>
      </c>
      <c r="W830" s="182">
        <f t="shared" si="163"/>
        <v>19.600000000000001</v>
      </c>
      <c r="X830" s="133">
        <f>'INFO Luz del Sur'!N778</f>
        <v>1</v>
      </c>
      <c r="Y830" s="135">
        <f t="shared" si="166"/>
        <v>19.600000000000001</v>
      </c>
    </row>
    <row r="831" spans="1:25" x14ac:dyDescent="0.25">
      <c r="A831" s="97">
        <f>'INFO Luz del Sur'!A779</f>
        <v>773</v>
      </c>
      <c r="B831" s="98" t="s">
        <v>20</v>
      </c>
      <c r="C831" s="131" t="str">
        <f>'INFO Luz del Sur'!K779</f>
        <v>Poste</v>
      </c>
      <c r="D831" s="120" t="str">
        <f>'INFO Luz del Sur'!L779</f>
        <v>Metálico</v>
      </c>
      <c r="E831" s="131">
        <f>'INFO Luz del Sur'!J779</f>
        <v>20</v>
      </c>
      <c r="F831" s="131" t="str">
        <f>'INFO Luz del Sur'!H779</f>
        <v>60 KV</v>
      </c>
      <c r="G831" s="148" t="str">
        <f t="shared" si="164"/>
        <v>MT/AT</v>
      </c>
      <c r="H831" s="120" t="str">
        <f>'INFO Luz del Sur'!D779</f>
        <v>SANTA ANITA</v>
      </c>
      <c r="I831" s="120" t="str">
        <f>'INFO Luz del Sur'!C779</f>
        <v>Lima</v>
      </c>
      <c r="J831" s="120" t="str">
        <f>'INFO Luz del Sur'!B779</f>
        <v>Lima</v>
      </c>
      <c r="K831" s="120">
        <f>'INFO Luz del Sur'!E779</f>
        <v>0</v>
      </c>
      <c r="L831" s="132" t="str">
        <f>'INFO Luz del Sur'!M779</f>
        <v>TA060SIR0D1C1240R+3</v>
      </c>
      <c r="M831" s="120" t="str">
        <f>INDEX(RESUMEN!$D$17:$D$5475, MATCH(L831,RESUMEN!$C$17:$C$5475,0))</f>
        <v>Torre de anclaje, retención intermedia y terminal (15°) Tipo R2+3</v>
      </c>
      <c r="N831" s="95">
        <f>INDEX(RESUMEN!$G$17:$G$5475, MATCH(L831,RESUMEN!$C$17:$C$5475,0))</f>
        <v>15480.457667929655</v>
      </c>
      <c r="O831" s="133">
        <f t="shared" si="165"/>
        <v>0.84299999999999997</v>
      </c>
      <c r="P831" s="134">
        <f t="shared" si="157"/>
        <v>28530.483481994353</v>
      </c>
      <c r="Q831" s="87">
        <v>0</v>
      </c>
      <c r="R831" s="133">
        <f t="shared" si="158"/>
        <v>0.13400000000000001</v>
      </c>
      <c r="S831" s="88">
        <f t="shared" si="159"/>
        <v>318.59039888227034</v>
      </c>
      <c r="T831" s="132">
        <f t="shared" si="160"/>
        <v>0.183</v>
      </c>
      <c r="U831" s="135">
        <f t="shared" si="161"/>
        <v>58.302042995455473</v>
      </c>
      <c r="V831" s="88">
        <f t="shared" si="162"/>
        <v>19.618419669700835</v>
      </c>
      <c r="W831" s="182">
        <f t="shared" si="163"/>
        <v>19.600000000000001</v>
      </c>
      <c r="X831" s="133">
        <f>'INFO Luz del Sur'!N779</f>
        <v>1</v>
      </c>
      <c r="Y831" s="135">
        <f t="shared" si="166"/>
        <v>19.600000000000001</v>
      </c>
    </row>
    <row r="832" spans="1:25" x14ac:dyDescent="0.25">
      <c r="A832" s="97">
        <f>'INFO Luz del Sur'!A780</f>
        <v>774</v>
      </c>
      <c r="B832" s="98" t="s">
        <v>20</v>
      </c>
      <c r="C832" s="131" t="str">
        <f>'INFO Luz del Sur'!K780</f>
        <v>Poste</v>
      </c>
      <c r="D832" s="120" t="str">
        <f>'INFO Luz del Sur'!L780</f>
        <v>Madera</v>
      </c>
      <c r="E832" s="131">
        <f>'INFO Luz del Sur'!J780</f>
        <v>19</v>
      </c>
      <c r="F832" s="131" t="str">
        <f>'INFO Luz del Sur'!H780</f>
        <v>60 KV</v>
      </c>
      <c r="G832" s="148" t="str">
        <f t="shared" si="164"/>
        <v>MT/AT</v>
      </c>
      <c r="H832" s="120" t="str">
        <f>'INFO Luz del Sur'!D780</f>
        <v>SANTA ANITA</v>
      </c>
      <c r="I832" s="120" t="str">
        <f>'INFO Luz del Sur'!C780</f>
        <v>Lima</v>
      </c>
      <c r="J832" s="120" t="str">
        <f>'INFO Luz del Sur'!B780</f>
        <v>Lima</v>
      </c>
      <c r="K832" s="120">
        <f>'INFO Luz del Sur'!E780</f>
        <v>0</v>
      </c>
      <c r="L832" s="132" t="str">
        <f>'INFO Luz del Sur'!M780</f>
        <v>TA060SIR0D1C1240R+3</v>
      </c>
      <c r="M832" s="120" t="str">
        <f>INDEX(RESUMEN!$D$17:$D$5475, MATCH(L832,RESUMEN!$C$17:$C$5475,0))</f>
        <v>Torre de anclaje, retención intermedia y terminal (15°) Tipo R2+3</v>
      </c>
      <c r="N832" s="95">
        <f>INDEX(RESUMEN!$G$17:$G$5475, MATCH(L832,RESUMEN!$C$17:$C$5475,0))</f>
        <v>15480.457667929655</v>
      </c>
      <c r="O832" s="133">
        <f t="shared" si="165"/>
        <v>0.84299999999999997</v>
      </c>
      <c r="P832" s="134">
        <f t="shared" si="157"/>
        <v>28530.483481994353</v>
      </c>
      <c r="Q832" s="87">
        <v>0</v>
      </c>
      <c r="R832" s="133">
        <f t="shared" si="158"/>
        <v>0.13400000000000001</v>
      </c>
      <c r="S832" s="88">
        <f t="shared" si="159"/>
        <v>318.59039888227034</v>
      </c>
      <c r="T832" s="132">
        <f t="shared" si="160"/>
        <v>0.183</v>
      </c>
      <c r="U832" s="135">
        <f t="shared" si="161"/>
        <v>58.302042995455473</v>
      </c>
      <c r="V832" s="88">
        <f t="shared" si="162"/>
        <v>19.618419669700835</v>
      </c>
      <c r="W832" s="182">
        <f t="shared" si="163"/>
        <v>19.600000000000001</v>
      </c>
      <c r="X832" s="133">
        <f>'INFO Luz del Sur'!N780</f>
        <v>1</v>
      </c>
      <c r="Y832" s="135">
        <f t="shared" si="166"/>
        <v>19.600000000000001</v>
      </c>
    </row>
    <row r="833" spans="1:25" x14ac:dyDescent="0.25">
      <c r="A833" s="97">
        <f>'INFO Luz del Sur'!A781</f>
        <v>775</v>
      </c>
      <c r="B833" s="98" t="s">
        <v>20</v>
      </c>
      <c r="C833" s="131" t="str">
        <f>'INFO Luz del Sur'!K781</f>
        <v>Poste</v>
      </c>
      <c r="D833" s="120" t="str">
        <f>'INFO Luz del Sur'!L781</f>
        <v>Madera</v>
      </c>
      <c r="E833" s="131">
        <f>'INFO Luz del Sur'!J781</f>
        <v>19</v>
      </c>
      <c r="F833" s="131" t="str">
        <f>'INFO Luz del Sur'!H781</f>
        <v>60 KV</v>
      </c>
      <c r="G833" s="148" t="str">
        <f t="shared" si="164"/>
        <v>MT/AT</v>
      </c>
      <c r="H833" s="120" t="str">
        <f>'INFO Luz del Sur'!D781</f>
        <v>SANTA ANITA</v>
      </c>
      <c r="I833" s="120" t="str">
        <f>'INFO Luz del Sur'!C781</f>
        <v>Lima</v>
      </c>
      <c r="J833" s="120" t="str">
        <f>'INFO Luz del Sur'!B781</f>
        <v>Lima</v>
      </c>
      <c r="K833" s="120">
        <f>'INFO Luz del Sur'!E781</f>
        <v>0</v>
      </c>
      <c r="L833" s="132" t="str">
        <f>'INFO Luz del Sur'!M781</f>
        <v>TA060SIR0D1C1240R+3</v>
      </c>
      <c r="M833" s="120" t="str">
        <f>INDEX(RESUMEN!$D$17:$D$5475, MATCH(L833,RESUMEN!$C$17:$C$5475,0))</f>
        <v>Torre de anclaje, retención intermedia y terminal (15°) Tipo R2+3</v>
      </c>
      <c r="N833" s="95">
        <f>INDEX(RESUMEN!$G$17:$G$5475, MATCH(L833,RESUMEN!$C$17:$C$5475,0))</f>
        <v>15480.457667929655</v>
      </c>
      <c r="O833" s="133">
        <f t="shared" si="165"/>
        <v>0.84299999999999997</v>
      </c>
      <c r="P833" s="134">
        <f t="shared" si="157"/>
        <v>28530.483481994353</v>
      </c>
      <c r="Q833" s="87">
        <v>0</v>
      </c>
      <c r="R833" s="133">
        <f t="shared" si="158"/>
        <v>0.13400000000000001</v>
      </c>
      <c r="S833" s="88">
        <f t="shared" si="159"/>
        <v>318.59039888227034</v>
      </c>
      <c r="T833" s="132">
        <f t="shared" si="160"/>
        <v>0.183</v>
      </c>
      <c r="U833" s="135">
        <f t="shared" si="161"/>
        <v>58.302042995455473</v>
      </c>
      <c r="V833" s="88">
        <f t="shared" si="162"/>
        <v>19.618419669700835</v>
      </c>
      <c r="W833" s="182">
        <f t="shared" si="163"/>
        <v>19.600000000000001</v>
      </c>
      <c r="X833" s="133">
        <f>'INFO Luz del Sur'!N781</f>
        <v>1</v>
      </c>
      <c r="Y833" s="135">
        <f t="shared" si="166"/>
        <v>19.600000000000001</v>
      </c>
    </row>
    <row r="834" spans="1:25" x14ac:dyDescent="0.25">
      <c r="A834" s="97">
        <f>'INFO Luz del Sur'!A782</f>
        <v>776</v>
      </c>
      <c r="B834" s="98" t="s">
        <v>20</v>
      </c>
      <c r="C834" s="131" t="str">
        <f>'INFO Luz del Sur'!K782</f>
        <v>Poste</v>
      </c>
      <c r="D834" s="120" t="str">
        <f>'INFO Luz del Sur'!L782</f>
        <v>Madera</v>
      </c>
      <c r="E834" s="131">
        <f>'INFO Luz del Sur'!J782</f>
        <v>19</v>
      </c>
      <c r="F834" s="131" t="str">
        <f>'INFO Luz del Sur'!H782</f>
        <v>60 KV</v>
      </c>
      <c r="G834" s="148" t="str">
        <f t="shared" si="164"/>
        <v>MT/AT</v>
      </c>
      <c r="H834" s="120" t="str">
        <f>'INFO Luz del Sur'!D782</f>
        <v>SANTA ANITA</v>
      </c>
      <c r="I834" s="120" t="str">
        <f>'INFO Luz del Sur'!C782</f>
        <v>Lima</v>
      </c>
      <c r="J834" s="120" t="str">
        <f>'INFO Luz del Sur'!B782</f>
        <v>Lima</v>
      </c>
      <c r="K834" s="120">
        <f>'INFO Luz del Sur'!E782</f>
        <v>0</v>
      </c>
      <c r="L834" s="132" t="str">
        <f>'INFO Luz del Sur'!M782</f>
        <v>TA060SIR0D1C1240R+3</v>
      </c>
      <c r="M834" s="120" t="str">
        <f>INDEX(RESUMEN!$D$17:$D$5475, MATCH(L834,RESUMEN!$C$17:$C$5475,0))</f>
        <v>Torre de anclaje, retención intermedia y terminal (15°) Tipo R2+3</v>
      </c>
      <c r="N834" s="95">
        <f>INDEX(RESUMEN!$G$17:$G$5475, MATCH(L834,RESUMEN!$C$17:$C$5475,0))</f>
        <v>15480.457667929655</v>
      </c>
      <c r="O834" s="133">
        <f t="shared" si="165"/>
        <v>0.84299999999999997</v>
      </c>
      <c r="P834" s="134">
        <f t="shared" si="157"/>
        <v>28530.483481994353</v>
      </c>
      <c r="Q834" s="87">
        <v>0</v>
      </c>
      <c r="R834" s="133">
        <f t="shared" si="158"/>
        <v>0.13400000000000001</v>
      </c>
      <c r="S834" s="88">
        <f t="shared" si="159"/>
        <v>318.59039888227034</v>
      </c>
      <c r="T834" s="132">
        <f t="shared" si="160"/>
        <v>0.183</v>
      </c>
      <c r="U834" s="135">
        <f t="shared" si="161"/>
        <v>58.302042995455473</v>
      </c>
      <c r="V834" s="88">
        <f t="shared" si="162"/>
        <v>19.618419669700835</v>
      </c>
      <c r="W834" s="182">
        <f t="shared" si="163"/>
        <v>19.600000000000001</v>
      </c>
      <c r="X834" s="133">
        <f>'INFO Luz del Sur'!N782</f>
        <v>1</v>
      </c>
      <c r="Y834" s="135">
        <f t="shared" si="166"/>
        <v>19.600000000000001</v>
      </c>
    </row>
    <row r="835" spans="1:25" x14ac:dyDescent="0.25">
      <c r="A835" s="97">
        <f>'INFO Luz del Sur'!A783</f>
        <v>777</v>
      </c>
      <c r="B835" s="98" t="s">
        <v>20</v>
      </c>
      <c r="C835" s="131" t="str">
        <f>'INFO Luz del Sur'!K783</f>
        <v>Poste</v>
      </c>
      <c r="D835" s="120" t="str">
        <f>'INFO Luz del Sur'!L783</f>
        <v>Madera</v>
      </c>
      <c r="E835" s="131">
        <f>'INFO Luz del Sur'!J783</f>
        <v>19</v>
      </c>
      <c r="F835" s="131" t="str">
        <f>'INFO Luz del Sur'!H783</f>
        <v>60 KV</v>
      </c>
      <c r="G835" s="148" t="str">
        <f t="shared" si="164"/>
        <v>MT/AT</v>
      </c>
      <c r="H835" s="120" t="str">
        <f>'INFO Luz del Sur'!D783</f>
        <v>SANTA ANITA</v>
      </c>
      <c r="I835" s="120" t="str">
        <f>'INFO Luz del Sur'!C783</f>
        <v>Lima</v>
      </c>
      <c r="J835" s="120" t="str">
        <f>'INFO Luz del Sur'!B783</f>
        <v>Lima</v>
      </c>
      <c r="K835" s="120">
        <f>'INFO Luz del Sur'!E783</f>
        <v>0</v>
      </c>
      <c r="L835" s="132" t="str">
        <f>'INFO Luz del Sur'!M783</f>
        <v>TA060SIR0D1C1240R+3</v>
      </c>
      <c r="M835" s="120" t="str">
        <f>INDEX(RESUMEN!$D$17:$D$5475, MATCH(L835,RESUMEN!$C$17:$C$5475,0))</f>
        <v>Torre de anclaje, retención intermedia y terminal (15°) Tipo R2+3</v>
      </c>
      <c r="N835" s="95">
        <f>INDEX(RESUMEN!$G$17:$G$5475, MATCH(L835,RESUMEN!$C$17:$C$5475,0))</f>
        <v>15480.457667929655</v>
      </c>
      <c r="O835" s="133">
        <f t="shared" si="165"/>
        <v>0.84299999999999997</v>
      </c>
      <c r="P835" s="134">
        <f t="shared" si="157"/>
        <v>28530.483481994353</v>
      </c>
      <c r="Q835" s="87">
        <v>0</v>
      </c>
      <c r="R835" s="133">
        <f t="shared" si="158"/>
        <v>0.13400000000000001</v>
      </c>
      <c r="S835" s="88">
        <f t="shared" si="159"/>
        <v>318.59039888227034</v>
      </c>
      <c r="T835" s="132">
        <f t="shared" si="160"/>
        <v>0.183</v>
      </c>
      <c r="U835" s="135">
        <f t="shared" si="161"/>
        <v>58.302042995455473</v>
      </c>
      <c r="V835" s="88">
        <f t="shared" si="162"/>
        <v>19.618419669700835</v>
      </c>
      <c r="W835" s="182">
        <f t="shared" si="163"/>
        <v>19.600000000000001</v>
      </c>
      <c r="X835" s="133">
        <f>'INFO Luz del Sur'!N783</f>
        <v>1</v>
      </c>
      <c r="Y835" s="135">
        <f t="shared" si="166"/>
        <v>19.600000000000001</v>
      </c>
    </row>
    <row r="836" spans="1:25" x14ac:dyDescent="0.25">
      <c r="A836" s="97">
        <f>'INFO Luz del Sur'!A784</f>
        <v>778</v>
      </c>
      <c r="B836" s="98" t="s">
        <v>20</v>
      </c>
      <c r="C836" s="131" t="str">
        <f>'INFO Luz del Sur'!K784</f>
        <v>Poste</v>
      </c>
      <c r="D836" s="120" t="str">
        <f>'INFO Luz del Sur'!L784</f>
        <v>Metálico</v>
      </c>
      <c r="E836" s="131">
        <f>'INFO Luz del Sur'!J784</f>
        <v>20</v>
      </c>
      <c r="F836" s="131" t="str">
        <f>'INFO Luz del Sur'!H784</f>
        <v>60 KV</v>
      </c>
      <c r="G836" s="148" t="str">
        <f t="shared" si="164"/>
        <v>MT/AT</v>
      </c>
      <c r="H836" s="120" t="str">
        <f>'INFO Luz del Sur'!D784</f>
        <v>SANTA ANITA</v>
      </c>
      <c r="I836" s="120" t="str">
        <f>'INFO Luz del Sur'!C784</f>
        <v>Lima</v>
      </c>
      <c r="J836" s="120" t="str">
        <f>'INFO Luz del Sur'!B784</f>
        <v>Lima</v>
      </c>
      <c r="K836" s="120">
        <f>'INFO Luz del Sur'!E784</f>
        <v>0</v>
      </c>
      <c r="L836" s="132" t="str">
        <f>'INFO Luz del Sur'!M784</f>
        <v>TA060SIR0D1C1240R+3</v>
      </c>
      <c r="M836" s="120" t="str">
        <f>INDEX(RESUMEN!$D$17:$D$5475, MATCH(L836,RESUMEN!$C$17:$C$5475,0))</f>
        <v>Torre de anclaje, retención intermedia y terminal (15°) Tipo R2+3</v>
      </c>
      <c r="N836" s="95">
        <f>INDEX(RESUMEN!$G$17:$G$5475, MATCH(L836,RESUMEN!$C$17:$C$5475,0))</f>
        <v>15480.457667929655</v>
      </c>
      <c r="O836" s="133">
        <f t="shared" si="165"/>
        <v>0.84299999999999997</v>
      </c>
      <c r="P836" s="134">
        <f t="shared" si="157"/>
        <v>28530.483481994353</v>
      </c>
      <c r="Q836" s="87">
        <v>0</v>
      </c>
      <c r="R836" s="133">
        <f t="shared" si="158"/>
        <v>0.13400000000000001</v>
      </c>
      <c r="S836" s="88">
        <f t="shared" si="159"/>
        <v>318.59039888227034</v>
      </c>
      <c r="T836" s="132">
        <f t="shared" si="160"/>
        <v>0.183</v>
      </c>
      <c r="U836" s="135">
        <f t="shared" si="161"/>
        <v>58.302042995455473</v>
      </c>
      <c r="V836" s="88">
        <f t="shared" si="162"/>
        <v>19.618419669700835</v>
      </c>
      <c r="W836" s="182">
        <f t="shared" si="163"/>
        <v>19.600000000000001</v>
      </c>
      <c r="X836" s="133">
        <f>'INFO Luz del Sur'!N784</f>
        <v>1</v>
      </c>
      <c r="Y836" s="135">
        <f t="shared" si="166"/>
        <v>19.600000000000001</v>
      </c>
    </row>
    <row r="837" spans="1:25" x14ac:dyDescent="0.25">
      <c r="A837" s="97">
        <f>'INFO Luz del Sur'!A785</f>
        <v>779</v>
      </c>
      <c r="B837" s="98" t="s">
        <v>20</v>
      </c>
      <c r="C837" s="131" t="str">
        <f>'INFO Luz del Sur'!K785</f>
        <v>Poste</v>
      </c>
      <c r="D837" s="120" t="str">
        <f>'INFO Luz del Sur'!L785</f>
        <v>Metálico</v>
      </c>
      <c r="E837" s="131">
        <f>'INFO Luz del Sur'!J785</f>
        <v>20</v>
      </c>
      <c r="F837" s="131" t="str">
        <f>'INFO Luz del Sur'!H785</f>
        <v>60 KV</v>
      </c>
      <c r="G837" s="148" t="str">
        <f t="shared" si="164"/>
        <v>MT/AT</v>
      </c>
      <c r="H837" s="120" t="str">
        <f>'INFO Luz del Sur'!D785</f>
        <v>SANTA ANITA</v>
      </c>
      <c r="I837" s="120" t="str">
        <f>'INFO Luz del Sur'!C785</f>
        <v>Lima</v>
      </c>
      <c r="J837" s="120" t="str">
        <f>'INFO Luz del Sur'!B785</f>
        <v>Lima</v>
      </c>
      <c r="K837" s="120">
        <f>'INFO Luz del Sur'!E785</f>
        <v>0</v>
      </c>
      <c r="L837" s="132" t="str">
        <f>'INFO Luz del Sur'!M785</f>
        <v>TA060SIR0D1C1240R+3</v>
      </c>
      <c r="M837" s="120" t="str">
        <f>INDEX(RESUMEN!$D$17:$D$5475, MATCH(L837,RESUMEN!$C$17:$C$5475,0))</f>
        <v>Torre de anclaje, retención intermedia y terminal (15°) Tipo R2+3</v>
      </c>
      <c r="N837" s="95">
        <f>INDEX(RESUMEN!$G$17:$G$5475, MATCH(L837,RESUMEN!$C$17:$C$5475,0))</f>
        <v>15480.457667929655</v>
      </c>
      <c r="O837" s="133">
        <f t="shared" si="165"/>
        <v>0.84299999999999997</v>
      </c>
      <c r="P837" s="134">
        <f t="shared" si="157"/>
        <v>28530.483481994353</v>
      </c>
      <c r="Q837" s="87">
        <v>0</v>
      </c>
      <c r="R837" s="133">
        <f t="shared" si="158"/>
        <v>0.13400000000000001</v>
      </c>
      <c r="S837" s="88">
        <f t="shared" si="159"/>
        <v>318.59039888227034</v>
      </c>
      <c r="T837" s="132">
        <f t="shared" si="160"/>
        <v>0.183</v>
      </c>
      <c r="U837" s="135">
        <f t="shared" si="161"/>
        <v>58.302042995455473</v>
      </c>
      <c r="V837" s="88">
        <f t="shared" si="162"/>
        <v>19.618419669700835</v>
      </c>
      <c r="W837" s="182">
        <f t="shared" si="163"/>
        <v>19.600000000000001</v>
      </c>
      <c r="X837" s="133">
        <f>'INFO Luz del Sur'!N785</f>
        <v>1</v>
      </c>
      <c r="Y837" s="135">
        <f t="shared" si="166"/>
        <v>19.600000000000001</v>
      </c>
    </row>
    <row r="838" spans="1:25" x14ac:dyDescent="0.25">
      <c r="A838" s="97">
        <f>'INFO Luz del Sur'!A786</f>
        <v>780</v>
      </c>
      <c r="B838" s="98" t="s">
        <v>20</v>
      </c>
      <c r="C838" s="131" t="str">
        <f>'INFO Luz del Sur'!K786</f>
        <v>Poste</v>
      </c>
      <c r="D838" s="120" t="str">
        <f>'INFO Luz del Sur'!L786</f>
        <v>Madera</v>
      </c>
      <c r="E838" s="131">
        <f>'INFO Luz del Sur'!J786</f>
        <v>19</v>
      </c>
      <c r="F838" s="131" t="str">
        <f>'INFO Luz del Sur'!H786</f>
        <v>60 KV</v>
      </c>
      <c r="G838" s="148" t="str">
        <f t="shared" si="164"/>
        <v>MT/AT</v>
      </c>
      <c r="H838" s="120" t="str">
        <f>'INFO Luz del Sur'!D786</f>
        <v>SANTA ANITA</v>
      </c>
      <c r="I838" s="120" t="str">
        <f>'INFO Luz del Sur'!C786</f>
        <v>Lima</v>
      </c>
      <c r="J838" s="120" t="str">
        <f>'INFO Luz del Sur'!B786</f>
        <v>Lima</v>
      </c>
      <c r="K838" s="120">
        <f>'INFO Luz del Sur'!E786</f>
        <v>0</v>
      </c>
      <c r="L838" s="132" t="str">
        <f>'INFO Luz del Sur'!M786</f>
        <v>TA060SIR0D1C1240R+3</v>
      </c>
      <c r="M838" s="120" t="str">
        <f>INDEX(RESUMEN!$D$17:$D$5475, MATCH(L838,RESUMEN!$C$17:$C$5475,0))</f>
        <v>Torre de anclaje, retención intermedia y terminal (15°) Tipo R2+3</v>
      </c>
      <c r="N838" s="95">
        <f>INDEX(RESUMEN!$G$17:$G$5475, MATCH(L838,RESUMEN!$C$17:$C$5475,0))</f>
        <v>15480.457667929655</v>
      </c>
      <c r="O838" s="133">
        <f t="shared" si="165"/>
        <v>0.84299999999999997</v>
      </c>
      <c r="P838" s="134">
        <f t="shared" si="157"/>
        <v>28530.483481994353</v>
      </c>
      <c r="Q838" s="87">
        <v>0</v>
      </c>
      <c r="R838" s="133">
        <f t="shared" si="158"/>
        <v>0.13400000000000001</v>
      </c>
      <c r="S838" s="88">
        <f t="shared" si="159"/>
        <v>318.59039888227034</v>
      </c>
      <c r="T838" s="132">
        <f t="shared" si="160"/>
        <v>0.183</v>
      </c>
      <c r="U838" s="135">
        <f t="shared" si="161"/>
        <v>58.302042995455473</v>
      </c>
      <c r="V838" s="88">
        <f t="shared" si="162"/>
        <v>19.618419669700835</v>
      </c>
      <c r="W838" s="182">
        <f t="shared" si="163"/>
        <v>19.600000000000001</v>
      </c>
      <c r="X838" s="133">
        <f>'INFO Luz del Sur'!N786</f>
        <v>1</v>
      </c>
      <c r="Y838" s="135">
        <f t="shared" si="166"/>
        <v>19.600000000000001</v>
      </c>
    </row>
    <row r="839" spans="1:25" x14ac:dyDescent="0.25">
      <c r="A839" s="97">
        <f>'INFO Luz del Sur'!A787</f>
        <v>781</v>
      </c>
      <c r="B839" s="98" t="s">
        <v>20</v>
      </c>
      <c r="C839" s="131" t="str">
        <f>'INFO Luz del Sur'!K787</f>
        <v>Poste</v>
      </c>
      <c r="D839" s="120" t="str">
        <f>'INFO Luz del Sur'!L787</f>
        <v>Madera</v>
      </c>
      <c r="E839" s="131">
        <f>'INFO Luz del Sur'!J787</f>
        <v>20</v>
      </c>
      <c r="F839" s="131" t="str">
        <f>'INFO Luz del Sur'!H787</f>
        <v>60 KV</v>
      </c>
      <c r="G839" s="148" t="str">
        <f t="shared" si="164"/>
        <v>MT/AT</v>
      </c>
      <c r="H839" s="120" t="str">
        <f>'INFO Luz del Sur'!D787</f>
        <v>SANTA ANITA</v>
      </c>
      <c r="I839" s="120" t="str">
        <f>'INFO Luz del Sur'!C787</f>
        <v>Lima</v>
      </c>
      <c r="J839" s="120" t="str">
        <f>'INFO Luz del Sur'!B787</f>
        <v>Lima</v>
      </c>
      <c r="K839" s="120">
        <f>'INFO Luz del Sur'!E787</f>
        <v>0</v>
      </c>
      <c r="L839" s="132" t="str">
        <f>'INFO Luz del Sur'!M787</f>
        <v>TA060SIR0D1C1240R+3</v>
      </c>
      <c r="M839" s="120" t="str">
        <f>INDEX(RESUMEN!$D$17:$D$5475, MATCH(L839,RESUMEN!$C$17:$C$5475,0))</f>
        <v>Torre de anclaje, retención intermedia y terminal (15°) Tipo R2+3</v>
      </c>
      <c r="N839" s="95">
        <f>INDEX(RESUMEN!$G$17:$G$5475, MATCH(L839,RESUMEN!$C$17:$C$5475,0))</f>
        <v>15480.457667929655</v>
      </c>
      <c r="O839" s="133">
        <f t="shared" si="165"/>
        <v>0.84299999999999997</v>
      </c>
      <c r="P839" s="134">
        <f t="shared" si="157"/>
        <v>28530.483481994353</v>
      </c>
      <c r="Q839" s="87">
        <v>0</v>
      </c>
      <c r="R839" s="133">
        <f t="shared" si="158"/>
        <v>0.13400000000000001</v>
      </c>
      <c r="S839" s="88">
        <f t="shared" si="159"/>
        <v>318.59039888227034</v>
      </c>
      <c r="T839" s="132">
        <f t="shared" si="160"/>
        <v>0.183</v>
      </c>
      <c r="U839" s="135">
        <f t="shared" si="161"/>
        <v>58.302042995455473</v>
      </c>
      <c r="V839" s="88">
        <f t="shared" si="162"/>
        <v>19.618419669700835</v>
      </c>
      <c r="W839" s="182">
        <f t="shared" si="163"/>
        <v>19.600000000000001</v>
      </c>
      <c r="X839" s="133">
        <f>'INFO Luz del Sur'!N787</f>
        <v>1</v>
      </c>
      <c r="Y839" s="135">
        <f t="shared" si="166"/>
        <v>19.600000000000001</v>
      </c>
    </row>
    <row r="840" spans="1:25" x14ac:dyDescent="0.25">
      <c r="A840" s="97">
        <f>'INFO Luz del Sur'!A788</f>
        <v>782</v>
      </c>
      <c r="B840" s="98" t="s">
        <v>20</v>
      </c>
      <c r="C840" s="131" t="str">
        <f>'INFO Luz del Sur'!K788</f>
        <v>Poste</v>
      </c>
      <c r="D840" s="120" t="str">
        <f>'INFO Luz del Sur'!L788</f>
        <v>Madera</v>
      </c>
      <c r="E840" s="131">
        <f>'INFO Luz del Sur'!J788</f>
        <v>15</v>
      </c>
      <c r="F840" s="131" t="str">
        <f>'INFO Luz del Sur'!H788</f>
        <v>60 KV</v>
      </c>
      <c r="G840" s="148" t="str">
        <f t="shared" si="164"/>
        <v>MT/AT</v>
      </c>
      <c r="H840" s="120" t="str">
        <f>'INFO Luz del Sur'!D788</f>
        <v>SANTA ANITA</v>
      </c>
      <c r="I840" s="120" t="str">
        <f>'INFO Luz del Sur'!C788</f>
        <v>Lima</v>
      </c>
      <c r="J840" s="120" t="str">
        <f>'INFO Luz del Sur'!B788</f>
        <v>Lima</v>
      </c>
      <c r="K840" s="120">
        <f>'INFO Luz del Sur'!E788</f>
        <v>0</v>
      </c>
      <c r="L840" s="132" t="str">
        <f>'INFO Luz del Sur'!M788</f>
        <v>TA060SIR0D1C1240R+3</v>
      </c>
      <c r="M840" s="120" t="str">
        <f>INDEX(RESUMEN!$D$17:$D$5475, MATCH(L840,RESUMEN!$C$17:$C$5475,0))</f>
        <v>Torre de anclaje, retención intermedia y terminal (15°) Tipo R2+3</v>
      </c>
      <c r="N840" s="95">
        <f>INDEX(RESUMEN!$G$17:$G$5475, MATCH(L840,RESUMEN!$C$17:$C$5475,0))</f>
        <v>15480.457667929655</v>
      </c>
      <c r="O840" s="133">
        <f t="shared" si="165"/>
        <v>0.84299999999999997</v>
      </c>
      <c r="P840" s="134">
        <f t="shared" si="157"/>
        <v>28530.483481994353</v>
      </c>
      <c r="Q840" s="87">
        <v>0</v>
      </c>
      <c r="R840" s="133">
        <f t="shared" si="158"/>
        <v>0.13400000000000001</v>
      </c>
      <c r="S840" s="88">
        <f t="shared" si="159"/>
        <v>318.59039888227034</v>
      </c>
      <c r="T840" s="132">
        <f t="shared" si="160"/>
        <v>0.183</v>
      </c>
      <c r="U840" s="135">
        <f t="shared" si="161"/>
        <v>58.302042995455473</v>
      </c>
      <c r="V840" s="88">
        <f t="shared" si="162"/>
        <v>19.618419669700835</v>
      </c>
      <c r="W840" s="182">
        <f t="shared" si="163"/>
        <v>19.600000000000001</v>
      </c>
      <c r="X840" s="133">
        <f>'INFO Luz del Sur'!N788</f>
        <v>1</v>
      </c>
      <c r="Y840" s="135">
        <f t="shared" si="166"/>
        <v>19.600000000000001</v>
      </c>
    </row>
    <row r="841" spans="1:25" x14ac:dyDescent="0.25">
      <c r="A841" s="97">
        <f>'INFO Luz del Sur'!A789</f>
        <v>783</v>
      </c>
      <c r="B841" s="98" t="s">
        <v>20</v>
      </c>
      <c r="C841" s="131" t="str">
        <f>'INFO Luz del Sur'!K789</f>
        <v>Poste</v>
      </c>
      <c r="D841" s="120" t="str">
        <f>'INFO Luz del Sur'!L789</f>
        <v>Madera</v>
      </c>
      <c r="E841" s="131">
        <f>'INFO Luz del Sur'!J789</f>
        <v>20</v>
      </c>
      <c r="F841" s="131" t="str">
        <f>'INFO Luz del Sur'!H789</f>
        <v>60 KV</v>
      </c>
      <c r="G841" s="148" t="str">
        <f t="shared" si="164"/>
        <v>MT/AT</v>
      </c>
      <c r="H841" s="120" t="str">
        <f>'INFO Luz del Sur'!D789</f>
        <v>SANTA ANITA</v>
      </c>
      <c r="I841" s="120" t="str">
        <f>'INFO Luz del Sur'!C789</f>
        <v>Lima</v>
      </c>
      <c r="J841" s="120" t="str">
        <f>'INFO Luz del Sur'!B789</f>
        <v>Lima</v>
      </c>
      <c r="K841" s="120">
        <f>'INFO Luz del Sur'!E789</f>
        <v>0</v>
      </c>
      <c r="L841" s="132" t="str">
        <f>'INFO Luz del Sur'!M789</f>
        <v>TA060SIR0D1C1240R+3</v>
      </c>
      <c r="M841" s="120" t="str">
        <f>INDEX(RESUMEN!$D$17:$D$5475, MATCH(L841,RESUMEN!$C$17:$C$5475,0))</f>
        <v>Torre de anclaje, retención intermedia y terminal (15°) Tipo R2+3</v>
      </c>
      <c r="N841" s="95">
        <f>INDEX(RESUMEN!$G$17:$G$5475, MATCH(L841,RESUMEN!$C$17:$C$5475,0))</f>
        <v>15480.457667929655</v>
      </c>
      <c r="O841" s="133">
        <f t="shared" si="165"/>
        <v>0.84299999999999997</v>
      </c>
      <c r="P841" s="134">
        <f t="shared" si="157"/>
        <v>28530.483481994353</v>
      </c>
      <c r="Q841" s="87">
        <v>0</v>
      </c>
      <c r="R841" s="133">
        <f t="shared" si="158"/>
        <v>0.13400000000000001</v>
      </c>
      <c r="S841" s="88">
        <f t="shared" si="159"/>
        <v>318.59039888227034</v>
      </c>
      <c r="T841" s="132">
        <f t="shared" si="160"/>
        <v>0.183</v>
      </c>
      <c r="U841" s="135">
        <f t="shared" si="161"/>
        <v>58.302042995455473</v>
      </c>
      <c r="V841" s="88">
        <f t="shared" si="162"/>
        <v>19.618419669700835</v>
      </c>
      <c r="W841" s="182">
        <f t="shared" si="163"/>
        <v>19.600000000000001</v>
      </c>
      <c r="X841" s="133">
        <f>'INFO Luz del Sur'!N789</f>
        <v>1</v>
      </c>
      <c r="Y841" s="135">
        <f t="shared" si="166"/>
        <v>19.600000000000001</v>
      </c>
    </row>
    <row r="842" spans="1:25" x14ac:dyDescent="0.25">
      <c r="A842" s="97">
        <f>'INFO Luz del Sur'!A790</f>
        <v>784</v>
      </c>
      <c r="B842" s="98" t="s">
        <v>20</v>
      </c>
      <c r="C842" s="131" t="str">
        <f>'INFO Luz del Sur'!K790</f>
        <v>Poste</v>
      </c>
      <c r="D842" s="120" t="str">
        <f>'INFO Luz del Sur'!L790</f>
        <v>Madera</v>
      </c>
      <c r="E842" s="131">
        <f>'INFO Luz del Sur'!J790</f>
        <v>20</v>
      </c>
      <c r="F842" s="131" t="str">
        <f>'INFO Luz del Sur'!H790</f>
        <v>60 KV</v>
      </c>
      <c r="G842" s="148" t="str">
        <f t="shared" si="164"/>
        <v>MT/AT</v>
      </c>
      <c r="H842" s="120" t="str">
        <f>'INFO Luz del Sur'!D790</f>
        <v>SANTA ANITA</v>
      </c>
      <c r="I842" s="120" t="str">
        <f>'INFO Luz del Sur'!C790</f>
        <v>Lima</v>
      </c>
      <c r="J842" s="120" t="str">
        <f>'INFO Luz del Sur'!B790</f>
        <v>Lima</v>
      </c>
      <c r="K842" s="120">
        <f>'INFO Luz del Sur'!E790</f>
        <v>0</v>
      </c>
      <c r="L842" s="132" t="str">
        <f>'INFO Luz del Sur'!M790</f>
        <v>TA060SIR0D1C1240R+3</v>
      </c>
      <c r="M842" s="120" t="str">
        <f>INDEX(RESUMEN!$D$17:$D$5475, MATCH(L842,RESUMEN!$C$17:$C$5475,0))</f>
        <v>Torre de anclaje, retención intermedia y terminal (15°) Tipo R2+3</v>
      </c>
      <c r="N842" s="95">
        <f>INDEX(RESUMEN!$G$17:$G$5475, MATCH(L842,RESUMEN!$C$17:$C$5475,0))</f>
        <v>15480.457667929655</v>
      </c>
      <c r="O842" s="133">
        <f t="shared" si="165"/>
        <v>0.84299999999999997</v>
      </c>
      <c r="P842" s="134">
        <f t="shared" ref="P842:P905" si="167">N842*(O842+1)</f>
        <v>28530.483481994353</v>
      </c>
      <c r="Q842" s="87">
        <v>0</v>
      </c>
      <c r="R842" s="133">
        <f t="shared" si="158"/>
        <v>0.13400000000000001</v>
      </c>
      <c r="S842" s="88">
        <f t="shared" si="159"/>
        <v>318.59039888227034</v>
      </c>
      <c r="T842" s="132">
        <f t="shared" si="160"/>
        <v>0.183</v>
      </c>
      <c r="U842" s="135">
        <f t="shared" si="161"/>
        <v>58.302042995455473</v>
      </c>
      <c r="V842" s="88">
        <f t="shared" si="162"/>
        <v>19.618419669700835</v>
      </c>
      <c r="W842" s="182">
        <f t="shared" si="163"/>
        <v>19.600000000000001</v>
      </c>
      <c r="X842" s="133">
        <f>'INFO Luz del Sur'!N790</f>
        <v>1</v>
      </c>
      <c r="Y842" s="135">
        <f t="shared" si="166"/>
        <v>19.600000000000001</v>
      </c>
    </row>
    <row r="843" spans="1:25" x14ac:dyDescent="0.25">
      <c r="A843" s="97">
        <f>'INFO Luz del Sur'!A791</f>
        <v>785</v>
      </c>
      <c r="B843" s="98" t="s">
        <v>20</v>
      </c>
      <c r="C843" s="131" t="str">
        <f>'INFO Luz del Sur'!K791</f>
        <v>Poste</v>
      </c>
      <c r="D843" s="120" t="str">
        <f>'INFO Luz del Sur'!L791</f>
        <v>Madera</v>
      </c>
      <c r="E843" s="131">
        <f>'INFO Luz del Sur'!J791</f>
        <v>20</v>
      </c>
      <c r="F843" s="131" t="str">
        <f>'INFO Luz del Sur'!H791</f>
        <v>60 KV</v>
      </c>
      <c r="G843" s="148" t="str">
        <f t="shared" si="164"/>
        <v>MT/AT</v>
      </c>
      <c r="H843" s="120" t="str">
        <f>'INFO Luz del Sur'!D791</f>
        <v>SANTA ANITA</v>
      </c>
      <c r="I843" s="120" t="str">
        <f>'INFO Luz del Sur'!C791</f>
        <v>Lima</v>
      </c>
      <c r="J843" s="120" t="str">
        <f>'INFO Luz del Sur'!B791</f>
        <v>Lima</v>
      </c>
      <c r="K843" s="120">
        <f>'INFO Luz del Sur'!E791</f>
        <v>0</v>
      </c>
      <c r="L843" s="132" t="str">
        <f>'INFO Luz del Sur'!M791</f>
        <v>TA060SIR0D1C1240R+3</v>
      </c>
      <c r="M843" s="120" t="str">
        <f>INDEX(RESUMEN!$D$17:$D$5475, MATCH(L843,RESUMEN!$C$17:$C$5475,0))</f>
        <v>Torre de anclaje, retención intermedia y terminal (15°) Tipo R2+3</v>
      </c>
      <c r="N843" s="95">
        <f>INDEX(RESUMEN!$G$17:$G$5475, MATCH(L843,RESUMEN!$C$17:$C$5475,0))</f>
        <v>15480.457667929655</v>
      </c>
      <c r="O843" s="133">
        <f t="shared" si="165"/>
        <v>0.84299999999999997</v>
      </c>
      <c r="P843" s="134">
        <f t="shared" si="167"/>
        <v>28530.483481994353</v>
      </c>
      <c r="Q843" s="87">
        <v>0</v>
      </c>
      <c r="R843" s="133">
        <f t="shared" ref="R843:R906" si="168">IF(G843="BT", ($R$2), ($R$3))</f>
        <v>0.13400000000000001</v>
      </c>
      <c r="S843" s="88">
        <f t="shared" ref="S843:S906" si="169">(P843*R843)/12</f>
        <v>318.59039888227034</v>
      </c>
      <c r="T843" s="132">
        <f t="shared" ref="T843:T906" si="170">IF(G843="BT", ($T$2), ($T$3))</f>
        <v>0.183</v>
      </c>
      <c r="U843" s="135">
        <f t="shared" ref="U843:U906" si="171">S843*T843</f>
        <v>58.302042995455473</v>
      </c>
      <c r="V843" s="88">
        <f t="shared" ref="V843:V906" si="172">(U843*(1/3)*(1+$X$2))+Q843</f>
        <v>19.618419669700835</v>
      </c>
      <c r="W843" s="182">
        <f t="shared" ref="W843:W906" si="173">ROUND(V843,1)</f>
        <v>19.600000000000001</v>
      </c>
      <c r="X843" s="133">
        <f>'INFO Luz del Sur'!N791</f>
        <v>1</v>
      </c>
      <c r="Y843" s="135">
        <f t="shared" si="166"/>
        <v>19.600000000000001</v>
      </c>
    </row>
    <row r="844" spans="1:25" x14ac:dyDescent="0.25">
      <c r="A844" s="97">
        <f>'INFO Luz del Sur'!A792</f>
        <v>786</v>
      </c>
      <c r="B844" s="98" t="s">
        <v>20</v>
      </c>
      <c r="C844" s="131" t="str">
        <f>'INFO Luz del Sur'!K792</f>
        <v>Poste</v>
      </c>
      <c r="D844" s="120" t="str">
        <f>'INFO Luz del Sur'!L792</f>
        <v>Madera</v>
      </c>
      <c r="E844" s="131">
        <f>'INFO Luz del Sur'!J792</f>
        <v>20</v>
      </c>
      <c r="F844" s="131" t="str">
        <f>'INFO Luz del Sur'!H792</f>
        <v>60 KV</v>
      </c>
      <c r="G844" s="148" t="str">
        <f t="shared" si="164"/>
        <v>MT/AT</v>
      </c>
      <c r="H844" s="120" t="str">
        <f>'INFO Luz del Sur'!D792</f>
        <v>SANTA ANITA</v>
      </c>
      <c r="I844" s="120" t="str">
        <f>'INFO Luz del Sur'!C792</f>
        <v>Lima</v>
      </c>
      <c r="J844" s="120" t="str">
        <f>'INFO Luz del Sur'!B792</f>
        <v>Lima</v>
      </c>
      <c r="K844" s="120">
        <f>'INFO Luz del Sur'!E792</f>
        <v>0</v>
      </c>
      <c r="L844" s="132" t="str">
        <f>'INFO Luz del Sur'!M792</f>
        <v>TA060SIR0D1C1240R+3</v>
      </c>
      <c r="M844" s="120" t="str">
        <f>INDEX(RESUMEN!$D$17:$D$5475, MATCH(L844,RESUMEN!$C$17:$C$5475,0))</f>
        <v>Torre de anclaje, retención intermedia y terminal (15°) Tipo R2+3</v>
      </c>
      <c r="N844" s="95">
        <f>INDEX(RESUMEN!$G$17:$G$5475, MATCH(L844,RESUMEN!$C$17:$C$5475,0))</f>
        <v>15480.457667929655</v>
      </c>
      <c r="O844" s="133">
        <f t="shared" si="165"/>
        <v>0.84299999999999997</v>
      </c>
      <c r="P844" s="134">
        <f t="shared" si="167"/>
        <v>28530.483481994353</v>
      </c>
      <c r="Q844" s="87">
        <v>0</v>
      </c>
      <c r="R844" s="133">
        <f t="shared" si="168"/>
        <v>0.13400000000000001</v>
      </c>
      <c r="S844" s="88">
        <f t="shared" si="169"/>
        <v>318.59039888227034</v>
      </c>
      <c r="T844" s="132">
        <f t="shared" si="170"/>
        <v>0.183</v>
      </c>
      <c r="U844" s="135">
        <f t="shared" si="171"/>
        <v>58.302042995455473</v>
      </c>
      <c r="V844" s="88">
        <f t="shared" si="172"/>
        <v>19.618419669700835</v>
      </c>
      <c r="W844" s="182">
        <f t="shared" si="173"/>
        <v>19.600000000000001</v>
      </c>
      <c r="X844" s="133">
        <f>'INFO Luz del Sur'!N792</f>
        <v>1</v>
      </c>
      <c r="Y844" s="135">
        <f t="shared" si="166"/>
        <v>19.600000000000001</v>
      </c>
    </row>
    <row r="845" spans="1:25" x14ac:dyDescent="0.25">
      <c r="A845" s="97">
        <f>'INFO Luz del Sur'!A793</f>
        <v>787</v>
      </c>
      <c r="B845" s="98" t="s">
        <v>20</v>
      </c>
      <c r="C845" s="131" t="str">
        <f>'INFO Luz del Sur'!K793</f>
        <v>Poste</v>
      </c>
      <c r="D845" s="120" t="str">
        <f>'INFO Luz del Sur'!L793</f>
        <v>Madera</v>
      </c>
      <c r="E845" s="131">
        <f>'INFO Luz del Sur'!J793</f>
        <v>20</v>
      </c>
      <c r="F845" s="131" t="str">
        <f>'INFO Luz del Sur'!H793</f>
        <v>60 KV</v>
      </c>
      <c r="G845" s="148" t="str">
        <f t="shared" si="164"/>
        <v>MT/AT</v>
      </c>
      <c r="H845" s="120" t="str">
        <f>'INFO Luz del Sur'!D793</f>
        <v>SANTA ANITA</v>
      </c>
      <c r="I845" s="120" t="str">
        <f>'INFO Luz del Sur'!C793</f>
        <v>Lima</v>
      </c>
      <c r="J845" s="120" t="str">
        <f>'INFO Luz del Sur'!B793</f>
        <v>Lima</v>
      </c>
      <c r="K845" s="120">
        <f>'INFO Luz del Sur'!E793</f>
        <v>0</v>
      </c>
      <c r="L845" s="132" t="str">
        <f>'INFO Luz del Sur'!M793</f>
        <v>TA060SIR0D1C1240R+3</v>
      </c>
      <c r="M845" s="120" t="str">
        <f>INDEX(RESUMEN!$D$17:$D$5475, MATCH(L845,RESUMEN!$C$17:$C$5475,0))</f>
        <v>Torre de anclaje, retención intermedia y terminal (15°) Tipo R2+3</v>
      </c>
      <c r="N845" s="95">
        <f>INDEX(RESUMEN!$G$17:$G$5475, MATCH(L845,RESUMEN!$C$17:$C$5475,0))</f>
        <v>15480.457667929655</v>
      </c>
      <c r="O845" s="133">
        <f t="shared" si="165"/>
        <v>0.84299999999999997</v>
      </c>
      <c r="P845" s="134">
        <f t="shared" si="167"/>
        <v>28530.483481994353</v>
      </c>
      <c r="Q845" s="87">
        <v>0</v>
      </c>
      <c r="R845" s="133">
        <f t="shared" si="168"/>
        <v>0.13400000000000001</v>
      </c>
      <c r="S845" s="88">
        <f t="shared" si="169"/>
        <v>318.59039888227034</v>
      </c>
      <c r="T845" s="132">
        <f t="shared" si="170"/>
        <v>0.183</v>
      </c>
      <c r="U845" s="135">
        <f t="shared" si="171"/>
        <v>58.302042995455473</v>
      </c>
      <c r="V845" s="88">
        <f t="shared" si="172"/>
        <v>19.618419669700835</v>
      </c>
      <c r="W845" s="182">
        <f t="shared" si="173"/>
        <v>19.600000000000001</v>
      </c>
      <c r="X845" s="133">
        <f>'INFO Luz del Sur'!N793</f>
        <v>1</v>
      </c>
      <c r="Y845" s="135">
        <f t="shared" si="166"/>
        <v>19.600000000000001</v>
      </c>
    </row>
    <row r="846" spans="1:25" x14ac:dyDescent="0.25">
      <c r="A846" s="97">
        <f>'INFO Luz del Sur'!A794</f>
        <v>788</v>
      </c>
      <c r="B846" s="98" t="s">
        <v>8151</v>
      </c>
      <c r="C846" s="131" t="str">
        <f>'INFO Luz del Sur'!K794</f>
        <v>Poste</v>
      </c>
      <c r="D846" s="120" t="str">
        <f>'INFO Luz del Sur'!L794</f>
        <v>Concreto</v>
      </c>
      <c r="E846" s="131">
        <f>'INFO Luz del Sur'!J794</f>
        <v>9</v>
      </c>
      <c r="F846" s="131" t="str">
        <f>'INFO Luz del Sur'!H794</f>
        <v>0.22 KV</v>
      </c>
      <c r="G846" s="148" t="str">
        <f t="shared" si="164"/>
        <v>BT</v>
      </c>
      <c r="H846" s="120" t="str">
        <f>'INFO Luz del Sur'!D794</f>
        <v>SANTA ANITA</v>
      </c>
      <c r="I846" s="120" t="str">
        <f>'INFO Luz del Sur'!C794</f>
        <v>Lima</v>
      </c>
      <c r="J846" s="120" t="str">
        <f>'INFO Luz del Sur'!B794</f>
        <v>Lima</v>
      </c>
      <c r="K846" s="120">
        <f>'INFO Luz del Sur'!E794</f>
        <v>0</v>
      </c>
      <c r="L846" s="132" t="str">
        <f>'INFO Luz del Sur'!M794</f>
        <v>PPC08</v>
      </c>
      <c r="M846" s="120" t="str">
        <f>INDEX(RESUMEN!$D$17:$D$5475, MATCH(L846,RESUMEN!$C$17:$C$5475,0))</f>
        <v>POSTE DE CONCRETO ARMADO DE  9/200/120/255</v>
      </c>
      <c r="N846" s="95">
        <f>INDEX(RESUMEN!$G$17:$G$5475, MATCH(L846,RESUMEN!$C$17:$C$5475,0))</f>
        <v>159.16999999999999</v>
      </c>
      <c r="O846" s="133">
        <f t="shared" si="165"/>
        <v>0.77</v>
      </c>
      <c r="P846" s="134">
        <f t="shared" si="167"/>
        <v>281.73089999999996</v>
      </c>
      <c r="Q846" s="87">
        <v>0</v>
      </c>
      <c r="R846" s="133">
        <f t="shared" si="168"/>
        <v>7.2000000000000008E-2</v>
      </c>
      <c r="S846" s="88">
        <f t="shared" si="169"/>
        <v>1.6903854</v>
      </c>
      <c r="T846" s="132">
        <f t="shared" si="170"/>
        <v>0.2</v>
      </c>
      <c r="U846" s="135">
        <f t="shared" si="171"/>
        <v>0.33807708000000003</v>
      </c>
      <c r="V846" s="88">
        <f t="shared" si="172"/>
        <v>0.1137616744693495</v>
      </c>
      <c r="W846" s="182">
        <f t="shared" si="173"/>
        <v>0.1</v>
      </c>
      <c r="X846" s="133">
        <f>'INFO Luz del Sur'!N794</f>
        <v>1</v>
      </c>
      <c r="Y846" s="135">
        <f t="shared" si="166"/>
        <v>0.1</v>
      </c>
    </row>
    <row r="847" spans="1:25" x14ac:dyDescent="0.25">
      <c r="A847" s="97">
        <f>'INFO Luz del Sur'!A795</f>
        <v>789</v>
      </c>
      <c r="B847" s="98" t="s">
        <v>8151</v>
      </c>
      <c r="C847" s="131" t="str">
        <f>'INFO Luz del Sur'!K795</f>
        <v>Poste</v>
      </c>
      <c r="D847" s="120" t="str">
        <f>'INFO Luz del Sur'!L795</f>
        <v>Concreto</v>
      </c>
      <c r="E847" s="131">
        <f>'INFO Luz del Sur'!J795</f>
        <v>9</v>
      </c>
      <c r="F847" s="131" t="str">
        <f>'INFO Luz del Sur'!H795</f>
        <v>0.22 KV</v>
      </c>
      <c r="G847" s="148" t="str">
        <f t="shared" si="164"/>
        <v>BT</v>
      </c>
      <c r="H847" s="120" t="str">
        <f>'INFO Luz del Sur'!D795</f>
        <v>SANTA ANITA</v>
      </c>
      <c r="I847" s="120" t="str">
        <f>'INFO Luz del Sur'!C795</f>
        <v>Lima</v>
      </c>
      <c r="J847" s="120" t="str">
        <f>'INFO Luz del Sur'!B795</f>
        <v>Lima</v>
      </c>
      <c r="K847" s="120">
        <f>'INFO Luz del Sur'!E795</f>
        <v>0</v>
      </c>
      <c r="L847" s="132" t="str">
        <f>'INFO Luz del Sur'!M795</f>
        <v>PPC08</v>
      </c>
      <c r="M847" s="120" t="str">
        <f>INDEX(RESUMEN!$D$17:$D$5475, MATCH(L847,RESUMEN!$C$17:$C$5475,0))</f>
        <v>POSTE DE CONCRETO ARMADO DE  9/200/120/255</v>
      </c>
      <c r="N847" s="95">
        <f>INDEX(RESUMEN!$G$17:$G$5475, MATCH(L847,RESUMEN!$C$17:$C$5475,0))</f>
        <v>159.16999999999999</v>
      </c>
      <c r="O847" s="133">
        <f t="shared" si="165"/>
        <v>0.77</v>
      </c>
      <c r="P847" s="134">
        <f t="shared" si="167"/>
        <v>281.73089999999996</v>
      </c>
      <c r="Q847" s="87">
        <v>0</v>
      </c>
      <c r="R847" s="133">
        <f t="shared" si="168"/>
        <v>7.2000000000000008E-2</v>
      </c>
      <c r="S847" s="88">
        <f t="shared" si="169"/>
        <v>1.6903854</v>
      </c>
      <c r="T847" s="132">
        <f t="shared" si="170"/>
        <v>0.2</v>
      </c>
      <c r="U847" s="135">
        <f t="shared" si="171"/>
        <v>0.33807708000000003</v>
      </c>
      <c r="V847" s="88">
        <f t="shared" si="172"/>
        <v>0.1137616744693495</v>
      </c>
      <c r="W847" s="182">
        <f t="shared" si="173"/>
        <v>0.1</v>
      </c>
      <c r="X847" s="133">
        <f>'INFO Luz del Sur'!N795</f>
        <v>1</v>
      </c>
      <c r="Y847" s="135">
        <f t="shared" si="166"/>
        <v>0.1</v>
      </c>
    </row>
    <row r="848" spans="1:25" x14ac:dyDescent="0.25">
      <c r="A848" s="97">
        <f>'INFO Luz del Sur'!A796</f>
        <v>790</v>
      </c>
      <c r="B848" s="98" t="s">
        <v>8151</v>
      </c>
      <c r="C848" s="131" t="str">
        <f>'INFO Luz del Sur'!K796</f>
        <v>Poste</v>
      </c>
      <c r="D848" s="120" t="str">
        <f>'INFO Luz del Sur'!L796</f>
        <v>Concreto</v>
      </c>
      <c r="E848" s="131">
        <f>'INFO Luz del Sur'!J796</f>
        <v>9</v>
      </c>
      <c r="F848" s="131" t="str">
        <f>'INFO Luz del Sur'!H796</f>
        <v>0.22 KV</v>
      </c>
      <c r="G848" s="148" t="str">
        <f t="shared" si="164"/>
        <v>BT</v>
      </c>
      <c r="H848" s="120" t="str">
        <f>'INFO Luz del Sur'!D796</f>
        <v>SANTA ANITA</v>
      </c>
      <c r="I848" s="120" t="str">
        <f>'INFO Luz del Sur'!C796</f>
        <v>Lima</v>
      </c>
      <c r="J848" s="120" t="str">
        <f>'INFO Luz del Sur'!B796</f>
        <v>Lima</v>
      </c>
      <c r="K848" s="120">
        <f>'INFO Luz del Sur'!E796</f>
        <v>0</v>
      </c>
      <c r="L848" s="132" t="str">
        <f>'INFO Luz del Sur'!M796</f>
        <v>PPC08</v>
      </c>
      <c r="M848" s="120" t="str">
        <f>INDEX(RESUMEN!$D$17:$D$5475, MATCH(L848,RESUMEN!$C$17:$C$5475,0))</f>
        <v>POSTE DE CONCRETO ARMADO DE  9/200/120/255</v>
      </c>
      <c r="N848" s="95">
        <f>INDEX(RESUMEN!$G$17:$G$5475, MATCH(L848,RESUMEN!$C$17:$C$5475,0))</f>
        <v>159.16999999999999</v>
      </c>
      <c r="O848" s="133">
        <f t="shared" si="165"/>
        <v>0.77</v>
      </c>
      <c r="P848" s="134">
        <f t="shared" si="167"/>
        <v>281.73089999999996</v>
      </c>
      <c r="Q848" s="87">
        <v>0</v>
      </c>
      <c r="R848" s="133">
        <f t="shared" si="168"/>
        <v>7.2000000000000008E-2</v>
      </c>
      <c r="S848" s="88">
        <f t="shared" si="169"/>
        <v>1.6903854</v>
      </c>
      <c r="T848" s="132">
        <f t="shared" si="170"/>
        <v>0.2</v>
      </c>
      <c r="U848" s="135">
        <f t="shared" si="171"/>
        <v>0.33807708000000003</v>
      </c>
      <c r="V848" s="88">
        <f t="shared" si="172"/>
        <v>0.1137616744693495</v>
      </c>
      <c r="W848" s="182">
        <f t="shared" si="173"/>
        <v>0.1</v>
      </c>
      <c r="X848" s="133">
        <f>'INFO Luz del Sur'!N796</f>
        <v>1</v>
      </c>
      <c r="Y848" s="135">
        <f t="shared" si="166"/>
        <v>0.1</v>
      </c>
    </row>
    <row r="849" spans="1:25" x14ac:dyDescent="0.25">
      <c r="A849" s="97">
        <f>'INFO Luz del Sur'!A797</f>
        <v>791</v>
      </c>
      <c r="B849" s="98" t="s">
        <v>8151</v>
      </c>
      <c r="C849" s="131" t="str">
        <f>'INFO Luz del Sur'!K797</f>
        <v>Poste</v>
      </c>
      <c r="D849" s="120" t="str">
        <f>'INFO Luz del Sur'!L797</f>
        <v>Concreto</v>
      </c>
      <c r="E849" s="131">
        <f>'INFO Luz del Sur'!J797</f>
        <v>15</v>
      </c>
      <c r="F849" s="131" t="str">
        <f>'INFO Luz del Sur'!H797</f>
        <v>10 KV</v>
      </c>
      <c r="G849" s="148" t="str">
        <f t="shared" si="164"/>
        <v>MT/AT</v>
      </c>
      <c r="H849" s="120" t="str">
        <f>'INFO Luz del Sur'!D797</f>
        <v>SANTA ANITA</v>
      </c>
      <c r="I849" s="120" t="str">
        <f>'INFO Luz del Sur'!C797</f>
        <v>Lima</v>
      </c>
      <c r="J849" s="120" t="str">
        <f>'INFO Luz del Sur'!B797</f>
        <v>Lima</v>
      </c>
      <c r="K849" s="120">
        <f>'INFO Luz del Sur'!E797</f>
        <v>0</v>
      </c>
      <c r="L849" s="132" t="str">
        <f>'INFO Luz del Sur'!M797</f>
        <v>PPC24</v>
      </c>
      <c r="M849" s="120" t="str">
        <f>INDEX(RESUMEN!$D$17:$D$5475, MATCH(L849,RESUMEN!$C$17:$C$5475,0))</f>
        <v>POSTE DE CONCRETO ARMADO DE 15/400/150/375</v>
      </c>
      <c r="N849" s="95">
        <f>INDEX(RESUMEN!$G$17:$G$5475, MATCH(L849,RESUMEN!$C$17:$C$5475,0))</f>
        <v>476.76</v>
      </c>
      <c r="O849" s="133">
        <f t="shared" si="165"/>
        <v>0.84299999999999997</v>
      </c>
      <c r="P849" s="134">
        <f t="shared" si="167"/>
        <v>878.66867999999999</v>
      </c>
      <c r="Q849" s="87">
        <v>0</v>
      </c>
      <c r="R849" s="133">
        <f t="shared" si="168"/>
        <v>0.13400000000000001</v>
      </c>
      <c r="S849" s="88">
        <f t="shared" si="169"/>
        <v>9.8118002600000001</v>
      </c>
      <c r="T849" s="132">
        <f t="shared" si="170"/>
        <v>0.183</v>
      </c>
      <c r="U849" s="135">
        <f t="shared" si="171"/>
        <v>1.7955594475800001</v>
      </c>
      <c r="V849" s="88">
        <f t="shared" si="172"/>
        <v>0.60419904645994038</v>
      </c>
      <c r="W849" s="182">
        <f t="shared" si="173"/>
        <v>0.6</v>
      </c>
      <c r="X849" s="133">
        <f>'INFO Luz del Sur'!N797</f>
        <v>1</v>
      </c>
      <c r="Y849" s="135">
        <f t="shared" si="166"/>
        <v>0.6</v>
      </c>
    </row>
    <row r="850" spans="1:25" x14ac:dyDescent="0.25">
      <c r="A850" s="97">
        <f>'INFO Luz del Sur'!A798</f>
        <v>792</v>
      </c>
      <c r="B850" s="98" t="s">
        <v>8151</v>
      </c>
      <c r="C850" s="131" t="str">
        <f>'INFO Luz del Sur'!K798</f>
        <v>Poste</v>
      </c>
      <c r="D850" s="120" t="str">
        <f>'INFO Luz del Sur'!L798</f>
        <v>Concreto</v>
      </c>
      <c r="E850" s="131">
        <f>'INFO Luz del Sur'!J798</f>
        <v>15</v>
      </c>
      <c r="F850" s="131" t="str">
        <f>'INFO Luz del Sur'!H798</f>
        <v>10 KV</v>
      </c>
      <c r="G850" s="148" t="str">
        <f t="shared" si="164"/>
        <v>MT/AT</v>
      </c>
      <c r="H850" s="120" t="str">
        <f>'INFO Luz del Sur'!D798</f>
        <v>SANTA ANITA</v>
      </c>
      <c r="I850" s="120" t="str">
        <f>'INFO Luz del Sur'!C798</f>
        <v>Lima</v>
      </c>
      <c r="J850" s="120" t="str">
        <f>'INFO Luz del Sur'!B798</f>
        <v>Lima</v>
      </c>
      <c r="K850" s="120">
        <f>'INFO Luz del Sur'!E798</f>
        <v>0</v>
      </c>
      <c r="L850" s="132" t="str">
        <f>'INFO Luz del Sur'!M798</f>
        <v>PPC24</v>
      </c>
      <c r="M850" s="120" t="str">
        <f>INDEX(RESUMEN!$D$17:$D$5475, MATCH(L850,RESUMEN!$C$17:$C$5475,0))</f>
        <v>POSTE DE CONCRETO ARMADO DE 15/400/150/375</v>
      </c>
      <c r="N850" s="95">
        <f>INDEX(RESUMEN!$G$17:$G$5475, MATCH(L850,RESUMEN!$C$17:$C$5475,0))</f>
        <v>476.76</v>
      </c>
      <c r="O850" s="133">
        <f t="shared" si="165"/>
        <v>0.84299999999999997</v>
      </c>
      <c r="P850" s="134">
        <f t="shared" si="167"/>
        <v>878.66867999999999</v>
      </c>
      <c r="Q850" s="87">
        <v>0</v>
      </c>
      <c r="R850" s="133">
        <f t="shared" si="168"/>
        <v>0.13400000000000001</v>
      </c>
      <c r="S850" s="88">
        <f t="shared" si="169"/>
        <v>9.8118002600000001</v>
      </c>
      <c r="T850" s="132">
        <f t="shared" si="170"/>
        <v>0.183</v>
      </c>
      <c r="U850" s="135">
        <f t="shared" si="171"/>
        <v>1.7955594475800001</v>
      </c>
      <c r="V850" s="88">
        <f t="shared" si="172"/>
        <v>0.60419904645994038</v>
      </c>
      <c r="W850" s="182">
        <f t="shared" si="173"/>
        <v>0.6</v>
      </c>
      <c r="X850" s="133">
        <f>'INFO Luz del Sur'!N798</f>
        <v>1</v>
      </c>
      <c r="Y850" s="135">
        <f t="shared" si="166"/>
        <v>0.6</v>
      </c>
    </row>
    <row r="851" spans="1:25" x14ac:dyDescent="0.25">
      <c r="A851" s="97">
        <f>'INFO Luz del Sur'!A799</f>
        <v>793</v>
      </c>
      <c r="B851" s="98" t="s">
        <v>8151</v>
      </c>
      <c r="C851" s="131" t="str">
        <f>'INFO Luz del Sur'!K799</f>
        <v>Poste</v>
      </c>
      <c r="D851" s="120" t="str">
        <f>'INFO Luz del Sur'!L799</f>
        <v>Concreto</v>
      </c>
      <c r="E851" s="131">
        <f>'INFO Luz del Sur'!J799</f>
        <v>15</v>
      </c>
      <c r="F851" s="131" t="str">
        <f>'INFO Luz del Sur'!H799</f>
        <v>10 KV</v>
      </c>
      <c r="G851" s="148" t="str">
        <f t="shared" si="164"/>
        <v>MT/AT</v>
      </c>
      <c r="H851" s="120" t="str">
        <f>'INFO Luz del Sur'!D799</f>
        <v>SANTA ANITA</v>
      </c>
      <c r="I851" s="120" t="str">
        <f>'INFO Luz del Sur'!C799</f>
        <v>Lima</v>
      </c>
      <c r="J851" s="120" t="str">
        <f>'INFO Luz del Sur'!B799</f>
        <v>Lima</v>
      </c>
      <c r="K851" s="120">
        <f>'INFO Luz del Sur'!E799</f>
        <v>0</v>
      </c>
      <c r="L851" s="132" t="str">
        <f>'INFO Luz del Sur'!M799</f>
        <v>PPC24</v>
      </c>
      <c r="M851" s="120" t="str">
        <f>INDEX(RESUMEN!$D$17:$D$5475, MATCH(L851,RESUMEN!$C$17:$C$5475,0))</f>
        <v>POSTE DE CONCRETO ARMADO DE 15/400/150/375</v>
      </c>
      <c r="N851" s="95">
        <f>INDEX(RESUMEN!$G$17:$G$5475, MATCH(L851,RESUMEN!$C$17:$C$5475,0))</f>
        <v>476.76</v>
      </c>
      <c r="O851" s="133">
        <f t="shared" si="165"/>
        <v>0.84299999999999997</v>
      </c>
      <c r="P851" s="134">
        <f t="shared" si="167"/>
        <v>878.66867999999999</v>
      </c>
      <c r="Q851" s="87">
        <v>0</v>
      </c>
      <c r="R851" s="133">
        <f t="shared" si="168"/>
        <v>0.13400000000000001</v>
      </c>
      <c r="S851" s="88">
        <f t="shared" si="169"/>
        <v>9.8118002600000001</v>
      </c>
      <c r="T851" s="132">
        <f t="shared" si="170"/>
        <v>0.183</v>
      </c>
      <c r="U851" s="135">
        <f t="shared" si="171"/>
        <v>1.7955594475800001</v>
      </c>
      <c r="V851" s="88">
        <f t="shared" si="172"/>
        <v>0.60419904645994038</v>
      </c>
      <c r="W851" s="182">
        <f t="shared" si="173"/>
        <v>0.6</v>
      </c>
      <c r="X851" s="133">
        <f>'INFO Luz del Sur'!N799</f>
        <v>1</v>
      </c>
      <c r="Y851" s="135">
        <f t="shared" si="166"/>
        <v>0.6</v>
      </c>
    </row>
    <row r="852" spans="1:25" x14ac:dyDescent="0.25">
      <c r="A852" s="97">
        <f>'INFO Luz del Sur'!A800</f>
        <v>794</v>
      </c>
      <c r="B852" s="98" t="s">
        <v>8151</v>
      </c>
      <c r="C852" s="131" t="str">
        <f>'INFO Luz del Sur'!K800</f>
        <v>Poste Auxiliar</v>
      </c>
      <c r="D852" s="120" t="str">
        <f>'INFO Luz del Sur'!L800</f>
        <v>Concreto</v>
      </c>
      <c r="E852" s="131">
        <f>'INFO Luz del Sur'!J800</f>
        <v>12</v>
      </c>
      <c r="F852" s="131" t="str">
        <f>'INFO Luz del Sur'!H800</f>
        <v>0.22 KV</v>
      </c>
      <c r="G852" s="148" t="str">
        <f t="shared" si="164"/>
        <v>BT</v>
      </c>
      <c r="H852" s="120" t="str">
        <f>'INFO Luz del Sur'!D800</f>
        <v>SANTA ANITA</v>
      </c>
      <c r="I852" s="120" t="str">
        <f>'INFO Luz del Sur'!C800</f>
        <v>Lima</v>
      </c>
      <c r="J852" s="120" t="str">
        <f>'INFO Luz del Sur'!B800</f>
        <v>Lima</v>
      </c>
      <c r="K852" s="120">
        <f>'INFO Luz del Sur'!E800</f>
        <v>0</v>
      </c>
      <c r="L852" s="132" t="str">
        <f>'INFO Luz del Sur'!M800</f>
        <v>PPC42</v>
      </c>
      <c r="M852" s="120" t="str">
        <f>INDEX(RESUMEN!$D$17:$D$5475, MATCH(L852,RESUMEN!$C$17:$C$5475,0))</f>
        <v>POSTE DE CONCRETO ARMADO PARA A. P. 13/100/120/315</v>
      </c>
      <c r="N852" s="95">
        <f>INDEX(RESUMEN!$G$17:$G$5475, MATCH(L852,RESUMEN!$C$17:$C$5475,0))</f>
        <v>283.99</v>
      </c>
      <c r="O852" s="133">
        <f t="shared" si="165"/>
        <v>0.77</v>
      </c>
      <c r="P852" s="134">
        <f t="shared" si="167"/>
        <v>502.66230000000002</v>
      </c>
      <c r="Q852" s="87">
        <v>0</v>
      </c>
      <c r="R852" s="133">
        <f t="shared" si="168"/>
        <v>7.2000000000000008E-2</v>
      </c>
      <c r="S852" s="88">
        <f t="shared" si="169"/>
        <v>3.0159738000000007</v>
      </c>
      <c r="T852" s="132">
        <f t="shared" si="170"/>
        <v>0.2</v>
      </c>
      <c r="U852" s="135">
        <f t="shared" si="171"/>
        <v>0.60319476000000016</v>
      </c>
      <c r="V852" s="88">
        <f t="shared" si="172"/>
        <v>0.20297278339228855</v>
      </c>
      <c r="W852" s="182">
        <f t="shared" si="173"/>
        <v>0.2</v>
      </c>
      <c r="X852" s="133">
        <f>'INFO Luz del Sur'!N800</f>
        <v>1</v>
      </c>
      <c r="Y852" s="135">
        <f t="shared" si="166"/>
        <v>0.2</v>
      </c>
    </row>
    <row r="853" spans="1:25" x14ac:dyDescent="0.25">
      <c r="A853" s="97">
        <f>'INFO Luz del Sur'!A801</f>
        <v>795</v>
      </c>
      <c r="B853" s="98" t="s">
        <v>8151</v>
      </c>
      <c r="C853" s="131" t="str">
        <f>'INFO Luz del Sur'!K801</f>
        <v>Poste</v>
      </c>
      <c r="D853" s="120" t="str">
        <f>'INFO Luz del Sur'!L801</f>
        <v>Concreto</v>
      </c>
      <c r="E853" s="131">
        <f>'INFO Luz del Sur'!J801</f>
        <v>12</v>
      </c>
      <c r="F853" s="131" t="str">
        <f>'INFO Luz del Sur'!H801</f>
        <v>0.22 KV</v>
      </c>
      <c r="G853" s="148" t="str">
        <f t="shared" si="164"/>
        <v>BT</v>
      </c>
      <c r="H853" s="120" t="str">
        <f>'INFO Luz del Sur'!D801</f>
        <v>SANTA ANITA</v>
      </c>
      <c r="I853" s="120" t="str">
        <f>'INFO Luz del Sur'!C801</f>
        <v>Lima</v>
      </c>
      <c r="J853" s="120" t="str">
        <f>'INFO Luz del Sur'!B801</f>
        <v>Lima</v>
      </c>
      <c r="K853" s="120">
        <f>'INFO Luz del Sur'!E801</f>
        <v>0</v>
      </c>
      <c r="L853" s="132" t="str">
        <f>'INFO Luz del Sur'!M801</f>
        <v>PPC15</v>
      </c>
      <c r="M853" s="120" t="str">
        <f>INDEX(RESUMEN!$D$17:$D$5475, MATCH(L853,RESUMEN!$C$17:$C$5475,0))</f>
        <v>POSTE DE CONCRETO ARMADO DE 12/200/120/300</v>
      </c>
      <c r="N853" s="95">
        <f>INDEX(RESUMEN!$G$17:$G$5475, MATCH(L853,RESUMEN!$C$17:$C$5475,0))</f>
        <v>230.4</v>
      </c>
      <c r="O853" s="133">
        <f t="shared" si="165"/>
        <v>0.77</v>
      </c>
      <c r="P853" s="134">
        <f t="shared" si="167"/>
        <v>407.80799999999999</v>
      </c>
      <c r="Q853" s="87">
        <v>0</v>
      </c>
      <c r="R853" s="133">
        <f t="shared" si="168"/>
        <v>7.2000000000000008E-2</v>
      </c>
      <c r="S853" s="88">
        <f t="shared" si="169"/>
        <v>2.4468480000000001</v>
      </c>
      <c r="T853" s="132">
        <f t="shared" si="170"/>
        <v>0.2</v>
      </c>
      <c r="U853" s="135">
        <f t="shared" si="171"/>
        <v>0.48936960000000007</v>
      </c>
      <c r="V853" s="88">
        <f t="shared" si="172"/>
        <v>0.16467104226762661</v>
      </c>
      <c r="W853" s="182">
        <f t="shared" si="173"/>
        <v>0.2</v>
      </c>
      <c r="X853" s="133">
        <f>'INFO Luz del Sur'!N801</f>
        <v>1</v>
      </c>
      <c r="Y853" s="135">
        <f t="shared" si="166"/>
        <v>0.2</v>
      </c>
    </row>
    <row r="854" spans="1:25" x14ac:dyDescent="0.25">
      <c r="A854" s="97">
        <f>'INFO Luz del Sur'!A802</f>
        <v>796</v>
      </c>
      <c r="B854" s="98" t="s">
        <v>8151</v>
      </c>
      <c r="C854" s="131" t="str">
        <f>'INFO Luz del Sur'!K802</f>
        <v>Poste</v>
      </c>
      <c r="D854" s="120" t="str">
        <f>'INFO Luz del Sur'!L802</f>
        <v>Concreto</v>
      </c>
      <c r="E854" s="131">
        <f>'INFO Luz del Sur'!J802</f>
        <v>12</v>
      </c>
      <c r="F854" s="131" t="str">
        <f>'INFO Luz del Sur'!H802</f>
        <v>0.22 KV</v>
      </c>
      <c r="G854" s="148" t="str">
        <f t="shared" si="164"/>
        <v>BT</v>
      </c>
      <c r="H854" s="120" t="str">
        <f>'INFO Luz del Sur'!D802</f>
        <v>SANTA ANITA</v>
      </c>
      <c r="I854" s="120" t="str">
        <f>'INFO Luz del Sur'!C802</f>
        <v>Lima</v>
      </c>
      <c r="J854" s="120" t="str">
        <f>'INFO Luz del Sur'!B802</f>
        <v>Lima</v>
      </c>
      <c r="K854" s="120">
        <f>'INFO Luz del Sur'!E802</f>
        <v>0</v>
      </c>
      <c r="L854" s="132" t="str">
        <f>'INFO Luz del Sur'!M802</f>
        <v>PPC15</v>
      </c>
      <c r="M854" s="120" t="str">
        <f>INDEX(RESUMEN!$D$17:$D$5475, MATCH(L854,RESUMEN!$C$17:$C$5475,0))</f>
        <v>POSTE DE CONCRETO ARMADO DE 12/200/120/300</v>
      </c>
      <c r="N854" s="95">
        <f>INDEX(RESUMEN!$G$17:$G$5475, MATCH(L854,RESUMEN!$C$17:$C$5475,0))</f>
        <v>230.4</v>
      </c>
      <c r="O854" s="133">
        <f t="shared" si="165"/>
        <v>0.77</v>
      </c>
      <c r="P854" s="134">
        <f t="shared" si="167"/>
        <v>407.80799999999999</v>
      </c>
      <c r="Q854" s="87">
        <v>0</v>
      </c>
      <c r="R854" s="133">
        <f t="shared" si="168"/>
        <v>7.2000000000000008E-2</v>
      </c>
      <c r="S854" s="88">
        <f t="shared" si="169"/>
        <v>2.4468480000000001</v>
      </c>
      <c r="T854" s="132">
        <f t="shared" si="170"/>
        <v>0.2</v>
      </c>
      <c r="U854" s="135">
        <f t="shared" si="171"/>
        <v>0.48936960000000007</v>
      </c>
      <c r="V854" s="88">
        <f t="shared" si="172"/>
        <v>0.16467104226762661</v>
      </c>
      <c r="W854" s="182">
        <f t="shared" si="173"/>
        <v>0.2</v>
      </c>
      <c r="X854" s="133">
        <f>'INFO Luz del Sur'!N802</f>
        <v>1</v>
      </c>
      <c r="Y854" s="135">
        <f t="shared" si="166"/>
        <v>0.2</v>
      </c>
    </row>
    <row r="855" spans="1:25" x14ac:dyDescent="0.25">
      <c r="A855" s="97">
        <f>'INFO Luz del Sur'!A803</f>
        <v>797</v>
      </c>
      <c r="B855" s="98" t="s">
        <v>8151</v>
      </c>
      <c r="C855" s="131" t="str">
        <f>'INFO Luz del Sur'!K803</f>
        <v>Poste</v>
      </c>
      <c r="D855" s="120" t="str">
        <f>'INFO Luz del Sur'!L803</f>
        <v>Concreto</v>
      </c>
      <c r="E855" s="131">
        <f>'INFO Luz del Sur'!J803</f>
        <v>9</v>
      </c>
      <c r="F855" s="131" t="str">
        <f>'INFO Luz del Sur'!H803</f>
        <v>0.22 KV</v>
      </c>
      <c r="G855" s="148" t="str">
        <f t="shared" si="164"/>
        <v>BT</v>
      </c>
      <c r="H855" s="120" t="str">
        <f>'INFO Luz del Sur'!D803</f>
        <v>SANTA ANITA</v>
      </c>
      <c r="I855" s="120" t="str">
        <f>'INFO Luz del Sur'!C803</f>
        <v>Lima</v>
      </c>
      <c r="J855" s="120" t="str">
        <f>'INFO Luz del Sur'!B803</f>
        <v>Lima</v>
      </c>
      <c r="K855" s="120">
        <f>'INFO Luz del Sur'!E803</f>
        <v>0</v>
      </c>
      <c r="L855" s="132" t="str">
        <f>'INFO Luz del Sur'!M803</f>
        <v>PPC08</v>
      </c>
      <c r="M855" s="120" t="str">
        <f>INDEX(RESUMEN!$D$17:$D$5475, MATCH(L855,RESUMEN!$C$17:$C$5475,0))</f>
        <v>POSTE DE CONCRETO ARMADO DE  9/200/120/255</v>
      </c>
      <c r="N855" s="95">
        <f>INDEX(RESUMEN!$G$17:$G$5475, MATCH(L855,RESUMEN!$C$17:$C$5475,0))</f>
        <v>159.16999999999999</v>
      </c>
      <c r="O855" s="133">
        <f t="shared" si="165"/>
        <v>0.77</v>
      </c>
      <c r="P855" s="134">
        <f t="shared" si="167"/>
        <v>281.73089999999996</v>
      </c>
      <c r="Q855" s="87">
        <v>0</v>
      </c>
      <c r="R855" s="133">
        <f t="shared" si="168"/>
        <v>7.2000000000000008E-2</v>
      </c>
      <c r="S855" s="88">
        <f t="shared" si="169"/>
        <v>1.6903854</v>
      </c>
      <c r="T855" s="132">
        <f t="shared" si="170"/>
        <v>0.2</v>
      </c>
      <c r="U855" s="135">
        <f t="shared" si="171"/>
        <v>0.33807708000000003</v>
      </c>
      <c r="V855" s="88">
        <f t="shared" si="172"/>
        <v>0.1137616744693495</v>
      </c>
      <c r="W855" s="182">
        <f t="shared" si="173"/>
        <v>0.1</v>
      </c>
      <c r="X855" s="133">
        <f>'INFO Luz del Sur'!N803</f>
        <v>1</v>
      </c>
      <c r="Y855" s="135">
        <f t="shared" si="166"/>
        <v>0.1</v>
      </c>
    </row>
    <row r="856" spans="1:25" x14ac:dyDescent="0.25">
      <c r="A856" s="97">
        <f>'INFO Luz del Sur'!A804</f>
        <v>798</v>
      </c>
      <c r="B856" s="98" t="s">
        <v>8151</v>
      </c>
      <c r="C856" s="131" t="str">
        <f>'INFO Luz del Sur'!K804</f>
        <v>Poste</v>
      </c>
      <c r="D856" s="120" t="str">
        <f>'INFO Luz del Sur'!L804</f>
        <v>Concreto</v>
      </c>
      <c r="E856" s="131">
        <f>'INFO Luz del Sur'!J804</f>
        <v>12</v>
      </c>
      <c r="F856" s="131" t="str">
        <f>'INFO Luz del Sur'!H804</f>
        <v>0.22 KV</v>
      </c>
      <c r="G856" s="148" t="str">
        <f t="shared" si="164"/>
        <v>BT</v>
      </c>
      <c r="H856" s="120" t="str">
        <f>'INFO Luz del Sur'!D804</f>
        <v>SANTA ANITA</v>
      </c>
      <c r="I856" s="120" t="str">
        <f>'INFO Luz del Sur'!C804</f>
        <v>Lima</v>
      </c>
      <c r="J856" s="120" t="str">
        <f>'INFO Luz del Sur'!B804</f>
        <v>Lima</v>
      </c>
      <c r="K856" s="120">
        <f>'INFO Luz del Sur'!E804</f>
        <v>0</v>
      </c>
      <c r="L856" s="132" t="str">
        <f>'INFO Luz del Sur'!M804</f>
        <v>PPC15</v>
      </c>
      <c r="M856" s="120" t="str">
        <f>INDEX(RESUMEN!$D$17:$D$5475, MATCH(L856,RESUMEN!$C$17:$C$5475,0))</f>
        <v>POSTE DE CONCRETO ARMADO DE 12/200/120/300</v>
      </c>
      <c r="N856" s="95">
        <f>INDEX(RESUMEN!$G$17:$G$5475, MATCH(L856,RESUMEN!$C$17:$C$5475,0))</f>
        <v>230.4</v>
      </c>
      <c r="O856" s="133">
        <f t="shared" si="165"/>
        <v>0.77</v>
      </c>
      <c r="P856" s="134">
        <f t="shared" si="167"/>
        <v>407.80799999999999</v>
      </c>
      <c r="Q856" s="87">
        <v>0</v>
      </c>
      <c r="R856" s="133">
        <f t="shared" si="168"/>
        <v>7.2000000000000008E-2</v>
      </c>
      <c r="S856" s="88">
        <f t="shared" si="169"/>
        <v>2.4468480000000001</v>
      </c>
      <c r="T856" s="132">
        <f t="shared" si="170"/>
        <v>0.2</v>
      </c>
      <c r="U856" s="135">
        <f t="shared" si="171"/>
        <v>0.48936960000000007</v>
      </c>
      <c r="V856" s="88">
        <f t="shared" si="172"/>
        <v>0.16467104226762661</v>
      </c>
      <c r="W856" s="182">
        <f t="shared" si="173"/>
        <v>0.2</v>
      </c>
      <c r="X856" s="133">
        <f>'INFO Luz del Sur'!N804</f>
        <v>1</v>
      </c>
      <c r="Y856" s="135">
        <f t="shared" si="166"/>
        <v>0.2</v>
      </c>
    </row>
    <row r="857" spans="1:25" x14ac:dyDescent="0.25">
      <c r="A857" s="97">
        <f>'INFO Luz del Sur'!A805</f>
        <v>799</v>
      </c>
      <c r="B857" s="98" t="s">
        <v>8151</v>
      </c>
      <c r="C857" s="131" t="str">
        <f>'INFO Luz del Sur'!K805</f>
        <v>Poste</v>
      </c>
      <c r="D857" s="120" t="str">
        <f>'INFO Luz del Sur'!L805</f>
        <v>Concreto</v>
      </c>
      <c r="E857" s="131">
        <f>'INFO Luz del Sur'!J805</f>
        <v>9</v>
      </c>
      <c r="F857" s="131" t="str">
        <f>'INFO Luz del Sur'!H805</f>
        <v>0.22 KV</v>
      </c>
      <c r="G857" s="148" t="str">
        <f t="shared" si="164"/>
        <v>BT</v>
      </c>
      <c r="H857" s="120" t="str">
        <f>'INFO Luz del Sur'!D805</f>
        <v>SANTA ANITA</v>
      </c>
      <c r="I857" s="120" t="str">
        <f>'INFO Luz del Sur'!C805</f>
        <v>Lima</v>
      </c>
      <c r="J857" s="120" t="str">
        <f>'INFO Luz del Sur'!B805</f>
        <v>Lima</v>
      </c>
      <c r="K857" s="120">
        <f>'INFO Luz del Sur'!E805</f>
        <v>0</v>
      </c>
      <c r="L857" s="132" t="str">
        <f>'INFO Luz del Sur'!M805</f>
        <v>PPC08</v>
      </c>
      <c r="M857" s="120" t="str">
        <f>INDEX(RESUMEN!$D$17:$D$5475, MATCH(L857,RESUMEN!$C$17:$C$5475,0))</f>
        <v>POSTE DE CONCRETO ARMADO DE  9/200/120/255</v>
      </c>
      <c r="N857" s="95">
        <f>INDEX(RESUMEN!$G$17:$G$5475, MATCH(L857,RESUMEN!$C$17:$C$5475,0))</f>
        <v>159.16999999999999</v>
      </c>
      <c r="O857" s="133">
        <f t="shared" si="165"/>
        <v>0.77</v>
      </c>
      <c r="P857" s="134">
        <f t="shared" si="167"/>
        <v>281.73089999999996</v>
      </c>
      <c r="Q857" s="87">
        <v>0</v>
      </c>
      <c r="R857" s="133">
        <f t="shared" si="168"/>
        <v>7.2000000000000008E-2</v>
      </c>
      <c r="S857" s="88">
        <f t="shared" si="169"/>
        <v>1.6903854</v>
      </c>
      <c r="T857" s="132">
        <f t="shared" si="170"/>
        <v>0.2</v>
      </c>
      <c r="U857" s="135">
        <f t="shared" si="171"/>
        <v>0.33807708000000003</v>
      </c>
      <c r="V857" s="88">
        <f t="shared" si="172"/>
        <v>0.1137616744693495</v>
      </c>
      <c r="W857" s="182">
        <f t="shared" si="173"/>
        <v>0.1</v>
      </c>
      <c r="X857" s="133">
        <f>'INFO Luz del Sur'!N805</f>
        <v>1</v>
      </c>
      <c r="Y857" s="135">
        <f t="shared" si="166"/>
        <v>0.1</v>
      </c>
    </row>
    <row r="858" spans="1:25" x14ac:dyDescent="0.25">
      <c r="A858" s="97">
        <f>'INFO Luz del Sur'!A806</f>
        <v>800</v>
      </c>
      <c r="B858" s="98" t="s">
        <v>8151</v>
      </c>
      <c r="C858" s="131" t="str">
        <f>'INFO Luz del Sur'!K806</f>
        <v>Poste</v>
      </c>
      <c r="D858" s="120" t="str">
        <f>'INFO Luz del Sur'!L806</f>
        <v>Concreto</v>
      </c>
      <c r="E858" s="131">
        <f>'INFO Luz del Sur'!J806</f>
        <v>12</v>
      </c>
      <c r="F858" s="131" t="str">
        <f>'INFO Luz del Sur'!H806</f>
        <v>0.22 KV</v>
      </c>
      <c r="G858" s="148" t="str">
        <f t="shared" si="164"/>
        <v>BT</v>
      </c>
      <c r="H858" s="120" t="str">
        <f>'INFO Luz del Sur'!D806</f>
        <v>SANTA ANITA</v>
      </c>
      <c r="I858" s="120" t="str">
        <f>'INFO Luz del Sur'!C806</f>
        <v>Lima</v>
      </c>
      <c r="J858" s="120" t="str">
        <f>'INFO Luz del Sur'!B806</f>
        <v>Lima</v>
      </c>
      <c r="K858" s="120">
        <f>'INFO Luz del Sur'!E806</f>
        <v>0</v>
      </c>
      <c r="L858" s="132" t="str">
        <f>'INFO Luz del Sur'!M806</f>
        <v>PPC15</v>
      </c>
      <c r="M858" s="120" t="str">
        <f>INDEX(RESUMEN!$D$17:$D$5475, MATCH(L858,RESUMEN!$C$17:$C$5475,0))</f>
        <v>POSTE DE CONCRETO ARMADO DE 12/200/120/300</v>
      </c>
      <c r="N858" s="95">
        <f>INDEX(RESUMEN!$G$17:$G$5475, MATCH(L858,RESUMEN!$C$17:$C$5475,0))</f>
        <v>230.4</v>
      </c>
      <c r="O858" s="133">
        <f t="shared" si="165"/>
        <v>0.77</v>
      </c>
      <c r="P858" s="134">
        <f t="shared" si="167"/>
        <v>407.80799999999999</v>
      </c>
      <c r="Q858" s="87">
        <v>0</v>
      </c>
      <c r="R858" s="133">
        <f t="shared" si="168"/>
        <v>7.2000000000000008E-2</v>
      </c>
      <c r="S858" s="88">
        <f t="shared" si="169"/>
        <v>2.4468480000000001</v>
      </c>
      <c r="T858" s="132">
        <f t="shared" si="170"/>
        <v>0.2</v>
      </c>
      <c r="U858" s="135">
        <f t="shared" si="171"/>
        <v>0.48936960000000007</v>
      </c>
      <c r="V858" s="88">
        <f t="shared" si="172"/>
        <v>0.16467104226762661</v>
      </c>
      <c r="W858" s="182">
        <f t="shared" si="173"/>
        <v>0.2</v>
      </c>
      <c r="X858" s="133">
        <f>'INFO Luz del Sur'!N806</f>
        <v>1</v>
      </c>
      <c r="Y858" s="135">
        <f t="shared" si="166"/>
        <v>0.2</v>
      </c>
    </row>
    <row r="859" spans="1:25" x14ac:dyDescent="0.25">
      <c r="A859" s="97">
        <f>'INFO Luz del Sur'!A807</f>
        <v>801</v>
      </c>
      <c r="B859" s="98" t="s">
        <v>8151</v>
      </c>
      <c r="C859" s="131" t="str">
        <f>'INFO Luz del Sur'!K807</f>
        <v>Poste</v>
      </c>
      <c r="D859" s="120" t="str">
        <f>'INFO Luz del Sur'!L807</f>
        <v>Concreto</v>
      </c>
      <c r="E859" s="131">
        <f>'INFO Luz del Sur'!J807</f>
        <v>9</v>
      </c>
      <c r="F859" s="131" t="str">
        <f>'INFO Luz del Sur'!H807</f>
        <v>0.22 KV</v>
      </c>
      <c r="G859" s="148" t="str">
        <f t="shared" si="164"/>
        <v>BT</v>
      </c>
      <c r="H859" s="120" t="str">
        <f>'INFO Luz del Sur'!D807</f>
        <v>SANTA ANITA</v>
      </c>
      <c r="I859" s="120" t="str">
        <f>'INFO Luz del Sur'!C807</f>
        <v>Lima</v>
      </c>
      <c r="J859" s="120" t="str">
        <f>'INFO Luz del Sur'!B807</f>
        <v>Lima</v>
      </c>
      <c r="K859" s="120">
        <f>'INFO Luz del Sur'!E807</f>
        <v>0</v>
      </c>
      <c r="L859" s="132" t="str">
        <f>'INFO Luz del Sur'!M807</f>
        <v>PPC08</v>
      </c>
      <c r="M859" s="120" t="str">
        <f>INDEX(RESUMEN!$D$17:$D$5475, MATCH(L859,RESUMEN!$C$17:$C$5475,0))</f>
        <v>POSTE DE CONCRETO ARMADO DE  9/200/120/255</v>
      </c>
      <c r="N859" s="95">
        <f>INDEX(RESUMEN!$G$17:$G$5475, MATCH(L859,RESUMEN!$C$17:$C$5475,0))</f>
        <v>159.16999999999999</v>
      </c>
      <c r="O859" s="133">
        <f t="shared" si="165"/>
        <v>0.77</v>
      </c>
      <c r="P859" s="134">
        <f t="shared" si="167"/>
        <v>281.73089999999996</v>
      </c>
      <c r="Q859" s="87">
        <v>0</v>
      </c>
      <c r="R859" s="133">
        <f t="shared" si="168"/>
        <v>7.2000000000000008E-2</v>
      </c>
      <c r="S859" s="88">
        <f t="shared" si="169"/>
        <v>1.6903854</v>
      </c>
      <c r="T859" s="132">
        <f t="shared" si="170"/>
        <v>0.2</v>
      </c>
      <c r="U859" s="135">
        <f t="shared" si="171"/>
        <v>0.33807708000000003</v>
      </c>
      <c r="V859" s="88">
        <f t="shared" si="172"/>
        <v>0.1137616744693495</v>
      </c>
      <c r="W859" s="182">
        <f t="shared" si="173"/>
        <v>0.1</v>
      </c>
      <c r="X859" s="133">
        <f>'INFO Luz del Sur'!N807</f>
        <v>1</v>
      </c>
      <c r="Y859" s="135">
        <f t="shared" si="166"/>
        <v>0.1</v>
      </c>
    </row>
    <row r="860" spans="1:25" x14ac:dyDescent="0.25">
      <c r="A860" s="97">
        <f>'INFO Luz del Sur'!A808</f>
        <v>802</v>
      </c>
      <c r="B860" s="98" t="s">
        <v>8151</v>
      </c>
      <c r="C860" s="131" t="str">
        <f>'INFO Luz del Sur'!K808</f>
        <v>Poste</v>
      </c>
      <c r="D860" s="120" t="str">
        <f>'INFO Luz del Sur'!L808</f>
        <v>Concreto</v>
      </c>
      <c r="E860" s="131">
        <f>'INFO Luz del Sur'!J808</f>
        <v>12</v>
      </c>
      <c r="F860" s="131" t="str">
        <f>'INFO Luz del Sur'!H808</f>
        <v>0.22 KV</v>
      </c>
      <c r="G860" s="148" t="str">
        <f t="shared" si="164"/>
        <v>BT</v>
      </c>
      <c r="H860" s="120" t="str">
        <f>'INFO Luz del Sur'!D808</f>
        <v>SANTA ANITA</v>
      </c>
      <c r="I860" s="120" t="str">
        <f>'INFO Luz del Sur'!C808</f>
        <v>Lima</v>
      </c>
      <c r="J860" s="120" t="str">
        <f>'INFO Luz del Sur'!B808</f>
        <v>Lima</v>
      </c>
      <c r="K860" s="120">
        <f>'INFO Luz del Sur'!E808</f>
        <v>0</v>
      </c>
      <c r="L860" s="132" t="str">
        <f>'INFO Luz del Sur'!M808</f>
        <v>PPC15</v>
      </c>
      <c r="M860" s="120" t="str">
        <f>INDEX(RESUMEN!$D$17:$D$5475, MATCH(L860,RESUMEN!$C$17:$C$5475,0))</f>
        <v>POSTE DE CONCRETO ARMADO DE 12/200/120/300</v>
      </c>
      <c r="N860" s="95">
        <f>INDEX(RESUMEN!$G$17:$G$5475, MATCH(L860,RESUMEN!$C$17:$C$5475,0))</f>
        <v>230.4</v>
      </c>
      <c r="O860" s="133">
        <f t="shared" si="165"/>
        <v>0.77</v>
      </c>
      <c r="P860" s="134">
        <f t="shared" si="167"/>
        <v>407.80799999999999</v>
      </c>
      <c r="Q860" s="87">
        <v>0</v>
      </c>
      <c r="R860" s="133">
        <f t="shared" si="168"/>
        <v>7.2000000000000008E-2</v>
      </c>
      <c r="S860" s="88">
        <f t="shared" si="169"/>
        <v>2.4468480000000001</v>
      </c>
      <c r="T860" s="132">
        <f t="shared" si="170"/>
        <v>0.2</v>
      </c>
      <c r="U860" s="135">
        <f t="shared" si="171"/>
        <v>0.48936960000000007</v>
      </c>
      <c r="V860" s="88">
        <f t="shared" si="172"/>
        <v>0.16467104226762661</v>
      </c>
      <c r="W860" s="182">
        <f t="shared" si="173"/>
        <v>0.2</v>
      </c>
      <c r="X860" s="133">
        <f>'INFO Luz del Sur'!N808</f>
        <v>1</v>
      </c>
      <c r="Y860" s="135">
        <f t="shared" si="166"/>
        <v>0.2</v>
      </c>
    </row>
    <row r="861" spans="1:25" x14ac:dyDescent="0.25">
      <c r="A861" s="97">
        <f>'INFO Luz del Sur'!A809</f>
        <v>803</v>
      </c>
      <c r="B861" s="98" t="s">
        <v>8151</v>
      </c>
      <c r="C861" s="131" t="str">
        <f>'INFO Luz del Sur'!K809</f>
        <v>Poste</v>
      </c>
      <c r="D861" s="120" t="str">
        <f>'INFO Luz del Sur'!L809</f>
        <v>Concreto</v>
      </c>
      <c r="E861" s="131">
        <f>'INFO Luz del Sur'!J809</f>
        <v>12</v>
      </c>
      <c r="F861" s="131" t="str">
        <f>'INFO Luz del Sur'!H809</f>
        <v>0.22 KV</v>
      </c>
      <c r="G861" s="148" t="str">
        <f t="shared" si="164"/>
        <v>BT</v>
      </c>
      <c r="H861" s="120" t="str">
        <f>'INFO Luz del Sur'!D809</f>
        <v>SANTA ANITA</v>
      </c>
      <c r="I861" s="120" t="str">
        <f>'INFO Luz del Sur'!C809</f>
        <v>Lima</v>
      </c>
      <c r="J861" s="120" t="str">
        <f>'INFO Luz del Sur'!B809</f>
        <v>Lima</v>
      </c>
      <c r="K861" s="120">
        <f>'INFO Luz del Sur'!E809</f>
        <v>0</v>
      </c>
      <c r="L861" s="132" t="str">
        <f>'INFO Luz del Sur'!M809</f>
        <v>PPC15</v>
      </c>
      <c r="M861" s="120" t="str">
        <f>INDEX(RESUMEN!$D$17:$D$5475, MATCH(L861,RESUMEN!$C$17:$C$5475,0))</f>
        <v>POSTE DE CONCRETO ARMADO DE 12/200/120/300</v>
      </c>
      <c r="N861" s="95">
        <f>INDEX(RESUMEN!$G$17:$G$5475, MATCH(L861,RESUMEN!$C$17:$C$5475,0))</f>
        <v>230.4</v>
      </c>
      <c r="O861" s="133">
        <f t="shared" si="165"/>
        <v>0.77</v>
      </c>
      <c r="P861" s="134">
        <f t="shared" si="167"/>
        <v>407.80799999999999</v>
      </c>
      <c r="Q861" s="87">
        <v>0</v>
      </c>
      <c r="R861" s="133">
        <f t="shared" si="168"/>
        <v>7.2000000000000008E-2</v>
      </c>
      <c r="S861" s="88">
        <f t="shared" si="169"/>
        <v>2.4468480000000001</v>
      </c>
      <c r="T861" s="132">
        <f t="shared" si="170"/>
        <v>0.2</v>
      </c>
      <c r="U861" s="135">
        <f t="shared" si="171"/>
        <v>0.48936960000000007</v>
      </c>
      <c r="V861" s="88">
        <f t="shared" si="172"/>
        <v>0.16467104226762661</v>
      </c>
      <c r="W861" s="182">
        <f t="shared" si="173"/>
        <v>0.2</v>
      </c>
      <c r="X861" s="133">
        <f>'INFO Luz del Sur'!N809</f>
        <v>1</v>
      </c>
      <c r="Y861" s="135">
        <f t="shared" si="166"/>
        <v>0.2</v>
      </c>
    </row>
    <row r="862" spans="1:25" x14ac:dyDescent="0.25">
      <c r="A862" s="97">
        <f>'INFO Luz del Sur'!A810</f>
        <v>804</v>
      </c>
      <c r="B862" s="98" t="s">
        <v>20</v>
      </c>
      <c r="C862" s="131" t="str">
        <f>'INFO Luz del Sur'!K810</f>
        <v>Poste</v>
      </c>
      <c r="D862" s="120" t="str">
        <f>'INFO Luz del Sur'!L810</f>
        <v>Concreto</v>
      </c>
      <c r="E862" s="131">
        <f>'INFO Luz del Sur'!J810</f>
        <v>20</v>
      </c>
      <c r="F862" s="131" t="str">
        <f>'INFO Luz del Sur'!H810</f>
        <v>60 KV</v>
      </c>
      <c r="G862" s="148" t="str">
        <f t="shared" si="164"/>
        <v>MT/AT</v>
      </c>
      <c r="H862" s="120" t="str">
        <f>'INFO Luz del Sur'!D810</f>
        <v>SANTA ANITA</v>
      </c>
      <c r="I862" s="120" t="str">
        <f>'INFO Luz del Sur'!C810</f>
        <v>Lima</v>
      </c>
      <c r="J862" s="120" t="str">
        <f>'INFO Luz del Sur'!B810</f>
        <v>Lima</v>
      </c>
      <c r="K862" s="120">
        <f>'INFO Luz del Sur'!E810</f>
        <v>0</v>
      </c>
      <c r="L862" s="132" t="str">
        <f>'INFO Luz del Sur'!M810</f>
        <v>TA060SIR0D1C1240R+3</v>
      </c>
      <c r="M862" s="120" t="str">
        <f>INDEX(RESUMEN!$D$17:$D$5475, MATCH(L862,RESUMEN!$C$17:$C$5475,0))</f>
        <v>Torre de anclaje, retención intermedia y terminal (15°) Tipo R2+3</v>
      </c>
      <c r="N862" s="95">
        <f>INDEX(RESUMEN!$G$17:$G$5475, MATCH(L862,RESUMEN!$C$17:$C$5475,0))</f>
        <v>15480.457667929655</v>
      </c>
      <c r="O862" s="133">
        <f t="shared" si="165"/>
        <v>0.84299999999999997</v>
      </c>
      <c r="P862" s="134">
        <f t="shared" si="167"/>
        <v>28530.483481994353</v>
      </c>
      <c r="Q862" s="87">
        <v>0</v>
      </c>
      <c r="R862" s="133">
        <f t="shared" si="168"/>
        <v>0.13400000000000001</v>
      </c>
      <c r="S862" s="88">
        <f t="shared" si="169"/>
        <v>318.59039888227034</v>
      </c>
      <c r="T862" s="132">
        <f t="shared" si="170"/>
        <v>0.183</v>
      </c>
      <c r="U862" s="135">
        <f t="shared" si="171"/>
        <v>58.302042995455473</v>
      </c>
      <c r="V862" s="88">
        <f t="shared" si="172"/>
        <v>19.618419669700835</v>
      </c>
      <c r="W862" s="182">
        <f t="shared" si="173"/>
        <v>19.600000000000001</v>
      </c>
      <c r="X862" s="133">
        <f>'INFO Luz del Sur'!N810</f>
        <v>1</v>
      </c>
      <c r="Y862" s="135">
        <f t="shared" si="166"/>
        <v>19.600000000000001</v>
      </c>
    </row>
    <row r="863" spans="1:25" x14ac:dyDescent="0.25">
      <c r="A863" s="97">
        <f>'INFO Luz del Sur'!A811</f>
        <v>805</v>
      </c>
      <c r="B863" s="98" t="s">
        <v>20</v>
      </c>
      <c r="C863" s="131" t="str">
        <f>'INFO Luz del Sur'!K811</f>
        <v>Poste</v>
      </c>
      <c r="D863" s="120" t="str">
        <f>'INFO Luz del Sur'!L811</f>
        <v>Concreto</v>
      </c>
      <c r="E863" s="131">
        <f>'INFO Luz del Sur'!J811</f>
        <v>20</v>
      </c>
      <c r="F863" s="131" t="str">
        <f>'INFO Luz del Sur'!H811</f>
        <v>60 KV</v>
      </c>
      <c r="G863" s="148" t="str">
        <f t="shared" si="164"/>
        <v>MT/AT</v>
      </c>
      <c r="H863" s="120" t="str">
        <f>'INFO Luz del Sur'!D811</f>
        <v>SANTA ANITA</v>
      </c>
      <c r="I863" s="120" t="str">
        <f>'INFO Luz del Sur'!C811</f>
        <v>Lima</v>
      </c>
      <c r="J863" s="120" t="str">
        <f>'INFO Luz del Sur'!B811</f>
        <v>Lima</v>
      </c>
      <c r="K863" s="120">
        <f>'INFO Luz del Sur'!E811</f>
        <v>0</v>
      </c>
      <c r="L863" s="132" t="str">
        <f>'INFO Luz del Sur'!M811</f>
        <v>TA060SIR0D1C1240R+3</v>
      </c>
      <c r="M863" s="120" t="str">
        <f>INDEX(RESUMEN!$D$17:$D$5475, MATCH(L863,RESUMEN!$C$17:$C$5475,0))</f>
        <v>Torre de anclaje, retención intermedia y terminal (15°) Tipo R2+3</v>
      </c>
      <c r="N863" s="95">
        <f>INDEX(RESUMEN!$G$17:$G$5475, MATCH(L863,RESUMEN!$C$17:$C$5475,0))</f>
        <v>15480.457667929655</v>
      </c>
      <c r="O863" s="133">
        <f t="shared" si="165"/>
        <v>0.84299999999999997</v>
      </c>
      <c r="P863" s="134">
        <f t="shared" si="167"/>
        <v>28530.483481994353</v>
      </c>
      <c r="Q863" s="87">
        <v>0</v>
      </c>
      <c r="R863" s="133">
        <f t="shared" si="168"/>
        <v>0.13400000000000001</v>
      </c>
      <c r="S863" s="88">
        <f t="shared" si="169"/>
        <v>318.59039888227034</v>
      </c>
      <c r="T863" s="132">
        <f t="shared" si="170"/>
        <v>0.183</v>
      </c>
      <c r="U863" s="135">
        <f t="shared" si="171"/>
        <v>58.302042995455473</v>
      </c>
      <c r="V863" s="88">
        <f t="shared" si="172"/>
        <v>19.618419669700835</v>
      </c>
      <c r="W863" s="182">
        <f t="shared" si="173"/>
        <v>19.600000000000001</v>
      </c>
      <c r="X863" s="133">
        <f>'INFO Luz del Sur'!N811</f>
        <v>1</v>
      </c>
      <c r="Y863" s="135">
        <f t="shared" si="166"/>
        <v>19.600000000000001</v>
      </c>
    </row>
    <row r="864" spans="1:25" x14ac:dyDescent="0.25">
      <c r="A864" s="97">
        <f>'INFO Luz del Sur'!A812</f>
        <v>806</v>
      </c>
      <c r="B864" s="98" t="s">
        <v>20</v>
      </c>
      <c r="C864" s="131" t="str">
        <f>'INFO Luz del Sur'!K812</f>
        <v>Poste</v>
      </c>
      <c r="D864" s="120" t="str">
        <f>'INFO Luz del Sur'!L812</f>
        <v>Concreto</v>
      </c>
      <c r="E864" s="131">
        <f>'INFO Luz del Sur'!J812</f>
        <v>20</v>
      </c>
      <c r="F864" s="131" t="str">
        <f>'INFO Luz del Sur'!H812</f>
        <v>60 KV</v>
      </c>
      <c r="G864" s="148" t="str">
        <f t="shared" si="164"/>
        <v>MT/AT</v>
      </c>
      <c r="H864" s="120" t="str">
        <f>'INFO Luz del Sur'!D812</f>
        <v>SANTA ANITA</v>
      </c>
      <c r="I864" s="120" t="str">
        <f>'INFO Luz del Sur'!C812</f>
        <v>Lima</v>
      </c>
      <c r="J864" s="120" t="str">
        <f>'INFO Luz del Sur'!B812</f>
        <v>Lima</v>
      </c>
      <c r="K864" s="120">
        <f>'INFO Luz del Sur'!E812</f>
        <v>0</v>
      </c>
      <c r="L864" s="132" t="str">
        <f>'INFO Luz del Sur'!M812</f>
        <v>TA060SIR0D1C1240R+3</v>
      </c>
      <c r="M864" s="120" t="str">
        <f>INDEX(RESUMEN!$D$17:$D$5475, MATCH(L864,RESUMEN!$C$17:$C$5475,0))</f>
        <v>Torre de anclaje, retención intermedia y terminal (15°) Tipo R2+3</v>
      </c>
      <c r="N864" s="95">
        <f>INDEX(RESUMEN!$G$17:$G$5475, MATCH(L864,RESUMEN!$C$17:$C$5475,0))</f>
        <v>15480.457667929655</v>
      </c>
      <c r="O864" s="133">
        <f t="shared" si="165"/>
        <v>0.84299999999999997</v>
      </c>
      <c r="P864" s="134">
        <f t="shared" si="167"/>
        <v>28530.483481994353</v>
      </c>
      <c r="Q864" s="87">
        <v>0</v>
      </c>
      <c r="R864" s="133">
        <f t="shared" si="168"/>
        <v>0.13400000000000001</v>
      </c>
      <c r="S864" s="88">
        <f t="shared" si="169"/>
        <v>318.59039888227034</v>
      </c>
      <c r="T864" s="132">
        <f t="shared" si="170"/>
        <v>0.183</v>
      </c>
      <c r="U864" s="135">
        <f t="shared" si="171"/>
        <v>58.302042995455473</v>
      </c>
      <c r="V864" s="88">
        <f t="shared" si="172"/>
        <v>19.618419669700835</v>
      </c>
      <c r="W864" s="182">
        <f t="shared" si="173"/>
        <v>19.600000000000001</v>
      </c>
      <c r="X864" s="133">
        <f>'INFO Luz del Sur'!N812</f>
        <v>1</v>
      </c>
      <c r="Y864" s="135">
        <f t="shared" si="166"/>
        <v>19.600000000000001</v>
      </c>
    </row>
    <row r="865" spans="1:25" x14ac:dyDescent="0.25">
      <c r="A865" s="97">
        <f>'INFO Luz del Sur'!A813</f>
        <v>807</v>
      </c>
      <c r="B865" s="98" t="s">
        <v>20</v>
      </c>
      <c r="C865" s="131" t="str">
        <f>'INFO Luz del Sur'!K813</f>
        <v>Poste</v>
      </c>
      <c r="D865" s="120" t="str">
        <f>'INFO Luz del Sur'!L813</f>
        <v>Concreto</v>
      </c>
      <c r="E865" s="131">
        <f>'INFO Luz del Sur'!J813</f>
        <v>20</v>
      </c>
      <c r="F865" s="131" t="str">
        <f>'INFO Luz del Sur'!H813</f>
        <v>60 KV</v>
      </c>
      <c r="G865" s="148" t="str">
        <f t="shared" si="164"/>
        <v>MT/AT</v>
      </c>
      <c r="H865" s="120" t="str">
        <f>'INFO Luz del Sur'!D813</f>
        <v>SANTA ANITA</v>
      </c>
      <c r="I865" s="120" t="str">
        <f>'INFO Luz del Sur'!C813</f>
        <v>Lima</v>
      </c>
      <c r="J865" s="120" t="str">
        <f>'INFO Luz del Sur'!B813</f>
        <v>Lima</v>
      </c>
      <c r="K865" s="120">
        <f>'INFO Luz del Sur'!E813</f>
        <v>0</v>
      </c>
      <c r="L865" s="132" t="str">
        <f>'INFO Luz del Sur'!M813</f>
        <v>TA060SIR0D1C1240R+3</v>
      </c>
      <c r="M865" s="120" t="str">
        <f>INDEX(RESUMEN!$D$17:$D$5475, MATCH(L865,RESUMEN!$C$17:$C$5475,0))</f>
        <v>Torre de anclaje, retención intermedia y terminal (15°) Tipo R2+3</v>
      </c>
      <c r="N865" s="95">
        <f>INDEX(RESUMEN!$G$17:$G$5475, MATCH(L865,RESUMEN!$C$17:$C$5475,0))</f>
        <v>15480.457667929655</v>
      </c>
      <c r="O865" s="133">
        <f t="shared" si="165"/>
        <v>0.84299999999999997</v>
      </c>
      <c r="P865" s="134">
        <f t="shared" si="167"/>
        <v>28530.483481994353</v>
      </c>
      <c r="Q865" s="87">
        <v>0</v>
      </c>
      <c r="R865" s="133">
        <f t="shared" si="168"/>
        <v>0.13400000000000001</v>
      </c>
      <c r="S865" s="88">
        <f t="shared" si="169"/>
        <v>318.59039888227034</v>
      </c>
      <c r="T865" s="132">
        <f t="shared" si="170"/>
        <v>0.183</v>
      </c>
      <c r="U865" s="135">
        <f t="shared" si="171"/>
        <v>58.302042995455473</v>
      </c>
      <c r="V865" s="88">
        <f t="shared" si="172"/>
        <v>19.618419669700835</v>
      </c>
      <c r="W865" s="182">
        <f t="shared" si="173"/>
        <v>19.600000000000001</v>
      </c>
      <c r="X865" s="133">
        <f>'INFO Luz del Sur'!N813</f>
        <v>1</v>
      </c>
      <c r="Y865" s="135">
        <f t="shared" si="166"/>
        <v>19.600000000000001</v>
      </c>
    </row>
    <row r="866" spans="1:25" x14ac:dyDescent="0.25">
      <c r="A866" s="97">
        <f>'INFO Luz del Sur'!A814</f>
        <v>808</v>
      </c>
      <c r="B866" s="98" t="s">
        <v>20</v>
      </c>
      <c r="C866" s="131" t="str">
        <f>'INFO Luz del Sur'!K814</f>
        <v>Poste</v>
      </c>
      <c r="D866" s="120" t="str">
        <f>'INFO Luz del Sur'!L814</f>
        <v>Concreto</v>
      </c>
      <c r="E866" s="131">
        <f>'INFO Luz del Sur'!J814</f>
        <v>20</v>
      </c>
      <c r="F866" s="131" t="str">
        <f>'INFO Luz del Sur'!H814</f>
        <v>60 KV</v>
      </c>
      <c r="G866" s="148" t="str">
        <f t="shared" si="164"/>
        <v>MT/AT</v>
      </c>
      <c r="H866" s="120" t="str">
        <f>'INFO Luz del Sur'!D814</f>
        <v>SANTA ANITA</v>
      </c>
      <c r="I866" s="120" t="str">
        <f>'INFO Luz del Sur'!C814</f>
        <v>Lima</v>
      </c>
      <c r="J866" s="120" t="str">
        <f>'INFO Luz del Sur'!B814</f>
        <v>Lima</v>
      </c>
      <c r="K866" s="120">
        <f>'INFO Luz del Sur'!E814</f>
        <v>0</v>
      </c>
      <c r="L866" s="132" t="str">
        <f>'INFO Luz del Sur'!M814</f>
        <v>TA060SIR0D1C1240R+3</v>
      </c>
      <c r="M866" s="120" t="str">
        <f>INDEX(RESUMEN!$D$17:$D$5475, MATCH(L866,RESUMEN!$C$17:$C$5475,0))</f>
        <v>Torre de anclaje, retención intermedia y terminal (15°) Tipo R2+3</v>
      </c>
      <c r="N866" s="95">
        <f>INDEX(RESUMEN!$G$17:$G$5475, MATCH(L866,RESUMEN!$C$17:$C$5475,0))</f>
        <v>15480.457667929655</v>
      </c>
      <c r="O866" s="133">
        <f t="shared" si="165"/>
        <v>0.84299999999999997</v>
      </c>
      <c r="P866" s="134">
        <f t="shared" si="167"/>
        <v>28530.483481994353</v>
      </c>
      <c r="Q866" s="87">
        <v>0</v>
      </c>
      <c r="R866" s="133">
        <f t="shared" si="168"/>
        <v>0.13400000000000001</v>
      </c>
      <c r="S866" s="88">
        <f t="shared" si="169"/>
        <v>318.59039888227034</v>
      </c>
      <c r="T866" s="132">
        <f t="shared" si="170"/>
        <v>0.183</v>
      </c>
      <c r="U866" s="135">
        <f t="shared" si="171"/>
        <v>58.302042995455473</v>
      </c>
      <c r="V866" s="88">
        <f t="shared" si="172"/>
        <v>19.618419669700835</v>
      </c>
      <c r="W866" s="182">
        <f t="shared" si="173"/>
        <v>19.600000000000001</v>
      </c>
      <c r="X866" s="133">
        <f>'INFO Luz del Sur'!N814</f>
        <v>1</v>
      </c>
      <c r="Y866" s="135">
        <f t="shared" si="166"/>
        <v>19.600000000000001</v>
      </c>
    </row>
    <row r="867" spans="1:25" x14ac:dyDescent="0.25">
      <c r="A867" s="97">
        <f>'INFO Luz del Sur'!A815</f>
        <v>809</v>
      </c>
      <c r="B867" s="98" t="s">
        <v>20</v>
      </c>
      <c r="C867" s="131" t="str">
        <f>'INFO Luz del Sur'!K815</f>
        <v>Poste</v>
      </c>
      <c r="D867" s="120" t="str">
        <f>'INFO Luz del Sur'!L815</f>
        <v>Concreto</v>
      </c>
      <c r="E867" s="131">
        <f>'INFO Luz del Sur'!J815</f>
        <v>20</v>
      </c>
      <c r="F867" s="131" t="str">
        <f>'INFO Luz del Sur'!H815</f>
        <v>60 KV</v>
      </c>
      <c r="G867" s="148" t="str">
        <f t="shared" si="164"/>
        <v>MT/AT</v>
      </c>
      <c r="H867" s="120" t="str">
        <f>'INFO Luz del Sur'!D815</f>
        <v>SANTA ANITA</v>
      </c>
      <c r="I867" s="120" t="str">
        <f>'INFO Luz del Sur'!C815</f>
        <v>Lima</v>
      </c>
      <c r="J867" s="120" t="str">
        <f>'INFO Luz del Sur'!B815</f>
        <v>Lima</v>
      </c>
      <c r="K867" s="120">
        <f>'INFO Luz del Sur'!E815</f>
        <v>0</v>
      </c>
      <c r="L867" s="132" t="str">
        <f>'INFO Luz del Sur'!M815</f>
        <v>TA060SIR0D1C1240R+3</v>
      </c>
      <c r="M867" s="120" t="str">
        <f>INDEX(RESUMEN!$D$17:$D$5475, MATCH(L867,RESUMEN!$C$17:$C$5475,0))</f>
        <v>Torre de anclaje, retención intermedia y terminal (15°) Tipo R2+3</v>
      </c>
      <c r="N867" s="95">
        <f>INDEX(RESUMEN!$G$17:$G$5475, MATCH(L867,RESUMEN!$C$17:$C$5475,0))</f>
        <v>15480.457667929655</v>
      </c>
      <c r="O867" s="133">
        <f t="shared" si="165"/>
        <v>0.84299999999999997</v>
      </c>
      <c r="P867" s="134">
        <f t="shared" si="167"/>
        <v>28530.483481994353</v>
      </c>
      <c r="Q867" s="87">
        <v>0</v>
      </c>
      <c r="R867" s="133">
        <f t="shared" si="168"/>
        <v>0.13400000000000001</v>
      </c>
      <c r="S867" s="88">
        <f t="shared" si="169"/>
        <v>318.59039888227034</v>
      </c>
      <c r="T867" s="132">
        <f t="shared" si="170"/>
        <v>0.183</v>
      </c>
      <c r="U867" s="135">
        <f t="shared" si="171"/>
        <v>58.302042995455473</v>
      </c>
      <c r="V867" s="88">
        <f t="shared" si="172"/>
        <v>19.618419669700835</v>
      </c>
      <c r="W867" s="182">
        <f t="shared" si="173"/>
        <v>19.600000000000001</v>
      </c>
      <c r="X867" s="133">
        <f>'INFO Luz del Sur'!N815</f>
        <v>1</v>
      </c>
      <c r="Y867" s="135">
        <f t="shared" si="166"/>
        <v>19.600000000000001</v>
      </c>
    </row>
    <row r="868" spans="1:25" x14ac:dyDescent="0.25">
      <c r="A868" s="97">
        <f>'INFO Luz del Sur'!A816</f>
        <v>810</v>
      </c>
      <c r="B868" s="98" t="s">
        <v>20</v>
      </c>
      <c r="C868" s="131" t="str">
        <f>'INFO Luz del Sur'!K816</f>
        <v>Poste</v>
      </c>
      <c r="D868" s="120" t="str">
        <f>'INFO Luz del Sur'!L816</f>
        <v>Concreto</v>
      </c>
      <c r="E868" s="131">
        <f>'INFO Luz del Sur'!J816</f>
        <v>20</v>
      </c>
      <c r="F868" s="131" t="str">
        <f>'INFO Luz del Sur'!H816</f>
        <v>60 KV</v>
      </c>
      <c r="G868" s="148" t="str">
        <f t="shared" si="164"/>
        <v>MT/AT</v>
      </c>
      <c r="H868" s="120" t="str">
        <f>'INFO Luz del Sur'!D816</f>
        <v>SANTA ANITA</v>
      </c>
      <c r="I868" s="120" t="str">
        <f>'INFO Luz del Sur'!C816</f>
        <v>Lima</v>
      </c>
      <c r="J868" s="120" t="str">
        <f>'INFO Luz del Sur'!B816</f>
        <v>Lima</v>
      </c>
      <c r="K868" s="120">
        <f>'INFO Luz del Sur'!E816</f>
        <v>0</v>
      </c>
      <c r="L868" s="132" t="str">
        <f>'INFO Luz del Sur'!M816</f>
        <v>TA060SIR0D1C1240R+3</v>
      </c>
      <c r="M868" s="120" t="str">
        <f>INDEX(RESUMEN!$D$17:$D$5475, MATCH(L868,RESUMEN!$C$17:$C$5475,0))</f>
        <v>Torre de anclaje, retención intermedia y terminal (15°) Tipo R2+3</v>
      </c>
      <c r="N868" s="95">
        <f>INDEX(RESUMEN!$G$17:$G$5475, MATCH(L868,RESUMEN!$C$17:$C$5475,0))</f>
        <v>15480.457667929655</v>
      </c>
      <c r="O868" s="133">
        <f t="shared" si="165"/>
        <v>0.84299999999999997</v>
      </c>
      <c r="P868" s="134">
        <f t="shared" si="167"/>
        <v>28530.483481994353</v>
      </c>
      <c r="Q868" s="87">
        <v>0</v>
      </c>
      <c r="R868" s="133">
        <f t="shared" si="168"/>
        <v>0.13400000000000001</v>
      </c>
      <c r="S868" s="88">
        <f t="shared" si="169"/>
        <v>318.59039888227034</v>
      </c>
      <c r="T868" s="132">
        <f t="shared" si="170"/>
        <v>0.183</v>
      </c>
      <c r="U868" s="135">
        <f t="shared" si="171"/>
        <v>58.302042995455473</v>
      </c>
      <c r="V868" s="88">
        <f t="shared" si="172"/>
        <v>19.618419669700835</v>
      </c>
      <c r="W868" s="182">
        <f t="shared" si="173"/>
        <v>19.600000000000001</v>
      </c>
      <c r="X868" s="133">
        <f>'INFO Luz del Sur'!N816</f>
        <v>1</v>
      </c>
      <c r="Y868" s="135">
        <f t="shared" si="166"/>
        <v>19.600000000000001</v>
      </c>
    </row>
    <row r="869" spans="1:25" x14ac:dyDescent="0.25">
      <c r="A869" s="97">
        <f>'INFO Luz del Sur'!A817</f>
        <v>811</v>
      </c>
      <c r="B869" s="98" t="s">
        <v>20</v>
      </c>
      <c r="C869" s="131" t="str">
        <f>'INFO Luz del Sur'!K817</f>
        <v>Poste</v>
      </c>
      <c r="D869" s="120" t="str">
        <f>'INFO Luz del Sur'!L817</f>
        <v>Concreto</v>
      </c>
      <c r="E869" s="131">
        <f>'INFO Luz del Sur'!J817</f>
        <v>20</v>
      </c>
      <c r="F869" s="131" t="str">
        <f>'INFO Luz del Sur'!H817</f>
        <v>60 KV</v>
      </c>
      <c r="G869" s="148" t="str">
        <f t="shared" si="164"/>
        <v>MT/AT</v>
      </c>
      <c r="H869" s="120" t="str">
        <f>'INFO Luz del Sur'!D817</f>
        <v>SANTA ANITA</v>
      </c>
      <c r="I869" s="120" t="str">
        <f>'INFO Luz del Sur'!C817</f>
        <v>Lima</v>
      </c>
      <c r="J869" s="120" t="str">
        <f>'INFO Luz del Sur'!B817</f>
        <v>Lima</v>
      </c>
      <c r="K869" s="120">
        <f>'INFO Luz del Sur'!E817</f>
        <v>0</v>
      </c>
      <c r="L869" s="132" t="str">
        <f>'INFO Luz del Sur'!M817</f>
        <v>TA060SIR0D1C1240R+3</v>
      </c>
      <c r="M869" s="120" t="str">
        <f>INDEX(RESUMEN!$D$17:$D$5475, MATCH(L869,RESUMEN!$C$17:$C$5475,0))</f>
        <v>Torre de anclaje, retención intermedia y terminal (15°) Tipo R2+3</v>
      </c>
      <c r="N869" s="95">
        <f>INDEX(RESUMEN!$G$17:$G$5475, MATCH(L869,RESUMEN!$C$17:$C$5475,0))</f>
        <v>15480.457667929655</v>
      </c>
      <c r="O869" s="133">
        <f t="shared" si="165"/>
        <v>0.84299999999999997</v>
      </c>
      <c r="P869" s="134">
        <f t="shared" si="167"/>
        <v>28530.483481994353</v>
      </c>
      <c r="Q869" s="87">
        <v>0</v>
      </c>
      <c r="R869" s="133">
        <f t="shared" si="168"/>
        <v>0.13400000000000001</v>
      </c>
      <c r="S869" s="88">
        <f t="shared" si="169"/>
        <v>318.59039888227034</v>
      </c>
      <c r="T869" s="132">
        <f t="shared" si="170"/>
        <v>0.183</v>
      </c>
      <c r="U869" s="135">
        <f t="shared" si="171"/>
        <v>58.302042995455473</v>
      </c>
      <c r="V869" s="88">
        <f t="shared" si="172"/>
        <v>19.618419669700835</v>
      </c>
      <c r="W869" s="182">
        <f t="shared" si="173"/>
        <v>19.600000000000001</v>
      </c>
      <c r="X869" s="133">
        <f>'INFO Luz del Sur'!N817</f>
        <v>1</v>
      </c>
      <c r="Y869" s="135">
        <f t="shared" si="166"/>
        <v>19.600000000000001</v>
      </c>
    </row>
    <row r="870" spans="1:25" x14ac:dyDescent="0.25">
      <c r="A870" s="97">
        <f>'INFO Luz del Sur'!A818</f>
        <v>812</v>
      </c>
      <c r="B870" s="98" t="s">
        <v>20</v>
      </c>
      <c r="C870" s="131" t="str">
        <f>'INFO Luz del Sur'!K818</f>
        <v>Poste</v>
      </c>
      <c r="D870" s="120" t="str">
        <f>'INFO Luz del Sur'!L818</f>
        <v>Concreto</v>
      </c>
      <c r="E870" s="131">
        <f>'INFO Luz del Sur'!J818</f>
        <v>20</v>
      </c>
      <c r="F870" s="131" t="str">
        <f>'INFO Luz del Sur'!H818</f>
        <v>60 KV</v>
      </c>
      <c r="G870" s="148" t="str">
        <f t="shared" si="164"/>
        <v>MT/AT</v>
      </c>
      <c r="H870" s="120" t="str">
        <f>'INFO Luz del Sur'!D818</f>
        <v>SANTA ANITA</v>
      </c>
      <c r="I870" s="120" t="str">
        <f>'INFO Luz del Sur'!C818</f>
        <v>Lima</v>
      </c>
      <c r="J870" s="120" t="str">
        <f>'INFO Luz del Sur'!B818</f>
        <v>Lima</v>
      </c>
      <c r="K870" s="120">
        <f>'INFO Luz del Sur'!E818</f>
        <v>0</v>
      </c>
      <c r="L870" s="132" t="str">
        <f>'INFO Luz del Sur'!M818</f>
        <v>TA060SIR0D1C1240R+3</v>
      </c>
      <c r="M870" s="120" t="str">
        <f>INDEX(RESUMEN!$D$17:$D$5475, MATCH(L870,RESUMEN!$C$17:$C$5475,0))</f>
        <v>Torre de anclaje, retención intermedia y terminal (15°) Tipo R2+3</v>
      </c>
      <c r="N870" s="95">
        <f>INDEX(RESUMEN!$G$17:$G$5475, MATCH(L870,RESUMEN!$C$17:$C$5475,0))</f>
        <v>15480.457667929655</v>
      </c>
      <c r="O870" s="133">
        <f t="shared" si="165"/>
        <v>0.84299999999999997</v>
      </c>
      <c r="P870" s="134">
        <f t="shared" si="167"/>
        <v>28530.483481994353</v>
      </c>
      <c r="Q870" s="87">
        <v>0</v>
      </c>
      <c r="R870" s="133">
        <f t="shared" si="168"/>
        <v>0.13400000000000001</v>
      </c>
      <c r="S870" s="88">
        <f t="shared" si="169"/>
        <v>318.59039888227034</v>
      </c>
      <c r="T870" s="132">
        <f t="shared" si="170"/>
        <v>0.183</v>
      </c>
      <c r="U870" s="135">
        <f t="shared" si="171"/>
        <v>58.302042995455473</v>
      </c>
      <c r="V870" s="88">
        <f t="shared" si="172"/>
        <v>19.618419669700835</v>
      </c>
      <c r="W870" s="182">
        <f t="shared" si="173"/>
        <v>19.600000000000001</v>
      </c>
      <c r="X870" s="133">
        <f>'INFO Luz del Sur'!N818</f>
        <v>1</v>
      </c>
      <c r="Y870" s="135">
        <f t="shared" si="166"/>
        <v>19.600000000000001</v>
      </c>
    </row>
    <row r="871" spans="1:25" x14ac:dyDescent="0.25">
      <c r="A871" s="97">
        <f>'INFO Luz del Sur'!A819</f>
        <v>813</v>
      </c>
      <c r="B871" s="98" t="s">
        <v>20</v>
      </c>
      <c r="C871" s="131" t="str">
        <f>'INFO Luz del Sur'!K819</f>
        <v>Poste</v>
      </c>
      <c r="D871" s="120" t="str">
        <f>'INFO Luz del Sur'!L819</f>
        <v>Concreto</v>
      </c>
      <c r="E871" s="131">
        <f>'INFO Luz del Sur'!J819</f>
        <v>12</v>
      </c>
      <c r="F871" s="131" t="str">
        <f>'INFO Luz del Sur'!H819</f>
        <v>60 KV</v>
      </c>
      <c r="G871" s="148" t="str">
        <f t="shared" si="164"/>
        <v>MT/AT</v>
      </c>
      <c r="H871" s="120" t="str">
        <f>'INFO Luz del Sur'!D819</f>
        <v>ATE</v>
      </c>
      <c r="I871" s="120" t="str">
        <f>'INFO Luz del Sur'!C819</f>
        <v>Lima</v>
      </c>
      <c r="J871" s="120" t="str">
        <f>'INFO Luz del Sur'!B819</f>
        <v>Lima</v>
      </c>
      <c r="K871" s="120">
        <f>'INFO Luz del Sur'!E819</f>
        <v>0</v>
      </c>
      <c r="L871" s="132" t="str">
        <f>'INFO Luz del Sur'!M819</f>
        <v>TA060SIR0D1C1240R+3</v>
      </c>
      <c r="M871" s="120" t="str">
        <f>INDEX(RESUMEN!$D$17:$D$5475, MATCH(L871,RESUMEN!$C$17:$C$5475,0))</f>
        <v>Torre de anclaje, retención intermedia y terminal (15°) Tipo R2+3</v>
      </c>
      <c r="N871" s="95">
        <f>INDEX(RESUMEN!$G$17:$G$5475, MATCH(L871,RESUMEN!$C$17:$C$5475,0))</f>
        <v>15480.457667929655</v>
      </c>
      <c r="O871" s="133">
        <f t="shared" si="165"/>
        <v>0.84299999999999997</v>
      </c>
      <c r="P871" s="134">
        <f t="shared" si="167"/>
        <v>28530.483481994353</v>
      </c>
      <c r="Q871" s="87">
        <v>0</v>
      </c>
      <c r="R871" s="133">
        <f t="shared" si="168"/>
        <v>0.13400000000000001</v>
      </c>
      <c r="S871" s="88">
        <f t="shared" si="169"/>
        <v>318.59039888227034</v>
      </c>
      <c r="T871" s="132">
        <f t="shared" si="170"/>
        <v>0.183</v>
      </c>
      <c r="U871" s="135">
        <f t="shared" si="171"/>
        <v>58.302042995455473</v>
      </c>
      <c r="V871" s="88">
        <f t="shared" si="172"/>
        <v>19.618419669700835</v>
      </c>
      <c r="W871" s="182">
        <f t="shared" si="173"/>
        <v>19.600000000000001</v>
      </c>
      <c r="X871" s="133">
        <f>'INFO Luz del Sur'!N819</f>
        <v>1</v>
      </c>
      <c r="Y871" s="135">
        <f t="shared" si="166"/>
        <v>19.600000000000001</v>
      </c>
    </row>
    <row r="872" spans="1:25" x14ac:dyDescent="0.25">
      <c r="A872" s="97">
        <f>'INFO Luz del Sur'!A820</f>
        <v>814</v>
      </c>
      <c r="B872" s="98" t="s">
        <v>20</v>
      </c>
      <c r="C872" s="131" t="str">
        <f>'INFO Luz del Sur'!K820</f>
        <v>Poste</v>
      </c>
      <c r="D872" s="120" t="str">
        <f>'INFO Luz del Sur'!L820</f>
        <v>Concreto</v>
      </c>
      <c r="E872" s="131">
        <f>'INFO Luz del Sur'!J820</f>
        <v>12</v>
      </c>
      <c r="F872" s="131" t="str">
        <f>'INFO Luz del Sur'!H820</f>
        <v>60 KV</v>
      </c>
      <c r="G872" s="148" t="str">
        <f t="shared" si="164"/>
        <v>MT/AT</v>
      </c>
      <c r="H872" s="120" t="str">
        <f>'INFO Luz del Sur'!D820</f>
        <v>ATE</v>
      </c>
      <c r="I872" s="120" t="str">
        <f>'INFO Luz del Sur'!C820</f>
        <v>Lima</v>
      </c>
      <c r="J872" s="120" t="str">
        <f>'INFO Luz del Sur'!B820</f>
        <v>Lima</v>
      </c>
      <c r="K872" s="120">
        <f>'INFO Luz del Sur'!E820</f>
        <v>0</v>
      </c>
      <c r="L872" s="132" t="str">
        <f>'INFO Luz del Sur'!M820</f>
        <v>TA060SIR0D1C1240R+3</v>
      </c>
      <c r="M872" s="120" t="str">
        <f>INDEX(RESUMEN!$D$17:$D$5475, MATCH(L872,RESUMEN!$C$17:$C$5475,0))</f>
        <v>Torre de anclaje, retención intermedia y terminal (15°) Tipo R2+3</v>
      </c>
      <c r="N872" s="95">
        <f>INDEX(RESUMEN!$G$17:$G$5475, MATCH(L872,RESUMEN!$C$17:$C$5475,0))</f>
        <v>15480.457667929655</v>
      </c>
      <c r="O872" s="133">
        <f t="shared" si="165"/>
        <v>0.84299999999999997</v>
      </c>
      <c r="P872" s="134">
        <f t="shared" si="167"/>
        <v>28530.483481994353</v>
      </c>
      <c r="Q872" s="87">
        <v>0</v>
      </c>
      <c r="R872" s="133">
        <f t="shared" si="168"/>
        <v>0.13400000000000001</v>
      </c>
      <c r="S872" s="88">
        <f t="shared" si="169"/>
        <v>318.59039888227034</v>
      </c>
      <c r="T872" s="132">
        <f t="shared" si="170"/>
        <v>0.183</v>
      </c>
      <c r="U872" s="135">
        <f t="shared" si="171"/>
        <v>58.302042995455473</v>
      </c>
      <c r="V872" s="88">
        <f t="shared" si="172"/>
        <v>19.618419669700835</v>
      </c>
      <c r="W872" s="182">
        <f t="shared" si="173"/>
        <v>19.600000000000001</v>
      </c>
      <c r="X872" s="133">
        <f>'INFO Luz del Sur'!N820</f>
        <v>1</v>
      </c>
      <c r="Y872" s="135">
        <f t="shared" si="166"/>
        <v>19.600000000000001</v>
      </c>
    </row>
    <row r="873" spans="1:25" x14ac:dyDescent="0.25">
      <c r="A873" s="97">
        <f>'INFO Luz del Sur'!A821</f>
        <v>815</v>
      </c>
      <c r="B873" s="98" t="s">
        <v>20</v>
      </c>
      <c r="C873" s="131" t="str">
        <f>'INFO Luz del Sur'!K821</f>
        <v>Poste</v>
      </c>
      <c r="D873" s="120" t="str">
        <f>'INFO Luz del Sur'!L821</f>
        <v>Concreto</v>
      </c>
      <c r="E873" s="131">
        <f>'INFO Luz del Sur'!J821</f>
        <v>12</v>
      </c>
      <c r="F873" s="131" t="str">
        <f>'INFO Luz del Sur'!H821</f>
        <v>60 KV</v>
      </c>
      <c r="G873" s="148" t="str">
        <f t="shared" si="164"/>
        <v>MT/AT</v>
      </c>
      <c r="H873" s="120" t="str">
        <f>'INFO Luz del Sur'!D821</f>
        <v>ATE</v>
      </c>
      <c r="I873" s="120" t="str">
        <f>'INFO Luz del Sur'!C821</f>
        <v>Lima</v>
      </c>
      <c r="J873" s="120" t="str">
        <f>'INFO Luz del Sur'!B821</f>
        <v>Lima</v>
      </c>
      <c r="K873" s="120">
        <f>'INFO Luz del Sur'!E821</f>
        <v>0</v>
      </c>
      <c r="L873" s="132" t="str">
        <f>'INFO Luz del Sur'!M821</f>
        <v>TA060SIR0D1C1240R+3</v>
      </c>
      <c r="M873" s="120" t="str">
        <f>INDEX(RESUMEN!$D$17:$D$5475, MATCH(L873,RESUMEN!$C$17:$C$5475,0))</f>
        <v>Torre de anclaje, retención intermedia y terminal (15°) Tipo R2+3</v>
      </c>
      <c r="N873" s="95">
        <f>INDEX(RESUMEN!$G$17:$G$5475, MATCH(L873,RESUMEN!$C$17:$C$5475,0))</f>
        <v>15480.457667929655</v>
      </c>
      <c r="O873" s="133">
        <f t="shared" si="165"/>
        <v>0.84299999999999997</v>
      </c>
      <c r="P873" s="134">
        <f t="shared" si="167"/>
        <v>28530.483481994353</v>
      </c>
      <c r="Q873" s="87">
        <v>0</v>
      </c>
      <c r="R873" s="133">
        <f t="shared" si="168"/>
        <v>0.13400000000000001</v>
      </c>
      <c r="S873" s="88">
        <f t="shared" si="169"/>
        <v>318.59039888227034</v>
      </c>
      <c r="T873" s="132">
        <f t="shared" si="170"/>
        <v>0.183</v>
      </c>
      <c r="U873" s="135">
        <f t="shared" si="171"/>
        <v>58.302042995455473</v>
      </c>
      <c r="V873" s="88">
        <f t="shared" si="172"/>
        <v>19.618419669700835</v>
      </c>
      <c r="W873" s="182">
        <f t="shared" si="173"/>
        <v>19.600000000000001</v>
      </c>
      <c r="X873" s="133">
        <f>'INFO Luz del Sur'!N821</f>
        <v>1</v>
      </c>
      <c r="Y873" s="135">
        <f t="shared" si="166"/>
        <v>19.600000000000001</v>
      </c>
    </row>
    <row r="874" spans="1:25" x14ac:dyDescent="0.25">
      <c r="A874" s="97">
        <f>'INFO Luz del Sur'!A822</f>
        <v>816</v>
      </c>
      <c r="B874" s="98" t="s">
        <v>20</v>
      </c>
      <c r="C874" s="131" t="str">
        <f>'INFO Luz del Sur'!K822</f>
        <v>Poste</v>
      </c>
      <c r="D874" s="120" t="str">
        <f>'INFO Luz del Sur'!L822</f>
        <v>Metálico</v>
      </c>
      <c r="E874" s="131">
        <f>'INFO Luz del Sur'!J822</f>
        <v>18</v>
      </c>
      <c r="F874" s="131" t="str">
        <f>'INFO Luz del Sur'!H822</f>
        <v>60 KV</v>
      </c>
      <c r="G874" s="148" t="str">
        <f t="shared" si="164"/>
        <v>MT/AT</v>
      </c>
      <c r="H874" s="120" t="str">
        <f>'INFO Luz del Sur'!D822</f>
        <v>ATE</v>
      </c>
      <c r="I874" s="120" t="str">
        <f>'INFO Luz del Sur'!C822</f>
        <v>Lima</v>
      </c>
      <c r="J874" s="120" t="str">
        <f>'INFO Luz del Sur'!B822</f>
        <v>Lima</v>
      </c>
      <c r="K874" s="120">
        <f>'INFO Luz del Sur'!E822</f>
        <v>0</v>
      </c>
      <c r="L874" s="132" t="str">
        <f>'INFO Luz del Sur'!M822</f>
        <v>TA060SIR0D1C1240R+3</v>
      </c>
      <c r="M874" s="120" t="str">
        <f>INDEX(RESUMEN!$D$17:$D$5475, MATCH(L874,RESUMEN!$C$17:$C$5475,0))</f>
        <v>Torre de anclaje, retención intermedia y terminal (15°) Tipo R2+3</v>
      </c>
      <c r="N874" s="95">
        <f>INDEX(RESUMEN!$G$17:$G$5475, MATCH(L874,RESUMEN!$C$17:$C$5475,0))</f>
        <v>15480.457667929655</v>
      </c>
      <c r="O874" s="133">
        <f t="shared" si="165"/>
        <v>0.84299999999999997</v>
      </c>
      <c r="P874" s="134">
        <f t="shared" si="167"/>
        <v>28530.483481994353</v>
      </c>
      <c r="Q874" s="87">
        <v>0</v>
      </c>
      <c r="R874" s="133">
        <f t="shared" si="168"/>
        <v>0.13400000000000001</v>
      </c>
      <c r="S874" s="88">
        <f t="shared" si="169"/>
        <v>318.59039888227034</v>
      </c>
      <c r="T874" s="132">
        <f t="shared" si="170"/>
        <v>0.183</v>
      </c>
      <c r="U874" s="135">
        <f t="shared" si="171"/>
        <v>58.302042995455473</v>
      </c>
      <c r="V874" s="88">
        <f t="shared" si="172"/>
        <v>19.618419669700835</v>
      </c>
      <c r="W874" s="182">
        <f t="shared" si="173"/>
        <v>19.600000000000001</v>
      </c>
      <c r="X874" s="133">
        <f>'INFO Luz del Sur'!N822</f>
        <v>1</v>
      </c>
      <c r="Y874" s="135">
        <f t="shared" si="166"/>
        <v>19.600000000000001</v>
      </c>
    </row>
    <row r="875" spans="1:25" x14ac:dyDescent="0.25">
      <c r="A875" s="97">
        <f>'INFO Luz del Sur'!A823</f>
        <v>817</v>
      </c>
      <c r="B875" s="98" t="s">
        <v>20</v>
      </c>
      <c r="C875" s="131" t="str">
        <f>'INFO Luz del Sur'!K823</f>
        <v>Poste</v>
      </c>
      <c r="D875" s="120" t="str">
        <f>'INFO Luz del Sur'!L823</f>
        <v>Metálico</v>
      </c>
      <c r="E875" s="131">
        <f>'INFO Luz del Sur'!J823</f>
        <v>18</v>
      </c>
      <c r="F875" s="131" t="str">
        <f>'INFO Luz del Sur'!H823</f>
        <v>60 KV</v>
      </c>
      <c r="G875" s="148" t="str">
        <f t="shared" si="164"/>
        <v>MT/AT</v>
      </c>
      <c r="H875" s="120" t="str">
        <f>'INFO Luz del Sur'!D823</f>
        <v>ATE</v>
      </c>
      <c r="I875" s="120" t="str">
        <f>'INFO Luz del Sur'!C823</f>
        <v>Lima</v>
      </c>
      <c r="J875" s="120" t="str">
        <f>'INFO Luz del Sur'!B823</f>
        <v>Lima</v>
      </c>
      <c r="K875" s="120">
        <f>'INFO Luz del Sur'!E823</f>
        <v>0</v>
      </c>
      <c r="L875" s="132" t="str">
        <f>'INFO Luz del Sur'!M823</f>
        <v>TA060SIR0D1C1240R+3</v>
      </c>
      <c r="M875" s="120" t="str">
        <f>INDEX(RESUMEN!$D$17:$D$5475, MATCH(L875,RESUMEN!$C$17:$C$5475,0))</f>
        <v>Torre de anclaje, retención intermedia y terminal (15°) Tipo R2+3</v>
      </c>
      <c r="N875" s="95">
        <f>INDEX(RESUMEN!$G$17:$G$5475, MATCH(L875,RESUMEN!$C$17:$C$5475,0))</f>
        <v>15480.457667929655</v>
      </c>
      <c r="O875" s="133">
        <f t="shared" si="165"/>
        <v>0.84299999999999997</v>
      </c>
      <c r="P875" s="134">
        <f t="shared" si="167"/>
        <v>28530.483481994353</v>
      </c>
      <c r="Q875" s="87">
        <v>0</v>
      </c>
      <c r="R875" s="133">
        <f t="shared" si="168"/>
        <v>0.13400000000000001</v>
      </c>
      <c r="S875" s="88">
        <f t="shared" si="169"/>
        <v>318.59039888227034</v>
      </c>
      <c r="T875" s="132">
        <f t="shared" si="170"/>
        <v>0.183</v>
      </c>
      <c r="U875" s="135">
        <f t="shared" si="171"/>
        <v>58.302042995455473</v>
      </c>
      <c r="V875" s="88">
        <f t="shared" si="172"/>
        <v>19.618419669700835</v>
      </c>
      <c r="W875" s="182">
        <f t="shared" si="173"/>
        <v>19.600000000000001</v>
      </c>
      <c r="X875" s="133">
        <f>'INFO Luz del Sur'!N823</f>
        <v>1</v>
      </c>
      <c r="Y875" s="135">
        <f t="shared" si="166"/>
        <v>19.600000000000001</v>
      </c>
    </row>
    <row r="876" spans="1:25" x14ac:dyDescent="0.25">
      <c r="A876" s="97">
        <f>'INFO Luz del Sur'!A824</f>
        <v>818</v>
      </c>
      <c r="B876" s="98" t="s">
        <v>20</v>
      </c>
      <c r="C876" s="131" t="str">
        <f>'INFO Luz del Sur'!K824</f>
        <v>Poste</v>
      </c>
      <c r="D876" s="120" t="str">
        <f>'INFO Luz del Sur'!L824</f>
        <v>Metálico</v>
      </c>
      <c r="E876" s="131">
        <f>'INFO Luz del Sur'!J824</f>
        <v>18</v>
      </c>
      <c r="F876" s="131" t="str">
        <f>'INFO Luz del Sur'!H824</f>
        <v>60 KV</v>
      </c>
      <c r="G876" s="148" t="str">
        <f t="shared" si="164"/>
        <v>MT/AT</v>
      </c>
      <c r="H876" s="120" t="str">
        <f>'INFO Luz del Sur'!D824</f>
        <v>ATE</v>
      </c>
      <c r="I876" s="120" t="str">
        <f>'INFO Luz del Sur'!C824</f>
        <v>Lima</v>
      </c>
      <c r="J876" s="120" t="str">
        <f>'INFO Luz del Sur'!B824</f>
        <v>Lima</v>
      </c>
      <c r="K876" s="120">
        <f>'INFO Luz del Sur'!E824</f>
        <v>0</v>
      </c>
      <c r="L876" s="132" t="str">
        <f>'INFO Luz del Sur'!M824</f>
        <v>TA060SIR0D1C1240R+3</v>
      </c>
      <c r="M876" s="120" t="str">
        <f>INDEX(RESUMEN!$D$17:$D$5475, MATCH(L876,RESUMEN!$C$17:$C$5475,0))</f>
        <v>Torre de anclaje, retención intermedia y terminal (15°) Tipo R2+3</v>
      </c>
      <c r="N876" s="95">
        <f>INDEX(RESUMEN!$G$17:$G$5475, MATCH(L876,RESUMEN!$C$17:$C$5475,0))</f>
        <v>15480.457667929655</v>
      </c>
      <c r="O876" s="133">
        <f t="shared" si="165"/>
        <v>0.84299999999999997</v>
      </c>
      <c r="P876" s="134">
        <f t="shared" si="167"/>
        <v>28530.483481994353</v>
      </c>
      <c r="Q876" s="87">
        <v>0</v>
      </c>
      <c r="R876" s="133">
        <f t="shared" si="168"/>
        <v>0.13400000000000001</v>
      </c>
      <c r="S876" s="88">
        <f t="shared" si="169"/>
        <v>318.59039888227034</v>
      </c>
      <c r="T876" s="132">
        <f t="shared" si="170"/>
        <v>0.183</v>
      </c>
      <c r="U876" s="135">
        <f t="shared" si="171"/>
        <v>58.302042995455473</v>
      </c>
      <c r="V876" s="88">
        <f t="shared" si="172"/>
        <v>19.618419669700835</v>
      </c>
      <c r="W876" s="182">
        <f t="shared" si="173"/>
        <v>19.600000000000001</v>
      </c>
      <c r="X876" s="133">
        <f>'INFO Luz del Sur'!N824</f>
        <v>1</v>
      </c>
      <c r="Y876" s="135">
        <f t="shared" si="166"/>
        <v>19.600000000000001</v>
      </c>
    </row>
    <row r="877" spans="1:25" x14ac:dyDescent="0.25">
      <c r="A877" s="97">
        <f>'INFO Luz del Sur'!A825</f>
        <v>819</v>
      </c>
      <c r="B877" s="98" t="s">
        <v>20</v>
      </c>
      <c r="C877" s="131" t="str">
        <f>'INFO Luz del Sur'!K825</f>
        <v>Poste</v>
      </c>
      <c r="D877" s="120" t="str">
        <f>'INFO Luz del Sur'!L825</f>
        <v>Metálico</v>
      </c>
      <c r="E877" s="131">
        <f>'INFO Luz del Sur'!J825</f>
        <v>18</v>
      </c>
      <c r="F877" s="131" t="str">
        <f>'INFO Luz del Sur'!H825</f>
        <v>60 KV</v>
      </c>
      <c r="G877" s="148" t="str">
        <f t="shared" si="164"/>
        <v>MT/AT</v>
      </c>
      <c r="H877" s="120" t="str">
        <f>'INFO Luz del Sur'!D825</f>
        <v>ATE</v>
      </c>
      <c r="I877" s="120" t="str">
        <f>'INFO Luz del Sur'!C825</f>
        <v>Lima</v>
      </c>
      <c r="J877" s="120" t="str">
        <f>'INFO Luz del Sur'!B825</f>
        <v>Lima</v>
      </c>
      <c r="K877" s="120">
        <f>'INFO Luz del Sur'!E825</f>
        <v>0</v>
      </c>
      <c r="L877" s="132" t="str">
        <f>'INFO Luz del Sur'!M825</f>
        <v>TA060SIR0D1C1240R+3</v>
      </c>
      <c r="M877" s="120" t="str">
        <f>INDEX(RESUMEN!$D$17:$D$5475, MATCH(L877,RESUMEN!$C$17:$C$5475,0))</f>
        <v>Torre de anclaje, retención intermedia y terminal (15°) Tipo R2+3</v>
      </c>
      <c r="N877" s="95">
        <f>INDEX(RESUMEN!$G$17:$G$5475, MATCH(L877,RESUMEN!$C$17:$C$5475,0))</f>
        <v>15480.457667929655</v>
      </c>
      <c r="O877" s="133">
        <f t="shared" si="165"/>
        <v>0.84299999999999997</v>
      </c>
      <c r="P877" s="134">
        <f t="shared" si="167"/>
        <v>28530.483481994353</v>
      </c>
      <c r="Q877" s="87">
        <v>0</v>
      </c>
      <c r="R877" s="133">
        <f t="shared" si="168"/>
        <v>0.13400000000000001</v>
      </c>
      <c r="S877" s="88">
        <f t="shared" si="169"/>
        <v>318.59039888227034</v>
      </c>
      <c r="T877" s="132">
        <f t="shared" si="170"/>
        <v>0.183</v>
      </c>
      <c r="U877" s="135">
        <f t="shared" si="171"/>
        <v>58.302042995455473</v>
      </c>
      <c r="V877" s="88">
        <f t="shared" si="172"/>
        <v>19.618419669700835</v>
      </c>
      <c r="W877" s="182">
        <f t="shared" si="173"/>
        <v>19.600000000000001</v>
      </c>
      <c r="X877" s="133">
        <f>'INFO Luz del Sur'!N825</f>
        <v>1</v>
      </c>
      <c r="Y877" s="135">
        <f t="shared" si="166"/>
        <v>19.600000000000001</v>
      </c>
    </row>
    <row r="878" spans="1:25" x14ac:dyDescent="0.25">
      <c r="A878" s="97">
        <f>'INFO Luz del Sur'!A826</f>
        <v>820</v>
      </c>
      <c r="B878" s="98" t="s">
        <v>20</v>
      </c>
      <c r="C878" s="131" t="str">
        <f>'INFO Luz del Sur'!K826</f>
        <v>Poste</v>
      </c>
      <c r="D878" s="120" t="str">
        <f>'INFO Luz del Sur'!L826</f>
        <v>Concreto</v>
      </c>
      <c r="E878" s="131">
        <f>'INFO Luz del Sur'!J826</f>
        <v>12</v>
      </c>
      <c r="F878" s="131" t="str">
        <f>'INFO Luz del Sur'!H826</f>
        <v>60 KV</v>
      </c>
      <c r="G878" s="148" t="str">
        <f t="shared" si="164"/>
        <v>MT/AT</v>
      </c>
      <c r="H878" s="120" t="str">
        <f>'INFO Luz del Sur'!D826</f>
        <v>LA MOLINA</v>
      </c>
      <c r="I878" s="120" t="str">
        <f>'INFO Luz del Sur'!C826</f>
        <v>Lima</v>
      </c>
      <c r="J878" s="120" t="str">
        <f>'INFO Luz del Sur'!B826</f>
        <v>Lima</v>
      </c>
      <c r="K878" s="120">
        <f>'INFO Luz del Sur'!E826</f>
        <v>0</v>
      </c>
      <c r="L878" s="132" t="str">
        <f>'INFO Luz del Sur'!M826</f>
        <v>TA060SIR0D1C1240R+3</v>
      </c>
      <c r="M878" s="120" t="str">
        <f>INDEX(RESUMEN!$D$17:$D$5475, MATCH(L878,RESUMEN!$C$17:$C$5475,0))</f>
        <v>Torre de anclaje, retención intermedia y terminal (15°) Tipo R2+3</v>
      </c>
      <c r="N878" s="95">
        <f>INDEX(RESUMEN!$G$17:$G$5475, MATCH(L878,RESUMEN!$C$17:$C$5475,0))</f>
        <v>15480.457667929655</v>
      </c>
      <c r="O878" s="133">
        <f t="shared" si="165"/>
        <v>0.84299999999999997</v>
      </c>
      <c r="P878" s="134">
        <f t="shared" si="167"/>
        <v>28530.483481994353</v>
      </c>
      <c r="Q878" s="87">
        <v>0</v>
      </c>
      <c r="R878" s="133">
        <f t="shared" si="168"/>
        <v>0.13400000000000001</v>
      </c>
      <c r="S878" s="88">
        <f t="shared" si="169"/>
        <v>318.59039888227034</v>
      </c>
      <c r="T878" s="132">
        <f t="shared" si="170"/>
        <v>0.183</v>
      </c>
      <c r="U878" s="135">
        <f t="shared" si="171"/>
        <v>58.302042995455473</v>
      </c>
      <c r="V878" s="88">
        <f t="shared" si="172"/>
        <v>19.618419669700835</v>
      </c>
      <c r="W878" s="182">
        <f t="shared" si="173"/>
        <v>19.600000000000001</v>
      </c>
      <c r="X878" s="133">
        <f>'INFO Luz del Sur'!N826</f>
        <v>1</v>
      </c>
      <c r="Y878" s="135">
        <f t="shared" si="166"/>
        <v>19.600000000000001</v>
      </c>
    </row>
    <row r="879" spans="1:25" x14ac:dyDescent="0.25">
      <c r="A879" s="97">
        <f>'INFO Luz del Sur'!A827</f>
        <v>821</v>
      </c>
      <c r="B879" s="98" t="s">
        <v>20</v>
      </c>
      <c r="C879" s="131" t="str">
        <f>'INFO Luz del Sur'!K827</f>
        <v>Poste</v>
      </c>
      <c r="D879" s="120" t="str">
        <f>'INFO Luz del Sur'!L827</f>
        <v>Concreto</v>
      </c>
      <c r="E879" s="131">
        <f>'INFO Luz del Sur'!J827</f>
        <v>12</v>
      </c>
      <c r="F879" s="131" t="str">
        <f>'INFO Luz del Sur'!H827</f>
        <v>60 KV</v>
      </c>
      <c r="G879" s="148" t="str">
        <f t="shared" si="164"/>
        <v>MT/AT</v>
      </c>
      <c r="H879" s="120" t="str">
        <f>'INFO Luz del Sur'!D827</f>
        <v>LA MOLINA</v>
      </c>
      <c r="I879" s="120" t="str">
        <f>'INFO Luz del Sur'!C827</f>
        <v>Lima</v>
      </c>
      <c r="J879" s="120" t="str">
        <f>'INFO Luz del Sur'!B827</f>
        <v>Lima</v>
      </c>
      <c r="K879" s="120">
        <f>'INFO Luz del Sur'!E827</f>
        <v>0</v>
      </c>
      <c r="L879" s="132" t="str">
        <f>'INFO Luz del Sur'!M827</f>
        <v>TA060SIR0D1C1240R+3</v>
      </c>
      <c r="M879" s="120" t="str">
        <f>INDEX(RESUMEN!$D$17:$D$5475, MATCH(L879,RESUMEN!$C$17:$C$5475,0))</f>
        <v>Torre de anclaje, retención intermedia y terminal (15°) Tipo R2+3</v>
      </c>
      <c r="N879" s="95">
        <f>INDEX(RESUMEN!$G$17:$G$5475, MATCH(L879,RESUMEN!$C$17:$C$5475,0))</f>
        <v>15480.457667929655</v>
      </c>
      <c r="O879" s="133">
        <f t="shared" si="165"/>
        <v>0.84299999999999997</v>
      </c>
      <c r="P879" s="134">
        <f t="shared" si="167"/>
        <v>28530.483481994353</v>
      </c>
      <c r="Q879" s="87">
        <v>0</v>
      </c>
      <c r="R879" s="133">
        <f t="shared" si="168"/>
        <v>0.13400000000000001</v>
      </c>
      <c r="S879" s="88">
        <f t="shared" si="169"/>
        <v>318.59039888227034</v>
      </c>
      <c r="T879" s="132">
        <f t="shared" si="170"/>
        <v>0.183</v>
      </c>
      <c r="U879" s="135">
        <f t="shared" si="171"/>
        <v>58.302042995455473</v>
      </c>
      <c r="V879" s="88">
        <f t="shared" si="172"/>
        <v>19.618419669700835</v>
      </c>
      <c r="W879" s="182">
        <f t="shared" si="173"/>
        <v>19.600000000000001</v>
      </c>
      <c r="X879" s="133">
        <f>'INFO Luz del Sur'!N827</f>
        <v>1</v>
      </c>
      <c r="Y879" s="135">
        <f t="shared" si="166"/>
        <v>19.600000000000001</v>
      </c>
    </row>
    <row r="880" spans="1:25" x14ac:dyDescent="0.25">
      <c r="A880" s="97">
        <f>'INFO Luz del Sur'!A828</f>
        <v>822</v>
      </c>
      <c r="B880" s="98" t="s">
        <v>20</v>
      </c>
      <c r="C880" s="131" t="str">
        <f>'INFO Luz del Sur'!K828</f>
        <v>Poste</v>
      </c>
      <c r="D880" s="120" t="str">
        <f>'INFO Luz del Sur'!L828</f>
        <v>Concreto</v>
      </c>
      <c r="E880" s="131">
        <f>'INFO Luz del Sur'!J828</f>
        <v>12</v>
      </c>
      <c r="F880" s="131" t="str">
        <f>'INFO Luz del Sur'!H828</f>
        <v>60 KV</v>
      </c>
      <c r="G880" s="148" t="str">
        <f t="shared" si="164"/>
        <v>MT/AT</v>
      </c>
      <c r="H880" s="120" t="str">
        <f>'INFO Luz del Sur'!D828</f>
        <v>LA MOLINA</v>
      </c>
      <c r="I880" s="120" t="str">
        <f>'INFO Luz del Sur'!C828</f>
        <v>Lima</v>
      </c>
      <c r="J880" s="120" t="str">
        <f>'INFO Luz del Sur'!B828</f>
        <v>Lima</v>
      </c>
      <c r="K880" s="120">
        <f>'INFO Luz del Sur'!E828</f>
        <v>0</v>
      </c>
      <c r="L880" s="132" t="str">
        <f>'INFO Luz del Sur'!M828</f>
        <v>TA060SIR0D1C1240R+3</v>
      </c>
      <c r="M880" s="120" t="str">
        <f>INDEX(RESUMEN!$D$17:$D$5475, MATCH(L880,RESUMEN!$C$17:$C$5475,0))</f>
        <v>Torre de anclaje, retención intermedia y terminal (15°) Tipo R2+3</v>
      </c>
      <c r="N880" s="95">
        <f>INDEX(RESUMEN!$G$17:$G$5475, MATCH(L880,RESUMEN!$C$17:$C$5475,0))</f>
        <v>15480.457667929655</v>
      </c>
      <c r="O880" s="133">
        <f t="shared" si="165"/>
        <v>0.84299999999999997</v>
      </c>
      <c r="P880" s="134">
        <f t="shared" si="167"/>
        <v>28530.483481994353</v>
      </c>
      <c r="Q880" s="87">
        <v>0</v>
      </c>
      <c r="R880" s="133">
        <f t="shared" si="168"/>
        <v>0.13400000000000001</v>
      </c>
      <c r="S880" s="88">
        <f t="shared" si="169"/>
        <v>318.59039888227034</v>
      </c>
      <c r="T880" s="132">
        <f t="shared" si="170"/>
        <v>0.183</v>
      </c>
      <c r="U880" s="135">
        <f t="shared" si="171"/>
        <v>58.302042995455473</v>
      </c>
      <c r="V880" s="88">
        <f t="shared" si="172"/>
        <v>19.618419669700835</v>
      </c>
      <c r="W880" s="182">
        <f t="shared" si="173"/>
        <v>19.600000000000001</v>
      </c>
      <c r="X880" s="133">
        <f>'INFO Luz del Sur'!N828</f>
        <v>1</v>
      </c>
      <c r="Y880" s="135">
        <f t="shared" si="166"/>
        <v>19.600000000000001</v>
      </c>
    </row>
    <row r="881" spans="1:25" x14ac:dyDescent="0.25">
      <c r="A881" s="97">
        <f>'INFO Luz del Sur'!A829</f>
        <v>823</v>
      </c>
      <c r="B881" s="98" t="s">
        <v>20</v>
      </c>
      <c r="C881" s="131" t="str">
        <f>'INFO Luz del Sur'!K829</f>
        <v>Poste</v>
      </c>
      <c r="D881" s="120" t="str">
        <f>'INFO Luz del Sur'!L829</f>
        <v>Metálico</v>
      </c>
      <c r="E881" s="131">
        <f>'INFO Luz del Sur'!J829</f>
        <v>18</v>
      </c>
      <c r="F881" s="131" t="str">
        <f>'INFO Luz del Sur'!H829</f>
        <v>60 KV</v>
      </c>
      <c r="G881" s="148" t="str">
        <f t="shared" si="164"/>
        <v>MT/AT</v>
      </c>
      <c r="H881" s="120" t="str">
        <f>'INFO Luz del Sur'!D829</f>
        <v>LA MOLINA</v>
      </c>
      <c r="I881" s="120" t="str">
        <f>'INFO Luz del Sur'!C829</f>
        <v>Lima</v>
      </c>
      <c r="J881" s="120" t="str">
        <f>'INFO Luz del Sur'!B829</f>
        <v>Lima</v>
      </c>
      <c r="K881" s="120">
        <f>'INFO Luz del Sur'!E829</f>
        <v>0</v>
      </c>
      <c r="L881" s="132" t="str">
        <f>'INFO Luz del Sur'!M829</f>
        <v>TA060SIR0D1C1240R+3</v>
      </c>
      <c r="M881" s="120" t="str">
        <f>INDEX(RESUMEN!$D$17:$D$5475, MATCH(L881,RESUMEN!$C$17:$C$5475,0))</f>
        <v>Torre de anclaje, retención intermedia y terminal (15°) Tipo R2+3</v>
      </c>
      <c r="N881" s="95">
        <f>INDEX(RESUMEN!$G$17:$G$5475, MATCH(L881,RESUMEN!$C$17:$C$5475,0))</f>
        <v>15480.457667929655</v>
      </c>
      <c r="O881" s="133">
        <f t="shared" si="165"/>
        <v>0.84299999999999997</v>
      </c>
      <c r="P881" s="134">
        <f t="shared" si="167"/>
        <v>28530.483481994353</v>
      </c>
      <c r="Q881" s="87">
        <v>0</v>
      </c>
      <c r="R881" s="133">
        <f t="shared" si="168"/>
        <v>0.13400000000000001</v>
      </c>
      <c r="S881" s="88">
        <f t="shared" si="169"/>
        <v>318.59039888227034</v>
      </c>
      <c r="T881" s="132">
        <f t="shared" si="170"/>
        <v>0.183</v>
      </c>
      <c r="U881" s="135">
        <f t="shared" si="171"/>
        <v>58.302042995455473</v>
      </c>
      <c r="V881" s="88">
        <f t="shared" si="172"/>
        <v>19.618419669700835</v>
      </c>
      <c r="W881" s="182">
        <f t="shared" si="173"/>
        <v>19.600000000000001</v>
      </c>
      <c r="X881" s="133">
        <f>'INFO Luz del Sur'!N829</f>
        <v>1</v>
      </c>
      <c r="Y881" s="135">
        <f t="shared" si="166"/>
        <v>19.600000000000001</v>
      </c>
    </row>
    <row r="882" spans="1:25" x14ac:dyDescent="0.25">
      <c r="A882" s="97">
        <f>'INFO Luz del Sur'!A830</f>
        <v>824</v>
      </c>
      <c r="B882" s="98" t="s">
        <v>20</v>
      </c>
      <c r="C882" s="131" t="str">
        <f>'INFO Luz del Sur'!K830</f>
        <v>Poste</v>
      </c>
      <c r="D882" s="120" t="str">
        <f>'INFO Luz del Sur'!L830</f>
        <v>Metálico</v>
      </c>
      <c r="E882" s="131">
        <f>'INFO Luz del Sur'!J830</f>
        <v>18</v>
      </c>
      <c r="F882" s="131" t="str">
        <f>'INFO Luz del Sur'!H830</f>
        <v>60 KV</v>
      </c>
      <c r="G882" s="148" t="str">
        <f t="shared" si="164"/>
        <v>MT/AT</v>
      </c>
      <c r="H882" s="120" t="str">
        <f>'INFO Luz del Sur'!D830</f>
        <v>LA MOLINA</v>
      </c>
      <c r="I882" s="120" t="str">
        <f>'INFO Luz del Sur'!C830</f>
        <v>Lima</v>
      </c>
      <c r="J882" s="120" t="str">
        <f>'INFO Luz del Sur'!B830</f>
        <v>Lima</v>
      </c>
      <c r="K882" s="120">
        <f>'INFO Luz del Sur'!E830</f>
        <v>0</v>
      </c>
      <c r="L882" s="132" t="str">
        <f>'INFO Luz del Sur'!M830</f>
        <v>TA060SIR0D1C1240R+3</v>
      </c>
      <c r="M882" s="120" t="str">
        <f>INDEX(RESUMEN!$D$17:$D$5475, MATCH(L882,RESUMEN!$C$17:$C$5475,0))</f>
        <v>Torre de anclaje, retención intermedia y terminal (15°) Tipo R2+3</v>
      </c>
      <c r="N882" s="95">
        <f>INDEX(RESUMEN!$G$17:$G$5475, MATCH(L882,RESUMEN!$C$17:$C$5475,0))</f>
        <v>15480.457667929655</v>
      </c>
      <c r="O882" s="133">
        <f t="shared" si="165"/>
        <v>0.84299999999999997</v>
      </c>
      <c r="P882" s="134">
        <f t="shared" si="167"/>
        <v>28530.483481994353</v>
      </c>
      <c r="Q882" s="87">
        <v>0</v>
      </c>
      <c r="R882" s="133">
        <f t="shared" si="168"/>
        <v>0.13400000000000001</v>
      </c>
      <c r="S882" s="88">
        <f t="shared" si="169"/>
        <v>318.59039888227034</v>
      </c>
      <c r="T882" s="132">
        <f t="shared" si="170"/>
        <v>0.183</v>
      </c>
      <c r="U882" s="135">
        <f t="shared" si="171"/>
        <v>58.302042995455473</v>
      </c>
      <c r="V882" s="88">
        <f t="shared" si="172"/>
        <v>19.618419669700835</v>
      </c>
      <c r="W882" s="182">
        <f t="shared" si="173"/>
        <v>19.600000000000001</v>
      </c>
      <c r="X882" s="133">
        <f>'INFO Luz del Sur'!N830</f>
        <v>1</v>
      </c>
      <c r="Y882" s="135">
        <f t="shared" si="166"/>
        <v>19.600000000000001</v>
      </c>
    </row>
    <row r="883" spans="1:25" x14ac:dyDescent="0.25">
      <c r="A883" s="97">
        <f>'INFO Luz del Sur'!A831</f>
        <v>825</v>
      </c>
      <c r="B883" s="98" t="s">
        <v>20</v>
      </c>
      <c r="C883" s="131" t="str">
        <f>'INFO Luz del Sur'!K831</f>
        <v>Torre</v>
      </c>
      <c r="D883" s="120" t="str">
        <f>'INFO Luz del Sur'!L831</f>
        <v>Metálico</v>
      </c>
      <c r="E883" s="131">
        <f>'INFO Luz del Sur'!J831</f>
        <v>18</v>
      </c>
      <c r="F883" s="131" t="str">
        <f>'INFO Luz del Sur'!H831</f>
        <v>60 KV</v>
      </c>
      <c r="G883" s="148" t="str">
        <f t="shared" si="164"/>
        <v>MT/AT</v>
      </c>
      <c r="H883" s="120" t="str">
        <f>'INFO Luz del Sur'!D831</f>
        <v>LA MOLINA</v>
      </c>
      <c r="I883" s="120" t="str">
        <f>'INFO Luz del Sur'!C831</f>
        <v>Lima</v>
      </c>
      <c r="J883" s="120" t="str">
        <f>'INFO Luz del Sur'!B831</f>
        <v>Lima</v>
      </c>
      <c r="K883" s="120">
        <f>'INFO Luz del Sur'!E831</f>
        <v>0</v>
      </c>
      <c r="L883" s="132" t="str">
        <f>'INFO Luz del Sur'!M831</f>
        <v>TA060SIR0D1C1240R+3</v>
      </c>
      <c r="M883" s="120" t="str">
        <f>INDEX(RESUMEN!$D$17:$D$5475, MATCH(L883,RESUMEN!$C$17:$C$5475,0))</f>
        <v>Torre de anclaje, retención intermedia y terminal (15°) Tipo R2+3</v>
      </c>
      <c r="N883" s="95">
        <f>INDEX(RESUMEN!$G$17:$G$5475, MATCH(L883,RESUMEN!$C$17:$C$5475,0))</f>
        <v>15480.457667929655</v>
      </c>
      <c r="O883" s="133">
        <f t="shared" si="165"/>
        <v>0.84299999999999997</v>
      </c>
      <c r="P883" s="134">
        <f t="shared" si="167"/>
        <v>28530.483481994353</v>
      </c>
      <c r="Q883" s="87">
        <v>0</v>
      </c>
      <c r="R883" s="133">
        <f t="shared" si="168"/>
        <v>0.13400000000000001</v>
      </c>
      <c r="S883" s="88">
        <f t="shared" si="169"/>
        <v>318.59039888227034</v>
      </c>
      <c r="T883" s="132">
        <f t="shared" si="170"/>
        <v>0.183</v>
      </c>
      <c r="U883" s="135">
        <f t="shared" si="171"/>
        <v>58.302042995455473</v>
      </c>
      <c r="V883" s="88">
        <f t="shared" si="172"/>
        <v>19.618419669700835</v>
      </c>
      <c r="W883" s="182">
        <f t="shared" si="173"/>
        <v>19.600000000000001</v>
      </c>
      <c r="X883" s="133">
        <f>'INFO Luz del Sur'!N831</f>
        <v>1</v>
      </c>
      <c r="Y883" s="135">
        <f t="shared" si="166"/>
        <v>19.600000000000001</v>
      </c>
    </row>
    <row r="884" spans="1:25" x14ac:dyDescent="0.25">
      <c r="A884" s="97">
        <f>'INFO Luz del Sur'!A832</f>
        <v>826</v>
      </c>
      <c r="B884" s="98" t="s">
        <v>20</v>
      </c>
      <c r="C884" s="131" t="str">
        <f>'INFO Luz del Sur'!K832</f>
        <v>Poste</v>
      </c>
      <c r="D884" s="120" t="str">
        <f>'INFO Luz del Sur'!L832</f>
        <v>Metálico</v>
      </c>
      <c r="E884" s="131">
        <f>'INFO Luz del Sur'!J832</f>
        <v>12</v>
      </c>
      <c r="F884" s="131" t="str">
        <f>'INFO Luz del Sur'!H832</f>
        <v>60 KV</v>
      </c>
      <c r="G884" s="148" t="str">
        <f t="shared" si="164"/>
        <v>MT/AT</v>
      </c>
      <c r="H884" s="120" t="str">
        <f>'INFO Luz del Sur'!D832</f>
        <v>LA MOLINA</v>
      </c>
      <c r="I884" s="120" t="str">
        <f>'INFO Luz del Sur'!C832</f>
        <v>Lima</v>
      </c>
      <c r="J884" s="120" t="str">
        <f>'INFO Luz del Sur'!B832</f>
        <v>Lima</v>
      </c>
      <c r="K884" s="120">
        <f>'INFO Luz del Sur'!E832</f>
        <v>0</v>
      </c>
      <c r="L884" s="132" t="str">
        <f>'INFO Luz del Sur'!M832</f>
        <v>TA060SIR0D1C1240R+3</v>
      </c>
      <c r="M884" s="120" t="str">
        <f>INDEX(RESUMEN!$D$17:$D$5475, MATCH(L884,RESUMEN!$C$17:$C$5475,0))</f>
        <v>Torre de anclaje, retención intermedia y terminal (15°) Tipo R2+3</v>
      </c>
      <c r="N884" s="95">
        <f>INDEX(RESUMEN!$G$17:$G$5475, MATCH(L884,RESUMEN!$C$17:$C$5475,0))</f>
        <v>15480.457667929655</v>
      </c>
      <c r="O884" s="133">
        <f t="shared" si="165"/>
        <v>0.84299999999999997</v>
      </c>
      <c r="P884" s="134">
        <f t="shared" si="167"/>
        <v>28530.483481994353</v>
      </c>
      <c r="Q884" s="87">
        <v>0</v>
      </c>
      <c r="R884" s="133">
        <f t="shared" si="168"/>
        <v>0.13400000000000001</v>
      </c>
      <c r="S884" s="88">
        <f t="shared" si="169"/>
        <v>318.59039888227034</v>
      </c>
      <c r="T884" s="132">
        <f t="shared" si="170"/>
        <v>0.183</v>
      </c>
      <c r="U884" s="135">
        <f t="shared" si="171"/>
        <v>58.302042995455473</v>
      </c>
      <c r="V884" s="88">
        <f t="shared" si="172"/>
        <v>19.618419669700835</v>
      </c>
      <c r="W884" s="182">
        <f t="shared" si="173"/>
        <v>19.600000000000001</v>
      </c>
      <c r="X884" s="133">
        <f>'INFO Luz del Sur'!N832</f>
        <v>1</v>
      </c>
      <c r="Y884" s="135">
        <f t="shared" si="166"/>
        <v>19.600000000000001</v>
      </c>
    </row>
    <row r="885" spans="1:25" x14ac:dyDescent="0.25">
      <c r="A885" s="97">
        <f>'INFO Luz del Sur'!A833</f>
        <v>827</v>
      </c>
      <c r="B885" s="98" t="s">
        <v>20</v>
      </c>
      <c r="C885" s="131" t="str">
        <f>'INFO Luz del Sur'!K833</f>
        <v>Poste</v>
      </c>
      <c r="D885" s="120" t="str">
        <f>'INFO Luz del Sur'!L833</f>
        <v>Concreto</v>
      </c>
      <c r="E885" s="131">
        <f>'INFO Luz del Sur'!J833</f>
        <v>12</v>
      </c>
      <c r="F885" s="131" t="str">
        <f>'INFO Luz del Sur'!H833</f>
        <v>60 KV</v>
      </c>
      <c r="G885" s="148" t="str">
        <f t="shared" si="164"/>
        <v>MT/AT</v>
      </c>
      <c r="H885" s="120" t="str">
        <f>'INFO Luz del Sur'!D833</f>
        <v>ATE</v>
      </c>
      <c r="I885" s="120" t="str">
        <f>'INFO Luz del Sur'!C833</f>
        <v>Lima</v>
      </c>
      <c r="J885" s="120" t="str">
        <f>'INFO Luz del Sur'!B833</f>
        <v>Lima</v>
      </c>
      <c r="K885" s="120">
        <f>'INFO Luz del Sur'!E833</f>
        <v>0</v>
      </c>
      <c r="L885" s="132" t="str">
        <f>'INFO Luz del Sur'!M833</f>
        <v>TA060SIR0D1C1240R+3</v>
      </c>
      <c r="M885" s="120" t="str">
        <f>INDEX(RESUMEN!$D$17:$D$5475, MATCH(L885,RESUMEN!$C$17:$C$5475,0))</f>
        <v>Torre de anclaje, retención intermedia y terminal (15°) Tipo R2+3</v>
      </c>
      <c r="N885" s="95">
        <f>INDEX(RESUMEN!$G$17:$G$5475, MATCH(L885,RESUMEN!$C$17:$C$5475,0))</f>
        <v>15480.457667929655</v>
      </c>
      <c r="O885" s="133">
        <f t="shared" si="165"/>
        <v>0.84299999999999997</v>
      </c>
      <c r="P885" s="134">
        <f t="shared" si="167"/>
        <v>28530.483481994353</v>
      </c>
      <c r="Q885" s="87">
        <v>0</v>
      </c>
      <c r="R885" s="133">
        <f t="shared" si="168"/>
        <v>0.13400000000000001</v>
      </c>
      <c r="S885" s="88">
        <f t="shared" si="169"/>
        <v>318.59039888227034</v>
      </c>
      <c r="T885" s="132">
        <f t="shared" si="170"/>
        <v>0.183</v>
      </c>
      <c r="U885" s="135">
        <f t="shared" si="171"/>
        <v>58.302042995455473</v>
      </c>
      <c r="V885" s="88">
        <f t="shared" si="172"/>
        <v>19.618419669700835</v>
      </c>
      <c r="W885" s="182">
        <f t="shared" si="173"/>
        <v>19.600000000000001</v>
      </c>
      <c r="X885" s="133">
        <f>'INFO Luz del Sur'!N833</f>
        <v>1</v>
      </c>
      <c r="Y885" s="135">
        <f t="shared" si="166"/>
        <v>19.600000000000001</v>
      </c>
    </row>
    <row r="886" spans="1:25" x14ac:dyDescent="0.25">
      <c r="A886" s="97">
        <f>'INFO Luz del Sur'!A834</f>
        <v>828</v>
      </c>
      <c r="B886" s="98" t="s">
        <v>20</v>
      </c>
      <c r="C886" s="131" t="str">
        <f>'INFO Luz del Sur'!K834</f>
        <v>Poste</v>
      </c>
      <c r="D886" s="120" t="str">
        <f>'INFO Luz del Sur'!L834</f>
        <v>Concreto</v>
      </c>
      <c r="E886" s="131">
        <f>'INFO Luz del Sur'!J834</f>
        <v>12</v>
      </c>
      <c r="F886" s="131" t="str">
        <f>'INFO Luz del Sur'!H834</f>
        <v>60 KV</v>
      </c>
      <c r="G886" s="148" t="str">
        <f t="shared" si="164"/>
        <v>MT/AT</v>
      </c>
      <c r="H886" s="120" t="str">
        <f>'INFO Luz del Sur'!D834</f>
        <v>ATE</v>
      </c>
      <c r="I886" s="120" t="str">
        <f>'INFO Luz del Sur'!C834</f>
        <v>Lima</v>
      </c>
      <c r="J886" s="120" t="str">
        <f>'INFO Luz del Sur'!B834</f>
        <v>Lima</v>
      </c>
      <c r="K886" s="120">
        <f>'INFO Luz del Sur'!E834</f>
        <v>0</v>
      </c>
      <c r="L886" s="132" t="str">
        <f>'INFO Luz del Sur'!M834</f>
        <v>TA060SIR0D1C1240R+3</v>
      </c>
      <c r="M886" s="120" t="str">
        <f>INDEX(RESUMEN!$D$17:$D$5475, MATCH(L886,RESUMEN!$C$17:$C$5475,0))</f>
        <v>Torre de anclaje, retención intermedia y terminal (15°) Tipo R2+3</v>
      </c>
      <c r="N886" s="95">
        <f>INDEX(RESUMEN!$G$17:$G$5475, MATCH(L886,RESUMEN!$C$17:$C$5475,0))</f>
        <v>15480.457667929655</v>
      </c>
      <c r="O886" s="133">
        <f t="shared" si="165"/>
        <v>0.84299999999999997</v>
      </c>
      <c r="P886" s="134">
        <f t="shared" si="167"/>
        <v>28530.483481994353</v>
      </c>
      <c r="Q886" s="87">
        <v>0</v>
      </c>
      <c r="R886" s="133">
        <f t="shared" si="168"/>
        <v>0.13400000000000001</v>
      </c>
      <c r="S886" s="88">
        <f t="shared" si="169"/>
        <v>318.59039888227034</v>
      </c>
      <c r="T886" s="132">
        <f t="shared" si="170"/>
        <v>0.183</v>
      </c>
      <c r="U886" s="135">
        <f t="shared" si="171"/>
        <v>58.302042995455473</v>
      </c>
      <c r="V886" s="88">
        <f t="shared" si="172"/>
        <v>19.618419669700835</v>
      </c>
      <c r="W886" s="182">
        <f t="shared" si="173"/>
        <v>19.600000000000001</v>
      </c>
      <c r="X886" s="133">
        <f>'INFO Luz del Sur'!N834</f>
        <v>1</v>
      </c>
      <c r="Y886" s="135">
        <f t="shared" si="166"/>
        <v>19.600000000000001</v>
      </c>
    </row>
    <row r="887" spans="1:25" x14ac:dyDescent="0.25">
      <c r="A887" s="97">
        <f>'INFO Luz del Sur'!A835</f>
        <v>829</v>
      </c>
      <c r="B887" s="98" t="s">
        <v>20</v>
      </c>
      <c r="C887" s="131" t="str">
        <f>'INFO Luz del Sur'!K835</f>
        <v>Poste</v>
      </c>
      <c r="D887" s="120" t="str">
        <f>'INFO Luz del Sur'!L835</f>
        <v>Concreto</v>
      </c>
      <c r="E887" s="131">
        <f>'INFO Luz del Sur'!J835</f>
        <v>12</v>
      </c>
      <c r="F887" s="131" t="str">
        <f>'INFO Luz del Sur'!H835</f>
        <v>60 KV</v>
      </c>
      <c r="G887" s="148" t="str">
        <f t="shared" si="164"/>
        <v>MT/AT</v>
      </c>
      <c r="H887" s="120" t="str">
        <f>'INFO Luz del Sur'!D835</f>
        <v>ATE</v>
      </c>
      <c r="I887" s="120" t="str">
        <f>'INFO Luz del Sur'!C835</f>
        <v>Lima</v>
      </c>
      <c r="J887" s="120" t="str">
        <f>'INFO Luz del Sur'!B835</f>
        <v>Lima</v>
      </c>
      <c r="K887" s="120">
        <f>'INFO Luz del Sur'!E835</f>
        <v>0</v>
      </c>
      <c r="L887" s="132" t="str">
        <f>'INFO Luz del Sur'!M835</f>
        <v>TA060SIR0D1C1240R+3</v>
      </c>
      <c r="M887" s="120" t="str">
        <f>INDEX(RESUMEN!$D$17:$D$5475, MATCH(L887,RESUMEN!$C$17:$C$5475,0))</f>
        <v>Torre de anclaje, retención intermedia y terminal (15°) Tipo R2+3</v>
      </c>
      <c r="N887" s="95">
        <f>INDEX(RESUMEN!$G$17:$G$5475, MATCH(L887,RESUMEN!$C$17:$C$5475,0))</f>
        <v>15480.457667929655</v>
      </c>
      <c r="O887" s="133">
        <f t="shared" si="165"/>
        <v>0.84299999999999997</v>
      </c>
      <c r="P887" s="134">
        <f t="shared" si="167"/>
        <v>28530.483481994353</v>
      </c>
      <c r="Q887" s="87">
        <v>0</v>
      </c>
      <c r="R887" s="133">
        <f t="shared" si="168"/>
        <v>0.13400000000000001</v>
      </c>
      <c r="S887" s="88">
        <f t="shared" si="169"/>
        <v>318.59039888227034</v>
      </c>
      <c r="T887" s="132">
        <f t="shared" si="170"/>
        <v>0.183</v>
      </c>
      <c r="U887" s="135">
        <f t="shared" si="171"/>
        <v>58.302042995455473</v>
      </c>
      <c r="V887" s="88">
        <f t="shared" si="172"/>
        <v>19.618419669700835</v>
      </c>
      <c r="W887" s="182">
        <f t="shared" si="173"/>
        <v>19.600000000000001</v>
      </c>
      <c r="X887" s="133">
        <f>'INFO Luz del Sur'!N835</f>
        <v>1</v>
      </c>
      <c r="Y887" s="135">
        <f t="shared" si="166"/>
        <v>19.600000000000001</v>
      </c>
    </row>
    <row r="888" spans="1:25" x14ac:dyDescent="0.25">
      <c r="A888" s="97">
        <f>'INFO Luz del Sur'!A836</f>
        <v>830</v>
      </c>
      <c r="B888" s="98" t="s">
        <v>20</v>
      </c>
      <c r="C888" s="131" t="str">
        <f>'INFO Luz del Sur'!K836</f>
        <v>Poste</v>
      </c>
      <c r="D888" s="120" t="str">
        <f>'INFO Luz del Sur'!L836</f>
        <v>Concreto</v>
      </c>
      <c r="E888" s="131">
        <f>'INFO Luz del Sur'!J836</f>
        <v>12</v>
      </c>
      <c r="F888" s="131" t="str">
        <f>'INFO Luz del Sur'!H836</f>
        <v>60 KV</v>
      </c>
      <c r="G888" s="148" t="str">
        <f t="shared" si="164"/>
        <v>MT/AT</v>
      </c>
      <c r="H888" s="120" t="str">
        <f>'INFO Luz del Sur'!D836</f>
        <v>ATE</v>
      </c>
      <c r="I888" s="120" t="str">
        <f>'INFO Luz del Sur'!C836</f>
        <v>Lima</v>
      </c>
      <c r="J888" s="120" t="str">
        <f>'INFO Luz del Sur'!B836</f>
        <v>Lima</v>
      </c>
      <c r="K888" s="120">
        <f>'INFO Luz del Sur'!E836</f>
        <v>0</v>
      </c>
      <c r="L888" s="132" t="str">
        <f>'INFO Luz del Sur'!M836</f>
        <v>TA060SIR0D1C1240R+3</v>
      </c>
      <c r="M888" s="120" t="str">
        <f>INDEX(RESUMEN!$D$17:$D$5475, MATCH(L888,RESUMEN!$C$17:$C$5475,0))</f>
        <v>Torre de anclaje, retención intermedia y terminal (15°) Tipo R2+3</v>
      </c>
      <c r="N888" s="95">
        <f>INDEX(RESUMEN!$G$17:$G$5475, MATCH(L888,RESUMEN!$C$17:$C$5475,0))</f>
        <v>15480.457667929655</v>
      </c>
      <c r="O888" s="133">
        <f t="shared" si="165"/>
        <v>0.84299999999999997</v>
      </c>
      <c r="P888" s="134">
        <f t="shared" si="167"/>
        <v>28530.483481994353</v>
      </c>
      <c r="Q888" s="87">
        <v>0</v>
      </c>
      <c r="R888" s="133">
        <f t="shared" si="168"/>
        <v>0.13400000000000001</v>
      </c>
      <c r="S888" s="88">
        <f t="shared" si="169"/>
        <v>318.59039888227034</v>
      </c>
      <c r="T888" s="132">
        <f t="shared" si="170"/>
        <v>0.183</v>
      </c>
      <c r="U888" s="135">
        <f t="shared" si="171"/>
        <v>58.302042995455473</v>
      </c>
      <c r="V888" s="88">
        <f t="shared" si="172"/>
        <v>19.618419669700835</v>
      </c>
      <c r="W888" s="182">
        <f t="shared" si="173"/>
        <v>19.600000000000001</v>
      </c>
      <c r="X888" s="133">
        <f>'INFO Luz del Sur'!N836</f>
        <v>1</v>
      </c>
      <c r="Y888" s="135">
        <f t="shared" si="166"/>
        <v>19.600000000000001</v>
      </c>
    </row>
    <row r="889" spans="1:25" x14ac:dyDescent="0.25">
      <c r="A889" s="97">
        <f>'INFO Luz del Sur'!A837</f>
        <v>831</v>
      </c>
      <c r="B889" s="98" t="s">
        <v>20</v>
      </c>
      <c r="C889" s="131" t="str">
        <f>'INFO Luz del Sur'!K837</f>
        <v>Poste</v>
      </c>
      <c r="D889" s="120" t="str">
        <f>'INFO Luz del Sur'!L837</f>
        <v>Concreto</v>
      </c>
      <c r="E889" s="131">
        <f>'INFO Luz del Sur'!J837</f>
        <v>12</v>
      </c>
      <c r="F889" s="131" t="str">
        <f>'INFO Luz del Sur'!H837</f>
        <v>60 KV</v>
      </c>
      <c r="G889" s="148" t="str">
        <f t="shared" si="164"/>
        <v>MT/AT</v>
      </c>
      <c r="H889" s="120" t="str">
        <f>'INFO Luz del Sur'!D837</f>
        <v>ATE</v>
      </c>
      <c r="I889" s="120" t="str">
        <f>'INFO Luz del Sur'!C837</f>
        <v>Lima</v>
      </c>
      <c r="J889" s="120" t="str">
        <f>'INFO Luz del Sur'!B837</f>
        <v>Lima</v>
      </c>
      <c r="K889" s="120">
        <f>'INFO Luz del Sur'!E837</f>
        <v>0</v>
      </c>
      <c r="L889" s="132" t="str">
        <f>'INFO Luz del Sur'!M837</f>
        <v>TA060SIR0D1C1240R+3</v>
      </c>
      <c r="M889" s="120" t="str">
        <f>INDEX(RESUMEN!$D$17:$D$5475, MATCH(L889,RESUMEN!$C$17:$C$5475,0))</f>
        <v>Torre de anclaje, retención intermedia y terminal (15°) Tipo R2+3</v>
      </c>
      <c r="N889" s="95">
        <f>INDEX(RESUMEN!$G$17:$G$5475, MATCH(L889,RESUMEN!$C$17:$C$5475,0))</f>
        <v>15480.457667929655</v>
      </c>
      <c r="O889" s="133">
        <f t="shared" si="165"/>
        <v>0.84299999999999997</v>
      </c>
      <c r="P889" s="134">
        <f t="shared" si="167"/>
        <v>28530.483481994353</v>
      </c>
      <c r="Q889" s="87">
        <v>0</v>
      </c>
      <c r="R889" s="133">
        <f t="shared" si="168"/>
        <v>0.13400000000000001</v>
      </c>
      <c r="S889" s="88">
        <f t="shared" si="169"/>
        <v>318.59039888227034</v>
      </c>
      <c r="T889" s="132">
        <f t="shared" si="170"/>
        <v>0.183</v>
      </c>
      <c r="U889" s="135">
        <f t="shared" si="171"/>
        <v>58.302042995455473</v>
      </c>
      <c r="V889" s="88">
        <f t="shared" si="172"/>
        <v>19.618419669700835</v>
      </c>
      <c r="W889" s="182">
        <f t="shared" si="173"/>
        <v>19.600000000000001</v>
      </c>
      <c r="X889" s="133">
        <f>'INFO Luz del Sur'!N837</f>
        <v>1</v>
      </c>
      <c r="Y889" s="135">
        <f t="shared" si="166"/>
        <v>19.600000000000001</v>
      </c>
    </row>
    <row r="890" spans="1:25" x14ac:dyDescent="0.25">
      <c r="A890" s="97">
        <f>'INFO Luz del Sur'!A838</f>
        <v>832</v>
      </c>
      <c r="B890" s="98" t="s">
        <v>20</v>
      </c>
      <c r="C890" s="131" t="str">
        <f>'INFO Luz del Sur'!K838</f>
        <v>Poste</v>
      </c>
      <c r="D890" s="120" t="str">
        <f>'INFO Luz del Sur'!L838</f>
        <v>Concreto</v>
      </c>
      <c r="E890" s="131">
        <f>'INFO Luz del Sur'!J838</f>
        <v>12</v>
      </c>
      <c r="F890" s="131" t="str">
        <f>'INFO Luz del Sur'!H838</f>
        <v>60 KV</v>
      </c>
      <c r="G890" s="148" t="str">
        <f t="shared" si="164"/>
        <v>MT/AT</v>
      </c>
      <c r="H890" s="120" t="str">
        <f>'INFO Luz del Sur'!D838</f>
        <v>ATE</v>
      </c>
      <c r="I890" s="120" t="str">
        <f>'INFO Luz del Sur'!C838</f>
        <v>Lima</v>
      </c>
      <c r="J890" s="120" t="str">
        <f>'INFO Luz del Sur'!B838</f>
        <v>Lima</v>
      </c>
      <c r="K890" s="120">
        <f>'INFO Luz del Sur'!E838</f>
        <v>0</v>
      </c>
      <c r="L890" s="132" t="str">
        <f>'INFO Luz del Sur'!M838</f>
        <v>TA060SIR0D1C1240R+3</v>
      </c>
      <c r="M890" s="120" t="str">
        <f>INDEX(RESUMEN!$D$17:$D$5475, MATCH(L890,RESUMEN!$C$17:$C$5475,0))</f>
        <v>Torre de anclaje, retención intermedia y terminal (15°) Tipo R2+3</v>
      </c>
      <c r="N890" s="95">
        <f>INDEX(RESUMEN!$G$17:$G$5475, MATCH(L890,RESUMEN!$C$17:$C$5475,0))</f>
        <v>15480.457667929655</v>
      </c>
      <c r="O890" s="133">
        <f t="shared" si="165"/>
        <v>0.84299999999999997</v>
      </c>
      <c r="P890" s="134">
        <f t="shared" si="167"/>
        <v>28530.483481994353</v>
      </c>
      <c r="Q890" s="87">
        <v>0</v>
      </c>
      <c r="R890" s="133">
        <f t="shared" si="168"/>
        <v>0.13400000000000001</v>
      </c>
      <c r="S890" s="88">
        <f t="shared" si="169"/>
        <v>318.59039888227034</v>
      </c>
      <c r="T890" s="132">
        <f t="shared" si="170"/>
        <v>0.183</v>
      </c>
      <c r="U890" s="135">
        <f t="shared" si="171"/>
        <v>58.302042995455473</v>
      </c>
      <c r="V890" s="88">
        <f t="shared" si="172"/>
        <v>19.618419669700835</v>
      </c>
      <c r="W890" s="182">
        <f t="shared" si="173"/>
        <v>19.600000000000001</v>
      </c>
      <c r="X890" s="133">
        <f>'INFO Luz del Sur'!N838</f>
        <v>1</v>
      </c>
      <c r="Y890" s="135">
        <f t="shared" si="166"/>
        <v>19.600000000000001</v>
      </c>
    </row>
    <row r="891" spans="1:25" x14ac:dyDescent="0.25">
      <c r="A891" s="97">
        <f>'INFO Luz del Sur'!A839</f>
        <v>833</v>
      </c>
      <c r="B891" s="98" t="s">
        <v>20</v>
      </c>
      <c r="C891" s="131" t="str">
        <f>'INFO Luz del Sur'!K839</f>
        <v>Poste</v>
      </c>
      <c r="D891" s="120" t="str">
        <f>'INFO Luz del Sur'!L839</f>
        <v>Concreto</v>
      </c>
      <c r="E891" s="131">
        <f>'INFO Luz del Sur'!J839</f>
        <v>12</v>
      </c>
      <c r="F891" s="131" t="str">
        <f>'INFO Luz del Sur'!H839</f>
        <v>60 KV</v>
      </c>
      <c r="G891" s="148" t="str">
        <f t="shared" si="164"/>
        <v>MT/AT</v>
      </c>
      <c r="H891" s="120" t="str">
        <f>'INFO Luz del Sur'!D839</f>
        <v>ATE</v>
      </c>
      <c r="I891" s="120" t="str">
        <f>'INFO Luz del Sur'!C839</f>
        <v>Lima</v>
      </c>
      <c r="J891" s="120" t="str">
        <f>'INFO Luz del Sur'!B839</f>
        <v>Lima</v>
      </c>
      <c r="K891" s="120">
        <f>'INFO Luz del Sur'!E839</f>
        <v>0</v>
      </c>
      <c r="L891" s="132" t="str">
        <f>'INFO Luz del Sur'!M839</f>
        <v>TA060SIR0D1C1240R+3</v>
      </c>
      <c r="M891" s="120" t="str">
        <f>INDEX(RESUMEN!$D$17:$D$5475, MATCH(L891,RESUMEN!$C$17:$C$5475,0))</f>
        <v>Torre de anclaje, retención intermedia y terminal (15°) Tipo R2+3</v>
      </c>
      <c r="N891" s="95">
        <f>INDEX(RESUMEN!$G$17:$G$5475, MATCH(L891,RESUMEN!$C$17:$C$5475,0))</f>
        <v>15480.457667929655</v>
      </c>
      <c r="O891" s="133">
        <f t="shared" si="165"/>
        <v>0.84299999999999997</v>
      </c>
      <c r="P891" s="134">
        <f t="shared" si="167"/>
        <v>28530.483481994353</v>
      </c>
      <c r="Q891" s="87">
        <v>0</v>
      </c>
      <c r="R891" s="133">
        <f t="shared" si="168"/>
        <v>0.13400000000000001</v>
      </c>
      <c r="S891" s="88">
        <f t="shared" si="169"/>
        <v>318.59039888227034</v>
      </c>
      <c r="T891" s="132">
        <f t="shared" si="170"/>
        <v>0.183</v>
      </c>
      <c r="U891" s="135">
        <f t="shared" si="171"/>
        <v>58.302042995455473</v>
      </c>
      <c r="V891" s="88">
        <f t="shared" si="172"/>
        <v>19.618419669700835</v>
      </c>
      <c r="W891" s="182">
        <f t="shared" si="173"/>
        <v>19.600000000000001</v>
      </c>
      <c r="X891" s="133">
        <f>'INFO Luz del Sur'!N839</f>
        <v>1</v>
      </c>
      <c r="Y891" s="135">
        <f t="shared" si="166"/>
        <v>19.600000000000001</v>
      </c>
    </row>
    <row r="892" spans="1:25" x14ac:dyDescent="0.25">
      <c r="A892" s="97">
        <f>'INFO Luz del Sur'!A840</f>
        <v>834</v>
      </c>
      <c r="B892" s="98" t="s">
        <v>20</v>
      </c>
      <c r="C892" s="131" t="str">
        <f>'INFO Luz del Sur'!K840</f>
        <v>Poste</v>
      </c>
      <c r="D892" s="120" t="str">
        <f>'INFO Luz del Sur'!L840</f>
        <v>Concreto</v>
      </c>
      <c r="E892" s="131">
        <f>'INFO Luz del Sur'!J840</f>
        <v>12</v>
      </c>
      <c r="F892" s="131" t="str">
        <f>'INFO Luz del Sur'!H840</f>
        <v>60 KV</v>
      </c>
      <c r="G892" s="148" t="str">
        <f t="shared" ref="G892:G955" si="174">IF(F892="0.22 KV", "BT", "MT/AT")</f>
        <v>MT/AT</v>
      </c>
      <c r="H892" s="120" t="str">
        <f>'INFO Luz del Sur'!D840</f>
        <v>ATE</v>
      </c>
      <c r="I892" s="120" t="str">
        <f>'INFO Luz del Sur'!C840</f>
        <v>Lima</v>
      </c>
      <c r="J892" s="120" t="str">
        <f>'INFO Luz del Sur'!B840</f>
        <v>Lima</v>
      </c>
      <c r="K892" s="120">
        <f>'INFO Luz del Sur'!E840</f>
        <v>0</v>
      </c>
      <c r="L892" s="132" t="str">
        <f>'INFO Luz del Sur'!M840</f>
        <v>TA060SIR0D1C1240R+3</v>
      </c>
      <c r="M892" s="120" t="str">
        <f>INDEX(RESUMEN!$D$17:$D$5475, MATCH(L892,RESUMEN!$C$17:$C$5475,0))</f>
        <v>Torre de anclaje, retención intermedia y terminal (15°) Tipo R2+3</v>
      </c>
      <c r="N892" s="95">
        <f>INDEX(RESUMEN!$G$17:$G$5475, MATCH(L892,RESUMEN!$C$17:$C$5475,0))</f>
        <v>15480.457667929655</v>
      </c>
      <c r="O892" s="133">
        <f t="shared" ref="O892:O955" si="175">IF(G892="BT", $O$2, $O$3)</f>
        <v>0.84299999999999997</v>
      </c>
      <c r="P892" s="134">
        <f t="shared" si="167"/>
        <v>28530.483481994353</v>
      </c>
      <c r="Q892" s="87">
        <v>0</v>
      </c>
      <c r="R892" s="133">
        <f t="shared" si="168"/>
        <v>0.13400000000000001</v>
      </c>
      <c r="S892" s="88">
        <f t="shared" si="169"/>
        <v>318.59039888227034</v>
      </c>
      <c r="T892" s="132">
        <f t="shared" si="170"/>
        <v>0.183</v>
      </c>
      <c r="U892" s="135">
        <f t="shared" si="171"/>
        <v>58.302042995455473</v>
      </c>
      <c r="V892" s="88">
        <f t="shared" si="172"/>
        <v>19.618419669700835</v>
      </c>
      <c r="W892" s="182">
        <f t="shared" si="173"/>
        <v>19.600000000000001</v>
      </c>
      <c r="X892" s="133">
        <f>'INFO Luz del Sur'!N840</f>
        <v>1</v>
      </c>
      <c r="Y892" s="135">
        <f t="shared" ref="Y892:Y955" si="176">W892*X892</f>
        <v>19.600000000000001</v>
      </c>
    </row>
    <row r="893" spans="1:25" x14ac:dyDescent="0.25">
      <c r="A893" s="97">
        <f>'INFO Luz del Sur'!A841</f>
        <v>835</v>
      </c>
      <c r="B893" s="98" t="s">
        <v>20</v>
      </c>
      <c r="C893" s="131" t="str">
        <f>'INFO Luz del Sur'!K841</f>
        <v>Poste</v>
      </c>
      <c r="D893" s="120" t="str">
        <f>'INFO Luz del Sur'!L841</f>
        <v>Concreto</v>
      </c>
      <c r="E893" s="131">
        <f>'INFO Luz del Sur'!J841</f>
        <v>12</v>
      </c>
      <c r="F893" s="131" t="str">
        <f>'INFO Luz del Sur'!H841</f>
        <v>60 KV</v>
      </c>
      <c r="G893" s="148" t="str">
        <f t="shared" si="174"/>
        <v>MT/AT</v>
      </c>
      <c r="H893" s="120" t="str">
        <f>'INFO Luz del Sur'!D841</f>
        <v>ATE</v>
      </c>
      <c r="I893" s="120" t="str">
        <f>'INFO Luz del Sur'!C841</f>
        <v>Lima</v>
      </c>
      <c r="J893" s="120" t="str">
        <f>'INFO Luz del Sur'!B841</f>
        <v>Lima</v>
      </c>
      <c r="K893" s="120">
        <f>'INFO Luz del Sur'!E841</f>
        <v>0</v>
      </c>
      <c r="L893" s="132" t="str">
        <f>'INFO Luz del Sur'!M841</f>
        <v>TA060SIR0D1C1240R+3</v>
      </c>
      <c r="M893" s="120" t="str">
        <f>INDEX(RESUMEN!$D$17:$D$5475, MATCH(L893,RESUMEN!$C$17:$C$5475,0))</f>
        <v>Torre de anclaje, retención intermedia y terminal (15°) Tipo R2+3</v>
      </c>
      <c r="N893" s="95">
        <f>INDEX(RESUMEN!$G$17:$G$5475, MATCH(L893,RESUMEN!$C$17:$C$5475,0))</f>
        <v>15480.457667929655</v>
      </c>
      <c r="O893" s="133">
        <f t="shared" si="175"/>
        <v>0.84299999999999997</v>
      </c>
      <c r="P893" s="134">
        <f t="shared" si="167"/>
        <v>28530.483481994353</v>
      </c>
      <c r="Q893" s="87">
        <v>0</v>
      </c>
      <c r="R893" s="133">
        <f t="shared" si="168"/>
        <v>0.13400000000000001</v>
      </c>
      <c r="S893" s="88">
        <f t="shared" si="169"/>
        <v>318.59039888227034</v>
      </c>
      <c r="T893" s="132">
        <f t="shared" si="170"/>
        <v>0.183</v>
      </c>
      <c r="U893" s="135">
        <f t="shared" si="171"/>
        <v>58.302042995455473</v>
      </c>
      <c r="V893" s="88">
        <f t="shared" si="172"/>
        <v>19.618419669700835</v>
      </c>
      <c r="W893" s="182">
        <f t="shared" si="173"/>
        <v>19.600000000000001</v>
      </c>
      <c r="X893" s="133">
        <f>'INFO Luz del Sur'!N841</f>
        <v>1</v>
      </c>
      <c r="Y893" s="135">
        <f t="shared" si="176"/>
        <v>19.600000000000001</v>
      </c>
    </row>
    <row r="894" spans="1:25" x14ac:dyDescent="0.25">
      <c r="A894" s="97">
        <f>'INFO Luz del Sur'!A842</f>
        <v>836</v>
      </c>
      <c r="B894" s="98" t="s">
        <v>20</v>
      </c>
      <c r="C894" s="131" t="str">
        <f>'INFO Luz del Sur'!K842</f>
        <v>Poste</v>
      </c>
      <c r="D894" s="120" t="str">
        <f>'INFO Luz del Sur'!L842</f>
        <v>Concreto</v>
      </c>
      <c r="E894" s="131">
        <f>'INFO Luz del Sur'!J842</f>
        <v>12</v>
      </c>
      <c r="F894" s="131" t="str">
        <f>'INFO Luz del Sur'!H842</f>
        <v>60 KV</v>
      </c>
      <c r="G894" s="148" t="str">
        <f t="shared" si="174"/>
        <v>MT/AT</v>
      </c>
      <c r="H894" s="120" t="str">
        <f>'INFO Luz del Sur'!D842</f>
        <v>ATE</v>
      </c>
      <c r="I894" s="120" t="str">
        <f>'INFO Luz del Sur'!C842</f>
        <v>Lima</v>
      </c>
      <c r="J894" s="120" t="str">
        <f>'INFO Luz del Sur'!B842</f>
        <v>Lima</v>
      </c>
      <c r="K894" s="120">
        <f>'INFO Luz del Sur'!E842</f>
        <v>0</v>
      </c>
      <c r="L894" s="132" t="str">
        <f>'INFO Luz del Sur'!M842</f>
        <v>TA060SIR0D1C1240R+3</v>
      </c>
      <c r="M894" s="120" t="str">
        <f>INDEX(RESUMEN!$D$17:$D$5475, MATCH(L894,RESUMEN!$C$17:$C$5475,0))</f>
        <v>Torre de anclaje, retención intermedia y terminal (15°) Tipo R2+3</v>
      </c>
      <c r="N894" s="95">
        <f>INDEX(RESUMEN!$G$17:$G$5475, MATCH(L894,RESUMEN!$C$17:$C$5475,0))</f>
        <v>15480.457667929655</v>
      </c>
      <c r="O894" s="133">
        <f t="shared" si="175"/>
        <v>0.84299999999999997</v>
      </c>
      <c r="P894" s="134">
        <f t="shared" si="167"/>
        <v>28530.483481994353</v>
      </c>
      <c r="Q894" s="87">
        <v>0</v>
      </c>
      <c r="R894" s="133">
        <f t="shared" si="168"/>
        <v>0.13400000000000001</v>
      </c>
      <c r="S894" s="88">
        <f t="shared" si="169"/>
        <v>318.59039888227034</v>
      </c>
      <c r="T894" s="132">
        <f t="shared" si="170"/>
        <v>0.183</v>
      </c>
      <c r="U894" s="135">
        <f t="shared" si="171"/>
        <v>58.302042995455473</v>
      </c>
      <c r="V894" s="88">
        <f t="shared" si="172"/>
        <v>19.618419669700835</v>
      </c>
      <c r="W894" s="182">
        <f t="shared" si="173"/>
        <v>19.600000000000001</v>
      </c>
      <c r="X894" s="133">
        <f>'INFO Luz del Sur'!N842</f>
        <v>1</v>
      </c>
      <c r="Y894" s="135">
        <f t="shared" si="176"/>
        <v>19.600000000000001</v>
      </c>
    </row>
    <row r="895" spans="1:25" x14ac:dyDescent="0.25">
      <c r="A895" s="97">
        <f>'INFO Luz del Sur'!A843</f>
        <v>837</v>
      </c>
      <c r="B895" s="98" t="s">
        <v>20</v>
      </c>
      <c r="C895" s="131" t="str">
        <f>'INFO Luz del Sur'!K843</f>
        <v>Torre</v>
      </c>
      <c r="D895" s="120" t="str">
        <f>'INFO Luz del Sur'!L843</f>
        <v>Metálico</v>
      </c>
      <c r="E895" s="131">
        <f>'INFO Luz del Sur'!J843</f>
        <v>12</v>
      </c>
      <c r="F895" s="131" t="str">
        <f>'INFO Luz del Sur'!H843</f>
        <v>60 KV</v>
      </c>
      <c r="G895" s="148" t="str">
        <f t="shared" si="174"/>
        <v>MT/AT</v>
      </c>
      <c r="H895" s="120" t="str">
        <f>'INFO Luz del Sur'!D843</f>
        <v>ATE</v>
      </c>
      <c r="I895" s="120" t="str">
        <f>'INFO Luz del Sur'!C843</f>
        <v>Lima</v>
      </c>
      <c r="J895" s="120" t="str">
        <f>'INFO Luz del Sur'!B843</f>
        <v>Lima</v>
      </c>
      <c r="K895" s="120">
        <f>'INFO Luz del Sur'!E843</f>
        <v>0</v>
      </c>
      <c r="L895" s="132" t="str">
        <f>'INFO Luz del Sur'!M843</f>
        <v>TA060SIR0D1C1240R+3</v>
      </c>
      <c r="M895" s="120" t="str">
        <f>INDEX(RESUMEN!$D$17:$D$5475, MATCH(L895,RESUMEN!$C$17:$C$5475,0))</f>
        <v>Torre de anclaje, retención intermedia y terminal (15°) Tipo R2+3</v>
      </c>
      <c r="N895" s="95">
        <f>INDEX(RESUMEN!$G$17:$G$5475, MATCH(L895,RESUMEN!$C$17:$C$5475,0))</f>
        <v>15480.457667929655</v>
      </c>
      <c r="O895" s="133">
        <f t="shared" si="175"/>
        <v>0.84299999999999997</v>
      </c>
      <c r="P895" s="134">
        <f t="shared" si="167"/>
        <v>28530.483481994353</v>
      </c>
      <c r="Q895" s="87">
        <v>0</v>
      </c>
      <c r="R895" s="133">
        <f t="shared" si="168"/>
        <v>0.13400000000000001</v>
      </c>
      <c r="S895" s="88">
        <f t="shared" si="169"/>
        <v>318.59039888227034</v>
      </c>
      <c r="T895" s="132">
        <f t="shared" si="170"/>
        <v>0.183</v>
      </c>
      <c r="U895" s="135">
        <f t="shared" si="171"/>
        <v>58.302042995455473</v>
      </c>
      <c r="V895" s="88">
        <f t="shared" si="172"/>
        <v>19.618419669700835</v>
      </c>
      <c r="W895" s="182">
        <f t="shared" si="173"/>
        <v>19.600000000000001</v>
      </c>
      <c r="X895" s="133">
        <f>'INFO Luz del Sur'!N843</f>
        <v>1</v>
      </c>
      <c r="Y895" s="135">
        <f t="shared" si="176"/>
        <v>19.600000000000001</v>
      </c>
    </row>
    <row r="896" spans="1:25" x14ac:dyDescent="0.25">
      <c r="A896" s="97">
        <f>'INFO Luz del Sur'!A844</f>
        <v>838</v>
      </c>
      <c r="B896" s="98" t="s">
        <v>20</v>
      </c>
      <c r="C896" s="131" t="str">
        <f>'INFO Luz del Sur'!K844</f>
        <v>Torre</v>
      </c>
      <c r="D896" s="120" t="str">
        <f>'INFO Luz del Sur'!L844</f>
        <v>Metálico</v>
      </c>
      <c r="E896" s="131">
        <f>'INFO Luz del Sur'!J844</f>
        <v>12</v>
      </c>
      <c r="F896" s="131" t="str">
        <f>'INFO Luz del Sur'!H844</f>
        <v>60 KV</v>
      </c>
      <c r="G896" s="148" t="str">
        <f t="shared" si="174"/>
        <v>MT/AT</v>
      </c>
      <c r="H896" s="120" t="str">
        <f>'INFO Luz del Sur'!D844</f>
        <v>ATE</v>
      </c>
      <c r="I896" s="120" t="str">
        <f>'INFO Luz del Sur'!C844</f>
        <v>Lima</v>
      </c>
      <c r="J896" s="120" t="str">
        <f>'INFO Luz del Sur'!B844</f>
        <v>Lima</v>
      </c>
      <c r="K896" s="120">
        <f>'INFO Luz del Sur'!E844</f>
        <v>0</v>
      </c>
      <c r="L896" s="132" t="str">
        <f>'INFO Luz del Sur'!M844</f>
        <v>TA060SIR0D1C1240R+3</v>
      </c>
      <c r="M896" s="120" t="str">
        <f>INDEX(RESUMEN!$D$17:$D$5475, MATCH(L896,RESUMEN!$C$17:$C$5475,0))</f>
        <v>Torre de anclaje, retención intermedia y terminal (15°) Tipo R2+3</v>
      </c>
      <c r="N896" s="95">
        <f>INDEX(RESUMEN!$G$17:$G$5475, MATCH(L896,RESUMEN!$C$17:$C$5475,0))</f>
        <v>15480.457667929655</v>
      </c>
      <c r="O896" s="133">
        <f t="shared" si="175"/>
        <v>0.84299999999999997</v>
      </c>
      <c r="P896" s="134">
        <f t="shared" si="167"/>
        <v>28530.483481994353</v>
      </c>
      <c r="Q896" s="87">
        <v>0</v>
      </c>
      <c r="R896" s="133">
        <f t="shared" si="168"/>
        <v>0.13400000000000001</v>
      </c>
      <c r="S896" s="88">
        <f t="shared" si="169"/>
        <v>318.59039888227034</v>
      </c>
      <c r="T896" s="132">
        <f t="shared" si="170"/>
        <v>0.183</v>
      </c>
      <c r="U896" s="135">
        <f t="shared" si="171"/>
        <v>58.302042995455473</v>
      </c>
      <c r="V896" s="88">
        <f t="shared" si="172"/>
        <v>19.618419669700835</v>
      </c>
      <c r="W896" s="182">
        <f t="shared" si="173"/>
        <v>19.600000000000001</v>
      </c>
      <c r="X896" s="133">
        <f>'INFO Luz del Sur'!N844</f>
        <v>1</v>
      </c>
      <c r="Y896" s="135">
        <f t="shared" si="176"/>
        <v>19.600000000000001</v>
      </c>
    </row>
    <row r="897" spans="1:25" x14ac:dyDescent="0.25">
      <c r="A897" s="97">
        <f>'INFO Luz del Sur'!A845</f>
        <v>839</v>
      </c>
      <c r="B897" s="98" t="s">
        <v>20</v>
      </c>
      <c r="C897" s="131" t="str">
        <f>'INFO Luz del Sur'!K845</f>
        <v>Poste</v>
      </c>
      <c r="D897" s="120" t="str">
        <f>'INFO Luz del Sur'!L845</f>
        <v>Concreto</v>
      </c>
      <c r="E897" s="131">
        <f>'INFO Luz del Sur'!J845</f>
        <v>12</v>
      </c>
      <c r="F897" s="131" t="str">
        <f>'INFO Luz del Sur'!H845</f>
        <v>60 KV</v>
      </c>
      <c r="G897" s="148" t="str">
        <f t="shared" si="174"/>
        <v>MT/AT</v>
      </c>
      <c r="H897" s="120" t="str">
        <f>'INFO Luz del Sur'!D845</f>
        <v>ATE</v>
      </c>
      <c r="I897" s="120" t="str">
        <f>'INFO Luz del Sur'!C845</f>
        <v>Lima</v>
      </c>
      <c r="J897" s="120" t="str">
        <f>'INFO Luz del Sur'!B845</f>
        <v>Lima</v>
      </c>
      <c r="K897" s="120">
        <f>'INFO Luz del Sur'!E845</f>
        <v>0</v>
      </c>
      <c r="L897" s="132" t="str">
        <f>'INFO Luz del Sur'!M845</f>
        <v>TA060SIR0D1C1240R+3</v>
      </c>
      <c r="M897" s="120" t="str">
        <f>INDEX(RESUMEN!$D$17:$D$5475, MATCH(L897,RESUMEN!$C$17:$C$5475,0))</f>
        <v>Torre de anclaje, retención intermedia y terminal (15°) Tipo R2+3</v>
      </c>
      <c r="N897" s="95">
        <f>INDEX(RESUMEN!$G$17:$G$5475, MATCH(L897,RESUMEN!$C$17:$C$5475,0))</f>
        <v>15480.457667929655</v>
      </c>
      <c r="O897" s="133">
        <f t="shared" si="175"/>
        <v>0.84299999999999997</v>
      </c>
      <c r="P897" s="134">
        <f t="shared" si="167"/>
        <v>28530.483481994353</v>
      </c>
      <c r="Q897" s="87">
        <v>0</v>
      </c>
      <c r="R897" s="133">
        <f t="shared" si="168"/>
        <v>0.13400000000000001</v>
      </c>
      <c r="S897" s="88">
        <f t="shared" si="169"/>
        <v>318.59039888227034</v>
      </c>
      <c r="T897" s="132">
        <f t="shared" si="170"/>
        <v>0.183</v>
      </c>
      <c r="U897" s="135">
        <f t="shared" si="171"/>
        <v>58.302042995455473</v>
      </c>
      <c r="V897" s="88">
        <f t="shared" si="172"/>
        <v>19.618419669700835</v>
      </c>
      <c r="W897" s="182">
        <f t="shared" si="173"/>
        <v>19.600000000000001</v>
      </c>
      <c r="X897" s="133">
        <f>'INFO Luz del Sur'!N845</f>
        <v>1</v>
      </c>
      <c r="Y897" s="135">
        <f t="shared" si="176"/>
        <v>19.600000000000001</v>
      </c>
    </row>
    <row r="898" spans="1:25" x14ac:dyDescent="0.25">
      <c r="A898" s="97">
        <f>'INFO Luz del Sur'!A846</f>
        <v>840</v>
      </c>
      <c r="B898" s="98" t="s">
        <v>20</v>
      </c>
      <c r="C898" s="131" t="str">
        <f>'INFO Luz del Sur'!K846</f>
        <v>Torre</v>
      </c>
      <c r="D898" s="120" t="str">
        <f>'INFO Luz del Sur'!L846</f>
        <v>Metálico</v>
      </c>
      <c r="E898" s="131">
        <f>'INFO Luz del Sur'!J846</f>
        <v>12</v>
      </c>
      <c r="F898" s="131" t="str">
        <f>'INFO Luz del Sur'!H846</f>
        <v>60 KV</v>
      </c>
      <c r="G898" s="148" t="str">
        <f t="shared" si="174"/>
        <v>MT/AT</v>
      </c>
      <c r="H898" s="120" t="str">
        <f>'INFO Luz del Sur'!D846</f>
        <v>ATE</v>
      </c>
      <c r="I898" s="120" t="str">
        <f>'INFO Luz del Sur'!C846</f>
        <v>Lima</v>
      </c>
      <c r="J898" s="120" t="str">
        <f>'INFO Luz del Sur'!B846</f>
        <v>Lima</v>
      </c>
      <c r="K898" s="120">
        <f>'INFO Luz del Sur'!E846</f>
        <v>0</v>
      </c>
      <c r="L898" s="132" t="str">
        <f>'INFO Luz del Sur'!M846</f>
        <v>TA060SIR0D1C1240R+3</v>
      </c>
      <c r="M898" s="120" t="str">
        <f>INDEX(RESUMEN!$D$17:$D$5475, MATCH(L898,RESUMEN!$C$17:$C$5475,0))</f>
        <v>Torre de anclaje, retención intermedia y terminal (15°) Tipo R2+3</v>
      </c>
      <c r="N898" s="95">
        <f>INDEX(RESUMEN!$G$17:$G$5475, MATCH(L898,RESUMEN!$C$17:$C$5475,0))</f>
        <v>15480.457667929655</v>
      </c>
      <c r="O898" s="133">
        <f t="shared" si="175"/>
        <v>0.84299999999999997</v>
      </c>
      <c r="P898" s="134">
        <f t="shared" si="167"/>
        <v>28530.483481994353</v>
      </c>
      <c r="Q898" s="87">
        <v>0</v>
      </c>
      <c r="R898" s="133">
        <f t="shared" si="168"/>
        <v>0.13400000000000001</v>
      </c>
      <c r="S898" s="88">
        <f t="shared" si="169"/>
        <v>318.59039888227034</v>
      </c>
      <c r="T898" s="132">
        <f t="shared" si="170"/>
        <v>0.183</v>
      </c>
      <c r="U898" s="135">
        <f t="shared" si="171"/>
        <v>58.302042995455473</v>
      </c>
      <c r="V898" s="88">
        <f t="shared" si="172"/>
        <v>19.618419669700835</v>
      </c>
      <c r="W898" s="182">
        <f t="shared" si="173"/>
        <v>19.600000000000001</v>
      </c>
      <c r="X898" s="133">
        <f>'INFO Luz del Sur'!N846</f>
        <v>1</v>
      </c>
      <c r="Y898" s="135">
        <f t="shared" si="176"/>
        <v>19.600000000000001</v>
      </c>
    </row>
    <row r="899" spans="1:25" x14ac:dyDescent="0.25">
      <c r="A899" s="97">
        <f>'INFO Luz del Sur'!A847</f>
        <v>841</v>
      </c>
      <c r="B899" s="98" t="s">
        <v>20</v>
      </c>
      <c r="C899" s="131" t="str">
        <f>'INFO Luz del Sur'!K847</f>
        <v>Torre</v>
      </c>
      <c r="D899" s="120" t="str">
        <f>'INFO Luz del Sur'!L847</f>
        <v>Metálico</v>
      </c>
      <c r="E899" s="131">
        <f>'INFO Luz del Sur'!J847</f>
        <v>12</v>
      </c>
      <c r="F899" s="131" t="str">
        <f>'INFO Luz del Sur'!H847</f>
        <v>60 KV</v>
      </c>
      <c r="G899" s="148" t="str">
        <f t="shared" si="174"/>
        <v>MT/AT</v>
      </c>
      <c r="H899" s="120" t="str">
        <f>'INFO Luz del Sur'!D847</f>
        <v>SAN BORJA</v>
      </c>
      <c r="I899" s="120" t="str">
        <f>'INFO Luz del Sur'!C847</f>
        <v>Lima</v>
      </c>
      <c r="J899" s="120" t="str">
        <f>'INFO Luz del Sur'!B847</f>
        <v>Lima</v>
      </c>
      <c r="K899" s="120">
        <f>'INFO Luz del Sur'!E847</f>
        <v>0</v>
      </c>
      <c r="L899" s="132" t="str">
        <f>'INFO Luz del Sur'!M847</f>
        <v>TA060SIR0D1C1240R+3</v>
      </c>
      <c r="M899" s="120" t="str">
        <f>INDEX(RESUMEN!$D$17:$D$5475, MATCH(L899,RESUMEN!$C$17:$C$5475,0))</f>
        <v>Torre de anclaje, retención intermedia y terminal (15°) Tipo R2+3</v>
      </c>
      <c r="N899" s="95">
        <f>INDEX(RESUMEN!$G$17:$G$5475, MATCH(L899,RESUMEN!$C$17:$C$5475,0))</f>
        <v>15480.457667929655</v>
      </c>
      <c r="O899" s="133">
        <f t="shared" si="175"/>
        <v>0.84299999999999997</v>
      </c>
      <c r="P899" s="134">
        <f t="shared" si="167"/>
        <v>28530.483481994353</v>
      </c>
      <c r="Q899" s="87">
        <v>0</v>
      </c>
      <c r="R899" s="133">
        <f t="shared" si="168"/>
        <v>0.13400000000000001</v>
      </c>
      <c r="S899" s="88">
        <f t="shared" si="169"/>
        <v>318.59039888227034</v>
      </c>
      <c r="T899" s="132">
        <f t="shared" si="170"/>
        <v>0.183</v>
      </c>
      <c r="U899" s="135">
        <f t="shared" si="171"/>
        <v>58.302042995455473</v>
      </c>
      <c r="V899" s="88">
        <f t="shared" si="172"/>
        <v>19.618419669700835</v>
      </c>
      <c r="W899" s="182">
        <f t="shared" si="173"/>
        <v>19.600000000000001</v>
      </c>
      <c r="X899" s="133">
        <f>'INFO Luz del Sur'!N847</f>
        <v>1</v>
      </c>
      <c r="Y899" s="135">
        <f t="shared" si="176"/>
        <v>19.600000000000001</v>
      </c>
    </row>
    <row r="900" spans="1:25" x14ac:dyDescent="0.25">
      <c r="A900" s="97">
        <f>'INFO Luz del Sur'!A848</f>
        <v>842</v>
      </c>
      <c r="B900" s="98" t="s">
        <v>20</v>
      </c>
      <c r="C900" s="131" t="str">
        <f>'INFO Luz del Sur'!K848</f>
        <v>Torre</v>
      </c>
      <c r="D900" s="120" t="str">
        <f>'INFO Luz del Sur'!L848</f>
        <v>Metálico</v>
      </c>
      <c r="E900" s="131">
        <f>'INFO Luz del Sur'!J848</f>
        <v>12</v>
      </c>
      <c r="F900" s="131" t="str">
        <f>'INFO Luz del Sur'!H848</f>
        <v>60 KV</v>
      </c>
      <c r="G900" s="148" t="str">
        <f t="shared" si="174"/>
        <v>MT/AT</v>
      </c>
      <c r="H900" s="120" t="str">
        <f>'INFO Luz del Sur'!D848</f>
        <v>SAN BORJA</v>
      </c>
      <c r="I900" s="120" t="str">
        <f>'INFO Luz del Sur'!C848</f>
        <v>Lima</v>
      </c>
      <c r="J900" s="120" t="str">
        <f>'INFO Luz del Sur'!B848</f>
        <v>Lima</v>
      </c>
      <c r="K900" s="120">
        <f>'INFO Luz del Sur'!E848</f>
        <v>0</v>
      </c>
      <c r="L900" s="132" t="str">
        <f>'INFO Luz del Sur'!M848</f>
        <v>TA060SIR0D1C1240R+3</v>
      </c>
      <c r="M900" s="120" t="str">
        <f>INDEX(RESUMEN!$D$17:$D$5475, MATCH(L900,RESUMEN!$C$17:$C$5475,0))</f>
        <v>Torre de anclaje, retención intermedia y terminal (15°) Tipo R2+3</v>
      </c>
      <c r="N900" s="95">
        <f>INDEX(RESUMEN!$G$17:$G$5475, MATCH(L900,RESUMEN!$C$17:$C$5475,0))</f>
        <v>15480.457667929655</v>
      </c>
      <c r="O900" s="133">
        <f t="shared" si="175"/>
        <v>0.84299999999999997</v>
      </c>
      <c r="P900" s="134">
        <f t="shared" si="167"/>
        <v>28530.483481994353</v>
      </c>
      <c r="Q900" s="87">
        <v>0</v>
      </c>
      <c r="R900" s="133">
        <f t="shared" si="168"/>
        <v>0.13400000000000001</v>
      </c>
      <c r="S900" s="88">
        <f t="shared" si="169"/>
        <v>318.59039888227034</v>
      </c>
      <c r="T900" s="132">
        <f t="shared" si="170"/>
        <v>0.183</v>
      </c>
      <c r="U900" s="135">
        <f t="shared" si="171"/>
        <v>58.302042995455473</v>
      </c>
      <c r="V900" s="88">
        <f t="shared" si="172"/>
        <v>19.618419669700835</v>
      </c>
      <c r="W900" s="182">
        <f t="shared" si="173"/>
        <v>19.600000000000001</v>
      </c>
      <c r="X900" s="133">
        <f>'INFO Luz del Sur'!N848</f>
        <v>1</v>
      </c>
      <c r="Y900" s="135">
        <f t="shared" si="176"/>
        <v>19.600000000000001</v>
      </c>
    </row>
    <row r="901" spans="1:25" x14ac:dyDescent="0.25">
      <c r="A901" s="97">
        <f>'INFO Luz del Sur'!A849</f>
        <v>843</v>
      </c>
      <c r="B901" s="98" t="s">
        <v>20</v>
      </c>
      <c r="C901" s="131" t="str">
        <f>'INFO Luz del Sur'!K849</f>
        <v>Torre</v>
      </c>
      <c r="D901" s="120" t="str">
        <f>'INFO Luz del Sur'!L849</f>
        <v>Metálico</v>
      </c>
      <c r="E901" s="131">
        <f>'INFO Luz del Sur'!J849</f>
        <v>12</v>
      </c>
      <c r="F901" s="131" t="str">
        <f>'INFO Luz del Sur'!H849</f>
        <v>60 KV</v>
      </c>
      <c r="G901" s="148" t="str">
        <f t="shared" si="174"/>
        <v>MT/AT</v>
      </c>
      <c r="H901" s="120" t="str">
        <f>'INFO Luz del Sur'!D849</f>
        <v>SAN BORJA</v>
      </c>
      <c r="I901" s="120" t="str">
        <f>'INFO Luz del Sur'!C849</f>
        <v>Lima</v>
      </c>
      <c r="J901" s="120" t="str">
        <f>'INFO Luz del Sur'!B849</f>
        <v>Lima</v>
      </c>
      <c r="K901" s="120">
        <f>'INFO Luz del Sur'!E849</f>
        <v>0</v>
      </c>
      <c r="L901" s="132" t="str">
        <f>'INFO Luz del Sur'!M849</f>
        <v>TA060SIR0D1C1240R+3</v>
      </c>
      <c r="M901" s="120" t="str">
        <f>INDEX(RESUMEN!$D$17:$D$5475, MATCH(L901,RESUMEN!$C$17:$C$5475,0))</f>
        <v>Torre de anclaje, retención intermedia y terminal (15°) Tipo R2+3</v>
      </c>
      <c r="N901" s="95">
        <f>INDEX(RESUMEN!$G$17:$G$5475, MATCH(L901,RESUMEN!$C$17:$C$5475,0))</f>
        <v>15480.457667929655</v>
      </c>
      <c r="O901" s="133">
        <f t="shared" si="175"/>
        <v>0.84299999999999997</v>
      </c>
      <c r="P901" s="134">
        <f t="shared" si="167"/>
        <v>28530.483481994353</v>
      </c>
      <c r="Q901" s="87">
        <v>0</v>
      </c>
      <c r="R901" s="133">
        <f t="shared" si="168"/>
        <v>0.13400000000000001</v>
      </c>
      <c r="S901" s="88">
        <f t="shared" si="169"/>
        <v>318.59039888227034</v>
      </c>
      <c r="T901" s="132">
        <f t="shared" si="170"/>
        <v>0.183</v>
      </c>
      <c r="U901" s="135">
        <f t="shared" si="171"/>
        <v>58.302042995455473</v>
      </c>
      <c r="V901" s="88">
        <f t="shared" si="172"/>
        <v>19.618419669700835</v>
      </c>
      <c r="W901" s="182">
        <f t="shared" si="173"/>
        <v>19.600000000000001</v>
      </c>
      <c r="X901" s="133">
        <f>'INFO Luz del Sur'!N849</f>
        <v>1</v>
      </c>
      <c r="Y901" s="135">
        <f t="shared" si="176"/>
        <v>19.600000000000001</v>
      </c>
    </row>
    <row r="902" spans="1:25" x14ac:dyDescent="0.25">
      <c r="A902" s="97">
        <f>'INFO Luz del Sur'!A850</f>
        <v>844</v>
      </c>
      <c r="B902" s="98" t="s">
        <v>20</v>
      </c>
      <c r="C902" s="131" t="str">
        <f>'INFO Luz del Sur'!K850</f>
        <v>Poste</v>
      </c>
      <c r="D902" s="120" t="str">
        <f>'INFO Luz del Sur'!L850</f>
        <v>Concreto</v>
      </c>
      <c r="E902" s="131">
        <f>'INFO Luz del Sur'!J850</f>
        <v>12</v>
      </c>
      <c r="F902" s="131" t="str">
        <f>'INFO Luz del Sur'!H850</f>
        <v>60 KV</v>
      </c>
      <c r="G902" s="148" t="str">
        <f t="shared" si="174"/>
        <v>MT/AT</v>
      </c>
      <c r="H902" s="120" t="str">
        <f>'INFO Luz del Sur'!D850</f>
        <v>SAN BORJA</v>
      </c>
      <c r="I902" s="120" t="str">
        <f>'INFO Luz del Sur'!C850</f>
        <v>Lima</v>
      </c>
      <c r="J902" s="120" t="str">
        <f>'INFO Luz del Sur'!B850</f>
        <v>Lima</v>
      </c>
      <c r="K902" s="120">
        <f>'INFO Luz del Sur'!E850</f>
        <v>0</v>
      </c>
      <c r="L902" s="132" t="str">
        <f>'INFO Luz del Sur'!M850</f>
        <v>TA060SIR0D1C1240R+3</v>
      </c>
      <c r="M902" s="120" t="str">
        <f>INDEX(RESUMEN!$D$17:$D$5475, MATCH(L902,RESUMEN!$C$17:$C$5475,0))</f>
        <v>Torre de anclaje, retención intermedia y terminal (15°) Tipo R2+3</v>
      </c>
      <c r="N902" s="95">
        <f>INDEX(RESUMEN!$G$17:$G$5475, MATCH(L902,RESUMEN!$C$17:$C$5475,0))</f>
        <v>15480.457667929655</v>
      </c>
      <c r="O902" s="133">
        <f t="shared" si="175"/>
        <v>0.84299999999999997</v>
      </c>
      <c r="P902" s="134">
        <f t="shared" si="167"/>
        <v>28530.483481994353</v>
      </c>
      <c r="Q902" s="87">
        <v>0</v>
      </c>
      <c r="R902" s="133">
        <f t="shared" si="168"/>
        <v>0.13400000000000001</v>
      </c>
      <c r="S902" s="88">
        <f t="shared" si="169"/>
        <v>318.59039888227034</v>
      </c>
      <c r="T902" s="132">
        <f t="shared" si="170"/>
        <v>0.183</v>
      </c>
      <c r="U902" s="135">
        <f t="shared" si="171"/>
        <v>58.302042995455473</v>
      </c>
      <c r="V902" s="88">
        <f t="shared" si="172"/>
        <v>19.618419669700835</v>
      </c>
      <c r="W902" s="182">
        <f t="shared" si="173"/>
        <v>19.600000000000001</v>
      </c>
      <c r="X902" s="133">
        <f>'INFO Luz del Sur'!N850</f>
        <v>1</v>
      </c>
      <c r="Y902" s="135">
        <f t="shared" si="176"/>
        <v>19.600000000000001</v>
      </c>
    </row>
    <row r="903" spans="1:25" x14ac:dyDescent="0.25">
      <c r="A903" s="97">
        <f>'INFO Luz del Sur'!A851</f>
        <v>845</v>
      </c>
      <c r="B903" s="98" t="s">
        <v>20</v>
      </c>
      <c r="C903" s="131" t="str">
        <f>'INFO Luz del Sur'!K851</f>
        <v>Torre</v>
      </c>
      <c r="D903" s="120" t="str">
        <f>'INFO Luz del Sur'!L851</f>
        <v>Metálico</v>
      </c>
      <c r="E903" s="131">
        <f>'INFO Luz del Sur'!J851</f>
        <v>12</v>
      </c>
      <c r="F903" s="131" t="str">
        <f>'INFO Luz del Sur'!H851</f>
        <v>60 KV</v>
      </c>
      <c r="G903" s="148" t="str">
        <f t="shared" si="174"/>
        <v>MT/AT</v>
      </c>
      <c r="H903" s="120" t="str">
        <f>'INFO Luz del Sur'!D851</f>
        <v>SAN BORJA</v>
      </c>
      <c r="I903" s="120" t="str">
        <f>'INFO Luz del Sur'!C851</f>
        <v>Lima</v>
      </c>
      <c r="J903" s="120" t="str">
        <f>'INFO Luz del Sur'!B851</f>
        <v>Lima</v>
      </c>
      <c r="K903" s="120">
        <f>'INFO Luz del Sur'!E851</f>
        <v>0</v>
      </c>
      <c r="L903" s="132" t="str">
        <f>'INFO Luz del Sur'!M851</f>
        <v>TA060SIR0D1C1240R+3</v>
      </c>
      <c r="M903" s="120" t="str">
        <f>INDEX(RESUMEN!$D$17:$D$5475, MATCH(L903,RESUMEN!$C$17:$C$5475,0))</f>
        <v>Torre de anclaje, retención intermedia y terminal (15°) Tipo R2+3</v>
      </c>
      <c r="N903" s="95">
        <f>INDEX(RESUMEN!$G$17:$G$5475, MATCH(L903,RESUMEN!$C$17:$C$5475,0))</f>
        <v>15480.457667929655</v>
      </c>
      <c r="O903" s="133">
        <f t="shared" si="175"/>
        <v>0.84299999999999997</v>
      </c>
      <c r="P903" s="134">
        <f t="shared" si="167"/>
        <v>28530.483481994353</v>
      </c>
      <c r="Q903" s="87">
        <v>0</v>
      </c>
      <c r="R903" s="133">
        <f t="shared" si="168"/>
        <v>0.13400000000000001</v>
      </c>
      <c r="S903" s="88">
        <f t="shared" si="169"/>
        <v>318.59039888227034</v>
      </c>
      <c r="T903" s="132">
        <f t="shared" si="170"/>
        <v>0.183</v>
      </c>
      <c r="U903" s="135">
        <f t="shared" si="171"/>
        <v>58.302042995455473</v>
      </c>
      <c r="V903" s="88">
        <f t="shared" si="172"/>
        <v>19.618419669700835</v>
      </c>
      <c r="W903" s="182">
        <f t="shared" si="173"/>
        <v>19.600000000000001</v>
      </c>
      <c r="X903" s="133">
        <f>'INFO Luz del Sur'!N851</f>
        <v>1</v>
      </c>
      <c r="Y903" s="135">
        <f t="shared" si="176"/>
        <v>19.600000000000001</v>
      </c>
    </row>
    <row r="904" spans="1:25" x14ac:dyDescent="0.25">
      <c r="A904" s="97">
        <f>'INFO Luz del Sur'!A852</f>
        <v>846</v>
      </c>
      <c r="B904" s="98" t="s">
        <v>20</v>
      </c>
      <c r="C904" s="131" t="str">
        <f>'INFO Luz del Sur'!K852</f>
        <v>Poste</v>
      </c>
      <c r="D904" s="120" t="str">
        <f>'INFO Luz del Sur'!L852</f>
        <v>Concreto</v>
      </c>
      <c r="E904" s="131">
        <f>'INFO Luz del Sur'!J852</f>
        <v>12</v>
      </c>
      <c r="F904" s="131" t="str">
        <f>'INFO Luz del Sur'!H852</f>
        <v>60 KV</v>
      </c>
      <c r="G904" s="148" t="str">
        <f t="shared" si="174"/>
        <v>MT/AT</v>
      </c>
      <c r="H904" s="120" t="str">
        <f>'INFO Luz del Sur'!D852</f>
        <v>SAN BORJA</v>
      </c>
      <c r="I904" s="120" t="str">
        <f>'INFO Luz del Sur'!C852</f>
        <v>Lima</v>
      </c>
      <c r="J904" s="120" t="str">
        <f>'INFO Luz del Sur'!B852</f>
        <v>Lima</v>
      </c>
      <c r="K904" s="120">
        <f>'INFO Luz del Sur'!E852</f>
        <v>0</v>
      </c>
      <c r="L904" s="132" t="str">
        <f>'INFO Luz del Sur'!M852</f>
        <v>TA060SIR0D1C1240R+3</v>
      </c>
      <c r="M904" s="120" t="str">
        <f>INDEX(RESUMEN!$D$17:$D$5475, MATCH(L904,RESUMEN!$C$17:$C$5475,0))</f>
        <v>Torre de anclaje, retención intermedia y terminal (15°) Tipo R2+3</v>
      </c>
      <c r="N904" s="95">
        <f>INDEX(RESUMEN!$G$17:$G$5475, MATCH(L904,RESUMEN!$C$17:$C$5475,0))</f>
        <v>15480.457667929655</v>
      </c>
      <c r="O904" s="133">
        <f t="shared" si="175"/>
        <v>0.84299999999999997</v>
      </c>
      <c r="P904" s="134">
        <f t="shared" si="167"/>
        <v>28530.483481994353</v>
      </c>
      <c r="Q904" s="87">
        <v>0</v>
      </c>
      <c r="R904" s="133">
        <f t="shared" si="168"/>
        <v>0.13400000000000001</v>
      </c>
      <c r="S904" s="88">
        <f t="shared" si="169"/>
        <v>318.59039888227034</v>
      </c>
      <c r="T904" s="132">
        <f t="shared" si="170"/>
        <v>0.183</v>
      </c>
      <c r="U904" s="135">
        <f t="shared" si="171"/>
        <v>58.302042995455473</v>
      </c>
      <c r="V904" s="88">
        <f t="shared" si="172"/>
        <v>19.618419669700835</v>
      </c>
      <c r="W904" s="182">
        <f t="shared" si="173"/>
        <v>19.600000000000001</v>
      </c>
      <c r="X904" s="133">
        <f>'INFO Luz del Sur'!N852</f>
        <v>1</v>
      </c>
      <c r="Y904" s="135">
        <f t="shared" si="176"/>
        <v>19.600000000000001</v>
      </c>
    </row>
    <row r="905" spans="1:25" x14ac:dyDescent="0.25">
      <c r="A905" s="97">
        <f>'INFO Luz del Sur'!A853</f>
        <v>847</v>
      </c>
      <c r="B905" s="98" t="s">
        <v>20</v>
      </c>
      <c r="C905" s="131" t="str">
        <f>'INFO Luz del Sur'!K853</f>
        <v>Torre</v>
      </c>
      <c r="D905" s="120" t="str">
        <f>'INFO Luz del Sur'!L853</f>
        <v>Metálico</v>
      </c>
      <c r="E905" s="131">
        <f>'INFO Luz del Sur'!J853</f>
        <v>12</v>
      </c>
      <c r="F905" s="131" t="str">
        <f>'INFO Luz del Sur'!H853</f>
        <v>60 KV</v>
      </c>
      <c r="G905" s="148" t="str">
        <f t="shared" si="174"/>
        <v>MT/AT</v>
      </c>
      <c r="H905" s="120" t="str">
        <f>'INFO Luz del Sur'!D853</f>
        <v>SAN BORJA</v>
      </c>
      <c r="I905" s="120" t="str">
        <f>'INFO Luz del Sur'!C853</f>
        <v>Lima</v>
      </c>
      <c r="J905" s="120" t="str">
        <f>'INFO Luz del Sur'!B853</f>
        <v>Lima</v>
      </c>
      <c r="K905" s="120">
        <f>'INFO Luz del Sur'!E853</f>
        <v>0</v>
      </c>
      <c r="L905" s="132" t="str">
        <f>'INFO Luz del Sur'!M853</f>
        <v>TA060SIR0D1C1240R+3</v>
      </c>
      <c r="M905" s="120" t="str">
        <f>INDEX(RESUMEN!$D$17:$D$5475, MATCH(L905,RESUMEN!$C$17:$C$5475,0))</f>
        <v>Torre de anclaje, retención intermedia y terminal (15°) Tipo R2+3</v>
      </c>
      <c r="N905" s="95">
        <f>INDEX(RESUMEN!$G$17:$G$5475, MATCH(L905,RESUMEN!$C$17:$C$5475,0))</f>
        <v>15480.457667929655</v>
      </c>
      <c r="O905" s="133">
        <f t="shared" si="175"/>
        <v>0.84299999999999997</v>
      </c>
      <c r="P905" s="134">
        <f t="shared" si="167"/>
        <v>28530.483481994353</v>
      </c>
      <c r="Q905" s="87">
        <v>0</v>
      </c>
      <c r="R905" s="133">
        <f t="shared" si="168"/>
        <v>0.13400000000000001</v>
      </c>
      <c r="S905" s="88">
        <f t="shared" si="169"/>
        <v>318.59039888227034</v>
      </c>
      <c r="T905" s="132">
        <f t="shared" si="170"/>
        <v>0.183</v>
      </c>
      <c r="U905" s="135">
        <f t="shared" si="171"/>
        <v>58.302042995455473</v>
      </c>
      <c r="V905" s="88">
        <f t="shared" si="172"/>
        <v>19.618419669700835</v>
      </c>
      <c r="W905" s="182">
        <f t="shared" si="173"/>
        <v>19.600000000000001</v>
      </c>
      <c r="X905" s="133">
        <f>'INFO Luz del Sur'!N853</f>
        <v>1</v>
      </c>
      <c r="Y905" s="135">
        <f t="shared" si="176"/>
        <v>19.600000000000001</v>
      </c>
    </row>
    <row r="906" spans="1:25" x14ac:dyDescent="0.25">
      <c r="A906" s="97">
        <f>'INFO Luz del Sur'!A854</f>
        <v>848</v>
      </c>
      <c r="B906" s="98" t="s">
        <v>20</v>
      </c>
      <c r="C906" s="131" t="str">
        <f>'INFO Luz del Sur'!K854</f>
        <v>Poste</v>
      </c>
      <c r="D906" s="120" t="str">
        <f>'INFO Luz del Sur'!L854</f>
        <v>Concreto</v>
      </c>
      <c r="E906" s="131">
        <f>'INFO Luz del Sur'!J854</f>
        <v>12</v>
      </c>
      <c r="F906" s="131" t="str">
        <f>'INFO Luz del Sur'!H854</f>
        <v>60 KV</v>
      </c>
      <c r="G906" s="148" t="str">
        <f t="shared" si="174"/>
        <v>MT/AT</v>
      </c>
      <c r="H906" s="120" t="str">
        <f>'INFO Luz del Sur'!D854</f>
        <v>SAN BORJA</v>
      </c>
      <c r="I906" s="120" t="str">
        <f>'INFO Luz del Sur'!C854</f>
        <v>Lima</v>
      </c>
      <c r="J906" s="120" t="str">
        <f>'INFO Luz del Sur'!B854</f>
        <v>Lima</v>
      </c>
      <c r="K906" s="120">
        <f>'INFO Luz del Sur'!E854</f>
        <v>0</v>
      </c>
      <c r="L906" s="132" t="str">
        <f>'INFO Luz del Sur'!M854</f>
        <v>TA060SIR0D1C1240R+3</v>
      </c>
      <c r="M906" s="120" t="str">
        <f>INDEX(RESUMEN!$D$17:$D$5475, MATCH(L906,RESUMEN!$C$17:$C$5475,0))</f>
        <v>Torre de anclaje, retención intermedia y terminal (15°) Tipo R2+3</v>
      </c>
      <c r="N906" s="95">
        <f>INDEX(RESUMEN!$G$17:$G$5475, MATCH(L906,RESUMEN!$C$17:$C$5475,0))</f>
        <v>15480.457667929655</v>
      </c>
      <c r="O906" s="133">
        <f t="shared" si="175"/>
        <v>0.84299999999999997</v>
      </c>
      <c r="P906" s="134">
        <f t="shared" ref="P906:P969" si="177">N906*(O906+1)</f>
        <v>28530.483481994353</v>
      </c>
      <c r="Q906" s="87">
        <v>0</v>
      </c>
      <c r="R906" s="133">
        <f t="shared" si="168"/>
        <v>0.13400000000000001</v>
      </c>
      <c r="S906" s="88">
        <f t="shared" si="169"/>
        <v>318.59039888227034</v>
      </c>
      <c r="T906" s="132">
        <f t="shared" si="170"/>
        <v>0.183</v>
      </c>
      <c r="U906" s="135">
        <f t="shared" si="171"/>
        <v>58.302042995455473</v>
      </c>
      <c r="V906" s="88">
        <f t="shared" si="172"/>
        <v>19.618419669700835</v>
      </c>
      <c r="W906" s="182">
        <f t="shared" si="173"/>
        <v>19.600000000000001</v>
      </c>
      <c r="X906" s="133">
        <f>'INFO Luz del Sur'!N854</f>
        <v>1</v>
      </c>
      <c r="Y906" s="135">
        <f t="shared" si="176"/>
        <v>19.600000000000001</v>
      </c>
    </row>
    <row r="907" spans="1:25" x14ac:dyDescent="0.25">
      <c r="A907" s="97">
        <f>'INFO Luz del Sur'!A855</f>
        <v>849</v>
      </c>
      <c r="B907" s="98" t="s">
        <v>20</v>
      </c>
      <c r="C907" s="131" t="str">
        <f>'INFO Luz del Sur'!K855</f>
        <v>Torre</v>
      </c>
      <c r="D907" s="120" t="str">
        <f>'INFO Luz del Sur'!L855</f>
        <v>Metálico</v>
      </c>
      <c r="E907" s="131">
        <f>'INFO Luz del Sur'!J855</f>
        <v>12</v>
      </c>
      <c r="F907" s="131" t="str">
        <f>'INFO Luz del Sur'!H855</f>
        <v>60 KV</v>
      </c>
      <c r="G907" s="148" t="str">
        <f t="shared" si="174"/>
        <v>MT/AT</v>
      </c>
      <c r="H907" s="120" t="str">
        <f>'INFO Luz del Sur'!D855</f>
        <v>SAN BORJA</v>
      </c>
      <c r="I907" s="120" t="str">
        <f>'INFO Luz del Sur'!C855</f>
        <v>Lima</v>
      </c>
      <c r="J907" s="120" t="str">
        <f>'INFO Luz del Sur'!B855</f>
        <v>Lima</v>
      </c>
      <c r="K907" s="120">
        <f>'INFO Luz del Sur'!E855</f>
        <v>0</v>
      </c>
      <c r="L907" s="132" t="str">
        <f>'INFO Luz del Sur'!M855</f>
        <v>TA060SIR0D1C1240R+3</v>
      </c>
      <c r="M907" s="120" t="str">
        <f>INDEX(RESUMEN!$D$17:$D$5475, MATCH(L907,RESUMEN!$C$17:$C$5475,0))</f>
        <v>Torre de anclaje, retención intermedia y terminal (15°) Tipo R2+3</v>
      </c>
      <c r="N907" s="95">
        <f>INDEX(RESUMEN!$G$17:$G$5475, MATCH(L907,RESUMEN!$C$17:$C$5475,0))</f>
        <v>15480.457667929655</v>
      </c>
      <c r="O907" s="133">
        <f t="shared" si="175"/>
        <v>0.84299999999999997</v>
      </c>
      <c r="P907" s="134">
        <f t="shared" si="177"/>
        <v>28530.483481994353</v>
      </c>
      <c r="Q907" s="87">
        <v>0</v>
      </c>
      <c r="R907" s="133">
        <f t="shared" ref="R907:R970" si="178">IF(G907="BT", ($R$2), ($R$3))</f>
        <v>0.13400000000000001</v>
      </c>
      <c r="S907" s="88">
        <f t="shared" ref="S907:S970" si="179">(P907*R907)/12</f>
        <v>318.59039888227034</v>
      </c>
      <c r="T907" s="132">
        <f t="shared" ref="T907:T970" si="180">IF(G907="BT", ($T$2), ($T$3))</f>
        <v>0.183</v>
      </c>
      <c r="U907" s="135">
        <f t="shared" ref="U907:U970" si="181">S907*T907</f>
        <v>58.302042995455473</v>
      </c>
      <c r="V907" s="88">
        <f t="shared" ref="V907:V970" si="182">(U907*(1/3)*(1+$X$2))+Q907</f>
        <v>19.618419669700835</v>
      </c>
      <c r="W907" s="182">
        <f t="shared" ref="W907:W970" si="183">ROUND(V907,1)</f>
        <v>19.600000000000001</v>
      </c>
      <c r="X907" s="133">
        <f>'INFO Luz del Sur'!N855</f>
        <v>1</v>
      </c>
      <c r="Y907" s="135">
        <f t="shared" si="176"/>
        <v>19.600000000000001</v>
      </c>
    </row>
    <row r="908" spans="1:25" x14ac:dyDescent="0.25">
      <c r="A908" s="97">
        <f>'INFO Luz del Sur'!A856</f>
        <v>850</v>
      </c>
      <c r="B908" s="98" t="s">
        <v>20</v>
      </c>
      <c r="C908" s="131" t="str">
        <f>'INFO Luz del Sur'!K856</f>
        <v>Torre</v>
      </c>
      <c r="D908" s="120" t="str">
        <f>'INFO Luz del Sur'!L856</f>
        <v>Metálico</v>
      </c>
      <c r="E908" s="131">
        <f>'INFO Luz del Sur'!J856</f>
        <v>12</v>
      </c>
      <c r="F908" s="131" t="str">
        <f>'INFO Luz del Sur'!H856</f>
        <v>60 KV</v>
      </c>
      <c r="G908" s="148" t="str">
        <f t="shared" si="174"/>
        <v>MT/AT</v>
      </c>
      <c r="H908" s="120" t="str">
        <f>'INFO Luz del Sur'!D856</f>
        <v>SAN BORJA</v>
      </c>
      <c r="I908" s="120" t="str">
        <f>'INFO Luz del Sur'!C856</f>
        <v>Lima</v>
      </c>
      <c r="J908" s="120" t="str">
        <f>'INFO Luz del Sur'!B856</f>
        <v>Lima</v>
      </c>
      <c r="K908" s="120">
        <f>'INFO Luz del Sur'!E856</f>
        <v>0</v>
      </c>
      <c r="L908" s="132" t="str">
        <f>'INFO Luz del Sur'!M856</f>
        <v>TA060SIR0D1C1240R+3</v>
      </c>
      <c r="M908" s="120" t="str">
        <f>INDEX(RESUMEN!$D$17:$D$5475, MATCH(L908,RESUMEN!$C$17:$C$5475,0))</f>
        <v>Torre de anclaje, retención intermedia y terminal (15°) Tipo R2+3</v>
      </c>
      <c r="N908" s="95">
        <f>INDEX(RESUMEN!$G$17:$G$5475, MATCH(L908,RESUMEN!$C$17:$C$5475,0))</f>
        <v>15480.457667929655</v>
      </c>
      <c r="O908" s="133">
        <f>IF(G908="BT", $O$2, $O$3)</f>
        <v>0.84299999999999997</v>
      </c>
      <c r="P908" s="134">
        <f t="shared" si="177"/>
        <v>28530.483481994353</v>
      </c>
      <c r="Q908" s="87">
        <v>0</v>
      </c>
      <c r="R908" s="133">
        <f t="shared" si="178"/>
        <v>0.13400000000000001</v>
      </c>
      <c r="S908" s="88">
        <f t="shared" si="179"/>
        <v>318.59039888227034</v>
      </c>
      <c r="T908" s="132">
        <f t="shared" si="180"/>
        <v>0.183</v>
      </c>
      <c r="U908" s="135">
        <f t="shared" si="181"/>
        <v>58.302042995455473</v>
      </c>
      <c r="V908" s="88">
        <f t="shared" si="182"/>
        <v>19.618419669700835</v>
      </c>
      <c r="W908" s="182">
        <f t="shared" si="183"/>
        <v>19.600000000000001</v>
      </c>
      <c r="X908" s="133">
        <f>'INFO Luz del Sur'!N856</f>
        <v>1</v>
      </c>
      <c r="Y908" s="135">
        <f t="shared" si="176"/>
        <v>19.600000000000001</v>
      </c>
    </row>
    <row r="909" spans="1:25" x14ac:dyDescent="0.25">
      <c r="A909" s="97">
        <f>'INFO Luz del Sur'!A857</f>
        <v>851</v>
      </c>
      <c r="B909" s="98" t="s">
        <v>20</v>
      </c>
      <c r="C909" s="131" t="str">
        <f>'INFO Luz del Sur'!K857</f>
        <v>Torre</v>
      </c>
      <c r="D909" s="120" t="str">
        <f>'INFO Luz del Sur'!L857</f>
        <v>Metálico</v>
      </c>
      <c r="E909" s="131">
        <f>'INFO Luz del Sur'!J857</f>
        <v>12</v>
      </c>
      <c r="F909" s="131" t="str">
        <f>'INFO Luz del Sur'!H857</f>
        <v>60 KV</v>
      </c>
      <c r="G909" s="148" t="str">
        <f t="shared" si="174"/>
        <v>MT/AT</v>
      </c>
      <c r="H909" s="120" t="str">
        <f>'INFO Luz del Sur'!D857</f>
        <v>SAN BORJA</v>
      </c>
      <c r="I909" s="120" t="str">
        <f>'INFO Luz del Sur'!C857</f>
        <v>Lima</v>
      </c>
      <c r="J909" s="120" t="str">
        <f>'INFO Luz del Sur'!B857</f>
        <v>Lima</v>
      </c>
      <c r="K909" s="120">
        <f>'INFO Luz del Sur'!E857</f>
        <v>0</v>
      </c>
      <c r="L909" s="132" t="str">
        <f>'INFO Luz del Sur'!M857</f>
        <v>TA060SIR0D1C1240R+3</v>
      </c>
      <c r="M909" s="120" t="str">
        <f>INDEX(RESUMEN!$D$17:$D$5475, MATCH(L909,RESUMEN!$C$17:$C$5475,0))</f>
        <v>Torre de anclaje, retención intermedia y terminal (15°) Tipo R2+3</v>
      </c>
      <c r="N909" s="95">
        <f>INDEX(RESUMEN!$G$17:$G$5475, MATCH(L909,RESUMEN!$C$17:$C$5475,0))</f>
        <v>15480.457667929655</v>
      </c>
      <c r="O909" s="133">
        <f t="shared" si="175"/>
        <v>0.84299999999999997</v>
      </c>
      <c r="P909" s="134">
        <f t="shared" si="177"/>
        <v>28530.483481994353</v>
      </c>
      <c r="Q909" s="87">
        <v>0</v>
      </c>
      <c r="R909" s="133">
        <f t="shared" si="178"/>
        <v>0.13400000000000001</v>
      </c>
      <c r="S909" s="88">
        <f t="shared" si="179"/>
        <v>318.59039888227034</v>
      </c>
      <c r="T909" s="132">
        <f t="shared" si="180"/>
        <v>0.183</v>
      </c>
      <c r="U909" s="135">
        <f t="shared" si="181"/>
        <v>58.302042995455473</v>
      </c>
      <c r="V909" s="88">
        <f t="shared" si="182"/>
        <v>19.618419669700835</v>
      </c>
      <c r="W909" s="182">
        <f t="shared" si="183"/>
        <v>19.600000000000001</v>
      </c>
      <c r="X909" s="133">
        <f>'INFO Luz del Sur'!N857</f>
        <v>1</v>
      </c>
      <c r="Y909" s="135">
        <f t="shared" si="176"/>
        <v>19.600000000000001</v>
      </c>
    </row>
    <row r="910" spans="1:25" x14ac:dyDescent="0.25">
      <c r="A910" s="97">
        <f>'INFO Luz del Sur'!A858</f>
        <v>852</v>
      </c>
      <c r="B910" s="98" t="s">
        <v>20</v>
      </c>
      <c r="C910" s="131" t="str">
        <f>'INFO Luz del Sur'!K858</f>
        <v>Torre</v>
      </c>
      <c r="D910" s="120" t="str">
        <f>'INFO Luz del Sur'!L858</f>
        <v>Metálico</v>
      </c>
      <c r="E910" s="131">
        <f>'INFO Luz del Sur'!J858</f>
        <v>12</v>
      </c>
      <c r="F910" s="131" t="str">
        <f>'INFO Luz del Sur'!H858</f>
        <v>60 KV</v>
      </c>
      <c r="G910" s="148" t="str">
        <f t="shared" si="174"/>
        <v>MT/AT</v>
      </c>
      <c r="H910" s="120" t="str">
        <f>'INFO Luz del Sur'!D858</f>
        <v>SAN BORJA</v>
      </c>
      <c r="I910" s="120" t="str">
        <f>'INFO Luz del Sur'!C858</f>
        <v>Lima</v>
      </c>
      <c r="J910" s="120" t="str">
        <f>'INFO Luz del Sur'!B858</f>
        <v>Lima</v>
      </c>
      <c r="K910" s="120">
        <f>'INFO Luz del Sur'!E858</f>
        <v>0</v>
      </c>
      <c r="L910" s="132" t="str">
        <f>'INFO Luz del Sur'!M858</f>
        <v>TA060SIR0D1C1240R+3</v>
      </c>
      <c r="M910" s="120" t="str">
        <f>INDEX(RESUMEN!$D$17:$D$5475, MATCH(L910,RESUMEN!$C$17:$C$5475,0))</f>
        <v>Torre de anclaje, retención intermedia y terminal (15°) Tipo R2+3</v>
      </c>
      <c r="N910" s="95">
        <f>INDEX(RESUMEN!$G$17:$G$5475, MATCH(L910,RESUMEN!$C$17:$C$5475,0))</f>
        <v>15480.457667929655</v>
      </c>
      <c r="O910" s="133">
        <f t="shared" si="175"/>
        <v>0.84299999999999997</v>
      </c>
      <c r="P910" s="134">
        <f t="shared" si="177"/>
        <v>28530.483481994353</v>
      </c>
      <c r="Q910" s="87">
        <v>0</v>
      </c>
      <c r="R910" s="133">
        <f t="shared" si="178"/>
        <v>0.13400000000000001</v>
      </c>
      <c r="S910" s="88">
        <f t="shared" si="179"/>
        <v>318.59039888227034</v>
      </c>
      <c r="T910" s="132">
        <f t="shared" si="180"/>
        <v>0.183</v>
      </c>
      <c r="U910" s="135">
        <f t="shared" si="181"/>
        <v>58.302042995455473</v>
      </c>
      <c r="V910" s="88">
        <f t="shared" si="182"/>
        <v>19.618419669700835</v>
      </c>
      <c r="W910" s="182">
        <f t="shared" si="183"/>
        <v>19.600000000000001</v>
      </c>
      <c r="X910" s="133">
        <f>'INFO Luz del Sur'!N858</f>
        <v>1</v>
      </c>
      <c r="Y910" s="135">
        <f t="shared" si="176"/>
        <v>19.600000000000001</v>
      </c>
    </row>
    <row r="911" spans="1:25" x14ac:dyDescent="0.25">
      <c r="A911" s="97">
        <f>'INFO Luz del Sur'!A859</f>
        <v>853</v>
      </c>
      <c r="B911" s="98" t="s">
        <v>20</v>
      </c>
      <c r="C911" s="131" t="str">
        <f>'INFO Luz del Sur'!K859</f>
        <v>Torre</v>
      </c>
      <c r="D911" s="120" t="str">
        <f>'INFO Luz del Sur'!L859</f>
        <v>Metálico</v>
      </c>
      <c r="E911" s="131">
        <f>'INFO Luz del Sur'!J859</f>
        <v>12</v>
      </c>
      <c r="F911" s="131" t="str">
        <f>'INFO Luz del Sur'!H859</f>
        <v>60 KV</v>
      </c>
      <c r="G911" s="148" t="str">
        <f t="shared" si="174"/>
        <v>MT/AT</v>
      </c>
      <c r="H911" s="120" t="str">
        <f>'INFO Luz del Sur'!D859</f>
        <v>SAN BORJA</v>
      </c>
      <c r="I911" s="120" t="str">
        <f>'INFO Luz del Sur'!C859</f>
        <v>Lima</v>
      </c>
      <c r="J911" s="120" t="str">
        <f>'INFO Luz del Sur'!B859</f>
        <v>Lima</v>
      </c>
      <c r="K911" s="120">
        <f>'INFO Luz del Sur'!E859</f>
        <v>0</v>
      </c>
      <c r="L911" s="132" t="str">
        <f>'INFO Luz del Sur'!M859</f>
        <v>TA060SIR0D1C1240R+3</v>
      </c>
      <c r="M911" s="120" t="str">
        <f>INDEX(RESUMEN!$D$17:$D$5475, MATCH(L911,RESUMEN!$C$17:$C$5475,0))</f>
        <v>Torre de anclaje, retención intermedia y terminal (15°) Tipo R2+3</v>
      </c>
      <c r="N911" s="95">
        <f>INDEX(RESUMEN!$G$17:$G$5475, MATCH(L911,RESUMEN!$C$17:$C$5475,0))</f>
        <v>15480.457667929655</v>
      </c>
      <c r="O911" s="133">
        <f t="shared" si="175"/>
        <v>0.84299999999999997</v>
      </c>
      <c r="P911" s="134">
        <f t="shared" si="177"/>
        <v>28530.483481994353</v>
      </c>
      <c r="Q911" s="87">
        <v>0</v>
      </c>
      <c r="R911" s="133">
        <f t="shared" si="178"/>
        <v>0.13400000000000001</v>
      </c>
      <c r="S911" s="88">
        <f t="shared" si="179"/>
        <v>318.59039888227034</v>
      </c>
      <c r="T911" s="132">
        <f t="shared" si="180"/>
        <v>0.183</v>
      </c>
      <c r="U911" s="135">
        <f t="shared" si="181"/>
        <v>58.302042995455473</v>
      </c>
      <c r="V911" s="88">
        <f t="shared" si="182"/>
        <v>19.618419669700835</v>
      </c>
      <c r="W911" s="182">
        <f t="shared" si="183"/>
        <v>19.600000000000001</v>
      </c>
      <c r="X911" s="133">
        <f>'INFO Luz del Sur'!N859</f>
        <v>1</v>
      </c>
      <c r="Y911" s="135">
        <f t="shared" si="176"/>
        <v>19.600000000000001</v>
      </c>
    </row>
    <row r="912" spans="1:25" x14ac:dyDescent="0.25">
      <c r="A912" s="97">
        <f>'INFO Luz del Sur'!A860</f>
        <v>854</v>
      </c>
      <c r="B912" s="98" t="s">
        <v>20</v>
      </c>
      <c r="C912" s="131" t="str">
        <f>'INFO Luz del Sur'!K860</f>
        <v>Torre</v>
      </c>
      <c r="D912" s="120" t="str">
        <f>'INFO Luz del Sur'!L860</f>
        <v>Metálico</v>
      </c>
      <c r="E912" s="131">
        <f>'INFO Luz del Sur'!J860</f>
        <v>12</v>
      </c>
      <c r="F912" s="131" t="str">
        <f>'INFO Luz del Sur'!H860</f>
        <v>60 KV</v>
      </c>
      <c r="G912" s="148" t="str">
        <f t="shared" si="174"/>
        <v>MT/AT</v>
      </c>
      <c r="H912" s="120" t="str">
        <f>'INFO Luz del Sur'!D860</f>
        <v>SAN BORJA</v>
      </c>
      <c r="I912" s="120" t="str">
        <f>'INFO Luz del Sur'!C860</f>
        <v>Lima</v>
      </c>
      <c r="J912" s="120" t="str">
        <f>'INFO Luz del Sur'!B860</f>
        <v>Lima</v>
      </c>
      <c r="K912" s="120">
        <f>'INFO Luz del Sur'!E860</f>
        <v>0</v>
      </c>
      <c r="L912" s="132" t="str">
        <f>'INFO Luz del Sur'!M860</f>
        <v>TA060SIR0D1C1240R+3</v>
      </c>
      <c r="M912" s="120" t="str">
        <f>INDEX(RESUMEN!$D$17:$D$5475, MATCH(L912,RESUMEN!$C$17:$C$5475,0))</f>
        <v>Torre de anclaje, retención intermedia y terminal (15°) Tipo R2+3</v>
      </c>
      <c r="N912" s="95">
        <f>INDEX(RESUMEN!$G$17:$G$5475, MATCH(L912,RESUMEN!$C$17:$C$5475,0))</f>
        <v>15480.457667929655</v>
      </c>
      <c r="O912" s="133">
        <f t="shared" si="175"/>
        <v>0.84299999999999997</v>
      </c>
      <c r="P912" s="134">
        <f t="shared" si="177"/>
        <v>28530.483481994353</v>
      </c>
      <c r="Q912" s="87">
        <v>0</v>
      </c>
      <c r="R912" s="133">
        <f t="shared" si="178"/>
        <v>0.13400000000000001</v>
      </c>
      <c r="S912" s="88">
        <f t="shared" si="179"/>
        <v>318.59039888227034</v>
      </c>
      <c r="T912" s="132">
        <f t="shared" si="180"/>
        <v>0.183</v>
      </c>
      <c r="U912" s="135">
        <f t="shared" si="181"/>
        <v>58.302042995455473</v>
      </c>
      <c r="V912" s="88">
        <f t="shared" si="182"/>
        <v>19.618419669700835</v>
      </c>
      <c r="W912" s="182">
        <f t="shared" si="183"/>
        <v>19.600000000000001</v>
      </c>
      <c r="X912" s="133">
        <f>'INFO Luz del Sur'!N860</f>
        <v>1</v>
      </c>
      <c r="Y912" s="135">
        <f t="shared" si="176"/>
        <v>19.600000000000001</v>
      </c>
    </row>
    <row r="913" spans="1:25" x14ac:dyDescent="0.25">
      <c r="A913" s="97">
        <f>'INFO Luz del Sur'!A861</f>
        <v>855</v>
      </c>
      <c r="B913" s="98" t="s">
        <v>20</v>
      </c>
      <c r="C913" s="131" t="str">
        <f>'INFO Luz del Sur'!K861</f>
        <v>Torre</v>
      </c>
      <c r="D913" s="120" t="str">
        <f>'INFO Luz del Sur'!L861</f>
        <v>Metálico</v>
      </c>
      <c r="E913" s="131">
        <f>'INFO Luz del Sur'!J861</f>
        <v>12</v>
      </c>
      <c r="F913" s="131" t="str">
        <f>'INFO Luz del Sur'!H861</f>
        <v>60 KV</v>
      </c>
      <c r="G913" s="148" t="str">
        <f t="shared" si="174"/>
        <v>MT/AT</v>
      </c>
      <c r="H913" s="120" t="str">
        <f>'INFO Luz del Sur'!D861</f>
        <v>SAN BORJA</v>
      </c>
      <c r="I913" s="120" t="str">
        <f>'INFO Luz del Sur'!C861</f>
        <v>Lima</v>
      </c>
      <c r="J913" s="120" t="str">
        <f>'INFO Luz del Sur'!B861</f>
        <v>Lima</v>
      </c>
      <c r="K913" s="120">
        <f>'INFO Luz del Sur'!E861</f>
        <v>0</v>
      </c>
      <c r="L913" s="132" t="str">
        <f>'INFO Luz del Sur'!M861</f>
        <v>TA060SIR0D1C1240R+3</v>
      </c>
      <c r="M913" s="120" t="str">
        <f>INDEX(RESUMEN!$D$17:$D$5475, MATCH(L913,RESUMEN!$C$17:$C$5475,0))</f>
        <v>Torre de anclaje, retención intermedia y terminal (15°) Tipo R2+3</v>
      </c>
      <c r="N913" s="95">
        <f>INDEX(RESUMEN!$G$17:$G$5475, MATCH(L913,RESUMEN!$C$17:$C$5475,0))</f>
        <v>15480.457667929655</v>
      </c>
      <c r="O913" s="133">
        <f t="shared" si="175"/>
        <v>0.84299999999999997</v>
      </c>
      <c r="P913" s="134">
        <f t="shared" si="177"/>
        <v>28530.483481994353</v>
      </c>
      <c r="Q913" s="87">
        <v>0</v>
      </c>
      <c r="R913" s="133">
        <f t="shared" si="178"/>
        <v>0.13400000000000001</v>
      </c>
      <c r="S913" s="88">
        <f t="shared" si="179"/>
        <v>318.59039888227034</v>
      </c>
      <c r="T913" s="132">
        <f t="shared" si="180"/>
        <v>0.183</v>
      </c>
      <c r="U913" s="135">
        <f t="shared" si="181"/>
        <v>58.302042995455473</v>
      </c>
      <c r="V913" s="88">
        <f t="shared" si="182"/>
        <v>19.618419669700835</v>
      </c>
      <c r="W913" s="182">
        <f t="shared" si="183"/>
        <v>19.600000000000001</v>
      </c>
      <c r="X913" s="133">
        <f>'INFO Luz del Sur'!N861</f>
        <v>1</v>
      </c>
      <c r="Y913" s="135">
        <f t="shared" si="176"/>
        <v>19.600000000000001</v>
      </c>
    </row>
    <row r="914" spans="1:25" x14ac:dyDescent="0.25">
      <c r="A914" s="97">
        <f>'INFO Luz del Sur'!A862</f>
        <v>856</v>
      </c>
      <c r="B914" s="98" t="s">
        <v>20</v>
      </c>
      <c r="C914" s="131" t="str">
        <f>'INFO Luz del Sur'!K862</f>
        <v>Torre</v>
      </c>
      <c r="D914" s="120" t="str">
        <f>'INFO Luz del Sur'!L862</f>
        <v>Metálico</v>
      </c>
      <c r="E914" s="131">
        <f>'INFO Luz del Sur'!J862</f>
        <v>12</v>
      </c>
      <c r="F914" s="131" t="str">
        <f>'INFO Luz del Sur'!H862</f>
        <v>60 KV</v>
      </c>
      <c r="G914" s="148" t="str">
        <f t="shared" si="174"/>
        <v>MT/AT</v>
      </c>
      <c r="H914" s="120" t="str">
        <f>'INFO Luz del Sur'!D862</f>
        <v>SAN BORJA</v>
      </c>
      <c r="I914" s="120" t="str">
        <f>'INFO Luz del Sur'!C862</f>
        <v>Lima</v>
      </c>
      <c r="J914" s="120" t="str">
        <f>'INFO Luz del Sur'!B862</f>
        <v>Lima</v>
      </c>
      <c r="K914" s="120">
        <f>'INFO Luz del Sur'!E862</f>
        <v>0</v>
      </c>
      <c r="L914" s="132" t="str">
        <f>'INFO Luz del Sur'!M862</f>
        <v>TA060SIR0D1C1240R+3</v>
      </c>
      <c r="M914" s="120" t="str">
        <f>INDEX(RESUMEN!$D$17:$D$5475, MATCH(L914,RESUMEN!$C$17:$C$5475,0))</f>
        <v>Torre de anclaje, retención intermedia y terminal (15°) Tipo R2+3</v>
      </c>
      <c r="N914" s="95">
        <f>INDEX(RESUMEN!$G$17:$G$5475, MATCH(L914,RESUMEN!$C$17:$C$5475,0))</f>
        <v>15480.457667929655</v>
      </c>
      <c r="O914" s="133">
        <f t="shared" si="175"/>
        <v>0.84299999999999997</v>
      </c>
      <c r="P914" s="134">
        <f t="shared" si="177"/>
        <v>28530.483481994353</v>
      </c>
      <c r="Q914" s="87">
        <v>0</v>
      </c>
      <c r="R914" s="133">
        <f t="shared" si="178"/>
        <v>0.13400000000000001</v>
      </c>
      <c r="S914" s="88">
        <f t="shared" si="179"/>
        <v>318.59039888227034</v>
      </c>
      <c r="T914" s="132">
        <f t="shared" si="180"/>
        <v>0.183</v>
      </c>
      <c r="U914" s="135">
        <f t="shared" si="181"/>
        <v>58.302042995455473</v>
      </c>
      <c r="V914" s="88">
        <f t="shared" si="182"/>
        <v>19.618419669700835</v>
      </c>
      <c r="W914" s="182">
        <f t="shared" si="183"/>
        <v>19.600000000000001</v>
      </c>
      <c r="X914" s="133">
        <f>'INFO Luz del Sur'!N862</f>
        <v>1</v>
      </c>
      <c r="Y914" s="135">
        <f t="shared" si="176"/>
        <v>19.600000000000001</v>
      </c>
    </row>
    <row r="915" spans="1:25" x14ac:dyDescent="0.25">
      <c r="A915" s="97">
        <f>'INFO Luz del Sur'!A863</f>
        <v>857</v>
      </c>
      <c r="B915" s="98" t="s">
        <v>8151</v>
      </c>
      <c r="C915" s="131" t="str">
        <f>'INFO Luz del Sur'!K863</f>
        <v>Poste</v>
      </c>
      <c r="D915" s="120" t="str">
        <f>'INFO Luz del Sur'!L863</f>
        <v>Concreto</v>
      </c>
      <c r="E915" s="131">
        <f>'INFO Luz del Sur'!J863</f>
        <v>15</v>
      </c>
      <c r="F915" s="131" t="str">
        <f>'INFO Luz del Sur'!H863</f>
        <v>10 KV</v>
      </c>
      <c r="G915" s="148" t="str">
        <f t="shared" si="174"/>
        <v>MT/AT</v>
      </c>
      <c r="H915" s="120" t="str">
        <f>'INFO Luz del Sur'!D863</f>
        <v>Lurin</v>
      </c>
      <c r="I915" s="120" t="str">
        <f>'INFO Luz del Sur'!C863</f>
        <v>Lima</v>
      </c>
      <c r="J915" s="120" t="str">
        <f>'INFO Luz del Sur'!B863</f>
        <v>Lima</v>
      </c>
      <c r="K915" s="120">
        <f>'INFO Luz del Sur'!E863</f>
        <v>0</v>
      </c>
      <c r="L915" s="132" t="str">
        <f>'INFO Luz del Sur'!M863</f>
        <v>PPC24</v>
      </c>
      <c r="M915" s="120" t="str">
        <f>INDEX(RESUMEN!$D$17:$D$5475, MATCH(L915,RESUMEN!$C$17:$C$5475,0))</f>
        <v>POSTE DE CONCRETO ARMADO DE 15/400/150/375</v>
      </c>
      <c r="N915" s="95">
        <f>INDEX(RESUMEN!$G$17:$G$5475, MATCH(L915,RESUMEN!$C$17:$C$5475,0))</f>
        <v>476.76</v>
      </c>
      <c r="O915" s="133">
        <f t="shared" si="175"/>
        <v>0.84299999999999997</v>
      </c>
      <c r="P915" s="134">
        <f t="shared" si="177"/>
        <v>878.66867999999999</v>
      </c>
      <c r="Q915" s="87">
        <v>0</v>
      </c>
      <c r="R915" s="133">
        <f t="shared" si="178"/>
        <v>0.13400000000000001</v>
      </c>
      <c r="S915" s="88">
        <f t="shared" si="179"/>
        <v>9.8118002600000001</v>
      </c>
      <c r="T915" s="132">
        <f t="shared" si="180"/>
        <v>0.183</v>
      </c>
      <c r="U915" s="135">
        <f t="shared" si="181"/>
        <v>1.7955594475800001</v>
      </c>
      <c r="V915" s="88">
        <f t="shared" si="182"/>
        <v>0.60419904645994038</v>
      </c>
      <c r="W915" s="182">
        <f t="shared" si="183"/>
        <v>0.6</v>
      </c>
      <c r="X915" s="133">
        <f>'INFO Luz del Sur'!N863</f>
        <v>1</v>
      </c>
      <c r="Y915" s="135">
        <f t="shared" si="176"/>
        <v>0.6</v>
      </c>
    </row>
    <row r="916" spans="1:25" x14ac:dyDescent="0.25">
      <c r="A916" s="97">
        <f>'INFO Luz del Sur'!A864</f>
        <v>858</v>
      </c>
      <c r="B916" s="98" t="s">
        <v>8151</v>
      </c>
      <c r="C916" s="131" t="str">
        <f>'INFO Luz del Sur'!K864</f>
        <v>Poste</v>
      </c>
      <c r="D916" s="120" t="str">
        <f>'INFO Luz del Sur'!L864</f>
        <v>Concreto</v>
      </c>
      <c r="E916" s="131">
        <f>'INFO Luz del Sur'!J864</f>
        <v>15</v>
      </c>
      <c r="F916" s="131" t="str">
        <f>'INFO Luz del Sur'!H864</f>
        <v>10 KV</v>
      </c>
      <c r="G916" s="148" t="str">
        <f t="shared" si="174"/>
        <v>MT/AT</v>
      </c>
      <c r="H916" s="120" t="str">
        <f>'INFO Luz del Sur'!D864</f>
        <v>Lurin</v>
      </c>
      <c r="I916" s="120" t="str">
        <f>'INFO Luz del Sur'!C864</f>
        <v>Lima</v>
      </c>
      <c r="J916" s="120" t="str">
        <f>'INFO Luz del Sur'!B864</f>
        <v>Lima</v>
      </c>
      <c r="K916" s="120">
        <f>'INFO Luz del Sur'!E864</f>
        <v>0</v>
      </c>
      <c r="L916" s="132" t="str">
        <f>'INFO Luz del Sur'!M864</f>
        <v>PPC24</v>
      </c>
      <c r="M916" s="120" t="str">
        <f>INDEX(RESUMEN!$D$17:$D$5475, MATCH(L916,RESUMEN!$C$17:$C$5475,0))</f>
        <v>POSTE DE CONCRETO ARMADO DE 15/400/150/375</v>
      </c>
      <c r="N916" s="95">
        <f>INDEX(RESUMEN!$G$17:$G$5475, MATCH(L916,RESUMEN!$C$17:$C$5475,0))</f>
        <v>476.76</v>
      </c>
      <c r="O916" s="133">
        <f t="shared" si="175"/>
        <v>0.84299999999999997</v>
      </c>
      <c r="P916" s="134">
        <f t="shared" si="177"/>
        <v>878.66867999999999</v>
      </c>
      <c r="Q916" s="87">
        <v>0</v>
      </c>
      <c r="R916" s="133">
        <f t="shared" si="178"/>
        <v>0.13400000000000001</v>
      </c>
      <c r="S916" s="88">
        <f t="shared" si="179"/>
        <v>9.8118002600000001</v>
      </c>
      <c r="T916" s="132">
        <f t="shared" si="180"/>
        <v>0.183</v>
      </c>
      <c r="U916" s="135">
        <f t="shared" si="181"/>
        <v>1.7955594475800001</v>
      </c>
      <c r="V916" s="88">
        <f t="shared" si="182"/>
        <v>0.60419904645994038</v>
      </c>
      <c r="W916" s="182">
        <f t="shared" si="183"/>
        <v>0.6</v>
      </c>
      <c r="X916" s="133">
        <f>'INFO Luz del Sur'!N864</f>
        <v>1</v>
      </c>
      <c r="Y916" s="135">
        <f t="shared" si="176"/>
        <v>0.6</v>
      </c>
    </row>
    <row r="917" spans="1:25" x14ac:dyDescent="0.25">
      <c r="A917" s="97">
        <f>'INFO Luz del Sur'!A865</f>
        <v>859</v>
      </c>
      <c r="B917" s="98" t="s">
        <v>8151</v>
      </c>
      <c r="C917" s="131" t="str">
        <f>'INFO Luz del Sur'!K865</f>
        <v>Poste</v>
      </c>
      <c r="D917" s="120" t="str">
        <f>'INFO Luz del Sur'!L865</f>
        <v>Concreto</v>
      </c>
      <c r="E917" s="131">
        <f>'INFO Luz del Sur'!J865</f>
        <v>15</v>
      </c>
      <c r="F917" s="131" t="str">
        <f>'INFO Luz del Sur'!H865</f>
        <v>10 KV</v>
      </c>
      <c r="G917" s="148" t="str">
        <f t="shared" si="174"/>
        <v>MT/AT</v>
      </c>
      <c r="H917" s="120" t="str">
        <f>'INFO Luz del Sur'!D865</f>
        <v>Lurin</v>
      </c>
      <c r="I917" s="120" t="str">
        <f>'INFO Luz del Sur'!C865</f>
        <v>Lima</v>
      </c>
      <c r="J917" s="120" t="str">
        <f>'INFO Luz del Sur'!B865</f>
        <v>Lima</v>
      </c>
      <c r="K917" s="120">
        <f>'INFO Luz del Sur'!E865</f>
        <v>0</v>
      </c>
      <c r="L917" s="132" t="str">
        <f>'INFO Luz del Sur'!M865</f>
        <v>PPC24</v>
      </c>
      <c r="M917" s="120" t="str">
        <f>INDEX(RESUMEN!$D$17:$D$5475, MATCH(L917,RESUMEN!$C$17:$C$5475,0))</f>
        <v>POSTE DE CONCRETO ARMADO DE 15/400/150/375</v>
      </c>
      <c r="N917" s="95">
        <f>INDEX(RESUMEN!$G$17:$G$5475, MATCH(L917,RESUMEN!$C$17:$C$5475,0))</f>
        <v>476.76</v>
      </c>
      <c r="O917" s="133">
        <f t="shared" si="175"/>
        <v>0.84299999999999997</v>
      </c>
      <c r="P917" s="134">
        <f t="shared" si="177"/>
        <v>878.66867999999999</v>
      </c>
      <c r="Q917" s="87">
        <v>0</v>
      </c>
      <c r="R917" s="133">
        <f t="shared" si="178"/>
        <v>0.13400000000000001</v>
      </c>
      <c r="S917" s="88">
        <f t="shared" si="179"/>
        <v>9.8118002600000001</v>
      </c>
      <c r="T917" s="132">
        <f t="shared" si="180"/>
        <v>0.183</v>
      </c>
      <c r="U917" s="135">
        <f t="shared" si="181"/>
        <v>1.7955594475800001</v>
      </c>
      <c r="V917" s="88">
        <f t="shared" si="182"/>
        <v>0.60419904645994038</v>
      </c>
      <c r="W917" s="182">
        <f t="shared" si="183"/>
        <v>0.6</v>
      </c>
      <c r="X917" s="133">
        <f>'INFO Luz del Sur'!N865</f>
        <v>1</v>
      </c>
      <c r="Y917" s="135">
        <f t="shared" si="176"/>
        <v>0.6</v>
      </c>
    </row>
    <row r="918" spans="1:25" x14ac:dyDescent="0.25">
      <c r="A918" s="97">
        <f>'INFO Luz del Sur'!A866</f>
        <v>860</v>
      </c>
      <c r="B918" s="98" t="s">
        <v>8151</v>
      </c>
      <c r="C918" s="131" t="str">
        <f>'INFO Luz del Sur'!K866</f>
        <v>Poste</v>
      </c>
      <c r="D918" s="120" t="str">
        <f>'INFO Luz del Sur'!L866</f>
        <v>Concreto</v>
      </c>
      <c r="E918" s="131">
        <f>'INFO Luz del Sur'!J866</f>
        <v>15</v>
      </c>
      <c r="F918" s="131" t="str">
        <f>'INFO Luz del Sur'!H866</f>
        <v>22.9 KV</v>
      </c>
      <c r="G918" s="148" t="str">
        <f t="shared" si="174"/>
        <v>MT/AT</v>
      </c>
      <c r="H918" s="120" t="str">
        <f>'INFO Luz del Sur'!D866</f>
        <v>Lurin</v>
      </c>
      <c r="I918" s="120" t="str">
        <f>'INFO Luz del Sur'!C866</f>
        <v>Lima</v>
      </c>
      <c r="J918" s="120" t="str">
        <f>'INFO Luz del Sur'!B866</f>
        <v>Lima</v>
      </c>
      <c r="K918" s="120">
        <f>'INFO Luz del Sur'!E866</f>
        <v>0</v>
      </c>
      <c r="L918" s="132" t="str">
        <f>'INFO Luz del Sur'!M866</f>
        <v>PPC24</v>
      </c>
      <c r="M918" s="120" t="str">
        <f>INDEX(RESUMEN!$D$17:$D$5475, MATCH(L918,RESUMEN!$C$17:$C$5475,0))</f>
        <v>POSTE DE CONCRETO ARMADO DE 15/400/150/375</v>
      </c>
      <c r="N918" s="95">
        <f>INDEX(RESUMEN!$G$17:$G$5475, MATCH(L918,RESUMEN!$C$17:$C$5475,0))</f>
        <v>476.76</v>
      </c>
      <c r="O918" s="133">
        <f t="shared" si="175"/>
        <v>0.84299999999999997</v>
      </c>
      <c r="P918" s="134">
        <f t="shared" si="177"/>
        <v>878.66867999999999</v>
      </c>
      <c r="Q918" s="87">
        <v>0</v>
      </c>
      <c r="R918" s="133">
        <f t="shared" si="178"/>
        <v>0.13400000000000001</v>
      </c>
      <c r="S918" s="88">
        <f t="shared" si="179"/>
        <v>9.8118002600000001</v>
      </c>
      <c r="T918" s="132">
        <f t="shared" si="180"/>
        <v>0.183</v>
      </c>
      <c r="U918" s="135">
        <f t="shared" si="181"/>
        <v>1.7955594475800001</v>
      </c>
      <c r="V918" s="88">
        <f t="shared" si="182"/>
        <v>0.60419904645994038</v>
      </c>
      <c r="W918" s="182">
        <f t="shared" si="183"/>
        <v>0.6</v>
      </c>
      <c r="X918" s="133">
        <f>'INFO Luz del Sur'!N866</f>
        <v>1</v>
      </c>
      <c r="Y918" s="135">
        <f t="shared" si="176"/>
        <v>0.6</v>
      </c>
    </row>
    <row r="919" spans="1:25" x14ac:dyDescent="0.25">
      <c r="A919" s="97">
        <f>'INFO Luz del Sur'!A867</f>
        <v>861</v>
      </c>
      <c r="B919" s="98" t="s">
        <v>8151</v>
      </c>
      <c r="C919" s="131" t="str">
        <f>'INFO Luz del Sur'!K867</f>
        <v>Poste</v>
      </c>
      <c r="D919" s="120" t="str">
        <f>'INFO Luz del Sur'!L867</f>
        <v>Concreto</v>
      </c>
      <c r="E919" s="131">
        <f>'INFO Luz del Sur'!J867</f>
        <v>15</v>
      </c>
      <c r="F919" s="131" t="str">
        <f>'INFO Luz del Sur'!H867</f>
        <v>22.9 KV</v>
      </c>
      <c r="G919" s="148" t="str">
        <f t="shared" si="174"/>
        <v>MT/AT</v>
      </c>
      <c r="H919" s="120" t="str">
        <f>'INFO Luz del Sur'!D867</f>
        <v>Lurin</v>
      </c>
      <c r="I919" s="120" t="str">
        <f>'INFO Luz del Sur'!C867</f>
        <v>Lima</v>
      </c>
      <c r="J919" s="120" t="str">
        <f>'INFO Luz del Sur'!B867</f>
        <v>Lima</v>
      </c>
      <c r="K919" s="120">
        <f>'INFO Luz del Sur'!E867</f>
        <v>0</v>
      </c>
      <c r="L919" s="132" t="str">
        <f>'INFO Luz del Sur'!M867</f>
        <v>PPC24</v>
      </c>
      <c r="M919" s="120" t="str">
        <f>INDEX(RESUMEN!$D$17:$D$5475, MATCH(L919,RESUMEN!$C$17:$C$5475,0))</f>
        <v>POSTE DE CONCRETO ARMADO DE 15/400/150/375</v>
      </c>
      <c r="N919" s="95">
        <f>INDEX(RESUMEN!$G$17:$G$5475, MATCH(L919,RESUMEN!$C$17:$C$5475,0))</f>
        <v>476.76</v>
      </c>
      <c r="O919" s="133">
        <f t="shared" si="175"/>
        <v>0.84299999999999997</v>
      </c>
      <c r="P919" s="134">
        <f t="shared" si="177"/>
        <v>878.66867999999999</v>
      </c>
      <c r="Q919" s="87">
        <v>0</v>
      </c>
      <c r="R919" s="133">
        <f t="shared" si="178"/>
        <v>0.13400000000000001</v>
      </c>
      <c r="S919" s="88">
        <f t="shared" si="179"/>
        <v>9.8118002600000001</v>
      </c>
      <c r="T919" s="132">
        <f t="shared" si="180"/>
        <v>0.183</v>
      </c>
      <c r="U919" s="135">
        <f t="shared" si="181"/>
        <v>1.7955594475800001</v>
      </c>
      <c r="V919" s="88">
        <f t="shared" si="182"/>
        <v>0.60419904645994038</v>
      </c>
      <c r="W919" s="182">
        <f t="shared" si="183"/>
        <v>0.6</v>
      </c>
      <c r="X919" s="133">
        <f>'INFO Luz del Sur'!N867</f>
        <v>1</v>
      </c>
      <c r="Y919" s="135">
        <f t="shared" si="176"/>
        <v>0.6</v>
      </c>
    </row>
    <row r="920" spans="1:25" x14ac:dyDescent="0.25">
      <c r="A920" s="97">
        <f>'INFO Luz del Sur'!A868</f>
        <v>862</v>
      </c>
      <c r="B920" s="98" t="s">
        <v>8151</v>
      </c>
      <c r="C920" s="131" t="str">
        <f>'INFO Luz del Sur'!K868</f>
        <v>Poste</v>
      </c>
      <c r="D920" s="120" t="str">
        <f>'INFO Luz del Sur'!L868</f>
        <v>Concreto</v>
      </c>
      <c r="E920" s="131">
        <f>'INFO Luz del Sur'!J868</f>
        <v>15</v>
      </c>
      <c r="F920" s="131" t="str">
        <f>'INFO Luz del Sur'!H868</f>
        <v>22.9 KV</v>
      </c>
      <c r="G920" s="148" t="str">
        <f t="shared" si="174"/>
        <v>MT/AT</v>
      </c>
      <c r="H920" s="120" t="str">
        <f>'INFO Luz del Sur'!D868</f>
        <v>Lurin</v>
      </c>
      <c r="I920" s="120" t="str">
        <f>'INFO Luz del Sur'!C868</f>
        <v>Lima</v>
      </c>
      <c r="J920" s="120" t="str">
        <f>'INFO Luz del Sur'!B868</f>
        <v>Lima</v>
      </c>
      <c r="K920" s="120">
        <f>'INFO Luz del Sur'!E868</f>
        <v>0</v>
      </c>
      <c r="L920" s="132" t="str">
        <f>'INFO Luz del Sur'!M868</f>
        <v>PPC24</v>
      </c>
      <c r="M920" s="120" t="str">
        <f>INDEX(RESUMEN!$D$17:$D$5475, MATCH(L920,RESUMEN!$C$17:$C$5475,0))</f>
        <v>POSTE DE CONCRETO ARMADO DE 15/400/150/375</v>
      </c>
      <c r="N920" s="95">
        <f>INDEX(RESUMEN!$G$17:$G$5475, MATCH(L920,RESUMEN!$C$17:$C$5475,0))</f>
        <v>476.76</v>
      </c>
      <c r="O920" s="133">
        <f t="shared" si="175"/>
        <v>0.84299999999999997</v>
      </c>
      <c r="P920" s="134">
        <f t="shared" si="177"/>
        <v>878.66867999999999</v>
      </c>
      <c r="Q920" s="87">
        <v>0</v>
      </c>
      <c r="R920" s="133">
        <f t="shared" si="178"/>
        <v>0.13400000000000001</v>
      </c>
      <c r="S920" s="88">
        <f t="shared" si="179"/>
        <v>9.8118002600000001</v>
      </c>
      <c r="T920" s="132">
        <f t="shared" si="180"/>
        <v>0.183</v>
      </c>
      <c r="U920" s="135">
        <f t="shared" si="181"/>
        <v>1.7955594475800001</v>
      </c>
      <c r="V920" s="88">
        <f t="shared" si="182"/>
        <v>0.60419904645994038</v>
      </c>
      <c r="W920" s="182">
        <f t="shared" si="183"/>
        <v>0.6</v>
      </c>
      <c r="X920" s="133">
        <f>'INFO Luz del Sur'!N868</f>
        <v>1</v>
      </c>
      <c r="Y920" s="135">
        <f t="shared" si="176"/>
        <v>0.6</v>
      </c>
    </row>
    <row r="921" spans="1:25" x14ac:dyDescent="0.25">
      <c r="A921" s="97">
        <f>'INFO Luz del Sur'!A869</f>
        <v>863</v>
      </c>
      <c r="B921" s="98" t="s">
        <v>8151</v>
      </c>
      <c r="C921" s="131" t="str">
        <f>'INFO Luz del Sur'!K869</f>
        <v>Poste</v>
      </c>
      <c r="D921" s="120" t="str">
        <f>'INFO Luz del Sur'!L869</f>
        <v>Concreto</v>
      </c>
      <c r="E921" s="131">
        <f>'INFO Luz del Sur'!J869</f>
        <v>15</v>
      </c>
      <c r="F921" s="131" t="str">
        <f>'INFO Luz del Sur'!H869</f>
        <v>22.9 KV</v>
      </c>
      <c r="G921" s="148" t="str">
        <f t="shared" si="174"/>
        <v>MT/AT</v>
      </c>
      <c r="H921" s="120" t="str">
        <f>'INFO Luz del Sur'!D869</f>
        <v>Lurin</v>
      </c>
      <c r="I921" s="120" t="str">
        <f>'INFO Luz del Sur'!C869</f>
        <v>Lima</v>
      </c>
      <c r="J921" s="120" t="str">
        <f>'INFO Luz del Sur'!B869</f>
        <v>Lima</v>
      </c>
      <c r="K921" s="120">
        <f>'INFO Luz del Sur'!E869</f>
        <v>0</v>
      </c>
      <c r="L921" s="132" t="str">
        <f>'INFO Luz del Sur'!M869</f>
        <v>PPC24</v>
      </c>
      <c r="M921" s="120" t="str">
        <f>INDEX(RESUMEN!$D$17:$D$5475, MATCH(L921,RESUMEN!$C$17:$C$5475,0))</f>
        <v>POSTE DE CONCRETO ARMADO DE 15/400/150/375</v>
      </c>
      <c r="N921" s="95">
        <f>INDEX(RESUMEN!$G$17:$G$5475, MATCH(L921,RESUMEN!$C$17:$C$5475,0))</f>
        <v>476.76</v>
      </c>
      <c r="O921" s="133">
        <f t="shared" si="175"/>
        <v>0.84299999999999997</v>
      </c>
      <c r="P921" s="134">
        <f t="shared" si="177"/>
        <v>878.66867999999999</v>
      </c>
      <c r="Q921" s="87">
        <v>0</v>
      </c>
      <c r="R921" s="133">
        <f t="shared" si="178"/>
        <v>0.13400000000000001</v>
      </c>
      <c r="S921" s="88">
        <f t="shared" si="179"/>
        <v>9.8118002600000001</v>
      </c>
      <c r="T921" s="132">
        <f t="shared" si="180"/>
        <v>0.183</v>
      </c>
      <c r="U921" s="135">
        <f t="shared" si="181"/>
        <v>1.7955594475800001</v>
      </c>
      <c r="V921" s="88">
        <f t="shared" si="182"/>
        <v>0.60419904645994038</v>
      </c>
      <c r="W921" s="182">
        <f t="shared" si="183"/>
        <v>0.6</v>
      </c>
      <c r="X921" s="133">
        <f>'INFO Luz del Sur'!N869</f>
        <v>1</v>
      </c>
      <c r="Y921" s="135">
        <f t="shared" si="176"/>
        <v>0.6</v>
      </c>
    </row>
    <row r="922" spans="1:25" x14ac:dyDescent="0.25">
      <c r="A922" s="97">
        <f>'INFO Luz del Sur'!A870</f>
        <v>864</v>
      </c>
      <c r="B922" s="98" t="s">
        <v>8151</v>
      </c>
      <c r="C922" s="131" t="str">
        <f>'INFO Luz del Sur'!K870</f>
        <v>Poste</v>
      </c>
      <c r="D922" s="120" t="str">
        <f>'INFO Luz del Sur'!L870</f>
        <v>Concreto</v>
      </c>
      <c r="E922" s="131">
        <f>'INFO Luz del Sur'!J870</f>
        <v>15</v>
      </c>
      <c r="F922" s="131" t="str">
        <f>'INFO Luz del Sur'!H870</f>
        <v>22.9 KV</v>
      </c>
      <c r="G922" s="148" t="str">
        <f t="shared" si="174"/>
        <v>MT/AT</v>
      </c>
      <c r="H922" s="120" t="str">
        <f>'INFO Luz del Sur'!D870</f>
        <v>Lurin</v>
      </c>
      <c r="I922" s="120" t="str">
        <f>'INFO Luz del Sur'!C870</f>
        <v>Lima</v>
      </c>
      <c r="J922" s="120" t="str">
        <f>'INFO Luz del Sur'!B870</f>
        <v>Lima</v>
      </c>
      <c r="K922" s="120">
        <f>'INFO Luz del Sur'!E870</f>
        <v>0</v>
      </c>
      <c r="L922" s="132" t="str">
        <f>'INFO Luz del Sur'!M870</f>
        <v>PPC24</v>
      </c>
      <c r="M922" s="120" t="str">
        <f>INDEX(RESUMEN!$D$17:$D$5475, MATCH(L922,RESUMEN!$C$17:$C$5475,0))</f>
        <v>POSTE DE CONCRETO ARMADO DE 15/400/150/375</v>
      </c>
      <c r="N922" s="95">
        <f>INDEX(RESUMEN!$G$17:$G$5475, MATCH(L922,RESUMEN!$C$17:$C$5475,0))</f>
        <v>476.76</v>
      </c>
      <c r="O922" s="133">
        <f t="shared" si="175"/>
        <v>0.84299999999999997</v>
      </c>
      <c r="P922" s="134">
        <f t="shared" si="177"/>
        <v>878.66867999999999</v>
      </c>
      <c r="Q922" s="87">
        <v>0</v>
      </c>
      <c r="R922" s="133">
        <f t="shared" si="178"/>
        <v>0.13400000000000001</v>
      </c>
      <c r="S922" s="88">
        <f t="shared" si="179"/>
        <v>9.8118002600000001</v>
      </c>
      <c r="T922" s="132">
        <f t="shared" si="180"/>
        <v>0.183</v>
      </c>
      <c r="U922" s="135">
        <f t="shared" si="181"/>
        <v>1.7955594475800001</v>
      </c>
      <c r="V922" s="88">
        <f t="shared" si="182"/>
        <v>0.60419904645994038</v>
      </c>
      <c r="W922" s="182">
        <f t="shared" si="183"/>
        <v>0.6</v>
      </c>
      <c r="X922" s="133">
        <f>'INFO Luz del Sur'!N870</f>
        <v>1</v>
      </c>
      <c r="Y922" s="135">
        <f t="shared" si="176"/>
        <v>0.6</v>
      </c>
    </row>
    <row r="923" spans="1:25" x14ac:dyDescent="0.25">
      <c r="A923" s="97">
        <f>'INFO Luz del Sur'!A871</f>
        <v>865</v>
      </c>
      <c r="B923" s="98" t="s">
        <v>8151</v>
      </c>
      <c r="C923" s="131" t="str">
        <f>'INFO Luz del Sur'!K871</f>
        <v>Poste</v>
      </c>
      <c r="D923" s="120" t="str">
        <f>'INFO Luz del Sur'!L871</f>
        <v>Concreto</v>
      </c>
      <c r="E923" s="131">
        <f>'INFO Luz del Sur'!J871</f>
        <v>15</v>
      </c>
      <c r="F923" s="131" t="str">
        <f>'INFO Luz del Sur'!H871</f>
        <v>22.9 KV</v>
      </c>
      <c r="G923" s="148" t="str">
        <f t="shared" si="174"/>
        <v>MT/AT</v>
      </c>
      <c r="H923" s="120" t="str">
        <f>'INFO Luz del Sur'!D871</f>
        <v>Lurin</v>
      </c>
      <c r="I923" s="120" t="str">
        <f>'INFO Luz del Sur'!C871</f>
        <v>Lima</v>
      </c>
      <c r="J923" s="120" t="str">
        <f>'INFO Luz del Sur'!B871</f>
        <v>Lima</v>
      </c>
      <c r="K923" s="120">
        <f>'INFO Luz del Sur'!E871</f>
        <v>0</v>
      </c>
      <c r="L923" s="132" t="str">
        <f>'INFO Luz del Sur'!M871</f>
        <v>PPC24</v>
      </c>
      <c r="M923" s="120" t="str">
        <f>INDEX(RESUMEN!$D$17:$D$5475, MATCH(L923,RESUMEN!$C$17:$C$5475,0))</f>
        <v>POSTE DE CONCRETO ARMADO DE 15/400/150/375</v>
      </c>
      <c r="N923" s="95">
        <f>INDEX(RESUMEN!$G$17:$G$5475, MATCH(L923,RESUMEN!$C$17:$C$5475,0))</f>
        <v>476.76</v>
      </c>
      <c r="O923" s="133">
        <f t="shared" si="175"/>
        <v>0.84299999999999997</v>
      </c>
      <c r="P923" s="134">
        <f t="shared" si="177"/>
        <v>878.66867999999999</v>
      </c>
      <c r="Q923" s="87">
        <v>0</v>
      </c>
      <c r="R923" s="133">
        <f t="shared" si="178"/>
        <v>0.13400000000000001</v>
      </c>
      <c r="S923" s="88">
        <f t="shared" si="179"/>
        <v>9.8118002600000001</v>
      </c>
      <c r="T923" s="132">
        <f t="shared" si="180"/>
        <v>0.183</v>
      </c>
      <c r="U923" s="135">
        <f t="shared" si="181"/>
        <v>1.7955594475800001</v>
      </c>
      <c r="V923" s="88">
        <f t="shared" si="182"/>
        <v>0.60419904645994038</v>
      </c>
      <c r="W923" s="182">
        <f t="shared" si="183"/>
        <v>0.6</v>
      </c>
      <c r="X923" s="133">
        <f>'INFO Luz del Sur'!N871</f>
        <v>1</v>
      </c>
      <c r="Y923" s="135">
        <f t="shared" si="176"/>
        <v>0.6</v>
      </c>
    </row>
    <row r="924" spans="1:25" x14ac:dyDescent="0.25">
      <c r="A924" s="97">
        <f>'INFO Luz del Sur'!A872</f>
        <v>866</v>
      </c>
      <c r="B924" s="98" t="s">
        <v>8151</v>
      </c>
      <c r="C924" s="131" t="str">
        <f>'INFO Luz del Sur'!K872</f>
        <v>Poste</v>
      </c>
      <c r="D924" s="120" t="str">
        <f>'INFO Luz del Sur'!L872</f>
        <v>Concreto</v>
      </c>
      <c r="E924" s="131">
        <f>'INFO Luz del Sur'!J872</f>
        <v>15</v>
      </c>
      <c r="F924" s="131" t="str">
        <f>'INFO Luz del Sur'!H872</f>
        <v>22.9 KV</v>
      </c>
      <c r="G924" s="148" t="str">
        <f t="shared" si="174"/>
        <v>MT/AT</v>
      </c>
      <c r="H924" s="120" t="str">
        <f>'INFO Luz del Sur'!D872</f>
        <v>Lurin</v>
      </c>
      <c r="I924" s="120" t="str">
        <f>'INFO Luz del Sur'!C872</f>
        <v>Lima</v>
      </c>
      <c r="J924" s="120" t="str">
        <f>'INFO Luz del Sur'!B872</f>
        <v>Lima</v>
      </c>
      <c r="K924" s="120">
        <f>'INFO Luz del Sur'!E872</f>
        <v>0</v>
      </c>
      <c r="L924" s="132" t="str">
        <f>'INFO Luz del Sur'!M872</f>
        <v>PPC24</v>
      </c>
      <c r="M924" s="120" t="str">
        <f>INDEX(RESUMEN!$D$17:$D$5475, MATCH(L924,RESUMEN!$C$17:$C$5475,0))</f>
        <v>POSTE DE CONCRETO ARMADO DE 15/400/150/375</v>
      </c>
      <c r="N924" s="95">
        <f>INDEX(RESUMEN!$G$17:$G$5475, MATCH(L924,RESUMEN!$C$17:$C$5475,0))</f>
        <v>476.76</v>
      </c>
      <c r="O924" s="133">
        <f t="shared" si="175"/>
        <v>0.84299999999999997</v>
      </c>
      <c r="P924" s="134">
        <f t="shared" si="177"/>
        <v>878.66867999999999</v>
      </c>
      <c r="Q924" s="87">
        <v>0</v>
      </c>
      <c r="R924" s="133">
        <f t="shared" si="178"/>
        <v>0.13400000000000001</v>
      </c>
      <c r="S924" s="88">
        <f t="shared" si="179"/>
        <v>9.8118002600000001</v>
      </c>
      <c r="T924" s="132">
        <f t="shared" si="180"/>
        <v>0.183</v>
      </c>
      <c r="U924" s="135">
        <f t="shared" si="181"/>
        <v>1.7955594475800001</v>
      </c>
      <c r="V924" s="88">
        <f t="shared" si="182"/>
        <v>0.60419904645994038</v>
      </c>
      <c r="W924" s="182">
        <f t="shared" si="183"/>
        <v>0.6</v>
      </c>
      <c r="X924" s="133">
        <f>'INFO Luz del Sur'!N872</f>
        <v>1</v>
      </c>
      <c r="Y924" s="135">
        <f t="shared" si="176"/>
        <v>0.6</v>
      </c>
    </row>
    <row r="925" spans="1:25" x14ac:dyDescent="0.25">
      <c r="A925" s="97">
        <f>'INFO Luz del Sur'!A873</f>
        <v>867</v>
      </c>
      <c r="B925" s="98" t="s">
        <v>8151</v>
      </c>
      <c r="C925" s="131" t="str">
        <f>'INFO Luz del Sur'!K873</f>
        <v>Poste</v>
      </c>
      <c r="D925" s="120" t="str">
        <f>'INFO Luz del Sur'!L873</f>
        <v>Concreto</v>
      </c>
      <c r="E925" s="131">
        <f>'INFO Luz del Sur'!J873</f>
        <v>15</v>
      </c>
      <c r="F925" s="131" t="str">
        <f>'INFO Luz del Sur'!H873</f>
        <v>22.9 KV</v>
      </c>
      <c r="G925" s="148" t="str">
        <f t="shared" si="174"/>
        <v>MT/AT</v>
      </c>
      <c r="H925" s="120" t="str">
        <f>'INFO Luz del Sur'!D873</f>
        <v>Lurin</v>
      </c>
      <c r="I925" s="120" t="str">
        <f>'INFO Luz del Sur'!C873</f>
        <v>Lima</v>
      </c>
      <c r="J925" s="120" t="str">
        <f>'INFO Luz del Sur'!B873</f>
        <v>Lima</v>
      </c>
      <c r="K925" s="120">
        <f>'INFO Luz del Sur'!E873</f>
        <v>0</v>
      </c>
      <c r="L925" s="132" t="str">
        <f>'INFO Luz del Sur'!M873</f>
        <v>PPC24</v>
      </c>
      <c r="M925" s="120" t="str">
        <f>INDEX(RESUMEN!$D$17:$D$5475, MATCH(L925,RESUMEN!$C$17:$C$5475,0))</f>
        <v>POSTE DE CONCRETO ARMADO DE 15/400/150/375</v>
      </c>
      <c r="N925" s="95">
        <f>INDEX(RESUMEN!$G$17:$G$5475, MATCH(L925,RESUMEN!$C$17:$C$5475,0))</f>
        <v>476.76</v>
      </c>
      <c r="O925" s="133">
        <f t="shared" si="175"/>
        <v>0.84299999999999997</v>
      </c>
      <c r="P925" s="134">
        <f t="shared" si="177"/>
        <v>878.66867999999999</v>
      </c>
      <c r="Q925" s="87">
        <v>0</v>
      </c>
      <c r="R925" s="133">
        <f t="shared" si="178"/>
        <v>0.13400000000000001</v>
      </c>
      <c r="S925" s="88">
        <f t="shared" si="179"/>
        <v>9.8118002600000001</v>
      </c>
      <c r="T925" s="132">
        <f t="shared" si="180"/>
        <v>0.183</v>
      </c>
      <c r="U925" s="135">
        <f t="shared" si="181"/>
        <v>1.7955594475800001</v>
      </c>
      <c r="V925" s="88">
        <f t="shared" si="182"/>
        <v>0.60419904645994038</v>
      </c>
      <c r="W925" s="182">
        <f t="shared" si="183"/>
        <v>0.6</v>
      </c>
      <c r="X925" s="133">
        <f>'INFO Luz del Sur'!N873</f>
        <v>1</v>
      </c>
      <c r="Y925" s="135">
        <f t="shared" si="176"/>
        <v>0.6</v>
      </c>
    </row>
    <row r="926" spans="1:25" x14ac:dyDescent="0.25">
      <c r="A926" s="97">
        <f>'INFO Luz del Sur'!A874</f>
        <v>868</v>
      </c>
      <c r="B926" s="98" t="s">
        <v>8151</v>
      </c>
      <c r="C926" s="131" t="str">
        <f>'INFO Luz del Sur'!K874</f>
        <v>Poste</v>
      </c>
      <c r="D926" s="120" t="str">
        <f>'INFO Luz del Sur'!L874</f>
        <v>Concreto</v>
      </c>
      <c r="E926" s="131">
        <f>'INFO Luz del Sur'!J874</f>
        <v>15</v>
      </c>
      <c r="F926" s="131" t="str">
        <f>'INFO Luz del Sur'!H874</f>
        <v>22.9 KV</v>
      </c>
      <c r="G926" s="148" t="str">
        <f t="shared" si="174"/>
        <v>MT/AT</v>
      </c>
      <c r="H926" s="120" t="str">
        <f>'INFO Luz del Sur'!D874</f>
        <v>Lurin</v>
      </c>
      <c r="I926" s="120" t="str">
        <f>'INFO Luz del Sur'!C874</f>
        <v>Lima</v>
      </c>
      <c r="J926" s="120" t="str">
        <f>'INFO Luz del Sur'!B874</f>
        <v>Lima</v>
      </c>
      <c r="K926" s="120">
        <f>'INFO Luz del Sur'!E874</f>
        <v>0</v>
      </c>
      <c r="L926" s="132" t="str">
        <f>'INFO Luz del Sur'!M874</f>
        <v>PPC24</v>
      </c>
      <c r="M926" s="120" t="str">
        <f>INDEX(RESUMEN!$D$17:$D$5475, MATCH(L926,RESUMEN!$C$17:$C$5475,0))</f>
        <v>POSTE DE CONCRETO ARMADO DE 15/400/150/375</v>
      </c>
      <c r="N926" s="95">
        <f>INDEX(RESUMEN!$G$17:$G$5475, MATCH(L926,RESUMEN!$C$17:$C$5475,0))</f>
        <v>476.76</v>
      </c>
      <c r="O926" s="133">
        <f t="shared" si="175"/>
        <v>0.84299999999999997</v>
      </c>
      <c r="P926" s="134">
        <f t="shared" si="177"/>
        <v>878.66867999999999</v>
      </c>
      <c r="Q926" s="87">
        <v>0</v>
      </c>
      <c r="R926" s="133">
        <f t="shared" si="178"/>
        <v>0.13400000000000001</v>
      </c>
      <c r="S926" s="88">
        <f t="shared" si="179"/>
        <v>9.8118002600000001</v>
      </c>
      <c r="T926" s="132">
        <f t="shared" si="180"/>
        <v>0.183</v>
      </c>
      <c r="U926" s="135">
        <f t="shared" si="181"/>
        <v>1.7955594475800001</v>
      </c>
      <c r="V926" s="88">
        <f t="shared" si="182"/>
        <v>0.60419904645994038</v>
      </c>
      <c r="W926" s="182">
        <f t="shared" si="183"/>
        <v>0.6</v>
      </c>
      <c r="X926" s="133">
        <f>'INFO Luz del Sur'!N874</f>
        <v>1</v>
      </c>
      <c r="Y926" s="135">
        <f t="shared" si="176"/>
        <v>0.6</v>
      </c>
    </row>
    <row r="927" spans="1:25" x14ac:dyDescent="0.25">
      <c r="A927" s="97">
        <f>'INFO Luz del Sur'!A875</f>
        <v>869</v>
      </c>
      <c r="B927" s="98" t="s">
        <v>8151</v>
      </c>
      <c r="C927" s="131" t="str">
        <f>'INFO Luz del Sur'!K875</f>
        <v>Poste</v>
      </c>
      <c r="D927" s="120" t="str">
        <f>'INFO Luz del Sur'!L875</f>
        <v>Concreto</v>
      </c>
      <c r="E927" s="131">
        <f>'INFO Luz del Sur'!J875</f>
        <v>15</v>
      </c>
      <c r="F927" s="131" t="str">
        <f>'INFO Luz del Sur'!H875</f>
        <v>22.9 KV</v>
      </c>
      <c r="G927" s="148" t="str">
        <f t="shared" si="174"/>
        <v>MT/AT</v>
      </c>
      <c r="H927" s="120" t="str">
        <f>'INFO Luz del Sur'!D875</f>
        <v>Lurin</v>
      </c>
      <c r="I927" s="120" t="str">
        <f>'INFO Luz del Sur'!C875</f>
        <v>Lima</v>
      </c>
      <c r="J927" s="120" t="str">
        <f>'INFO Luz del Sur'!B875</f>
        <v>Lima</v>
      </c>
      <c r="K927" s="120">
        <f>'INFO Luz del Sur'!E875</f>
        <v>0</v>
      </c>
      <c r="L927" s="132" t="str">
        <f>'INFO Luz del Sur'!M875</f>
        <v>PPC24</v>
      </c>
      <c r="M927" s="120" t="str">
        <f>INDEX(RESUMEN!$D$17:$D$5475, MATCH(L927,RESUMEN!$C$17:$C$5475,0))</f>
        <v>POSTE DE CONCRETO ARMADO DE 15/400/150/375</v>
      </c>
      <c r="N927" s="95">
        <f>INDEX(RESUMEN!$G$17:$G$5475, MATCH(L927,RESUMEN!$C$17:$C$5475,0))</f>
        <v>476.76</v>
      </c>
      <c r="O927" s="133">
        <f t="shared" si="175"/>
        <v>0.84299999999999997</v>
      </c>
      <c r="P927" s="134">
        <f t="shared" si="177"/>
        <v>878.66867999999999</v>
      </c>
      <c r="Q927" s="87">
        <v>0</v>
      </c>
      <c r="R927" s="133">
        <f t="shared" si="178"/>
        <v>0.13400000000000001</v>
      </c>
      <c r="S927" s="88">
        <f t="shared" si="179"/>
        <v>9.8118002600000001</v>
      </c>
      <c r="T927" s="132">
        <f t="shared" si="180"/>
        <v>0.183</v>
      </c>
      <c r="U927" s="135">
        <f t="shared" si="181"/>
        <v>1.7955594475800001</v>
      </c>
      <c r="V927" s="88">
        <f t="shared" si="182"/>
        <v>0.60419904645994038</v>
      </c>
      <c r="W927" s="182">
        <f t="shared" si="183"/>
        <v>0.6</v>
      </c>
      <c r="X927" s="133">
        <f>'INFO Luz del Sur'!N875</f>
        <v>1</v>
      </c>
      <c r="Y927" s="135">
        <f t="shared" si="176"/>
        <v>0.6</v>
      </c>
    </row>
    <row r="928" spans="1:25" x14ac:dyDescent="0.25">
      <c r="A928" s="97">
        <f>'INFO Luz del Sur'!A876</f>
        <v>870</v>
      </c>
      <c r="B928" s="98" t="s">
        <v>8151</v>
      </c>
      <c r="C928" s="131" t="str">
        <f>'INFO Luz del Sur'!K876</f>
        <v>Poste</v>
      </c>
      <c r="D928" s="120" t="str">
        <f>'INFO Luz del Sur'!L876</f>
        <v>Concreto</v>
      </c>
      <c r="E928" s="131">
        <f>'INFO Luz del Sur'!J876</f>
        <v>16</v>
      </c>
      <c r="F928" s="131" t="str">
        <f>'INFO Luz del Sur'!H876</f>
        <v>22.9 KV</v>
      </c>
      <c r="G928" s="148" t="str">
        <f t="shared" si="174"/>
        <v>MT/AT</v>
      </c>
      <c r="H928" s="120" t="str">
        <f>'INFO Luz del Sur'!D876</f>
        <v>Lurin</v>
      </c>
      <c r="I928" s="120" t="str">
        <f>'INFO Luz del Sur'!C876</f>
        <v>Lima</v>
      </c>
      <c r="J928" s="120" t="str">
        <f>'INFO Luz del Sur'!B876</f>
        <v>Lima</v>
      </c>
      <c r="K928" s="120">
        <f>'INFO Luz del Sur'!E876</f>
        <v>0</v>
      </c>
      <c r="L928" s="132" t="str">
        <f>'INFO Luz del Sur'!M876</f>
        <v>PPC28</v>
      </c>
      <c r="M928" s="120" t="str">
        <f>INDEX(RESUMEN!$D$17:$D$5475, MATCH(L928,RESUMEN!$C$17:$C$5475,0))</f>
        <v>POSTE DE CONCRETO ARMADO DE 17/400/165/420</v>
      </c>
      <c r="N928" s="95">
        <f>INDEX(RESUMEN!$G$17:$G$5475, MATCH(L928,RESUMEN!$C$17:$C$5475,0))</f>
        <v>607.52</v>
      </c>
      <c r="O928" s="133">
        <f t="shared" si="175"/>
        <v>0.84299999999999997</v>
      </c>
      <c r="P928" s="134">
        <f t="shared" si="177"/>
        <v>1119.6593599999999</v>
      </c>
      <c r="Q928" s="87">
        <v>0</v>
      </c>
      <c r="R928" s="133">
        <f t="shared" si="178"/>
        <v>0.13400000000000001</v>
      </c>
      <c r="S928" s="88">
        <f t="shared" si="179"/>
        <v>12.502862853333333</v>
      </c>
      <c r="T928" s="132">
        <f t="shared" si="180"/>
        <v>0.183</v>
      </c>
      <c r="U928" s="135">
        <f t="shared" si="181"/>
        <v>2.28802390216</v>
      </c>
      <c r="V928" s="88">
        <f t="shared" si="182"/>
        <v>0.7699114957323242</v>
      </c>
      <c r="W928" s="182">
        <f t="shared" si="183"/>
        <v>0.8</v>
      </c>
      <c r="X928" s="133">
        <f>'INFO Luz del Sur'!N876</f>
        <v>1</v>
      </c>
      <c r="Y928" s="135">
        <f t="shared" si="176"/>
        <v>0.8</v>
      </c>
    </row>
    <row r="929" spans="1:25" x14ac:dyDescent="0.25">
      <c r="A929" s="97">
        <f>'INFO Luz del Sur'!A877</f>
        <v>871</v>
      </c>
      <c r="B929" s="98" t="s">
        <v>20</v>
      </c>
      <c r="C929" s="131" t="str">
        <f>'INFO Luz del Sur'!K877</f>
        <v>Poste</v>
      </c>
      <c r="D929" s="120" t="str">
        <f>'INFO Luz del Sur'!L877</f>
        <v>Madera</v>
      </c>
      <c r="E929" s="131">
        <f>'INFO Luz del Sur'!J877</f>
        <v>18</v>
      </c>
      <c r="F929" s="131" t="str">
        <f>'INFO Luz del Sur'!H877</f>
        <v>60 KV</v>
      </c>
      <c r="G929" s="148" t="str">
        <f t="shared" si="174"/>
        <v>MT/AT</v>
      </c>
      <c r="H929" s="120" t="str">
        <f>'INFO Luz del Sur'!D877</f>
        <v>Lurin</v>
      </c>
      <c r="I929" s="120" t="str">
        <f>'INFO Luz del Sur'!C877</f>
        <v>Lima</v>
      </c>
      <c r="J929" s="120" t="str">
        <f>'INFO Luz del Sur'!B877</f>
        <v>Lima</v>
      </c>
      <c r="K929" s="120">
        <f>'INFO Luz del Sur'!E877</f>
        <v>0</v>
      </c>
      <c r="L929" s="132" t="str">
        <f>'INFO Luz del Sur'!M877</f>
        <v>TA060SIR0D1C1240R+3</v>
      </c>
      <c r="M929" s="120" t="str">
        <f>INDEX(RESUMEN!$D$17:$D$5475, MATCH(L929,RESUMEN!$C$17:$C$5475,0))</f>
        <v>Torre de anclaje, retención intermedia y terminal (15°) Tipo R2+3</v>
      </c>
      <c r="N929" s="95">
        <f>INDEX(RESUMEN!$G$17:$G$5475, MATCH(L929,RESUMEN!$C$17:$C$5475,0))</f>
        <v>15480.457667929655</v>
      </c>
      <c r="O929" s="133">
        <f t="shared" si="175"/>
        <v>0.84299999999999997</v>
      </c>
      <c r="P929" s="134">
        <f t="shared" si="177"/>
        <v>28530.483481994353</v>
      </c>
      <c r="Q929" s="87">
        <v>0</v>
      </c>
      <c r="R929" s="133">
        <f t="shared" si="178"/>
        <v>0.13400000000000001</v>
      </c>
      <c r="S929" s="88">
        <f t="shared" si="179"/>
        <v>318.59039888227034</v>
      </c>
      <c r="T929" s="132">
        <f t="shared" si="180"/>
        <v>0.183</v>
      </c>
      <c r="U929" s="135">
        <f t="shared" si="181"/>
        <v>58.302042995455473</v>
      </c>
      <c r="V929" s="88">
        <f t="shared" si="182"/>
        <v>19.618419669700835</v>
      </c>
      <c r="W929" s="182">
        <f t="shared" si="183"/>
        <v>19.600000000000001</v>
      </c>
      <c r="X929" s="133">
        <f>'INFO Luz del Sur'!N877</f>
        <v>1</v>
      </c>
      <c r="Y929" s="135">
        <f t="shared" si="176"/>
        <v>19.600000000000001</v>
      </c>
    </row>
    <row r="930" spans="1:25" x14ac:dyDescent="0.25">
      <c r="A930" s="97">
        <f>'INFO Luz del Sur'!A878</f>
        <v>872</v>
      </c>
      <c r="B930" s="98" t="s">
        <v>20</v>
      </c>
      <c r="C930" s="131" t="str">
        <f>'INFO Luz del Sur'!K878</f>
        <v>Poste</v>
      </c>
      <c r="D930" s="120" t="str">
        <f>'INFO Luz del Sur'!L878</f>
        <v>Madera</v>
      </c>
      <c r="E930" s="131">
        <f>'INFO Luz del Sur'!J878</f>
        <v>18</v>
      </c>
      <c r="F930" s="131" t="str">
        <f>'INFO Luz del Sur'!H878</f>
        <v>60 KV</v>
      </c>
      <c r="G930" s="148" t="str">
        <f t="shared" si="174"/>
        <v>MT/AT</v>
      </c>
      <c r="H930" s="120" t="str">
        <f>'INFO Luz del Sur'!D878</f>
        <v>Punta Hermosa</v>
      </c>
      <c r="I930" s="120" t="str">
        <f>'INFO Luz del Sur'!C878</f>
        <v>Lima</v>
      </c>
      <c r="J930" s="120" t="str">
        <f>'INFO Luz del Sur'!B878</f>
        <v>Lima</v>
      </c>
      <c r="K930" s="120">
        <f>'INFO Luz del Sur'!E878</f>
        <v>0</v>
      </c>
      <c r="L930" s="132" t="str">
        <f>'INFO Luz del Sur'!M878</f>
        <v>TA060SIR0D1C1240R+3</v>
      </c>
      <c r="M930" s="120" t="str">
        <f>INDEX(RESUMEN!$D$17:$D$5475, MATCH(L930,RESUMEN!$C$17:$C$5475,0))</f>
        <v>Torre de anclaje, retención intermedia y terminal (15°) Tipo R2+3</v>
      </c>
      <c r="N930" s="95">
        <f>INDEX(RESUMEN!$G$17:$G$5475, MATCH(L930,RESUMEN!$C$17:$C$5475,0))</f>
        <v>15480.457667929655</v>
      </c>
      <c r="O930" s="133">
        <f t="shared" si="175"/>
        <v>0.84299999999999997</v>
      </c>
      <c r="P930" s="134">
        <f t="shared" si="177"/>
        <v>28530.483481994353</v>
      </c>
      <c r="Q930" s="87">
        <v>0</v>
      </c>
      <c r="R930" s="133">
        <f t="shared" si="178"/>
        <v>0.13400000000000001</v>
      </c>
      <c r="S930" s="88">
        <f t="shared" si="179"/>
        <v>318.59039888227034</v>
      </c>
      <c r="T930" s="132">
        <f t="shared" si="180"/>
        <v>0.183</v>
      </c>
      <c r="U930" s="135">
        <f t="shared" si="181"/>
        <v>58.302042995455473</v>
      </c>
      <c r="V930" s="88">
        <f t="shared" si="182"/>
        <v>19.618419669700835</v>
      </c>
      <c r="W930" s="182">
        <f t="shared" si="183"/>
        <v>19.600000000000001</v>
      </c>
      <c r="X930" s="133">
        <f>'INFO Luz del Sur'!N878</f>
        <v>1</v>
      </c>
      <c r="Y930" s="135">
        <f t="shared" si="176"/>
        <v>19.600000000000001</v>
      </c>
    </row>
    <row r="931" spans="1:25" x14ac:dyDescent="0.25">
      <c r="A931" s="97">
        <f>'INFO Luz del Sur'!A879</f>
        <v>873</v>
      </c>
      <c r="B931" s="98" t="s">
        <v>20</v>
      </c>
      <c r="C931" s="131" t="str">
        <f>'INFO Luz del Sur'!K879</f>
        <v>Poste</v>
      </c>
      <c r="D931" s="120" t="str">
        <f>'INFO Luz del Sur'!L879</f>
        <v>Madera</v>
      </c>
      <c r="E931" s="131">
        <f>'INFO Luz del Sur'!J879</f>
        <v>18</v>
      </c>
      <c r="F931" s="131" t="str">
        <f>'INFO Luz del Sur'!H879</f>
        <v>60 KV</v>
      </c>
      <c r="G931" s="148" t="str">
        <f t="shared" si="174"/>
        <v>MT/AT</v>
      </c>
      <c r="H931" s="120" t="str">
        <f>'INFO Luz del Sur'!D879</f>
        <v>Punta Hermosa</v>
      </c>
      <c r="I931" s="120" t="str">
        <f>'INFO Luz del Sur'!C879</f>
        <v>Lima</v>
      </c>
      <c r="J931" s="120" t="str">
        <f>'INFO Luz del Sur'!B879</f>
        <v>Lima</v>
      </c>
      <c r="K931" s="120">
        <f>'INFO Luz del Sur'!E879</f>
        <v>0</v>
      </c>
      <c r="L931" s="132" t="str">
        <f>'INFO Luz del Sur'!M879</f>
        <v>TA060SIR0D1C1240R+3</v>
      </c>
      <c r="M931" s="120" t="str">
        <f>INDEX(RESUMEN!$D$17:$D$5475, MATCH(L931,RESUMEN!$C$17:$C$5475,0))</f>
        <v>Torre de anclaje, retención intermedia y terminal (15°) Tipo R2+3</v>
      </c>
      <c r="N931" s="95">
        <f>INDEX(RESUMEN!$G$17:$G$5475, MATCH(L931,RESUMEN!$C$17:$C$5475,0))</f>
        <v>15480.457667929655</v>
      </c>
      <c r="O931" s="133">
        <f t="shared" si="175"/>
        <v>0.84299999999999997</v>
      </c>
      <c r="P931" s="134">
        <f t="shared" si="177"/>
        <v>28530.483481994353</v>
      </c>
      <c r="Q931" s="87">
        <v>0</v>
      </c>
      <c r="R931" s="133">
        <f t="shared" si="178"/>
        <v>0.13400000000000001</v>
      </c>
      <c r="S931" s="88">
        <f t="shared" si="179"/>
        <v>318.59039888227034</v>
      </c>
      <c r="T931" s="132">
        <f t="shared" si="180"/>
        <v>0.183</v>
      </c>
      <c r="U931" s="135">
        <f t="shared" si="181"/>
        <v>58.302042995455473</v>
      </c>
      <c r="V931" s="88">
        <f t="shared" si="182"/>
        <v>19.618419669700835</v>
      </c>
      <c r="W931" s="182">
        <f t="shared" si="183"/>
        <v>19.600000000000001</v>
      </c>
      <c r="X931" s="133">
        <f>'INFO Luz del Sur'!N879</f>
        <v>1</v>
      </c>
      <c r="Y931" s="135">
        <f t="shared" si="176"/>
        <v>19.600000000000001</v>
      </c>
    </row>
    <row r="932" spans="1:25" x14ac:dyDescent="0.25">
      <c r="A932" s="97">
        <f>'INFO Luz del Sur'!A880</f>
        <v>874</v>
      </c>
      <c r="B932" s="98" t="s">
        <v>20</v>
      </c>
      <c r="C932" s="131" t="str">
        <f>'INFO Luz del Sur'!K880</f>
        <v>Poste</v>
      </c>
      <c r="D932" s="120" t="str">
        <f>'INFO Luz del Sur'!L880</f>
        <v>Madera</v>
      </c>
      <c r="E932" s="131">
        <f>'INFO Luz del Sur'!J880</f>
        <v>18</v>
      </c>
      <c r="F932" s="131" t="str">
        <f>'INFO Luz del Sur'!H880</f>
        <v>60 KV</v>
      </c>
      <c r="G932" s="148" t="str">
        <f t="shared" si="174"/>
        <v>MT/AT</v>
      </c>
      <c r="H932" s="120" t="str">
        <f>'INFO Luz del Sur'!D880</f>
        <v>Punta Hermosa</v>
      </c>
      <c r="I932" s="120" t="str">
        <f>'INFO Luz del Sur'!C880</f>
        <v>Lima</v>
      </c>
      <c r="J932" s="120" t="str">
        <f>'INFO Luz del Sur'!B880</f>
        <v>Lima</v>
      </c>
      <c r="K932" s="120">
        <f>'INFO Luz del Sur'!E880</f>
        <v>0</v>
      </c>
      <c r="L932" s="132" t="str">
        <f>'INFO Luz del Sur'!M880</f>
        <v>TA060SIR0D1C1240R+3</v>
      </c>
      <c r="M932" s="120" t="str">
        <f>INDEX(RESUMEN!$D$17:$D$5475, MATCH(L932,RESUMEN!$C$17:$C$5475,0))</f>
        <v>Torre de anclaje, retención intermedia y terminal (15°) Tipo R2+3</v>
      </c>
      <c r="N932" s="95">
        <f>INDEX(RESUMEN!$G$17:$G$5475, MATCH(L932,RESUMEN!$C$17:$C$5475,0))</f>
        <v>15480.457667929655</v>
      </c>
      <c r="O932" s="133">
        <f t="shared" si="175"/>
        <v>0.84299999999999997</v>
      </c>
      <c r="P932" s="134">
        <f t="shared" si="177"/>
        <v>28530.483481994353</v>
      </c>
      <c r="Q932" s="87">
        <v>0</v>
      </c>
      <c r="R932" s="133">
        <f t="shared" si="178"/>
        <v>0.13400000000000001</v>
      </c>
      <c r="S932" s="88">
        <f t="shared" si="179"/>
        <v>318.59039888227034</v>
      </c>
      <c r="T932" s="132">
        <f t="shared" si="180"/>
        <v>0.183</v>
      </c>
      <c r="U932" s="135">
        <f t="shared" si="181"/>
        <v>58.302042995455473</v>
      </c>
      <c r="V932" s="88">
        <f t="shared" si="182"/>
        <v>19.618419669700835</v>
      </c>
      <c r="W932" s="182">
        <f t="shared" si="183"/>
        <v>19.600000000000001</v>
      </c>
      <c r="X932" s="133">
        <f>'INFO Luz del Sur'!N880</f>
        <v>1</v>
      </c>
      <c r="Y932" s="135">
        <f t="shared" si="176"/>
        <v>19.600000000000001</v>
      </c>
    </row>
    <row r="933" spans="1:25" x14ac:dyDescent="0.25">
      <c r="A933" s="97">
        <f>'INFO Luz del Sur'!A881</f>
        <v>875</v>
      </c>
      <c r="B933" s="98" t="s">
        <v>20</v>
      </c>
      <c r="C933" s="131" t="str">
        <f>'INFO Luz del Sur'!K881</f>
        <v>Poste</v>
      </c>
      <c r="D933" s="120" t="str">
        <f>'INFO Luz del Sur'!L881</f>
        <v>Madera</v>
      </c>
      <c r="E933" s="131">
        <f>'INFO Luz del Sur'!J881</f>
        <v>18</v>
      </c>
      <c r="F933" s="131" t="str">
        <f>'INFO Luz del Sur'!H881</f>
        <v>60 KV</v>
      </c>
      <c r="G933" s="148" t="str">
        <f t="shared" si="174"/>
        <v>MT/AT</v>
      </c>
      <c r="H933" s="120" t="str">
        <f>'INFO Luz del Sur'!D881</f>
        <v>Punta Hermosa</v>
      </c>
      <c r="I933" s="120" t="str">
        <f>'INFO Luz del Sur'!C881</f>
        <v>Lima</v>
      </c>
      <c r="J933" s="120" t="str">
        <f>'INFO Luz del Sur'!B881</f>
        <v>Lima</v>
      </c>
      <c r="K933" s="120">
        <f>'INFO Luz del Sur'!E881</f>
        <v>0</v>
      </c>
      <c r="L933" s="132" t="str">
        <f>'INFO Luz del Sur'!M881</f>
        <v>TA060SIR0D1C1240R+3</v>
      </c>
      <c r="M933" s="120" t="str">
        <f>INDEX(RESUMEN!$D$17:$D$5475, MATCH(L933,RESUMEN!$C$17:$C$5475,0))</f>
        <v>Torre de anclaje, retención intermedia y terminal (15°) Tipo R2+3</v>
      </c>
      <c r="N933" s="95">
        <f>INDEX(RESUMEN!$G$17:$G$5475, MATCH(L933,RESUMEN!$C$17:$C$5475,0))</f>
        <v>15480.457667929655</v>
      </c>
      <c r="O933" s="133">
        <f t="shared" si="175"/>
        <v>0.84299999999999997</v>
      </c>
      <c r="P933" s="134">
        <f t="shared" si="177"/>
        <v>28530.483481994353</v>
      </c>
      <c r="Q933" s="87">
        <v>0</v>
      </c>
      <c r="R933" s="133">
        <f t="shared" si="178"/>
        <v>0.13400000000000001</v>
      </c>
      <c r="S933" s="88">
        <f t="shared" si="179"/>
        <v>318.59039888227034</v>
      </c>
      <c r="T933" s="132">
        <f t="shared" si="180"/>
        <v>0.183</v>
      </c>
      <c r="U933" s="135">
        <f t="shared" si="181"/>
        <v>58.302042995455473</v>
      </c>
      <c r="V933" s="88">
        <f t="shared" si="182"/>
        <v>19.618419669700835</v>
      </c>
      <c r="W933" s="182">
        <f t="shared" si="183"/>
        <v>19.600000000000001</v>
      </c>
      <c r="X933" s="133">
        <f>'INFO Luz del Sur'!N881</f>
        <v>1</v>
      </c>
      <c r="Y933" s="135">
        <f t="shared" si="176"/>
        <v>19.600000000000001</v>
      </c>
    </row>
    <row r="934" spans="1:25" x14ac:dyDescent="0.25">
      <c r="A934" s="97">
        <f>'INFO Luz del Sur'!A882</f>
        <v>876</v>
      </c>
      <c r="B934" s="98" t="s">
        <v>20</v>
      </c>
      <c r="C934" s="131" t="str">
        <f>'INFO Luz del Sur'!K882</f>
        <v>Poste</v>
      </c>
      <c r="D934" s="120" t="str">
        <f>'INFO Luz del Sur'!L882</f>
        <v>Madera</v>
      </c>
      <c r="E934" s="131">
        <f>'INFO Luz del Sur'!J882</f>
        <v>18</v>
      </c>
      <c r="F934" s="131" t="str">
        <f>'INFO Luz del Sur'!H882</f>
        <v>60 KV</v>
      </c>
      <c r="G934" s="148" t="str">
        <f t="shared" si="174"/>
        <v>MT/AT</v>
      </c>
      <c r="H934" s="120" t="str">
        <f>'INFO Luz del Sur'!D882</f>
        <v>Punta Hermosa</v>
      </c>
      <c r="I934" s="120" t="str">
        <f>'INFO Luz del Sur'!C882</f>
        <v>Lima</v>
      </c>
      <c r="J934" s="120" t="str">
        <f>'INFO Luz del Sur'!B882</f>
        <v>Lima</v>
      </c>
      <c r="K934" s="120">
        <f>'INFO Luz del Sur'!E882</f>
        <v>0</v>
      </c>
      <c r="L934" s="132" t="str">
        <f>'INFO Luz del Sur'!M882</f>
        <v>TA060SIR0D1C1240R+3</v>
      </c>
      <c r="M934" s="120" t="str">
        <f>INDEX(RESUMEN!$D$17:$D$5475, MATCH(L934,RESUMEN!$C$17:$C$5475,0))</f>
        <v>Torre de anclaje, retención intermedia y terminal (15°) Tipo R2+3</v>
      </c>
      <c r="N934" s="95">
        <f>INDEX(RESUMEN!$G$17:$G$5475, MATCH(L934,RESUMEN!$C$17:$C$5475,0))</f>
        <v>15480.457667929655</v>
      </c>
      <c r="O934" s="133">
        <f t="shared" si="175"/>
        <v>0.84299999999999997</v>
      </c>
      <c r="P934" s="134">
        <f t="shared" si="177"/>
        <v>28530.483481994353</v>
      </c>
      <c r="Q934" s="87">
        <v>0</v>
      </c>
      <c r="R934" s="133">
        <f t="shared" si="178"/>
        <v>0.13400000000000001</v>
      </c>
      <c r="S934" s="88">
        <f t="shared" si="179"/>
        <v>318.59039888227034</v>
      </c>
      <c r="T934" s="132">
        <f t="shared" si="180"/>
        <v>0.183</v>
      </c>
      <c r="U934" s="135">
        <f t="shared" si="181"/>
        <v>58.302042995455473</v>
      </c>
      <c r="V934" s="88">
        <f t="shared" si="182"/>
        <v>19.618419669700835</v>
      </c>
      <c r="W934" s="182">
        <f t="shared" si="183"/>
        <v>19.600000000000001</v>
      </c>
      <c r="X934" s="133">
        <f>'INFO Luz del Sur'!N882</f>
        <v>1</v>
      </c>
      <c r="Y934" s="135">
        <f t="shared" si="176"/>
        <v>19.600000000000001</v>
      </c>
    </row>
    <row r="935" spans="1:25" x14ac:dyDescent="0.25">
      <c r="A935" s="97">
        <f>'INFO Luz del Sur'!A883</f>
        <v>877</v>
      </c>
      <c r="B935" s="98" t="s">
        <v>8151</v>
      </c>
      <c r="C935" s="131" t="str">
        <f>'INFO Luz del Sur'!K883</f>
        <v>Poste</v>
      </c>
      <c r="D935" s="120" t="str">
        <f>'INFO Luz del Sur'!L883</f>
        <v>Concreto</v>
      </c>
      <c r="E935" s="131">
        <f>'INFO Luz del Sur'!J883</f>
        <v>12</v>
      </c>
      <c r="F935" s="131" t="str">
        <f>'INFO Luz del Sur'!H883</f>
        <v>22.9 KV</v>
      </c>
      <c r="G935" s="148" t="str">
        <f t="shared" si="174"/>
        <v>MT/AT</v>
      </c>
      <c r="H935" s="120" t="str">
        <f>'INFO Luz del Sur'!D883</f>
        <v>Punta Hermosa</v>
      </c>
      <c r="I935" s="120" t="str">
        <f>'INFO Luz del Sur'!C883</f>
        <v>Lima</v>
      </c>
      <c r="J935" s="120" t="str">
        <f>'INFO Luz del Sur'!B883</f>
        <v>Lima</v>
      </c>
      <c r="K935" s="120">
        <f>'INFO Luz del Sur'!E883</f>
        <v>0</v>
      </c>
      <c r="L935" s="132" t="str">
        <f>'INFO Luz del Sur'!M883</f>
        <v>PPC15</v>
      </c>
      <c r="M935" s="120" t="str">
        <f>INDEX(RESUMEN!$D$17:$D$5475, MATCH(L935,RESUMEN!$C$17:$C$5475,0))</f>
        <v>POSTE DE CONCRETO ARMADO DE 12/200/120/300</v>
      </c>
      <c r="N935" s="95">
        <f>INDEX(RESUMEN!$G$17:$G$5475, MATCH(L935,RESUMEN!$C$17:$C$5475,0))</f>
        <v>230.4</v>
      </c>
      <c r="O935" s="133">
        <f t="shared" si="175"/>
        <v>0.84299999999999997</v>
      </c>
      <c r="P935" s="134">
        <f t="shared" si="177"/>
        <v>424.62720000000002</v>
      </c>
      <c r="Q935" s="87">
        <v>0</v>
      </c>
      <c r="R935" s="133">
        <f t="shared" si="178"/>
        <v>0.13400000000000001</v>
      </c>
      <c r="S935" s="88">
        <f t="shared" si="179"/>
        <v>4.7416704000000003</v>
      </c>
      <c r="T935" s="132">
        <f t="shared" si="180"/>
        <v>0.183</v>
      </c>
      <c r="U935" s="135">
        <f t="shared" si="181"/>
        <v>0.86772568319999999</v>
      </c>
      <c r="V935" s="88">
        <f t="shared" si="182"/>
        <v>0.29198645084396813</v>
      </c>
      <c r="W935" s="182">
        <f t="shared" si="183"/>
        <v>0.3</v>
      </c>
      <c r="X935" s="133">
        <f>'INFO Luz del Sur'!N883</f>
        <v>1</v>
      </c>
      <c r="Y935" s="135">
        <f t="shared" si="176"/>
        <v>0.3</v>
      </c>
    </row>
    <row r="936" spans="1:25" x14ac:dyDescent="0.25">
      <c r="A936" s="97">
        <f>'INFO Luz del Sur'!A884</f>
        <v>878</v>
      </c>
      <c r="B936" s="98" t="s">
        <v>8151</v>
      </c>
      <c r="C936" s="131" t="str">
        <f>'INFO Luz del Sur'!K884</f>
        <v>Poste</v>
      </c>
      <c r="D936" s="120" t="str">
        <f>'INFO Luz del Sur'!L884</f>
        <v>Concreto</v>
      </c>
      <c r="E936" s="131">
        <f>'INFO Luz del Sur'!J884</f>
        <v>12</v>
      </c>
      <c r="F936" s="131" t="str">
        <f>'INFO Luz del Sur'!H884</f>
        <v>22.9 KV</v>
      </c>
      <c r="G936" s="148" t="str">
        <f t="shared" si="174"/>
        <v>MT/AT</v>
      </c>
      <c r="H936" s="120" t="str">
        <f>'INFO Luz del Sur'!D884</f>
        <v>Punta Hermosa</v>
      </c>
      <c r="I936" s="120" t="str">
        <f>'INFO Luz del Sur'!C884</f>
        <v>Lima</v>
      </c>
      <c r="J936" s="120" t="str">
        <f>'INFO Luz del Sur'!B884</f>
        <v>Lima</v>
      </c>
      <c r="K936" s="120">
        <f>'INFO Luz del Sur'!E884</f>
        <v>0</v>
      </c>
      <c r="L936" s="132" t="str">
        <f>'INFO Luz del Sur'!M884</f>
        <v>PPC15</v>
      </c>
      <c r="M936" s="120" t="str">
        <f>INDEX(RESUMEN!$D$17:$D$5475, MATCH(L936,RESUMEN!$C$17:$C$5475,0))</f>
        <v>POSTE DE CONCRETO ARMADO DE 12/200/120/300</v>
      </c>
      <c r="N936" s="95">
        <f>INDEX(RESUMEN!$G$17:$G$5475, MATCH(L936,RESUMEN!$C$17:$C$5475,0))</f>
        <v>230.4</v>
      </c>
      <c r="O936" s="133">
        <f t="shared" si="175"/>
        <v>0.84299999999999997</v>
      </c>
      <c r="P936" s="134">
        <f t="shared" si="177"/>
        <v>424.62720000000002</v>
      </c>
      <c r="Q936" s="87">
        <v>0</v>
      </c>
      <c r="R936" s="133">
        <f t="shared" si="178"/>
        <v>0.13400000000000001</v>
      </c>
      <c r="S936" s="88">
        <f t="shared" si="179"/>
        <v>4.7416704000000003</v>
      </c>
      <c r="T936" s="132">
        <f t="shared" si="180"/>
        <v>0.183</v>
      </c>
      <c r="U936" s="135">
        <f t="shared" si="181"/>
        <v>0.86772568319999999</v>
      </c>
      <c r="V936" s="88">
        <f t="shared" si="182"/>
        <v>0.29198645084396813</v>
      </c>
      <c r="W936" s="182">
        <f t="shared" si="183"/>
        <v>0.3</v>
      </c>
      <c r="X936" s="133">
        <f>'INFO Luz del Sur'!N884</f>
        <v>1</v>
      </c>
      <c r="Y936" s="135">
        <f t="shared" si="176"/>
        <v>0.3</v>
      </c>
    </row>
    <row r="937" spans="1:25" x14ac:dyDescent="0.25">
      <c r="A937" s="97">
        <f>'INFO Luz del Sur'!A885</f>
        <v>879</v>
      </c>
      <c r="B937" s="98" t="s">
        <v>8151</v>
      </c>
      <c r="C937" s="131" t="str">
        <f>'INFO Luz del Sur'!K885</f>
        <v>Poste</v>
      </c>
      <c r="D937" s="120" t="str">
        <f>'INFO Luz del Sur'!L885</f>
        <v>Concreto</v>
      </c>
      <c r="E937" s="131">
        <f>'INFO Luz del Sur'!J885</f>
        <v>13</v>
      </c>
      <c r="F937" s="131" t="str">
        <f>'INFO Luz del Sur'!H885</f>
        <v>22.9 KV</v>
      </c>
      <c r="G937" s="148" t="str">
        <f t="shared" si="174"/>
        <v>MT/AT</v>
      </c>
      <c r="H937" s="120" t="str">
        <f>'INFO Luz del Sur'!D885</f>
        <v>Punta Hermosa</v>
      </c>
      <c r="I937" s="120" t="str">
        <f>'INFO Luz del Sur'!C885</f>
        <v>Lima</v>
      </c>
      <c r="J937" s="120" t="str">
        <f>'INFO Luz del Sur'!B885</f>
        <v>Lima</v>
      </c>
      <c r="K937" s="120">
        <f>'INFO Luz del Sur'!E885</f>
        <v>0</v>
      </c>
      <c r="L937" s="132" t="str">
        <f>'INFO Luz del Sur'!M885</f>
        <v>PPC18</v>
      </c>
      <c r="M937" s="120" t="str">
        <f>INDEX(RESUMEN!$D$17:$D$5475, MATCH(L937,RESUMEN!$C$17:$C$5475,0))</f>
        <v>POSTE DE CONCRETO ARMADO DE 13/200/140/335</v>
      </c>
      <c r="N937" s="95">
        <f>INDEX(RESUMEN!$G$17:$G$5475, MATCH(L937,RESUMEN!$C$17:$C$5475,0))</f>
        <v>255.39</v>
      </c>
      <c r="O937" s="133">
        <f t="shared" si="175"/>
        <v>0.84299999999999997</v>
      </c>
      <c r="P937" s="134">
        <f t="shared" si="177"/>
        <v>470.68376999999998</v>
      </c>
      <c r="Q937" s="87">
        <v>0</v>
      </c>
      <c r="R937" s="133">
        <f t="shared" si="178"/>
        <v>0.13400000000000001</v>
      </c>
      <c r="S937" s="88">
        <f t="shared" si="179"/>
        <v>5.2559687649999995</v>
      </c>
      <c r="T937" s="132">
        <f t="shared" si="180"/>
        <v>0.183</v>
      </c>
      <c r="U937" s="135">
        <f t="shared" si="181"/>
        <v>0.96184228399499994</v>
      </c>
      <c r="V937" s="88">
        <f t="shared" si="182"/>
        <v>0.32365633542118494</v>
      </c>
      <c r="W937" s="182">
        <f t="shared" si="183"/>
        <v>0.3</v>
      </c>
      <c r="X937" s="133">
        <f>'INFO Luz del Sur'!N885</f>
        <v>1</v>
      </c>
      <c r="Y937" s="135">
        <f t="shared" si="176"/>
        <v>0.3</v>
      </c>
    </row>
    <row r="938" spans="1:25" x14ac:dyDescent="0.25">
      <c r="A938" s="97">
        <f>'INFO Luz del Sur'!A886</f>
        <v>880</v>
      </c>
      <c r="B938" s="98" t="s">
        <v>8151</v>
      </c>
      <c r="C938" s="131" t="str">
        <f>'INFO Luz del Sur'!K886</f>
        <v>Poste</v>
      </c>
      <c r="D938" s="120" t="str">
        <f>'INFO Luz del Sur'!L886</f>
        <v>Concreto</v>
      </c>
      <c r="E938" s="131">
        <f>'INFO Luz del Sur'!J886</f>
        <v>15</v>
      </c>
      <c r="F938" s="131" t="str">
        <f>'INFO Luz del Sur'!H886</f>
        <v>22.9 KV</v>
      </c>
      <c r="G938" s="148" t="str">
        <f t="shared" si="174"/>
        <v>MT/AT</v>
      </c>
      <c r="H938" s="120" t="str">
        <f>'INFO Luz del Sur'!D886</f>
        <v>Punta Hermosa</v>
      </c>
      <c r="I938" s="120" t="str">
        <f>'INFO Luz del Sur'!C886</f>
        <v>Lima</v>
      </c>
      <c r="J938" s="120" t="str">
        <f>'INFO Luz del Sur'!B886</f>
        <v>Lima</v>
      </c>
      <c r="K938" s="120">
        <f>'INFO Luz del Sur'!E886</f>
        <v>0</v>
      </c>
      <c r="L938" s="132" t="str">
        <f>'INFO Luz del Sur'!M886</f>
        <v>PPC24</v>
      </c>
      <c r="M938" s="120" t="str">
        <f>INDEX(RESUMEN!$D$17:$D$5475, MATCH(L938,RESUMEN!$C$17:$C$5475,0))</f>
        <v>POSTE DE CONCRETO ARMADO DE 15/400/150/375</v>
      </c>
      <c r="N938" s="95">
        <f>INDEX(RESUMEN!$G$17:$G$5475, MATCH(L938,RESUMEN!$C$17:$C$5475,0))</f>
        <v>476.76</v>
      </c>
      <c r="O938" s="133">
        <f t="shared" si="175"/>
        <v>0.84299999999999997</v>
      </c>
      <c r="P938" s="134">
        <f t="shared" si="177"/>
        <v>878.66867999999999</v>
      </c>
      <c r="Q938" s="87">
        <v>0</v>
      </c>
      <c r="R938" s="133">
        <f t="shared" si="178"/>
        <v>0.13400000000000001</v>
      </c>
      <c r="S938" s="88">
        <f t="shared" si="179"/>
        <v>9.8118002600000001</v>
      </c>
      <c r="T938" s="132">
        <f t="shared" si="180"/>
        <v>0.183</v>
      </c>
      <c r="U938" s="135">
        <f t="shared" si="181"/>
        <v>1.7955594475800001</v>
      </c>
      <c r="V938" s="88">
        <f t="shared" si="182"/>
        <v>0.60419904645994038</v>
      </c>
      <c r="W938" s="182">
        <f t="shared" si="183"/>
        <v>0.6</v>
      </c>
      <c r="X938" s="133">
        <f>'INFO Luz del Sur'!N886</f>
        <v>1</v>
      </c>
      <c r="Y938" s="135">
        <f t="shared" si="176"/>
        <v>0.6</v>
      </c>
    </row>
    <row r="939" spans="1:25" x14ac:dyDescent="0.25">
      <c r="A939" s="97">
        <f>'INFO Luz del Sur'!A887</f>
        <v>881</v>
      </c>
      <c r="B939" s="98" t="s">
        <v>8151</v>
      </c>
      <c r="C939" s="131" t="str">
        <f>'INFO Luz del Sur'!K887</f>
        <v>Poste</v>
      </c>
      <c r="D939" s="120" t="str">
        <f>'INFO Luz del Sur'!L887</f>
        <v>Concreto</v>
      </c>
      <c r="E939" s="131">
        <f>'INFO Luz del Sur'!J887</f>
        <v>12</v>
      </c>
      <c r="F939" s="131" t="str">
        <f>'INFO Luz del Sur'!H887</f>
        <v>22.9 KV</v>
      </c>
      <c r="G939" s="148" t="str">
        <f t="shared" si="174"/>
        <v>MT/AT</v>
      </c>
      <c r="H939" s="120" t="str">
        <f>'INFO Luz del Sur'!D887</f>
        <v>Punta Hermosa</v>
      </c>
      <c r="I939" s="120" t="str">
        <f>'INFO Luz del Sur'!C887</f>
        <v>Lima</v>
      </c>
      <c r="J939" s="120" t="str">
        <f>'INFO Luz del Sur'!B887</f>
        <v>Lima</v>
      </c>
      <c r="K939" s="120">
        <f>'INFO Luz del Sur'!E887</f>
        <v>0</v>
      </c>
      <c r="L939" s="132" t="str">
        <f>'INFO Luz del Sur'!M887</f>
        <v>PPC15</v>
      </c>
      <c r="M939" s="120" t="str">
        <f>INDEX(RESUMEN!$D$17:$D$5475, MATCH(L939,RESUMEN!$C$17:$C$5475,0))</f>
        <v>POSTE DE CONCRETO ARMADO DE 12/200/120/300</v>
      </c>
      <c r="N939" s="95">
        <f>INDEX(RESUMEN!$G$17:$G$5475, MATCH(L939,RESUMEN!$C$17:$C$5475,0))</f>
        <v>230.4</v>
      </c>
      <c r="O939" s="133">
        <f t="shared" si="175"/>
        <v>0.84299999999999997</v>
      </c>
      <c r="P939" s="134">
        <f t="shared" si="177"/>
        <v>424.62720000000002</v>
      </c>
      <c r="Q939" s="87">
        <v>0</v>
      </c>
      <c r="R939" s="133">
        <f t="shared" si="178"/>
        <v>0.13400000000000001</v>
      </c>
      <c r="S939" s="88">
        <f t="shared" si="179"/>
        <v>4.7416704000000003</v>
      </c>
      <c r="T939" s="132">
        <f t="shared" si="180"/>
        <v>0.183</v>
      </c>
      <c r="U939" s="135">
        <f t="shared" si="181"/>
        <v>0.86772568319999999</v>
      </c>
      <c r="V939" s="88">
        <f t="shared" si="182"/>
        <v>0.29198645084396813</v>
      </c>
      <c r="W939" s="182">
        <f t="shared" si="183"/>
        <v>0.3</v>
      </c>
      <c r="X939" s="133">
        <f>'INFO Luz del Sur'!N887</f>
        <v>1</v>
      </c>
      <c r="Y939" s="135">
        <f t="shared" si="176"/>
        <v>0.3</v>
      </c>
    </row>
    <row r="940" spans="1:25" x14ac:dyDescent="0.25">
      <c r="A940" s="97">
        <f>'INFO Luz del Sur'!A888</f>
        <v>882</v>
      </c>
      <c r="B940" s="98" t="s">
        <v>8151</v>
      </c>
      <c r="C940" s="131" t="str">
        <f>'INFO Luz del Sur'!K888</f>
        <v>Poste</v>
      </c>
      <c r="D940" s="120" t="str">
        <f>'INFO Luz del Sur'!L888</f>
        <v>Concreto</v>
      </c>
      <c r="E940" s="131">
        <f>'INFO Luz del Sur'!J888</f>
        <v>12</v>
      </c>
      <c r="F940" s="131" t="str">
        <f>'INFO Luz del Sur'!H888</f>
        <v>22.9 KV</v>
      </c>
      <c r="G940" s="148" t="str">
        <f t="shared" si="174"/>
        <v>MT/AT</v>
      </c>
      <c r="H940" s="120" t="str">
        <f>'INFO Luz del Sur'!D888</f>
        <v>Punta Hermosa</v>
      </c>
      <c r="I940" s="120" t="str">
        <f>'INFO Luz del Sur'!C888</f>
        <v>Lima</v>
      </c>
      <c r="J940" s="120" t="str">
        <f>'INFO Luz del Sur'!B888</f>
        <v>Lima</v>
      </c>
      <c r="K940" s="120">
        <f>'INFO Luz del Sur'!E888</f>
        <v>0</v>
      </c>
      <c r="L940" s="132" t="str">
        <f>'INFO Luz del Sur'!M888</f>
        <v>PPC15</v>
      </c>
      <c r="M940" s="120" t="str">
        <f>INDEX(RESUMEN!$D$17:$D$5475, MATCH(L940,RESUMEN!$C$17:$C$5475,0))</f>
        <v>POSTE DE CONCRETO ARMADO DE 12/200/120/300</v>
      </c>
      <c r="N940" s="95">
        <f>INDEX(RESUMEN!$G$17:$G$5475, MATCH(L940,RESUMEN!$C$17:$C$5475,0))</f>
        <v>230.4</v>
      </c>
      <c r="O940" s="133">
        <f t="shared" si="175"/>
        <v>0.84299999999999997</v>
      </c>
      <c r="P940" s="134">
        <f t="shared" si="177"/>
        <v>424.62720000000002</v>
      </c>
      <c r="Q940" s="87">
        <v>0</v>
      </c>
      <c r="R940" s="133">
        <f t="shared" si="178"/>
        <v>0.13400000000000001</v>
      </c>
      <c r="S940" s="88">
        <f t="shared" si="179"/>
        <v>4.7416704000000003</v>
      </c>
      <c r="T940" s="132">
        <f t="shared" si="180"/>
        <v>0.183</v>
      </c>
      <c r="U940" s="135">
        <f t="shared" si="181"/>
        <v>0.86772568319999999</v>
      </c>
      <c r="V940" s="88">
        <f t="shared" si="182"/>
        <v>0.29198645084396813</v>
      </c>
      <c r="W940" s="182">
        <f t="shared" si="183"/>
        <v>0.3</v>
      </c>
      <c r="X940" s="133">
        <f>'INFO Luz del Sur'!N888</f>
        <v>1</v>
      </c>
      <c r="Y940" s="135">
        <f t="shared" si="176"/>
        <v>0.3</v>
      </c>
    </row>
    <row r="941" spans="1:25" x14ac:dyDescent="0.25">
      <c r="A941" s="97">
        <f>'INFO Luz del Sur'!A889</f>
        <v>883</v>
      </c>
      <c r="B941" s="98" t="s">
        <v>8151</v>
      </c>
      <c r="C941" s="131" t="str">
        <f>'INFO Luz del Sur'!K889</f>
        <v>Poste</v>
      </c>
      <c r="D941" s="120" t="str">
        <f>'INFO Luz del Sur'!L889</f>
        <v>Concreto</v>
      </c>
      <c r="E941" s="131">
        <f>'INFO Luz del Sur'!J889</f>
        <v>12</v>
      </c>
      <c r="F941" s="131" t="str">
        <f>'INFO Luz del Sur'!H889</f>
        <v>22.9 KV</v>
      </c>
      <c r="G941" s="148" t="str">
        <f t="shared" si="174"/>
        <v>MT/AT</v>
      </c>
      <c r="H941" s="120" t="str">
        <f>'INFO Luz del Sur'!D889</f>
        <v>Punta Hermosa</v>
      </c>
      <c r="I941" s="120" t="str">
        <f>'INFO Luz del Sur'!C889</f>
        <v>Lima</v>
      </c>
      <c r="J941" s="120" t="str">
        <f>'INFO Luz del Sur'!B889</f>
        <v>Lima</v>
      </c>
      <c r="K941" s="120">
        <f>'INFO Luz del Sur'!E889</f>
        <v>0</v>
      </c>
      <c r="L941" s="132" t="str">
        <f>'INFO Luz del Sur'!M889</f>
        <v>PPC15</v>
      </c>
      <c r="M941" s="120" t="str">
        <f>INDEX(RESUMEN!$D$17:$D$5475, MATCH(L941,RESUMEN!$C$17:$C$5475,0))</f>
        <v>POSTE DE CONCRETO ARMADO DE 12/200/120/300</v>
      </c>
      <c r="N941" s="95">
        <f>INDEX(RESUMEN!$G$17:$G$5475, MATCH(L941,RESUMEN!$C$17:$C$5475,0))</f>
        <v>230.4</v>
      </c>
      <c r="O941" s="133">
        <f t="shared" si="175"/>
        <v>0.84299999999999997</v>
      </c>
      <c r="P941" s="134">
        <f t="shared" si="177"/>
        <v>424.62720000000002</v>
      </c>
      <c r="Q941" s="87">
        <v>0</v>
      </c>
      <c r="R941" s="133">
        <f t="shared" si="178"/>
        <v>0.13400000000000001</v>
      </c>
      <c r="S941" s="88">
        <f t="shared" si="179"/>
        <v>4.7416704000000003</v>
      </c>
      <c r="T941" s="132">
        <f t="shared" si="180"/>
        <v>0.183</v>
      </c>
      <c r="U941" s="135">
        <f t="shared" si="181"/>
        <v>0.86772568319999999</v>
      </c>
      <c r="V941" s="88">
        <f t="shared" si="182"/>
        <v>0.29198645084396813</v>
      </c>
      <c r="W941" s="182">
        <f t="shared" si="183"/>
        <v>0.3</v>
      </c>
      <c r="X941" s="133">
        <f>'INFO Luz del Sur'!N889</f>
        <v>1</v>
      </c>
      <c r="Y941" s="135">
        <f t="shared" si="176"/>
        <v>0.3</v>
      </c>
    </row>
    <row r="942" spans="1:25" x14ac:dyDescent="0.25">
      <c r="A942" s="97">
        <f>'INFO Luz del Sur'!A890</f>
        <v>884</v>
      </c>
      <c r="B942" s="98" t="s">
        <v>8151</v>
      </c>
      <c r="C942" s="131" t="str">
        <f>'INFO Luz del Sur'!K890</f>
        <v>Poste</v>
      </c>
      <c r="D942" s="120" t="str">
        <f>'INFO Luz del Sur'!L890</f>
        <v>Concreto</v>
      </c>
      <c r="E942" s="131">
        <f>'INFO Luz del Sur'!J890</f>
        <v>12</v>
      </c>
      <c r="F942" s="131" t="str">
        <f>'INFO Luz del Sur'!H890</f>
        <v>22.9 KV</v>
      </c>
      <c r="G942" s="148" t="str">
        <f t="shared" si="174"/>
        <v>MT/AT</v>
      </c>
      <c r="H942" s="120" t="str">
        <f>'INFO Luz del Sur'!D890</f>
        <v>Punta Hermosa</v>
      </c>
      <c r="I942" s="120" t="str">
        <f>'INFO Luz del Sur'!C890</f>
        <v>Lima</v>
      </c>
      <c r="J942" s="120" t="str">
        <f>'INFO Luz del Sur'!B890</f>
        <v>Lima</v>
      </c>
      <c r="K942" s="120">
        <f>'INFO Luz del Sur'!E890</f>
        <v>0</v>
      </c>
      <c r="L942" s="132" t="str">
        <f>'INFO Luz del Sur'!M890</f>
        <v>PPC15</v>
      </c>
      <c r="M942" s="120" t="str">
        <f>INDEX(RESUMEN!$D$17:$D$5475, MATCH(L942,RESUMEN!$C$17:$C$5475,0))</f>
        <v>POSTE DE CONCRETO ARMADO DE 12/200/120/300</v>
      </c>
      <c r="N942" s="95">
        <f>INDEX(RESUMEN!$G$17:$G$5475, MATCH(L942,RESUMEN!$C$17:$C$5475,0))</f>
        <v>230.4</v>
      </c>
      <c r="O942" s="133">
        <f t="shared" si="175"/>
        <v>0.84299999999999997</v>
      </c>
      <c r="P942" s="134">
        <f t="shared" si="177"/>
        <v>424.62720000000002</v>
      </c>
      <c r="Q942" s="87">
        <v>0</v>
      </c>
      <c r="R942" s="133">
        <f t="shared" si="178"/>
        <v>0.13400000000000001</v>
      </c>
      <c r="S942" s="88">
        <f t="shared" si="179"/>
        <v>4.7416704000000003</v>
      </c>
      <c r="T942" s="132">
        <f t="shared" si="180"/>
        <v>0.183</v>
      </c>
      <c r="U942" s="135">
        <f t="shared" si="181"/>
        <v>0.86772568319999999</v>
      </c>
      <c r="V942" s="88">
        <f t="shared" si="182"/>
        <v>0.29198645084396813</v>
      </c>
      <c r="W942" s="182">
        <f t="shared" si="183"/>
        <v>0.3</v>
      </c>
      <c r="X942" s="133">
        <f>'INFO Luz del Sur'!N890</f>
        <v>1</v>
      </c>
      <c r="Y942" s="135">
        <f t="shared" si="176"/>
        <v>0.3</v>
      </c>
    </row>
    <row r="943" spans="1:25" x14ac:dyDescent="0.25">
      <c r="A943" s="97">
        <f>'INFO Luz del Sur'!A891</f>
        <v>885</v>
      </c>
      <c r="B943" s="98" t="s">
        <v>8151</v>
      </c>
      <c r="C943" s="131" t="str">
        <f>'INFO Luz del Sur'!K891</f>
        <v>Poste</v>
      </c>
      <c r="D943" s="120" t="str">
        <f>'INFO Luz del Sur'!L891</f>
        <v>Concreto</v>
      </c>
      <c r="E943" s="131">
        <f>'INFO Luz del Sur'!J891</f>
        <v>12</v>
      </c>
      <c r="F943" s="131" t="str">
        <f>'INFO Luz del Sur'!H891</f>
        <v>22.9 KV</v>
      </c>
      <c r="G943" s="148" t="str">
        <f t="shared" si="174"/>
        <v>MT/AT</v>
      </c>
      <c r="H943" s="120" t="str">
        <f>'INFO Luz del Sur'!D891</f>
        <v>Punta Hermosa</v>
      </c>
      <c r="I943" s="120" t="str">
        <f>'INFO Luz del Sur'!C891</f>
        <v>Lima</v>
      </c>
      <c r="J943" s="120" t="str">
        <f>'INFO Luz del Sur'!B891</f>
        <v>Lima</v>
      </c>
      <c r="K943" s="120">
        <f>'INFO Luz del Sur'!E891</f>
        <v>0</v>
      </c>
      <c r="L943" s="132" t="str">
        <f>'INFO Luz del Sur'!M891</f>
        <v>PPC15</v>
      </c>
      <c r="M943" s="120" t="str">
        <f>INDEX(RESUMEN!$D$17:$D$5475, MATCH(L943,RESUMEN!$C$17:$C$5475,0))</f>
        <v>POSTE DE CONCRETO ARMADO DE 12/200/120/300</v>
      </c>
      <c r="N943" s="95">
        <f>INDEX(RESUMEN!$G$17:$G$5475, MATCH(L943,RESUMEN!$C$17:$C$5475,0))</f>
        <v>230.4</v>
      </c>
      <c r="O943" s="133">
        <f t="shared" si="175"/>
        <v>0.84299999999999997</v>
      </c>
      <c r="P943" s="134">
        <f t="shared" si="177"/>
        <v>424.62720000000002</v>
      </c>
      <c r="Q943" s="87">
        <v>0</v>
      </c>
      <c r="R943" s="133">
        <f t="shared" si="178"/>
        <v>0.13400000000000001</v>
      </c>
      <c r="S943" s="88">
        <f t="shared" si="179"/>
        <v>4.7416704000000003</v>
      </c>
      <c r="T943" s="132">
        <f t="shared" si="180"/>
        <v>0.183</v>
      </c>
      <c r="U943" s="135">
        <f t="shared" si="181"/>
        <v>0.86772568319999999</v>
      </c>
      <c r="V943" s="88">
        <f t="shared" si="182"/>
        <v>0.29198645084396813</v>
      </c>
      <c r="W943" s="182">
        <f t="shared" si="183"/>
        <v>0.3</v>
      </c>
      <c r="X943" s="133">
        <f>'INFO Luz del Sur'!N891</f>
        <v>1</v>
      </c>
      <c r="Y943" s="135">
        <f t="shared" si="176"/>
        <v>0.3</v>
      </c>
    </row>
    <row r="944" spans="1:25" x14ac:dyDescent="0.25">
      <c r="A944" s="97">
        <f>'INFO Luz del Sur'!A892</f>
        <v>886</v>
      </c>
      <c r="B944" s="98" t="s">
        <v>8151</v>
      </c>
      <c r="C944" s="131" t="str">
        <f>'INFO Luz del Sur'!K892</f>
        <v>Poste</v>
      </c>
      <c r="D944" s="120" t="str">
        <f>'INFO Luz del Sur'!L892</f>
        <v>Concreto</v>
      </c>
      <c r="E944" s="131">
        <f>'INFO Luz del Sur'!J892</f>
        <v>12</v>
      </c>
      <c r="F944" s="131" t="str">
        <f>'INFO Luz del Sur'!H892</f>
        <v>22.9 KV</v>
      </c>
      <c r="G944" s="148" t="str">
        <f t="shared" si="174"/>
        <v>MT/AT</v>
      </c>
      <c r="H944" s="120" t="str">
        <f>'INFO Luz del Sur'!D892</f>
        <v>Punta Hermosa</v>
      </c>
      <c r="I944" s="120" t="str">
        <f>'INFO Luz del Sur'!C892</f>
        <v>Lima</v>
      </c>
      <c r="J944" s="120" t="str">
        <f>'INFO Luz del Sur'!B892</f>
        <v>Lima</v>
      </c>
      <c r="K944" s="120">
        <f>'INFO Luz del Sur'!E892</f>
        <v>0</v>
      </c>
      <c r="L944" s="132" t="str">
        <f>'INFO Luz del Sur'!M892</f>
        <v>PPC15</v>
      </c>
      <c r="M944" s="120" t="str">
        <f>INDEX(RESUMEN!$D$17:$D$5475, MATCH(L944,RESUMEN!$C$17:$C$5475,0))</f>
        <v>POSTE DE CONCRETO ARMADO DE 12/200/120/300</v>
      </c>
      <c r="N944" s="95">
        <f>INDEX(RESUMEN!$G$17:$G$5475, MATCH(L944,RESUMEN!$C$17:$C$5475,0))</f>
        <v>230.4</v>
      </c>
      <c r="O944" s="133">
        <f t="shared" si="175"/>
        <v>0.84299999999999997</v>
      </c>
      <c r="P944" s="134">
        <f t="shared" si="177"/>
        <v>424.62720000000002</v>
      </c>
      <c r="Q944" s="87">
        <v>0</v>
      </c>
      <c r="R944" s="133">
        <f t="shared" si="178"/>
        <v>0.13400000000000001</v>
      </c>
      <c r="S944" s="88">
        <f t="shared" si="179"/>
        <v>4.7416704000000003</v>
      </c>
      <c r="T944" s="132">
        <f t="shared" si="180"/>
        <v>0.183</v>
      </c>
      <c r="U944" s="135">
        <f t="shared" si="181"/>
        <v>0.86772568319999999</v>
      </c>
      <c r="V944" s="88">
        <f t="shared" si="182"/>
        <v>0.29198645084396813</v>
      </c>
      <c r="W944" s="182">
        <f t="shared" si="183"/>
        <v>0.3</v>
      </c>
      <c r="X944" s="133">
        <f>'INFO Luz del Sur'!N892</f>
        <v>1</v>
      </c>
      <c r="Y944" s="135">
        <f t="shared" si="176"/>
        <v>0.3</v>
      </c>
    </row>
    <row r="945" spans="1:25" x14ac:dyDescent="0.25">
      <c r="A945" s="97">
        <f>'INFO Luz del Sur'!A893</f>
        <v>887</v>
      </c>
      <c r="B945" s="98" t="s">
        <v>8151</v>
      </c>
      <c r="C945" s="131" t="str">
        <f>'INFO Luz del Sur'!K893</f>
        <v>Poste</v>
      </c>
      <c r="D945" s="120" t="str">
        <f>'INFO Luz del Sur'!L893</f>
        <v>Concreto</v>
      </c>
      <c r="E945" s="131">
        <f>'INFO Luz del Sur'!J893</f>
        <v>12</v>
      </c>
      <c r="F945" s="131" t="str">
        <f>'INFO Luz del Sur'!H893</f>
        <v>22.9 KV</v>
      </c>
      <c r="G945" s="148" t="str">
        <f t="shared" si="174"/>
        <v>MT/AT</v>
      </c>
      <c r="H945" s="120" t="str">
        <f>'INFO Luz del Sur'!D893</f>
        <v>Punta Hermosa</v>
      </c>
      <c r="I945" s="120" t="str">
        <f>'INFO Luz del Sur'!C893</f>
        <v>Lima</v>
      </c>
      <c r="J945" s="120" t="str">
        <f>'INFO Luz del Sur'!B893</f>
        <v>Lima</v>
      </c>
      <c r="K945" s="120">
        <f>'INFO Luz del Sur'!E893</f>
        <v>0</v>
      </c>
      <c r="L945" s="132" t="str">
        <f>'INFO Luz del Sur'!M893</f>
        <v>PPC15</v>
      </c>
      <c r="M945" s="120" t="str">
        <f>INDEX(RESUMEN!$D$17:$D$5475, MATCH(L945,RESUMEN!$C$17:$C$5475,0))</f>
        <v>POSTE DE CONCRETO ARMADO DE 12/200/120/300</v>
      </c>
      <c r="N945" s="95">
        <f>INDEX(RESUMEN!$G$17:$G$5475, MATCH(L945,RESUMEN!$C$17:$C$5475,0))</f>
        <v>230.4</v>
      </c>
      <c r="O945" s="133">
        <f t="shared" si="175"/>
        <v>0.84299999999999997</v>
      </c>
      <c r="P945" s="134">
        <f t="shared" si="177"/>
        <v>424.62720000000002</v>
      </c>
      <c r="Q945" s="87">
        <v>0</v>
      </c>
      <c r="R945" s="133">
        <f t="shared" si="178"/>
        <v>0.13400000000000001</v>
      </c>
      <c r="S945" s="88">
        <f t="shared" si="179"/>
        <v>4.7416704000000003</v>
      </c>
      <c r="T945" s="132">
        <f t="shared" si="180"/>
        <v>0.183</v>
      </c>
      <c r="U945" s="135">
        <f t="shared" si="181"/>
        <v>0.86772568319999999</v>
      </c>
      <c r="V945" s="88">
        <f t="shared" si="182"/>
        <v>0.29198645084396813</v>
      </c>
      <c r="W945" s="182">
        <f t="shared" si="183"/>
        <v>0.3</v>
      </c>
      <c r="X945" s="133">
        <f>'INFO Luz del Sur'!N893</f>
        <v>1</v>
      </c>
      <c r="Y945" s="135">
        <f t="shared" si="176"/>
        <v>0.3</v>
      </c>
    </row>
    <row r="946" spans="1:25" x14ac:dyDescent="0.25">
      <c r="A946" s="97">
        <f>'INFO Luz del Sur'!A894</f>
        <v>888</v>
      </c>
      <c r="B946" s="98" t="s">
        <v>8151</v>
      </c>
      <c r="C946" s="131" t="str">
        <f>'INFO Luz del Sur'!K894</f>
        <v>Poste</v>
      </c>
      <c r="D946" s="120" t="str">
        <f>'INFO Luz del Sur'!L894</f>
        <v>Concreto</v>
      </c>
      <c r="E946" s="131">
        <f>'INFO Luz del Sur'!J894</f>
        <v>12</v>
      </c>
      <c r="F946" s="131" t="str">
        <f>'INFO Luz del Sur'!H894</f>
        <v>22.9 KV</v>
      </c>
      <c r="G946" s="148" t="str">
        <f t="shared" si="174"/>
        <v>MT/AT</v>
      </c>
      <c r="H946" s="120" t="str">
        <f>'INFO Luz del Sur'!D894</f>
        <v>Punta Hermosa</v>
      </c>
      <c r="I946" s="120" t="str">
        <f>'INFO Luz del Sur'!C894</f>
        <v>Lima</v>
      </c>
      <c r="J946" s="120" t="str">
        <f>'INFO Luz del Sur'!B894</f>
        <v>Lima</v>
      </c>
      <c r="K946" s="120">
        <f>'INFO Luz del Sur'!E894</f>
        <v>0</v>
      </c>
      <c r="L946" s="132" t="str">
        <f>'INFO Luz del Sur'!M894</f>
        <v>PPC15</v>
      </c>
      <c r="M946" s="120" t="str">
        <f>INDEX(RESUMEN!$D$17:$D$5475, MATCH(L946,RESUMEN!$C$17:$C$5475,0))</f>
        <v>POSTE DE CONCRETO ARMADO DE 12/200/120/300</v>
      </c>
      <c r="N946" s="95">
        <f>INDEX(RESUMEN!$G$17:$G$5475, MATCH(L946,RESUMEN!$C$17:$C$5475,0))</f>
        <v>230.4</v>
      </c>
      <c r="O946" s="133">
        <f t="shared" si="175"/>
        <v>0.84299999999999997</v>
      </c>
      <c r="P946" s="134">
        <f t="shared" si="177"/>
        <v>424.62720000000002</v>
      </c>
      <c r="Q946" s="87">
        <v>0</v>
      </c>
      <c r="R946" s="133">
        <f t="shared" si="178"/>
        <v>0.13400000000000001</v>
      </c>
      <c r="S946" s="88">
        <f t="shared" si="179"/>
        <v>4.7416704000000003</v>
      </c>
      <c r="T946" s="132">
        <f t="shared" si="180"/>
        <v>0.183</v>
      </c>
      <c r="U946" s="135">
        <f t="shared" si="181"/>
        <v>0.86772568319999999</v>
      </c>
      <c r="V946" s="88">
        <f t="shared" si="182"/>
        <v>0.29198645084396813</v>
      </c>
      <c r="W946" s="182">
        <f t="shared" si="183"/>
        <v>0.3</v>
      </c>
      <c r="X946" s="133">
        <f>'INFO Luz del Sur'!N894</f>
        <v>1</v>
      </c>
      <c r="Y946" s="135">
        <f t="shared" si="176"/>
        <v>0.3</v>
      </c>
    </row>
    <row r="947" spans="1:25" x14ac:dyDescent="0.25">
      <c r="A947" s="97">
        <f>'INFO Luz del Sur'!A895</f>
        <v>889</v>
      </c>
      <c r="B947" s="98" t="s">
        <v>8151</v>
      </c>
      <c r="C947" s="131" t="str">
        <f>'INFO Luz del Sur'!K895</f>
        <v>Poste</v>
      </c>
      <c r="D947" s="120" t="str">
        <f>'INFO Luz del Sur'!L895</f>
        <v>Concreto</v>
      </c>
      <c r="E947" s="131">
        <f>'INFO Luz del Sur'!J895</f>
        <v>12</v>
      </c>
      <c r="F947" s="131" t="str">
        <f>'INFO Luz del Sur'!H895</f>
        <v>22.9 KV</v>
      </c>
      <c r="G947" s="148" t="str">
        <f t="shared" si="174"/>
        <v>MT/AT</v>
      </c>
      <c r="H947" s="120" t="str">
        <f>'INFO Luz del Sur'!D895</f>
        <v>Punta Hermosa</v>
      </c>
      <c r="I947" s="120" t="str">
        <f>'INFO Luz del Sur'!C895</f>
        <v>Lima</v>
      </c>
      <c r="J947" s="120" t="str">
        <f>'INFO Luz del Sur'!B895</f>
        <v>Lima</v>
      </c>
      <c r="K947" s="120">
        <f>'INFO Luz del Sur'!E895</f>
        <v>0</v>
      </c>
      <c r="L947" s="132" t="str">
        <f>'INFO Luz del Sur'!M895</f>
        <v>PPC15</v>
      </c>
      <c r="M947" s="120" t="str">
        <f>INDEX(RESUMEN!$D$17:$D$5475, MATCH(L947,RESUMEN!$C$17:$C$5475,0))</f>
        <v>POSTE DE CONCRETO ARMADO DE 12/200/120/300</v>
      </c>
      <c r="N947" s="95">
        <f>INDEX(RESUMEN!$G$17:$G$5475, MATCH(L947,RESUMEN!$C$17:$C$5475,0))</f>
        <v>230.4</v>
      </c>
      <c r="O947" s="133">
        <f t="shared" si="175"/>
        <v>0.84299999999999997</v>
      </c>
      <c r="P947" s="134">
        <f t="shared" si="177"/>
        <v>424.62720000000002</v>
      </c>
      <c r="Q947" s="87">
        <v>0</v>
      </c>
      <c r="R947" s="133">
        <f t="shared" si="178"/>
        <v>0.13400000000000001</v>
      </c>
      <c r="S947" s="88">
        <f t="shared" si="179"/>
        <v>4.7416704000000003</v>
      </c>
      <c r="T947" s="132">
        <f t="shared" si="180"/>
        <v>0.183</v>
      </c>
      <c r="U947" s="135">
        <f t="shared" si="181"/>
        <v>0.86772568319999999</v>
      </c>
      <c r="V947" s="88">
        <f t="shared" si="182"/>
        <v>0.29198645084396813</v>
      </c>
      <c r="W947" s="182">
        <f t="shared" si="183"/>
        <v>0.3</v>
      </c>
      <c r="X947" s="133">
        <f>'INFO Luz del Sur'!N895</f>
        <v>1</v>
      </c>
      <c r="Y947" s="135">
        <f t="shared" si="176"/>
        <v>0.3</v>
      </c>
    </row>
    <row r="948" spans="1:25" x14ac:dyDescent="0.25">
      <c r="A948" s="97">
        <f>'INFO Luz del Sur'!A896</f>
        <v>890</v>
      </c>
      <c r="B948" s="98" t="s">
        <v>8151</v>
      </c>
      <c r="C948" s="131" t="str">
        <f>'INFO Luz del Sur'!K896</f>
        <v>Poste</v>
      </c>
      <c r="D948" s="120" t="str">
        <f>'INFO Luz del Sur'!L896</f>
        <v>Concreto</v>
      </c>
      <c r="E948" s="131">
        <f>'INFO Luz del Sur'!J896</f>
        <v>12</v>
      </c>
      <c r="F948" s="131" t="str">
        <f>'INFO Luz del Sur'!H896</f>
        <v>22.9 KV</v>
      </c>
      <c r="G948" s="148" t="str">
        <f t="shared" si="174"/>
        <v>MT/AT</v>
      </c>
      <c r="H948" s="120" t="str">
        <f>'INFO Luz del Sur'!D896</f>
        <v>Punta Hermosa</v>
      </c>
      <c r="I948" s="120" t="str">
        <f>'INFO Luz del Sur'!C896</f>
        <v>Lima</v>
      </c>
      <c r="J948" s="120" t="str">
        <f>'INFO Luz del Sur'!B896</f>
        <v>Lima</v>
      </c>
      <c r="K948" s="120">
        <f>'INFO Luz del Sur'!E896</f>
        <v>0</v>
      </c>
      <c r="L948" s="132" t="str">
        <f>'INFO Luz del Sur'!M896</f>
        <v>PPC15</v>
      </c>
      <c r="M948" s="120" t="str">
        <f>INDEX(RESUMEN!$D$17:$D$5475, MATCH(L948,RESUMEN!$C$17:$C$5475,0))</f>
        <v>POSTE DE CONCRETO ARMADO DE 12/200/120/300</v>
      </c>
      <c r="N948" s="95">
        <f>INDEX(RESUMEN!$G$17:$G$5475, MATCH(L948,RESUMEN!$C$17:$C$5475,0))</f>
        <v>230.4</v>
      </c>
      <c r="O948" s="133">
        <f t="shared" si="175"/>
        <v>0.84299999999999997</v>
      </c>
      <c r="P948" s="134">
        <f t="shared" si="177"/>
        <v>424.62720000000002</v>
      </c>
      <c r="Q948" s="87">
        <v>0</v>
      </c>
      <c r="R948" s="133">
        <f t="shared" si="178"/>
        <v>0.13400000000000001</v>
      </c>
      <c r="S948" s="88">
        <f t="shared" si="179"/>
        <v>4.7416704000000003</v>
      </c>
      <c r="T948" s="132">
        <f t="shared" si="180"/>
        <v>0.183</v>
      </c>
      <c r="U948" s="135">
        <f t="shared" si="181"/>
        <v>0.86772568319999999</v>
      </c>
      <c r="V948" s="88">
        <f t="shared" si="182"/>
        <v>0.29198645084396813</v>
      </c>
      <c r="W948" s="182">
        <f t="shared" si="183"/>
        <v>0.3</v>
      </c>
      <c r="X948" s="133">
        <f>'INFO Luz del Sur'!N896</f>
        <v>1</v>
      </c>
      <c r="Y948" s="135">
        <f t="shared" si="176"/>
        <v>0.3</v>
      </c>
    </row>
    <row r="949" spans="1:25" x14ac:dyDescent="0.25">
      <c r="A949" s="97">
        <f>'INFO Luz del Sur'!A897</f>
        <v>891</v>
      </c>
      <c r="B949" s="98" t="s">
        <v>20</v>
      </c>
      <c r="C949" s="131" t="str">
        <f>'INFO Luz del Sur'!K897</f>
        <v>Poste</v>
      </c>
      <c r="D949" s="120" t="str">
        <f>'INFO Luz del Sur'!L897</f>
        <v>Concreto</v>
      </c>
      <c r="E949" s="131">
        <f>'INFO Luz del Sur'!J897</f>
        <v>18</v>
      </c>
      <c r="F949" s="131" t="str">
        <f>'INFO Luz del Sur'!H897</f>
        <v>60 KV</v>
      </c>
      <c r="G949" s="148" t="str">
        <f t="shared" si="174"/>
        <v>MT/AT</v>
      </c>
      <c r="H949" s="120" t="str">
        <f>'INFO Luz del Sur'!D897</f>
        <v>Punta Negra</v>
      </c>
      <c r="I949" s="120" t="str">
        <f>'INFO Luz del Sur'!C897</f>
        <v>Lima</v>
      </c>
      <c r="J949" s="120" t="str">
        <f>'INFO Luz del Sur'!B897</f>
        <v>Lima</v>
      </c>
      <c r="K949" s="120">
        <f>'INFO Luz del Sur'!E897</f>
        <v>0</v>
      </c>
      <c r="L949" s="132" t="str">
        <f>'INFO Luz del Sur'!M897</f>
        <v>TA060SIR0D1C1240R+3</v>
      </c>
      <c r="M949" s="120" t="str">
        <f>INDEX(RESUMEN!$D$17:$D$5475, MATCH(L949,RESUMEN!$C$17:$C$5475,0))</f>
        <v>Torre de anclaje, retención intermedia y terminal (15°) Tipo R2+3</v>
      </c>
      <c r="N949" s="95">
        <f>INDEX(RESUMEN!$G$17:$G$5475, MATCH(L949,RESUMEN!$C$17:$C$5475,0))</f>
        <v>15480.457667929655</v>
      </c>
      <c r="O949" s="133">
        <f t="shared" si="175"/>
        <v>0.84299999999999997</v>
      </c>
      <c r="P949" s="134">
        <f t="shared" si="177"/>
        <v>28530.483481994353</v>
      </c>
      <c r="Q949" s="87">
        <v>0</v>
      </c>
      <c r="R949" s="133">
        <f t="shared" si="178"/>
        <v>0.13400000000000001</v>
      </c>
      <c r="S949" s="88">
        <f t="shared" si="179"/>
        <v>318.59039888227034</v>
      </c>
      <c r="T949" s="132">
        <f t="shared" si="180"/>
        <v>0.183</v>
      </c>
      <c r="U949" s="135">
        <f t="shared" si="181"/>
        <v>58.302042995455473</v>
      </c>
      <c r="V949" s="88">
        <f t="shared" si="182"/>
        <v>19.618419669700835</v>
      </c>
      <c r="W949" s="182">
        <f t="shared" si="183"/>
        <v>19.600000000000001</v>
      </c>
      <c r="X949" s="133">
        <f>'INFO Luz del Sur'!N897</f>
        <v>1</v>
      </c>
      <c r="Y949" s="135">
        <f t="shared" si="176"/>
        <v>19.600000000000001</v>
      </c>
    </row>
    <row r="950" spans="1:25" x14ac:dyDescent="0.25">
      <c r="A950" s="97">
        <f>'INFO Luz del Sur'!A898</f>
        <v>892</v>
      </c>
      <c r="B950" s="98" t="s">
        <v>20</v>
      </c>
      <c r="C950" s="131" t="str">
        <f>'INFO Luz del Sur'!K898</f>
        <v>Poste</v>
      </c>
      <c r="D950" s="120" t="str">
        <f>'INFO Luz del Sur'!L898</f>
        <v>Concreto</v>
      </c>
      <c r="E950" s="131">
        <f>'INFO Luz del Sur'!J898</f>
        <v>18</v>
      </c>
      <c r="F950" s="131" t="str">
        <f>'INFO Luz del Sur'!H898</f>
        <v>60 KV</v>
      </c>
      <c r="G950" s="148" t="str">
        <f t="shared" si="174"/>
        <v>MT/AT</v>
      </c>
      <c r="H950" s="120" t="str">
        <f>'INFO Luz del Sur'!D898</f>
        <v>Punta Negra</v>
      </c>
      <c r="I950" s="120" t="str">
        <f>'INFO Luz del Sur'!C898</f>
        <v>Lima</v>
      </c>
      <c r="J950" s="120" t="str">
        <f>'INFO Luz del Sur'!B898</f>
        <v>Lima</v>
      </c>
      <c r="K950" s="120">
        <f>'INFO Luz del Sur'!E898</f>
        <v>0</v>
      </c>
      <c r="L950" s="132" t="str">
        <f>'INFO Luz del Sur'!M898</f>
        <v>TA060SIR0D1C1240R+3</v>
      </c>
      <c r="M950" s="120" t="str">
        <f>INDEX(RESUMEN!$D$17:$D$5475, MATCH(L950,RESUMEN!$C$17:$C$5475,0))</f>
        <v>Torre de anclaje, retención intermedia y terminal (15°) Tipo R2+3</v>
      </c>
      <c r="N950" s="95">
        <f>INDEX(RESUMEN!$G$17:$G$5475, MATCH(L950,RESUMEN!$C$17:$C$5475,0))</f>
        <v>15480.457667929655</v>
      </c>
      <c r="O950" s="133">
        <f t="shared" si="175"/>
        <v>0.84299999999999997</v>
      </c>
      <c r="P950" s="134">
        <f t="shared" si="177"/>
        <v>28530.483481994353</v>
      </c>
      <c r="Q950" s="87">
        <v>0</v>
      </c>
      <c r="R950" s="133">
        <f t="shared" si="178"/>
        <v>0.13400000000000001</v>
      </c>
      <c r="S950" s="88">
        <f t="shared" si="179"/>
        <v>318.59039888227034</v>
      </c>
      <c r="T950" s="132">
        <f t="shared" si="180"/>
        <v>0.183</v>
      </c>
      <c r="U950" s="135">
        <f t="shared" si="181"/>
        <v>58.302042995455473</v>
      </c>
      <c r="V950" s="88">
        <f t="shared" si="182"/>
        <v>19.618419669700835</v>
      </c>
      <c r="W950" s="182">
        <f t="shared" si="183"/>
        <v>19.600000000000001</v>
      </c>
      <c r="X950" s="133">
        <f>'INFO Luz del Sur'!N898</f>
        <v>1</v>
      </c>
      <c r="Y950" s="135">
        <f t="shared" si="176"/>
        <v>19.600000000000001</v>
      </c>
    </row>
    <row r="951" spans="1:25" x14ac:dyDescent="0.25">
      <c r="A951" s="97">
        <f>'INFO Luz del Sur'!A899</f>
        <v>893</v>
      </c>
      <c r="B951" s="98" t="s">
        <v>20</v>
      </c>
      <c r="C951" s="131" t="str">
        <f>'INFO Luz del Sur'!K899</f>
        <v>Poste</v>
      </c>
      <c r="D951" s="120" t="str">
        <f>'INFO Luz del Sur'!L899</f>
        <v>Concreto</v>
      </c>
      <c r="E951" s="131">
        <f>'INFO Luz del Sur'!J899</f>
        <v>18</v>
      </c>
      <c r="F951" s="131" t="str">
        <f>'INFO Luz del Sur'!H899</f>
        <v>60 KV</v>
      </c>
      <c r="G951" s="148" t="str">
        <f t="shared" si="174"/>
        <v>MT/AT</v>
      </c>
      <c r="H951" s="120" t="str">
        <f>'INFO Luz del Sur'!D899</f>
        <v>Punta Negra</v>
      </c>
      <c r="I951" s="120" t="str">
        <f>'INFO Luz del Sur'!C899</f>
        <v>Lima</v>
      </c>
      <c r="J951" s="120" t="str">
        <f>'INFO Luz del Sur'!B899</f>
        <v>Lima</v>
      </c>
      <c r="K951" s="120">
        <f>'INFO Luz del Sur'!E899</f>
        <v>0</v>
      </c>
      <c r="L951" s="132" t="str">
        <f>'INFO Luz del Sur'!M899</f>
        <v>TA060SIR0D1C1240R+3</v>
      </c>
      <c r="M951" s="120" t="str">
        <f>INDEX(RESUMEN!$D$17:$D$5475, MATCH(L951,RESUMEN!$C$17:$C$5475,0))</f>
        <v>Torre de anclaje, retención intermedia y terminal (15°) Tipo R2+3</v>
      </c>
      <c r="N951" s="95">
        <f>INDEX(RESUMEN!$G$17:$G$5475, MATCH(L951,RESUMEN!$C$17:$C$5475,0))</f>
        <v>15480.457667929655</v>
      </c>
      <c r="O951" s="133">
        <f t="shared" si="175"/>
        <v>0.84299999999999997</v>
      </c>
      <c r="P951" s="134">
        <f t="shared" si="177"/>
        <v>28530.483481994353</v>
      </c>
      <c r="Q951" s="87">
        <v>0</v>
      </c>
      <c r="R951" s="133">
        <f t="shared" si="178"/>
        <v>0.13400000000000001</v>
      </c>
      <c r="S951" s="88">
        <f t="shared" si="179"/>
        <v>318.59039888227034</v>
      </c>
      <c r="T951" s="132">
        <f t="shared" si="180"/>
        <v>0.183</v>
      </c>
      <c r="U951" s="135">
        <f t="shared" si="181"/>
        <v>58.302042995455473</v>
      </c>
      <c r="V951" s="88">
        <f t="shared" si="182"/>
        <v>19.618419669700835</v>
      </c>
      <c r="W951" s="182">
        <f t="shared" si="183"/>
        <v>19.600000000000001</v>
      </c>
      <c r="X951" s="133">
        <f>'INFO Luz del Sur'!N899</f>
        <v>1</v>
      </c>
      <c r="Y951" s="135">
        <f t="shared" si="176"/>
        <v>19.600000000000001</v>
      </c>
    </row>
    <row r="952" spans="1:25" x14ac:dyDescent="0.25">
      <c r="A952" s="97">
        <f>'INFO Luz del Sur'!A900</f>
        <v>894</v>
      </c>
      <c r="B952" s="98" t="s">
        <v>20</v>
      </c>
      <c r="C952" s="131" t="str">
        <f>'INFO Luz del Sur'!K900</f>
        <v>Poste</v>
      </c>
      <c r="D952" s="120" t="str">
        <f>'INFO Luz del Sur'!L900</f>
        <v>Madera</v>
      </c>
      <c r="E952" s="131">
        <f>'INFO Luz del Sur'!J900</f>
        <v>18</v>
      </c>
      <c r="F952" s="131" t="str">
        <f>'INFO Luz del Sur'!H900</f>
        <v>60 KV</v>
      </c>
      <c r="G952" s="148" t="str">
        <f t="shared" si="174"/>
        <v>MT/AT</v>
      </c>
      <c r="H952" s="120" t="str">
        <f>'INFO Luz del Sur'!D900</f>
        <v>Punta Negra</v>
      </c>
      <c r="I952" s="120" t="str">
        <f>'INFO Luz del Sur'!C900</f>
        <v>Lima</v>
      </c>
      <c r="J952" s="120" t="str">
        <f>'INFO Luz del Sur'!B900</f>
        <v>Lima</v>
      </c>
      <c r="K952" s="120">
        <f>'INFO Luz del Sur'!E900</f>
        <v>0</v>
      </c>
      <c r="L952" s="132" t="str">
        <f>'INFO Luz del Sur'!M900</f>
        <v>TA060SIR0D1C1240R+3</v>
      </c>
      <c r="M952" s="120" t="str">
        <f>INDEX(RESUMEN!$D$17:$D$5475, MATCH(L952,RESUMEN!$C$17:$C$5475,0))</f>
        <v>Torre de anclaje, retención intermedia y terminal (15°) Tipo R2+3</v>
      </c>
      <c r="N952" s="95">
        <f>INDEX(RESUMEN!$G$17:$G$5475, MATCH(L952,RESUMEN!$C$17:$C$5475,0))</f>
        <v>15480.457667929655</v>
      </c>
      <c r="O952" s="133">
        <f t="shared" si="175"/>
        <v>0.84299999999999997</v>
      </c>
      <c r="P952" s="134">
        <f t="shared" si="177"/>
        <v>28530.483481994353</v>
      </c>
      <c r="Q952" s="87">
        <v>0</v>
      </c>
      <c r="R952" s="133">
        <f t="shared" si="178"/>
        <v>0.13400000000000001</v>
      </c>
      <c r="S952" s="88">
        <f t="shared" si="179"/>
        <v>318.59039888227034</v>
      </c>
      <c r="T952" s="132">
        <f t="shared" si="180"/>
        <v>0.183</v>
      </c>
      <c r="U952" s="135">
        <f t="shared" si="181"/>
        <v>58.302042995455473</v>
      </c>
      <c r="V952" s="88">
        <f t="shared" si="182"/>
        <v>19.618419669700835</v>
      </c>
      <c r="W952" s="182">
        <f t="shared" si="183"/>
        <v>19.600000000000001</v>
      </c>
      <c r="X952" s="133">
        <f>'INFO Luz del Sur'!N900</f>
        <v>1</v>
      </c>
      <c r="Y952" s="135">
        <f t="shared" si="176"/>
        <v>19.600000000000001</v>
      </c>
    </row>
    <row r="953" spans="1:25" x14ac:dyDescent="0.25">
      <c r="A953" s="97">
        <f>'INFO Luz del Sur'!A901</f>
        <v>895</v>
      </c>
      <c r="B953" s="98" t="s">
        <v>20</v>
      </c>
      <c r="C953" s="131" t="str">
        <f>'INFO Luz del Sur'!K901</f>
        <v>Poste</v>
      </c>
      <c r="D953" s="120" t="str">
        <f>'INFO Luz del Sur'!L901</f>
        <v>Madera</v>
      </c>
      <c r="E953" s="131">
        <f>'INFO Luz del Sur'!J901</f>
        <v>18</v>
      </c>
      <c r="F953" s="131" t="str">
        <f>'INFO Luz del Sur'!H901</f>
        <v>60 KV</v>
      </c>
      <c r="G953" s="148" t="str">
        <f t="shared" si="174"/>
        <v>MT/AT</v>
      </c>
      <c r="H953" s="120" t="str">
        <f>'INFO Luz del Sur'!D901</f>
        <v>Punta Negra</v>
      </c>
      <c r="I953" s="120" t="str">
        <f>'INFO Luz del Sur'!C901</f>
        <v>Lima</v>
      </c>
      <c r="J953" s="120" t="str">
        <f>'INFO Luz del Sur'!B901</f>
        <v>Lima</v>
      </c>
      <c r="K953" s="120">
        <f>'INFO Luz del Sur'!E901</f>
        <v>0</v>
      </c>
      <c r="L953" s="132" t="str">
        <f>'INFO Luz del Sur'!M901</f>
        <v>TA060SIR0D1C1240R+3</v>
      </c>
      <c r="M953" s="120" t="str">
        <f>INDEX(RESUMEN!$D$17:$D$5475, MATCH(L953,RESUMEN!$C$17:$C$5475,0))</f>
        <v>Torre de anclaje, retención intermedia y terminal (15°) Tipo R2+3</v>
      </c>
      <c r="N953" s="95">
        <f>INDEX(RESUMEN!$G$17:$G$5475, MATCH(L953,RESUMEN!$C$17:$C$5475,0))</f>
        <v>15480.457667929655</v>
      </c>
      <c r="O953" s="133">
        <f t="shared" si="175"/>
        <v>0.84299999999999997</v>
      </c>
      <c r="P953" s="134">
        <f t="shared" si="177"/>
        <v>28530.483481994353</v>
      </c>
      <c r="Q953" s="87">
        <v>0</v>
      </c>
      <c r="R953" s="133">
        <f t="shared" si="178"/>
        <v>0.13400000000000001</v>
      </c>
      <c r="S953" s="88">
        <f t="shared" si="179"/>
        <v>318.59039888227034</v>
      </c>
      <c r="T953" s="132">
        <f t="shared" si="180"/>
        <v>0.183</v>
      </c>
      <c r="U953" s="135">
        <f t="shared" si="181"/>
        <v>58.302042995455473</v>
      </c>
      <c r="V953" s="88">
        <f t="shared" si="182"/>
        <v>19.618419669700835</v>
      </c>
      <c r="W953" s="182">
        <f t="shared" si="183"/>
        <v>19.600000000000001</v>
      </c>
      <c r="X953" s="133">
        <f>'INFO Luz del Sur'!N901</f>
        <v>1</v>
      </c>
      <c r="Y953" s="135">
        <f t="shared" si="176"/>
        <v>19.600000000000001</v>
      </c>
    </row>
    <row r="954" spans="1:25" x14ac:dyDescent="0.25">
      <c r="A954" s="97">
        <f>'INFO Luz del Sur'!A902</f>
        <v>896</v>
      </c>
      <c r="B954" s="98" t="s">
        <v>20</v>
      </c>
      <c r="C954" s="131" t="str">
        <f>'INFO Luz del Sur'!K902</f>
        <v>Poste</v>
      </c>
      <c r="D954" s="120" t="str">
        <f>'INFO Luz del Sur'!L902</f>
        <v>Madera</v>
      </c>
      <c r="E954" s="131">
        <f>'INFO Luz del Sur'!J902</f>
        <v>18</v>
      </c>
      <c r="F954" s="131" t="str">
        <f>'INFO Luz del Sur'!H902</f>
        <v>60 KV</v>
      </c>
      <c r="G954" s="148" t="str">
        <f t="shared" si="174"/>
        <v>MT/AT</v>
      </c>
      <c r="H954" s="120" t="str">
        <f>'INFO Luz del Sur'!D902</f>
        <v>Punta Negra</v>
      </c>
      <c r="I954" s="120" t="str">
        <f>'INFO Luz del Sur'!C902</f>
        <v>Lima</v>
      </c>
      <c r="J954" s="120" t="str">
        <f>'INFO Luz del Sur'!B902</f>
        <v>Lima</v>
      </c>
      <c r="K954" s="120">
        <f>'INFO Luz del Sur'!E902</f>
        <v>0</v>
      </c>
      <c r="L954" s="132" t="str">
        <f>'INFO Luz del Sur'!M902</f>
        <v>TA060SIR0D1C1240R+3</v>
      </c>
      <c r="M954" s="120" t="str">
        <f>INDEX(RESUMEN!$D$17:$D$5475, MATCH(L954,RESUMEN!$C$17:$C$5475,0))</f>
        <v>Torre de anclaje, retención intermedia y terminal (15°) Tipo R2+3</v>
      </c>
      <c r="N954" s="95">
        <f>INDEX(RESUMEN!$G$17:$G$5475, MATCH(L954,RESUMEN!$C$17:$C$5475,0))</f>
        <v>15480.457667929655</v>
      </c>
      <c r="O954" s="133">
        <f t="shared" si="175"/>
        <v>0.84299999999999997</v>
      </c>
      <c r="P954" s="134">
        <f t="shared" si="177"/>
        <v>28530.483481994353</v>
      </c>
      <c r="Q954" s="87">
        <v>0</v>
      </c>
      <c r="R954" s="133">
        <f t="shared" si="178"/>
        <v>0.13400000000000001</v>
      </c>
      <c r="S954" s="88">
        <f t="shared" si="179"/>
        <v>318.59039888227034</v>
      </c>
      <c r="T954" s="132">
        <f t="shared" si="180"/>
        <v>0.183</v>
      </c>
      <c r="U954" s="135">
        <f t="shared" si="181"/>
        <v>58.302042995455473</v>
      </c>
      <c r="V954" s="88">
        <f t="shared" si="182"/>
        <v>19.618419669700835</v>
      </c>
      <c r="W954" s="182">
        <f t="shared" si="183"/>
        <v>19.600000000000001</v>
      </c>
      <c r="X954" s="133">
        <f>'INFO Luz del Sur'!N902</f>
        <v>1</v>
      </c>
      <c r="Y954" s="135">
        <f t="shared" si="176"/>
        <v>19.600000000000001</v>
      </c>
    </row>
    <row r="955" spans="1:25" x14ac:dyDescent="0.25">
      <c r="A955" s="97">
        <f>'INFO Luz del Sur'!A903</f>
        <v>897</v>
      </c>
      <c r="B955" s="98" t="s">
        <v>20</v>
      </c>
      <c r="C955" s="131" t="str">
        <f>'INFO Luz del Sur'!K903</f>
        <v>Poste</v>
      </c>
      <c r="D955" s="120" t="str">
        <f>'INFO Luz del Sur'!L903</f>
        <v>Madera</v>
      </c>
      <c r="E955" s="131">
        <f>'INFO Luz del Sur'!J903</f>
        <v>18</v>
      </c>
      <c r="F955" s="131" t="str">
        <f>'INFO Luz del Sur'!H903</f>
        <v>60 KV</v>
      </c>
      <c r="G955" s="148" t="str">
        <f t="shared" si="174"/>
        <v>MT/AT</v>
      </c>
      <c r="H955" s="120" t="str">
        <f>'INFO Luz del Sur'!D903</f>
        <v>Punta Negra</v>
      </c>
      <c r="I955" s="120" t="str">
        <f>'INFO Luz del Sur'!C903</f>
        <v>Lima</v>
      </c>
      <c r="J955" s="120" t="str">
        <f>'INFO Luz del Sur'!B903</f>
        <v>Lima</v>
      </c>
      <c r="K955" s="120">
        <f>'INFO Luz del Sur'!E903</f>
        <v>0</v>
      </c>
      <c r="L955" s="132" t="str">
        <f>'INFO Luz del Sur'!M903</f>
        <v>TA060SIR0D1C1240R+3</v>
      </c>
      <c r="M955" s="120" t="str">
        <f>INDEX(RESUMEN!$D$17:$D$5475, MATCH(L955,RESUMEN!$C$17:$C$5475,0))</f>
        <v>Torre de anclaje, retención intermedia y terminal (15°) Tipo R2+3</v>
      </c>
      <c r="N955" s="95">
        <f>INDEX(RESUMEN!$G$17:$G$5475, MATCH(L955,RESUMEN!$C$17:$C$5475,0))</f>
        <v>15480.457667929655</v>
      </c>
      <c r="O955" s="133">
        <f t="shared" si="175"/>
        <v>0.84299999999999997</v>
      </c>
      <c r="P955" s="134">
        <f t="shared" si="177"/>
        <v>28530.483481994353</v>
      </c>
      <c r="Q955" s="87">
        <v>0</v>
      </c>
      <c r="R955" s="133">
        <f t="shared" si="178"/>
        <v>0.13400000000000001</v>
      </c>
      <c r="S955" s="88">
        <f t="shared" si="179"/>
        <v>318.59039888227034</v>
      </c>
      <c r="T955" s="132">
        <f t="shared" si="180"/>
        <v>0.183</v>
      </c>
      <c r="U955" s="135">
        <f t="shared" si="181"/>
        <v>58.302042995455473</v>
      </c>
      <c r="V955" s="88">
        <f t="shared" si="182"/>
        <v>19.618419669700835</v>
      </c>
      <c r="W955" s="182">
        <f t="shared" si="183"/>
        <v>19.600000000000001</v>
      </c>
      <c r="X955" s="133">
        <f>'INFO Luz del Sur'!N903</f>
        <v>1</v>
      </c>
      <c r="Y955" s="135">
        <f t="shared" si="176"/>
        <v>19.600000000000001</v>
      </c>
    </row>
    <row r="956" spans="1:25" x14ac:dyDescent="0.25">
      <c r="A956" s="97">
        <f>'INFO Luz del Sur'!A904</f>
        <v>898</v>
      </c>
      <c r="B956" s="98" t="s">
        <v>20</v>
      </c>
      <c r="C956" s="131" t="str">
        <f>'INFO Luz del Sur'!K904</f>
        <v>Poste</v>
      </c>
      <c r="D956" s="120" t="str">
        <f>'INFO Luz del Sur'!L904</f>
        <v>Madera</v>
      </c>
      <c r="E956" s="131">
        <f>'INFO Luz del Sur'!J904</f>
        <v>18</v>
      </c>
      <c r="F956" s="131" t="str">
        <f>'INFO Luz del Sur'!H904</f>
        <v>60 KV</v>
      </c>
      <c r="G956" s="148" t="str">
        <f t="shared" ref="G956:G1019" si="184">IF(F956="0.22 KV", "BT", "MT/AT")</f>
        <v>MT/AT</v>
      </c>
      <c r="H956" s="120" t="str">
        <f>'INFO Luz del Sur'!D904</f>
        <v>Punta Negra</v>
      </c>
      <c r="I956" s="120" t="str">
        <f>'INFO Luz del Sur'!C904</f>
        <v>Lima</v>
      </c>
      <c r="J956" s="120" t="str">
        <f>'INFO Luz del Sur'!B904</f>
        <v>Lima</v>
      </c>
      <c r="K956" s="120">
        <f>'INFO Luz del Sur'!E904</f>
        <v>0</v>
      </c>
      <c r="L956" s="132" t="str">
        <f>'INFO Luz del Sur'!M904</f>
        <v>TA060SIR0D1C1240R+3</v>
      </c>
      <c r="M956" s="120" t="str">
        <f>INDEX(RESUMEN!$D$17:$D$5475, MATCH(L956,RESUMEN!$C$17:$C$5475,0))</f>
        <v>Torre de anclaje, retención intermedia y terminal (15°) Tipo R2+3</v>
      </c>
      <c r="N956" s="95">
        <f>INDEX(RESUMEN!$G$17:$G$5475, MATCH(L956,RESUMEN!$C$17:$C$5475,0))</f>
        <v>15480.457667929655</v>
      </c>
      <c r="O956" s="133">
        <f t="shared" ref="O956:O1019" si="185">IF(G956="BT", $O$2, $O$3)</f>
        <v>0.84299999999999997</v>
      </c>
      <c r="P956" s="134">
        <f t="shared" si="177"/>
        <v>28530.483481994353</v>
      </c>
      <c r="Q956" s="87">
        <v>0</v>
      </c>
      <c r="R956" s="133">
        <f t="shared" si="178"/>
        <v>0.13400000000000001</v>
      </c>
      <c r="S956" s="88">
        <f t="shared" si="179"/>
        <v>318.59039888227034</v>
      </c>
      <c r="T956" s="132">
        <f t="shared" si="180"/>
        <v>0.183</v>
      </c>
      <c r="U956" s="135">
        <f t="shared" si="181"/>
        <v>58.302042995455473</v>
      </c>
      <c r="V956" s="88">
        <f t="shared" si="182"/>
        <v>19.618419669700835</v>
      </c>
      <c r="W956" s="182">
        <f t="shared" si="183"/>
        <v>19.600000000000001</v>
      </c>
      <c r="X956" s="133">
        <f>'INFO Luz del Sur'!N904</f>
        <v>1</v>
      </c>
      <c r="Y956" s="135">
        <f t="shared" ref="Y956:Y1019" si="186">W956*X956</f>
        <v>19.600000000000001</v>
      </c>
    </row>
    <row r="957" spans="1:25" x14ac:dyDescent="0.25">
      <c r="A957" s="97">
        <f>'INFO Luz del Sur'!A905</f>
        <v>899</v>
      </c>
      <c r="B957" s="98" t="s">
        <v>20</v>
      </c>
      <c r="C957" s="131" t="str">
        <f>'INFO Luz del Sur'!K905</f>
        <v>Poste</v>
      </c>
      <c r="D957" s="120" t="str">
        <f>'INFO Luz del Sur'!L905</f>
        <v>Madera</v>
      </c>
      <c r="E957" s="131">
        <f>'INFO Luz del Sur'!J905</f>
        <v>18</v>
      </c>
      <c r="F957" s="131" t="str">
        <f>'INFO Luz del Sur'!H905</f>
        <v>60 KV</v>
      </c>
      <c r="G957" s="148" t="str">
        <f t="shared" si="184"/>
        <v>MT/AT</v>
      </c>
      <c r="H957" s="120" t="str">
        <f>'INFO Luz del Sur'!D905</f>
        <v>Punta Negra</v>
      </c>
      <c r="I957" s="120" t="str">
        <f>'INFO Luz del Sur'!C905</f>
        <v>Lima</v>
      </c>
      <c r="J957" s="120" t="str">
        <f>'INFO Luz del Sur'!B905</f>
        <v>Lima</v>
      </c>
      <c r="K957" s="120">
        <f>'INFO Luz del Sur'!E905</f>
        <v>0</v>
      </c>
      <c r="L957" s="132" t="str">
        <f>'INFO Luz del Sur'!M905</f>
        <v>TA060SIR0D1C1240R+3</v>
      </c>
      <c r="M957" s="120" t="str">
        <f>INDEX(RESUMEN!$D$17:$D$5475, MATCH(L957,RESUMEN!$C$17:$C$5475,0))</f>
        <v>Torre de anclaje, retención intermedia y terminal (15°) Tipo R2+3</v>
      </c>
      <c r="N957" s="95">
        <f>INDEX(RESUMEN!$G$17:$G$5475, MATCH(L957,RESUMEN!$C$17:$C$5475,0))</f>
        <v>15480.457667929655</v>
      </c>
      <c r="O957" s="133">
        <f t="shared" si="185"/>
        <v>0.84299999999999997</v>
      </c>
      <c r="P957" s="134">
        <f t="shared" si="177"/>
        <v>28530.483481994353</v>
      </c>
      <c r="Q957" s="87">
        <v>0</v>
      </c>
      <c r="R957" s="133">
        <f t="shared" si="178"/>
        <v>0.13400000000000001</v>
      </c>
      <c r="S957" s="88">
        <f t="shared" si="179"/>
        <v>318.59039888227034</v>
      </c>
      <c r="T957" s="132">
        <f t="shared" si="180"/>
        <v>0.183</v>
      </c>
      <c r="U957" s="135">
        <f t="shared" si="181"/>
        <v>58.302042995455473</v>
      </c>
      <c r="V957" s="88">
        <f t="shared" si="182"/>
        <v>19.618419669700835</v>
      </c>
      <c r="W957" s="182">
        <f t="shared" si="183"/>
        <v>19.600000000000001</v>
      </c>
      <c r="X957" s="133">
        <f>'INFO Luz del Sur'!N905</f>
        <v>1</v>
      </c>
      <c r="Y957" s="135">
        <f t="shared" si="186"/>
        <v>19.600000000000001</v>
      </c>
    </row>
    <row r="958" spans="1:25" x14ac:dyDescent="0.25">
      <c r="A958" s="97">
        <f>'INFO Luz del Sur'!A906</f>
        <v>900</v>
      </c>
      <c r="B958" s="98" t="s">
        <v>20</v>
      </c>
      <c r="C958" s="131" t="str">
        <f>'INFO Luz del Sur'!K906</f>
        <v>Poste</v>
      </c>
      <c r="D958" s="120" t="str">
        <f>'INFO Luz del Sur'!L906</f>
        <v>Madera</v>
      </c>
      <c r="E958" s="131">
        <f>'INFO Luz del Sur'!J906</f>
        <v>18</v>
      </c>
      <c r="F958" s="131" t="str">
        <f>'INFO Luz del Sur'!H906</f>
        <v>60 KV</v>
      </c>
      <c r="G958" s="148" t="str">
        <f t="shared" si="184"/>
        <v>MT/AT</v>
      </c>
      <c r="H958" s="120" t="str">
        <f>'INFO Luz del Sur'!D906</f>
        <v>Punta Negra</v>
      </c>
      <c r="I958" s="120" t="str">
        <f>'INFO Luz del Sur'!C906</f>
        <v>Lima</v>
      </c>
      <c r="J958" s="120" t="str">
        <f>'INFO Luz del Sur'!B906</f>
        <v>Lima</v>
      </c>
      <c r="K958" s="120">
        <f>'INFO Luz del Sur'!E906</f>
        <v>0</v>
      </c>
      <c r="L958" s="132" t="str">
        <f>'INFO Luz del Sur'!M906</f>
        <v>TA060SIR0D1C1240R+3</v>
      </c>
      <c r="M958" s="120" t="str">
        <f>INDEX(RESUMEN!$D$17:$D$5475, MATCH(L958,RESUMEN!$C$17:$C$5475,0))</f>
        <v>Torre de anclaje, retención intermedia y terminal (15°) Tipo R2+3</v>
      </c>
      <c r="N958" s="95">
        <f>INDEX(RESUMEN!$G$17:$G$5475, MATCH(L958,RESUMEN!$C$17:$C$5475,0))</f>
        <v>15480.457667929655</v>
      </c>
      <c r="O958" s="133">
        <f t="shared" si="185"/>
        <v>0.84299999999999997</v>
      </c>
      <c r="P958" s="134">
        <f t="shared" si="177"/>
        <v>28530.483481994353</v>
      </c>
      <c r="Q958" s="87">
        <v>0</v>
      </c>
      <c r="R958" s="133">
        <f t="shared" si="178"/>
        <v>0.13400000000000001</v>
      </c>
      <c r="S958" s="88">
        <f t="shared" si="179"/>
        <v>318.59039888227034</v>
      </c>
      <c r="T958" s="132">
        <f t="shared" si="180"/>
        <v>0.183</v>
      </c>
      <c r="U958" s="135">
        <f t="shared" si="181"/>
        <v>58.302042995455473</v>
      </c>
      <c r="V958" s="88">
        <f t="shared" si="182"/>
        <v>19.618419669700835</v>
      </c>
      <c r="W958" s="182">
        <f t="shared" si="183"/>
        <v>19.600000000000001</v>
      </c>
      <c r="X958" s="133">
        <f>'INFO Luz del Sur'!N906</f>
        <v>1</v>
      </c>
      <c r="Y958" s="135">
        <f t="shared" si="186"/>
        <v>19.600000000000001</v>
      </c>
    </row>
    <row r="959" spans="1:25" x14ac:dyDescent="0.25">
      <c r="A959" s="97">
        <f>'INFO Luz del Sur'!A907</f>
        <v>901</v>
      </c>
      <c r="B959" s="98" t="s">
        <v>20</v>
      </c>
      <c r="C959" s="131" t="str">
        <f>'INFO Luz del Sur'!K907</f>
        <v>Poste</v>
      </c>
      <c r="D959" s="120" t="str">
        <f>'INFO Luz del Sur'!L907</f>
        <v>Madera</v>
      </c>
      <c r="E959" s="131">
        <f>'INFO Luz del Sur'!J907</f>
        <v>18</v>
      </c>
      <c r="F959" s="131" t="str">
        <f>'INFO Luz del Sur'!H907</f>
        <v>60 KV</v>
      </c>
      <c r="G959" s="148" t="str">
        <f t="shared" si="184"/>
        <v>MT/AT</v>
      </c>
      <c r="H959" s="120" t="str">
        <f>'INFO Luz del Sur'!D907</f>
        <v>Punta Negra</v>
      </c>
      <c r="I959" s="120" t="str">
        <f>'INFO Luz del Sur'!C907</f>
        <v>Lima</v>
      </c>
      <c r="J959" s="120" t="str">
        <f>'INFO Luz del Sur'!B907</f>
        <v>Lima</v>
      </c>
      <c r="K959" s="120">
        <f>'INFO Luz del Sur'!E907</f>
        <v>0</v>
      </c>
      <c r="L959" s="132" t="str">
        <f>'INFO Luz del Sur'!M907</f>
        <v>TA060SIR0D1C1240R+3</v>
      </c>
      <c r="M959" s="120" t="str">
        <f>INDEX(RESUMEN!$D$17:$D$5475, MATCH(L959,RESUMEN!$C$17:$C$5475,0))</f>
        <v>Torre de anclaje, retención intermedia y terminal (15°) Tipo R2+3</v>
      </c>
      <c r="N959" s="95">
        <f>INDEX(RESUMEN!$G$17:$G$5475, MATCH(L959,RESUMEN!$C$17:$C$5475,0))</f>
        <v>15480.457667929655</v>
      </c>
      <c r="O959" s="133">
        <f t="shared" si="185"/>
        <v>0.84299999999999997</v>
      </c>
      <c r="P959" s="134">
        <f t="shared" si="177"/>
        <v>28530.483481994353</v>
      </c>
      <c r="Q959" s="87">
        <v>0</v>
      </c>
      <c r="R959" s="133">
        <f t="shared" si="178"/>
        <v>0.13400000000000001</v>
      </c>
      <c r="S959" s="88">
        <f t="shared" si="179"/>
        <v>318.59039888227034</v>
      </c>
      <c r="T959" s="132">
        <f t="shared" si="180"/>
        <v>0.183</v>
      </c>
      <c r="U959" s="135">
        <f t="shared" si="181"/>
        <v>58.302042995455473</v>
      </c>
      <c r="V959" s="88">
        <f t="shared" si="182"/>
        <v>19.618419669700835</v>
      </c>
      <c r="W959" s="182">
        <f t="shared" si="183"/>
        <v>19.600000000000001</v>
      </c>
      <c r="X959" s="133">
        <f>'INFO Luz del Sur'!N907</f>
        <v>1</v>
      </c>
      <c r="Y959" s="135">
        <f t="shared" si="186"/>
        <v>19.600000000000001</v>
      </c>
    </row>
    <row r="960" spans="1:25" x14ac:dyDescent="0.25">
      <c r="A960" s="97">
        <f>'INFO Luz del Sur'!A908</f>
        <v>902</v>
      </c>
      <c r="B960" s="98" t="s">
        <v>20</v>
      </c>
      <c r="C960" s="131" t="str">
        <f>'INFO Luz del Sur'!K908</f>
        <v>Poste</v>
      </c>
      <c r="D960" s="120" t="str">
        <f>'INFO Luz del Sur'!L908</f>
        <v>Madera</v>
      </c>
      <c r="E960" s="131">
        <f>'INFO Luz del Sur'!J908</f>
        <v>18</v>
      </c>
      <c r="F960" s="131" t="str">
        <f>'INFO Luz del Sur'!H908</f>
        <v>60 KV</v>
      </c>
      <c r="G960" s="148" t="str">
        <f t="shared" si="184"/>
        <v>MT/AT</v>
      </c>
      <c r="H960" s="120" t="str">
        <f>'INFO Luz del Sur'!D908</f>
        <v>San Bartolo</v>
      </c>
      <c r="I960" s="120" t="str">
        <f>'INFO Luz del Sur'!C908</f>
        <v>Lima</v>
      </c>
      <c r="J960" s="120" t="str">
        <f>'INFO Luz del Sur'!B908</f>
        <v>Lima</v>
      </c>
      <c r="K960" s="120">
        <f>'INFO Luz del Sur'!E908</f>
        <v>0</v>
      </c>
      <c r="L960" s="132" t="str">
        <f>'INFO Luz del Sur'!M908</f>
        <v>TA060SIR0D1C1240R+3</v>
      </c>
      <c r="M960" s="120" t="str">
        <f>INDEX(RESUMEN!$D$17:$D$5475, MATCH(L960,RESUMEN!$C$17:$C$5475,0))</f>
        <v>Torre de anclaje, retención intermedia y terminal (15°) Tipo R2+3</v>
      </c>
      <c r="N960" s="95">
        <f>INDEX(RESUMEN!$G$17:$G$5475, MATCH(L960,RESUMEN!$C$17:$C$5475,0))</f>
        <v>15480.457667929655</v>
      </c>
      <c r="O960" s="133">
        <f t="shared" si="185"/>
        <v>0.84299999999999997</v>
      </c>
      <c r="P960" s="134">
        <f t="shared" si="177"/>
        <v>28530.483481994353</v>
      </c>
      <c r="Q960" s="87">
        <v>0</v>
      </c>
      <c r="R960" s="133">
        <f t="shared" si="178"/>
        <v>0.13400000000000001</v>
      </c>
      <c r="S960" s="88">
        <f t="shared" si="179"/>
        <v>318.59039888227034</v>
      </c>
      <c r="T960" s="132">
        <f t="shared" si="180"/>
        <v>0.183</v>
      </c>
      <c r="U960" s="135">
        <f t="shared" si="181"/>
        <v>58.302042995455473</v>
      </c>
      <c r="V960" s="88">
        <f t="shared" si="182"/>
        <v>19.618419669700835</v>
      </c>
      <c r="W960" s="182">
        <f t="shared" si="183"/>
        <v>19.600000000000001</v>
      </c>
      <c r="X960" s="133">
        <f>'INFO Luz del Sur'!N908</f>
        <v>1</v>
      </c>
      <c r="Y960" s="135">
        <f t="shared" si="186"/>
        <v>19.600000000000001</v>
      </c>
    </row>
    <row r="961" spans="1:25" x14ac:dyDescent="0.25">
      <c r="A961" s="97">
        <f>'INFO Luz del Sur'!A909</f>
        <v>903</v>
      </c>
      <c r="B961" s="98" t="s">
        <v>20</v>
      </c>
      <c r="C961" s="131" t="str">
        <f>'INFO Luz del Sur'!K909</f>
        <v>Poste</v>
      </c>
      <c r="D961" s="120" t="str">
        <f>'INFO Luz del Sur'!L909</f>
        <v>Madera</v>
      </c>
      <c r="E961" s="131">
        <f>'INFO Luz del Sur'!J909</f>
        <v>18</v>
      </c>
      <c r="F961" s="131" t="str">
        <f>'INFO Luz del Sur'!H909</f>
        <v>60 KV</v>
      </c>
      <c r="G961" s="148" t="str">
        <f t="shared" si="184"/>
        <v>MT/AT</v>
      </c>
      <c r="H961" s="120" t="str">
        <f>'INFO Luz del Sur'!D909</f>
        <v>San Bartolo</v>
      </c>
      <c r="I961" s="120" t="str">
        <f>'INFO Luz del Sur'!C909</f>
        <v>Lima</v>
      </c>
      <c r="J961" s="120" t="str">
        <f>'INFO Luz del Sur'!B909</f>
        <v>Lima</v>
      </c>
      <c r="K961" s="120">
        <f>'INFO Luz del Sur'!E909</f>
        <v>0</v>
      </c>
      <c r="L961" s="132" t="str">
        <f>'INFO Luz del Sur'!M909</f>
        <v>TA060SIR0D1C1240R+3</v>
      </c>
      <c r="M961" s="120" t="str">
        <f>INDEX(RESUMEN!$D$17:$D$5475, MATCH(L961,RESUMEN!$C$17:$C$5475,0))</f>
        <v>Torre de anclaje, retención intermedia y terminal (15°) Tipo R2+3</v>
      </c>
      <c r="N961" s="95">
        <f>INDEX(RESUMEN!$G$17:$G$5475, MATCH(L961,RESUMEN!$C$17:$C$5475,0))</f>
        <v>15480.457667929655</v>
      </c>
      <c r="O961" s="133">
        <f t="shared" si="185"/>
        <v>0.84299999999999997</v>
      </c>
      <c r="P961" s="134">
        <f t="shared" si="177"/>
        <v>28530.483481994353</v>
      </c>
      <c r="Q961" s="87">
        <v>0</v>
      </c>
      <c r="R961" s="133">
        <f t="shared" si="178"/>
        <v>0.13400000000000001</v>
      </c>
      <c r="S961" s="88">
        <f t="shared" si="179"/>
        <v>318.59039888227034</v>
      </c>
      <c r="T961" s="132">
        <f t="shared" si="180"/>
        <v>0.183</v>
      </c>
      <c r="U961" s="135">
        <f t="shared" si="181"/>
        <v>58.302042995455473</v>
      </c>
      <c r="V961" s="88">
        <f t="shared" si="182"/>
        <v>19.618419669700835</v>
      </c>
      <c r="W961" s="182">
        <f t="shared" si="183"/>
        <v>19.600000000000001</v>
      </c>
      <c r="X961" s="133">
        <f>'INFO Luz del Sur'!N909</f>
        <v>1</v>
      </c>
      <c r="Y961" s="135">
        <f t="shared" si="186"/>
        <v>19.600000000000001</v>
      </c>
    </row>
    <row r="962" spans="1:25" x14ac:dyDescent="0.25">
      <c r="A962" s="97">
        <f>'INFO Luz del Sur'!A910</f>
        <v>904</v>
      </c>
      <c r="B962" s="98" t="s">
        <v>20</v>
      </c>
      <c r="C962" s="131" t="str">
        <f>'INFO Luz del Sur'!K910</f>
        <v>Poste</v>
      </c>
      <c r="D962" s="120" t="str">
        <f>'INFO Luz del Sur'!L910</f>
        <v>Madera</v>
      </c>
      <c r="E962" s="131">
        <f>'INFO Luz del Sur'!J910</f>
        <v>18</v>
      </c>
      <c r="F962" s="131" t="str">
        <f>'INFO Luz del Sur'!H910</f>
        <v>60 KV</v>
      </c>
      <c r="G962" s="148" t="str">
        <f t="shared" si="184"/>
        <v>MT/AT</v>
      </c>
      <c r="H962" s="120" t="str">
        <f>'INFO Luz del Sur'!D910</f>
        <v>San Bartolo</v>
      </c>
      <c r="I962" s="120" t="str">
        <f>'INFO Luz del Sur'!C910</f>
        <v>Lima</v>
      </c>
      <c r="J962" s="120" t="str">
        <f>'INFO Luz del Sur'!B910</f>
        <v>Lima</v>
      </c>
      <c r="K962" s="120">
        <f>'INFO Luz del Sur'!E910</f>
        <v>0</v>
      </c>
      <c r="L962" s="132" t="str">
        <f>'INFO Luz del Sur'!M910</f>
        <v>TA060SIR0D1C1240R+3</v>
      </c>
      <c r="M962" s="120" t="str">
        <f>INDEX(RESUMEN!$D$17:$D$5475, MATCH(L962,RESUMEN!$C$17:$C$5475,0))</f>
        <v>Torre de anclaje, retención intermedia y terminal (15°) Tipo R2+3</v>
      </c>
      <c r="N962" s="95">
        <f>INDEX(RESUMEN!$G$17:$G$5475, MATCH(L962,RESUMEN!$C$17:$C$5475,0))</f>
        <v>15480.457667929655</v>
      </c>
      <c r="O962" s="133">
        <f t="shared" si="185"/>
        <v>0.84299999999999997</v>
      </c>
      <c r="P962" s="134">
        <f t="shared" si="177"/>
        <v>28530.483481994353</v>
      </c>
      <c r="Q962" s="87">
        <v>0</v>
      </c>
      <c r="R962" s="133">
        <f t="shared" si="178"/>
        <v>0.13400000000000001</v>
      </c>
      <c r="S962" s="88">
        <f t="shared" si="179"/>
        <v>318.59039888227034</v>
      </c>
      <c r="T962" s="132">
        <f t="shared" si="180"/>
        <v>0.183</v>
      </c>
      <c r="U962" s="135">
        <f t="shared" si="181"/>
        <v>58.302042995455473</v>
      </c>
      <c r="V962" s="88">
        <f t="shared" si="182"/>
        <v>19.618419669700835</v>
      </c>
      <c r="W962" s="182">
        <f t="shared" si="183"/>
        <v>19.600000000000001</v>
      </c>
      <c r="X962" s="133">
        <f>'INFO Luz del Sur'!N910</f>
        <v>1</v>
      </c>
      <c r="Y962" s="135">
        <f t="shared" si="186"/>
        <v>19.600000000000001</v>
      </c>
    </row>
    <row r="963" spans="1:25" x14ac:dyDescent="0.25">
      <c r="A963" s="97">
        <f>'INFO Luz del Sur'!A911</f>
        <v>905</v>
      </c>
      <c r="B963" s="98" t="s">
        <v>20</v>
      </c>
      <c r="C963" s="131" t="str">
        <f>'INFO Luz del Sur'!K911</f>
        <v>Poste</v>
      </c>
      <c r="D963" s="120" t="str">
        <f>'INFO Luz del Sur'!L911</f>
        <v>Madera</v>
      </c>
      <c r="E963" s="131">
        <f>'INFO Luz del Sur'!J911</f>
        <v>18</v>
      </c>
      <c r="F963" s="131" t="str">
        <f>'INFO Luz del Sur'!H911</f>
        <v>60 KV</v>
      </c>
      <c r="G963" s="148" t="str">
        <f t="shared" si="184"/>
        <v>MT/AT</v>
      </c>
      <c r="H963" s="120" t="str">
        <f>'INFO Luz del Sur'!D911</f>
        <v>San Bartolo</v>
      </c>
      <c r="I963" s="120" t="str">
        <f>'INFO Luz del Sur'!C911</f>
        <v>Lima</v>
      </c>
      <c r="J963" s="120" t="str">
        <f>'INFO Luz del Sur'!B911</f>
        <v>Lima</v>
      </c>
      <c r="K963" s="120">
        <f>'INFO Luz del Sur'!E911</f>
        <v>0</v>
      </c>
      <c r="L963" s="132" t="str">
        <f>'INFO Luz del Sur'!M911</f>
        <v>TA060SIR0D1C1240R+3</v>
      </c>
      <c r="M963" s="120" t="str">
        <f>INDEX(RESUMEN!$D$17:$D$5475, MATCH(L963,RESUMEN!$C$17:$C$5475,0))</f>
        <v>Torre de anclaje, retención intermedia y terminal (15°) Tipo R2+3</v>
      </c>
      <c r="N963" s="95">
        <f>INDEX(RESUMEN!$G$17:$G$5475, MATCH(L963,RESUMEN!$C$17:$C$5475,0))</f>
        <v>15480.457667929655</v>
      </c>
      <c r="O963" s="133">
        <f t="shared" si="185"/>
        <v>0.84299999999999997</v>
      </c>
      <c r="P963" s="134">
        <f t="shared" si="177"/>
        <v>28530.483481994353</v>
      </c>
      <c r="Q963" s="87">
        <v>0</v>
      </c>
      <c r="R963" s="133">
        <f t="shared" si="178"/>
        <v>0.13400000000000001</v>
      </c>
      <c r="S963" s="88">
        <f t="shared" si="179"/>
        <v>318.59039888227034</v>
      </c>
      <c r="T963" s="132">
        <f t="shared" si="180"/>
        <v>0.183</v>
      </c>
      <c r="U963" s="135">
        <f t="shared" si="181"/>
        <v>58.302042995455473</v>
      </c>
      <c r="V963" s="88">
        <f t="shared" si="182"/>
        <v>19.618419669700835</v>
      </c>
      <c r="W963" s="182">
        <f t="shared" si="183"/>
        <v>19.600000000000001</v>
      </c>
      <c r="X963" s="133">
        <f>'INFO Luz del Sur'!N911</f>
        <v>1</v>
      </c>
      <c r="Y963" s="135">
        <f t="shared" si="186"/>
        <v>19.600000000000001</v>
      </c>
    </row>
    <row r="964" spans="1:25" x14ac:dyDescent="0.25">
      <c r="A964" s="97">
        <f>'INFO Luz del Sur'!A912</f>
        <v>906</v>
      </c>
      <c r="B964" s="98" t="s">
        <v>20</v>
      </c>
      <c r="C964" s="131" t="str">
        <f>'INFO Luz del Sur'!K912</f>
        <v>Poste</v>
      </c>
      <c r="D964" s="120" t="str">
        <f>'INFO Luz del Sur'!L912</f>
        <v>Concreto</v>
      </c>
      <c r="E964" s="131">
        <f>'INFO Luz del Sur'!J912</f>
        <v>15</v>
      </c>
      <c r="F964" s="131" t="str">
        <f>'INFO Luz del Sur'!H912</f>
        <v>60 KV</v>
      </c>
      <c r="G964" s="148" t="str">
        <f t="shared" si="184"/>
        <v>MT/AT</v>
      </c>
      <c r="H964" s="120" t="str">
        <f>'INFO Luz del Sur'!D912</f>
        <v>San Bartolo</v>
      </c>
      <c r="I964" s="120" t="str">
        <f>'INFO Luz del Sur'!C912</f>
        <v>Lima</v>
      </c>
      <c r="J964" s="120" t="str">
        <f>'INFO Luz del Sur'!B912</f>
        <v>Lima</v>
      </c>
      <c r="K964" s="120">
        <f>'INFO Luz del Sur'!E912</f>
        <v>0</v>
      </c>
      <c r="L964" s="132" t="str">
        <f>'INFO Luz del Sur'!M912</f>
        <v>TA060SIR0D1C1240R+3</v>
      </c>
      <c r="M964" s="120" t="str">
        <f>INDEX(RESUMEN!$D$17:$D$5475, MATCH(L964,RESUMEN!$C$17:$C$5475,0))</f>
        <v>Torre de anclaje, retención intermedia y terminal (15°) Tipo R2+3</v>
      </c>
      <c r="N964" s="95">
        <f>INDEX(RESUMEN!$G$17:$G$5475, MATCH(L964,RESUMEN!$C$17:$C$5475,0))</f>
        <v>15480.457667929655</v>
      </c>
      <c r="O964" s="133">
        <f t="shared" si="185"/>
        <v>0.84299999999999997</v>
      </c>
      <c r="P964" s="134">
        <f t="shared" si="177"/>
        <v>28530.483481994353</v>
      </c>
      <c r="Q964" s="87">
        <v>0</v>
      </c>
      <c r="R964" s="133">
        <f t="shared" si="178"/>
        <v>0.13400000000000001</v>
      </c>
      <c r="S964" s="88">
        <f t="shared" si="179"/>
        <v>318.59039888227034</v>
      </c>
      <c r="T964" s="132">
        <f t="shared" si="180"/>
        <v>0.183</v>
      </c>
      <c r="U964" s="135">
        <f t="shared" si="181"/>
        <v>58.302042995455473</v>
      </c>
      <c r="V964" s="88">
        <f t="shared" si="182"/>
        <v>19.618419669700835</v>
      </c>
      <c r="W964" s="182">
        <f t="shared" si="183"/>
        <v>19.600000000000001</v>
      </c>
      <c r="X964" s="133">
        <f>'INFO Luz del Sur'!N912</f>
        <v>1</v>
      </c>
      <c r="Y964" s="135">
        <f t="shared" si="186"/>
        <v>19.600000000000001</v>
      </c>
    </row>
    <row r="965" spans="1:25" x14ac:dyDescent="0.25">
      <c r="A965" s="97">
        <f>'INFO Luz del Sur'!A913</f>
        <v>907</v>
      </c>
      <c r="B965" s="98" t="s">
        <v>20</v>
      </c>
      <c r="C965" s="131" t="str">
        <f>'INFO Luz del Sur'!K913</f>
        <v>Poste</v>
      </c>
      <c r="D965" s="120" t="str">
        <f>'INFO Luz del Sur'!L913</f>
        <v>Madera</v>
      </c>
      <c r="E965" s="131">
        <f>'INFO Luz del Sur'!J913</f>
        <v>15</v>
      </c>
      <c r="F965" s="131" t="str">
        <f>'INFO Luz del Sur'!H913</f>
        <v>60 KV</v>
      </c>
      <c r="G965" s="148" t="str">
        <f t="shared" si="184"/>
        <v>MT/AT</v>
      </c>
      <c r="H965" s="120" t="str">
        <f>'INFO Luz del Sur'!D913</f>
        <v>San Bartolo</v>
      </c>
      <c r="I965" s="120" t="str">
        <f>'INFO Luz del Sur'!C913</f>
        <v>Lima</v>
      </c>
      <c r="J965" s="120" t="str">
        <f>'INFO Luz del Sur'!B913</f>
        <v>Lima</v>
      </c>
      <c r="K965" s="120">
        <f>'INFO Luz del Sur'!E913</f>
        <v>0</v>
      </c>
      <c r="L965" s="132" t="str">
        <f>'INFO Luz del Sur'!M913</f>
        <v>TA060SIR0D1C1240R+3</v>
      </c>
      <c r="M965" s="120" t="str">
        <f>INDEX(RESUMEN!$D$17:$D$5475, MATCH(L965,RESUMEN!$C$17:$C$5475,0))</f>
        <v>Torre de anclaje, retención intermedia y terminal (15°) Tipo R2+3</v>
      </c>
      <c r="N965" s="95">
        <f>INDEX(RESUMEN!$G$17:$G$5475, MATCH(L965,RESUMEN!$C$17:$C$5475,0))</f>
        <v>15480.457667929655</v>
      </c>
      <c r="O965" s="133">
        <f t="shared" si="185"/>
        <v>0.84299999999999997</v>
      </c>
      <c r="P965" s="134">
        <f t="shared" si="177"/>
        <v>28530.483481994353</v>
      </c>
      <c r="Q965" s="87">
        <v>0</v>
      </c>
      <c r="R965" s="133">
        <f t="shared" si="178"/>
        <v>0.13400000000000001</v>
      </c>
      <c r="S965" s="88">
        <f t="shared" si="179"/>
        <v>318.59039888227034</v>
      </c>
      <c r="T965" s="132">
        <f t="shared" si="180"/>
        <v>0.183</v>
      </c>
      <c r="U965" s="135">
        <f t="shared" si="181"/>
        <v>58.302042995455473</v>
      </c>
      <c r="V965" s="88">
        <f t="shared" si="182"/>
        <v>19.618419669700835</v>
      </c>
      <c r="W965" s="182">
        <f t="shared" si="183"/>
        <v>19.600000000000001</v>
      </c>
      <c r="X965" s="133">
        <f>'INFO Luz del Sur'!N913</f>
        <v>1</v>
      </c>
      <c r="Y965" s="135">
        <f t="shared" si="186"/>
        <v>19.600000000000001</v>
      </c>
    </row>
    <row r="966" spans="1:25" x14ac:dyDescent="0.25">
      <c r="A966" s="97">
        <f>'INFO Luz del Sur'!A914</f>
        <v>908</v>
      </c>
      <c r="B966" s="98" t="s">
        <v>20</v>
      </c>
      <c r="C966" s="131" t="str">
        <f>'INFO Luz del Sur'!K914</f>
        <v>Poste</v>
      </c>
      <c r="D966" s="120" t="str">
        <f>'INFO Luz del Sur'!L914</f>
        <v>Madera</v>
      </c>
      <c r="E966" s="131">
        <f>'INFO Luz del Sur'!J914</f>
        <v>18</v>
      </c>
      <c r="F966" s="131" t="str">
        <f>'INFO Luz del Sur'!H914</f>
        <v>60 KV</v>
      </c>
      <c r="G966" s="148" t="str">
        <f t="shared" si="184"/>
        <v>MT/AT</v>
      </c>
      <c r="H966" s="120" t="str">
        <f>'INFO Luz del Sur'!D914</f>
        <v>San Bartolo</v>
      </c>
      <c r="I966" s="120" t="str">
        <f>'INFO Luz del Sur'!C914</f>
        <v>Lima</v>
      </c>
      <c r="J966" s="120" t="str">
        <f>'INFO Luz del Sur'!B914</f>
        <v>Lima</v>
      </c>
      <c r="K966" s="120">
        <f>'INFO Luz del Sur'!E914</f>
        <v>0</v>
      </c>
      <c r="L966" s="132" t="str">
        <f>'INFO Luz del Sur'!M914</f>
        <v>TA060SIR0D1C1240R+3</v>
      </c>
      <c r="M966" s="120" t="str">
        <f>INDEX(RESUMEN!$D$17:$D$5475, MATCH(L966,RESUMEN!$C$17:$C$5475,0))</f>
        <v>Torre de anclaje, retención intermedia y terminal (15°) Tipo R2+3</v>
      </c>
      <c r="N966" s="95">
        <f>INDEX(RESUMEN!$G$17:$G$5475, MATCH(L966,RESUMEN!$C$17:$C$5475,0))</f>
        <v>15480.457667929655</v>
      </c>
      <c r="O966" s="133">
        <f t="shared" si="185"/>
        <v>0.84299999999999997</v>
      </c>
      <c r="P966" s="134">
        <f t="shared" si="177"/>
        <v>28530.483481994353</v>
      </c>
      <c r="Q966" s="87">
        <v>0</v>
      </c>
      <c r="R966" s="133">
        <f t="shared" si="178"/>
        <v>0.13400000000000001</v>
      </c>
      <c r="S966" s="88">
        <f t="shared" si="179"/>
        <v>318.59039888227034</v>
      </c>
      <c r="T966" s="132">
        <f t="shared" si="180"/>
        <v>0.183</v>
      </c>
      <c r="U966" s="135">
        <f t="shared" si="181"/>
        <v>58.302042995455473</v>
      </c>
      <c r="V966" s="88">
        <f t="shared" si="182"/>
        <v>19.618419669700835</v>
      </c>
      <c r="W966" s="182">
        <f t="shared" si="183"/>
        <v>19.600000000000001</v>
      </c>
      <c r="X966" s="133">
        <f>'INFO Luz del Sur'!N914</f>
        <v>1</v>
      </c>
      <c r="Y966" s="135">
        <f t="shared" si="186"/>
        <v>19.600000000000001</v>
      </c>
    </row>
    <row r="967" spans="1:25" x14ac:dyDescent="0.25">
      <c r="A967" s="97">
        <f>'INFO Luz del Sur'!A915</f>
        <v>909</v>
      </c>
      <c r="B967" s="98" t="s">
        <v>20</v>
      </c>
      <c r="C967" s="131" t="str">
        <f>'INFO Luz del Sur'!K915</f>
        <v>Poste</v>
      </c>
      <c r="D967" s="120" t="str">
        <f>'INFO Luz del Sur'!L915</f>
        <v>Madera</v>
      </c>
      <c r="E967" s="131">
        <f>'INFO Luz del Sur'!J915</f>
        <v>18</v>
      </c>
      <c r="F967" s="131" t="str">
        <f>'INFO Luz del Sur'!H915</f>
        <v>60 KV</v>
      </c>
      <c r="G967" s="148" t="str">
        <f t="shared" si="184"/>
        <v>MT/AT</v>
      </c>
      <c r="H967" s="120" t="str">
        <f>'INFO Luz del Sur'!D915</f>
        <v>San Bartolo</v>
      </c>
      <c r="I967" s="120" t="str">
        <f>'INFO Luz del Sur'!C915</f>
        <v>Lima</v>
      </c>
      <c r="J967" s="120" t="str">
        <f>'INFO Luz del Sur'!B915</f>
        <v>Lima</v>
      </c>
      <c r="K967" s="120">
        <f>'INFO Luz del Sur'!E915</f>
        <v>0</v>
      </c>
      <c r="L967" s="132" t="str">
        <f>'INFO Luz del Sur'!M915</f>
        <v>TA060SIR0D1C1240R+3</v>
      </c>
      <c r="M967" s="120" t="str">
        <f>INDEX(RESUMEN!$D$17:$D$5475, MATCH(L967,RESUMEN!$C$17:$C$5475,0))</f>
        <v>Torre de anclaje, retención intermedia y terminal (15°) Tipo R2+3</v>
      </c>
      <c r="N967" s="95">
        <f>INDEX(RESUMEN!$G$17:$G$5475, MATCH(L967,RESUMEN!$C$17:$C$5475,0))</f>
        <v>15480.457667929655</v>
      </c>
      <c r="O967" s="133">
        <f t="shared" si="185"/>
        <v>0.84299999999999997</v>
      </c>
      <c r="P967" s="134">
        <f t="shared" si="177"/>
        <v>28530.483481994353</v>
      </c>
      <c r="Q967" s="87">
        <v>0</v>
      </c>
      <c r="R967" s="133">
        <f t="shared" si="178"/>
        <v>0.13400000000000001</v>
      </c>
      <c r="S967" s="88">
        <f t="shared" si="179"/>
        <v>318.59039888227034</v>
      </c>
      <c r="T967" s="132">
        <f t="shared" si="180"/>
        <v>0.183</v>
      </c>
      <c r="U967" s="135">
        <f t="shared" si="181"/>
        <v>58.302042995455473</v>
      </c>
      <c r="V967" s="88">
        <f t="shared" si="182"/>
        <v>19.618419669700835</v>
      </c>
      <c r="W967" s="182">
        <f t="shared" si="183"/>
        <v>19.600000000000001</v>
      </c>
      <c r="X967" s="133">
        <f>'INFO Luz del Sur'!N915</f>
        <v>1</v>
      </c>
      <c r="Y967" s="135">
        <f t="shared" si="186"/>
        <v>19.600000000000001</v>
      </c>
    </row>
    <row r="968" spans="1:25" x14ac:dyDescent="0.25">
      <c r="A968" s="97">
        <f>'INFO Luz del Sur'!A916</f>
        <v>910</v>
      </c>
      <c r="B968" s="98" t="s">
        <v>20</v>
      </c>
      <c r="C968" s="131" t="str">
        <f>'INFO Luz del Sur'!K916</f>
        <v>Poste</v>
      </c>
      <c r="D968" s="120" t="str">
        <f>'INFO Luz del Sur'!L916</f>
        <v>Madera</v>
      </c>
      <c r="E968" s="131">
        <f>'INFO Luz del Sur'!J916</f>
        <v>18</v>
      </c>
      <c r="F968" s="131" t="str">
        <f>'INFO Luz del Sur'!H916</f>
        <v>60 KV</v>
      </c>
      <c r="G968" s="148" t="str">
        <f t="shared" si="184"/>
        <v>MT/AT</v>
      </c>
      <c r="H968" s="120" t="str">
        <f>'INFO Luz del Sur'!D916</f>
        <v>San Bartolo</v>
      </c>
      <c r="I968" s="120" t="str">
        <f>'INFO Luz del Sur'!C916</f>
        <v>Lima</v>
      </c>
      <c r="J968" s="120" t="str">
        <f>'INFO Luz del Sur'!B916</f>
        <v>Lima</v>
      </c>
      <c r="K968" s="120">
        <f>'INFO Luz del Sur'!E916</f>
        <v>0</v>
      </c>
      <c r="L968" s="132" t="str">
        <f>'INFO Luz del Sur'!M916</f>
        <v>TA060SIR0D1C1240R+3</v>
      </c>
      <c r="M968" s="120" t="str">
        <f>INDEX(RESUMEN!$D$17:$D$5475, MATCH(L968,RESUMEN!$C$17:$C$5475,0))</f>
        <v>Torre de anclaje, retención intermedia y terminal (15°) Tipo R2+3</v>
      </c>
      <c r="N968" s="95">
        <f>INDEX(RESUMEN!$G$17:$G$5475, MATCH(L968,RESUMEN!$C$17:$C$5475,0))</f>
        <v>15480.457667929655</v>
      </c>
      <c r="O968" s="133">
        <f t="shared" si="185"/>
        <v>0.84299999999999997</v>
      </c>
      <c r="P968" s="134">
        <f t="shared" si="177"/>
        <v>28530.483481994353</v>
      </c>
      <c r="Q968" s="87">
        <v>0</v>
      </c>
      <c r="R968" s="133">
        <f t="shared" si="178"/>
        <v>0.13400000000000001</v>
      </c>
      <c r="S968" s="88">
        <f t="shared" si="179"/>
        <v>318.59039888227034</v>
      </c>
      <c r="T968" s="132">
        <f t="shared" si="180"/>
        <v>0.183</v>
      </c>
      <c r="U968" s="135">
        <f t="shared" si="181"/>
        <v>58.302042995455473</v>
      </c>
      <c r="V968" s="88">
        <f t="shared" si="182"/>
        <v>19.618419669700835</v>
      </c>
      <c r="W968" s="182">
        <f t="shared" si="183"/>
        <v>19.600000000000001</v>
      </c>
      <c r="X968" s="133">
        <f>'INFO Luz del Sur'!N916</f>
        <v>1</v>
      </c>
      <c r="Y968" s="135">
        <f t="shared" si="186"/>
        <v>19.600000000000001</v>
      </c>
    </row>
    <row r="969" spans="1:25" x14ac:dyDescent="0.25">
      <c r="A969" s="97">
        <f>'INFO Luz del Sur'!A917</f>
        <v>911</v>
      </c>
      <c r="B969" s="98" t="s">
        <v>20</v>
      </c>
      <c r="C969" s="131" t="str">
        <f>'INFO Luz del Sur'!K917</f>
        <v>Poste</v>
      </c>
      <c r="D969" s="120" t="str">
        <f>'INFO Luz del Sur'!L917</f>
        <v>Madera</v>
      </c>
      <c r="E969" s="131">
        <f>'INFO Luz del Sur'!J917</f>
        <v>18</v>
      </c>
      <c r="F969" s="131" t="str">
        <f>'INFO Luz del Sur'!H917</f>
        <v>60 KV</v>
      </c>
      <c r="G969" s="148" t="str">
        <f t="shared" si="184"/>
        <v>MT/AT</v>
      </c>
      <c r="H969" s="120" t="str">
        <f>'INFO Luz del Sur'!D917</f>
        <v>San Bartolo</v>
      </c>
      <c r="I969" s="120" t="str">
        <f>'INFO Luz del Sur'!C917</f>
        <v>Lima</v>
      </c>
      <c r="J969" s="120" t="str">
        <f>'INFO Luz del Sur'!B917</f>
        <v>Lima</v>
      </c>
      <c r="K969" s="120">
        <f>'INFO Luz del Sur'!E917</f>
        <v>0</v>
      </c>
      <c r="L969" s="132" t="str">
        <f>'INFO Luz del Sur'!M917</f>
        <v>TA060SIR0D1C1240R+3</v>
      </c>
      <c r="M969" s="120" t="str">
        <f>INDEX(RESUMEN!$D$17:$D$5475, MATCH(L969,RESUMEN!$C$17:$C$5475,0))</f>
        <v>Torre de anclaje, retención intermedia y terminal (15°) Tipo R2+3</v>
      </c>
      <c r="N969" s="95">
        <f>INDEX(RESUMEN!$G$17:$G$5475, MATCH(L969,RESUMEN!$C$17:$C$5475,0))</f>
        <v>15480.457667929655</v>
      </c>
      <c r="O969" s="133">
        <f t="shared" si="185"/>
        <v>0.84299999999999997</v>
      </c>
      <c r="P969" s="134">
        <f t="shared" si="177"/>
        <v>28530.483481994353</v>
      </c>
      <c r="Q969" s="87">
        <v>0</v>
      </c>
      <c r="R969" s="133">
        <f t="shared" si="178"/>
        <v>0.13400000000000001</v>
      </c>
      <c r="S969" s="88">
        <f t="shared" si="179"/>
        <v>318.59039888227034</v>
      </c>
      <c r="T969" s="132">
        <f t="shared" si="180"/>
        <v>0.183</v>
      </c>
      <c r="U969" s="135">
        <f t="shared" si="181"/>
        <v>58.302042995455473</v>
      </c>
      <c r="V969" s="88">
        <f t="shared" si="182"/>
        <v>19.618419669700835</v>
      </c>
      <c r="W969" s="182">
        <f t="shared" si="183"/>
        <v>19.600000000000001</v>
      </c>
      <c r="X969" s="133">
        <f>'INFO Luz del Sur'!N917</f>
        <v>1</v>
      </c>
      <c r="Y969" s="135">
        <f t="shared" si="186"/>
        <v>19.600000000000001</v>
      </c>
    </row>
    <row r="970" spans="1:25" x14ac:dyDescent="0.25">
      <c r="A970" s="97">
        <f>'INFO Luz del Sur'!A918</f>
        <v>912</v>
      </c>
      <c r="B970" s="98" t="s">
        <v>20</v>
      </c>
      <c r="C970" s="131" t="str">
        <f>'INFO Luz del Sur'!K918</f>
        <v>Poste</v>
      </c>
      <c r="D970" s="120" t="str">
        <f>'INFO Luz del Sur'!L918</f>
        <v>Madera</v>
      </c>
      <c r="E970" s="131">
        <f>'INFO Luz del Sur'!J918</f>
        <v>18</v>
      </c>
      <c r="F970" s="131" t="str">
        <f>'INFO Luz del Sur'!H918</f>
        <v>60 KV</v>
      </c>
      <c r="G970" s="148" t="str">
        <f t="shared" si="184"/>
        <v>MT/AT</v>
      </c>
      <c r="H970" s="120" t="str">
        <f>'INFO Luz del Sur'!D918</f>
        <v>San Bartolo</v>
      </c>
      <c r="I970" s="120" t="str">
        <f>'INFO Luz del Sur'!C918</f>
        <v>Lima</v>
      </c>
      <c r="J970" s="120" t="str">
        <f>'INFO Luz del Sur'!B918</f>
        <v>Lima</v>
      </c>
      <c r="K970" s="120">
        <f>'INFO Luz del Sur'!E918</f>
        <v>0</v>
      </c>
      <c r="L970" s="132" t="str">
        <f>'INFO Luz del Sur'!M918</f>
        <v>TA060SIR0D1C1240R+3</v>
      </c>
      <c r="M970" s="120" t="str">
        <f>INDEX(RESUMEN!$D$17:$D$5475, MATCH(L970,RESUMEN!$C$17:$C$5475,0))</f>
        <v>Torre de anclaje, retención intermedia y terminal (15°) Tipo R2+3</v>
      </c>
      <c r="N970" s="95">
        <f>INDEX(RESUMEN!$G$17:$G$5475, MATCH(L970,RESUMEN!$C$17:$C$5475,0))</f>
        <v>15480.457667929655</v>
      </c>
      <c r="O970" s="133">
        <f t="shared" si="185"/>
        <v>0.84299999999999997</v>
      </c>
      <c r="P970" s="134">
        <f t="shared" ref="P970:P1033" si="187">N970*(O970+1)</f>
        <v>28530.483481994353</v>
      </c>
      <c r="Q970" s="87">
        <v>0</v>
      </c>
      <c r="R970" s="133">
        <f t="shared" si="178"/>
        <v>0.13400000000000001</v>
      </c>
      <c r="S970" s="88">
        <f t="shared" si="179"/>
        <v>318.59039888227034</v>
      </c>
      <c r="T970" s="132">
        <f t="shared" si="180"/>
        <v>0.183</v>
      </c>
      <c r="U970" s="135">
        <f t="shared" si="181"/>
        <v>58.302042995455473</v>
      </c>
      <c r="V970" s="88">
        <f t="shared" si="182"/>
        <v>19.618419669700835</v>
      </c>
      <c r="W970" s="182">
        <f t="shared" si="183"/>
        <v>19.600000000000001</v>
      </c>
      <c r="X970" s="133">
        <f>'INFO Luz del Sur'!N918</f>
        <v>1</v>
      </c>
      <c r="Y970" s="135">
        <f t="shared" si="186"/>
        <v>19.600000000000001</v>
      </c>
    </row>
    <row r="971" spans="1:25" x14ac:dyDescent="0.25">
      <c r="A971" s="97">
        <f>'INFO Luz del Sur'!A919</f>
        <v>913</v>
      </c>
      <c r="B971" s="98" t="s">
        <v>20</v>
      </c>
      <c r="C971" s="131" t="str">
        <f>'INFO Luz del Sur'!K919</f>
        <v>Poste</v>
      </c>
      <c r="D971" s="120" t="str">
        <f>'INFO Luz del Sur'!L919</f>
        <v>Madera</v>
      </c>
      <c r="E971" s="131">
        <f>'INFO Luz del Sur'!J919</f>
        <v>18</v>
      </c>
      <c r="F971" s="131" t="str">
        <f>'INFO Luz del Sur'!H919</f>
        <v>60 KV</v>
      </c>
      <c r="G971" s="148" t="str">
        <f t="shared" si="184"/>
        <v>MT/AT</v>
      </c>
      <c r="H971" s="120" t="str">
        <f>'INFO Luz del Sur'!D919</f>
        <v>San Bartolo</v>
      </c>
      <c r="I971" s="120" t="str">
        <f>'INFO Luz del Sur'!C919</f>
        <v>Lima</v>
      </c>
      <c r="J971" s="120" t="str">
        <f>'INFO Luz del Sur'!B919</f>
        <v>Lima</v>
      </c>
      <c r="K971" s="120">
        <f>'INFO Luz del Sur'!E919</f>
        <v>0</v>
      </c>
      <c r="L971" s="132" t="str">
        <f>'INFO Luz del Sur'!M919</f>
        <v>TA060SIR0D1C1240R+3</v>
      </c>
      <c r="M971" s="120" t="str">
        <f>INDEX(RESUMEN!$D$17:$D$5475, MATCH(L971,RESUMEN!$C$17:$C$5475,0))</f>
        <v>Torre de anclaje, retención intermedia y terminal (15°) Tipo R2+3</v>
      </c>
      <c r="N971" s="95">
        <f>INDEX(RESUMEN!$G$17:$G$5475, MATCH(L971,RESUMEN!$C$17:$C$5475,0))</f>
        <v>15480.457667929655</v>
      </c>
      <c r="O971" s="133">
        <f t="shared" si="185"/>
        <v>0.84299999999999997</v>
      </c>
      <c r="P971" s="134">
        <f t="shared" si="187"/>
        <v>28530.483481994353</v>
      </c>
      <c r="Q971" s="87">
        <v>0</v>
      </c>
      <c r="R971" s="133">
        <f t="shared" ref="R971:R1034" si="188">IF(G971="BT", ($R$2), ($R$3))</f>
        <v>0.13400000000000001</v>
      </c>
      <c r="S971" s="88">
        <f t="shared" ref="S971:S1034" si="189">(P971*R971)/12</f>
        <v>318.59039888227034</v>
      </c>
      <c r="T971" s="132">
        <f t="shared" ref="T971:T1034" si="190">IF(G971="BT", ($T$2), ($T$3))</f>
        <v>0.183</v>
      </c>
      <c r="U971" s="135">
        <f t="shared" ref="U971:U1034" si="191">S971*T971</f>
        <v>58.302042995455473</v>
      </c>
      <c r="V971" s="88">
        <f t="shared" ref="V971:V1034" si="192">(U971*(1/3)*(1+$X$2))+Q971</f>
        <v>19.618419669700835</v>
      </c>
      <c r="W971" s="182">
        <f t="shared" ref="W971:W1034" si="193">ROUND(V971,1)</f>
        <v>19.600000000000001</v>
      </c>
      <c r="X971" s="133">
        <f>'INFO Luz del Sur'!N919</f>
        <v>1</v>
      </c>
      <c r="Y971" s="135">
        <f t="shared" si="186"/>
        <v>19.600000000000001</v>
      </c>
    </row>
    <row r="972" spans="1:25" x14ac:dyDescent="0.25">
      <c r="A972" s="97">
        <f>'INFO Luz del Sur'!A920</f>
        <v>914</v>
      </c>
      <c r="B972" s="98" t="s">
        <v>20</v>
      </c>
      <c r="C972" s="131" t="str">
        <f>'INFO Luz del Sur'!K920</f>
        <v>Poste</v>
      </c>
      <c r="D972" s="120" t="str">
        <f>'INFO Luz del Sur'!L920</f>
        <v>Madera</v>
      </c>
      <c r="E972" s="131">
        <f>'INFO Luz del Sur'!J920</f>
        <v>18</v>
      </c>
      <c r="F972" s="131" t="str">
        <f>'INFO Luz del Sur'!H920</f>
        <v>60 KV</v>
      </c>
      <c r="G972" s="148" t="str">
        <f t="shared" si="184"/>
        <v>MT/AT</v>
      </c>
      <c r="H972" s="120" t="str">
        <f>'INFO Luz del Sur'!D920</f>
        <v>San Bartolo</v>
      </c>
      <c r="I972" s="120" t="str">
        <f>'INFO Luz del Sur'!C920</f>
        <v>Lima</v>
      </c>
      <c r="J972" s="120" t="str">
        <f>'INFO Luz del Sur'!B920</f>
        <v>Lima</v>
      </c>
      <c r="K972" s="120">
        <f>'INFO Luz del Sur'!E920</f>
        <v>0</v>
      </c>
      <c r="L972" s="132" t="str">
        <f>'INFO Luz del Sur'!M920</f>
        <v>TA060SIR0D1C1240R+3</v>
      </c>
      <c r="M972" s="120" t="str">
        <f>INDEX(RESUMEN!$D$17:$D$5475, MATCH(L972,RESUMEN!$C$17:$C$5475,0))</f>
        <v>Torre de anclaje, retención intermedia y terminal (15°) Tipo R2+3</v>
      </c>
      <c r="N972" s="95">
        <f>INDEX(RESUMEN!$G$17:$G$5475, MATCH(L972,RESUMEN!$C$17:$C$5475,0))</f>
        <v>15480.457667929655</v>
      </c>
      <c r="O972" s="133">
        <f t="shared" si="185"/>
        <v>0.84299999999999997</v>
      </c>
      <c r="P972" s="134">
        <f t="shared" si="187"/>
        <v>28530.483481994353</v>
      </c>
      <c r="Q972" s="87">
        <v>0</v>
      </c>
      <c r="R972" s="133">
        <f t="shared" si="188"/>
        <v>0.13400000000000001</v>
      </c>
      <c r="S972" s="88">
        <f t="shared" si="189"/>
        <v>318.59039888227034</v>
      </c>
      <c r="T972" s="132">
        <f t="shared" si="190"/>
        <v>0.183</v>
      </c>
      <c r="U972" s="135">
        <f t="shared" si="191"/>
        <v>58.302042995455473</v>
      </c>
      <c r="V972" s="88">
        <f t="shared" si="192"/>
        <v>19.618419669700835</v>
      </c>
      <c r="W972" s="182">
        <f t="shared" si="193"/>
        <v>19.600000000000001</v>
      </c>
      <c r="X972" s="133">
        <f>'INFO Luz del Sur'!N920</f>
        <v>1</v>
      </c>
      <c r="Y972" s="135">
        <f t="shared" si="186"/>
        <v>19.600000000000001</v>
      </c>
    </row>
    <row r="973" spans="1:25" x14ac:dyDescent="0.25">
      <c r="A973" s="97">
        <f>'INFO Luz del Sur'!A921</f>
        <v>915</v>
      </c>
      <c r="B973" s="98" t="s">
        <v>20</v>
      </c>
      <c r="C973" s="131" t="str">
        <f>'INFO Luz del Sur'!K921</f>
        <v>Poste</v>
      </c>
      <c r="D973" s="120" t="str">
        <f>'INFO Luz del Sur'!L921</f>
        <v>Madera</v>
      </c>
      <c r="E973" s="131">
        <f>'INFO Luz del Sur'!J921</f>
        <v>18</v>
      </c>
      <c r="F973" s="131" t="str">
        <f>'INFO Luz del Sur'!H921</f>
        <v>60 KV</v>
      </c>
      <c r="G973" s="148" t="str">
        <f t="shared" si="184"/>
        <v>MT/AT</v>
      </c>
      <c r="H973" s="120" t="str">
        <f>'INFO Luz del Sur'!D921</f>
        <v>San Bartolo</v>
      </c>
      <c r="I973" s="120" t="str">
        <f>'INFO Luz del Sur'!C921</f>
        <v>Lima</v>
      </c>
      <c r="J973" s="120" t="str">
        <f>'INFO Luz del Sur'!B921</f>
        <v>Lima</v>
      </c>
      <c r="K973" s="120">
        <f>'INFO Luz del Sur'!E921</f>
        <v>0</v>
      </c>
      <c r="L973" s="132" t="str">
        <f>'INFO Luz del Sur'!M921</f>
        <v>TA060SIR0D1C1240R+3</v>
      </c>
      <c r="M973" s="120" t="str">
        <f>INDEX(RESUMEN!$D$17:$D$5475, MATCH(L973,RESUMEN!$C$17:$C$5475,0))</f>
        <v>Torre de anclaje, retención intermedia y terminal (15°) Tipo R2+3</v>
      </c>
      <c r="N973" s="95">
        <f>INDEX(RESUMEN!$G$17:$G$5475, MATCH(L973,RESUMEN!$C$17:$C$5475,0))</f>
        <v>15480.457667929655</v>
      </c>
      <c r="O973" s="133">
        <f t="shared" si="185"/>
        <v>0.84299999999999997</v>
      </c>
      <c r="P973" s="134">
        <f t="shared" si="187"/>
        <v>28530.483481994353</v>
      </c>
      <c r="Q973" s="87">
        <v>0</v>
      </c>
      <c r="R973" s="133">
        <f t="shared" si="188"/>
        <v>0.13400000000000001</v>
      </c>
      <c r="S973" s="88">
        <f t="shared" si="189"/>
        <v>318.59039888227034</v>
      </c>
      <c r="T973" s="132">
        <f t="shared" si="190"/>
        <v>0.183</v>
      </c>
      <c r="U973" s="135">
        <f t="shared" si="191"/>
        <v>58.302042995455473</v>
      </c>
      <c r="V973" s="88">
        <f t="shared" si="192"/>
        <v>19.618419669700835</v>
      </c>
      <c r="W973" s="182">
        <f t="shared" si="193"/>
        <v>19.600000000000001</v>
      </c>
      <c r="X973" s="133">
        <f>'INFO Luz del Sur'!N921</f>
        <v>1</v>
      </c>
      <c r="Y973" s="135">
        <f t="shared" si="186"/>
        <v>19.600000000000001</v>
      </c>
    </row>
    <row r="974" spans="1:25" x14ac:dyDescent="0.25">
      <c r="A974" s="97">
        <f>'INFO Luz del Sur'!A922</f>
        <v>916</v>
      </c>
      <c r="B974" s="98" t="s">
        <v>20</v>
      </c>
      <c r="C974" s="131" t="str">
        <f>'INFO Luz del Sur'!K922</f>
        <v>Poste</v>
      </c>
      <c r="D974" s="120" t="str">
        <f>'INFO Luz del Sur'!L922</f>
        <v>Madera</v>
      </c>
      <c r="E974" s="131">
        <f>'INFO Luz del Sur'!J922</f>
        <v>18</v>
      </c>
      <c r="F974" s="131" t="str">
        <f>'INFO Luz del Sur'!H922</f>
        <v>60 KV</v>
      </c>
      <c r="G974" s="148" t="str">
        <f t="shared" si="184"/>
        <v>MT/AT</v>
      </c>
      <c r="H974" s="120" t="str">
        <f>'INFO Luz del Sur'!D922</f>
        <v>San Bartolo</v>
      </c>
      <c r="I974" s="120" t="str">
        <f>'INFO Luz del Sur'!C922</f>
        <v>Lima</v>
      </c>
      <c r="J974" s="120" t="str">
        <f>'INFO Luz del Sur'!B922</f>
        <v>Lima</v>
      </c>
      <c r="K974" s="120">
        <f>'INFO Luz del Sur'!E922</f>
        <v>0</v>
      </c>
      <c r="L974" s="132" t="str">
        <f>'INFO Luz del Sur'!M922</f>
        <v>TA060SIR0D1C1240R+3</v>
      </c>
      <c r="M974" s="120" t="str">
        <f>INDEX(RESUMEN!$D$17:$D$5475, MATCH(L974,RESUMEN!$C$17:$C$5475,0))</f>
        <v>Torre de anclaje, retención intermedia y terminal (15°) Tipo R2+3</v>
      </c>
      <c r="N974" s="95">
        <f>INDEX(RESUMEN!$G$17:$G$5475, MATCH(L974,RESUMEN!$C$17:$C$5475,0))</f>
        <v>15480.457667929655</v>
      </c>
      <c r="O974" s="133">
        <f t="shared" si="185"/>
        <v>0.84299999999999997</v>
      </c>
      <c r="P974" s="134">
        <f t="shared" si="187"/>
        <v>28530.483481994353</v>
      </c>
      <c r="Q974" s="87">
        <v>0</v>
      </c>
      <c r="R974" s="133">
        <f t="shared" si="188"/>
        <v>0.13400000000000001</v>
      </c>
      <c r="S974" s="88">
        <f t="shared" si="189"/>
        <v>318.59039888227034</v>
      </c>
      <c r="T974" s="132">
        <f t="shared" si="190"/>
        <v>0.183</v>
      </c>
      <c r="U974" s="135">
        <f t="shared" si="191"/>
        <v>58.302042995455473</v>
      </c>
      <c r="V974" s="88">
        <f t="shared" si="192"/>
        <v>19.618419669700835</v>
      </c>
      <c r="W974" s="182">
        <f t="shared" si="193"/>
        <v>19.600000000000001</v>
      </c>
      <c r="X974" s="133">
        <f>'INFO Luz del Sur'!N922</f>
        <v>1</v>
      </c>
      <c r="Y974" s="135">
        <f t="shared" si="186"/>
        <v>19.600000000000001</v>
      </c>
    </row>
    <row r="975" spans="1:25" x14ac:dyDescent="0.25">
      <c r="A975" s="97">
        <f>'INFO Luz del Sur'!A923</f>
        <v>917</v>
      </c>
      <c r="B975" s="98" t="s">
        <v>20</v>
      </c>
      <c r="C975" s="131" t="str">
        <f>'INFO Luz del Sur'!K923</f>
        <v>Poste</v>
      </c>
      <c r="D975" s="120" t="str">
        <f>'INFO Luz del Sur'!L923</f>
        <v>Madera</v>
      </c>
      <c r="E975" s="131">
        <f>'INFO Luz del Sur'!J923</f>
        <v>18</v>
      </c>
      <c r="F975" s="131" t="str">
        <f>'INFO Luz del Sur'!H923</f>
        <v>60 KV</v>
      </c>
      <c r="G975" s="148" t="str">
        <f t="shared" si="184"/>
        <v>MT/AT</v>
      </c>
      <c r="H975" s="120" t="str">
        <f>'INFO Luz del Sur'!D923</f>
        <v>San Bartolo</v>
      </c>
      <c r="I975" s="120" t="str">
        <f>'INFO Luz del Sur'!C923</f>
        <v>Lima</v>
      </c>
      <c r="J975" s="120" t="str">
        <f>'INFO Luz del Sur'!B923</f>
        <v>Lima</v>
      </c>
      <c r="K975" s="120">
        <f>'INFO Luz del Sur'!E923</f>
        <v>0</v>
      </c>
      <c r="L975" s="132" t="str">
        <f>'INFO Luz del Sur'!M923</f>
        <v>TA060SIR0D1C1240R+3</v>
      </c>
      <c r="M975" s="120" t="str">
        <f>INDEX(RESUMEN!$D$17:$D$5475, MATCH(L975,RESUMEN!$C$17:$C$5475,0))</f>
        <v>Torre de anclaje, retención intermedia y terminal (15°) Tipo R2+3</v>
      </c>
      <c r="N975" s="95">
        <f>INDEX(RESUMEN!$G$17:$G$5475, MATCH(L975,RESUMEN!$C$17:$C$5475,0))</f>
        <v>15480.457667929655</v>
      </c>
      <c r="O975" s="133">
        <f t="shared" si="185"/>
        <v>0.84299999999999997</v>
      </c>
      <c r="P975" s="134">
        <f t="shared" si="187"/>
        <v>28530.483481994353</v>
      </c>
      <c r="Q975" s="87">
        <v>0</v>
      </c>
      <c r="R975" s="133">
        <f t="shared" si="188"/>
        <v>0.13400000000000001</v>
      </c>
      <c r="S975" s="88">
        <f t="shared" si="189"/>
        <v>318.59039888227034</v>
      </c>
      <c r="T975" s="132">
        <f t="shared" si="190"/>
        <v>0.183</v>
      </c>
      <c r="U975" s="135">
        <f t="shared" si="191"/>
        <v>58.302042995455473</v>
      </c>
      <c r="V975" s="88">
        <f t="shared" si="192"/>
        <v>19.618419669700835</v>
      </c>
      <c r="W975" s="182">
        <f t="shared" si="193"/>
        <v>19.600000000000001</v>
      </c>
      <c r="X975" s="133">
        <f>'INFO Luz del Sur'!N923</f>
        <v>1</v>
      </c>
      <c r="Y975" s="135">
        <f t="shared" si="186"/>
        <v>19.600000000000001</v>
      </c>
    </row>
    <row r="976" spans="1:25" x14ac:dyDescent="0.25">
      <c r="A976" s="97">
        <f>'INFO Luz del Sur'!A924</f>
        <v>918</v>
      </c>
      <c r="B976" s="98" t="s">
        <v>8151</v>
      </c>
      <c r="C976" s="131" t="str">
        <f>'INFO Luz del Sur'!K924</f>
        <v>Poste</v>
      </c>
      <c r="D976" s="120" t="str">
        <f>'INFO Luz del Sur'!L924</f>
        <v>Concreto</v>
      </c>
      <c r="E976" s="131">
        <f>'INFO Luz del Sur'!J924</f>
        <v>13</v>
      </c>
      <c r="F976" s="131" t="str">
        <f>'INFO Luz del Sur'!H924</f>
        <v>22.9 KV</v>
      </c>
      <c r="G976" s="148" t="str">
        <f t="shared" si="184"/>
        <v>MT/AT</v>
      </c>
      <c r="H976" s="120" t="str">
        <f>'INFO Luz del Sur'!D924</f>
        <v>Santa Maria del Mar</v>
      </c>
      <c r="I976" s="120" t="str">
        <f>'INFO Luz del Sur'!C924</f>
        <v>Lima</v>
      </c>
      <c r="J976" s="120" t="str">
        <f>'INFO Luz del Sur'!B924</f>
        <v>Lima</v>
      </c>
      <c r="K976" s="120">
        <f>'INFO Luz del Sur'!E924</f>
        <v>0</v>
      </c>
      <c r="L976" s="132" t="str">
        <f>'INFO Luz del Sur'!M924</f>
        <v>PPC20</v>
      </c>
      <c r="M976" s="120" t="str">
        <f>INDEX(RESUMEN!$D$17:$D$5475, MATCH(L976,RESUMEN!$C$17:$C$5475,0))</f>
        <v>POSTE DE CONCRETO ARMADO DE 13/400/150/345</v>
      </c>
      <c r="N976" s="95">
        <f>INDEX(RESUMEN!$G$17:$G$5475, MATCH(L976,RESUMEN!$C$17:$C$5475,0))</f>
        <v>364.69</v>
      </c>
      <c r="O976" s="133">
        <f t="shared" si="185"/>
        <v>0.84299999999999997</v>
      </c>
      <c r="P976" s="134">
        <f t="shared" si="187"/>
        <v>672.12366999999995</v>
      </c>
      <c r="Q976" s="87">
        <v>0</v>
      </c>
      <c r="R976" s="133">
        <f t="shared" si="188"/>
        <v>0.13400000000000001</v>
      </c>
      <c r="S976" s="88">
        <f t="shared" si="189"/>
        <v>7.5053809816666659</v>
      </c>
      <c r="T976" s="132">
        <f t="shared" si="190"/>
        <v>0.183</v>
      </c>
      <c r="U976" s="135">
        <f t="shared" si="191"/>
        <v>1.3734847196449997</v>
      </c>
      <c r="V976" s="88">
        <f t="shared" si="192"/>
        <v>0.46217247724950827</v>
      </c>
      <c r="W976" s="182">
        <f t="shared" si="193"/>
        <v>0.5</v>
      </c>
      <c r="X976" s="133">
        <f>'INFO Luz del Sur'!N924</f>
        <v>1</v>
      </c>
      <c r="Y976" s="135">
        <f t="shared" si="186"/>
        <v>0.5</v>
      </c>
    </row>
    <row r="977" spans="1:25" x14ac:dyDescent="0.25">
      <c r="A977" s="97">
        <f>'INFO Luz del Sur'!A925</f>
        <v>919</v>
      </c>
      <c r="B977" s="98" t="s">
        <v>8151</v>
      </c>
      <c r="C977" s="131" t="str">
        <f>'INFO Luz del Sur'!K925</f>
        <v>Poste</v>
      </c>
      <c r="D977" s="120" t="str">
        <f>'INFO Luz del Sur'!L925</f>
        <v>Concreto</v>
      </c>
      <c r="E977" s="131">
        <f>'INFO Luz del Sur'!J925</f>
        <v>13</v>
      </c>
      <c r="F977" s="131" t="str">
        <f>'INFO Luz del Sur'!H925</f>
        <v>22.9 KV</v>
      </c>
      <c r="G977" s="148" t="str">
        <f t="shared" si="184"/>
        <v>MT/AT</v>
      </c>
      <c r="H977" s="120" t="str">
        <f>'INFO Luz del Sur'!D925</f>
        <v>Santa Maria del Mar</v>
      </c>
      <c r="I977" s="120" t="str">
        <f>'INFO Luz del Sur'!C925</f>
        <v>Lima</v>
      </c>
      <c r="J977" s="120" t="str">
        <f>'INFO Luz del Sur'!B925</f>
        <v>Lima</v>
      </c>
      <c r="K977" s="120">
        <f>'INFO Luz del Sur'!E925</f>
        <v>0</v>
      </c>
      <c r="L977" s="132" t="str">
        <f>'INFO Luz del Sur'!M925</f>
        <v>PPC20</v>
      </c>
      <c r="M977" s="120" t="str">
        <f>INDEX(RESUMEN!$D$17:$D$5475, MATCH(L977,RESUMEN!$C$17:$C$5475,0))</f>
        <v>POSTE DE CONCRETO ARMADO DE 13/400/150/345</v>
      </c>
      <c r="N977" s="95">
        <f>INDEX(RESUMEN!$G$17:$G$5475, MATCH(L977,RESUMEN!$C$17:$C$5475,0))</f>
        <v>364.69</v>
      </c>
      <c r="O977" s="133">
        <f t="shared" si="185"/>
        <v>0.84299999999999997</v>
      </c>
      <c r="P977" s="134">
        <f t="shared" si="187"/>
        <v>672.12366999999995</v>
      </c>
      <c r="Q977" s="87">
        <v>0</v>
      </c>
      <c r="R977" s="133">
        <f t="shared" si="188"/>
        <v>0.13400000000000001</v>
      </c>
      <c r="S977" s="88">
        <f t="shared" si="189"/>
        <v>7.5053809816666659</v>
      </c>
      <c r="T977" s="132">
        <f t="shared" si="190"/>
        <v>0.183</v>
      </c>
      <c r="U977" s="135">
        <f t="shared" si="191"/>
        <v>1.3734847196449997</v>
      </c>
      <c r="V977" s="88">
        <f t="shared" si="192"/>
        <v>0.46217247724950827</v>
      </c>
      <c r="W977" s="182">
        <f t="shared" si="193"/>
        <v>0.5</v>
      </c>
      <c r="X977" s="133">
        <f>'INFO Luz del Sur'!N925</f>
        <v>1</v>
      </c>
      <c r="Y977" s="135">
        <f t="shared" si="186"/>
        <v>0.5</v>
      </c>
    </row>
    <row r="978" spans="1:25" x14ac:dyDescent="0.25">
      <c r="A978" s="97">
        <f>'INFO Luz del Sur'!A926</f>
        <v>920</v>
      </c>
      <c r="B978" s="98" t="s">
        <v>8151</v>
      </c>
      <c r="C978" s="131" t="str">
        <f>'INFO Luz del Sur'!K926</f>
        <v>Poste</v>
      </c>
      <c r="D978" s="120" t="str">
        <f>'INFO Luz del Sur'!L926</f>
        <v>Concreto</v>
      </c>
      <c r="E978" s="131">
        <f>'INFO Luz del Sur'!J926</f>
        <v>13</v>
      </c>
      <c r="F978" s="131" t="str">
        <f>'INFO Luz del Sur'!H926</f>
        <v>22.9 KV</v>
      </c>
      <c r="G978" s="148" t="str">
        <f t="shared" si="184"/>
        <v>MT/AT</v>
      </c>
      <c r="H978" s="120" t="str">
        <f>'INFO Luz del Sur'!D926</f>
        <v>Santa Maria del Mar</v>
      </c>
      <c r="I978" s="120" t="str">
        <f>'INFO Luz del Sur'!C926</f>
        <v>Lima</v>
      </c>
      <c r="J978" s="120" t="str">
        <f>'INFO Luz del Sur'!B926</f>
        <v>Lima</v>
      </c>
      <c r="K978" s="120">
        <f>'INFO Luz del Sur'!E926</f>
        <v>0</v>
      </c>
      <c r="L978" s="132" t="str">
        <f>'INFO Luz del Sur'!M926</f>
        <v>PPC20</v>
      </c>
      <c r="M978" s="120" t="str">
        <f>INDEX(RESUMEN!$D$17:$D$5475, MATCH(L978,RESUMEN!$C$17:$C$5475,0))</f>
        <v>POSTE DE CONCRETO ARMADO DE 13/400/150/345</v>
      </c>
      <c r="N978" s="95">
        <f>INDEX(RESUMEN!$G$17:$G$5475, MATCH(L978,RESUMEN!$C$17:$C$5475,0))</f>
        <v>364.69</v>
      </c>
      <c r="O978" s="133">
        <f t="shared" si="185"/>
        <v>0.84299999999999997</v>
      </c>
      <c r="P978" s="134">
        <f t="shared" si="187"/>
        <v>672.12366999999995</v>
      </c>
      <c r="Q978" s="87">
        <v>0</v>
      </c>
      <c r="R978" s="133">
        <f t="shared" si="188"/>
        <v>0.13400000000000001</v>
      </c>
      <c r="S978" s="88">
        <f t="shared" si="189"/>
        <v>7.5053809816666659</v>
      </c>
      <c r="T978" s="132">
        <f t="shared" si="190"/>
        <v>0.183</v>
      </c>
      <c r="U978" s="135">
        <f t="shared" si="191"/>
        <v>1.3734847196449997</v>
      </c>
      <c r="V978" s="88">
        <f t="shared" si="192"/>
        <v>0.46217247724950827</v>
      </c>
      <c r="W978" s="182">
        <f t="shared" si="193"/>
        <v>0.5</v>
      </c>
      <c r="X978" s="133">
        <f>'INFO Luz del Sur'!N926</f>
        <v>1</v>
      </c>
      <c r="Y978" s="135">
        <f t="shared" si="186"/>
        <v>0.5</v>
      </c>
    </row>
    <row r="979" spans="1:25" x14ac:dyDescent="0.25">
      <c r="A979" s="97">
        <f>'INFO Luz del Sur'!A927</f>
        <v>921</v>
      </c>
      <c r="B979" s="98" t="s">
        <v>8151</v>
      </c>
      <c r="C979" s="131" t="str">
        <f>'INFO Luz del Sur'!K927</f>
        <v>Poste</v>
      </c>
      <c r="D979" s="120" t="str">
        <f>'INFO Luz del Sur'!L927</f>
        <v>Concreto</v>
      </c>
      <c r="E979" s="131">
        <f>'INFO Luz del Sur'!J927</f>
        <v>13</v>
      </c>
      <c r="F979" s="131" t="str">
        <f>'INFO Luz del Sur'!H927</f>
        <v>22.9 KV</v>
      </c>
      <c r="G979" s="148" t="str">
        <f t="shared" si="184"/>
        <v>MT/AT</v>
      </c>
      <c r="H979" s="120" t="str">
        <f>'INFO Luz del Sur'!D927</f>
        <v>Santa Maria del Mar</v>
      </c>
      <c r="I979" s="120" t="str">
        <f>'INFO Luz del Sur'!C927</f>
        <v>Lima</v>
      </c>
      <c r="J979" s="120" t="str">
        <f>'INFO Luz del Sur'!B927</f>
        <v>Lima</v>
      </c>
      <c r="K979" s="120">
        <f>'INFO Luz del Sur'!E927</f>
        <v>0</v>
      </c>
      <c r="L979" s="132" t="str">
        <f>'INFO Luz del Sur'!M927</f>
        <v>PPC20</v>
      </c>
      <c r="M979" s="120" t="str">
        <f>INDEX(RESUMEN!$D$17:$D$5475, MATCH(L979,RESUMEN!$C$17:$C$5475,0))</f>
        <v>POSTE DE CONCRETO ARMADO DE 13/400/150/345</v>
      </c>
      <c r="N979" s="95">
        <f>INDEX(RESUMEN!$G$17:$G$5475, MATCH(L979,RESUMEN!$C$17:$C$5475,0))</f>
        <v>364.69</v>
      </c>
      <c r="O979" s="133">
        <f t="shared" si="185"/>
        <v>0.84299999999999997</v>
      </c>
      <c r="P979" s="134">
        <f t="shared" si="187"/>
        <v>672.12366999999995</v>
      </c>
      <c r="Q979" s="87">
        <v>0</v>
      </c>
      <c r="R979" s="133">
        <f t="shared" si="188"/>
        <v>0.13400000000000001</v>
      </c>
      <c r="S979" s="88">
        <f t="shared" si="189"/>
        <v>7.5053809816666659</v>
      </c>
      <c r="T979" s="132">
        <f t="shared" si="190"/>
        <v>0.183</v>
      </c>
      <c r="U979" s="135">
        <f t="shared" si="191"/>
        <v>1.3734847196449997</v>
      </c>
      <c r="V979" s="88">
        <f t="shared" si="192"/>
        <v>0.46217247724950827</v>
      </c>
      <c r="W979" s="182">
        <f t="shared" si="193"/>
        <v>0.5</v>
      </c>
      <c r="X979" s="133">
        <f>'INFO Luz del Sur'!N927</f>
        <v>1</v>
      </c>
      <c r="Y979" s="135">
        <f t="shared" si="186"/>
        <v>0.5</v>
      </c>
    </row>
    <row r="980" spans="1:25" x14ac:dyDescent="0.25">
      <c r="A980" s="97">
        <f>'INFO Luz del Sur'!A928</f>
        <v>922</v>
      </c>
      <c r="B980" s="98" t="s">
        <v>8151</v>
      </c>
      <c r="C980" s="131" t="str">
        <f>'INFO Luz del Sur'!K928</f>
        <v>Poste</v>
      </c>
      <c r="D980" s="120" t="str">
        <f>'INFO Luz del Sur'!L928</f>
        <v>Concreto</v>
      </c>
      <c r="E980" s="131">
        <f>'INFO Luz del Sur'!J928</f>
        <v>13</v>
      </c>
      <c r="F980" s="131" t="str">
        <f>'INFO Luz del Sur'!H928</f>
        <v>22.9 KV</v>
      </c>
      <c r="G980" s="148" t="str">
        <f t="shared" si="184"/>
        <v>MT/AT</v>
      </c>
      <c r="H980" s="120" t="str">
        <f>'INFO Luz del Sur'!D928</f>
        <v>Santa Maria del Mar</v>
      </c>
      <c r="I980" s="120" t="str">
        <f>'INFO Luz del Sur'!C928</f>
        <v>Lima</v>
      </c>
      <c r="J980" s="120" t="str">
        <f>'INFO Luz del Sur'!B928</f>
        <v>Lima</v>
      </c>
      <c r="K980" s="120">
        <f>'INFO Luz del Sur'!E928</f>
        <v>0</v>
      </c>
      <c r="L980" s="132" t="str">
        <f>'INFO Luz del Sur'!M928</f>
        <v>PPC20</v>
      </c>
      <c r="M980" s="120" t="str">
        <f>INDEX(RESUMEN!$D$17:$D$5475, MATCH(L980,RESUMEN!$C$17:$C$5475,0))</f>
        <v>POSTE DE CONCRETO ARMADO DE 13/400/150/345</v>
      </c>
      <c r="N980" s="95">
        <f>INDEX(RESUMEN!$G$17:$G$5475, MATCH(L980,RESUMEN!$C$17:$C$5475,0))</f>
        <v>364.69</v>
      </c>
      <c r="O980" s="133">
        <f t="shared" si="185"/>
        <v>0.84299999999999997</v>
      </c>
      <c r="P980" s="134">
        <f t="shared" si="187"/>
        <v>672.12366999999995</v>
      </c>
      <c r="Q980" s="87">
        <v>0</v>
      </c>
      <c r="R980" s="133">
        <f t="shared" si="188"/>
        <v>0.13400000000000001</v>
      </c>
      <c r="S980" s="88">
        <f t="shared" si="189"/>
        <v>7.5053809816666659</v>
      </c>
      <c r="T980" s="132">
        <f t="shared" si="190"/>
        <v>0.183</v>
      </c>
      <c r="U980" s="135">
        <f t="shared" si="191"/>
        <v>1.3734847196449997</v>
      </c>
      <c r="V980" s="88">
        <f t="shared" si="192"/>
        <v>0.46217247724950827</v>
      </c>
      <c r="W980" s="182">
        <f t="shared" si="193"/>
        <v>0.5</v>
      </c>
      <c r="X980" s="133">
        <f>'INFO Luz del Sur'!N928</f>
        <v>1</v>
      </c>
      <c r="Y980" s="135">
        <f t="shared" si="186"/>
        <v>0.5</v>
      </c>
    </row>
    <row r="981" spans="1:25" x14ac:dyDescent="0.25">
      <c r="A981" s="97">
        <f>'INFO Luz del Sur'!A929</f>
        <v>923</v>
      </c>
      <c r="B981" s="98" t="s">
        <v>8151</v>
      </c>
      <c r="C981" s="131" t="str">
        <f>'INFO Luz del Sur'!K929</f>
        <v>Poste</v>
      </c>
      <c r="D981" s="120" t="str">
        <f>'INFO Luz del Sur'!L929</f>
        <v>Concreto</v>
      </c>
      <c r="E981" s="131">
        <f>'INFO Luz del Sur'!J929</f>
        <v>13</v>
      </c>
      <c r="F981" s="131" t="str">
        <f>'INFO Luz del Sur'!H929</f>
        <v>22.9 KV</v>
      </c>
      <c r="G981" s="148" t="str">
        <f t="shared" si="184"/>
        <v>MT/AT</v>
      </c>
      <c r="H981" s="120" t="str">
        <f>'INFO Luz del Sur'!D929</f>
        <v>Santa Maria del Mar</v>
      </c>
      <c r="I981" s="120" t="str">
        <f>'INFO Luz del Sur'!C929</f>
        <v>Lima</v>
      </c>
      <c r="J981" s="120" t="str">
        <f>'INFO Luz del Sur'!B929</f>
        <v>Lima</v>
      </c>
      <c r="K981" s="120">
        <f>'INFO Luz del Sur'!E929</f>
        <v>0</v>
      </c>
      <c r="L981" s="132" t="str">
        <f>'INFO Luz del Sur'!M929</f>
        <v>PPC20</v>
      </c>
      <c r="M981" s="120" t="str">
        <f>INDEX(RESUMEN!$D$17:$D$5475, MATCH(L981,RESUMEN!$C$17:$C$5475,0))</f>
        <v>POSTE DE CONCRETO ARMADO DE 13/400/150/345</v>
      </c>
      <c r="N981" s="95">
        <f>INDEX(RESUMEN!$G$17:$G$5475, MATCH(L981,RESUMEN!$C$17:$C$5475,0))</f>
        <v>364.69</v>
      </c>
      <c r="O981" s="133">
        <f t="shared" si="185"/>
        <v>0.84299999999999997</v>
      </c>
      <c r="P981" s="134">
        <f t="shared" si="187"/>
        <v>672.12366999999995</v>
      </c>
      <c r="Q981" s="87">
        <v>0</v>
      </c>
      <c r="R981" s="133">
        <f t="shared" si="188"/>
        <v>0.13400000000000001</v>
      </c>
      <c r="S981" s="88">
        <f t="shared" si="189"/>
        <v>7.5053809816666659</v>
      </c>
      <c r="T981" s="132">
        <f t="shared" si="190"/>
        <v>0.183</v>
      </c>
      <c r="U981" s="135">
        <f t="shared" si="191"/>
        <v>1.3734847196449997</v>
      </c>
      <c r="V981" s="88">
        <f t="shared" si="192"/>
        <v>0.46217247724950827</v>
      </c>
      <c r="W981" s="182">
        <f t="shared" si="193"/>
        <v>0.5</v>
      </c>
      <c r="X981" s="133">
        <f>'INFO Luz del Sur'!N929</f>
        <v>1</v>
      </c>
      <c r="Y981" s="135">
        <f t="shared" si="186"/>
        <v>0.5</v>
      </c>
    </row>
    <row r="982" spans="1:25" x14ac:dyDescent="0.25">
      <c r="A982" s="97">
        <f>'INFO Luz del Sur'!A930</f>
        <v>924</v>
      </c>
      <c r="B982" s="98" t="s">
        <v>8151</v>
      </c>
      <c r="C982" s="131" t="str">
        <f>'INFO Luz del Sur'!K930</f>
        <v>Poste</v>
      </c>
      <c r="D982" s="120" t="str">
        <f>'INFO Luz del Sur'!L930</f>
        <v>Concreto</v>
      </c>
      <c r="E982" s="131">
        <f>'INFO Luz del Sur'!J930</f>
        <v>13</v>
      </c>
      <c r="F982" s="131" t="str">
        <f>'INFO Luz del Sur'!H930</f>
        <v>22.9 KV</v>
      </c>
      <c r="G982" s="148" t="str">
        <f t="shared" si="184"/>
        <v>MT/AT</v>
      </c>
      <c r="H982" s="120" t="str">
        <f>'INFO Luz del Sur'!D930</f>
        <v>Santa Maria del Mar</v>
      </c>
      <c r="I982" s="120" t="str">
        <f>'INFO Luz del Sur'!C930</f>
        <v>Lima</v>
      </c>
      <c r="J982" s="120" t="str">
        <f>'INFO Luz del Sur'!B930</f>
        <v>Lima</v>
      </c>
      <c r="K982" s="120">
        <f>'INFO Luz del Sur'!E930</f>
        <v>0</v>
      </c>
      <c r="L982" s="132" t="str">
        <f>'INFO Luz del Sur'!M930</f>
        <v>PPC20</v>
      </c>
      <c r="M982" s="120" t="str">
        <f>INDEX(RESUMEN!$D$17:$D$5475, MATCH(L982,RESUMEN!$C$17:$C$5475,0))</f>
        <v>POSTE DE CONCRETO ARMADO DE 13/400/150/345</v>
      </c>
      <c r="N982" s="95">
        <f>INDEX(RESUMEN!$G$17:$G$5475, MATCH(L982,RESUMEN!$C$17:$C$5475,0))</f>
        <v>364.69</v>
      </c>
      <c r="O982" s="133">
        <f t="shared" si="185"/>
        <v>0.84299999999999997</v>
      </c>
      <c r="P982" s="134">
        <f t="shared" si="187"/>
        <v>672.12366999999995</v>
      </c>
      <c r="Q982" s="87">
        <v>0</v>
      </c>
      <c r="R982" s="133">
        <f t="shared" si="188"/>
        <v>0.13400000000000001</v>
      </c>
      <c r="S982" s="88">
        <f t="shared" si="189"/>
        <v>7.5053809816666659</v>
      </c>
      <c r="T982" s="132">
        <f t="shared" si="190"/>
        <v>0.183</v>
      </c>
      <c r="U982" s="135">
        <f t="shared" si="191"/>
        <v>1.3734847196449997</v>
      </c>
      <c r="V982" s="88">
        <f t="shared" si="192"/>
        <v>0.46217247724950827</v>
      </c>
      <c r="W982" s="182">
        <f t="shared" si="193"/>
        <v>0.5</v>
      </c>
      <c r="X982" s="133">
        <f>'INFO Luz del Sur'!N930</f>
        <v>1</v>
      </c>
      <c r="Y982" s="135">
        <f t="shared" si="186"/>
        <v>0.5</v>
      </c>
    </row>
    <row r="983" spans="1:25" x14ac:dyDescent="0.25">
      <c r="A983" s="97">
        <f>'INFO Luz del Sur'!A931</f>
        <v>925</v>
      </c>
      <c r="B983" s="98" t="s">
        <v>8151</v>
      </c>
      <c r="C983" s="131" t="str">
        <f>'INFO Luz del Sur'!K931</f>
        <v>Poste</v>
      </c>
      <c r="D983" s="120" t="str">
        <f>'INFO Luz del Sur'!L931</f>
        <v>Concreto</v>
      </c>
      <c r="E983" s="131">
        <f>'INFO Luz del Sur'!J931</f>
        <v>13</v>
      </c>
      <c r="F983" s="131" t="str">
        <f>'INFO Luz del Sur'!H931</f>
        <v>22.9 KV</v>
      </c>
      <c r="G983" s="148" t="str">
        <f t="shared" si="184"/>
        <v>MT/AT</v>
      </c>
      <c r="H983" s="120" t="str">
        <f>'INFO Luz del Sur'!D931</f>
        <v>Santa Maria del Mar</v>
      </c>
      <c r="I983" s="120" t="str">
        <f>'INFO Luz del Sur'!C931</f>
        <v>Lima</v>
      </c>
      <c r="J983" s="120" t="str">
        <f>'INFO Luz del Sur'!B931</f>
        <v>Lima</v>
      </c>
      <c r="K983" s="120">
        <f>'INFO Luz del Sur'!E931</f>
        <v>0</v>
      </c>
      <c r="L983" s="132" t="str">
        <f>'INFO Luz del Sur'!M931</f>
        <v>PPC20</v>
      </c>
      <c r="M983" s="120" t="str">
        <f>INDEX(RESUMEN!$D$17:$D$5475, MATCH(L983,RESUMEN!$C$17:$C$5475,0))</f>
        <v>POSTE DE CONCRETO ARMADO DE 13/400/150/345</v>
      </c>
      <c r="N983" s="95">
        <f>INDEX(RESUMEN!$G$17:$G$5475, MATCH(L983,RESUMEN!$C$17:$C$5475,0))</f>
        <v>364.69</v>
      </c>
      <c r="O983" s="133">
        <f t="shared" si="185"/>
        <v>0.84299999999999997</v>
      </c>
      <c r="P983" s="134">
        <f t="shared" si="187"/>
        <v>672.12366999999995</v>
      </c>
      <c r="Q983" s="87">
        <v>0</v>
      </c>
      <c r="R983" s="133">
        <f t="shared" si="188"/>
        <v>0.13400000000000001</v>
      </c>
      <c r="S983" s="88">
        <f t="shared" si="189"/>
        <v>7.5053809816666659</v>
      </c>
      <c r="T983" s="132">
        <f t="shared" si="190"/>
        <v>0.183</v>
      </c>
      <c r="U983" s="135">
        <f t="shared" si="191"/>
        <v>1.3734847196449997</v>
      </c>
      <c r="V983" s="88">
        <f t="shared" si="192"/>
        <v>0.46217247724950827</v>
      </c>
      <c r="W983" s="182">
        <f t="shared" si="193"/>
        <v>0.5</v>
      </c>
      <c r="X983" s="133">
        <f>'INFO Luz del Sur'!N931</f>
        <v>1</v>
      </c>
      <c r="Y983" s="135">
        <f t="shared" si="186"/>
        <v>0.5</v>
      </c>
    </row>
    <row r="984" spans="1:25" x14ac:dyDescent="0.25">
      <c r="A984" s="97">
        <f>'INFO Luz del Sur'!A932</f>
        <v>926</v>
      </c>
      <c r="B984" s="98" t="s">
        <v>8151</v>
      </c>
      <c r="C984" s="131" t="str">
        <f>'INFO Luz del Sur'!K932</f>
        <v>Poste</v>
      </c>
      <c r="D984" s="120" t="str">
        <f>'INFO Luz del Sur'!L932</f>
        <v>Concreto</v>
      </c>
      <c r="E984" s="131">
        <f>'INFO Luz del Sur'!J932</f>
        <v>13</v>
      </c>
      <c r="F984" s="131" t="str">
        <f>'INFO Luz del Sur'!H932</f>
        <v>22.9 KV</v>
      </c>
      <c r="G984" s="148" t="str">
        <f t="shared" si="184"/>
        <v>MT/AT</v>
      </c>
      <c r="H984" s="120" t="str">
        <f>'INFO Luz del Sur'!D932</f>
        <v>Santa Maria del Mar</v>
      </c>
      <c r="I984" s="120" t="str">
        <f>'INFO Luz del Sur'!C932</f>
        <v>Lima</v>
      </c>
      <c r="J984" s="120" t="str">
        <f>'INFO Luz del Sur'!B932</f>
        <v>Lima</v>
      </c>
      <c r="K984" s="120">
        <f>'INFO Luz del Sur'!E932</f>
        <v>0</v>
      </c>
      <c r="L984" s="132" t="str">
        <f>'INFO Luz del Sur'!M932</f>
        <v>PPC20</v>
      </c>
      <c r="M984" s="120" t="str">
        <f>INDEX(RESUMEN!$D$17:$D$5475, MATCH(L984,RESUMEN!$C$17:$C$5475,0))</f>
        <v>POSTE DE CONCRETO ARMADO DE 13/400/150/345</v>
      </c>
      <c r="N984" s="95">
        <f>INDEX(RESUMEN!$G$17:$G$5475, MATCH(L984,RESUMEN!$C$17:$C$5475,0))</f>
        <v>364.69</v>
      </c>
      <c r="O984" s="133">
        <f t="shared" si="185"/>
        <v>0.84299999999999997</v>
      </c>
      <c r="P984" s="134">
        <f t="shared" si="187"/>
        <v>672.12366999999995</v>
      </c>
      <c r="Q984" s="87">
        <v>0</v>
      </c>
      <c r="R984" s="133">
        <f t="shared" si="188"/>
        <v>0.13400000000000001</v>
      </c>
      <c r="S984" s="88">
        <f t="shared" si="189"/>
        <v>7.5053809816666659</v>
      </c>
      <c r="T984" s="132">
        <f t="shared" si="190"/>
        <v>0.183</v>
      </c>
      <c r="U984" s="135">
        <f t="shared" si="191"/>
        <v>1.3734847196449997</v>
      </c>
      <c r="V984" s="88">
        <f t="shared" si="192"/>
        <v>0.46217247724950827</v>
      </c>
      <c r="W984" s="182">
        <f t="shared" si="193"/>
        <v>0.5</v>
      </c>
      <c r="X984" s="133">
        <f>'INFO Luz del Sur'!N932</f>
        <v>1</v>
      </c>
      <c r="Y984" s="135">
        <f t="shared" si="186"/>
        <v>0.5</v>
      </c>
    </row>
    <row r="985" spans="1:25" x14ac:dyDescent="0.25">
      <c r="A985" s="97">
        <f>'INFO Luz del Sur'!A933</f>
        <v>927</v>
      </c>
      <c r="B985" s="98" t="s">
        <v>8151</v>
      </c>
      <c r="C985" s="131" t="str">
        <f>'INFO Luz del Sur'!K933</f>
        <v>Poste</v>
      </c>
      <c r="D985" s="120" t="str">
        <f>'INFO Luz del Sur'!L933</f>
        <v>Concreto</v>
      </c>
      <c r="E985" s="131">
        <f>'INFO Luz del Sur'!J933</f>
        <v>13</v>
      </c>
      <c r="F985" s="131" t="str">
        <f>'INFO Luz del Sur'!H933</f>
        <v>22.9 KV</v>
      </c>
      <c r="G985" s="148" t="str">
        <f t="shared" si="184"/>
        <v>MT/AT</v>
      </c>
      <c r="H985" s="120" t="str">
        <f>'INFO Luz del Sur'!D933</f>
        <v>Chilca</v>
      </c>
      <c r="I985" s="120" t="str">
        <f>'INFO Luz del Sur'!C933</f>
        <v>Lima</v>
      </c>
      <c r="J985" s="120" t="str">
        <f>'INFO Luz del Sur'!B933</f>
        <v>Lima</v>
      </c>
      <c r="K985" s="120">
        <f>'INFO Luz del Sur'!E933</f>
        <v>0</v>
      </c>
      <c r="L985" s="132" t="str">
        <f>'INFO Luz del Sur'!M933</f>
        <v>PPC20</v>
      </c>
      <c r="M985" s="120" t="str">
        <f>INDEX(RESUMEN!$D$17:$D$5475, MATCH(L985,RESUMEN!$C$17:$C$5475,0))</f>
        <v>POSTE DE CONCRETO ARMADO DE 13/400/150/345</v>
      </c>
      <c r="N985" s="95">
        <f>INDEX(RESUMEN!$G$17:$G$5475, MATCH(L985,RESUMEN!$C$17:$C$5475,0))</f>
        <v>364.69</v>
      </c>
      <c r="O985" s="133">
        <f t="shared" si="185"/>
        <v>0.84299999999999997</v>
      </c>
      <c r="P985" s="134">
        <f t="shared" si="187"/>
        <v>672.12366999999995</v>
      </c>
      <c r="Q985" s="87">
        <v>0</v>
      </c>
      <c r="R985" s="133">
        <f t="shared" si="188"/>
        <v>0.13400000000000001</v>
      </c>
      <c r="S985" s="88">
        <f t="shared" si="189"/>
        <v>7.5053809816666659</v>
      </c>
      <c r="T985" s="132">
        <f t="shared" si="190"/>
        <v>0.183</v>
      </c>
      <c r="U985" s="135">
        <f t="shared" si="191"/>
        <v>1.3734847196449997</v>
      </c>
      <c r="V985" s="88">
        <f t="shared" si="192"/>
        <v>0.46217247724950827</v>
      </c>
      <c r="W985" s="182">
        <f t="shared" si="193"/>
        <v>0.5</v>
      </c>
      <c r="X985" s="133">
        <f>'INFO Luz del Sur'!N933</f>
        <v>1</v>
      </c>
      <c r="Y985" s="135">
        <f t="shared" si="186"/>
        <v>0.5</v>
      </c>
    </row>
    <row r="986" spans="1:25" x14ac:dyDescent="0.25">
      <c r="A986" s="97">
        <f>'INFO Luz del Sur'!A934</f>
        <v>928</v>
      </c>
      <c r="B986" s="98" t="s">
        <v>8151</v>
      </c>
      <c r="C986" s="131" t="str">
        <f>'INFO Luz del Sur'!K934</f>
        <v>Poste</v>
      </c>
      <c r="D986" s="120" t="str">
        <f>'INFO Luz del Sur'!L934</f>
        <v>Concreto</v>
      </c>
      <c r="E986" s="131">
        <f>'INFO Luz del Sur'!J934</f>
        <v>13</v>
      </c>
      <c r="F986" s="131" t="str">
        <f>'INFO Luz del Sur'!H934</f>
        <v>22.9 KV</v>
      </c>
      <c r="G986" s="148" t="str">
        <f t="shared" si="184"/>
        <v>MT/AT</v>
      </c>
      <c r="H986" s="120" t="str">
        <f>'INFO Luz del Sur'!D934</f>
        <v>Chilca</v>
      </c>
      <c r="I986" s="120" t="str">
        <f>'INFO Luz del Sur'!C934</f>
        <v>Lima</v>
      </c>
      <c r="J986" s="120" t="str">
        <f>'INFO Luz del Sur'!B934</f>
        <v>Lima</v>
      </c>
      <c r="K986" s="120">
        <f>'INFO Luz del Sur'!E934</f>
        <v>0</v>
      </c>
      <c r="L986" s="132" t="str">
        <f>'INFO Luz del Sur'!M934</f>
        <v>PPC20</v>
      </c>
      <c r="M986" s="120" t="str">
        <f>INDEX(RESUMEN!$D$17:$D$5475, MATCH(L986,RESUMEN!$C$17:$C$5475,0))</f>
        <v>POSTE DE CONCRETO ARMADO DE 13/400/150/345</v>
      </c>
      <c r="N986" s="95">
        <f>INDEX(RESUMEN!$G$17:$G$5475, MATCH(L986,RESUMEN!$C$17:$C$5475,0))</f>
        <v>364.69</v>
      </c>
      <c r="O986" s="133">
        <f t="shared" si="185"/>
        <v>0.84299999999999997</v>
      </c>
      <c r="P986" s="134">
        <f t="shared" si="187"/>
        <v>672.12366999999995</v>
      </c>
      <c r="Q986" s="87">
        <v>0</v>
      </c>
      <c r="R986" s="133">
        <f t="shared" si="188"/>
        <v>0.13400000000000001</v>
      </c>
      <c r="S986" s="88">
        <f t="shared" si="189"/>
        <v>7.5053809816666659</v>
      </c>
      <c r="T986" s="132">
        <f t="shared" si="190"/>
        <v>0.183</v>
      </c>
      <c r="U986" s="135">
        <f t="shared" si="191"/>
        <v>1.3734847196449997</v>
      </c>
      <c r="V986" s="88">
        <f t="shared" si="192"/>
        <v>0.46217247724950827</v>
      </c>
      <c r="W986" s="182">
        <f t="shared" si="193"/>
        <v>0.5</v>
      </c>
      <c r="X986" s="133">
        <f>'INFO Luz del Sur'!N934</f>
        <v>1</v>
      </c>
      <c r="Y986" s="135">
        <f t="shared" si="186"/>
        <v>0.5</v>
      </c>
    </row>
    <row r="987" spans="1:25" x14ac:dyDescent="0.25">
      <c r="A987" s="97">
        <f>'INFO Luz del Sur'!A935</f>
        <v>929</v>
      </c>
      <c r="B987" s="98" t="s">
        <v>8151</v>
      </c>
      <c r="C987" s="131" t="str">
        <f>'INFO Luz del Sur'!K935</f>
        <v>Poste</v>
      </c>
      <c r="D987" s="120" t="str">
        <f>'INFO Luz del Sur'!L935</f>
        <v>Concreto</v>
      </c>
      <c r="E987" s="131">
        <f>'INFO Luz del Sur'!J935</f>
        <v>13</v>
      </c>
      <c r="F987" s="131" t="str">
        <f>'INFO Luz del Sur'!H935</f>
        <v>22.9 KV</v>
      </c>
      <c r="G987" s="148" t="str">
        <f t="shared" si="184"/>
        <v>MT/AT</v>
      </c>
      <c r="H987" s="120" t="str">
        <f>'INFO Luz del Sur'!D935</f>
        <v>Chilca</v>
      </c>
      <c r="I987" s="120" t="str">
        <f>'INFO Luz del Sur'!C935</f>
        <v>Lima</v>
      </c>
      <c r="J987" s="120" t="str">
        <f>'INFO Luz del Sur'!B935</f>
        <v>Lima</v>
      </c>
      <c r="K987" s="120">
        <f>'INFO Luz del Sur'!E935</f>
        <v>0</v>
      </c>
      <c r="L987" s="132" t="str">
        <f>'INFO Luz del Sur'!M935</f>
        <v>PPC20</v>
      </c>
      <c r="M987" s="120" t="str">
        <f>INDEX(RESUMEN!$D$17:$D$5475, MATCH(L987,RESUMEN!$C$17:$C$5475,0))</f>
        <v>POSTE DE CONCRETO ARMADO DE 13/400/150/345</v>
      </c>
      <c r="N987" s="95">
        <f>INDEX(RESUMEN!$G$17:$G$5475, MATCH(L987,RESUMEN!$C$17:$C$5475,0))</f>
        <v>364.69</v>
      </c>
      <c r="O987" s="133">
        <f t="shared" si="185"/>
        <v>0.84299999999999997</v>
      </c>
      <c r="P987" s="134">
        <f t="shared" si="187"/>
        <v>672.12366999999995</v>
      </c>
      <c r="Q987" s="87">
        <v>0</v>
      </c>
      <c r="R987" s="133">
        <f t="shared" si="188"/>
        <v>0.13400000000000001</v>
      </c>
      <c r="S987" s="88">
        <f t="shared" si="189"/>
        <v>7.5053809816666659</v>
      </c>
      <c r="T987" s="132">
        <f t="shared" si="190"/>
        <v>0.183</v>
      </c>
      <c r="U987" s="135">
        <f t="shared" si="191"/>
        <v>1.3734847196449997</v>
      </c>
      <c r="V987" s="88">
        <f t="shared" si="192"/>
        <v>0.46217247724950827</v>
      </c>
      <c r="W987" s="182">
        <f t="shared" si="193"/>
        <v>0.5</v>
      </c>
      <c r="X987" s="133">
        <f>'INFO Luz del Sur'!N935</f>
        <v>1</v>
      </c>
      <c r="Y987" s="135">
        <f t="shared" si="186"/>
        <v>0.5</v>
      </c>
    </row>
    <row r="988" spans="1:25" x14ac:dyDescent="0.25">
      <c r="A988" s="97">
        <f>'INFO Luz del Sur'!A936</f>
        <v>930</v>
      </c>
      <c r="B988" s="98" t="s">
        <v>8151</v>
      </c>
      <c r="C988" s="131" t="str">
        <f>'INFO Luz del Sur'!K936</f>
        <v>Poste</v>
      </c>
      <c r="D988" s="120" t="str">
        <f>'INFO Luz del Sur'!L936</f>
        <v>Concreto</v>
      </c>
      <c r="E988" s="131">
        <f>'INFO Luz del Sur'!J936</f>
        <v>13</v>
      </c>
      <c r="F988" s="131" t="str">
        <f>'INFO Luz del Sur'!H936</f>
        <v>22.9 KV</v>
      </c>
      <c r="G988" s="148" t="str">
        <f t="shared" si="184"/>
        <v>MT/AT</v>
      </c>
      <c r="H988" s="120" t="str">
        <f>'INFO Luz del Sur'!D936</f>
        <v>Chilca</v>
      </c>
      <c r="I988" s="120" t="str">
        <f>'INFO Luz del Sur'!C936</f>
        <v>Lima</v>
      </c>
      <c r="J988" s="120" t="str">
        <f>'INFO Luz del Sur'!B936</f>
        <v>Lima</v>
      </c>
      <c r="K988" s="120">
        <f>'INFO Luz del Sur'!E936</f>
        <v>0</v>
      </c>
      <c r="L988" s="132" t="str">
        <f>'INFO Luz del Sur'!M936</f>
        <v>PPC20</v>
      </c>
      <c r="M988" s="120" t="str">
        <f>INDEX(RESUMEN!$D$17:$D$5475, MATCH(L988,RESUMEN!$C$17:$C$5475,0))</f>
        <v>POSTE DE CONCRETO ARMADO DE 13/400/150/345</v>
      </c>
      <c r="N988" s="95">
        <f>INDEX(RESUMEN!$G$17:$G$5475, MATCH(L988,RESUMEN!$C$17:$C$5475,0))</f>
        <v>364.69</v>
      </c>
      <c r="O988" s="133">
        <f t="shared" si="185"/>
        <v>0.84299999999999997</v>
      </c>
      <c r="P988" s="134">
        <f t="shared" si="187"/>
        <v>672.12366999999995</v>
      </c>
      <c r="Q988" s="87">
        <v>0</v>
      </c>
      <c r="R988" s="133">
        <f t="shared" si="188"/>
        <v>0.13400000000000001</v>
      </c>
      <c r="S988" s="88">
        <f t="shared" si="189"/>
        <v>7.5053809816666659</v>
      </c>
      <c r="T988" s="132">
        <f t="shared" si="190"/>
        <v>0.183</v>
      </c>
      <c r="U988" s="135">
        <f t="shared" si="191"/>
        <v>1.3734847196449997</v>
      </c>
      <c r="V988" s="88">
        <f t="shared" si="192"/>
        <v>0.46217247724950827</v>
      </c>
      <c r="W988" s="182">
        <f t="shared" si="193"/>
        <v>0.5</v>
      </c>
      <c r="X988" s="133">
        <f>'INFO Luz del Sur'!N936</f>
        <v>1</v>
      </c>
      <c r="Y988" s="135">
        <f t="shared" si="186"/>
        <v>0.5</v>
      </c>
    </row>
    <row r="989" spans="1:25" x14ac:dyDescent="0.25">
      <c r="A989" s="97">
        <f>'INFO Luz del Sur'!A937</f>
        <v>931</v>
      </c>
      <c r="B989" s="98" t="s">
        <v>8151</v>
      </c>
      <c r="C989" s="131" t="str">
        <f>'INFO Luz del Sur'!K937</f>
        <v>Poste</v>
      </c>
      <c r="D989" s="120" t="str">
        <f>'INFO Luz del Sur'!L937</f>
        <v>Concreto</v>
      </c>
      <c r="E989" s="131">
        <f>'INFO Luz del Sur'!J937</f>
        <v>13</v>
      </c>
      <c r="F989" s="131" t="str">
        <f>'INFO Luz del Sur'!H937</f>
        <v>22.9 KV</v>
      </c>
      <c r="G989" s="148" t="str">
        <f t="shared" si="184"/>
        <v>MT/AT</v>
      </c>
      <c r="H989" s="120" t="str">
        <f>'INFO Luz del Sur'!D937</f>
        <v>Chilca</v>
      </c>
      <c r="I989" s="120" t="str">
        <f>'INFO Luz del Sur'!C937</f>
        <v>Lima</v>
      </c>
      <c r="J989" s="120" t="str">
        <f>'INFO Luz del Sur'!B937</f>
        <v>Lima</v>
      </c>
      <c r="K989" s="120">
        <f>'INFO Luz del Sur'!E937</f>
        <v>0</v>
      </c>
      <c r="L989" s="132" t="str">
        <f>'INFO Luz del Sur'!M937</f>
        <v>PPC20</v>
      </c>
      <c r="M989" s="120" t="str">
        <f>INDEX(RESUMEN!$D$17:$D$5475, MATCH(L989,RESUMEN!$C$17:$C$5475,0))</f>
        <v>POSTE DE CONCRETO ARMADO DE 13/400/150/345</v>
      </c>
      <c r="N989" s="95">
        <f>INDEX(RESUMEN!$G$17:$G$5475, MATCH(L989,RESUMEN!$C$17:$C$5475,0))</f>
        <v>364.69</v>
      </c>
      <c r="O989" s="133">
        <f t="shared" si="185"/>
        <v>0.84299999999999997</v>
      </c>
      <c r="P989" s="134">
        <f t="shared" si="187"/>
        <v>672.12366999999995</v>
      </c>
      <c r="Q989" s="87">
        <v>0</v>
      </c>
      <c r="R989" s="133">
        <f t="shared" si="188"/>
        <v>0.13400000000000001</v>
      </c>
      <c r="S989" s="88">
        <f t="shared" si="189"/>
        <v>7.5053809816666659</v>
      </c>
      <c r="T989" s="132">
        <f t="shared" si="190"/>
        <v>0.183</v>
      </c>
      <c r="U989" s="135">
        <f t="shared" si="191"/>
        <v>1.3734847196449997</v>
      </c>
      <c r="V989" s="88">
        <f t="shared" si="192"/>
        <v>0.46217247724950827</v>
      </c>
      <c r="W989" s="182">
        <f t="shared" si="193"/>
        <v>0.5</v>
      </c>
      <c r="X989" s="133">
        <f>'INFO Luz del Sur'!N937</f>
        <v>1</v>
      </c>
      <c r="Y989" s="135">
        <f t="shared" si="186"/>
        <v>0.5</v>
      </c>
    </row>
    <row r="990" spans="1:25" x14ac:dyDescent="0.25">
      <c r="A990" s="97">
        <f>'INFO Luz del Sur'!A938</f>
        <v>932</v>
      </c>
      <c r="B990" s="98" t="s">
        <v>8151</v>
      </c>
      <c r="C990" s="131" t="str">
        <f>'INFO Luz del Sur'!K938</f>
        <v>Poste</v>
      </c>
      <c r="D990" s="120" t="str">
        <f>'INFO Luz del Sur'!L938</f>
        <v>Concreto</v>
      </c>
      <c r="E990" s="131">
        <f>'INFO Luz del Sur'!J938</f>
        <v>13</v>
      </c>
      <c r="F990" s="131" t="str">
        <f>'INFO Luz del Sur'!H938</f>
        <v>22.9 KV</v>
      </c>
      <c r="G990" s="148" t="str">
        <f t="shared" si="184"/>
        <v>MT/AT</v>
      </c>
      <c r="H990" s="120" t="str">
        <f>'INFO Luz del Sur'!D938</f>
        <v>Chilca</v>
      </c>
      <c r="I990" s="120" t="str">
        <f>'INFO Luz del Sur'!C938</f>
        <v>Lima</v>
      </c>
      <c r="J990" s="120" t="str">
        <f>'INFO Luz del Sur'!B938</f>
        <v>Lima</v>
      </c>
      <c r="K990" s="120">
        <f>'INFO Luz del Sur'!E938</f>
        <v>0</v>
      </c>
      <c r="L990" s="132" t="str">
        <f>'INFO Luz del Sur'!M938</f>
        <v>PPC20</v>
      </c>
      <c r="M990" s="120" t="str">
        <f>INDEX(RESUMEN!$D$17:$D$5475, MATCH(L990,RESUMEN!$C$17:$C$5475,0))</f>
        <v>POSTE DE CONCRETO ARMADO DE 13/400/150/345</v>
      </c>
      <c r="N990" s="95">
        <f>INDEX(RESUMEN!$G$17:$G$5475, MATCH(L990,RESUMEN!$C$17:$C$5475,0))</f>
        <v>364.69</v>
      </c>
      <c r="O990" s="133">
        <f t="shared" si="185"/>
        <v>0.84299999999999997</v>
      </c>
      <c r="P990" s="134">
        <f t="shared" si="187"/>
        <v>672.12366999999995</v>
      </c>
      <c r="Q990" s="87">
        <v>0</v>
      </c>
      <c r="R990" s="133">
        <f t="shared" si="188"/>
        <v>0.13400000000000001</v>
      </c>
      <c r="S990" s="88">
        <f t="shared" si="189"/>
        <v>7.5053809816666659</v>
      </c>
      <c r="T990" s="132">
        <f t="shared" si="190"/>
        <v>0.183</v>
      </c>
      <c r="U990" s="135">
        <f t="shared" si="191"/>
        <v>1.3734847196449997</v>
      </c>
      <c r="V990" s="88">
        <f t="shared" si="192"/>
        <v>0.46217247724950827</v>
      </c>
      <c r="W990" s="182">
        <f t="shared" si="193"/>
        <v>0.5</v>
      </c>
      <c r="X990" s="133">
        <f>'INFO Luz del Sur'!N938</f>
        <v>1</v>
      </c>
      <c r="Y990" s="135">
        <f t="shared" si="186"/>
        <v>0.5</v>
      </c>
    </row>
    <row r="991" spans="1:25" x14ac:dyDescent="0.25">
      <c r="A991" s="97">
        <f>'INFO Luz del Sur'!A939</f>
        <v>933</v>
      </c>
      <c r="B991" s="98" t="s">
        <v>8151</v>
      </c>
      <c r="C991" s="131" t="str">
        <f>'INFO Luz del Sur'!K939</f>
        <v>Poste</v>
      </c>
      <c r="D991" s="120" t="str">
        <f>'INFO Luz del Sur'!L939</f>
        <v>Concreto</v>
      </c>
      <c r="E991" s="131">
        <f>'INFO Luz del Sur'!J939</f>
        <v>13</v>
      </c>
      <c r="F991" s="131" t="str">
        <f>'INFO Luz del Sur'!H939</f>
        <v>22.9 KV</v>
      </c>
      <c r="G991" s="148" t="str">
        <f t="shared" si="184"/>
        <v>MT/AT</v>
      </c>
      <c r="H991" s="120" t="str">
        <f>'INFO Luz del Sur'!D939</f>
        <v>Chilca</v>
      </c>
      <c r="I991" s="120" t="str">
        <f>'INFO Luz del Sur'!C939</f>
        <v>Lima</v>
      </c>
      <c r="J991" s="120" t="str">
        <f>'INFO Luz del Sur'!B939</f>
        <v>Lima</v>
      </c>
      <c r="K991" s="120">
        <f>'INFO Luz del Sur'!E939</f>
        <v>0</v>
      </c>
      <c r="L991" s="132" t="str">
        <f>'INFO Luz del Sur'!M939</f>
        <v>PPC20</v>
      </c>
      <c r="M991" s="120" t="str">
        <f>INDEX(RESUMEN!$D$17:$D$5475, MATCH(L991,RESUMEN!$C$17:$C$5475,0))</f>
        <v>POSTE DE CONCRETO ARMADO DE 13/400/150/345</v>
      </c>
      <c r="N991" s="95">
        <f>INDEX(RESUMEN!$G$17:$G$5475, MATCH(L991,RESUMEN!$C$17:$C$5475,0))</f>
        <v>364.69</v>
      </c>
      <c r="O991" s="133">
        <f t="shared" si="185"/>
        <v>0.84299999999999997</v>
      </c>
      <c r="P991" s="134">
        <f t="shared" si="187"/>
        <v>672.12366999999995</v>
      </c>
      <c r="Q991" s="87">
        <v>0</v>
      </c>
      <c r="R991" s="133">
        <f t="shared" si="188"/>
        <v>0.13400000000000001</v>
      </c>
      <c r="S991" s="88">
        <f t="shared" si="189"/>
        <v>7.5053809816666659</v>
      </c>
      <c r="T991" s="132">
        <f t="shared" si="190"/>
        <v>0.183</v>
      </c>
      <c r="U991" s="135">
        <f t="shared" si="191"/>
        <v>1.3734847196449997</v>
      </c>
      <c r="V991" s="88">
        <f t="shared" si="192"/>
        <v>0.46217247724950827</v>
      </c>
      <c r="W991" s="182">
        <f t="shared" si="193"/>
        <v>0.5</v>
      </c>
      <c r="X991" s="133">
        <f>'INFO Luz del Sur'!N939</f>
        <v>1</v>
      </c>
      <c r="Y991" s="135">
        <f t="shared" si="186"/>
        <v>0.5</v>
      </c>
    </row>
    <row r="992" spans="1:25" x14ac:dyDescent="0.25">
      <c r="A992" s="97">
        <f>'INFO Luz del Sur'!A940</f>
        <v>934</v>
      </c>
      <c r="B992" s="98" t="s">
        <v>8151</v>
      </c>
      <c r="C992" s="131" t="str">
        <f>'INFO Luz del Sur'!K940</f>
        <v>Poste</v>
      </c>
      <c r="D992" s="120" t="str">
        <f>'INFO Luz del Sur'!L940</f>
        <v>Concreto</v>
      </c>
      <c r="E992" s="131">
        <f>'INFO Luz del Sur'!J940</f>
        <v>13</v>
      </c>
      <c r="F992" s="131" t="str">
        <f>'INFO Luz del Sur'!H940</f>
        <v>22.9 KV</v>
      </c>
      <c r="G992" s="148" t="str">
        <f t="shared" si="184"/>
        <v>MT/AT</v>
      </c>
      <c r="H992" s="120" t="str">
        <f>'INFO Luz del Sur'!D940</f>
        <v>Chilca</v>
      </c>
      <c r="I992" s="120" t="str">
        <f>'INFO Luz del Sur'!C940</f>
        <v>Lima</v>
      </c>
      <c r="J992" s="120" t="str">
        <f>'INFO Luz del Sur'!B940</f>
        <v>Lima</v>
      </c>
      <c r="K992" s="120">
        <f>'INFO Luz del Sur'!E940</f>
        <v>0</v>
      </c>
      <c r="L992" s="132" t="str">
        <f>'INFO Luz del Sur'!M940</f>
        <v>PPC20</v>
      </c>
      <c r="M992" s="120" t="str">
        <f>INDEX(RESUMEN!$D$17:$D$5475, MATCH(L992,RESUMEN!$C$17:$C$5475,0))</f>
        <v>POSTE DE CONCRETO ARMADO DE 13/400/150/345</v>
      </c>
      <c r="N992" s="95">
        <f>INDEX(RESUMEN!$G$17:$G$5475, MATCH(L992,RESUMEN!$C$17:$C$5475,0))</f>
        <v>364.69</v>
      </c>
      <c r="O992" s="133">
        <f t="shared" si="185"/>
        <v>0.84299999999999997</v>
      </c>
      <c r="P992" s="134">
        <f t="shared" si="187"/>
        <v>672.12366999999995</v>
      </c>
      <c r="Q992" s="87">
        <v>0</v>
      </c>
      <c r="R992" s="133">
        <f t="shared" si="188"/>
        <v>0.13400000000000001</v>
      </c>
      <c r="S992" s="88">
        <f t="shared" si="189"/>
        <v>7.5053809816666659</v>
      </c>
      <c r="T992" s="132">
        <f t="shared" si="190"/>
        <v>0.183</v>
      </c>
      <c r="U992" s="135">
        <f t="shared" si="191"/>
        <v>1.3734847196449997</v>
      </c>
      <c r="V992" s="88">
        <f t="shared" si="192"/>
        <v>0.46217247724950827</v>
      </c>
      <c r="W992" s="182">
        <f t="shared" si="193"/>
        <v>0.5</v>
      </c>
      <c r="X992" s="133">
        <f>'INFO Luz del Sur'!N940</f>
        <v>1</v>
      </c>
      <c r="Y992" s="135">
        <f t="shared" si="186"/>
        <v>0.5</v>
      </c>
    </row>
    <row r="993" spans="1:25" x14ac:dyDescent="0.25">
      <c r="A993" s="97">
        <f>'INFO Luz del Sur'!A941</f>
        <v>935</v>
      </c>
      <c r="B993" s="98" t="s">
        <v>8151</v>
      </c>
      <c r="C993" s="131" t="str">
        <f>'INFO Luz del Sur'!K941</f>
        <v>Poste</v>
      </c>
      <c r="D993" s="120" t="str">
        <f>'INFO Luz del Sur'!L941</f>
        <v>Concreto</v>
      </c>
      <c r="E993" s="131">
        <f>'INFO Luz del Sur'!J941</f>
        <v>13</v>
      </c>
      <c r="F993" s="131" t="str">
        <f>'INFO Luz del Sur'!H941</f>
        <v>22.9 KV</v>
      </c>
      <c r="G993" s="148" t="str">
        <f t="shared" si="184"/>
        <v>MT/AT</v>
      </c>
      <c r="H993" s="120" t="str">
        <f>'INFO Luz del Sur'!D941</f>
        <v>Santa Maria del Mar</v>
      </c>
      <c r="I993" s="120" t="str">
        <f>'INFO Luz del Sur'!C941</f>
        <v>Lima</v>
      </c>
      <c r="J993" s="120" t="str">
        <f>'INFO Luz del Sur'!B941</f>
        <v>Lima</v>
      </c>
      <c r="K993" s="120">
        <f>'INFO Luz del Sur'!E941</f>
        <v>0</v>
      </c>
      <c r="L993" s="132" t="str">
        <f>'INFO Luz del Sur'!M941</f>
        <v>PPC20</v>
      </c>
      <c r="M993" s="120" t="str">
        <f>INDEX(RESUMEN!$D$17:$D$5475, MATCH(L993,RESUMEN!$C$17:$C$5475,0))</f>
        <v>POSTE DE CONCRETO ARMADO DE 13/400/150/345</v>
      </c>
      <c r="N993" s="95">
        <f>INDEX(RESUMEN!$G$17:$G$5475, MATCH(L993,RESUMEN!$C$17:$C$5475,0))</f>
        <v>364.69</v>
      </c>
      <c r="O993" s="133">
        <f t="shared" si="185"/>
        <v>0.84299999999999997</v>
      </c>
      <c r="P993" s="134">
        <f t="shared" si="187"/>
        <v>672.12366999999995</v>
      </c>
      <c r="Q993" s="87">
        <v>0</v>
      </c>
      <c r="R993" s="133">
        <f t="shared" si="188"/>
        <v>0.13400000000000001</v>
      </c>
      <c r="S993" s="88">
        <f t="shared" si="189"/>
        <v>7.5053809816666659</v>
      </c>
      <c r="T993" s="132">
        <f t="shared" si="190"/>
        <v>0.183</v>
      </c>
      <c r="U993" s="135">
        <f t="shared" si="191"/>
        <v>1.3734847196449997</v>
      </c>
      <c r="V993" s="88">
        <f t="shared" si="192"/>
        <v>0.46217247724950827</v>
      </c>
      <c r="W993" s="182">
        <f t="shared" si="193"/>
        <v>0.5</v>
      </c>
      <c r="X993" s="133">
        <f>'INFO Luz del Sur'!N941</f>
        <v>1</v>
      </c>
      <c r="Y993" s="135">
        <f t="shared" si="186"/>
        <v>0.5</v>
      </c>
    </row>
    <row r="994" spans="1:25" x14ac:dyDescent="0.25">
      <c r="A994" s="97">
        <f>'INFO Luz del Sur'!A942</f>
        <v>936</v>
      </c>
      <c r="B994" s="98" t="s">
        <v>8151</v>
      </c>
      <c r="C994" s="131" t="str">
        <f>'INFO Luz del Sur'!K942</f>
        <v>Poste</v>
      </c>
      <c r="D994" s="120" t="str">
        <f>'INFO Luz del Sur'!L942</f>
        <v>Concreto</v>
      </c>
      <c r="E994" s="131">
        <f>'INFO Luz del Sur'!J942</f>
        <v>13</v>
      </c>
      <c r="F994" s="131" t="str">
        <f>'INFO Luz del Sur'!H942</f>
        <v>22.9 KV</v>
      </c>
      <c r="G994" s="148" t="str">
        <f t="shared" si="184"/>
        <v>MT/AT</v>
      </c>
      <c r="H994" s="120" t="str">
        <f>'INFO Luz del Sur'!D942</f>
        <v>Santa Maria del Mar</v>
      </c>
      <c r="I994" s="120" t="str">
        <f>'INFO Luz del Sur'!C942</f>
        <v>Lima</v>
      </c>
      <c r="J994" s="120" t="str">
        <f>'INFO Luz del Sur'!B942</f>
        <v>Lima</v>
      </c>
      <c r="K994" s="120">
        <f>'INFO Luz del Sur'!E942</f>
        <v>0</v>
      </c>
      <c r="L994" s="132" t="str">
        <f>'INFO Luz del Sur'!M942</f>
        <v>PPC20</v>
      </c>
      <c r="M994" s="120" t="str">
        <f>INDEX(RESUMEN!$D$17:$D$5475, MATCH(L994,RESUMEN!$C$17:$C$5475,0))</f>
        <v>POSTE DE CONCRETO ARMADO DE 13/400/150/345</v>
      </c>
      <c r="N994" s="95">
        <f>INDEX(RESUMEN!$G$17:$G$5475, MATCH(L994,RESUMEN!$C$17:$C$5475,0))</f>
        <v>364.69</v>
      </c>
      <c r="O994" s="133">
        <f t="shared" si="185"/>
        <v>0.84299999999999997</v>
      </c>
      <c r="P994" s="134">
        <f t="shared" si="187"/>
        <v>672.12366999999995</v>
      </c>
      <c r="Q994" s="87">
        <v>0</v>
      </c>
      <c r="R994" s="133">
        <f t="shared" si="188"/>
        <v>0.13400000000000001</v>
      </c>
      <c r="S994" s="88">
        <f t="shared" si="189"/>
        <v>7.5053809816666659</v>
      </c>
      <c r="T994" s="132">
        <f t="shared" si="190"/>
        <v>0.183</v>
      </c>
      <c r="U994" s="135">
        <f t="shared" si="191"/>
        <v>1.3734847196449997</v>
      </c>
      <c r="V994" s="88">
        <f t="shared" si="192"/>
        <v>0.46217247724950827</v>
      </c>
      <c r="W994" s="182">
        <f t="shared" si="193"/>
        <v>0.5</v>
      </c>
      <c r="X994" s="133">
        <f>'INFO Luz del Sur'!N942</f>
        <v>1</v>
      </c>
      <c r="Y994" s="135">
        <f t="shared" si="186"/>
        <v>0.5</v>
      </c>
    </row>
    <row r="995" spans="1:25" x14ac:dyDescent="0.25">
      <c r="A995" s="97">
        <f>'INFO Luz del Sur'!A943</f>
        <v>937</v>
      </c>
      <c r="B995" s="98" t="s">
        <v>8151</v>
      </c>
      <c r="C995" s="131" t="str">
        <f>'INFO Luz del Sur'!K943</f>
        <v>Poste</v>
      </c>
      <c r="D995" s="120" t="str">
        <f>'INFO Luz del Sur'!L943</f>
        <v>Concreto</v>
      </c>
      <c r="E995" s="131">
        <f>'INFO Luz del Sur'!J943</f>
        <v>13</v>
      </c>
      <c r="F995" s="131" t="str">
        <f>'INFO Luz del Sur'!H943</f>
        <v>22.9 KV</v>
      </c>
      <c r="G995" s="148" t="str">
        <f t="shared" si="184"/>
        <v>MT/AT</v>
      </c>
      <c r="H995" s="120" t="str">
        <f>'INFO Luz del Sur'!D943</f>
        <v>Pucusana</v>
      </c>
      <c r="I995" s="120" t="str">
        <f>'INFO Luz del Sur'!C943</f>
        <v>Lima</v>
      </c>
      <c r="J995" s="120" t="str">
        <f>'INFO Luz del Sur'!B943</f>
        <v>Lima</v>
      </c>
      <c r="K995" s="120">
        <f>'INFO Luz del Sur'!E943</f>
        <v>0</v>
      </c>
      <c r="L995" s="132" t="str">
        <f>'INFO Luz del Sur'!M943</f>
        <v>PPC20</v>
      </c>
      <c r="M995" s="120" t="str">
        <f>INDEX(RESUMEN!$D$17:$D$5475, MATCH(L995,RESUMEN!$C$17:$C$5475,0))</f>
        <v>POSTE DE CONCRETO ARMADO DE 13/400/150/345</v>
      </c>
      <c r="N995" s="95">
        <f>INDEX(RESUMEN!$G$17:$G$5475, MATCH(L995,RESUMEN!$C$17:$C$5475,0))</f>
        <v>364.69</v>
      </c>
      <c r="O995" s="133">
        <f t="shared" si="185"/>
        <v>0.84299999999999997</v>
      </c>
      <c r="P995" s="134">
        <f t="shared" si="187"/>
        <v>672.12366999999995</v>
      </c>
      <c r="Q995" s="87">
        <v>0</v>
      </c>
      <c r="R995" s="133">
        <f t="shared" si="188"/>
        <v>0.13400000000000001</v>
      </c>
      <c r="S995" s="88">
        <f t="shared" si="189"/>
        <v>7.5053809816666659</v>
      </c>
      <c r="T995" s="132">
        <f t="shared" si="190"/>
        <v>0.183</v>
      </c>
      <c r="U995" s="135">
        <f t="shared" si="191"/>
        <v>1.3734847196449997</v>
      </c>
      <c r="V995" s="88">
        <f t="shared" si="192"/>
        <v>0.46217247724950827</v>
      </c>
      <c r="W995" s="182">
        <f t="shared" si="193"/>
        <v>0.5</v>
      </c>
      <c r="X995" s="133">
        <f>'INFO Luz del Sur'!N943</f>
        <v>1</v>
      </c>
      <c r="Y995" s="135">
        <f t="shared" si="186"/>
        <v>0.5</v>
      </c>
    </row>
    <row r="996" spans="1:25" x14ac:dyDescent="0.25">
      <c r="A996" s="97">
        <f>'INFO Luz del Sur'!A944</f>
        <v>938</v>
      </c>
      <c r="B996" s="98" t="s">
        <v>8151</v>
      </c>
      <c r="C996" s="131" t="str">
        <f>'INFO Luz del Sur'!K944</f>
        <v>Poste</v>
      </c>
      <c r="D996" s="120" t="str">
        <f>'INFO Luz del Sur'!L944</f>
        <v>Concreto</v>
      </c>
      <c r="E996" s="131">
        <f>'INFO Luz del Sur'!J944</f>
        <v>13</v>
      </c>
      <c r="F996" s="131" t="str">
        <f>'INFO Luz del Sur'!H944</f>
        <v>22.9 KV</v>
      </c>
      <c r="G996" s="148" t="str">
        <f t="shared" si="184"/>
        <v>MT/AT</v>
      </c>
      <c r="H996" s="120" t="str">
        <f>'INFO Luz del Sur'!D944</f>
        <v>Pucusana</v>
      </c>
      <c r="I996" s="120" t="str">
        <f>'INFO Luz del Sur'!C944</f>
        <v>Lima</v>
      </c>
      <c r="J996" s="120" t="str">
        <f>'INFO Luz del Sur'!B944</f>
        <v>Lima</v>
      </c>
      <c r="K996" s="120">
        <f>'INFO Luz del Sur'!E944</f>
        <v>0</v>
      </c>
      <c r="L996" s="132" t="str">
        <f>'INFO Luz del Sur'!M944</f>
        <v>PPC20</v>
      </c>
      <c r="M996" s="120" t="str">
        <f>INDEX(RESUMEN!$D$17:$D$5475, MATCH(L996,RESUMEN!$C$17:$C$5475,0))</f>
        <v>POSTE DE CONCRETO ARMADO DE 13/400/150/345</v>
      </c>
      <c r="N996" s="95">
        <f>INDEX(RESUMEN!$G$17:$G$5475, MATCH(L996,RESUMEN!$C$17:$C$5475,0))</f>
        <v>364.69</v>
      </c>
      <c r="O996" s="133">
        <f t="shared" si="185"/>
        <v>0.84299999999999997</v>
      </c>
      <c r="P996" s="134">
        <f t="shared" si="187"/>
        <v>672.12366999999995</v>
      </c>
      <c r="Q996" s="87">
        <v>0</v>
      </c>
      <c r="R996" s="133">
        <f t="shared" si="188"/>
        <v>0.13400000000000001</v>
      </c>
      <c r="S996" s="88">
        <f t="shared" si="189"/>
        <v>7.5053809816666659</v>
      </c>
      <c r="T996" s="132">
        <f t="shared" si="190"/>
        <v>0.183</v>
      </c>
      <c r="U996" s="135">
        <f t="shared" si="191"/>
        <v>1.3734847196449997</v>
      </c>
      <c r="V996" s="88">
        <f t="shared" si="192"/>
        <v>0.46217247724950827</v>
      </c>
      <c r="W996" s="182">
        <f t="shared" si="193"/>
        <v>0.5</v>
      </c>
      <c r="X996" s="133">
        <f>'INFO Luz del Sur'!N944</f>
        <v>1</v>
      </c>
      <c r="Y996" s="135">
        <f t="shared" si="186"/>
        <v>0.5</v>
      </c>
    </row>
    <row r="997" spans="1:25" x14ac:dyDescent="0.25">
      <c r="A997" s="97">
        <f>'INFO Luz del Sur'!A945</f>
        <v>939</v>
      </c>
      <c r="B997" s="98" t="s">
        <v>8151</v>
      </c>
      <c r="C997" s="131" t="str">
        <f>'INFO Luz del Sur'!K945</f>
        <v>Poste</v>
      </c>
      <c r="D997" s="120" t="str">
        <f>'INFO Luz del Sur'!L945</f>
        <v>Concreto</v>
      </c>
      <c r="E997" s="131">
        <f>'INFO Luz del Sur'!J945</f>
        <v>13</v>
      </c>
      <c r="F997" s="131" t="str">
        <f>'INFO Luz del Sur'!H945</f>
        <v>22.9 KV</v>
      </c>
      <c r="G997" s="148" t="str">
        <f t="shared" si="184"/>
        <v>MT/AT</v>
      </c>
      <c r="H997" s="120" t="str">
        <f>'INFO Luz del Sur'!D945</f>
        <v>Pucusana</v>
      </c>
      <c r="I997" s="120" t="str">
        <f>'INFO Luz del Sur'!C945</f>
        <v>Lima</v>
      </c>
      <c r="J997" s="120" t="str">
        <f>'INFO Luz del Sur'!B945</f>
        <v>Lima</v>
      </c>
      <c r="K997" s="120">
        <f>'INFO Luz del Sur'!E945</f>
        <v>0</v>
      </c>
      <c r="L997" s="132" t="str">
        <f>'INFO Luz del Sur'!M945</f>
        <v>PPC20</v>
      </c>
      <c r="M997" s="120" t="str">
        <f>INDEX(RESUMEN!$D$17:$D$5475, MATCH(L997,RESUMEN!$C$17:$C$5475,0))</f>
        <v>POSTE DE CONCRETO ARMADO DE 13/400/150/345</v>
      </c>
      <c r="N997" s="95">
        <f>INDEX(RESUMEN!$G$17:$G$5475, MATCH(L997,RESUMEN!$C$17:$C$5475,0))</f>
        <v>364.69</v>
      </c>
      <c r="O997" s="133">
        <f t="shared" si="185"/>
        <v>0.84299999999999997</v>
      </c>
      <c r="P997" s="134">
        <f t="shared" si="187"/>
        <v>672.12366999999995</v>
      </c>
      <c r="Q997" s="87">
        <v>0</v>
      </c>
      <c r="R997" s="133">
        <f t="shared" si="188"/>
        <v>0.13400000000000001</v>
      </c>
      <c r="S997" s="88">
        <f t="shared" si="189"/>
        <v>7.5053809816666659</v>
      </c>
      <c r="T997" s="132">
        <f t="shared" si="190"/>
        <v>0.183</v>
      </c>
      <c r="U997" s="135">
        <f t="shared" si="191"/>
        <v>1.3734847196449997</v>
      </c>
      <c r="V997" s="88">
        <f t="shared" si="192"/>
        <v>0.46217247724950827</v>
      </c>
      <c r="W997" s="182">
        <f t="shared" si="193"/>
        <v>0.5</v>
      </c>
      <c r="X997" s="133">
        <f>'INFO Luz del Sur'!N945</f>
        <v>1</v>
      </c>
      <c r="Y997" s="135">
        <f t="shared" si="186"/>
        <v>0.5</v>
      </c>
    </row>
    <row r="998" spans="1:25" x14ac:dyDescent="0.25">
      <c r="A998" s="97">
        <f>'INFO Luz del Sur'!A946</f>
        <v>940</v>
      </c>
      <c r="B998" s="98" t="s">
        <v>8151</v>
      </c>
      <c r="C998" s="131" t="str">
        <f>'INFO Luz del Sur'!K946</f>
        <v>Poste</v>
      </c>
      <c r="D998" s="120" t="str">
        <f>'INFO Luz del Sur'!L946</f>
        <v>Concreto</v>
      </c>
      <c r="E998" s="131">
        <f>'INFO Luz del Sur'!J946</f>
        <v>13</v>
      </c>
      <c r="F998" s="131" t="str">
        <f>'INFO Luz del Sur'!H946</f>
        <v>22.9 KV</v>
      </c>
      <c r="G998" s="148" t="str">
        <f t="shared" si="184"/>
        <v>MT/AT</v>
      </c>
      <c r="H998" s="120" t="str">
        <f>'INFO Luz del Sur'!D946</f>
        <v>Pucusana</v>
      </c>
      <c r="I998" s="120" t="str">
        <f>'INFO Luz del Sur'!C946</f>
        <v>Lima</v>
      </c>
      <c r="J998" s="120" t="str">
        <f>'INFO Luz del Sur'!B946</f>
        <v>Lima</v>
      </c>
      <c r="K998" s="120">
        <f>'INFO Luz del Sur'!E946</f>
        <v>0</v>
      </c>
      <c r="L998" s="132" t="str">
        <f>'INFO Luz del Sur'!M946</f>
        <v>PPC20</v>
      </c>
      <c r="M998" s="120" t="str">
        <f>INDEX(RESUMEN!$D$17:$D$5475, MATCH(L998,RESUMEN!$C$17:$C$5475,0))</f>
        <v>POSTE DE CONCRETO ARMADO DE 13/400/150/345</v>
      </c>
      <c r="N998" s="95">
        <f>INDEX(RESUMEN!$G$17:$G$5475, MATCH(L998,RESUMEN!$C$17:$C$5475,0))</f>
        <v>364.69</v>
      </c>
      <c r="O998" s="133">
        <f t="shared" si="185"/>
        <v>0.84299999999999997</v>
      </c>
      <c r="P998" s="134">
        <f t="shared" si="187"/>
        <v>672.12366999999995</v>
      </c>
      <c r="Q998" s="87">
        <v>0</v>
      </c>
      <c r="R998" s="133">
        <f t="shared" si="188"/>
        <v>0.13400000000000001</v>
      </c>
      <c r="S998" s="88">
        <f t="shared" si="189"/>
        <v>7.5053809816666659</v>
      </c>
      <c r="T998" s="132">
        <f t="shared" si="190"/>
        <v>0.183</v>
      </c>
      <c r="U998" s="135">
        <f t="shared" si="191"/>
        <v>1.3734847196449997</v>
      </c>
      <c r="V998" s="88">
        <f t="shared" si="192"/>
        <v>0.46217247724950827</v>
      </c>
      <c r="W998" s="182">
        <f t="shared" si="193"/>
        <v>0.5</v>
      </c>
      <c r="X998" s="133">
        <f>'INFO Luz del Sur'!N946</f>
        <v>1</v>
      </c>
      <c r="Y998" s="135">
        <f t="shared" si="186"/>
        <v>0.5</v>
      </c>
    </row>
    <row r="999" spans="1:25" x14ac:dyDescent="0.25">
      <c r="A999" s="97">
        <f>'INFO Luz del Sur'!A947</f>
        <v>941</v>
      </c>
      <c r="B999" s="98" t="s">
        <v>20</v>
      </c>
      <c r="C999" s="131" t="str">
        <f>'INFO Luz del Sur'!K947</f>
        <v>Poste</v>
      </c>
      <c r="D999" s="120" t="str">
        <f>'INFO Luz del Sur'!L947</f>
        <v>Madera</v>
      </c>
      <c r="E999" s="131">
        <f>'INFO Luz del Sur'!J947</f>
        <v>18</v>
      </c>
      <c r="F999" s="131" t="str">
        <f>'INFO Luz del Sur'!H947</f>
        <v>60 KV</v>
      </c>
      <c r="G999" s="148" t="str">
        <f t="shared" si="184"/>
        <v>MT/AT</v>
      </c>
      <c r="H999" s="120" t="str">
        <f>'INFO Luz del Sur'!D947</f>
        <v>Pucusana</v>
      </c>
      <c r="I999" s="120" t="str">
        <f>'INFO Luz del Sur'!C947</f>
        <v>Lima</v>
      </c>
      <c r="J999" s="120" t="str">
        <f>'INFO Luz del Sur'!B947</f>
        <v>Lima</v>
      </c>
      <c r="K999" s="120">
        <f>'INFO Luz del Sur'!E947</f>
        <v>0</v>
      </c>
      <c r="L999" s="132" t="str">
        <f>'INFO Luz del Sur'!M947</f>
        <v>TA060SIR0D1C1240R+3</v>
      </c>
      <c r="M999" s="120" t="str">
        <f>INDEX(RESUMEN!$D$17:$D$5475, MATCH(L999,RESUMEN!$C$17:$C$5475,0))</f>
        <v>Torre de anclaje, retención intermedia y terminal (15°) Tipo R2+3</v>
      </c>
      <c r="N999" s="95">
        <f>INDEX(RESUMEN!$G$17:$G$5475, MATCH(L999,RESUMEN!$C$17:$C$5475,0))</f>
        <v>15480.457667929655</v>
      </c>
      <c r="O999" s="133">
        <f t="shared" si="185"/>
        <v>0.84299999999999997</v>
      </c>
      <c r="P999" s="134">
        <f t="shared" si="187"/>
        <v>28530.483481994353</v>
      </c>
      <c r="Q999" s="87">
        <v>0</v>
      </c>
      <c r="R999" s="133">
        <f t="shared" si="188"/>
        <v>0.13400000000000001</v>
      </c>
      <c r="S999" s="88">
        <f t="shared" si="189"/>
        <v>318.59039888227034</v>
      </c>
      <c r="T999" s="132">
        <f t="shared" si="190"/>
        <v>0.183</v>
      </c>
      <c r="U999" s="135">
        <f t="shared" si="191"/>
        <v>58.302042995455473</v>
      </c>
      <c r="V999" s="88">
        <f t="shared" si="192"/>
        <v>19.618419669700835</v>
      </c>
      <c r="W999" s="182">
        <f t="shared" si="193"/>
        <v>19.600000000000001</v>
      </c>
      <c r="X999" s="133">
        <f>'INFO Luz del Sur'!N947</f>
        <v>1</v>
      </c>
      <c r="Y999" s="135">
        <f t="shared" si="186"/>
        <v>19.600000000000001</v>
      </c>
    </row>
    <row r="1000" spans="1:25" x14ac:dyDescent="0.25">
      <c r="A1000" s="97">
        <f>'INFO Luz del Sur'!A948</f>
        <v>942</v>
      </c>
      <c r="B1000" s="98" t="s">
        <v>20</v>
      </c>
      <c r="C1000" s="131" t="str">
        <f>'INFO Luz del Sur'!K948</f>
        <v>Poste</v>
      </c>
      <c r="D1000" s="120" t="str">
        <f>'INFO Luz del Sur'!L948</f>
        <v>Madera</v>
      </c>
      <c r="E1000" s="131">
        <f>'INFO Luz del Sur'!J948</f>
        <v>18</v>
      </c>
      <c r="F1000" s="131" t="str">
        <f>'INFO Luz del Sur'!H948</f>
        <v>60 KV</v>
      </c>
      <c r="G1000" s="148" t="str">
        <f t="shared" si="184"/>
        <v>MT/AT</v>
      </c>
      <c r="H1000" s="120" t="str">
        <f>'INFO Luz del Sur'!D948</f>
        <v>Pucusana</v>
      </c>
      <c r="I1000" s="120" t="str">
        <f>'INFO Luz del Sur'!C948</f>
        <v>Lima</v>
      </c>
      <c r="J1000" s="120" t="str">
        <f>'INFO Luz del Sur'!B948</f>
        <v>Lima</v>
      </c>
      <c r="K1000" s="120">
        <f>'INFO Luz del Sur'!E948</f>
        <v>0</v>
      </c>
      <c r="L1000" s="132" t="str">
        <f>'INFO Luz del Sur'!M948</f>
        <v>TA060SIR0D1C1240R+3</v>
      </c>
      <c r="M1000" s="120" t="str">
        <f>INDEX(RESUMEN!$D$17:$D$5475, MATCH(L1000,RESUMEN!$C$17:$C$5475,0))</f>
        <v>Torre de anclaje, retención intermedia y terminal (15°) Tipo R2+3</v>
      </c>
      <c r="N1000" s="95">
        <f>INDEX(RESUMEN!$G$17:$G$5475, MATCH(L1000,RESUMEN!$C$17:$C$5475,0))</f>
        <v>15480.457667929655</v>
      </c>
      <c r="O1000" s="133">
        <f t="shared" si="185"/>
        <v>0.84299999999999997</v>
      </c>
      <c r="P1000" s="134">
        <f t="shared" si="187"/>
        <v>28530.483481994353</v>
      </c>
      <c r="Q1000" s="87">
        <v>0</v>
      </c>
      <c r="R1000" s="133">
        <f t="shared" si="188"/>
        <v>0.13400000000000001</v>
      </c>
      <c r="S1000" s="88">
        <f t="shared" si="189"/>
        <v>318.59039888227034</v>
      </c>
      <c r="T1000" s="132">
        <f t="shared" si="190"/>
        <v>0.183</v>
      </c>
      <c r="U1000" s="135">
        <f t="shared" si="191"/>
        <v>58.302042995455473</v>
      </c>
      <c r="V1000" s="88">
        <f t="shared" si="192"/>
        <v>19.618419669700835</v>
      </c>
      <c r="W1000" s="182">
        <f t="shared" si="193"/>
        <v>19.600000000000001</v>
      </c>
      <c r="X1000" s="133">
        <f>'INFO Luz del Sur'!N948</f>
        <v>1</v>
      </c>
      <c r="Y1000" s="135">
        <f t="shared" si="186"/>
        <v>19.600000000000001</v>
      </c>
    </row>
    <row r="1001" spans="1:25" x14ac:dyDescent="0.25">
      <c r="A1001" s="97">
        <f>'INFO Luz del Sur'!A949</f>
        <v>943</v>
      </c>
      <c r="B1001" s="98" t="s">
        <v>20</v>
      </c>
      <c r="C1001" s="131" t="str">
        <f>'INFO Luz del Sur'!K949</f>
        <v>Poste</v>
      </c>
      <c r="D1001" s="120" t="str">
        <f>'INFO Luz del Sur'!L949</f>
        <v>Madera</v>
      </c>
      <c r="E1001" s="131">
        <f>'INFO Luz del Sur'!J949</f>
        <v>18</v>
      </c>
      <c r="F1001" s="131" t="str">
        <f>'INFO Luz del Sur'!H949</f>
        <v>60 KV</v>
      </c>
      <c r="G1001" s="148" t="str">
        <f t="shared" si="184"/>
        <v>MT/AT</v>
      </c>
      <c r="H1001" s="120" t="str">
        <f>'INFO Luz del Sur'!D949</f>
        <v>Pucusana</v>
      </c>
      <c r="I1001" s="120" t="str">
        <f>'INFO Luz del Sur'!C949</f>
        <v>Lima</v>
      </c>
      <c r="J1001" s="120" t="str">
        <f>'INFO Luz del Sur'!B949</f>
        <v>Lima</v>
      </c>
      <c r="K1001" s="120">
        <f>'INFO Luz del Sur'!E949</f>
        <v>0</v>
      </c>
      <c r="L1001" s="132" t="str">
        <f>'INFO Luz del Sur'!M949</f>
        <v>TA060SIR0D1C1240R+3</v>
      </c>
      <c r="M1001" s="120" t="str">
        <f>INDEX(RESUMEN!$D$17:$D$5475, MATCH(L1001,RESUMEN!$C$17:$C$5475,0))</f>
        <v>Torre de anclaje, retención intermedia y terminal (15°) Tipo R2+3</v>
      </c>
      <c r="N1001" s="95">
        <f>INDEX(RESUMEN!$G$17:$G$5475, MATCH(L1001,RESUMEN!$C$17:$C$5475,0))</f>
        <v>15480.457667929655</v>
      </c>
      <c r="O1001" s="133">
        <f t="shared" si="185"/>
        <v>0.84299999999999997</v>
      </c>
      <c r="P1001" s="134">
        <f t="shared" si="187"/>
        <v>28530.483481994353</v>
      </c>
      <c r="Q1001" s="87">
        <v>0</v>
      </c>
      <c r="R1001" s="133">
        <f t="shared" si="188"/>
        <v>0.13400000000000001</v>
      </c>
      <c r="S1001" s="88">
        <f t="shared" si="189"/>
        <v>318.59039888227034</v>
      </c>
      <c r="T1001" s="132">
        <f t="shared" si="190"/>
        <v>0.183</v>
      </c>
      <c r="U1001" s="135">
        <f t="shared" si="191"/>
        <v>58.302042995455473</v>
      </c>
      <c r="V1001" s="88">
        <f t="shared" si="192"/>
        <v>19.618419669700835</v>
      </c>
      <c r="W1001" s="182">
        <f t="shared" si="193"/>
        <v>19.600000000000001</v>
      </c>
      <c r="X1001" s="133">
        <f>'INFO Luz del Sur'!N949</f>
        <v>1</v>
      </c>
      <c r="Y1001" s="135">
        <f t="shared" si="186"/>
        <v>19.600000000000001</v>
      </c>
    </row>
    <row r="1002" spans="1:25" x14ac:dyDescent="0.25">
      <c r="A1002" s="97">
        <f>'INFO Luz del Sur'!A950</f>
        <v>944</v>
      </c>
      <c r="B1002" s="98" t="s">
        <v>20</v>
      </c>
      <c r="C1002" s="131" t="str">
        <f>'INFO Luz del Sur'!K950</f>
        <v>Poste</v>
      </c>
      <c r="D1002" s="120" t="str">
        <f>'INFO Luz del Sur'!L950</f>
        <v>Madera</v>
      </c>
      <c r="E1002" s="131">
        <f>'INFO Luz del Sur'!J950</f>
        <v>18</v>
      </c>
      <c r="F1002" s="131" t="str">
        <f>'INFO Luz del Sur'!H950</f>
        <v>60 KV</v>
      </c>
      <c r="G1002" s="148" t="str">
        <f t="shared" si="184"/>
        <v>MT/AT</v>
      </c>
      <c r="H1002" s="120" t="str">
        <f>'INFO Luz del Sur'!D950</f>
        <v>Pucusana</v>
      </c>
      <c r="I1002" s="120" t="str">
        <f>'INFO Luz del Sur'!C950</f>
        <v>Lima</v>
      </c>
      <c r="J1002" s="120" t="str">
        <f>'INFO Luz del Sur'!B950</f>
        <v>Lima</v>
      </c>
      <c r="K1002" s="120">
        <f>'INFO Luz del Sur'!E950</f>
        <v>0</v>
      </c>
      <c r="L1002" s="132" t="str">
        <f>'INFO Luz del Sur'!M950</f>
        <v>TA060SIR0D1C1240R+3</v>
      </c>
      <c r="M1002" s="120" t="str">
        <f>INDEX(RESUMEN!$D$17:$D$5475, MATCH(L1002,RESUMEN!$C$17:$C$5475,0))</f>
        <v>Torre de anclaje, retención intermedia y terminal (15°) Tipo R2+3</v>
      </c>
      <c r="N1002" s="95">
        <f>INDEX(RESUMEN!$G$17:$G$5475, MATCH(L1002,RESUMEN!$C$17:$C$5475,0))</f>
        <v>15480.457667929655</v>
      </c>
      <c r="O1002" s="133">
        <f t="shared" si="185"/>
        <v>0.84299999999999997</v>
      </c>
      <c r="P1002" s="134">
        <f t="shared" si="187"/>
        <v>28530.483481994353</v>
      </c>
      <c r="Q1002" s="87">
        <v>0</v>
      </c>
      <c r="R1002" s="133">
        <f t="shared" si="188"/>
        <v>0.13400000000000001</v>
      </c>
      <c r="S1002" s="88">
        <f t="shared" si="189"/>
        <v>318.59039888227034</v>
      </c>
      <c r="T1002" s="132">
        <f t="shared" si="190"/>
        <v>0.183</v>
      </c>
      <c r="U1002" s="135">
        <f t="shared" si="191"/>
        <v>58.302042995455473</v>
      </c>
      <c r="V1002" s="88">
        <f t="shared" si="192"/>
        <v>19.618419669700835</v>
      </c>
      <c r="W1002" s="182">
        <f t="shared" si="193"/>
        <v>19.600000000000001</v>
      </c>
      <c r="X1002" s="133">
        <f>'INFO Luz del Sur'!N950</f>
        <v>1</v>
      </c>
      <c r="Y1002" s="135">
        <f t="shared" si="186"/>
        <v>19.600000000000001</v>
      </c>
    </row>
    <row r="1003" spans="1:25" x14ac:dyDescent="0.25">
      <c r="A1003" s="97">
        <f>'INFO Luz del Sur'!A951</f>
        <v>945</v>
      </c>
      <c r="B1003" s="98" t="s">
        <v>20</v>
      </c>
      <c r="C1003" s="131" t="str">
        <f>'INFO Luz del Sur'!K951</f>
        <v>Poste</v>
      </c>
      <c r="D1003" s="120" t="str">
        <f>'INFO Luz del Sur'!L951</f>
        <v>Madera</v>
      </c>
      <c r="E1003" s="131">
        <f>'INFO Luz del Sur'!J951</f>
        <v>18</v>
      </c>
      <c r="F1003" s="131" t="str">
        <f>'INFO Luz del Sur'!H951</f>
        <v>60 KV</v>
      </c>
      <c r="G1003" s="148" t="str">
        <f t="shared" si="184"/>
        <v>MT/AT</v>
      </c>
      <c r="H1003" s="120" t="str">
        <f>'INFO Luz del Sur'!D951</f>
        <v>Pucusana</v>
      </c>
      <c r="I1003" s="120" t="str">
        <f>'INFO Luz del Sur'!C951</f>
        <v>Lima</v>
      </c>
      <c r="J1003" s="120" t="str">
        <f>'INFO Luz del Sur'!B951</f>
        <v>Lima</v>
      </c>
      <c r="K1003" s="120">
        <f>'INFO Luz del Sur'!E951</f>
        <v>0</v>
      </c>
      <c r="L1003" s="132" t="str">
        <f>'INFO Luz del Sur'!M951</f>
        <v>TA060SIR0D1C1240R+3</v>
      </c>
      <c r="M1003" s="120" t="str">
        <f>INDEX(RESUMEN!$D$17:$D$5475, MATCH(L1003,RESUMEN!$C$17:$C$5475,0))</f>
        <v>Torre de anclaje, retención intermedia y terminal (15°) Tipo R2+3</v>
      </c>
      <c r="N1003" s="95">
        <f>INDEX(RESUMEN!$G$17:$G$5475, MATCH(L1003,RESUMEN!$C$17:$C$5475,0))</f>
        <v>15480.457667929655</v>
      </c>
      <c r="O1003" s="133">
        <f t="shared" si="185"/>
        <v>0.84299999999999997</v>
      </c>
      <c r="P1003" s="134">
        <f t="shared" si="187"/>
        <v>28530.483481994353</v>
      </c>
      <c r="Q1003" s="87">
        <v>0</v>
      </c>
      <c r="R1003" s="133">
        <f t="shared" si="188"/>
        <v>0.13400000000000001</v>
      </c>
      <c r="S1003" s="88">
        <f t="shared" si="189"/>
        <v>318.59039888227034</v>
      </c>
      <c r="T1003" s="132">
        <f t="shared" si="190"/>
        <v>0.183</v>
      </c>
      <c r="U1003" s="135">
        <f t="shared" si="191"/>
        <v>58.302042995455473</v>
      </c>
      <c r="V1003" s="88">
        <f t="shared" si="192"/>
        <v>19.618419669700835</v>
      </c>
      <c r="W1003" s="182">
        <f t="shared" si="193"/>
        <v>19.600000000000001</v>
      </c>
      <c r="X1003" s="133">
        <f>'INFO Luz del Sur'!N951</f>
        <v>1</v>
      </c>
      <c r="Y1003" s="135">
        <f t="shared" si="186"/>
        <v>19.600000000000001</v>
      </c>
    </row>
    <row r="1004" spans="1:25" x14ac:dyDescent="0.25">
      <c r="A1004" s="97">
        <f>'INFO Luz del Sur'!A952</f>
        <v>946</v>
      </c>
      <c r="B1004" s="98" t="s">
        <v>20</v>
      </c>
      <c r="C1004" s="131" t="str">
        <f>'INFO Luz del Sur'!K952</f>
        <v>Poste</v>
      </c>
      <c r="D1004" s="120" t="str">
        <f>'INFO Luz del Sur'!L952</f>
        <v>Madera</v>
      </c>
      <c r="E1004" s="131">
        <f>'INFO Luz del Sur'!J952</f>
        <v>18</v>
      </c>
      <c r="F1004" s="131" t="str">
        <f>'INFO Luz del Sur'!H952</f>
        <v>60 KV</v>
      </c>
      <c r="G1004" s="148" t="str">
        <f t="shared" si="184"/>
        <v>MT/AT</v>
      </c>
      <c r="H1004" s="120" t="str">
        <f>'INFO Luz del Sur'!D952</f>
        <v>Pucusana</v>
      </c>
      <c r="I1004" s="120" t="str">
        <f>'INFO Luz del Sur'!C952</f>
        <v>Lima</v>
      </c>
      <c r="J1004" s="120" t="str">
        <f>'INFO Luz del Sur'!B952</f>
        <v>Lima</v>
      </c>
      <c r="K1004" s="120">
        <f>'INFO Luz del Sur'!E952</f>
        <v>0</v>
      </c>
      <c r="L1004" s="132" t="str">
        <f>'INFO Luz del Sur'!M952</f>
        <v>TA060SIR0D1C1240R+3</v>
      </c>
      <c r="M1004" s="120" t="str">
        <f>INDEX(RESUMEN!$D$17:$D$5475, MATCH(L1004,RESUMEN!$C$17:$C$5475,0))</f>
        <v>Torre de anclaje, retención intermedia y terminal (15°) Tipo R2+3</v>
      </c>
      <c r="N1004" s="95">
        <f>INDEX(RESUMEN!$G$17:$G$5475, MATCH(L1004,RESUMEN!$C$17:$C$5475,0))</f>
        <v>15480.457667929655</v>
      </c>
      <c r="O1004" s="133">
        <f t="shared" si="185"/>
        <v>0.84299999999999997</v>
      </c>
      <c r="P1004" s="134">
        <f t="shared" si="187"/>
        <v>28530.483481994353</v>
      </c>
      <c r="Q1004" s="87">
        <v>0</v>
      </c>
      <c r="R1004" s="133">
        <f t="shared" si="188"/>
        <v>0.13400000000000001</v>
      </c>
      <c r="S1004" s="88">
        <f t="shared" si="189"/>
        <v>318.59039888227034</v>
      </c>
      <c r="T1004" s="132">
        <f t="shared" si="190"/>
        <v>0.183</v>
      </c>
      <c r="U1004" s="135">
        <f t="shared" si="191"/>
        <v>58.302042995455473</v>
      </c>
      <c r="V1004" s="88">
        <f t="shared" si="192"/>
        <v>19.618419669700835</v>
      </c>
      <c r="W1004" s="182">
        <f t="shared" si="193"/>
        <v>19.600000000000001</v>
      </c>
      <c r="X1004" s="133">
        <f>'INFO Luz del Sur'!N952</f>
        <v>1</v>
      </c>
      <c r="Y1004" s="135">
        <f t="shared" si="186"/>
        <v>19.600000000000001</v>
      </c>
    </row>
    <row r="1005" spans="1:25" x14ac:dyDescent="0.25">
      <c r="A1005" s="97">
        <f>'INFO Luz del Sur'!A953</f>
        <v>947</v>
      </c>
      <c r="B1005" s="98" t="s">
        <v>20</v>
      </c>
      <c r="C1005" s="131" t="str">
        <f>'INFO Luz del Sur'!K953</f>
        <v>Poste</v>
      </c>
      <c r="D1005" s="120" t="str">
        <f>'INFO Luz del Sur'!L953</f>
        <v>Madera</v>
      </c>
      <c r="E1005" s="131">
        <f>'INFO Luz del Sur'!J953</f>
        <v>18</v>
      </c>
      <c r="F1005" s="131" t="str">
        <f>'INFO Luz del Sur'!H953</f>
        <v>60 KV</v>
      </c>
      <c r="G1005" s="148" t="str">
        <f t="shared" si="184"/>
        <v>MT/AT</v>
      </c>
      <c r="H1005" s="120" t="str">
        <f>'INFO Luz del Sur'!D953</f>
        <v>Pucusana</v>
      </c>
      <c r="I1005" s="120" t="str">
        <f>'INFO Luz del Sur'!C953</f>
        <v>Lima</v>
      </c>
      <c r="J1005" s="120" t="str">
        <f>'INFO Luz del Sur'!B953</f>
        <v>Lima</v>
      </c>
      <c r="K1005" s="120">
        <f>'INFO Luz del Sur'!E953</f>
        <v>0</v>
      </c>
      <c r="L1005" s="132" t="str">
        <f>'INFO Luz del Sur'!M953</f>
        <v>TA060SIR0D1C1240R+3</v>
      </c>
      <c r="M1005" s="120" t="str">
        <f>INDEX(RESUMEN!$D$17:$D$5475, MATCH(L1005,RESUMEN!$C$17:$C$5475,0))</f>
        <v>Torre de anclaje, retención intermedia y terminal (15°) Tipo R2+3</v>
      </c>
      <c r="N1005" s="95">
        <f>INDEX(RESUMEN!$G$17:$G$5475, MATCH(L1005,RESUMEN!$C$17:$C$5475,0))</f>
        <v>15480.457667929655</v>
      </c>
      <c r="O1005" s="133">
        <f t="shared" si="185"/>
        <v>0.84299999999999997</v>
      </c>
      <c r="P1005" s="134">
        <f t="shared" si="187"/>
        <v>28530.483481994353</v>
      </c>
      <c r="Q1005" s="87">
        <v>0</v>
      </c>
      <c r="R1005" s="133">
        <f t="shared" si="188"/>
        <v>0.13400000000000001</v>
      </c>
      <c r="S1005" s="88">
        <f t="shared" si="189"/>
        <v>318.59039888227034</v>
      </c>
      <c r="T1005" s="132">
        <f t="shared" si="190"/>
        <v>0.183</v>
      </c>
      <c r="U1005" s="135">
        <f t="shared" si="191"/>
        <v>58.302042995455473</v>
      </c>
      <c r="V1005" s="88">
        <f t="shared" si="192"/>
        <v>19.618419669700835</v>
      </c>
      <c r="W1005" s="182">
        <f t="shared" si="193"/>
        <v>19.600000000000001</v>
      </c>
      <c r="X1005" s="133">
        <f>'INFO Luz del Sur'!N953</f>
        <v>1</v>
      </c>
      <c r="Y1005" s="135">
        <f t="shared" si="186"/>
        <v>19.600000000000001</v>
      </c>
    </row>
    <row r="1006" spans="1:25" x14ac:dyDescent="0.25">
      <c r="A1006" s="97">
        <f>'INFO Luz del Sur'!A954</f>
        <v>948</v>
      </c>
      <c r="B1006" s="98" t="s">
        <v>20</v>
      </c>
      <c r="C1006" s="131" t="str">
        <f>'INFO Luz del Sur'!K954</f>
        <v>Poste</v>
      </c>
      <c r="D1006" s="120" t="str">
        <f>'INFO Luz del Sur'!L954</f>
        <v>Madera</v>
      </c>
      <c r="E1006" s="131">
        <f>'INFO Luz del Sur'!J954</f>
        <v>18</v>
      </c>
      <c r="F1006" s="131" t="str">
        <f>'INFO Luz del Sur'!H954</f>
        <v>60 KV</v>
      </c>
      <c r="G1006" s="148" t="str">
        <f t="shared" si="184"/>
        <v>MT/AT</v>
      </c>
      <c r="H1006" s="120" t="str">
        <f>'INFO Luz del Sur'!D954</f>
        <v>Pucusana</v>
      </c>
      <c r="I1006" s="120" t="str">
        <f>'INFO Luz del Sur'!C954</f>
        <v>Lima</v>
      </c>
      <c r="J1006" s="120" t="str">
        <f>'INFO Luz del Sur'!B954</f>
        <v>Lima</v>
      </c>
      <c r="K1006" s="120">
        <f>'INFO Luz del Sur'!E954</f>
        <v>0</v>
      </c>
      <c r="L1006" s="132" t="str">
        <f>'INFO Luz del Sur'!M954</f>
        <v>TA060SIR0D1C1240R+3</v>
      </c>
      <c r="M1006" s="120" t="str">
        <f>INDEX(RESUMEN!$D$17:$D$5475, MATCH(L1006,RESUMEN!$C$17:$C$5475,0))</f>
        <v>Torre de anclaje, retención intermedia y terminal (15°) Tipo R2+3</v>
      </c>
      <c r="N1006" s="95">
        <f>INDEX(RESUMEN!$G$17:$G$5475, MATCH(L1006,RESUMEN!$C$17:$C$5475,0))</f>
        <v>15480.457667929655</v>
      </c>
      <c r="O1006" s="133">
        <f t="shared" si="185"/>
        <v>0.84299999999999997</v>
      </c>
      <c r="P1006" s="134">
        <f t="shared" si="187"/>
        <v>28530.483481994353</v>
      </c>
      <c r="Q1006" s="87">
        <v>0</v>
      </c>
      <c r="R1006" s="133">
        <f t="shared" si="188"/>
        <v>0.13400000000000001</v>
      </c>
      <c r="S1006" s="88">
        <f t="shared" si="189"/>
        <v>318.59039888227034</v>
      </c>
      <c r="T1006" s="132">
        <f t="shared" si="190"/>
        <v>0.183</v>
      </c>
      <c r="U1006" s="135">
        <f t="shared" si="191"/>
        <v>58.302042995455473</v>
      </c>
      <c r="V1006" s="88">
        <f t="shared" si="192"/>
        <v>19.618419669700835</v>
      </c>
      <c r="W1006" s="182">
        <f t="shared" si="193"/>
        <v>19.600000000000001</v>
      </c>
      <c r="X1006" s="133">
        <f>'INFO Luz del Sur'!N954</f>
        <v>1</v>
      </c>
      <c r="Y1006" s="135">
        <f t="shared" si="186"/>
        <v>19.600000000000001</v>
      </c>
    </row>
    <row r="1007" spans="1:25" x14ac:dyDescent="0.25">
      <c r="A1007" s="97">
        <f>'INFO Luz del Sur'!A955</f>
        <v>949</v>
      </c>
      <c r="B1007" s="98" t="s">
        <v>20</v>
      </c>
      <c r="C1007" s="131" t="str">
        <f>'INFO Luz del Sur'!K955</f>
        <v>Poste</v>
      </c>
      <c r="D1007" s="120" t="str">
        <f>'INFO Luz del Sur'!L955</f>
        <v>Madera</v>
      </c>
      <c r="E1007" s="131">
        <f>'INFO Luz del Sur'!J955</f>
        <v>18</v>
      </c>
      <c r="F1007" s="131" t="str">
        <f>'INFO Luz del Sur'!H955</f>
        <v>60 KV</v>
      </c>
      <c r="G1007" s="148" t="str">
        <f t="shared" si="184"/>
        <v>MT/AT</v>
      </c>
      <c r="H1007" s="120" t="str">
        <f>'INFO Luz del Sur'!D955</f>
        <v>Pucusana</v>
      </c>
      <c r="I1007" s="120" t="str">
        <f>'INFO Luz del Sur'!C955</f>
        <v>Lima</v>
      </c>
      <c r="J1007" s="120" t="str">
        <f>'INFO Luz del Sur'!B955</f>
        <v>Lima</v>
      </c>
      <c r="K1007" s="120">
        <f>'INFO Luz del Sur'!E955</f>
        <v>0</v>
      </c>
      <c r="L1007" s="132" t="str">
        <f>'INFO Luz del Sur'!M955</f>
        <v>TA060SIR0D1C1240R+3</v>
      </c>
      <c r="M1007" s="120" t="str">
        <f>INDEX(RESUMEN!$D$17:$D$5475, MATCH(L1007,RESUMEN!$C$17:$C$5475,0))</f>
        <v>Torre de anclaje, retención intermedia y terminal (15°) Tipo R2+3</v>
      </c>
      <c r="N1007" s="95">
        <f>INDEX(RESUMEN!$G$17:$G$5475, MATCH(L1007,RESUMEN!$C$17:$C$5475,0))</f>
        <v>15480.457667929655</v>
      </c>
      <c r="O1007" s="133">
        <f t="shared" si="185"/>
        <v>0.84299999999999997</v>
      </c>
      <c r="P1007" s="134">
        <f t="shared" si="187"/>
        <v>28530.483481994353</v>
      </c>
      <c r="Q1007" s="87">
        <v>0</v>
      </c>
      <c r="R1007" s="133">
        <f t="shared" si="188"/>
        <v>0.13400000000000001</v>
      </c>
      <c r="S1007" s="88">
        <f t="shared" si="189"/>
        <v>318.59039888227034</v>
      </c>
      <c r="T1007" s="132">
        <f t="shared" si="190"/>
        <v>0.183</v>
      </c>
      <c r="U1007" s="135">
        <f t="shared" si="191"/>
        <v>58.302042995455473</v>
      </c>
      <c r="V1007" s="88">
        <f t="shared" si="192"/>
        <v>19.618419669700835</v>
      </c>
      <c r="W1007" s="182">
        <f t="shared" si="193"/>
        <v>19.600000000000001</v>
      </c>
      <c r="X1007" s="133">
        <f>'INFO Luz del Sur'!N955</f>
        <v>1</v>
      </c>
      <c r="Y1007" s="135">
        <f t="shared" si="186"/>
        <v>19.600000000000001</v>
      </c>
    </row>
    <row r="1008" spans="1:25" x14ac:dyDescent="0.25">
      <c r="A1008" s="97">
        <f>'INFO Luz del Sur'!A956</f>
        <v>950</v>
      </c>
      <c r="B1008" s="98" t="s">
        <v>20</v>
      </c>
      <c r="C1008" s="131" t="str">
        <f>'INFO Luz del Sur'!K956</f>
        <v>Poste</v>
      </c>
      <c r="D1008" s="120" t="str">
        <f>'INFO Luz del Sur'!L956</f>
        <v>Madera</v>
      </c>
      <c r="E1008" s="131">
        <f>'INFO Luz del Sur'!J956</f>
        <v>18</v>
      </c>
      <c r="F1008" s="131" t="str">
        <f>'INFO Luz del Sur'!H956</f>
        <v>60 KV</v>
      </c>
      <c r="G1008" s="148" t="str">
        <f t="shared" si="184"/>
        <v>MT/AT</v>
      </c>
      <c r="H1008" s="120" t="str">
        <f>'INFO Luz del Sur'!D956</f>
        <v>Pucusana</v>
      </c>
      <c r="I1008" s="120" t="str">
        <f>'INFO Luz del Sur'!C956</f>
        <v>Lima</v>
      </c>
      <c r="J1008" s="120" t="str">
        <f>'INFO Luz del Sur'!B956</f>
        <v>Lima</v>
      </c>
      <c r="K1008" s="120">
        <f>'INFO Luz del Sur'!E956</f>
        <v>0</v>
      </c>
      <c r="L1008" s="132" t="str">
        <f>'INFO Luz del Sur'!M956</f>
        <v>TA060SIR0D1C1240R+3</v>
      </c>
      <c r="M1008" s="120" t="str">
        <f>INDEX(RESUMEN!$D$17:$D$5475, MATCH(L1008,RESUMEN!$C$17:$C$5475,0))</f>
        <v>Torre de anclaje, retención intermedia y terminal (15°) Tipo R2+3</v>
      </c>
      <c r="N1008" s="95">
        <f>INDEX(RESUMEN!$G$17:$G$5475, MATCH(L1008,RESUMEN!$C$17:$C$5475,0))</f>
        <v>15480.457667929655</v>
      </c>
      <c r="O1008" s="133">
        <f t="shared" si="185"/>
        <v>0.84299999999999997</v>
      </c>
      <c r="P1008" s="134">
        <f t="shared" si="187"/>
        <v>28530.483481994353</v>
      </c>
      <c r="Q1008" s="87">
        <v>0</v>
      </c>
      <c r="R1008" s="133">
        <f t="shared" si="188"/>
        <v>0.13400000000000001</v>
      </c>
      <c r="S1008" s="88">
        <f t="shared" si="189"/>
        <v>318.59039888227034</v>
      </c>
      <c r="T1008" s="132">
        <f t="shared" si="190"/>
        <v>0.183</v>
      </c>
      <c r="U1008" s="135">
        <f t="shared" si="191"/>
        <v>58.302042995455473</v>
      </c>
      <c r="V1008" s="88">
        <f t="shared" si="192"/>
        <v>19.618419669700835</v>
      </c>
      <c r="W1008" s="182">
        <f t="shared" si="193"/>
        <v>19.600000000000001</v>
      </c>
      <c r="X1008" s="133">
        <f>'INFO Luz del Sur'!N956</f>
        <v>1</v>
      </c>
      <c r="Y1008" s="135">
        <f t="shared" si="186"/>
        <v>19.600000000000001</v>
      </c>
    </row>
    <row r="1009" spans="1:25" x14ac:dyDescent="0.25">
      <c r="A1009" s="97">
        <f>'INFO Luz del Sur'!A957</f>
        <v>951</v>
      </c>
      <c r="B1009" s="98" t="s">
        <v>20</v>
      </c>
      <c r="C1009" s="131" t="str">
        <f>'INFO Luz del Sur'!K957</f>
        <v>Poste</v>
      </c>
      <c r="D1009" s="120" t="str">
        <f>'INFO Luz del Sur'!L957</f>
        <v>Madera</v>
      </c>
      <c r="E1009" s="131">
        <f>'INFO Luz del Sur'!J957</f>
        <v>18</v>
      </c>
      <c r="F1009" s="131" t="str">
        <f>'INFO Luz del Sur'!H957</f>
        <v>60 KV</v>
      </c>
      <c r="G1009" s="148" t="str">
        <f t="shared" si="184"/>
        <v>MT/AT</v>
      </c>
      <c r="H1009" s="120" t="str">
        <f>'INFO Luz del Sur'!D957</f>
        <v>Pucusana</v>
      </c>
      <c r="I1009" s="120" t="str">
        <f>'INFO Luz del Sur'!C957</f>
        <v>Lima</v>
      </c>
      <c r="J1009" s="120" t="str">
        <f>'INFO Luz del Sur'!B957</f>
        <v>Lima</v>
      </c>
      <c r="K1009" s="120">
        <f>'INFO Luz del Sur'!E957</f>
        <v>0</v>
      </c>
      <c r="L1009" s="132" t="str">
        <f>'INFO Luz del Sur'!M957</f>
        <v>TA060SIR0D1C1240R+3</v>
      </c>
      <c r="M1009" s="120" t="str">
        <f>INDEX(RESUMEN!$D$17:$D$5475, MATCH(L1009,RESUMEN!$C$17:$C$5475,0))</f>
        <v>Torre de anclaje, retención intermedia y terminal (15°) Tipo R2+3</v>
      </c>
      <c r="N1009" s="95">
        <f>INDEX(RESUMEN!$G$17:$G$5475, MATCH(L1009,RESUMEN!$C$17:$C$5475,0))</f>
        <v>15480.457667929655</v>
      </c>
      <c r="O1009" s="133">
        <f t="shared" si="185"/>
        <v>0.84299999999999997</v>
      </c>
      <c r="P1009" s="134">
        <f t="shared" si="187"/>
        <v>28530.483481994353</v>
      </c>
      <c r="Q1009" s="87">
        <v>0</v>
      </c>
      <c r="R1009" s="133">
        <f t="shared" si="188"/>
        <v>0.13400000000000001</v>
      </c>
      <c r="S1009" s="88">
        <f t="shared" si="189"/>
        <v>318.59039888227034</v>
      </c>
      <c r="T1009" s="132">
        <f t="shared" si="190"/>
        <v>0.183</v>
      </c>
      <c r="U1009" s="135">
        <f t="shared" si="191"/>
        <v>58.302042995455473</v>
      </c>
      <c r="V1009" s="88">
        <f t="shared" si="192"/>
        <v>19.618419669700835</v>
      </c>
      <c r="W1009" s="182">
        <f t="shared" si="193"/>
        <v>19.600000000000001</v>
      </c>
      <c r="X1009" s="133">
        <f>'INFO Luz del Sur'!N957</f>
        <v>1</v>
      </c>
      <c r="Y1009" s="135">
        <f t="shared" si="186"/>
        <v>19.600000000000001</v>
      </c>
    </row>
    <row r="1010" spans="1:25" x14ac:dyDescent="0.25">
      <c r="A1010" s="97">
        <f>'INFO Luz del Sur'!A958</f>
        <v>952</v>
      </c>
      <c r="B1010" s="98" t="s">
        <v>20</v>
      </c>
      <c r="C1010" s="131" t="str">
        <f>'INFO Luz del Sur'!K958</f>
        <v>Poste</v>
      </c>
      <c r="D1010" s="120" t="str">
        <f>'INFO Luz del Sur'!L958</f>
        <v>Madera</v>
      </c>
      <c r="E1010" s="131">
        <f>'INFO Luz del Sur'!J958</f>
        <v>18</v>
      </c>
      <c r="F1010" s="131" t="str">
        <f>'INFO Luz del Sur'!H958</f>
        <v>60 KV</v>
      </c>
      <c r="G1010" s="148" t="str">
        <f t="shared" si="184"/>
        <v>MT/AT</v>
      </c>
      <c r="H1010" s="120" t="str">
        <f>'INFO Luz del Sur'!D958</f>
        <v>Pucusana</v>
      </c>
      <c r="I1010" s="120" t="str">
        <f>'INFO Luz del Sur'!C958</f>
        <v>Lima</v>
      </c>
      <c r="J1010" s="120" t="str">
        <f>'INFO Luz del Sur'!B958</f>
        <v>Lima</v>
      </c>
      <c r="K1010" s="120">
        <f>'INFO Luz del Sur'!E958</f>
        <v>0</v>
      </c>
      <c r="L1010" s="132" t="str">
        <f>'INFO Luz del Sur'!M958</f>
        <v>TA060SIR0D1C1240R+3</v>
      </c>
      <c r="M1010" s="120" t="str">
        <f>INDEX(RESUMEN!$D$17:$D$5475, MATCH(L1010,RESUMEN!$C$17:$C$5475,0))</f>
        <v>Torre de anclaje, retención intermedia y terminal (15°) Tipo R2+3</v>
      </c>
      <c r="N1010" s="95">
        <f>INDEX(RESUMEN!$G$17:$G$5475, MATCH(L1010,RESUMEN!$C$17:$C$5475,0))</f>
        <v>15480.457667929655</v>
      </c>
      <c r="O1010" s="133">
        <f t="shared" si="185"/>
        <v>0.84299999999999997</v>
      </c>
      <c r="P1010" s="134">
        <f t="shared" si="187"/>
        <v>28530.483481994353</v>
      </c>
      <c r="Q1010" s="87">
        <v>0</v>
      </c>
      <c r="R1010" s="133">
        <f t="shared" si="188"/>
        <v>0.13400000000000001</v>
      </c>
      <c r="S1010" s="88">
        <f t="shared" si="189"/>
        <v>318.59039888227034</v>
      </c>
      <c r="T1010" s="132">
        <f t="shared" si="190"/>
        <v>0.183</v>
      </c>
      <c r="U1010" s="135">
        <f t="shared" si="191"/>
        <v>58.302042995455473</v>
      </c>
      <c r="V1010" s="88">
        <f t="shared" si="192"/>
        <v>19.618419669700835</v>
      </c>
      <c r="W1010" s="182">
        <f t="shared" si="193"/>
        <v>19.600000000000001</v>
      </c>
      <c r="X1010" s="133">
        <f>'INFO Luz del Sur'!N958</f>
        <v>1</v>
      </c>
      <c r="Y1010" s="135">
        <f t="shared" si="186"/>
        <v>19.600000000000001</v>
      </c>
    </row>
    <row r="1011" spans="1:25" x14ac:dyDescent="0.25">
      <c r="A1011" s="97">
        <f>'INFO Luz del Sur'!A959</f>
        <v>953</v>
      </c>
      <c r="B1011" s="98" t="s">
        <v>20</v>
      </c>
      <c r="C1011" s="131" t="str">
        <f>'INFO Luz del Sur'!K959</f>
        <v>Poste</v>
      </c>
      <c r="D1011" s="120" t="str">
        <f>'INFO Luz del Sur'!L959</f>
        <v>Madera</v>
      </c>
      <c r="E1011" s="131">
        <f>'INFO Luz del Sur'!J959</f>
        <v>18</v>
      </c>
      <c r="F1011" s="131" t="str">
        <f>'INFO Luz del Sur'!H959</f>
        <v>60 KV</v>
      </c>
      <c r="G1011" s="148" t="str">
        <f t="shared" si="184"/>
        <v>MT/AT</v>
      </c>
      <c r="H1011" s="120" t="str">
        <f>'INFO Luz del Sur'!D959</f>
        <v>Pucusana</v>
      </c>
      <c r="I1011" s="120" t="str">
        <f>'INFO Luz del Sur'!C959</f>
        <v>Lima</v>
      </c>
      <c r="J1011" s="120" t="str">
        <f>'INFO Luz del Sur'!B959</f>
        <v>Lima</v>
      </c>
      <c r="K1011" s="120">
        <f>'INFO Luz del Sur'!E959</f>
        <v>0</v>
      </c>
      <c r="L1011" s="132" t="str">
        <f>'INFO Luz del Sur'!M959</f>
        <v>TA060SIR0D1C1240R+3</v>
      </c>
      <c r="M1011" s="120" t="str">
        <f>INDEX(RESUMEN!$D$17:$D$5475, MATCH(L1011,RESUMEN!$C$17:$C$5475,0))</f>
        <v>Torre de anclaje, retención intermedia y terminal (15°) Tipo R2+3</v>
      </c>
      <c r="N1011" s="95">
        <f>INDEX(RESUMEN!$G$17:$G$5475, MATCH(L1011,RESUMEN!$C$17:$C$5475,0))</f>
        <v>15480.457667929655</v>
      </c>
      <c r="O1011" s="133">
        <f t="shared" si="185"/>
        <v>0.84299999999999997</v>
      </c>
      <c r="P1011" s="134">
        <f t="shared" si="187"/>
        <v>28530.483481994353</v>
      </c>
      <c r="Q1011" s="87">
        <v>0</v>
      </c>
      <c r="R1011" s="133">
        <f t="shared" si="188"/>
        <v>0.13400000000000001</v>
      </c>
      <c r="S1011" s="88">
        <f t="shared" si="189"/>
        <v>318.59039888227034</v>
      </c>
      <c r="T1011" s="132">
        <f t="shared" si="190"/>
        <v>0.183</v>
      </c>
      <c r="U1011" s="135">
        <f t="shared" si="191"/>
        <v>58.302042995455473</v>
      </c>
      <c r="V1011" s="88">
        <f t="shared" si="192"/>
        <v>19.618419669700835</v>
      </c>
      <c r="W1011" s="182">
        <f t="shared" si="193"/>
        <v>19.600000000000001</v>
      </c>
      <c r="X1011" s="133">
        <f>'INFO Luz del Sur'!N959</f>
        <v>1</v>
      </c>
      <c r="Y1011" s="135">
        <f t="shared" si="186"/>
        <v>19.600000000000001</v>
      </c>
    </row>
    <row r="1012" spans="1:25" x14ac:dyDescent="0.25">
      <c r="A1012" s="97">
        <f>'INFO Luz del Sur'!A960</f>
        <v>954</v>
      </c>
      <c r="B1012" s="98" t="s">
        <v>20</v>
      </c>
      <c r="C1012" s="131" t="str">
        <f>'INFO Luz del Sur'!K960</f>
        <v>Poste</v>
      </c>
      <c r="D1012" s="120" t="str">
        <f>'INFO Luz del Sur'!L960</f>
        <v>Madera</v>
      </c>
      <c r="E1012" s="131">
        <f>'INFO Luz del Sur'!J960</f>
        <v>18</v>
      </c>
      <c r="F1012" s="131" t="str">
        <f>'INFO Luz del Sur'!H960</f>
        <v>60 KV</v>
      </c>
      <c r="G1012" s="148" t="str">
        <f t="shared" si="184"/>
        <v>MT/AT</v>
      </c>
      <c r="H1012" s="120" t="str">
        <f>'INFO Luz del Sur'!D960</f>
        <v>Pucusana</v>
      </c>
      <c r="I1012" s="120" t="str">
        <f>'INFO Luz del Sur'!C960</f>
        <v>Lima</v>
      </c>
      <c r="J1012" s="120" t="str">
        <f>'INFO Luz del Sur'!B960</f>
        <v>Lima</v>
      </c>
      <c r="K1012" s="120">
        <f>'INFO Luz del Sur'!E960</f>
        <v>0</v>
      </c>
      <c r="L1012" s="132" t="str">
        <f>'INFO Luz del Sur'!M960</f>
        <v>TA060SIR0D1C1240R+3</v>
      </c>
      <c r="M1012" s="120" t="str">
        <f>INDEX(RESUMEN!$D$17:$D$5475, MATCH(L1012,RESUMEN!$C$17:$C$5475,0))</f>
        <v>Torre de anclaje, retención intermedia y terminal (15°) Tipo R2+3</v>
      </c>
      <c r="N1012" s="95">
        <f>INDEX(RESUMEN!$G$17:$G$5475, MATCH(L1012,RESUMEN!$C$17:$C$5475,0))</f>
        <v>15480.457667929655</v>
      </c>
      <c r="O1012" s="133">
        <f t="shared" si="185"/>
        <v>0.84299999999999997</v>
      </c>
      <c r="P1012" s="134">
        <f t="shared" si="187"/>
        <v>28530.483481994353</v>
      </c>
      <c r="Q1012" s="87">
        <v>0</v>
      </c>
      <c r="R1012" s="133">
        <f t="shared" si="188"/>
        <v>0.13400000000000001</v>
      </c>
      <c r="S1012" s="88">
        <f t="shared" si="189"/>
        <v>318.59039888227034</v>
      </c>
      <c r="T1012" s="132">
        <f t="shared" si="190"/>
        <v>0.183</v>
      </c>
      <c r="U1012" s="135">
        <f t="shared" si="191"/>
        <v>58.302042995455473</v>
      </c>
      <c r="V1012" s="88">
        <f t="shared" si="192"/>
        <v>19.618419669700835</v>
      </c>
      <c r="W1012" s="182">
        <f t="shared" si="193"/>
        <v>19.600000000000001</v>
      </c>
      <c r="X1012" s="133">
        <f>'INFO Luz del Sur'!N960</f>
        <v>1</v>
      </c>
      <c r="Y1012" s="135">
        <f t="shared" si="186"/>
        <v>19.600000000000001</v>
      </c>
    </row>
    <row r="1013" spans="1:25" x14ac:dyDescent="0.25">
      <c r="A1013" s="97">
        <f>'INFO Luz del Sur'!A961</f>
        <v>955</v>
      </c>
      <c r="B1013" s="98" t="s">
        <v>20</v>
      </c>
      <c r="C1013" s="131" t="str">
        <f>'INFO Luz del Sur'!K961</f>
        <v>Poste</v>
      </c>
      <c r="D1013" s="120" t="str">
        <f>'INFO Luz del Sur'!L961</f>
        <v>Madera</v>
      </c>
      <c r="E1013" s="131">
        <f>'INFO Luz del Sur'!J961</f>
        <v>18</v>
      </c>
      <c r="F1013" s="131" t="str">
        <f>'INFO Luz del Sur'!H961</f>
        <v>60 KV</v>
      </c>
      <c r="G1013" s="148" t="str">
        <f t="shared" si="184"/>
        <v>MT/AT</v>
      </c>
      <c r="H1013" s="120" t="str">
        <f>'INFO Luz del Sur'!D961</f>
        <v>Pucusana</v>
      </c>
      <c r="I1013" s="120" t="str">
        <f>'INFO Luz del Sur'!C961</f>
        <v>Lima</v>
      </c>
      <c r="J1013" s="120" t="str">
        <f>'INFO Luz del Sur'!B961</f>
        <v>Lima</v>
      </c>
      <c r="K1013" s="120">
        <f>'INFO Luz del Sur'!E961</f>
        <v>0</v>
      </c>
      <c r="L1013" s="132" t="str">
        <f>'INFO Luz del Sur'!M961</f>
        <v>TA060SIR0D1C1240R+3</v>
      </c>
      <c r="M1013" s="120" t="str">
        <f>INDEX(RESUMEN!$D$17:$D$5475, MATCH(L1013,RESUMEN!$C$17:$C$5475,0))</f>
        <v>Torre de anclaje, retención intermedia y terminal (15°) Tipo R2+3</v>
      </c>
      <c r="N1013" s="95">
        <f>INDEX(RESUMEN!$G$17:$G$5475, MATCH(L1013,RESUMEN!$C$17:$C$5475,0))</f>
        <v>15480.457667929655</v>
      </c>
      <c r="O1013" s="133">
        <f t="shared" si="185"/>
        <v>0.84299999999999997</v>
      </c>
      <c r="P1013" s="134">
        <f t="shared" si="187"/>
        <v>28530.483481994353</v>
      </c>
      <c r="Q1013" s="87">
        <v>0</v>
      </c>
      <c r="R1013" s="133">
        <f t="shared" si="188"/>
        <v>0.13400000000000001</v>
      </c>
      <c r="S1013" s="88">
        <f t="shared" si="189"/>
        <v>318.59039888227034</v>
      </c>
      <c r="T1013" s="132">
        <f t="shared" si="190"/>
        <v>0.183</v>
      </c>
      <c r="U1013" s="135">
        <f t="shared" si="191"/>
        <v>58.302042995455473</v>
      </c>
      <c r="V1013" s="88">
        <f t="shared" si="192"/>
        <v>19.618419669700835</v>
      </c>
      <c r="W1013" s="182">
        <f t="shared" si="193"/>
        <v>19.600000000000001</v>
      </c>
      <c r="X1013" s="133">
        <f>'INFO Luz del Sur'!N961</f>
        <v>1</v>
      </c>
      <c r="Y1013" s="135">
        <f t="shared" si="186"/>
        <v>19.600000000000001</v>
      </c>
    </row>
    <row r="1014" spans="1:25" x14ac:dyDescent="0.25">
      <c r="A1014" s="97">
        <f>'INFO Luz del Sur'!A962</f>
        <v>956</v>
      </c>
      <c r="B1014" s="98" t="s">
        <v>20</v>
      </c>
      <c r="C1014" s="131" t="str">
        <f>'INFO Luz del Sur'!K962</f>
        <v>Poste</v>
      </c>
      <c r="D1014" s="120" t="str">
        <f>'INFO Luz del Sur'!L962</f>
        <v>Madera</v>
      </c>
      <c r="E1014" s="131">
        <f>'INFO Luz del Sur'!J962</f>
        <v>18</v>
      </c>
      <c r="F1014" s="131" t="str">
        <f>'INFO Luz del Sur'!H962</f>
        <v>60 KV</v>
      </c>
      <c r="G1014" s="148" t="str">
        <f t="shared" si="184"/>
        <v>MT/AT</v>
      </c>
      <c r="H1014" s="120" t="str">
        <f>'INFO Luz del Sur'!D962</f>
        <v>Pucusana</v>
      </c>
      <c r="I1014" s="120" t="str">
        <f>'INFO Luz del Sur'!C962</f>
        <v>Lima</v>
      </c>
      <c r="J1014" s="120" t="str">
        <f>'INFO Luz del Sur'!B962</f>
        <v>Lima</v>
      </c>
      <c r="K1014" s="120">
        <f>'INFO Luz del Sur'!E962</f>
        <v>0</v>
      </c>
      <c r="L1014" s="132" t="str">
        <f>'INFO Luz del Sur'!M962</f>
        <v>TA060SIR0D1C1240R+3</v>
      </c>
      <c r="M1014" s="120" t="str">
        <f>INDEX(RESUMEN!$D$17:$D$5475, MATCH(L1014,RESUMEN!$C$17:$C$5475,0))</f>
        <v>Torre de anclaje, retención intermedia y terminal (15°) Tipo R2+3</v>
      </c>
      <c r="N1014" s="95">
        <f>INDEX(RESUMEN!$G$17:$G$5475, MATCH(L1014,RESUMEN!$C$17:$C$5475,0))</f>
        <v>15480.457667929655</v>
      </c>
      <c r="O1014" s="133">
        <f t="shared" si="185"/>
        <v>0.84299999999999997</v>
      </c>
      <c r="P1014" s="134">
        <f t="shared" si="187"/>
        <v>28530.483481994353</v>
      </c>
      <c r="Q1014" s="87">
        <v>0</v>
      </c>
      <c r="R1014" s="133">
        <f t="shared" si="188"/>
        <v>0.13400000000000001</v>
      </c>
      <c r="S1014" s="88">
        <f t="shared" si="189"/>
        <v>318.59039888227034</v>
      </c>
      <c r="T1014" s="132">
        <f t="shared" si="190"/>
        <v>0.183</v>
      </c>
      <c r="U1014" s="135">
        <f t="shared" si="191"/>
        <v>58.302042995455473</v>
      </c>
      <c r="V1014" s="88">
        <f t="shared" si="192"/>
        <v>19.618419669700835</v>
      </c>
      <c r="W1014" s="182">
        <f t="shared" si="193"/>
        <v>19.600000000000001</v>
      </c>
      <c r="X1014" s="133">
        <f>'INFO Luz del Sur'!N962</f>
        <v>1</v>
      </c>
      <c r="Y1014" s="135">
        <f t="shared" si="186"/>
        <v>19.600000000000001</v>
      </c>
    </row>
    <row r="1015" spans="1:25" x14ac:dyDescent="0.25">
      <c r="A1015" s="97">
        <f>'INFO Luz del Sur'!A963</f>
        <v>957</v>
      </c>
      <c r="B1015" s="98" t="s">
        <v>20</v>
      </c>
      <c r="C1015" s="131" t="str">
        <f>'INFO Luz del Sur'!K963</f>
        <v>Poste</v>
      </c>
      <c r="D1015" s="120" t="str">
        <f>'INFO Luz del Sur'!L963</f>
        <v>Madera</v>
      </c>
      <c r="E1015" s="131">
        <f>'INFO Luz del Sur'!J963</f>
        <v>18</v>
      </c>
      <c r="F1015" s="131" t="str">
        <f>'INFO Luz del Sur'!H963</f>
        <v>60 KV</v>
      </c>
      <c r="G1015" s="148" t="str">
        <f t="shared" si="184"/>
        <v>MT/AT</v>
      </c>
      <c r="H1015" s="120" t="str">
        <f>'INFO Luz del Sur'!D963</f>
        <v>Pucusana</v>
      </c>
      <c r="I1015" s="120" t="str">
        <f>'INFO Luz del Sur'!C963</f>
        <v>Lima</v>
      </c>
      <c r="J1015" s="120" t="str">
        <f>'INFO Luz del Sur'!B963</f>
        <v>Lima</v>
      </c>
      <c r="K1015" s="120">
        <f>'INFO Luz del Sur'!E963</f>
        <v>0</v>
      </c>
      <c r="L1015" s="132" t="str">
        <f>'INFO Luz del Sur'!M963</f>
        <v>TA060SIR0D1C1240R+3</v>
      </c>
      <c r="M1015" s="120" t="str">
        <f>INDEX(RESUMEN!$D$17:$D$5475, MATCH(L1015,RESUMEN!$C$17:$C$5475,0))</f>
        <v>Torre de anclaje, retención intermedia y terminal (15°) Tipo R2+3</v>
      </c>
      <c r="N1015" s="95">
        <f>INDEX(RESUMEN!$G$17:$G$5475, MATCH(L1015,RESUMEN!$C$17:$C$5475,0))</f>
        <v>15480.457667929655</v>
      </c>
      <c r="O1015" s="133">
        <f t="shared" si="185"/>
        <v>0.84299999999999997</v>
      </c>
      <c r="P1015" s="134">
        <f t="shared" si="187"/>
        <v>28530.483481994353</v>
      </c>
      <c r="Q1015" s="87">
        <v>0</v>
      </c>
      <c r="R1015" s="133">
        <f t="shared" si="188"/>
        <v>0.13400000000000001</v>
      </c>
      <c r="S1015" s="88">
        <f t="shared" si="189"/>
        <v>318.59039888227034</v>
      </c>
      <c r="T1015" s="132">
        <f t="shared" si="190"/>
        <v>0.183</v>
      </c>
      <c r="U1015" s="135">
        <f t="shared" si="191"/>
        <v>58.302042995455473</v>
      </c>
      <c r="V1015" s="88">
        <f t="shared" si="192"/>
        <v>19.618419669700835</v>
      </c>
      <c r="W1015" s="182">
        <f t="shared" si="193"/>
        <v>19.600000000000001</v>
      </c>
      <c r="X1015" s="133">
        <f>'INFO Luz del Sur'!N963</f>
        <v>1</v>
      </c>
      <c r="Y1015" s="135">
        <f t="shared" si="186"/>
        <v>19.600000000000001</v>
      </c>
    </row>
    <row r="1016" spans="1:25" x14ac:dyDescent="0.25">
      <c r="A1016" s="97">
        <f>'INFO Luz del Sur'!A964</f>
        <v>958</v>
      </c>
      <c r="B1016" s="98" t="s">
        <v>20</v>
      </c>
      <c r="C1016" s="131" t="str">
        <f>'INFO Luz del Sur'!K964</f>
        <v>Poste</v>
      </c>
      <c r="D1016" s="120" t="str">
        <f>'INFO Luz del Sur'!L964</f>
        <v>Madera</v>
      </c>
      <c r="E1016" s="131">
        <f>'INFO Luz del Sur'!J964</f>
        <v>18</v>
      </c>
      <c r="F1016" s="131" t="str">
        <f>'INFO Luz del Sur'!H964</f>
        <v>60 KV</v>
      </c>
      <c r="G1016" s="148" t="str">
        <f t="shared" si="184"/>
        <v>MT/AT</v>
      </c>
      <c r="H1016" s="120" t="str">
        <f>'INFO Luz del Sur'!D964</f>
        <v>Pucusana</v>
      </c>
      <c r="I1016" s="120" t="str">
        <f>'INFO Luz del Sur'!C964</f>
        <v>Lima</v>
      </c>
      <c r="J1016" s="120" t="str">
        <f>'INFO Luz del Sur'!B964</f>
        <v>Lima</v>
      </c>
      <c r="K1016" s="120">
        <f>'INFO Luz del Sur'!E964</f>
        <v>0</v>
      </c>
      <c r="L1016" s="132" t="str">
        <f>'INFO Luz del Sur'!M964</f>
        <v>TA060SIR0D1C1240R+3</v>
      </c>
      <c r="M1016" s="120" t="str">
        <f>INDEX(RESUMEN!$D$17:$D$5475, MATCH(L1016,RESUMEN!$C$17:$C$5475,0))</f>
        <v>Torre de anclaje, retención intermedia y terminal (15°) Tipo R2+3</v>
      </c>
      <c r="N1016" s="95">
        <f>INDEX(RESUMEN!$G$17:$G$5475, MATCH(L1016,RESUMEN!$C$17:$C$5475,0))</f>
        <v>15480.457667929655</v>
      </c>
      <c r="O1016" s="133">
        <f t="shared" si="185"/>
        <v>0.84299999999999997</v>
      </c>
      <c r="P1016" s="134">
        <f t="shared" si="187"/>
        <v>28530.483481994353</v>
      </c>
      <c r="Q1016" s="87">
        <v>0</v>
      </c>
      <c r="R1016" s="133">
        <f t="shared" si="188"/>
        <v>0.13400000000000001</v>
      </c>
      <c r="S1016" s="88">
        <f t="shared" si="189"/>
        <v>318.59039888227034</v>
      </c>
      <c r="T1016" s="132">
        <f t="shared" si="190"/>
        <v>0.183</v>
      </c>
      <c r="U1016" s="135">
        <f t="shared" si="191"/>
        <v>58.302042995455473</v>
      </c>
      <c r="V1016" s="88">
        <f t="shared" si="192"/>
        <v>19.618419669700835</v>
      </c>
      <c r="W1016" s="182">
        <f t="shared" si="193"/>
        <v>19.600000000000001</v>
      </c>
      <c r="X1016" s="133">
        <f>'INFO Luz del Sur'!N964</f>
        <v>1</v>
      </c>
      <c r="Y1016" s="135">
        <f t="shared" si="186"/>
        <v>19.600000000000001</v>
      </c>
    </row>
    <row r="1017" spans="1:25" x14ac:dyDescent="0.25">
      <c r="A1017" s="97">
        <f>'INFO Luz del Sur'!A965</f>
        <v>959</v>
      </c>
      <c r="B1017" s="98" t="s">
        <v>20</v>
      </c>
      <c r="C1017" s="131" t="str">
        <f>'INFO Luz del Sur'!K965</f>
        <v>Poste</v>
      </c>
      <c r="D1017" s="120" t="str">
        <f>'INFO Luz del Sur'!L965</f>
        <v>Madera</v>
      </c>
      <c r="E1017" s="131">
        <f>'INFO Luz del Sur'!J965</f>
        <v>18</v>
      </c>
      <c r="F1017" s="131" t="str">
        <f>'INFO Luz del Sur'!H965</f>
        <v>60 KV</v>
      </c>
      <c r="G1017" s="148" t="str">
        <f t="shared" si="184"/>
        <v>MT/AT</v>
      </c>
      <c r="H1017" s="120" t="str">
        <f>'INFO Luz del Sur'!D965</f>
        <v>Pucusana</v>
      </c>
      <c r="I1017" s="120" t="str">
        <f>'INFO Luz del Sur'!C965</f>
        <v>Lima</v>
      </c>
      <c r="J1017" s="120" t="str">
        <f>'INFO Luz del Sur'!B965</f>
        <v>Lima</v>
      </c>
      <c r="K1017" s="120">
        <f>'INFO Luz del Sur'!E965</f>
        <v>0</v>
      </c>
      <c r="L1017" s="132" t="str">
        <f>'INFO Luz del Sur'!M965</f>
        <v>TA060SIR0D1C1240R+3</v>
      </c>
      <c r="M1017" s="120" t="str">
        <f>INDEX(RESUMEN!$D$17:$D$5475, MATCH(L1017,RESUMEN!$C$17:$C$5475,0))</f>
        <v>Torre de anclaje, retención intermedia y terminal (15°) Tipo R2+3</v>
      </c>
      <c r="N1017" s="95">
        <f>INDEX(RESUMEN!$G$17:$G$5475, MATCH(L1017,RESUMEN!$C$17:$C$5475,0))</f>
        <v>15480.457667929655</v>
      </c>
      <c r="O1017" s="133">
        <f t="shared" si="185"/>
        <v>0.84299999999999997</v>
      </c>
      <c r="P1017" s="134">
        <f t="shared" si="187"/>
        <v>28530.483481994353</v>
      </c>
      <c r="Q1017" s="87">
        <v>0</v>
      </c>
      <c r="R1017" s="133">
        <f t="shared" si="188"/>
        <v>0.13400000000000001</v>
      </c>
      <c r="S1017" s="88">
        <f t="shared" si="189"/>
        <v>318.59039888227034</v>
      </c>
      <c r="T1017" s="132">
        <f t="shared" si="190"/>
        <v>0.183</v>
      </c>
      <c r="U1017" s="135">
        <f t="shared" si="191"/>
        <v>58.302042995455473</v>
      </c>
      <c r="V1017" s="88">
        <f t="shared" si="192"/>
        <v>19.618419669700835</v>
      </c>
      <c r="W1017" s="182">
        <f t="shared" si="193"/>
        <v>19.600000000000001</v>
      </c>
      <c r="X1017" s="133">
        <f>'INFO Luz del Sur'!N965</f>
        <v>1</v>
      </c>
      <c r="Y1017" s="135">
        <f t="shared" si="186"/>
        <v>19.600000000000001</v>
      </c>
    </row>
    <row r="1018" spans="1:25" x14ac:dyDescent="0.25">
      <c r="A1018" s="97">
        <f>'INFO Luz del Sur'!A966</f>
        <v>960</v>
      </c>
      <c r="B1018" s="98" t="s">
        <v>20</v>
      </c>
      <c r="C1018" s="131" t="str">
        <f>'INFO Luz del Sur'!K966</f>
        <v>Poste</v>
      </c>
      <c r="D1018" s="120" t="str">
        <f>'INFO Luz del Sur'!L966</f>
        <v>Madera</v>
      </c>
      <c r="E1018" s="131">
        <f>'INFO Luz del Sur'!J966</f>
        <v>18</v>
      </c>
      <c r="F1018" s="131" t="str">
        <f>'INFO Luz del Sur'!H966</f>
        <v>60 KV</v>
      </c>
      <c r="G1018" s="148" t="str">
        <f t="shared" si="184"/>
        <v>MT/AT</v>
      </c>
      <c r="H1018" s="120" t="str">
        <f>'INFO Luz del Sur'!D966</f>
        <v>Pucusana</v>
      </c>
      <c r="I1018" s="120" t="str">
        <f>'INFO Luz del Sur'!C966</f>
        <v>Lima</v>
      </c>
      <c r="J1018" s="120" t="str">
        <f>'INFO Luz del Sur'!B966</f>
        <v>Lima</v>
      </c>
      <c r="K1018" s="120">
        <f>'INFO Luz del Sur'!E966</f>
        <v>0</v>
      </c>
      <c r="L1018" s="132" t="str">
        <f>'INFO Luz del Sur'!M966</f>
        <v>TA060SIR0D1C1240R+3</v>
      </c>
      <c r="M1018" s="120" t="str">
        <f>INDEX(RESUMEN!$D$17:$D$5475, MATCH(L1018,RESUMEN!$C$17:$C$5475,0))</f>
        <v>Torre de anclaje, retención intermedia y terminal (15°) Tipo R2+3</v>
      </c>
      <c r="N1018" s="95">
        <f>INDEX(RESUMEN!$G$17:$G$5475, MATCH(L1018,RESUMEN!$C$17:$C$5475,0))</f>
        <v>15480.457667929655</v>
      </c>
      <c r="O1018" s="133">
        <f t="shared" si="185"/>
        <v>0.84299999999999997</v>
      </c>
      <c r="P1018" s="134">
        <f t="shared" si="187"/>
        <v>28530.483481994353</v>
      </c>
      <c r="Q1018" s="87">
        <v>0</v>
      </c>
      <c r="R1018" s="133">
        <f t="shared" si="188"/>
        <v>0.13400000000000001</v>
      </c>
      <c r="S1018" s="88">
        <f t="shared" si="189"/>
        <v>318.59039888227034</v>
      </c>
      <c r="T1018" s="132">
        <f t="shared" si="190"/>
        <v>0.183</v>
      </c>
      <c r="U1018" s="135">
        <f t="shared" si="191"/>
        <v>58.302042995455473</v>
      </c>
      <c r="V1018" s="88">
        <f t="shared" si="192"/>
        <v>19.618419669700835</v>
      </c>
      <c r="W1018" s="182">
        <f t="shared" si="193"/>
        <v>19.600000000000001</v>
      </c>
      <c r="X1018" s="133">
        <f>'INFO Luz del Sur'!N966</f>
        <v>1</v>
      </c>
      <c r="Y1018" s="135">
        <f t="shared" si="186"/>
        <v>19.600000000000001</v>
      </c>
    </row>
    <row r="1019" spans="1:25" x14ac:dyDescent="0.25">
      <c r="A1019" s="97">
        <f>'INFO Luz del Sur'!A967</f>
        <v>961</v>
      </c>
      <c r="B1019" s="98" t="s">
        <v>20</v>
      </c>
      <c r="C1019" s="131" t="str">
        <f>'INFO Luz del Sur'!K967</f>
        <v>Poste</v>
      </c>
      <c r="D1019" s="120" t="str">
        <f>'INFO Luz del Sur'!L967</f>
        <v>Madera</v>
      </c>
      <c r="E1019" s="131">
        <f>'INFO Luz del Sur'!J967</f>
        <v>18</v>
      </c>
      <c r="F1019" s="131" t="str">
        <f>'INFO Luz del Sur'!H967</f>
        <v>60 KV</v>
      </c>
      <c r="G1019" s="148" t="str">
        <f t="shared" si="184"/>
        <v>MT/AT</v>
      </c>
      <c r="H1019" s="120" t="str">
        <f>'INFO Luz del Sur'!D967</f>
        <v>Chilca</v>
      </c>
      <c r="I1019" s="120" t="str">
        <f>'INFO Luz del Sur'!C967</f>
        <v>Lima</v>
      </c>
      <c r="J1019" s="120" t="str">
        <f>'INFO Luz del Sur'!B967</f>
        <v>Lima</v>
      </c>
      <c r="K1019" s="120">
        <f>'INFO Luz del Sur'!E967</f>
        <v>0</v>
      </c>
      <c r="L1019" s="132" t="str">
        <f>'INFO Luz del Sur'!M967</f>
        <v>TA060SIR0D1C1240R+3</v>
      </c>
      <c r="M1019" s="120" t="str">
        <f>INDEX(RESUMEN!$D$17:$D$5475, MATCH(L1019,RESUMEN!$C$17:$C$5475,0))</f>
        <v>Torre de anclaje, retención intermedia y terminal (15°) Tipo R2+3</v>
      </c>
      <c r="N1019" s="95">
        <f>INDEX(RESUMEN!$G$17:$G$5475, MATCH(L1019,RESUMEN!$C$17:$C$5475,0))</f>
        <v>15480.457667929655</v>
      </c>
      <c r="O1019" s="133">
        <f t="shared" si="185"/>
        <v>0.84299999999999997</v>
      </c>
      <c r="P1019" s="134">
        <f t="shared" si="187"/>
        <v>28530.483481994353</v>
      </c>
      <c r="Q1019" s="87">
        <v>0</v>
      </c>
      <c r="R1019" s="133">
        <f t="shared" si="188"/>
        <v>0.13400000000000001</v>
      </c>
      <c r="S1019" s="88">
        <f t="shared" si="189"/>
        <v>318.59039888227034</v>
      </c>
      <c r="T1019" s="132">
        <f t="shared" si="190"/>
        <v>0.183</v>
      </c>
      <c r="U1019" s="135">
        <f t="shared" si="191"/>
        <v>58.302042995455473</v>
      </c>
      <c r="V1019" s="88">
        <f t="shared" si="192"/>
        <v>19.618419669700835</v>
      </c>
      <c r="W1019" s="182">
        <f t="shared" si="193"/>
        <v>19.600000000000001</v>
      </c>
      <c r="X1019" s="133">
        <f>'INFO Luz del Sur'!N967</f>
        <v>1</v>
      </c>
      <c r="Y1019" s="135">
        <f t="shared" si="186"/>
        <v>19.600000000000001</v>
      </c>
    </row>
    <row r="1020" spans="1:25" x14ac:dyDescent="0.25">
      <c r="A1020" s="97">
        <f>'INFO Luz del Sur'!A968</f>
        <v>962</v>
      </c>
      <c r="B1020" s="98" t="s">
        <v>20</v>
      </c>
      <c r="C1020" s="131" t="str">
        <f>'INFO Luz del Sur'!K968</f>
        <v>Poste</v>
      </c>
      <c r="D1020" s="120" t="str">
        <f>'INFO Luz del Sur'!L968</f>
        <v>Madera</v>
      </c>
      <c r="E1020" s="131">
        <f>'INFO Luz del Sur'!J968</f>
        <v>18</v>
      </c>
      <c r="F1020" s="131" t="str">
        <f>'INFO Luz del Sur'!H968</f>
        <v>60 KV</v>
      </c>
      <c r="G1020" s="148" t="str">
        <f t="shared" ref="G1020:G1083" si="194">IF(F1020="0.22 KV", "BT", "MT/AT")</f>
        <v>MT/AT</v>
      </c>
      <c r="H1020" s="120" t="str">
        <f>'INFO Luz del Sur'!D968</f>
        <v>Chilca</v>
      </c>
      <c r="I1020" s="120" t="str">
        <f>'INFO Luz del Sur'!C968</f>
        <v>Lima</v>
      </c>
      <c r="J1020" s="120" t="str">
        <f>'INFO Luz del Sur'!B968</f>
        <v>Lima</v>
      </c>
      <c r="K1020" s="120">
        <f>'INFO Luz del Sur'!E968</f>
        <v>0</v>
      </c>
      <c r="L1020" s="132" t="str">
        <f>'INFO Luz del Sur'!M968</f>
        <v>TA060SIR0D1C1240R+3</v>
      </c>
      <c r="M1020" s="120" t="str">
        <f>INDEX(RESUMEN!$D$17:$D$5475, MATCH(L1020,RESUMEN!$C$17:$C$5475,0))</f>
        <v>Torre de anclaje, retención intermedia y terminal (15°) Tipo R2+3</v>
      </c>
      <c r="N1020" s="95">
        <f>INDEX(RESUMEN!$G$17:$G$5475, MATCH(L1020,RESUMEN!$C$17:$C$5475,0))</f>
        <v>15480.457667929655</v>
      </c>
      <c r="O1020" s="133">
        <f t="shared" ref="O1020:O1083" si="195">IF(G1020="BT", $O$2, $O$3)</f>
        <v>0.84299999999999997</v>
      </c>
      <c r="P1020" s="134">
        <f t="shared" si="187"/>
        <v>28530.483481994353</v>
      </c>
      <c r="Q1020" s="87">
        <v>0</v>
      </c>
      <c r="R1020" s="133">
        <f t="shared" si="188"/>
        <v>0.13400000000000001</v>
      </c>
      <c r="S1020" s="88">
        <f t="shared" si="189"/>
        <v>318.59039888227034</v>
      </c>
      <c r="T1020" s="132">
        <f t="shared" si="190"/>
        <v>0.183</v>
      </c>
      <c r="U1020" s="135">
        <f t="shared" si="191"/>
        <v>58.302042995455473</v>
      </c>
      <c r="V1020" s="88">
        <f t="shared" si="192"/>
        <v>19.618419669700835</v>
      </c>
      <c r="W1020" s="182">
        <f t="shared" si="193"/>
        <v>19.600000000000001</v>
      </c>
      <c r="X1020" s="133">
        <f>'INFO Luz del Sur'!N968</f>
        <v>1</v>
      </c>
      <c r="Y1020" s="135">
        <f t="shared" ref="Y1020:Y1083" si="196">W1020*X1020</f>
        <v>19.600000000000001</v>
      </c>
    </row>
    <row r="1021" spans="1:25" x14ac:dyDescent="0.25">
      <c r="A1021" s="97">
        <f>'INFO Luz del Sur'!A969</f>
        <v>963</v>
      </c>
      <c r="B1021" s="98" t="s">
        <v>20</v>
      </c>
      <c r="C1021" s="131" t="str">
        <f>'INFO Luz del Sur'!K969</f>
        <v>Poste</v>
      </c>
      <c r="D1021" s="120" t="str">
        <f>'INFO Luz del Sur'!L969</f>
        <v>Madera</v>
      </c>
      <c r="E1021" s="131">
        <f>'INFO Luz del Sur'!J969</f>
        <v>18</v>
      </c>
      <c r="F1021" s="131" t="str">
        <f>'INFO Luz del Sur'!H969</f>
        <v>60 KV</v>
      </c>
      <c r="G1021" s="148" t="str">
        <f t="shared" si="194"/>
        <v>MT/AT</v>
      </c>
      <c r="H1021" s="120" t="str">
        <f>'INFO Luz del Sur'!D969</f>
        <v>Chilca</v>
      </c>
      <c r="I1021" s="120" t="str">
        <f>'INFO Luz del Sur'!C969</f>
        <v>Lima</v>
      </c>
      <c r="J1021" s="120" t="str">
        <f>'INFO Luz del Sur'!B969</f>
        <v>Lima</v>
      </c>
      <c r="K1021" s="120">
        <f>'INFO Luz del Sur'!E969</f>
        <v>0</v>
      </c>
      <c r="L1021" s="132" t="str">
        <f>'INFO Luz del Sur'!M969</f>
        <v>TA060SIR0D1C1240R+3</v>
      </c>
      <c r="M1021" s="120" t="str">
        <f>INDEX(RESUMEN!$D$17:$D$5475, MATCH(L1021,RESUMEN!$C$17:$C$5475,0))</f>
        <v>Torre de anclaje, retención intermedia y terminal (15°) Tipo R2+3</v>
      </c>
      <c r="N1021" s="95">
        <f>INDEX(RESUMEN!$G$17:$G$5475, MATCH(L1021,RESUMEN!$C$17:$C$5475,0))</f>
        <v>15480.457667929655</v>
      </c>
      <c r="O1021" s="133">
        <f t="shared" si="195"/>
        <v>0.84299999999999997</v>
      </c>
      <c r="P1021" s="134">
        <f t="shared" si="187"/>
        <v>28530.483481994353</v>
      </c>
      <c r="Q1021" s="87">
        <v>0</v>
      </c>
      <c r="R1021" s="133">
        <f t="shared" si="188"/>
        <v>0.13400000000000001</v>
      </c>
      <c r="S1021" s="88">
        <f t="shared" si="189"/>
        <v>318.59039888227034</v>
      </c>
      <c r="T1021" s="132">
        <f t="shared" si="190"/>
        <v>0.183</v>
      </c>
      <c r="U1021" s="135">
        <f t="shared" si="191"/>
        <v>58.302042995455473</v>
      </c>
      <c r="V1021" s="88">
        <f t="shared" si="192"/>
        <v>19.618419669700835</v>
      </c>
      <c r="W1021" s="182">
        <f t="shared" si="193"/>
        <v>19.600000000000001</v>
      </c>
      <c r="X1021" s="133">
        <f>'INFO Luz del Sur'!N969</f>
        <v>1</v>
      </c>
      <c r="Y1021" s="135">
        <f t="shared" si="196"/>
        <v>19.600000000000001</v>
      </c>
    </row>
    <row r="1022" spans="1:25" x14ac:dyDescent="0.25">
      <c r="A1022" s="97">
        <f>'INFO Luz del Sur'!A970</f>
        <v>964</v>
      </c>
      <c r="B1022" s="98" t="s">
        <v>20</v>
      </c>
      <c r="C1022" s="131" t="str">
        <f>'INFO Luz del Sur'!K970</f>
        <v>Poste</v>
      </c>
      <c r="D1022" s="120" t="str">
        <f>'INFO Luz del Sur'!L970</f>
        <v>Madera</v>
      </c>
      <c r="E1022" s="131">
        <f>'INFO Luz del Sur'!J970</f>
        <v>18</v>
      </c>
      <c r="F1022" s="131" t="str">
        <f>'INFO Luz del Sur'!H970</f>
        <v>60 KV</v>
      </c>
      <c r="G1022" s="148" t="str">
        <f t="shared" si="194"/>
        <v>MT/AT</v>
      </c>
      <c r="H1022" s="120" t="str">
        <f>'INFO Luz del Sur'!D970</f>
        <v>Chilca</v>
      </c>
      <c r="I1022" s="120" t="str">
        <f>'INFO Luz del Sur'!C970</f>
        <v>Lima</v>
      </c>
      <c r="J1022" s="120" t="str">
        <f>'INFO Luz del Sur'!B970</f>
        <v>Lima</v>
      </c>
      <c r="K1022" s="120">
        <f>'INFO Luz del Sur'!E970</f>
        <v>0</v>
      </c>
      <c r="L1022" s="132" t="str">
        <f>'INFO Luz del Sur'!M970</f>
        <v>TA060SIR0D1C1240R+3</v>
      </c>
      <c r="M1022" s="120" t="str">
        <f>INDEX(RESUMEN!$D$17:$D$5475, MATCH(L1022,RESUMEN!$C$17:$C$5475,0))</f>
        <v>Torre de anclaje, retención intermedia y terminal (15°) Tipo R2+3</v>
      </c>
      <c r="N1022" s="95">
        <f>INDEX(RESUMEN!$G$17:$G$5475, MATCH(L1022,RESUMEN!$C$17:$C$5475,0))</f>
        <v>15480.457667929655</v>
      </c>
      <c r="O1022" s="133">
        <f t="shared" si="195"/>
        <v>0.84299999999999997</v>
      </c>
      <c r="P1022" s="134">
        <f t="shared" si="187"/>
        <v>28530.483481994353</v>
      </c>
      <c r="Q1022" s="87">
        <v>0</v>
      </c>
      <c r="R1022" s="133">
        <f t="shared" si="188"/>
        <v>0.13400000000000001</v>
      </c>
      <c r="S1022" s="88">
        <f t="shared" si="189"/>
        <v>318.59039888227034</v>
      </c>
      <c r="T1022" s="132">
        <f t="shared" si="190"/>
        <v>0.183</v>
      </c>
      <c r="U1022" s="135">
        <f t="shared" si="191"/>
        <v>58.302042995455473</v>
      </c>
      <c r="V1022" s="88">
        <f t="shared" si="192"/>
        <v>19.618419669700835</v>
      </c>
      <c r="W1022" s="182">
        <f t="shared" si="193"/>
        <v>19.600000000000001</v>
      </c>
      <c r="X1022" s="133">
        <f>'INFO Luz del Sur'!N970</f>
        <v>1</v>
      </c>
      <c r="Y1022" s="135">
        <f t="shared" si="196"/>
        <v>19.600000000000001</v>
      </c>
    </row>
    <row r="1023" spans="1:25" x14ac:dyDescent="0.25">
      <c r="A1023" s="97">
        <f>'INFO Luz del Sur'!A971</f>
        <v>965</v>
      </c>
      <c r="B1023" s="98" t="s">
        <v>20</v>
      </c>
      <c r="C1023" s="131" t="str">
        <f>'INFO Luz del Sur'!K971</f>
        <v>Poste</v>
      </c>
      <c r="D1023" s="120" t="str">
        <f>'INFO Luz del Sur'!L971</f>
        <v>Madera</v>
      </c>
      <c r="E1023" s="131">
        <f>'INFO Luz del Sur'!J971</f>
        <v>18</v>
      </c>
      <c r="F1023" s="131" t="str">
        <f>'INFO Luz del Sur'!H971</f>
        <v>60 KV</v>
      </c>
      <c r="G1023" s="148" t="str">
        <f t="shared" si="194"/>
        <v>MT/AT</v>
      </c>
      <c r="H1023" s="120" t="str">
        <f>'INFO Luz del Sur'!D971</f>
        <v>Chilca</v>
      </c>
      <c r="I1023" s="120" t="str">
        <f>'INFO Luz del Sur'!C971</f>
        <v>Lima</v>
      </c>
      <c r="J1023" s="120" t="str">
        <f>'INFO Luz del Sur'!B971</f>
        <v>Lima</v>
      </c>
      <c r="K1023" s="120">
        <f>'INFO Luz del Sur'!E971</f>
        <v>0</v>
      </c>
      <c r="L1023" s="132" t="str">
        <f>'INFO Luz del Sur'!M971</f>
        <v>TA060SIR0D1C1240R+3</v>
      </c>
      <c r="M1023" s="120" t="str">
        <f>INDEX(RESUMEN!$D$17:$D$5475, MATCH(L1023,RESUMEN!$C$17:$C$5475,0))</f>
        <v>Torre de anclaje, retención intermedia y terminal (15°) Tipo R2+3</v>
      </c>
      <c r="N1023" s="95">
        <f>INDEX(RESUMEN!$G$17:$G$5475, MATCH(L1023,RESUMEN!$C$17:$C$5475,0))</f>
        <v>15480.457667929655</v>
      </c>
      <c r="O1023" s="133">
        <f t="shared" si="195"/>
        <v>0.84299999999999997</v>
      </c>
      <c r="P1023" s="134">
        <f t="shared" si="187"/>
        <v>28530.483481994353</v>
      </c>
      <c r="Q1023" s="87">
        <v>0</v>
      </c>
      <c r="R1023" s="133">
        <f t="shared" si="188"/>
        <v>0.13400000000000001</v>
      </c>
      <c r="S1023" s="88">
        <f t="shared" si="189"/>
        <v>318.59039888227034</v>
      </c>
      <c r="T1023" s="132">
        <f t="shared" si="190"/>
        <v>0.183</v>
      </c>
      <c r="U1023" s="135">
        <f t="shared" si="191"/>
        <v>58.302042995455473</v>
      </c>
      <c r="V1023" s="88">
        <f t="shared" si="192"/>
        <v>19.618419669700835</v>
      </c>
      <c r="W1023" s="182">
        <f t="shared" si="193"/>
        <v>19.600000000000001</v>
      </c>
      <c r="X1023" s="133">
        <f>'INFO Luz del Sur'!N971</f>
        <v>1</v>
      </c>
      <c r="Y1023" s="135">
        <f t="shared" si="196"/>
        <v>19.600000000000001</v>
      </c>
    </row>
    <row r="1024" spans="1:25" x14ac:dyDescent="0.25">
      <c r="A1024" s="97">
        <f>'INFO Luz del Sur'!A972</f>
        <v>966</v>
      </c>
      <c r="B1024" s="98" t="s">
        <v>20</v>
      </c>
      <c r="C1024" s="131" t="str">
        <f>'INFO Luz del Sur'!K972</f>
        <v>Poste</v>
      </c>
      <c r="D1024" s="120" t="str">
        <f>'INFO Luz del Sur'!L972</f>
        <v>Madera</v>
      </c>
      <c r="E1024" s="131">
        <f>'INFO Luz del Sur'!J972</f>
        <v>18</v>
      </c>
      <c r="F1024" s="131" t="str">
        <f>'INFO Luz del Sur'!H972</f>
        <v>60 KV</v>
      </c>
      <c r="G1024" s="148" t="str">
        <f t="shared" si="194"/>
        <v>MT/AT</v>
      </c>
      <c r="H1024" s="120" t="str">
        <f>'INFO Luz del Sur'!D972</f>
        <v>Chilca</v>
      </c>
      <c r="I1024" s="120" t="str">
        <f>'INFO Luz del Sur'!C972</f>
        <v>Lima</v>
      </c>
      <c r="J1024" s="120" t="str">
        <f>'INFO Luz del Sur'!B972</f>
        <v>Lima</v>
      </c>
      <c r="K1024" s="120">
        <f>'INFO Luz del Sur'!E972</f>
        <v>0</v>
      </c>
      <c r="L1024" s="132" t="str">
        <f>'INFO Luz del Sur'!M972</f>
        <v>TA060SIR0D1C1240R+3</v>
      </c>
      <c r="M1024" s="120" t="str">
        <f>INDEX(RESUMEN!$D$17:$D$5475, MATCH(L1024,RESUMEN!$C$17:$C$5475,0))</f>
        <v>Torre de anclaje, retención intermedia y terminal (15°) Tipo R2+3</v>
      </c>
      <c r="N1024" s="95">
        <f>INDEX(RESUMEN!$G$17:$G$5475, MATCH(L1024,RESUMEN!$C$17:$C$5475,0))</f>
        <v>15480.457667929655</v>
      </c>
      <c r="O1024" s="133">
        <f t="shared" si="195"/>
        <v>0.84299999999999997</v>
      </c>
      <c r="P1024" s="134">
        <f t="shared" si="187"/>
        <v>28530.483481994353</v>
      </c>
      <c r="Q1024" s="87">
        <v>0</v>
      </c>
      <c r="R1024" s="133">
        <f t="shared" si="188"/>
        <v>0.13400000000000001</v>
      </c>
      <c r="S1024" s="88">
        <f t="shared" si="189"/>
        <v>318.59039888227034</v>
      </c>
      <c r="T1024" s="132">
        <f t="shared" si="190"/>
        <v>0.183</v>
      </c>
      <c r="U1024" s="135">
        <f t="shared" si="191"/>
        <v>58.302042995455473</v>
      </c>
      <c r="V1024" s="88">
        <f t="shared" si="192"/>
        <v>19.618419669700835</v>
      </c>
      <c r="W1024" s="182">
        <f t="shared" si="193"/>
        <v>19.600000000000001</v>
      </c>
      <c r="X1024" s="133">
        <f>'INFO Luz del Sur'!N972</f>
        <v>1</v>
      </c>
      <c r="Y1024" s="135">
        <f t="shared" si="196"/>
        <v>19.600000000000001</v>
      </c>
    </row>
    <row r="1025" spans="1:25" x14ac:dyDescent="0.25">
      <c r="A1025" s="97">
        <f>'INFO Luz del Sur'!A973</f>
        <v>967</v>
      </c>
      <c r="B1025" s="98" t="s">
        <v>20</v>
      </c>
      <c r="C1025" s="131" t="str">
        <f>'INFO Luz del Sur'!K973</f>
        <v>Poste</v>
      </c>
      <c r="D1025" s="120" t="str">
        <f>'INFO Luz del Sur'!L973</f>
        <v>Madera</v>
      </c>
      <c r="E1025" s="131">
        <f>'INFO Luz del Sur'!J973</f>
        <v>18</v>
      </c>
      <c r="F1025" s="131" t="str">
        <f>'INFO Luz del Sur'!H973</f>
        <v>60 KV</v>
      </c>
      <c r="G1025" s="148" t="str">
        <f t="shared" si="194"/>
        <v>MT/AT</v>
      </c>
      <c r="H1025" s="120" t="str">
        <f>'INFO Luz del Sur'!D973</f>
        <v>Chilca</v>
      </c>
      <c r="I1025" s="120" t="str">
        <f>'INFO Luz del Sur'!C973</f>
        <v>Lima</v>
      </c>
      <c r="J1025" s="120" t="str">
        <f>'INFO Luz del Sur'!B973</f>
        <v>Lima</v>
      </c>
      <c r="K1025" s="120">
        <f>'INFO Luz del Sur'!E973</f>
        <v>0</v>
      </c>
      <c r="L1025" s="132" t="str">
        <f>'INFO Luz del Sur'!M973</f>
        <v>TA060SIR0D1C1240R+3</v>
      </c>
      <c r="M1025" s="120" t="str">
        <f>INDEX(RESUMEN!$D$17:$D$5475, MATCH(L1025,RESUMEN!$C$17:$C$5475,0))</f>
        <v>Torre de anclaje, retención intermedia y terminal (15°) Tipo R2+3</v>
      </c>
      <c r="N1025" s="95">
        <f>INDEX(RESUMEN!$G$17:$G$5475, MATCH(L1025,RESUMEN!$C$17:$C$5475,0))</f>
        <v>15480.457667929655</v>
      </c>
      <c r="O1025" s="133">
        <f t="shared" si="195"/>
        <v>0.84299999999999997</v>
      </c>
      <c r="P1025" s="134">
        <f t="shared" si="187"/>
        <v>28530.483481994353</v>
      </c>
      <c r="Q1025" s="87">
        <v>0</v>
      </c>
      <c r="R1025" s="133">
        <f t="shared" si="188"/>
        <v>0.13400000000000001</v>
      </c>
      <c r="S1025" s="88">
        <f t="shared" si="189"/>
        <v>318.59039888227034</v>
      </c>
      <c r="T1025" s="132">
        <f t="shared" si="190"/>
        <v>0.183</v>
      </c>
      <c r="U1025" s="135">
        <f t="shared" si="191"/>
        <v>58.302042995455473</v>
      </c>
      <c r="V1025" s="88">
        <f t="shared" si="192"/>
        <v>19.618419669700835</v>
      </c>
      <c r="W1025" s="182">
        <f t="shared" si="193"/>
        <v>19.600000000000001</v>
      </c>
      <c r="X1025" s="133">
        <f>'INFO Luz del Sur'!N973</f>
        <v>1</v>
      </c>
      <c r="Y1025" s="135">
        <f t="shared" si="196"/>
        <v>19.600000000000001</v>
      </c>
    </row>
    <row r="1026" spans="1:25" x14ac:dyDescent="0.25">
      <c r="A1026" s="97">
        <f>'INFO Luz del Sur'!A974</f>
        <v>968</v>
      </c>
      <c r="B1026" s="98" t="s">
        <v>20</v>
      </c>
      <c r="C1026" s="131" t="str">
        <f>'INFO Luz del Sur'!K974</f>
        <v>Poste</v>
      </c>
      <c r="D1026" s="120" t="str">
        <f>'INFO Luz del Sur'!L974</f>
        <v>Madera</v>
      </c>
      <c r="E1026" s="131">
        <f>'INFO Luz del Sur'!J974</f>
        <v>18</v>
      </c>
      <c r="F1026" s="131" t="str">
        <f>'INFO Luz del Sur'!H974</f>
        <v>60 KV</v>
      </c>
      <c r="G1026" s="148" t="str">
        <f t="shared" si="194"/>
        <v>MT/AT</v>
      </c>
      <c r="H1026" s="120" t="str">
        <f>'INFO Luz del Sur'!D974</f>
        <v>Chilca</v>
      </c>
      <c r="I1026" s="120" t="str">
        <f>'INFO Luz del Sur'!C974</f>
        <v>Lima</v>
      </c>
      <c r="J1026" s="120" t="str">
        <f>'INFO Luz del Sur'!B974</f>
        <v>Lima</v>
      </c>
      <c r="K1026" s="120">
        <f>'INFO Luz del Sur'!E974</f>
        <v>0</v>
      </c>
      <c r="L1026" s="132" t="str">
        <f>'INFO Luz del Sur'!M974</f>
        <v>TA060SIR0D1C1240R+3</v>
      </c>
      <c r="M1026" s="120" t="str">
        <f>INDEX(RESUMEN!$D$17:$D$5475, MATCH(L1026,RESUMEN!$C$17:$C$5475,0))</f>
        <v>Torre de anclaje, retención intermedia y terminal (15°) Tipo R2+3</v>
      </c>
      <c r="N1026" s="95">
        <f>INDEX(RESUMEN!$G$17:$G$5475, MATCH(L1026,RESUMEN!$C$17:$C$5475,0))</f>
        <v>15480.457667929655</v>
      </c>
      <c r="O1026" s="133">
        <f t="shared" si="195"/>
        <v>0.84299999999999997</v>
      </c>
      <c r="P1026" s="134">
        <f t="shared" si="187"/>
        <v>28530.483481994353</v>
      </c>
      <c r="Q1026" s="87">
        <v>0</v>
      </c>
      <c r="R1026" s="133">
        <f t="shared" si="188"/>
        <v>0.13400000000000001</v>
      </c>
      <c r="S1026" s="88">
        <f t="shared" si="189"/>
        <v>318.59039888227034</v>
      </c>
      <c r="T1026" s="132">
        <f t="shared" si="190"/>
        <v>0.183</v>
      </c>
      <c r="U1026" s="135">
        <f t="shared" si="191"/>
        <v>58.302042995455473</v>
      </c>
      <c r="V1026" s="88">
        <f t="shared" si="192"/>
        <v>19.618419669700835</v>
      </c>
      <c r="W1026" s="182">
        <f t="shared" si="193"/>
        <v>19.600000000000001</v>
      </c>
      <c r="X1026" s="133">
        <f>'INFO Luz del Sur'!N974</f>
        <v>1</v>
      </c>
      <c r="Y1026" s="135">
        <f t="shared" si="196"/>
        <v>19.600000000000001</v>
      </c>
    </row>
    <row r="1027" spans="1:25" x14ac:dyDescent="0.25">
      <c r="A1027" s="97">
        <f>'INFO Luz del Sur'!A975</f>
        <v>969</v>
      </c>
      <c r="B1027" s="98" t="s">
        <v>20</v>
      </c>
      <c r="C1027" s="131" t="str">
        <f>'INFO Luz del Sur'!K975</f>
        <v>Poste</v>
      </c>
      <c r="D1027" s="120" t="str">
        <f>'INFO Luz del Sur'!L975</f>
        <v>Madera</v>
      </c>
      <c r="E1027" s="131">
        <f>'INFO Luz del Sur'!J975</f>
        <v>18</v>
      </c>
      <c r="F1027" s="131" t="str">
        <f>'INFO Luz del Sur'!H975</f>
        <v>60 KV</v>
      </c>
      <c r="G1027" s="148" t="str">
        <f t="shared" si="194"/>
        <v>MT/AT</v>
      </c>
      <c r="H1027" s="120" t="str">
        <f>'INFO Luz del Sur'!D975</f>
        <v>Chilca</v>
      </c>
      <c r="I1027" s="120" t="str">
        <f>'INFO Luz del Sur'!C975</f>
        <v>Lima</v>
      </c>
      <c r="J1027" s="120" t="str">
        <f>'INFO Luz del Sur'!B975</f>
        <v>Lima</v>
      </c>
      <c r="K1027" s="120">
        <f>'INFO Luz del Sur'!E975</f>
        <v>0</v>
      </c>
      <c r="L1027" s="132" t="str">
        <f>'INFO Luz del Sur'!M975</f>
        <v>TA060SIR0D1C1240R+3</v>
      </c>
      <c r="M1027" s="120" t="str">
        <f>INDEX(RESUMEN!$D$17:$D$5475, MATCH(L1027,RESUMEN!$C$17:$C$5475,0))</f>
        <v>Torre de anclaje, retención intermedia y terminal (15°) Tipo R2+3</v>
      </c>
      <c r="N1027" s="95">
        <f>INDEX(RESUMEN!$G$17:$G$5475, MATCH(L1027,RESUMEN!$C$17:$C$5475,0))</f>
        <v>15480.457667929655</v>
      </c>
      <c r="O1027" s="133">
        <f t="shared" si="195"/>
        <v>0.84299999999999997</v>
      </c>
      <c r="P1027" s="134">
        <f t="shared" si="187"/>
        <v>28530.483481994353</v>
      </c>
      <c r="Q1027" s="87">
        <v>0</v>
      </c>
      <c r="R1027" s="133">
        <f t="shared" si="188"/>
        <v>0.13400000000000001</v>
      </c>
      <c r="S1027" s="88">
        <f t="shared" si="189"/>
        <v>318.59039888227034</v>
      </c>
      <c r="T1027" s="132">
        <f t="shared" si="190"/>
        <v>0.183</v>
      </c>
      <c r="U1027" s="135">
        <f t="shared" si="191"/>
        <v>58.302042995455473</v>
      </c>
      <c r="V1027" s="88">
        <f t="shared" si="192"/>
        <v>19.618419669700835</v>
      </c>
      <c r="W1027" s="182">
        <f t="shared" si="193"/>
        <v>19.600000000000001</v>
      </c>
      <c r="X1027" s="133">
        <f>'INFO Luz del Sur'!N975</f>
        <v>1</v>
      </c>
      <c r="Y1027" s="135">
        <f t="shared" si="196"/>
        <v>19.600000000000001</v>
      </c>
    </row>
    <row r="1028" spans="1:25" x14ac:dyDescent="0.25">
      <c r="A1028" s="97">
        <f>'INFO Luz del Sur'!A976</f>
        <v>970</v>
      </c>
      <c r="B1028" s="98" t="s">
        <v>20</v>
      </c>
      <c r="C1028" s="131" t="str">
        <f>'INFO Luz del Sur'!K976</f>
        <v>Poste</v>
      </c>
      <c r="D1028" s="120" t="str">
        <f>'INFO Luz del Sur'!L976</f>
        <v>Madera</v>
      </c>
      <c r="E1028" s="131">
        <f>'INFO Luz del Sur'!J976</f>
        <v>16</v>
      </c>
      <c r="F1028" s="131" t="str">
        <f>'INFO Luz del Sur'!H976</f>
        <v>60 KV</v>
      </c>
      <c r="G1028" s="148" t="str">
        <f t="shared" si="194"/>
        <v>MT/AT</v>
      </c>
      <c r="H1028" s="120" t="str">
        <f>'INFO Luz del Sur'!D976</f>
        <v>Chilca</v>
      </c>
      <c r="I1028" s="120" t="str">
        <f>'INFO Luz del Sur'!C976</f>
        <v>Lima</v>
      </c>
      <c r="J1028" s="120" t="str">
        <f>'INFO Luz del Sur'!B976</f>
        <v>Lima</v>
      </c>
      <c r="K1028" s="120">
        <f>'INFO Luz del Sur'!E976</f>
        <v>0</v>
      </c>
      <c r="L1028" s="132" t="str">
        <f>'INFO Luz del Sur'!M976</f>
        <v>TA060SIR0D1C1240R+3</v>
      </c>
      <c r="M1028" s="120" t="str">
        <f>INDEX(RESUMEN!$D$17:$D$5475, MATCH(L1028,RESUMEN!$C$17:$C$5475,0))</f>
        <v>Torre de anclaje, retención intermedia y terminal (15°) Tipo R2+3</v>
      </c>
      <c r="N1028" s="95">
        <f>INDEX(RESUMEN!$G$17:$G$5475, MATCH(L1028,RESUMEN!$C$17:$C$5475,0))</f>
        <v>15480.457667929655</v>
      </c>
      <c r="O1028" s="133">
        <f t="shared" si="195"/>
        <v>0.84299999999999997</v>
      </c>
      <c r="P1028" s="134">
        <f t="shared" si="187"/>
        <v>28530.483481994353</v>
      </c>
      <c r="Q1028" s="87">
        <v>0</v>
      </c>
      <c r="R1028" s="133">
        <f t="shared" si="188"/>
        <v>0.13400000000000001</v>
      </c>
      <c r="S1028" s="88">
        <f t="shared" si="189"/>
        <v>318.59039888227034</v>
      </c>
      <c r="T1028" s="132">
        <f t="shared" si="190"/>
        <v>0.183</v>
      </c>
      <c r="U1028" s="135">
        <f t="shared" si="191"/>
        <v>58.302042995455473</v>
      </c>
      <c r="V1028" s="88">
        <f t="shared" si="192"/>
        <v>19.618419669700835</v>
      </c>
      <c r="W1028" s="182">
        <f t="shared" si="193"/>
        <v>19.600000000000001</v>
      </c>
      <c r="X1028" s="133">
        <f>'INFO Luz del Sur'!N976</f>
        <v>1</v>
      </c>
      <c r="Y1028" s="135">
        <f t="shared" si="196"/>
        <v>19.600000000000001</v>
      </c>
    </row>
    <row r="1029" spans="1:25" x14ac:dyDescent="0.25">
      <c r="A1029" s="97">
        <f>'INFO Luz del Sur'!A977</f>
        <v>971</v>
      </c>
      <c r="B1029" s="98" t="s">
        <v>20</v>
      </c>
      <c r="C1029" s="131" t="str">
        <f>'INFO Luz del Sur'!K977</f>
        <v>Poste</v>
      </c>
      <c r="D1029" s="120" t="str">
        <f>'INFO Luz del Sur'!L977</f>
        <v>Madera</v>
      </c>
      <c r="E1029" s="131">
        <f>'INFO Luz del Sur'!J977</f>
        <v>18</v>
      </c>
      <c r="F1029" s="131" t="str">
        <f>'INFO Luz del Sur'!H977</f>
        <v>60 KV</v>
      </c>
      <c r="G1029" s="148" t="str">
        <f t="shared" si="194"/>
        <v>MT/AT</v>
      </c>
      <c r="H1029" s="120" t="str">
        <f>'INFO Luz del Sur'!D977</f>
        <v>Chilca</v>
      </c>
      <c r="I1029" s="120" t="str">
        <f>'INFO Luz del Sur'!C977</f>
        <v>Lima</v>
      </c>
      <c r="J1029" s="120" t="str">
        <f>'INFO Luz del Sur'!B977</f>
        <v>Lima</v>
      </c>
      <c r="K1029" s="120">
        <f>'INFO Luz del Sur'!E977</f>
        <v>0</v>
      </c>
      <c r="L1029" s="132" t="str">
        <f>'INFO Luz del Sur'!M977</f>
        <v>TA060SIR0D1C1240R+3</v>
      </c>
      <c r="M1029" s="120" t="str">
        <f>INDEX(RESUMEN!$D$17:$D$5475, MATCH(L1029,RESUMEN!$C$17:$C$5475,0))</f>
        <v>Torre de anclaje, retención intermedia y terminal (15°) Tipo R2+3</v>
      </c>
      <c r="N1029" s="95">
        <f>INDEX(RESUMEN!$G$17:$G$5475, MATCH(L1029,RESUMEN!$C$17:$C$5475,0))</f>
        <v>15480.457667929655</v>
      </c>
      <c r="O1029" s="133">
        <f t="shared" si="195"/>
        <v>0.84299999999999997</v>
      </c>
      <c r="P1029" s="134">
        <f t="shared" si="187"/>
        <v>28530.483481994353</v>
      </c>
      <c r="Q1029" s="87">
        <v>0</v>
      </c>
      <c r="R1029" s="133">
        <f t="shared" si="188"/>
        <v>0.13400000000000001</v>
      </c>
      <c r="S1029" s="88">
        <f t="shared" si="189"/>
        <v>318.59039888227034</v>
      </c>
      <c r="T1029" s="132">
        <f t="shared" si="190"/>
        <v>0.183</v>
      </c>
      <c r="U1029" s="135">
        <f t="shared" si="191"/>
        <v>58.302042995455473</v>
      </c>
      <c r="V1029" s="88">
        <f t="shared" si="192"/>
        <v>19.618419669700835</v>
      </c>
      <c r="W1029" s="182">
        <f t="shared" si="193"/>
        <v>19.600000000000001</v>
      </c>
      <c r="X1029" s="133">
        <f>'INFO Luz del Sur'!N977</f>
        <v>1</v>
      </c>
      <c r="Y1029" s="135">
        <f t="shared" si="196"/>
        <v>19.600000000000001</v>
      </c>
    </row>
    <row r="1030" spans="1:25" x14ac:dyDescent="0.25">
      <c r="A1030" s="97">
        <f>'INFO Luz del Sur'!A978</f>
        <v>972</v>
      </c>
      <c r="B1030" s="98" t="s">
        <v>20</v>
      </c>
      <c r="C1030" s="131" t="str">
        <f>'INFO Luz del Sur'!K978</f>
        <v>Poste</v>
      </c>
      <c r="D1030" s="120" t="str">
        <f>'INFO Luz del Sur'!L978</f>
        <v>Madera</v>
      </c>
      <c r="E1030" s="131">
        <f>'INFO Luz del Sur'!J978</f>
        <v>18</v>
      </c>
      <c r="F1030" s="131" t="str">
        <f>'INFO Luz del Sur'!H978</f>
        <v>60 KV</v>
      </c>
      <c r="G1030" s="148" t="str">
        <f t="shared" si="194"/>
        <v>MT/AT</v>
      </c>
      <c r="H1030" s="120" t="str">
        <f>'INFO Luz del Sur'!D978</f>
        <v>Chilca</v>
      </c>
      <c r="I1030" s="120" t="str">
        <f>'INFO Luz del Sur'!C978</f>
        <v>Lima</v>
      </c>
      <c r="J1030" s="120" t="str">
        <f>'INFO Luz del Sur'!B978</f>
        <v>Lima</v>
      </c>
      <c r="K1030" s="120">
        <f>'INFO Luz del Sur'!E978</f>
        <v>0</v>
      </c>
      <c r="L1030" s="132" t="str">
        <f>'INFO Luz del Sur'!M978</f>
        <v>TA060SIR0D1C1240R+3</v>
      </c>
      <c r="M1030" s="120" t="str">
        <f>INDEX(RESUMEN!$D$17:$D$5475, MATCH(L1030,RESUMEN!$C$17:$C$5475,0))</f>
        <v>Torre de anclaje, retención intermedia y terminal (15°) Tipo R2+3</v>
      </c>
      <c r="N1030" s="95">
        <f>INDEX(RESUMEN!$G$17:$G$5475, MATCH(L1030,RESUMEN!$C$17:$C$5475,0))</f>
        <v>15480.457667929655</v>
      </c>
      <c r="O1030" s="133">
        <f t="shared" si="195"/>
        <v>0.84299999999999997</v>
      </c>
      <c r="P1030" s="134">
        <f t="shared" si="187"/>
        <v>28530.483481994353</v>
      </c>
      <c r="Q1030" s="87">
        <v>0</v>
      </c>
      <c r="R1030" s="133">
        <f t="shared" si="188"/>
        <v>0.13400000000000001</v>
      </c>
      <c r="S1030" s="88">
        <f t="shared" si="189"/>
        <v>318.59039888227034</v>
      </c>
      <c r="T1030" s="132">
        <f t="shared" si="190"/>
        <v>0.183</v>
      </c>
      <c r="U1030" s="135">
        <f t="shared" si="191"/>
        <v>58.302042995455473</v>
      </c>
      <c r="V1030" s="88">
        <f t="shared" si="192"/>
        <v>19.618419669700835</v>
      </c>
      <c r="W1030" s="182">
        <f t="shared" si="193"/>
        <v>19.600000000000001</v>
      </c>
      <c r="X1030" s="133">
        <f>'INFO Luz del Sur'!N978</f>
        <v>1</v>
      </c>
      <c r="Y1030" s="135">
        <f t="shared" si="196"/>
        <v>19.600000000000001</v>
      </c>
    </row>
    <row r="1031" spans="1:25" x14ac:dyDescent="0.25">
      <c r="A1031" s="97">
        <f>'INFO Luz del Sur'!A979</f>
        <v>973</v>
      </c>
      <c r="B1031" s="98" t="s">
        <v>20</v>
      </c>
      <c r="C1031" s="131" t="str">
        <f>'INFO Luz del Sur'!K979</f>
        <v>Poste</v>
      </c>
      <c r="D1031" s="120" t="str">
        <f>'INFO Luz del Sur'!L979</f>
        <v>Madera</v>
      </c>
      <c r="E1031" s="131">
        <f>'INFO Luz del Sur'!J979</f>
        <v>18</v>
      </c>
      <c r="F1031" s="131" t="str">
        <f>'INFO Luz del Sur'!H979</f>
        <v>60 KV</v>
      </c>
      <c r="G1031" s="148" t="str">
        <f t="shared" si="194"/>
        <v>MT/AT</v>
      </c>
      <c r="H1031" s="120" t="str">
        <f>'INFO Luz del Sur'!D979</f>
        <v>Chilca</v>
      </c>
      <c r="I1031" s="120" t="str">
        <f>'INFO Luz del Sur'!C979</f>
        <v>Lima</v>
      </c>
      <c r="J1031" s="120" t="str">
        <f>'INFO Luz del Sur'!B979</f>
        <v>Lima</v>
      </c>
      <c r="K1031" s="120">
        <f>'INFO Luz del Sur'!E979</f>
        <v>0</v>
      </c>
      <c r="L1031" s="132" t="str">
        <f>'INFO Luz del Sur'!M979</f>
        <v>TA060SIR0D1C1240R+3</v>
      </c>
      <c r="M1031" s="120" t="str">
        <f>INDEX(RESUMEN!$D$17:$D$5475, MATCH(L1031,RESUMEN!$C$17:$C$5475,0))</f>
        <v>Torre de anclaje, retención intermedia y terminal (15°) Tipo R2+3</v>
      </c>
      <c r="N1031" s="95">
        <f>INDEX(RESUMEN!$G$17:$G$5475, MATCH(L1031,RESUMEN!$C$17:$C$5475,0))</f>
        <v>15480.457667929655</v>
      </c>
      <c r="O1031" s="133">
        <f t="shared" si="195"/>
        <v>0.84299999999999997</v>
      </c>
      <c r="P1031" s="134">
        <f t="shared" si="187"/>
        <v>28530.483481994353</v>
      </c>
      <c r="Q1031" s="87">
        <v>0</v>
      </c>
      <c r="R1031" s="133">
        <f t="shared" si="188"/>
        <v>0.13400000000000001</v>
      </c>
      <c r="S1031" s="88">
        <f t="shared" si="189"/>
        <v>318.59039888227034</v>
      </c>
      <c r="T1031" s="132">
        <f t="shared" si="190"/>
        <v>0.183</v>
      </c>
      <c r="U1031" s="135">
        <f t="shared" si="191"/>
        <v>58.302042995455473</v>
      </c>
      <c r="V1031" s="88">
        <f t="shared" si="192"/>
        <v>19.618419669700835</v>
      </c>
      <c r="W1031" s="182">
        <f t="shared" si="193"/>
        <v>19.600000000000001</v>
      </c>
      <c r="X1031" s="133">
        <f>'INFO Luz del Sur'!N979</f>
        <v>1</v>
      </c>
      <c r="Y1031" s="135">
        <f t="shared" si="196"/>
        <v>19.600000000000001</v>
      </c>
    </row>
    <row r="1032" spans="1:25" x14ac:dyDescent="0.25">
      <c r="A1032" s="97">
        <f>'INFO Luz del Sur'!A980</f>
        <v>974</v>
      </c>
      <c r="B1032" s="98" t="s">
        <v>20</v>
      </c>
      <c r="C1032" s="131" t="str">
        <f>'INFO Luz del Sur'!K980</f>
        <v>Poste</v>
      </c>
      <c r="D1032" s="120" t="str">
        <f>'INFO Luz del Sur'!L980</f>
        <v>Madera</v>
      </c>
      <c r="E1032" s="131">
        <f>'INFO Luz del Sur'!J980</f>
        <v>18</v>
      </c>
      <c r="F1032" s="131" t="str">
        <f>'INFO Luz del Sur'!H980</f>
        <v>60 KV</v>
      </c>
      <c r="G1032" s="148" t="str">
        <f t="shared" si="194"/>
        <v>MT/AT</v>
      </c>
      <c r="H1032" s="120" t="str">
        <f>'INFO Luz del Sur'!D980</f>
        <v>Chilca</v>
      </c>
      <c r="I1032" s="120" t="str">
        <f>'INFO Luz del Sur'!C980</f>
        <v>Lima</v>
      </c>
      <c r="J1032" s="120" t="str">
        <f>'INFO Luz del Sur'!B980</f>
        <v>Lima</v>
      </c>
      <c r="K1032" s="120">
        <f>'INFO Luz del Sur'!E980</f>
        <v>0</v>
      </c>
      <c r="L1032" s="132" t="str">
        <f>'INFO Luz del Sur'!M980</f>
        <v>TA060SIR0D1C1240R+3</v>
      </c>
      <c r="M1032" s="120" t="str">
        <f>INDEX(RESUMEN!$D$17:$D$5475, MATCH(L1032,RESUMEN!$C$17:$C$5475,0))</f>
        <v>Torre de anclaje, retención intermedia y terminal (15°) Tipo R2+3</v>
      </c>
      <c r="N1032" s="95">
        <f>INDEX(RESUMEN!$G$17:$G$5475, MATCH(L1032,RESUMEN!$C$17:$C$5475,0))</f>
        <v>15480.457667929655</v>
      </c>
      <c r="O1032" s="133">
        <f t="shared" si="195"/>
        <v>0.84299999999999997</v>
      </c>
      <c r="P1032" s="134">
        <f t="shared" si="187"/>
        <v>28530.483481994353</v>
      </c>
      <c r="Q1032" s="87">
        <v>0</v>
      </c>
      <c r="R1032" s="133">
        <f t="shared" si="188"/>
        <v>0.13400000000000001</v>
      </c>
      <c r="S1032" s="88">
        <f t="shared" si="189"/>
        <v>318.59039888227034</v>
      </c>
      <c r="T1032" s="132">
        <f t="shared" si="190"/>
        <v>0.183</v>
      </c>
      <c r="U1032" s="135">
        <f t="shared" si="191"/>
        <v>58.302042995455473</v>
      </c>
      <c r="V1032" s="88">
        <f t="shared" si="192"/>
        <v>19.618419669700835</v>
      </c>
      <c r="W1032" s="182">
        <f t="shared" si="193"/>
        <v>19.600000000000001</v>
      </c>
      <c r="X1032" s="133">
        <f>'INFO Luz del Sur'!N980</f>
        <v>1</v>
      </c>
      <c r="Y1032" s="135">
        <f t="shared" si="196"/>
        <v>19.600000000000001</v>
      </c>
    </row>
    <row r="1033" spans="1:25" x14ac:dyDescent="0.25">
      <c r="A1033" s="97">
        <f>'INFO Luz del Sur'!A981</f>
        <v>975</v>
      </c>
      <c r="B1033" s="98" t="s">
        <v>20</v>
      </c>
      <c r="C1033" s="131" t="str">
        <f>'INFO Luz del Sur'!K981</f>
        <v>Poste</v>
      </c>
      <c r="D1033" s="120" t="str">
        <f>'INFO Luz del Sur'!L981</f>
        <v>Madera</v>
      </c>
      <c r="E1033" s="131">
        <f>'INFO Luz del Sur'!J981</f>
        <v>18</v>
      </c>
      <c r="F1033" s="131" t="str">
        <f>'INFO Luz del Sur'!H981</f>
        <v>60 KV</v>
      </c>
      <c r="G1033" s="148" t="str">
        <f t="shared" si="194"/>
        <v>MT/AT</v>
      </c>
      <c r="H1033" s="120" t="str">
        <f>'INFO Luz del Sur'!D981</f>
        <v>Chilca</v>
      </c>
      <c r="I1033" s="120" t="str">
        <f>'INFO Luz del Sur'!C981</f>
        <v>Lima</v>
      </c>
      <c r="J1033" s="120" t="str">
        <f>'INFO Luz del Sur'!B981</f>
        <v>Lima</v>
      </c>
      <c r="K1033" s="120">
        <f>'INFO Luz del Sur'!E981</f>
        <v>0</v>
      </c>
      <c r="L1033" s="132" t="str">
        <f>'INFO Luz del Sur'!M981</f>
        <v>TA060SIR0D1C1240R+3</v>
      </c>
      <c r="M1033" s="120" t="str">
        <f>INDEX(RESUMEN!$D$17:$D$5475, MATCH(L1033,RESUMEN!$C$17:$C$5475,0))</f>
        <v>Torre de anclaje, retención intermedia y terminal (15°) Tipo R2+3</v>
      </c>
      <c r="N1033" s="95">
        <f>INDEX(RESUMEN!$G$17:$G$5475, MATCH(L1033,RESUMEN!$C$17:$C$5475,0))</f>
        <v>15480.457667929655</v>
      </c>
      <c r="O1033" s="133">
        <f t="shared" si="195"/>
        <v>0.84299999999999997</v>
      </c>
      <c r="P1033" s="134">
        <f t="shared" si="187"/>
        <v>28530.483481994353</v>
      </c>
      <c r="Q1033" s="87">
        <v>0</v>
      </c>
      <c r="R1033" s="133">
        <f t="shared" si="188"/>
        <v>0.13400000000000001</v>
      </c>
      <c r="S1033" s="88">
        <f t="shared" si="189"/>
        <v>318.59039888227034</v>
      </c>
      <c r="T1033" s="132">
        <f t="shared" si="190"/>
        <v>0.183</v>
      </c>
      <c r="U1033" s="135">
        <f t="shared" si="191"/>
        <v>58.302042995455473</v>
      </c>
      <c r="V1033" s="88">
        <f t="shared" si="192"/>
        <v>19.618419669700835</v>
      </c>
      <c r="W1033" s="182">
        <f t="shared" si="193"/>
        <v>19.600000000000001</v>
      </c>
      <c r="X1033" s="133">
        <f>'INFO Luz del Sur'!N981</f>
        <v>1</v>
      </c>
      <c r="Y1033" s="135">
        <f t="shared" si="196"/>
        <v>19.600000000000001</v>
      </c>
    </row>
    <row r="1034" spans="1:25" x14ac:dyDescent="0.25">
      <c r="A1034" s="97">
        <f>'INFO Luz del Sur'!A982</f>
        <v>976</v>
      </c>
      <c r="B1034" s="98" t="s">
        <v>20</v>
      </c>
      <c r="C1034" s="131" t="str">
        <f>'INFO Luz del Sur'!K982</f>
        <v>Poste</v>
      </c>
      <c r="D1034" s="120" t="str">
        <f>'INFO Luz del Sur'!L982</f>
        <v>Madera</v>
      </c>
      <c r="E1034" s="131">
        <f>'INFO Luz del Sur'!J982</f>
        <v>18</v>
      </c>
      <c r="F1034" s="131" t="str">
        <f>'INFO Luz del Sur'!H982</f>
        <v>60 KV</v>
      </c>
      <c r="G1034" s="148" t="str">
        <f t="shared" si="194"/>
        <v>MT/AT</v>
      </c>
      <c r="H1034" s="120" t="str">
        <f>'INFO Luz del Sur'!D982</f>
        <v>Chilca</v>
      </c>
      <c r="I1034" s="120" t="str">
        <f>'INFO Luz del Sur'!C982</f>
        <v>Lima</v>
      </c>
      <c r="J1034" s="120" t="str">
        <f>'INFO Luz del Sur'!B982</f>
        <v>Lima</v>
      </c>
      <c r="K1034" s="120">
        <f>'INFO Luz del Sur'!E982</f>
        <v>0</v>
      </c>
      <c r="L1034" s="132" t="str">
        <f>'INFO Luz del Sur'!M982</f>
        <v>TA060SIR0D1C1240R+3</v>
      </c>
      <c r="M1034" s="120" t="str">
        <f>INDEX(RESUMEN!$D$17:$D$5475, MATCH(L1034,RESUMEN!$C$17:$C$5475,0))</f>
        <v>Torre de anclaje, retención intermedia y terminal (15°) Tipo R2+3</v>
      </c>
      <c r="N1034" s="95">
        <f>INDEX(RESUMEN!$G$17:$G$5475, MATCH(L1034,RESUMEN!$C$17:$C$5475,0))</f>
        <v>15480.457667929655</v>
      </c>
      <c r="O1034" s="133">
        <f t="shared" si="195"/>
        <v>0.84299999999999997</v>
      </c>
      <c r="P1034" s="134">
        <f t="shared" ref="P1034:P1097" si="197">N1034*(O1034+1)</f>
        <v>28530.483481994353</v>
      </c>
      <c r="Q1034" s="87">
        <v>0</v>
      </c>
      <c r="R1034" s="133">
        <f t="shared" si="188"/>
        <v>0.13400000000000001</v>
      </c>
      <c r="S1034" s="88">
        <f t="shared" si="189"/>
        <v>318.59039888227034</v>
      </c>
      <c r="T1034" s="132">
        <f t="shared" si="190"/>
        <v>0.183</v>
      </c>
      <c r="U1034" s="135">
        <f t="shared" si="191"/>
        <v>58.302042995455473</v>
      </c>
      <c r="V1034" s="88">
        <f t="shared" si="192"/>
        <v>19.618419669700835</v>
      </c>
      <c r="W1034" s="182">
        <f t="shared" si="193"/>
        <v>19.600000000000001</v>
      </c>
      <c r="X1034" s="133">
        <f>'INFO Luz del Sur'!N982</f>
        <v>1</v>
      </c>
      <c r="Y1034" s="135">
        <f t="shared" si="196"/>
        <v>19.600000000000001</v>
      </c>
    </row>
    <row r="1035" spans="1:25" x14ac:dyDescent="0.25">
      <c r="A1035" s="97">
        <f>'INFO Luz del Sur'!A983</f>
        <v>977</v>
      </c>
      <c r="B1035" s="98" t="s">
        <v>8151</v>
      </c>
      <c r="C1035" s="131" t="str">
        <f>'INFO Luz del Sur'!K983</f>
        <v>Poste</v>
      </c>
      <c r="D1035" s="120" t="str">
        <f>'INFO Luz del Sur'!L983</f>
        <v>Concreto</v>
      </c>
      <c r="E1035" s="131">
        <f>'INFO Luz del Sur'!J983</f>
        <v>15</v>
      </c>
      <c r="F1035" s="131" t="str">
        <f>'INFO Luz del Sur'!H983</f>
        <v>22.9 KV</v>
      </c>
      <c r="G1035" s="148" t="str">
        <f t="shared" si="194"/>
        <v>MT/AT</v>
      </c>
      <c r="H1035" s="120" t="str">
        <f>'INFO Luz del Sur'!D983</f>
        <v>Chilca</v>
      </c>
      <c r="I1035" s="120" t="str">
        <f>'INFO Luz del Sur'!C983</f>
        <v>Lima</v>
      </c>
      <c r="J1035" s="120" t="str">
        <f>'INFO Luz del Sur'!B983</f>
        <v>Lima</v>
      </c>
      <c r="K1035" s="120">
        <f>'INFO Luz del Sur'!E983</f>
        <v>0</v>
      </c>
      <c r="L1035" s="132" t="str">
        <f>'INFO Luz del Sur'!M983</f>
        <v>PPC24</v>
      </c>
      <c r="M1035" s="120" t="str">
        <f>INDEX(RESUMEN!$D$17:$D$5475, MATCH(L1035,RESUMEN!$C$17:$C$5475,0))</f>
        <v>POSTE DE CONCRETO ARMADO DE 15/400/150/375</v>
      </c>
      <c r="N1035" s="95">
        <f>INDEX(RESUMEN!$G$17:$G$5475, MATCH(L1035,RESUMEN!$C$17:$C$5475,0))</f>
        <v>476.76</v>
      </c>
      <c r="O1035" s="133">
        <f t="shared" si="195"/>
        <v>0.84299999999999997</v>
      </c>
      <c r="P1035" s="134">
        <f t="shared" si="197"/>
        <v>878.66867999999999</v>
      </c>
      <c r="Q1035" s="87">
        <v>0</v>
      </c>
      <c r="R1035" s="133">
        <f t="shared" ref="R1035:R1098" si="198">IF(G1035="BT", ($R$2), ($R$3))</f>
        <v>0.13400000000000001</v>
      </c>
      <c r="S1035" s="88">
        <f t="shared" ref="S1035:S1098" si="199">(P1035*R1035)/12</f>
        <v>9.8118002600000001</v>
      </c>
      <c r="T1035" s="132">
        <f t="shared" ref="T1035:T1098" si="200">IF(G1035="BT", ($T$2), ($T$3))</f>
        <v>0.183</v>
      </c>
      <c r="U1035" s="135">
        <f t="shared" ref="U1035:U1098" si="201">S1035*T1035</f>
        <v>1.7955594475800001</v>
      </c>
      <c r="V1035" s="88">
        <f t="shared" ref="V1035:V1098" si="202">(U1035*(1/3)*(1+$X$2))+Q1035</f>
        <v>0.60419904645994038</v>
      </c>
      <c r="W1035" s="182">
        <f t="shared" ref="W1035:W1098" si="203">ROUND(V1035,1)</f>
        <v>0.6</v>
      </c>
      <c r="X1035" s="133">
        <f>'INFO Luz del Sur'!N983</f>
        <v>1</v>
      </c>
      <c r="Y1035" s="135">
        <f t="shared" si="196"/>
        <v>0.6</v>
      </c>
    </row>
    <row r="1036" spans="1:25" x14ac:dyDescent="0.25">
      <c r="A1036" s="97">
        <f>'INFO Luz del Sur'!A984</f>
        <v>978</v>
      </c>
      <c r="B1036" s="98" t="s">
        <v>8151</v>
      </c>
      <c r="C1036" s="131" t="str">
        <f>'INFO Luz del Sur'!K984</f>
        <v>Poste</v>
      </c>
      <c r="D1036" s="120" t="str">
        <f>'INFO Luz del Sur'!L984</f>
        <v>Concreto</v>
      </c>
      <c r="E1036" s="131">
        <f>'INFO Luz del Sur'!J984</f>
        <v>12</v>
      </c>
      <c r="F1036" s="131" t="str">
        <f>'INFO Luz del Sur'!H984</f>
        <v>22.9 KV</v>
      </c>
      <c r="G1036" s="148" t="str">
        <f t="shared" si="194"/>
        <v>MT/AT</v>
      </c>
      <c r="H1036" s="120" t="str">
        <f>'INFO Luz del Sur'!D984</f>
        <v>Chilca</v>
      </c>
      <c r="I1036" s="120" t="str">
        <f>'INFO Luz del Sur'!C984</f>
        <v>Lima</v>
      </c>
      <c r="J1036" s="120" t="str">
        <f>'INFO Luz del Sur'!B984</f>
        <v>Lima</v>
      </c>
      <c r="K1036" s="120">
        <f>'INFO Luz del Sur'!E984</f>
        <v>0</v>
      </c>
      <c r="L1036" s="132" t="str">
        <f>'INFO Luz del Sur'!M984</f>
        <v>PPC15</v>
      </c>
      <c r="M1036" s="120" t="str">
        <f>INDEX(RESUMEN!$D$17:$D$5475, MATCH(L1036,RESUMEN!$C$17:$C$5475,0))</f>
        <v>POSTE DE CONCRETO ARMADO DE 12/200/120/300</v>
      </c>
      <c r="N1036" s="95">
        <f>INDEX(RESUMEN!$G$17:$G$5475, MATCH(L1036,RESUMEN!$C$17:$C$5475,0))</f>
        <v>230.4</v>
      </c>
      <c r="O1036" s="133">
        <f t="shared" si="195"/>
        <v>0.84299999999999997</v>
      </c>
      <c r="P1036" s="134">
        <f t="shared" si="197"/>
        <v>424.62720000000002</v>
      </c>
      <c r="Q1036" s="87">
        <v>0</v>
      </c>
      <c r="R1036" s="133">
        <f t="shared" si="198"/>
        <v>0.13400000000000001</v>
      </c>
      <c r="S1036" s="88">
        <f t="shared" si="199"/>
        <v>4.7416704000000003</v>
      </c>
      <c r="T1036" s="132">
        <f t="shared" si="200"/>
        <v>0.183</v>
      </c>
      <c r="U1036" s="135">
        <f t="shared" si="201"/>
        <v>0.86772568319999999</v>
      </c>
      <c r="V1036" s="88">
        <f t="shared" si="202"/>
        <v>0.29198645084396813</v>
      </c>
      <c r="W1036" s="182">
        <f t="shared" si="203"/>
        <v>0.3</v>
      </c>
      <c r="X1036" s="133">
        <f>'INFO Luz del Sur'!N984</f>
        <v>1</v>
      </c>
      <c r="Y1036" s="135">
        <f t="shared" si="196"/>
        <v>0.3</v>
      </c>
    </row>
    <row r="1037" spans="1:25" x14ac:dyDescent="0.25">
      <c r="A1037" s="97">
        <f>'INFO Luz del Sur'!A985</f>
        <v>979</v>
      </c>
      <c r="B1037" s="98" t="s">
        <v>8151</v>
      </c>
      <c r="C1037" s="131" t="str">
        <f>'INFO Luz del Sur'!K985</f>
        <v>Poste</v>
      </c>
      <c r="D1037" s="120" t="str">
        <f>'INFO Luz del Sur'!L985</f>
        <v>Concreto</v>
      </c>
      <c r="E1037" s="131">
        <f>'INFO Luz del Sur'!J985</f>
        <v>12</v>
      </c>
      <c r="F1037" s="131" t="str">
        <f>'INFO Luz del Sur'!H985</f>
        <v>22.9 KV</v>
      </c>
      <c r="G1037" s="148" t="str">
        <f t="shared" si="194"/>
        <v>MT/AT</v>
      </c>
      <c r="H1037" s="120" t="str">
        <f>'INFO Luz del Sur'!D985</f>
        <v>Chilca</v>
      </c>
      <c r="I1037" s="120" t="str">
        <f>'INFO Luz del Sur'!C985</f>
        <v>Lima</v>
      </c>
      <c r="J1037" s="120" t="str">
        <f>'INFO Luz del Sur'!B985</f>
        <v>Lima</v>
      </c>
      <c r="K1037" s="120">
        <f>'INFO Luz del Sur'!E985</f>
        <v>0</v>
      </c>
      <c r="L1037" s="132" t="str">
        <f>'INFO Luz del Sur'!M985</f>
        <v>PPC15</v>
      </c>
      <c r="M1037" s="120" t="str">
        <f>INDEX(RESUMEN!$D$17:$D$5475, MATCH(L1037,RESUMEN!$C$17:$C$5475,0))</f>
        <v>POSTE DE CONCRETO ARMADO DE 12/200/120/300</v>
      </c>
      <c r="N1037" s="95">
        <f>INDEX(RESUMEN!$G$17:$G$5475, MATCH(L1037,RESUMEN!$C$17:$C$5475,0))</f>
        <v>230.4</v>
      </c>
      <c r="O1037" s="133">
        <f t="shared" si="195"/>
        <v>0.84299999999999997</v>
      </c>
      <c r="P1037" s="134">
        <f t="shared" si="197"/>
        <v>424.62720000000002</v>
      </c>
      <c r="Q1037" s="87">
        <v>0</v>
      </c>
      <c r="R1037" s="133">
        <f t="shared" si="198"/>
        <v>0.13400000000000001</v>
      </c>
      <c r="S1037" s="88">
        <f t="shared" si="199"/>
        <v>4.7416704000000003</v>
      </c>
      <c r="T1037" s="132">
        <f t="shared" si="200"/>
        <v>0.183</v>
      </c>
      <c r="U1037" s="135">
        <f t="shared" si="201"/>
        <v>0.86772568319999999</v>
      </c>
      <c r="V1037" s="88">
        <f t="shared" si="202"/>
        <v>0.29198645084396813</v>
      </c>
      <c r="W1037" s="182">
        <f t="shared" si="203"/>
        <v>0.3</v>
      </c>
      <c r="X1037" s="133">
        <f>'INFO Luz del Sur'!N985</f>
        <v>1</v>
      </c>
      <c r="Y1037" s="135">
        <f t="shared" si="196"/>
        <v>0.3</v>
      </c>
    </row>
    <row r="1038" spans="1:25" x14ac:dyDescent="0.25">
      <c r="A1038" s="97">
        <f>'INFO Luz del Sur'!A986</f>
        <v>980</v>
      </c>
      <c r="B1038" s="98" t="s">
        <v>8151</v>
      </c>
      <c r="C1038" s="131" t="str">
        <f>'INFO Luz del Sur'!K986</f>
        <v>Poste</v>
      </c>
      <c r="D1038" s="120" t="str">
        <f>'INFO Luz del Sur'!L986</f>
        <v>Concreto</v>
      </c>
      <c r="E1038" s="131">
        <f>'INFO Luz del Sur'!J986</f>
        <v>12</v>
      </c>
      <c r="F1038" s="131" t="str">
        <f>'INFO Luz del Sur'!H986</f>
        <v>22.9 KV</v>
      </c>
      <c r="G1038" s="148" t="str">
        <f t="shared" si="194"/>
        <v>MT/AT</v>
      </c>
      <c r="H1038" s="120" t="str">
        <f>'INFO Luz del Sur'!D986</f>
        <v>Chilca</v>
      </c>
      <c r="I1038" s="120" t="str">
        <f>'INFO Luz del Sur'!C986</f>
        <v>Lima</v>
      </c>
      <c r="J1038" s="120" t="str">
        <f>'INFO Luz del Sur'!B986</f>
        <v>Lima</v>
      </c>
      <c r="K1038" s="120">
        <f>'INFO Luz del Sur'!E986</f>
        <v>0</v>
      </c>
      <c r="L1038" s="132" t="str">
        <f>'INFO Luz del Sur'!M986</f>
        <v>PPC15</v>
      </c>
      <c r="M1038" s="120" t="str">
        <f>INDEX(RESUMEN!$D$17:$D$5475, MATCH(L1038,RESUMEN!$C$17:$C$5475,0))</f>
        <v>POSTE DE CONCRETO ARMADO DE 12/200/120/300</v>
      </c>
      <c r="N1038" s="95">
        <f>INDEX(RESUMEN!$G$17:$G$5475, MATCH(L1038,RESUMEN!$C$17:$C$5475,0))</f>
        <v>230.4</v>
      </c>
      <c r="O1038" s="133">
        <f t="shared" si="195"/>
        <v>0.84299999999999997</v>
      </c>
      <c r="P1038" s="134">
        <f t="shared" si="197"/>
        <v>424.62720000000002</v>
      </c>
      <c r="Q1038" s="87">
        <v>0</v>
      </c>
      <c r="R1038" s="133">
        <f t="shared" si="198"/>
        <v>0.13400000000000001</v>
      </c>
      <c r="S1038" s="88">
        <f t="shared" si="199"/>
        <v>4.7416704000000003</v>
      </c>
      <c r="T1038" s="132">
        <f t="shared" si="200"/>
        <v>0.183</v>
      </c>
      <c r="U1038" s="135">
        <f t="shared" si="201"/>
        <v>0.86772568319999999</v>
      </c>
      <c r="V1038" s="88">
        <f t="shared" si="202"/>
        <v>0.29198645084396813</v>
      </c>
      <c r="W1038" s="182">
        <f t="shared" si="203"/>
        <v>0.3</v>
      </c>
      <c r="X1038" s="133">
        <f>'INFO Luz del Sur'!N986</f>
        <v>1</v>
      </c>
      <c r="Y1038" s="135">
        <f t="shared" si="196"/>
        <v>0.3</v>
      </c>
    </row>
    <row r="1039" spans="1:25" x14ac:dyDescent="0.25">
      <c r="A1039" s="97">
        <f>'INFO Luz del Sur'!A987</f>
        <v>981</v>
      </c>
      <c r="B1039" s="98" t="s">
        <v>8151</v>
      </c>
      <c r="C1039" s="131" t="str">
        <f>'INFO Luz del Sur'!K987</f>
        <v>Poste</v>
      </c>
      <c r="D1039" s="120" t="str">
        <f>'INFO Luz del Sur'!L987</f>
        <v>Concreto</v>
      </c>
      <c r="E1039" s="131">
        <f>'INFO Luz del Sur'!J987</f>
        <v>15</v>
      </c>
      <c r="F1039" s="131" t="str">
        <f>'INFO Luz del Sur'!H987</f>
        <v>22.9 KV</v>
      </c>
      <c r="G1039" s="148" t="str">
        <f t="shared" si="194"/>
        <v>MT/AT</v>
      </c>
      <c r="H1039" s="120" t="str">
        <f>'INFO Luz del Sur'!D987</f>
        <v>Chilca</v>
      </c>
      <c r="I1039" s="120" t="str">
        <f>'INFO Luz del Sur'!C987</f>
        <v>Lima</v>
      </c>
      <c r="J1039" s="120" t="str">
        <f>'INFO Luz del Sur'!B987</f>
        <v>Lima</v>
      </c>
      <c r="K1039" s="120">
        <f>'INFO Luz del Sur'!E987</f>
        <v>0</v>
      </c>
      <c r="L1039" s="132" t="str">
        <f>'INFO Luz del Sur'!M987</f>
        <v>PPC24</v>
      </c>
      <c r="M1039" s="120" t="str">
        <f>INDEX(RESUMEN!$D$17:$D$5475, MATCH(L1039,RESUMEN!$C$17:$C$5475,0))</f>
        <v>POSTE DE CONCRETO ARMADO DE 15/400/150/375</v>
      </c>
      <c r="N1039" s="95">
        <f>INDEX(RESUMEN!$G$17:$G$5475, MATCH(L1039,RESUMEN!$C$17:$C$5475,0))</f>
        <v>476.76</v>
      </c>
      <c r="O1039" s="133">
        <f t="shared" si="195"/>
        <v>0.84299999999999997</v>
      </c>
      <c r="P1039" s="134">
        <f t="shared" si="197"/>
        <v>878.66867999999999</v>
      </c>
      <c r="Q1039" s="87">
        <v>0</v>
      </c>
      <c r="R1039" s="133">
        <f t="shared" si="198"/>
        <v>0.13400000000000001</v>
      </c>
      <c r="S1039" s="88">
        <f t="shared" si="199"/>
        <v>9.8118002600000001</v>
      </c>
      <c r="T1039" s="132">
        <f t="shared" si="200"/>
        <v>0.183</v>
      </c>
      <c r="U1039" s="135">
        <f t="shared" si="201"/>
        <v>1.7955594475800001</v>
      </c>
      <c r="V1039" s="88">
        <f t="shared" si="202"/>
        <v>0.60419904645994038</v>
      </c>
      <c r="W1039" s="182">
        <f t="shared" si="203"/>
        <v>0.6</v>
      </c>
      <c r="X1039" s="133">
        <f>'INFO Luz del Sur'!N987</f>
        <v>1</v>
      </c>
      <c r="Y1039" s="135">
        <f t="shared" si="196"/>
        <v>0.6</v>
      </c>
    </row>
    <row r="1040" spans="1:25" x14ac:dyDescent="0.25">
      <c r="A1040" s="97">
        <f>'INFO Luz del Sur'!A988</f>
        <v>982</v>
      </c>
      <c r="B1040" s="98" t="s">
        <v>8151</v>
      </c>
      <c r="C1040" s="131" t="str">
        <f>'INFO Luz del Sur'!K988</f>
        <v>Poste</v>
      </c>
      <c r="D1040" s="120" t="str">
        <f>'INFO Luz del Sur'!L988</f>
        <v>Concreto</v>
      </c>
      <c r="E1040" s="131">
        <f>'INFO Luz del Sur'!J988</f>
        <v>15</v>
      </c>
      <c r="F1040" s="131" t="str">
        <f>'INFO Luz del Sur'!H988</f>
        <v>22.9 KV</v>
      </c>
      <c r="G1040" s="148" t="str">
        <f t="shared" si="194"/>
        <v>MT/AT</v>
      </c>
      <c r="H1040" s="120" t="str">
        <f>'INFO Luz del Sur'!D988</f>
        <v>Chilca</v>
      </c>
      <c r="I1040" s="120" t="str">
        <f>'INFO Luz del Sur'!C988</f>
        <v>Lima</v>
      </c>
      <c r="J1040" s="120" t="str">
        <f>'INFO Luz del Sur'!B988</f>
        <v>Lima</v>
      </c>
      <c r="K1040" s="120">
        <f>'INFO Luz del Sur'!E988</f>
        <v>0</v>
      </c>
      <c r="L1040" s="132" t="str">
        <f>'INFO Luz del Sur'!M988</f>
        <v>PPC24</v>
      </c>
      <c r="M1040" s="120" t="str">
        <f>INDEX(RESUMEN!$D$17:$D$5475, MATCH(L1040,RESUMEN!$C$17:$C$5475,0))</f>
        <v>POSTE DE CONCRETO ARMADO DE 15/400/150/375</v>
      </c>
      <c r="N1040" s="95">
        <f>INDEX(RESUMEN!$G$17:$G$5475, MATCH(L1040,RESUMEN!$C$17:$C$5475,0))</f>
        <v>476.76</v>
      </c>
      <c r="O1040" s="133">
        <f t="shared" si="195"/>
        <v>0.84299999999999997</v>
      </c>
      <c r="P1040" s="134">
        <f t="shared" si="197"/>
        <v>878.66867999999999</v>
      </c>
      <c r="Q1040" s="87">
        <v>0</v>
      </c>
      <c r="R1040" s="133">
        <f t="shared" si="198"/>
        <v>0.13400000000000001</v>
      </c>
      <c r="S1040" s="88">
        <f t="shared" si="199"/>
        <v>9.8118002600000001</v>
      </c>
      <c r="T1040" s="132">
        <f t="shared" si="200"/>
        <v>0.183</v>
      </c>
      <c r="U1040" s="135">
        <f t="shared" si="201"/>
        <v>1.7955594475800001</v>
      </c>
      <c r="V1040" s="88">
        <f t="shared" si="202"/>
        <v>0.60419904645994038</v>
      </c>
      <c r="W1040" s="182">
        <f t="shared" si="203"/>
        <v>0.6</v>
      </c>
      <c r="X1040" s="133">
        <f>'INFO Luz del Sur'!N988</f>
        <v>1</v>
      </c>
      <c r="Y1040" s="135">
        <f t="shared" si="196"/>
        <v>0.6</v>
      </c>
    </row>
    <row r="1041" spans="1:25" x14ac:dyDescent="0.25">
      <c r="A1041" s="97">
        <f>'INFO Luz del Sur'!A989</f>
        <v>983</v>
      </c>
      <c r="B1041" s="98" t="s">
        <v>8151</v>
      </c>
      <c r="C1041" s="131" t="str">
        <f>'INFO Luz del Sur'!K989</f>
        <v>Poste</v>
      </c>
      <c r="D1041" s="120" t="str">
        <f>'INFO Luz del Sur'!L989</f>
        <v>Concreto</v>
      </c>
      <c r="E1041" s="131">
        <f>'INFO Luz del Sur'!J989</f>
        <v>15</v>
      </c>
      <c r="F1041" s="131" t="str">
        <f>'INFO Luz del Sur'!H989</f>
        <v>22.9 KV</v>
      </c>
      <c r="G1041" s="148" t="str">
        <f t="shared" si="194"/>
        <v>MT/AT</v>
      </c>
      <c r="H1041" s="120" t="str">
        <f>'INFO Luz del Sur'!D989</f>
        <v>Chilca</v>
      </c>
      <c r="I1041" s="120" t="str">
        <f>'INFO Luz del Sur'!C989</f>
        <v>Lima</v>
      </c>
      <c r="J1041" s="120" t="str">
        <f>'INFO Luz del Sur'!B989</f>
        <v>Lima</v>
      </c>
      <c r="K1041" s="120">
        <f>'INFO Luz del Sur'!E989</f>
        <v>0</v>
      </c>
      <c r="L1041" s="132" t="str">
        <f>'INFO Luz del Sur'!M989</f>
        <v>PPC24</v>
      </c>
      <c r="M1041" s="120" t="str">
        <f>INDEX(RESUMEN!$D$17:$D$5475, MATCH(L1041,RESUMEN!$C$17:$C$5475,0))</f>
        <v>POSTE DE CONCRETO ARMADO DE 15/400/150/375</v>
      </c>
      <c r="N1041" s="95">
        <f>INDEX(RESUMEN!$G$17:$G$5475, MATCH(L1041,RESUMEN!$C$17:$C$5475,0))</f>
        <v>476.76</v>
      </c>
      <c r="O1041" s="133">
        <f t="shared" si="195"/>
        <v>0.84299999999999997</v>
      </c>
      <c r="P1041" s="134">
        <f t="shared" si="197"/>
        <v>878.66867999999999</v>
      </c>
      <c r="Q1041" s="87">
        <v>0</v>
      </c>
      <c r="R1041" s="133">
        <f t="shared" si="198"/>
        <v>0.13400000000000001</v>
      </c>
      <c r="S1041" s="88">
        <f t="shared" si="199"/>
        <v>9.8118002600000001</v>
      </c>
      <c r="T1041" s="132">
        <f t="shared" si="200"/>
        <v>0.183</v>
      </c>
      <c r="U1041" s="135">
        <f t="shared" si="201"/>
        <v>1.7955594475800001</v>
      </c>
      <c r="V1041" s="88">
        <f t="shared" si="202"/>
        <v>0.60419904645994038</v>
      </c>
      <c r="W1041" s="182">
        <f t="shared" si="203"/>
        <v>0.6</v>
      </c>
      <c r="X1041" s="133">
        <f>'INFO Luz del Sur'!N989</f>
        <v>1</v>
      </c>
      <c r="Y1041" s="135">
        <f t="shared" si="196"/>
        <v>0.6</v>
      </c>
    </row>
    <row r="1042" spans="1:25" x14ac:dyDescent="0.25">
      <c r="A1042" s="97">
        <f>'INFO Luz del Sur'!A990</f>
        <v>984</v>
      </c>
      <c r="B1042" s="98" t="s">
        <v>8151</v>
      </c>
      <c r="C1042" s="131" t="str">
        <f>'INFO Luz del Sur'!K990</f>
        <v>Poste</v>
      </c>
      <c r="D1042" s="120" t="str">
        <f>'INFO Luz del Sur'!L990</f>
        <v>Concreto</v>
      </c>
      <c r="E1042" s="131">
        <f>'INFO Luz del Sur'!J990</f>
        <v>12</v>
      </c>
      <c r="F1042" s="131" t="str">
        <f>'INFO Luz del Sur'!H990</f>
        <v>22.9 KV</v>
      </c>
      <c r="G1042" s="148" t="str">
        <f t="shared" si="194"/>
        <v>MT/AT</v>
      </c>
      <c r="H1042" s="120" t="str">
        <f>'INFO Luz del Sur'!D990</f>
        <v>Chilca</v>
      </c>
      <c r="I1042" s="120" t="str">
        <f>'INFO Luz del Sur'!C990</f>
        <v>Lima</v>
      </c>
      <c r="J1042" s="120" t="str">
        <f>'INFO Luz del Sur'!B990</f>
        <v>Lima</v>
      </c>
      <c r="K1042" s="120">
        <f>'INFO Luz del Sur'!E990</f>
        <v>0</v>
      </c>
      <c r="L1042" s="132" t="str">
        <f>'INFO Luz del Sur'!M990</f>
        <v>PPC15</v>
      </c>
      <c r="M1042" s="120" t="str">
        <f>INDEX(RESUMEN!$D$17:$D$5475, MATCH(L1042,RESUMEN!$C$17:$C$5475,0))</f>
        <v>POSTE DE CONCRETO ARMADO DE 12/200/120/300</v>
      </c>
      <c r="N1042" s="95">
        <f>INDEX(RESUMEN!$G$17:$G$5475, MATCH(L1042,RESUMEN!$C$17:$C$5475,0))</f>
        <v>230.4</v>
      </c>
      <c r="O1042" s="133">
        <f t="shared" si="195"/>
        <v>0.84299999999999997</v>
      </c>
      <c r="P1042" s="134">
        <f t="shared" si="197"/>
        <v>424.62720000000002</v>
      </c>
      <c r="Q1042" s="87">
        <v>0</v>
      </c>
      <c r="R1042" s="133">
        <f t="shared" si="198"/>
        <v>0.13400000000000001</v>
      </c>
      <c r="S1042" s="88">
        <f t="shared" si="199"/>
        <v>4.7416704000000003</v>
      </c>
      <c r="T1042" s="132">
        <f t="shared" si="200"/>
        <v>0.183</v>
      </c>
      <c r="U1042" s="135">
        <f t="shared" si="201"/>
        <v>0.86772568319999999</v>
      </c>
      <c r="V1042" s="88">
        <f t="shared" si="202"/>
        <v>0.29198645084396813</v>
      </c>
      <c r="W1042" s="182">
        <f t="shared" si="203"/>
        <v>0.3</v>
      </c>
      <c r="X1042" s="133">
        <f>'INFO Luz del Sur'!N990</f>
        <v>1</v>
      </c>
      <c r="Y1042" s="135">
        <f t="shared" si="196"/>
        <v>0.3</v>
      </c>
    </row>
    <row r="1043" spans="1:25" x14ac:dyDescent="0.25">
      <c r="A1043" s="97">
        <f>'INFO Luz del Sur'!A991</f>
        <v>985</v>
      </c>
      <c r="B1043" s="98" t="s">
        <v>8151</v>
      </c>
      <c r="C1043" s="131" t="str">
        <f>'INFO Luz del Sur'!K991</f>
        <v>Poste</v>
      </c>
      <c r="D1043" s="120" t="str">
        <f>'INFO Luz del Sur'!L991</f>
        <v>Concreto</v>
      </c>
      <c r="E1043" s="131">
        <f>'INFO Luz del Sur'!J991</f>
        <v>15</v>
      </c>
      <c r="F1043" s="131" t="str">
        <f>'INFO Luz del Sur'!H991</f>
        <v>22.9 KV</v>
      </c>
      <c r="G1043" s="148" t="str">
        <f t="shared" si="194"/>
        <v>MT/AT</v>
      </c>
      <c r="H1043" s="120" t="str">
        <f>'INFO Luz del Sur'!D991</f>
        <v>Chilca</v>
      </c>
      <c r="I1043" s="120" t="str">
        <f>'INFO Luz del Sur'!C991</f>
        <v>Lima</v>
      </c>
      <c r="J1043" s="120" t="str">
        <f>'INFO Luz del Sur'!B991</f>
        <v>Lima</v>
      </c>
      <c r="K1043" s="120">
        <f>'INFO Luz del Sur'!E991</f>
        <v>0</v>
      </c>
      <c r="L1043" s="132" t="str">
        <f>'INFO Luz del Sur'!M991</f>
        <v>PPC24</v>
      </c>
      <c r="M1043" s="120" t="str">
        <f>INDEX(RESUMEN!$D$17:$D$5475, MATCH(L1043,RESUMEN!$C$17:$C$5475,0))</f>
        <v>POSTE DE CONCRETO ARMADO DE 15/400/150/375</v>
      </c>
      <c r="N1043" s="95">
        <f>INDEX(RESUMEN!$G$17:$G$5475, MATCH(L1043,RESUMEN!$C$17:$C$5475,0))</f>
        <v>476.76</v>
      </c>
      <c r="O1043" s="133">
        <f t="shared" si="195"/>
        <v>0.84299999999999997</v>
      </c>
      <c r="P1043" s="134">
        <f t="shared" si="197"/>
        <v>878.66867999999999</v>
      </c>
      <c r="Q1043" s="87">
        <v>0</v>
      </c>
      <c r="R1043" s="133">
        <f t="shared" si="198"/>
        <v>0.13400000000000001</v>
      </c>
      <c r="S1043" s="88">
        <f t="shared" si="199"/>
        <v>9.8118002600000001</v>
      </c>
      <c r="T1043" s="132">
        <f t="shared" si="200"/>
        <v>0.183</v>
      </c>
      <c r="U1043" s="135">
        <f t="shared" si="201"/>
        <v>1.7955594475800001</v>
      </c>
      <c r="V1043" s="88">
        <f t="shared" si="202"/>
        <v>0.60419904645994038</v>
      </c>
      <c r="W1043" s="182">
        <f t="shared" si="203"/>
        <v>0.6</v>
      </c>
      <c r="X1043" s="133">
        <f>'INFO Luz del Sur'!N991</f>
        <v>1</v>
      </c>
      <c r="Y1043" s="135">
        <f t="shared" si="196"/>
        <v>0.6</v>
      </c>
    </row>
    <row r="1044" spans="1:25" x14ac:dyDescent="0.25">
      <c r="A1044" s="97">
        <f>'INFO Luz del Sur'!A992</f>
        <v>986</v>
      </c>
      <c r="B1044" s="98" t="s">
        <v>8151</v>
      </c>
      <c r="C1044" s="131" t="str">
        <f>'INFO Luz del Sur'!K992</f>
        <v>Poste</v>
      </c>
      <c r="D1044" s="120" t="str">
        <f>'INFO Luz del Sur'!L992</f>
        <v>Concreto</v>
      </c>
      <c r="E1044" s="131">
        <f>'INFO Luz del Sur'!J992</f>
        <v>15</v>
      </c>
      <c r="F1044" s="131" t="str">
        <f>'INFO Luz del Sur'!H992</f>
        <v>22.9 KV</v>
      </c>
      <c r="G1044" s="148" t="str">
        <f t="shared" si="194"/>
        <v>MT/AT</v>
      </c>
      <c r="H1044" s="120" t="str">
        <f>'INFO Luz del Sur'!D992</f>
        <v>Chilca</v>
      </c>
      <c r="I1044" s="120" t="str">
        <f>'INFO Luz del Sur'!C992</f>
        <v>Lima</v>
      </c>
      <c r="J1044" s="120" t="str">
        <f>'INFO Luz del Sur'!B992</f>
        <v>Lima</v>
      </c>
      <c r="K1044" s="120">
        <f>'INFO Luz del Sur'!E992</f>
        <v>0</v>
      </c>
      <c r="L1044" s="132" t="str">
        <f>'INFO Luz del Sur'!M992</f>
        <v>PPC24</v>
      </c>
      <c r="M1044" s="120" t="str">
        <f>INDEX(RESUMEN!$D$17:$D$5475, MATCH(L1044,RESUMEN!$C$17:$C$5475,0))</f>
        <v>POSTE DE CONCRETO ARMADO DE 15/400/150/375</v>
      </c>
      <c r="N1044" s="95">
        <f>INDEX(RESUMEN!$G$17:$G$5475, MATCH(L1044,RESUMEN!$C$17:$C$5475,0))</f>
        <v>476.76</v>
      </c>
      <c r="O1044" s="133">
        <f t="shared" si="195"/>
        <v>0.84299999999999997</v>
      </c>
      <c r="P1044" s="134">
        <f t="shared" si="197"/>
        <v>878.66867999999999</v>
      </c>
      <c r="Q1044" s="87">
        <v>0</v>
      </c>
      <c r="R1044" s="133">
        <f t="shared" si="198"/>
        <v>0.13400000000000001</v>
      </c>
      <c r="S1044" s="88">
        <f t="shared" si="199"/>
        <v>9.8118002600000001</v>
      </c>
      <c r="T1044" s="132">
        <f t="shared" si="200"/>
        <v>0.183</v>
      </c>
      <c r="U1044" s="135">
        <f t="shared" si="201"/>
        <v>1.7955594475800001</v>
      </c>
      <c r="V1044" s="88">
        <f t="shared" si="202"/>
        <v>0.60419904645994038</v>
      </c>
      <c r="W1044" s="182">
        <f t="shared" si="203"/>
        <v>0.6</v>
      </c>
      <c r="X1044" s="133">
        <f>'INFO Luz del Sur'!N992</f>
        <v>1</v>
      </c>
      <c r="Y1044" s="135">
        <f t="shared" si="196"/>
        <v>0.6</v>
      </c>
    </row>
    <row r="1045" spans="1:25" x14ac:dyDescent="0.25">
      <c r="A1045" s="97">
        <f>'INFO Luz del Sur'!A993</f>
        <v>987</v>
      </c>
      <c r="B1045" s="98" t="s">
        <v>20</v>
      </c>
      <c r="C1045" s="131" t="str">
        <f>'INFO Luz del Sur'!K993</f>
        <v>Poste</v>
      </c>
      <c r="D1045" s="120" t="str">
        <f>'INFO Luz del Sur'!L993</f>
        <v>Madera</v>
      </c>
      <c r="E1045" s="131">
        <f>'INFO Luz del Sur'!J993</f>
        <v>18</v>
      </c>
      <c r="F1045" s="131" t="str">
        <f>'INFO Luz del Sur'!H993</f>
        <v>60 KV</v>
      </c>
      <c r="G1045" s="148" t="str">
        <f t="shared" si="194"/>
        <v>MT/AT</v>
      </c>
      <c r="H1045" s="120" t="str">
        <f>'INFO Luz del Sur'!D993</f>
        <v>Chilca</v>
      </c>
      <c r="I1045" s="120" t="str">
        <f>'INFO Luz del Sur'!C993</f>
        <v>Lima</v>
      </c>
      <c r="J1045" s="120" t="str">
        <f>'INFO Luz del Sur'!B993</f>
        <v>Lima</v>
      </c>
      <c r="K1045" s="120">
        <f>'INFO Luz del Sur'!E993</f>
        <v>0</v>
      </c>
      <c r="L1045" s="132" t="str">
        <f>'INFO Luz del Sur'!M993</f>
        <v>TA060SIR0D1C1240R+3</v>
      </c>
      <c r="M1045" s="120" t="str">
        <f>INDEX(RESUMEN!$D$17:$D$5475, MATCH(L1045,RESUMEN!$C$17:$C$5475,0))</f>
        <v>Torre de anclaje, retención intermedia y terminal (15°) Tipo R2+3</v>
      </c>
      <c r="N1045" s="95">
        <f>INDEX(RESUMEN!$G$17:$G$5475, MATCH(L1045,RESUMEN!$C$17:$C$5475,0))</f>
        <v>15480.457667929655</v>
      </c>
      <c r="O1045" s="133">
        <f t="shared" si="195"/>
        <v>0.84299999999999997</v>
      </c>
      <c r="P1045" s="134">
        <f t="shared" si="197"/>
        <v>28530.483481994353</v>
      </c>
      <c r="Q1045" s="87">
        <v>0</v>
      </c>
      <c r="R1045" s="133">
        <f t="shared" si="198"/>
        <v>0.13400000000000001</v>
      </c>
      <c r="S1045" s="88">
        <f t="shared" si="199"/>
        <v>318.59039888227034</v>
      </c>
      <c r="T1045" s="132">
        <f t="shared" si="200"/>
        <v>0.183</v>
      </c>
      <c r="U1045" s="135">
        <f t="shared" si="201"/>
        <v>58.302042995455473</v>
      </c>
      <c r="V1045" s="88">
        <f t="shared" si="202"/>
        <v>19.618419669700835</v>
      </c>
      <c r="W1045" s="182">
        <f t="shared" si="203"/>
        <v>19.600000000000001</v>
      </c>
      <c r="X1045" s="133">
        <f>'INFO Luz del Sur'!N993</f>
        <v>1</v>
      </c>
      <c r="Y1045" s="135">
        <f t="shared" si="196"/>
        <v>19.600000000000001</v>
      </c>
    </row>
    <row r="1046" spans="1:25" x14ac:dyDescent="0.25">
      <c r="A1046" s="97">
        <f>'INFO Luz del Sur'!A994</f>
        <v>988</v>
      </c>
      <c r="B1046" s="98" t="s">
        <v>20</v>
      </c>
      <c r="C1046" s="131" t="str">
        <f>'INFO Luz del Sur'!K994</f>
        <v>Poste</v>
      </c>
      <c r="D1046" s="120" t="str">
        <f>'INFO Luz del Sur'!L994</f>
        <v>Madera</v>
      </c>
      <c r="E1046" s="131">
        <f>'INFO Luz del Sur'!J994</f>
        <v>18</v>
      </c>
      <c r="F1046" s="131" t="str">
        <f>'INFO Luz del Sur'!H994</f>
        <v>60 KV</v>
      </c>
      <c r="G1046" s="148" t="str">
        <f t="shared" si="194"/>
        <v>MT/AT</v>
      </c>
      <c r="H1046" s="120" t="str">
        <f>'INFO Luz del Sur'!D994</f>
        <v>Chilca</v>
      </c>
      <c r="I1046" s="120" t="str">
        <f>'INFO Luz del Sur'!C994</f>
        <v>Lima</v>
      </c>
      <c r="J1046" s="120" t="str">
        <f>'INFO Luz del Sur'!B994</f>
        <v>Lima</v>
      </c>
      <c r="K1046" s="120">
        <f>'INFO Luz del Sur'!E994</f>
        <v>0</v>
      </c>
      <c r="L1046" s="132" t="str">
        <f>'INFO Luz del Sur'!M994</f>
        <v>TA060SIR0D1C1240R+3</v>
      </c>
      <c r="M1046" s="120" t="str">
        <f>INDEX(RESUMEN!$D$17:$D$5475, MATCH(L1046,RESUMEN!$C$17:$C$5475,0))</f>
        <v>Torre de anclaje, retención intermedia y terminal (15°) Tipo R2+3</v>
      </c>
      <c r="N1046" s="95">
        <f>INDEX(RESUMEN!$G$17:$G$5475, MATCH(L1046,RESUMEN!$C$17:$C$5475,0))</f>
        <v>15480.457667929655</v>
      </c>
      <c r="O1046" s="133">
        <f t="shared" si="195"/>
        <v>0.84299999999999997</v>
      </c>
      <c r="P1046" s="134">
        <f t="shared" si="197"/>
        <v>28530.483481994353</v>
      </c>
      <c r="Q1046" s="87">
        <v>0</v>
      </c>
      <c r="R1046" s="133">
        <f t="shared" si="198"/>
        <v>0.13400000000000001</v>
      </c>
      <c r="S1046" s="88">
        <f t="shared" si="199"/>
        <v>318.59039888227034</v>
      </c>
      <c r="T1046" s="132">
        <f t="shared" si="200"/>
        <v>0.183</v>
      </c>
      <c r="U1046" s="135">
        <f t="shared" si="201"/>
        <v>58.302042995455473</v>
      </c>
      <c r="V1046" s="88">
        <f t="shared" si="202"/>
        <v>19.618419669700835</v>
      </c>
      <c r="W1046" s="182">
        <f t="shared" si="203"/>
        <v>19.600000000000001</v>
      </c>
      <c r="X1046" s="133">
        <f>'INFO Luz del Sur'!N994</f>
        <v>1</v>
      </c>
      <c r="Y1046" s="135">
        <f t="shared" si="196"/>
        <v>19.600000000000001</v>
      </c>
    </row>
    <row r="1047" spans="1:25" x14ac:dyDescent="0.25">
      <c r="A1047" s="97">
        <f>'INFO Luz del Sur'!A995</f>
        <v>989</v>
      </c>
      <c r="B1047" s="98" t="s">
        <v>20</v>
      </c>
      <c r="C1047" s="131" t="str">
        <f>'INFO Luz del Sur'!K995</f>
        <v>Poste</v>
      </c>
      <c r="D1047" s="120" t="str">
        <f>'INFO Luz del Sur'!L995</f>
        <v>Madera</v>
      </c>
      <c r="E1047" s="131">
        <f>'INFO Luz del Sur'!J995</f>
        <v>18</v>
      </c>
      <c r="F1047" s="131" t="str">
        <f>'INFO Luz del Sur'!H995</f>
        <v>60 KV</v>
      </c>
      <c r="G1047" s="148" t="str">
        <f t="shared" si="194"/>
        <v>MT/AT</v>
      </c>
      <c r="H1047" s="120" t="str">
        <f>'INFO Luz del Sur'!D995</f>
        <v>Chilca</v>
      </c>
      <c r="I1047" s="120" t="str">
        <f>'INFO Luz del Sur'!C995</f>
        <v>Lima</v>
      </c>
      <c r="J1047" s="120" t="str">
        <f>'INFO Luz del Sur'!B995</f>
        <v>Lima</v>
      </c>
      <c r="K1047" s="120">
        <f>'INFO Luz del Sur'!E995</f>
        <v>0</v>
      </c>
      <c r="L1047" s="132" t="str">
        <f>'INFO Luz del Sur'!M995</f>
        <v>TA060SIR0D1C1240R+3</v>
      </c>
      <c r="M1047" s="120" t="str">
        <f>INDEX(RESUMEN!$D$17:$D$5475, MATCH(L1047,RESUMEN!$C$17:$C$5475,0))</f>
        <v>Torre de anclaje, retención intermedia y terminal (15°) Tipo R2+3</v>
      </c>
      <c r="N1047" s="95">
        <f>INDEX(RESUMEN!$G$17:$G$5475, MATCH(L1047,RESUMEN!$C$17:$C$5475,0))</f>
        <v>15480.457667929655</v>
      </c>
      <c r="O1047" s="133">
        <f t="shared" si="195"/>
        <v>0.84299999999999997</v>
      </c>
      <c r="P1047" s="134">
        <f t="shared" si="197"/>
        <v>28530.483481994353</v>
      </c>
      <c r="Q1047" s="87">
        <v>0</v>
      </c>
      <c r="R1047" s="133">
        <f t="shared" si="198"/>
        <v>0.13400000000000001</v>
      </c>
      <c r="S1047" s="88">
        <f t="shared" si="199"/>
        <v>318.59039888227034</v>
      </c>
      <c r="T1047" s="132">
        <f t="shared" si="200"/>
        <v>0.183</v>
      </c>
      <c r="U1047" s="135">
        <f t="shared" si="201"/>
        <v>58.302042995455473</v>
      </c>
      <c r="V1047" s="88">
        <f t="shared" si="202"/>
        <v>19.618419669700835</v>
      </c>
      <c r="W1047" s="182">
        <f t="shared" si="203"/>
        <v>19.600000000000001</v>
      </c>
      <c r="X1047" s="133">
        <f>'INFO Luz del Sur'!N995</f>
        <v>1</v>
      </c>
      <c r="Y1047" s="135">
        <f t="shared" si="196"/>
        <v>19.600000000000001</v>
      </c>
    </row>
    <row r="1048" spans="1:25" x14ac:dyDescent="0.25">
      <c r="A1048" s="97">
        <f>'INFO Luz del Sur'!A996</f>
        <v>990</v>
      </c>
      <c r="B1048" s="98" t="s">
        <v>20</v>
      </c>
      <c r="C1048" s="131" t="str">
        <f>'INFO Luz del Sur'!K996</f>
        <v>Torre</v>
      </c>
      <c r="D1048" s="120" t="str">
        <f>'INFO Luz del Sur'!L996</f>
        <v>Metálico</v>
      </c>
      <c r="E1048" s="131">
        <f>'INFO Luz del Sur'!J996</f>
        <v>20</v>
      </c>
      <c r="F1048" s="131" t="str">
        <f>'INFO Luz del Sur'!H996</f>
        <v>60 KV</v>
      </c>
      <c r="G1048" s="148" t="str">
        <f t="shared" si="194"/>
        <v>MT/AT</v>
      </c>
      <c r="H1048" s="120" t="str">
        <f>'INFO Luz del Sur'!D996</f>
        <v>Chilca</v>
      </c>
      <c r="I1048" s="120" t="str">
        <f>'INFO Luz del Sur'!C996</f>
        <v>Lima</v>
      </c>
      <c r="J1048" s="120" t="str">
        <f>'INFO Luz del Sur'!B996</f>
        <v>Lima</v>
      </c>
      <c r="K1048" s="120">
        <f>'INFO Luz del Sur'!E996</f>
        <v>0</v>
      </c>
      <c r="L1048" s="132" t="str">
        <f>'INFO Luz del Sur'!M996</f>
        <v>TA060SIR0D1C1240R+3</v>
      </c>
      <c r="M1048" s="120" t="str">
        <f>INDEX(RESUMEN!$D$17:$D$5475, MATCH(L1048,RESUMEN!$C$17:$C$5475,0))</f>
        <v>Torre de anclaje, retención intermedia y terminal (15°) Tipo R2+3</v>
      </c>
      <c r="N1048" s="95">
        <f>INDEX(RESUMEN!$G$17:$G$5475, MATCH(L1048,RESUMEN!$C$17:$C$5475,0))</f>
        <v>15480.457667929655</v>
      </c>
      <c r="O1048" s="133">
        <f t="shared" si="195"/>
        <v>0.84299999999999997</v>
      </c>
      <c r="P1048" s="134">
        <f t="shared" si="197"/>
        <v>28530.483481994353</v>
      </c>
      <c r="Q1048" s="87">
        <v>0</v>
      </c>
      <c r="R1048" s="133">
        <f t="shared" si="198"/>
        <v>0.13400000000000001</v>
      </c>
      <c r="S1048" s="88">
        <f t="shared" si="199"/>
        <v>318.59039888227034</v>
      </c>
      <c r="T1048" s="132">
        <f t="shared" si="200"/>
        <v>0.183</v>
      </c>
      <c r="U1048" s="135">
        <f t="shared" si="201"/>
        <v>58.302042995455473</v>
      </c>
      <c r="V1048" s="88">
        <f t="shared" si="202"/>
        <v>19.618419669700835</v>
      </c>
      <c r="W1048" s="182">
        <f t="shared" si="203"/>
        <v>19.600000000000001</v>
      </c>
      <c r="X1048" s="133">
        <f>'INFO Luz del Sur'!N996</f>
        <v>1</v>
      </c>
      <c r="Y1048" s="135">
        <f t="shared" si="196"/>
        <v>19.600000000000001</v>
      </c>
    </row>
    <row r="1049" spans="1:25" x14ac:dyDescent="0.25">
      <c r="A1049" s="97">
        <f>'INFO Luz del Sur'!A997</f>
        <v>991</v>
      </c>
      <c r="B1049" s="98" t="s">
        <v>8151</v>
      </c>
      <c r="C1049" s="131" t="str">
        <f>'INFO Luz del Sur'!K997</f>
        <v>Poste</v>
      </c>
      <c r="D1049" s="120" t="str">
        <f>'INFO Luz del Sur'!L997</f>
        <v>Concreto</v>
      </c>
      <c r="E1049" s="131">
        <f>'INFO Luz del Sur'!J997</f>
        <v>12</v>
      </c>
      <c r="F1049" s="131" t="str">
        <f>'INFO Luz del Sur'!H997</f>
        <v>22.9 KV</v>
      </c>
      <c r="G1049" s="148" t="str">
        <f t="shared" si="194"/>
        <v>MT/AT</v>
      </c>
      <c r="H1049" s="120" t="str">
        <f>'INFO Luz del Sur'!D997</f>
        <v>Chilca</v>
      </c>
      <c r="I1049" s="120" t="str">
        <f>'INFO Luz del Sur'!C997</f>
        <v>Lima</v>
      </c>
      <c r="J1049" s="120" t="str">
        <f>'INFO Luz del Sur'!B997</f>
        <v>Lima</v>
      </c>
      <c r="K1049" s="120">
        <f>'INFO Luz del Sur'!E997</f>
        <v>0</v>
      </c>
      <c r="L1049" s="132" t="str">
        <f>'INFO Luz del Sur'!M997</f>
        <v>PPC15</v>
      </c>
      <c r="M1049" s="120" t="str">
        <f>INDEX(RESUMEN!$D$17:$D$5475, MATCH(L1049,RESUMEN!$C$17:$C$5475,0))</f>
        <v>POSTE DE CONCRETO ARMADO DE 12/200/120/300</v>
      </c>
      <c r="N1049" s="95">
        <f>INDEX(RESUMEN!$G$17:$G$5475, MATCH(L1049,RESUMEN!$C$17:$C$5475,0))</f>
        <v>230.4</v>
      </c>
      <c r="O1049" s="133">
        <f t="shared" si="195"/>
        <v>0.84299999999999997</v>
      </c>
      <c r="P1049" s="134">
        <f t="shared" si="197"/>
        <v>424.62720000000002</v>
      </c>
      <c r="Q1049" s="87">
        <v>0</v>
      </c>
      <c r="R1049" s="133">
        <f t="shared" si="198"/>
        <v>0.13400000000000001</v>
      </c>
      <c r="S1049" s="88">
        <f t="shared" si="199"/>
        <v>4.7416704000000003</v>
      </c>
      <c r="T1049" s="132">
        <f t="shared" si="200"/>
        <v>0.183</v>
      </c>
      <c r="U1049" s="135">
        <f t="shared" si="201"/>
        <v>0.86772568319999999</v>
      </c>
      <c r="V1049" s="88">
        <f t="shared" si="202"/>
        <v>0.29198645084396813</v>
      </c>
      <c r="W1049" s="182">
        <f t="shared" si="203"/>
        <v>0.3</v>
      </c>
      <c r="X1049" s="133">
        <f>'INFO Luz del Sur'!N997</f>
        <v>1</v>
      </c>
      <c r="Y1049" s="135">
        <f t="shared" si="196"/>
        <v>0.3</v>
      </c>
    </row>
    <row r="1050" spans="1:25" x14ac:dyDescent="0.25">
      <c r="A1050" s="97">
        <f>'INFO Luz del Sur'!A998</f>
        <v>992</v>
      </c>
      <c r="B1050" s="98" t="s">
        <v>8151</v>
      </c>
      <c r="C1050" s="131" t="str">
        <f>'INFO Luz del Sur'!K998</f>
        <v>Poste</v>
      </c>
      <c r="D1050" s="120" t="str">
        <f>'INFO Luz del Sur'!L998</f>
        <v>Concreto</v>
      </c>
      <c r="E1050" s="131">
        <f>'INFO Luz del Sur'!J998</f>
        <v>12</v>
      </c>
      <c r="F1050" s="131" t="str">
        <f>'INFO Luz del Sur'!H998</f>
        <v>22.9 KV</v>
      </c>
      <c r="G1050" s="148" t="str">
        <f t="shared" si="194"/>
        <v>MT/AT</v>
      </c>
      <c r="H1050" s="120" t="str">
        <f>'INFO Luz del Sur'!D998</f>
        <v>Chilca</v>
      </c>
      <c r="I1050" s="120" t="str">
        <f>'INFO Luz del Sur'!C998</f>
        <v>Lima</v>
      </c>
      <c r="J1050" s="120" t="str">
        <f>'INFO Luz del Sur'!B998</f>
        <v>Lima</v>
      </c>
      <c r="K1050" s="120">
        <f>'INFO Luz del Sur'!E998</f>
        <v>0</v>
      </c>
      <c r="L1050" s="132" t="str">
        <f>'INFO Luz del Sur'!M998</f>
        <v>PPC15</v>
      </c>
      <c r="M1050" s="120" t="str">
        <f>INDEX(RESUMEN!$D$17:$D$5475, MATCH(L1050,RESUMEN!$C$17:$C$5475,0))</f>
        <v>POSTE DE CONCRETO ARMADO DE 12/200/120/300</v>
      </c>
      <c r="N1050" s="95">
        <f>INDEX(RESUMEN!$G$17:$G$5475, MATCH(L1050,RESUMEN!$C$17:$C$5475,0))</f>
        <v>230.4</v>
      </c>
      <c r="O1050" s="133">
        <f t="shared" si="195"/>
        <v>0.84299999999999997</v>
      </c>
      <c r="P1050" s="134">
        <f t="shared" si="197"/>
        <v>424.62720000000002</v>
      </c>
      <c r="Q1050" s="87">
        <v>0</v>
      </c>
      <c r="R1050" s="133">
        <f t="shared" si="198"/>
        <v>0.13400000000000001</v>
      </c>
      <c r="S1050" s="88">
        <f t="shared" si="199"/>
        <v>4.7416704000000003</v>
      </c>
      <c r="T1050" s="132">
        <f t="shared" si="200"/>
        <v>0.183</v>
      </c>
      <c r="U1050" s="135">
        <f t="shared" si="201"/>
        <v>0.86772568319999999</v>
      </c>
      <c r="V1050" s="88">
        <f t="shared" si="202"/>
        <v>0.29198645084396813</v>
      </c>
      <c r="W1050" s="182">
        <f t="shared" si="203"/>
        <v>0.3</v>
      </c>
      <c r="X1050" s="133">
        <f>'INFO Luz del Sur'!N998</f>
        <v>1</v>
      </c>
      <c r="Y1050" s="135">
        <f t="shared" si="196"/>
        <v>0.3</v>
      </c>
    </row>
    <row r="1051" spans="1:25" x14ac:dyDescent="0.25">
      <c r="A1051" s="97">
        <f>'INFO Luz del Sur'!A999</f>
        <v>993</v>
      </c>
      <c r="B1051" s="98" t="s">
        <v>8151</v>
      </c>
      <c r="C1051" s="131" t="str">
        <f>'INFO Luz del Sur'!K999</f>
        <v>Poste</v>
      </c>
      <c r="D1051" s="120" t="str">
        <f>'INFO Luz del Sur'!L999</f>
        <v>Concreto</v>
      </c>
      <c r="E1051" s="131">
        <f>'INFO Luz del Sur'!J999</f>
        <v>12</v>
      </c>
      <c r="F1051" s="131" t="str">
        <f>'INFO Luz del Sur'!H999</f>
        <v>22.9 KV</v>
      </c>
      <c r="G1051" s="148" t="str">
        <f t="shared" si="194"/>
        <v>MT/AT</v>
      </c>
      <c r="H1051" s="120" t="str">
        <f>'INFO Luz del Sur'!D999</f>
        <v>Chilca</v>
      </c>
      <c r="I1051" s="120" t="str">
        <f>'INFO Luz del Sur'!C999</f>
        <v>Lima</v>
      </c>
      <c r="J1051" s="120" t="str">
        <f>'INFO Luz del Sur'!B999</f>
        <v>Lima</v>
      </c>
      <c r="K1051" s="120">
        <f>'INFO Luz del Sur'!E999</f>
        <v>0</v>
      </c>
      <c r="L1051" s="132" t="str">
        <f>'INFO Luz del Sur'!M999</f>
        <v>PPC15</v>
      </c>
      <c r="M1051" s="120" t="str">
        <f>INDEX(RESUMEN!$D$17:$D$5475, MATCH(L1051,RESUMEN!$C$17:$C$5475,0))</f>
        <v>POSTE DE CONCRETO ARMADO DE 12/200/120/300</v>
      </c>
      <c r="N1051" s="95">
        <f>INDEX(RESUMEN!$G$17:$G$5475, MATCH(L1051,RESUMEN!$C$17:$C$5475,0))</f>
        <v>230.4</v>
      </c>
      <c r="O1051" s="133">
        <f t="shared" si="195"/>
        <v>0.84299999999999997</v>
      </c>
      <c r="P1051" s="134">
        <f t="shared" si="197"/>
        <v>424.62720000000002</v>
      </c>
      <c r="Q1051" s="87">
        <v>0</v>
      </c>
      <c r="R1051" s="133">
        <f t="shared" si="198"/>
        <v>0.13400000000000001</v>
      </c>
      <c r="S1051" s="88">
        <f t="shared" si="199"/>
        <v>4.7416704000000003</v>
      </c>
      <c r="T1051" s="132">
        <f t="shared" si="200"/>
        <v>0.183</v>
      </c>
      <c r="U1051" s="135">
        <f t="shared" si="201"/>
        <v>0.86772568319999999</v>
      </c>
      <c r="V1051" s="88">
        <f t="shared" si="202"/>
        <v>0.29198645084396813</v>
      </c>
      <c r="W1051" s="182">
        <f t="shared" si="203"/>
        <v>0.3</v>
      </c>
      <c r="X1051" s="133">
        <f>'INFO Luz del Sur'!N999</f>
        <v>1</v>
      </c>
      <c r="Y1051" s="135">
        <f t="shared" si="196"/>
        <v>0.3</v>
      </c>
    </row>
    <row r="1052" spans="1:25" x14ac:dyDescent="0.25">
      <c r="A1052" s="97">
        <f>'INFO Luz del Sur'!A1000</f>
        <v>994</v>
      </c>
      <c r="B1052" s="98" t="s">
        <v>8151</v>
      </c>
      <c r="C1052" s="131" t="str">
        <f>'INFO Luz del Sur'!K1000</f>
        <v>Poste</v>
      </c>
      <c r="D1052" s="120" t="str">
        <f>'INFO Luz del Sur'!L1000</f>
        <v>Concreto</v>
      </c>
      <c r="E1052" s="131">
        <f>'INFO Luz del Sur'!J1000</f>
        <v>12</v>
      </c>
      <c r="F1052" s="131" t="str">
        <f>'INFO Luz del Sur'!H1000</f>
        <v>22.9 KV</v>
      </c>
      <c r="G1052" s="148" t="str">
        <f t="shared" si="194"/>
        <v>MT/AT</v>
      </c>
      <c r="H1052" s="120" t="str">
        <f>'INFO Luz del Sur'!D1000</f>
        <v>Chilca</v>
      </c>
      <c r="I1052" s="120" t="str">
        <f>'INFO Luz del Sur'!C1000</f>
        <v>Lima</v>
      </c>
      <c r="J1052" s="120" t="str">
        <f>'INFO Luz del Sur'!B1000</f>
        <v>Lima</v>
      </c>
      <c r="K1052" s="120">
        <f>'INFO Luz del Sur'!E1000</f>
        <v>0</v>
      </c>
      <c r="L1052" s="132" t="str">
        <f>'INFO Luz del Sur'!M1000</f>
        <v>PPC15</v>
      </c>
      <c r="M1052" s="120" t="str">
        <f>INDEX(RESUMEN!$D$17:$D$5475, MATCH(L1052,RESUMEN!$C$17:$C$5475,0))</f>
        <v>POSTE DE CONCRETO ARMADO DE 12/200/120/300</v>
      </c>
      <c r="N1052" s="95">
        <f>INDEX(RESUMEN!$G$17:$G$5475, MATCH(L1052,RESUMEN!$C$17:$C$5475,0))</f>
        <v>230.4</v>
      </c>
      <c r="O1052" s="133">
        <f t="shared" si="195"/>
        <v>0.84299999999999997</v>
      </c>
      <c r="P1052" s="134">
        <f t="shared" si="197"/>
        <v>424.62720000000002</v>
      </c>
      <c r="Q1052" s="87">
        <v>0</v>
      </c>
      <c r="R1052" s="133">
        <f t="shared" si="198"/>
        <v>0.13400000000000001</v>
      </c>
      <c r="S1052" s="88">
        <f t="shared" si="199"/>
        <v>4.7416704000000003</v>
      </c>
      <c r="T1052" s="132">
        <f t="shared" si="200"/>
        <v>0.183</v>
      </c>
      <c r="U1052" s="135">
        <f t="shared" si="201"/>
        <v>0.86772568319999999</v>
      </c>
      <c r="V1052" s="88">
        <f t="shared" si="202"/>
        <v>0.29198645084396813</v>
      </c>
      <c r="W1052" s="182">
        <f t="shared" si="203"/>
        <v>0.3</v>
      </c>
      <c r="X1052" s="133">
        <f>'INFO Luz del Sur'!N1000</f>
        <v>1</v>
      </c>
      <c r="Y1052" s="135">
        <f t="shared" si="196"/>
        <v>0.3</v>
      </c>
    </row>
    <row r="1053" spans="1:25" x14ac:dyDescent="0.25">
      <c r="A1053" s="97">
        <f>'INFO Luz del Sur'!A1001</f>
        <v>995</v>
      </c>
      <c r="B1053" s="98" t="s">
        <v>8151</v>
      </c>
      <c r="C1053" s="131" t="str">
        <f>'INFO Luz del Sur'!K1001</f>
        <v>Poste</v>
      </c>
      <c r="D1053" s="120" t="str">
        <f>'INFO Luz del Sur'!L1001</f>
        <v>Concreto</v>
      </c>
      <c r="E1053" s="131">
        <f>'INFO Luz del Sur'!J1001</f>
        <v>12</v>
      </c>
      <c r="F1053" s="131" t="str">
        <f>'INFO Luz del Sur'!H1001</f>
        <v>22.9 KV</v>
      </c>
      <c r="G1053" s="148" t="str">
        <f t="shared" si="194"/>
        <v>MT/AT</v>
      </c>
      <c r="H1053" s="120" t="str">
        <f>'INFO Luz del Sur'!D1001</f>
        <v>Chilca</v>
      </c>
      <c r="I1053" s="120" t="str">
        <f>'INFO Luz del Sur'!C1001</f>
        <v>Lima</v>
      </c>
      <c r="J1053" s="120" t="str">
        <f>'INFO Luz del Sur'!B1001</f>
        <v>Lima</v>
      </c>
      <c r="K1053" s="120">
        <f>'INFO Luz del Sur'!E1001</f>
        <v>0</v>
      </c>
      <c r="L1053" s="132" t="str">
        <f>'INFO Luz del Sur'!M1001</f>
        <v>PPC15</v>
      </c>
      <c r="M1053" s="120" t="str">
        <f>INDEX(RESUMEN!$D$17:$D$5475, MATCH(L1053,RESUMEN!$C$17:$C$5475,0))</f>
        <v>POSTE DE CONCRETO ARMADO DE 12/200/120/300</v>
      </c>
      <c r="N1053" s="95">
        <f>INDEX(RESUMEN!$G$17:$G$5475, MATCH(L1053,RESUMEN!$C$17:$C$5475,0))</f>
        <v>230.4</v>
      </c>
      <c r="O1053" s="133">
        <f t="shared" si="195"/>
        <v>0.84299999999999997</v>
      </c>
      <c r="P1053" s="134">
        <f t="shared" si="197"/>
        <v>424.62720000000002</v>
      </c>
      <c r="Q1053" s="87">
        <v>0</v>
      </c>
      <c r="R1053" s="133">
        <f t="shared" si="198"/>
        <v>0.13400000000000001</v>
      </c>
      <c r="S1053" s="88">
        <f t="shared" si="199"/>
        <v>4.7416704000000003</v>
      </c>
      <c r="T1053" s="132">
        <f t="shared" si="200"/>
        <v>0.183</v>
      </c>
      <c r="U1053" s="135">
        <f t="shared" si="201"/>
        <v>0.86772568319999999</v>
      </c>
      <c r="V1053" s="88">
        <f t="shared" si="202"/>
        <v>0.29198645084396813</v>
      </c>
      <c r="W1053" s="182">
        <f t="shared" si="203"/>
        <v>0.3</v>
      </c>
      <c r="X1053" s="133">
        <f>'INFO Luz del Sur'!N1001</f>
        <v>1</v>
      </c>
      <c r="Y1053" s="135">
        <f t="shared" si="196"/>
        <v>0.3</v>
      </c>
    </row>
    <row r="1054" spans="1:25" x14ac:dyDescent="0.25">
      <c r="A1054" s="97">
        <f>'INFO Luz del Sur'!A1002</f>
        <v>996</v>
      </c>
      <c r="B1054" s="98" t="s">
        <v>8151</v>
      </c>
      <c r="C1054" s="131" t="str">
        <f>'INFO Luz del Sur'!K1002</f>
        <v>Poste</v>
      </c>
      <c r="D1054" s="120" t="str">
        <f>'INFO Luz del Sur'!L1002</f>
        <v>Concreto</v>
      </c>
      <c r="E1054" s="131">
        <f>'INFO Luz del Sur'!J1002</f>
        <v>15</v>
      </c>
      <c r="F1054" s="131" t="str">
        <f>'INFO Luz del Sur'!H1002</f>
        <v>22.9 KV</v>
      </c>
      <c r="G1054" s="148" t="str">
        <f t="shared" si="194"/>
        <v>MT/AT</v>
      </c>
      <c r="H1054" s="120" t="str">
        <f>'INFO Luz del Sur'!D1002</f>
        <v>Chilca</v>
      </c>
      <c r="I1054" s="120" t="str">
        <f>'INFO Luz del Sur'!C1002</f>
        <v>Lima</v>
      </c>
      <c r="J1054" s="120" t="str">
        <f>'INFO Luz del Sur'!B1002</f>
        <v>Lima</v>
      </c>
      <c r="K1054" s="120">
        <f>'INFO Luz del Sur'!E1002</f>
        <v>0</v>
      </c>
      <c r="L1054" s="132" t="str">
        <f>'INFO Luz del Sur'!M1002</f>
        <v>PPC24</v>
      </c>
      <c r="M1054" s="120" t="str">
        <f>INDEX(RESUMEN!$D$17:$D$5475, MATCH(L1054,RESUMEN!$C$17:$C$5475,0))</f>
        <v>POSTE DE CONCRETO ARMADO DE 15/400/150/375</v>
      </c>
      <c r="N1054" s="95">
        <f>INDEX(RESUMEN!$G$17:$G$5475, MATCH(L1054,RESUMEN!$C$17:$C$5475,0))</f>
        <v>476.76</v>
      </c>
      <c r="O1054" s="133">
        <f t="shared" si="195"/>
        <v>0.84299999999999997</v>
      </c>
      <c r="P1054" s="134">
        <f t="shared" si="197"/>
        <v>878.66867999999999</v>
      </c>
      <c r="Q1054" s="87">
        <v>0</v>
      </c>
      <c r="R1054" s="133">
        <f t="shared" si="198"/>
        <v>0.13400000000000001</v>
      </c>
      <c r="S1054" s="88">
        <f t="shared" si="199"/>
        <v>9.8118002600000001</v>
      </c>
      <c r="T1054" s="132">
        <f t="shared" si="200"/>
        <v>0.183</v>
      </c>
      <c r="U1054" s="135">
        <f t="shared" si="201"/>
        <v>1.7955594475800001</v>
      </c>
      <c r="V1054" s="88">
        <f t="shared" si="202"/>
        <v>0.60419904645994038</v>
      </c>
      <c r="W1054" s="182">
        <f t="shared" si="203"/>
        <v>0.6</v>
      </c>
      <c r="X1054" s="133">
        <f>'INFO Luz del Sur'!N1002</f>
        <v>1</v>
      </c>
      <c r="Y1054" s="135">
        <f t="shared" si="196"/>
        <v>0.6</v>
      </c>
    </row>
    <row r="1055" spans="1:25" x14ac:dyDescent="0.25">
      <c r="A1055" s="97">
        <f>'INFO Luz del Sur'!A1003</f>
        <v>997</v>
      </c>
      <c r="B1055" s="98" t="s">
        <v>8151</v>
      </c>
      <c r="C1055" s="131" t="str">
        <f>'INFO Luz del Sur'!K1003</f>
        <v>Poste</v>
      </c>
      <c r="D1055" s="120" t="str">
        <f>'INFO Luz del Sur'!L1003</f>
        <v>Concreto</v>
      </c>
      <c r="E1055" s="131">
        <f>'INFO Luz del Sur'!J1003</f>
        <v>15</v>
      </c>
      <c r="F1055" s="131" t="str">
        <f>'INFO Luz del Sur'!H1003</f>
        <v>22.9 KV</v>
      </c>
      <c r="G1055" s="148" t="str">
        <f t="shared" si="194"/>
        <v>MT/AT</v>
      </c>
      <c r="H1055" s="120" t="str">
        <f>'INFO Luz del Sur'!D1003</f>
        <v>Chilca</v>
      </c>
      <c r="I1055" s="120" t="str">
        <f>'INFO Luz del Sur'!C1003</f>
        <v>Lima</v>
      </c>
      <c r="J1055" s="120" t="str">
        <f>'INFO Luz del Sur'!B1003</f>
        <v>Lima</v>
      </c>
      <c r="K1055" s="120">
        <f>'INFO Luz del Sur'!E1003</f>
        <v>0</v>
      </c>
      <c r="L1055" s="132" t="str">
        <f>'INFO Luz del Sur'!M1003</f>
        <v>PPC24</v>
      </c>
      <c r="M1055" s="120" t="str">
        <f>INDEX(RESUMEN!$D$17:$D$5475, MATCH(L1055,RESUMEN!$C$17:$C$5475,0))</f>
        <v>POSTE DE CONCRETO ARMADO DE 15/400/150/375</v>
      </c>
      <c r="N1055" s="95">
        <f>INDEX(RESUMEN!$G$17:$G$5475, MATCH(L1055,RESUMEN!$C$17:$C$5475,0))</f>
        <v>476.76</v>
      </c>
      <c r="O1055" s="133">
        <f t="shared" si="195"/>
        <v>0.84299999999999997</v>
      </c>
      <c r="P1055" s="134">
        <f t="shared" si="197"/>
        <v>878.66867999999999</v>
      </c>
      <c r="Q1055" s="87">
        <v>0</v>
      </c>
      <c r="R1055" s="133">
        <f t="shared" si="198"/>
        <v>0.13400000000000001</v>
      </c>
      <c r="S1055" s="88">
        <f t="shared" si="199"/>
        <v>9.8118002600000001</v>
      </c>
      <c r="T1055" s="132">
        <f t="shared" si="200"/>
        <v>0.183</v>
      </c>
      <c r="U1055" s="135">
        <f t="shared" si="201"/>
        <v>1.7955594475800001</v>
      </c>
      <c r="V1055" s="88">
        <f t="shared" si="202"/>
        <v>0.60419904645994038</v>
      </c>
      <c r="W1055" s="182">
        <f t="shared" si="203"/>
        <v>0.6</v>
      </c>
      <c r="X1055" s="133">
        <f>'INFO Luz del Sur'!N1003</f>
        <v>1</v>
      </c>
      <c r="Y1055" s="135">
        <f t="shared" si="196"/>
        <v>0.6</v>
      </c>
    </row>
    <row r="1056" spans="1:25" x14ac:dyDescent="0.25">
      <c r="A1056" s="97">
        <f>'INFO Luz del Sur'!A1004</f>
        <v>998</v>
      </c>
      <c r="B1056" s="98" t="s">
        <v>8151</v>
      </c>
      <c r="C1056" s="131" t="str">
        <f>'INFO Luz del Sur'!K1004</f>
        <v>Poste</v>
      </c>
      <c r="D1056" s="120" t="str">
        <f>'INFO Luz del Sur'!L1004</f>
        <v>Concreto</v>
      </c>
      <c r="E1056" s="131">
        <f>'INFO Luz del Sur'!J1004</f>
        <v>13</v>
      </c>
      <c r="F1056" s="131" t="str">
        <f>'INFO Luz del Sur'!H1004</f>
        <v>22.9 KV</v>
      </c>
      <c r="G1056" s="148" t="str">
        <f t="shared" si="194"/>
        <v>MT/AT</v>
      </c>
      <c r="H1056" s="120" t="str">
        <f>'INFO Luz del Sur'!D1004</f>
        <v>Chilca</v>
      </c>
      <c r="I1056" s="120" t="str">
        <f>'INFO Luz del Sur'!C1004</f>
        <v>Lima</v>
      </c>
      <c r="J1056" s="120" t="str">
        <f>'INFO Luz del Sur'!B1004</f>
        <v>Lima</v>
      </c>
      <c r="K1056" s="120">
        <f>'INFO Luz del Sur'!E1004</f>
        <v>0</v>
      </c>
      <c r="L1056" s="132" t="str">
        <f>'INFO Luz del Sur'!M1004</f>
        <v>PPC20</v>
      </c>
      <c r="M1056" s="120" t="str">
        <f>INDEX(RESUMEN!$D$17:$D$5475, MATCH(L1056,RESUMEN!$C$17:$C$5475,0))</f>
        <v>POSTE DE CONCRETO ARMADO DE 13/400/150/345</v>
      </c>
      <c r="N1056" s="95">
        <f>INDEX(RESUMEN!$G$17:$G$5475, MATCH(L1056,RESUMEN!$C$17:$C$5475,0))</f>
        <v>364.69</v>
      </c>
      <c r="O1056" s="133">
        <f t="shared" si="195"/>
        <v>0.84299999999999997</v>
      </c>
      <c r="P1056" s="134">
        <f t="shared" si="197"/>
        <v>672.12366999999995</v>
      </c>
      <c r="Q1056" s="87">
        <v>0</v>
      </c>
      <c r="R1056" s="133">
        <f t="shared" si="198"/>
        <v>0.13400000000000001</v>
      </c>
      <c r="S1056" s="88">
        <f t="shared" si="199"/>
        <v>7.5053809816666659</v>
      </c>
      <c r="T1056" s="132">
        <f t="shared" si="200"/>
        <v>0.183</v>
      </c>
      <c r="U1056" s="135">
        <f t="shared" si="201"/>
        <v>1.3734847196449997</v>
      </c>
      <c r="V1056" s="88">
        <f t="shared" si="202"/>
        <v>0.46217247724950827</v>
      </c>
      <c r="W1056" s="182">
        <f t="shared" si="203"/>
        <v>0.5</v>
      </c>
      <c r="X1056" s="133">
        <f>'INFO Luz del Sur'!N1004</f>
        <v>1</v>
      </c>
      <c r="Y1056" s="135">
        <f t="shared" si="196"/>
        <v>0.5</v>
      </c>
    </row>
    <row r="1057" spans="1:25" x14ac:dyDescent="0.25">
      <c r="A1057" s="97">
        <f>'INFO Luz del Sur'!A1005</f>
        <v>999</v>
      </c>
      <c r="B1057" s="98" t="s">
        <v>20</v>
      </c>
      <c r="C1057" s="131" t="str">
        <f>'INFO Luz del Sur'!K1005</f>
        <v>Poste</v>
      </c>
      <c r="D1057" s="120" t="str">
        <f>'INFO Luz del Sur'!L1005</f>
        <v>Metálico</v>
      </c>
      <c r="E1057" s="131">
        <f>'INFO Luz del Sur'!J1005</f>
        <v>18</v>
      </c>
      <c r="F1057" s="131" t="str">
        <f>'INFO Luz del Sur'!H1005</f>
        <v>60 KV</v>
      </c>
      <c r="G1057" s="148" t="str">
        <f t="shared" si="194"/>
        <v>MT/AT</v>
      </c>
      <c r="H1057" s="120" t="str">
        <f>'INFO Luz del Sur'!D1005</f>
        <v>Chilca</v>
      </c>
      <c r="I1057" s="120" t="str">
        <f>'INFO Luz del Sur'!C1005</f>
        <v>Lima</v>
      </c>
      <c r="J1057" s="120" t="str">
        <f>'INFO Luz del Sur'!B1005</f>
        <v>Lima</v>
      </c>
      <c r="K1057" s="120">
        <f>'INFO Luz del Sur'!E1005</f>
        <v>0</v>
      </c>
      <c r="L1057" s="132" t="str">
        <f>'INFO Luz del Sur'!M1005</f>
        <v>TA060SIR0D1C1240R+3</v>
      </c>
      <c r="M1057" s="120" t="str">
        <f>INDEX(RESUMEN!$D$17:$D$5475, MATCH(L1057,RESUMEN!$C$17:$C$5475,0))</f>
        <v>Torre de anclaje, retención intermedia y terminal (15°) Tipo R2+3</v>
      </c>
      <c r="N1057" s="95">
        <f>INDEX(RESUMEN!$G$17:$G$5475, MATCH(L1057,RESUMEN!$C$17:$C$5475,0))</f>
        <v>15480.457667929655</v>
      </c>
      <c r="O1057" s="133">
        <f t="shared" si="195"/>
        <v>0.84299999999999997</v>
      </c>
      <c r="P1057" s="134">
        <f t="shared" si="197"/>
        <v>28530.483481994353</v>
      </c>
      <c r="Q1057" s="87">
        <v>0</v>
      </c>
      <c r="R1057" s="133">
        <f t="shared" si="198"/>
        <v>0.13400000000000001</v>
      </c>
      <c r="S1057" s="88">
        <f t="shared" si="199"/>
        <v>318.59039888227034</v>
      </c>
      <c r="T1057" s="132">
        <f t="shared" si="200"/>
        <v>0.183</v>
      </c>
      <c r="U1057" s="135">
        <f t="shared" si="201"/>
        <v>58.302042995455473</v>
      </c>
      <c r="V1057" s="88">
        <f t="shared" si="202"/>
        <v>19.618419669700835</v>
      </c>
      <c r="W1057" s="182">
        <f t="shared" si="203"/>
        <v>19.600000000000001</v>
      </c>
      <c r="X1057" s="133">
        <f>'INFO Luz del Sur'!N1005</f>
        <v>1</v>
      </c>
      <c r="Y1057" s="135">
        <f t="shared" si="196"/>
        <v>19.600000000000001</v>
      </c>
    </row>
    <row r="1058" spans="1:25" x14ac:dyDescent="0.25">
      <c r="A1058" s="97">
        <f>'INFO Luz del Sur'!A1006</f>
        <v>1000</v>
      </c>
      <c r="B1058" s="98" t="s">
        <v>20</v>
      </c>
      <c r="C1058" s="131" t="str">
        <f>'INFO Luz del Sur'!K1006</f>
        <v>Poste</v>
      </c>
      <c r="D1058" s="120" t="str">
        <f>'INFO Luz del Sur'!L1006</f>
        <v>Madera</v>
      </c>
      <c r="E1058" s="131">
        <f>'INFO Luz del Sur'!J1006</f>
        <v>18</v>
      </c>
      <c r="F1058" s="131" t="str">
        <f>'INFO Luz del Sur'!H1006</f>
        <v>60 KV</v>
      </c>
      <c r="G1058" s="148" t="str">
        <f t="shared" si="194"/>
        <v>MT/AT</v>
      </c>
      <c r="H1058" s="120" t="str">
        <f>'INFO Luz del Sur'!D1006</f>
        <v>Chilca</v>
      </c>
      <c r="I1058" s="120" t="str">
        <f>'INFO Luz del Sur'!C1006</f>
        <v>Lima</v>
      </c>
      <c r="J1058" s="120" t="str">
        <f>'INFO Luz del Sur'!B1006</f>
        <v>Lima</v>
      </c>
      <c r="K1058" s="120">
        <f>'INFO Luz del Sur'!E1006</f>
        <v>0</v>
      </c>
      <c r="L1058" s="132" t="str">
        <f>'INFO Luz del Sur'!M1006</f>
        <v>TA060SIR0D1C1240R+3</v>
      </c>
      <c r="M1058" s="120" t="str">
        <f>INDEX(RESUMEN!$D$17:$D$5475, MATCH(L1058,RESUMEN!$C$17:$C$5475,0))</f>
        <v>Torre de anclaje, retención intermedia y terminal (15°) Tipo R2+3</v>
      </c>
      <c r="N1058" s="95">
        <f>INDEX(RESUMEN!$G$17:$G$5475, MATCH(L1058,RESUMEN!$C$17:$C$5475,0))</f>
        <v>15480.457667929655</v>
      </c>
      <c r="O1058" s="133">
        <f t="shared" si="195"/>
        <v>0.84299999999999997</v>
      </c>
      <c r="P1058" s="134">
        <f t="shared" si="197"/>
        <v>28530.483481994353</v>
      </c>
      <c r="Q1058" s="87">
        <v>0</v>
      </c>
      <c r="R1058" s="133">
        <f t="shared" si="198"/>
        <v>0.13400000000000001</v>
      </c>
      <c r="S1058" s="88">
        <f t="shared" si="199"/>
        <v>318.59039888227034</v>
      </c>
      <c r="T1058" s="132">
        <f t="shared" si="200"/>
        <v>0.183</v>
      </c>
      <c r="U1058" s="135">
        <f t="shared" si="201"/>
        <v>58.302042995455473</v>
      </c>
      <c r="V1058" s="88">
        <f t="shared" si="202"/>
        <v>19.618419669700835</v>
      </c>
      <c r="W1058" s="182">
        <f t="shared" si="203"/>
        <v>19.600000000000001</v>
      </c>
      <c r="X1058" s="133">
        <f>'INFO Luz del Sur'!N1006</f>
        <v>1</v>
      </c>
      <c r="Y1058" s="135">
        <f t="shared" si="196"/>
        <v>19.600000000000001</v>
      </c>
    </row>
    <row r="1059" spans="1:25" x14ac:dyDescent="0.25">
      <c r="A1059" s="97">
        <f>'INFO Luz del Sur'!A1007</f>
        <v>1001</v>
      </c>
      <c r="B1059" s="98" t="s">
        <v>20</v>
      </c>
      <c r="C1059" s="131" t="str">
        <f>'INFO Luz del Sur'!K1007</f>
        <v>Poste</v>
      </c>
      <c r="D1059" s="120" t="str">
        <f>'INFO Luz del Sur'!L1007</f>
        <v>Madera</v>
      </c>
      <c r="E1059" s="131">
        <f>'INFO Luz del Sur'!J1007</f>
        <v>18</v>
      </c>
      <c r="F1059" s="131" t="str">
        <f>'INFO Luz del Sur'!H1007</f>
        <v>60 KV</v>
      </c>
      <c r="G1059" s="148" t="str">
        <f t="shared" si="194"/>
        <v>MT/AT</v>
      </c>
      <c r="H1059" s="120" t="str">
        <f>'INFO Luz del Sur'!D1007</f>
        <v>Chilca</v>
      </c>
      <c r="I1059" s="120" t="str">
        <f>'INFO Luz del Sur'!C1007</f>
        <v>Lima</v>
      </c>
      <c r="J1059" s="120" t="str">
        <f>'INFO Luz del Sur'!B1007</f>
        <v>Lima</v>
      </c>
      <c r="K1059" s="120">
        <f>'INFO Luz del Sur'!E1007</f>
        <v>0</v>
      </c>
      <c r="L1059" s="132" t="str">
        <f>'INFO Luz del Sur'!M1007</f>
        <v>TA060SIR0D1C1240R+3</v>
      </c>
      <c r="M1059" s="120" t="str">
        <f>INDEX(RESUMEN!$D$17:$D$5475, MATCH(L1059,RESUMEN!$C$17:$C$5475,0))</f>
        <v>Torre de anclaje, retención intermedia y terminal (15°) Tipo R2+3</v>
      </c>
      <c r="N1059" s="95">
        <f>INDEX(RESUMEN!$G$17:$G$5475, MATCH(L1059,RESUMEN!$C$17:$C$5475,0))</f>
        <v>15480.457667929655</v>
      </c>
      <c r="O1059" s="133">
        <f t="shared" si="195"/>
        <v>0.84299999999999997</v>
      </c>
      <c r="P1059" s="134">
        <f t="shared" si="197"/>
        <v>28530.483481994353</v>
      </c>
      <c r="Q1059" s="87">
        <v>0</v>
      </c>
      <c r="R1059" s="133">
        <f t="shared" si="198"/>
        <v>0.13400000000000001</v>
      </c>
      <c r="S1059" s="88">
        <f t="shared" si="199"/>
        <v>318.59039888227034</v>
      </c>
      <c r="T1059" s="132">
        <f t="shared" si="200"/>
        <v>0.183</v>
      </c>
      <c r="U1059" s="135">
        <f t="shared" si="201"/>
        <v>58.302042995455473</v>
      </c>
      <c r="V1059" s="88">
        <f t="shared" si="202"/>
        <v>19.618419669700835</v>
      </c>
      <c r="W1059" s="182">
        <f t="shared" si="203"/>
        <v>19.600000000000001</v>
      </c>
      <c r="X1059" s="133">
        <f>'INFO Luz del Sur'!N1007</f>
        <v>1</v>
      </c>
      <c r="Y1059" s="135">
        <f t="shared" si="196"/>
        <v>19.600000000000001</v>
      </c>
    </row>
    <row r="1060" spans="1:25" x14ac:dyDescent="0.25">
      <c r="A1060" s="97">
        <f>'INFO Luz del Sur'!A1008</f>
        <v>1002</v>
      </c>
      <c r="B1060" s="98" t="s">
        <v>20</v>
      </c>
      <c r="C1060" s="131" t="str">
        <f>'INFO Luz del Sur'!K1008</f>
        <v>Torre</v>
      </c>
      <c r="D1060" s="120" t="str">
        <f>'INFO Luz del Sur'!L1008</f>
        <v>Metálico</v>
      </c>
      <c r="E1060" s="131">
        <f>'INFO Luz del Sur'!J1008</f>
        <v>18</v>
      </c>
      <c r="F1060" s="131" t="str">
        <f>'INFO Luz del Sur'!H1008</f>
        <v>60 KV</v>
      </c>
      <c r="G1060" s="148" t="str">
        <f t="shared" si="194"/>
        <v>MT/AT</v>
      </c>
      <c r="H1060" s="120" t="str">
        <f>'INFO Luz del Sur'!D1008</f>
        <v>Chilca</v>
      </c>
      <c r="I1060" s="120" t="str">
        <f>'INFO Luz del Sur'!C1008</f>
        <v>Lima</v>
      </c>
      <c r="J1060" s="120" t="str">
        <f>'INFO Luz del Sur'!B1008</f>
        <v>Lima</v>
      </c>
      <c r="K1060" s="120">
        <f>'INFO Luz del Sur'!E1008</f>
        <v>0</v>
      </c>
      <c r="L1060" s="132" t="str">
        <f>'INFO Luz del Sur'!M1008</f>
        <v>TA060SIR0D1C1240R+3</v>
      </c>
      <c r="M1060" s="120" t="str">
        <f>INDEX(RESUMEN!$D$17:$D$5475, MATCH(L1060,RESUMEN!$C$17:$C$5475,0))</f>
        <v>Torre de anclaje, retención intermedia y terminal (15°) Tipo R2+3</v>
      </c>
      <c r="N1060" s="95">
        <f>INDEX(RESUMEN!$G$17:$G$5475, MATCH(L1060,RESUMEN!$C$17:$C$5475,0))</f>
        <v>15480.457667929655</v>
      </c>
      <c r="O1060" s="133">
        <f t="shared" si="195"/>
        <v>0.84299999999999997</v>
      </c>
      <c r="P1060" s="134">
        <f t="shared" si="197"/>
        <v>28530.483481994353</v>
      </c>
      <c r="Q1060" s="87">
        <v>0</v>
      </c>
      <c r="R1060" s="133">
        <f t="shared" si="198"/>
        <v>0.13400000000000001</v>
      </c>
      <c r="S1060" s="88">
        <f t="shared" si="199"/>
        <v>318.59039888227034</v>
      </c>
      <c r="T1060" s="132">
        <f t="shared" si="200"/>
        <v>0.183</v>
      </c>
      <c r="U1060" s="135">
        <f t="shared" si="201"/>
        <v>58.302042995455473</v>
      </c>
      <c r="V1060" s="88">
        <f t="shared" si="202"/>
        <v>19.618419669700835</v>
      </c>
      <c r="W1060" s="182">
        <f t="shared" si="203"/>
        <v>19.600000000000001</v>
      </c>
      <c r="X1060" s="133">
        <f>'INFO Luz del Sur'!N1008</f>
        <v>1</v>
      </c>
      <c r="Y1060" s="135">
        <f t="shared" si="196"/>
        <v>19.600000000000001</v>
      </c>
    </row>
    <row r="1061" spans="1:25" x14ac:dyDescent="0.25">
      <c r="A1061" s="97">
        <f>'INFO Luz del Sur'!A1009</f>
        <v>1003</v>
      </c>
      <c r="B1061" s="98" t="s">
        <v>20</v>
      </c>
      <c r="C1061" s="131" t="str">
        <f>'INFO Luz del Sur'!K1009</f>
        <v>Poste</v>
      </c>
      <c r="D1061" s="120" t="str">
        <f>'INFO Luz del Sur'!L1009</f>
        <v>Madera</v>
      </c>
      <c r="E1061" s="131">
        <f>'INFO Luz del Sur'!J1009</f>
        <v>18</v>
      </c>
      <c r="F1061" s="131" t="str">
        <f>'INFO Luz del Sur'!H1009</f>
        <v>60 KV</v>
      </c>
      <c r="G1061" s="148" t="str">
        <f t="shared" si="194"/>
        <v>MT/AT</v>
      </c>
      <c r="H1061" s="120" t="str">
        <f>'INFO Luz del Sur'!D1009</f>
        <v>Chilca</v>
      </c>
      <c r="I1061" s="120" t="str">
        <f>'INFO Luz del Sur'!C1009</f>
        <v>Lima</v>
      </c>
      <c r="J1061" s="120" t="str">
        <f>'INFO Luz del Sur'!B1009</f>
        <v>Lima</v>
      </c>
      <c r="K1061" s="120">
        <f>'INFO Luz del Sur'!E1009</f>
        <v>0</v>
      </c>
      <c r="L1061" s="132" t="str">
        <f>'INFO Luz del Sur'!M1009</f>
        <v>TA060SIR0D1C1240R+3</v>
      </c>
      <c r="M1061" s="120" t="str">
        <f>INDEX(RESUMEN!$D$17:$D$5475, MATCH(L1061,RESUMEN!$C$17:$C$5475,0))</f>
        <v>Torre de anclaje, retención intermedia y terminal (15°) Tipo R2+3</v>
      </c>
      <c r="N1061" s="95">
        <f>INDEX(RESUMEN!$G$17:$G$5475, MATCH(L1061,RESUMEN!$C$17:$C$5475,0))</f>
        <v>15480.457667929655</v>
      </c>
      <c r="O1061" s="133">
        <f t="shared" si="195"/>
        <v>0.84299999999999997</v>
      </c>
      <c r="P1061" s="134">
        <f t="shared" si="197"/>
        <v>28530.483481994353</v>
      </c>
      <c r="Q1061" s="87">
        <v>0</v>
      </c>
      <c r="R1061" s="133">
        <f t="shared" si="198"/>
        <v>0.13400000000000001</v>
      </c>
      <c r="S1061" s="88">
        <f t="shared" si="199"/>
        <v>318.59039888227034</v>
      </c>
      <c r="T1061" s="132">
        <f t="shared" si="200"/>
        <v>0.183</v>
      </c>
      <c r="U1061" s="135">
        <f t="shared" si="201"/>
        <v>58.302042995455473</v>
      </c>
      <c r="V1061" s="88">
        <f t="shared" si="202"/>
        <v>19.618419669700835</v>
      </c>
      <c r="W1061" s="182">
        <f t="shared" si="203"/>
        <v>19.600000000000001</v>
      </c>
      <c r="X1061" s="133">
        <f>'INFO Luz del Sur'!N1009</f>
        <v>1</v>
      </c>
      <c r="Y1061" s="135">
        <f t="shared" si="196"/>
        <v>19.600000000000001</v>
      </c>
    </row>
    <row r="1062" spans="1:25" x14ac:dyDescent="0.25">
      <c r="A1062" s="97">
        <f>'INFO Luz del Sur'!A1010</f>
        <v>1004</v>
      </c>
      <c r="B1062" s="98" t="s">
        <v>20</v>
      </c>
      <c r="C1062" s="131" t="str">
        <f>'INFO Luz del Sur'!K1010</f>
        <v>Poste</v>
      </c>
      <c r="D1062" s="120" t="str">
        <f>'INFO Luz del Sur'!L1010</f>
        <v>Madera</v>
      </c>
      <c r="E1062" s="131">
        <f>'INFO Luz del Sur'!J1010</f>
        <v>18</v>
      </c>
      <c r="F1062" s="131" t="str">
        <f>'INFO Luz del Sur'!H1010</f>
        <v>60 KV</v>
      </c>
      <c r="G1062" s="148" t="str">
        <f t="shared" si="194"/>
        <v>MT/AT</v>
      </c>
      <c r="H1062" s="120" t="str">
        <f>'INFO Luz del Sur'!D1010</f>
        <v>Chilca</v>
      </c>
      <c r="I1062" s="120" t="str">
        <f>'INFO Luz del Sur'!C1010</f>
        <v>Lima</v>
      </c>
      <c r="J1062" s="120" t="str">
        <f>'INFO Luz del Sur'!B1010</f>
        <v>Lima</v>
      </c>
      <c r="K1062" s="120">
        <f>'INFO Luz del Sur'!E1010</f>
        <v>0</v>
      </c>
      <c r="L1062" s="132" t="str">
        <f>'INFO Luz del Sur'!M1010</f>
        <v>TA060SIR0D1C1240R+3</v>
      </c>
      <c r="M1062" s="120" t="str">
        <f>INDEX(RESUMEN!$D$17:$D$5475, MATCH(L1062,RESUMEN!$C$17:$C$5475,0))</f>
        <v>Torre de anclaje, retención intermedia y terminal (15°) Tipo R2+3</v>
      </c>
      <c r="N1062" s="95">
        <f>INDEX(RESUMEN!$G$17:$G$5475, MATCH(L1062,RESUMEN!$C$17:$C$5475,0))</f>
        <v>15480.457667929655</v>
      </c>
      <c r="O1062" s="133">
        <f t="shared" si="195"/>
        <v>0.84299999999999997</v>
      </c>
      <c r="P1062" s="134">
        <f t="shared" si="197"/>
        <v>28530.483481994353</v>
      </c>
      <c r="Q1062" s="87">
        <v>0</v>
      </c>
      <c r="R1062" s="133">
        <f t="shared" si="198"/>
        <v>0.13400000000000001</v>
      </c>
      <c r="S1062" s="88">
        <f t="shared" si="199"/>
        <v>318.59039888227034</v>
      </c>
      <c r="T1062" s="132">
        <f t="shared" si="200"/>
        <v>0.183</v>
      </c>
      <c r="U1062" s="135">
        <f t="shared" si="201"/>
        <v>58.302042995455473</v>
      </c>
      <c r="V1062" s="88">
        <f t="shared" si="202"/>
        <v>19.618419669700835</v>
      </c>
      <c r="W1062" s="182">
        <f t="shared" si="203"/>
        <v>19.600000000000001</v>
      </c>
      <c r="X1062" s="133">
        <f>'INFO Luz del Sur'!N1010</f>
        <v>1</v>
      </c>
      <c r="Y1062" s="135">
        <f t="shared" si="196"/>
        <v>19.600000000000001</v>
      </c>
    </row>
    <row r="1063" spans="1:25" x14ac:dyDescent="0.25">
      <c r="A1063" s="97">
        <f>'INFO Luz del Sur'!A1011</f>
        <v>1005</v>
      </c>
      <c r="B1063" s="98" t="s">
        <v>20</v>
      </c>
      <c r="C1063" s="131" t="str">
        <f>'INFO Luz del Sur'!K1011</f>
        <v>Poste</v>
      </c>
      <c r="D1063" s="120" t="str">
        <f>'INFO Luz del Sur'!L1011</f>
        <v>Madera</v>
      </c>
      <c r="E1063" s="131">
        <f>'INFO Luz del Sur'!J1011</f>
        <v>18</v>
      </c>
      <c r="F1063" s="131" t="str">
        <f>'INFO Luz del Sur'!H1011</f>
        <v>60 KV</v>
      </c>
      <c r="G1063" s="148" t="str">
        <f t="shared" si="194"/>
        <v>MT/AT</v>
      </c>
      <c r="H1063" s="120" t="str">
        <f>'INFO Luz del Sur'!D1011</f>
        <v>Chilca</v>
      </c>
      <c r="I1063" s="120" t="str">
        <f>'INFO Luz del Sur'!C1011</f>
        <v>Lima</v>
      </c>
      <c r="J1063" s="120" t="str">
        <f>'INFO Luz del Sur'!B1011</f>
        <v>Lima</v>
      </c>
      <c r="K1063" s="120">
        <f>'INFO Luz del Sur'!E1011</f>
        <v>0</v>
      </c>
      <c r="L1063" s="132" t="str">
        <f>'INFO Luz del Sur'!M1011</f>
        <v>TA060SIR0D1C1240R+3</v>
      </c>
      <c r="M1063" s="120" t="str">
        <f>INDEX(RESUMEN!$D$17:$D$5475, MATCH(L1063,RESUMEN!$C$17:$C$5475,0))</f>
        <v>Torre de anclaje, retención intermedia y terminal (15°) Tipo R2+3</v>
      </c>
      <c r="N1063" s="95">
        <f>INDEX(RESUMEN!$G$17:$G$5475, MATCH(L1063,RESUMEN!$C$17:$C$5475,0))</f>
        <v>15480.457667929655</v>
      </c>
      <c r="O1063" s="133">
        <f t="shared" si="195"/>
        <v>0.84299999999999997</v>
      </c>
      <c r="P1063" s="134">
        <f t="shared" si="197"/>
        <v>28530.483481994353</v>
      </c>
      <c r="Q1063" s="87">
        <v>0</v>
      </c>
      <c r="R1063" s="133">
        <f t="shared" si="198"/>
        <v>0.13400000000000001</v>
      </c>
      <c r="S1063" s="88">
        <f t="shared" si="199"/>
        <v>318.59039888227034</v>
      </c>
      <c r="T1063" s="132">
        <f t="shared" si="200"/>
        <v>0.183</v>
      </c>
      <c r="U1063" s="135">
        <f t="shared" si="201"/>
        <v>58.302042995455473</v>
      </c>
      <c r="V1063" s="88">
        <f t="shared" si="202"/>
        <v>19.618419669700835</v>
      </c>
      <c r="W1063" s="182">
        <f t="shared" si="203"/>
        <v>19.600000000000001</v>
      </c>
      <c r="X1063" s="133">
        <f>'INFO Luz del Sur'!N1011</f>
        <v>1</v>
      </c>
      <c r="Y1063" s="135">
        <f t="shared" si="196"/>
        <v>19.600000000000001</v>
      </c>
    </row>
    <row r="1064" spans="1:25" x14ac:dyDescent="0.25">
      <c r="A1064" s="97">
        <f>'INFO Luz del Sur'!A1012</f>
        <v>1006</v>
      </c>
      <c r="B1064" s="98" t="s">
        <v>20</v>
      </c>
      <c r="C1064" s="131" t="str">
        <f>'INFO Luz del Sur'!K1012</f>
        <v>Poste</v>
      </c>
      <c r="D1064" s="120" t="str">
        <f>'INFO Luz del Sur'!L1012</f>
        <v>Madera</v>
      </c>
      <c r="E1064" s="131">
        <f>'INFO Luz del Sur'!J1012</f>
        <v>18</v>
      </c>
      <c r="F1064" s="131" t="str">
        <f>'INFO Luz del Sur'!H1012</f>
        <v>60 KV</v>
      </c>
      <c r="G1064" s="148" t="str">
        <f t="shared" si="194"/>
        <v>MT/AT</v>
      </c>
      <c r="H1064" s="120" t="str">
        <f>'INFO Luz del Sur'!D1012</f>
        <v>Chilca</v>
      </c>
      <c r="I1064" s="120" t="str">
        <f>'INFO Luz del Sur'!C1012</f>
        <v>Lima</v>
      </c>
      <c r="J1064" s="120" t="str">
        <f>'INFO Luz del Sur'!B1012</f>
        <v>Lima</v>
      </c>
      <c r="K1064" s="120">
        <f>'INFO Luz del Sur'!E1012</f>
        <v>0</v>
      </c>
      <c r="L1064" s="132" t="str">
        <f>'INFO Luz del Sur'!M1012</f>
        <v>TA060SIR0D1C1240R+3</v>
      </c>
      <c r="M1064" s="120" t="str">
        <f>INDEX(RESUMEN!$D$17:$D$5475, MATCH(L1064,RESUMEN!$C$17:$C$5475,0))</f>
        <v>Torre de anclaje, retención intermedia y terminal (15°) Tipo R2+3</v>
      </c>
      <c r="N1064" s="95">
        <f>INDEX(RESUMEN!$G$17:$G$5475, MATCH(L1064,RESUMEN!$C$17:$C$5475,0))</f>
        <v>15480.457667929655</v>
      </c>
      <c r="O1064" s="133">
        <f t="shared" si="195"/>
        <v>0.84299999999999997</v>
      </c>
      <c r="P1064" s="134">
        <f t="shared" si="197"/>
        <v>28530.483481994353</v>
      </c>
      <c r="Q1064" s="87">
        <v>0</v>
      </c>
      <c r="R1064" s="133">
        <f t="shared" si="198"/>
        <v>0.13400000000000001</v>
      </c>
      <c r="S1064" s="88">
        <f t="shared" si="199"/>
        <v>318.59039888227034</v>
      </c>
      <c r="T1064" s="132">
        <f t="shared" si="200"/>
        <v>0.183</v>
      </c>
      <c r="U1064" s="135">
        <f t="shared" si="201"/>
        <v>58.302042995455473</v>
      </c>
      <c r="V1064" s="88">
        <f t="shared" si="202"/>
        <v>19.618419669700835</v>
      </c>
      <c r="W1064" s="182">
        <f t="shared" si="203"/>
        <v>19.600000000000001</v>
      </c>
      <c r="X1064" s="133">
        <f>'INFO Luz del Sur'!N1012</f>
        <v>1</v>
      </c>
      <c r="Y1064" s="135">
        <f t="shared" si="196"/>
        <v>19.600000000000001</v>
      </c>
    </row>
    <row r="1065" spans="1:25" x14ac:dyDescent="0.25">
      <c r="A1065" s="97">
        <f>'INFO Luz del Sur'!A1013</f>
        <v>1007</v>
      </c>
      <c r="B1065" s="98" t="s">
        <v>20</v>
      </c>
      <c r="C1065" s="131" t="str">
        <f>'INFO Luz del Sur'!K1013</f>
        <v>Poste</v>
      </c>
      <c r="D1065" s="120" t="str">
        <f>'INFO Luz del Sur'!L1013</f>
        <v>Madera</v>
      </c>
      <c r="E1065" s="131">
        <f>'INFO Luz del Sur'!J1013</f>
        <v>18</v>
      </c>
      <c r="F1065" s="131" t="str">
        <f>'INFO Luz del Sur'!H1013</f>
        <v>60 KV</v>
      </c>
      <c r="G1065" s="148" t="str">
        <f t="shared" si="194"/>
        <v>MT/AT</v>
      </c>
      <c r="H1065" s="120" t="str">
        <f>'INFO Luz del Sur'!D1013</f>
        <v>Chilca</v>
      </c>
      <c r="I1065" s="120" t="str">
        <f>'INFO Luz del Sur'!C1013</f>
        <v>Lima</v>
      </c>
      <c r="J1065" s="120" t="str">
        <f>'INFO Luz del Sur'!B1013</f>
        <v>Lima</v>
      </c>
      <c r="K1065" s="120">
        <f>'INFO Luz del Sur'!E1013</f>
        <v>0</v>
      </c>
      <c r="L1065" s="132" t="str">
        <f>'INFO Luz del Sur'!M1013</f>
        <v>TA060SIR0D1C1240R+3</v>
      </c>
      <c r="M1065" s="120" t="str">
        <f>INDEX(RESUMEN!$D$17:$D$5475, MATCH(L1065,RESUMEN!$C$17:$C$5475,0))</f>
        <v>Torre de anclaje, retención intermedia y terminal (15°) Tipo R2+3</v>
      </c>
      <c r="N1065" s="95">
        <f>INDEX(RESUMEN!$G$17:$G$5475, MATCH(L1065,RESUMEN!$C$17:$C$5475,0))</f>
        <v>15480.457667929655</v>
      </c>
      <c r="O1065" s="133">
        <f t="shared" si="195"/>
        <v>0.84299999999999997</v>
      </c>
      <c r="P1065" s="134">
        <f t="shared" si="197"/>
        <v>28530.483481994353</v>
      </c>
      <c r="Q1065" s="87">
        <v>0</v>
      </c>
      <c r="R1065" s="133">
        <f t="shared" si="198"/>
        <v>0.13400000000000001</v>
      </c>
      <c r="S1065" s="88">
        <f t="shared" si="199"/>
        <v>318.59039888227034</v>
      </c>
      <c r="T1065" s="132">
        <f t="shared" si="200"/>
        <v>0.183</v>
      </c>
      <c r="U1065" s="135">
        <f t="shared" si="201"/>
        <v>58.302042995455473</v>
      </c>
      <c r="V1065" s="88">
        <f t="shared" si="202"/>
        <v>19.618419669700835</v>
      </c>
      <c r="W1065" s="182">
        <f t="shared" si="203"/>
        <v>19.600000000000001</v>
      </c>
      <c r="X1065" s="133">
        <f>'INFO Luz del Sur'!N1013</f>
        <v>1</v>
      </c>
      <c r="Y1065" s="135">
        <f t="shared" si="196"/>
        <v>19.600000000000001</v>
      </c>
    </row>
    <row r="1066" spans="1:25" x14ac:dyDescent="0.25">
      <c r="A1066" s="97">
        <f>'INFO Luz del Sur'!A1014</f>
        <v>1008</v>
      </c>
      <c r="B1066" s="98" t="s">
        <v>20</v>
      </c>
      <c r="C1066" s="131" t="str">
        <f>'INFO Luz del Sur'!K1014</f>
        <v>Poste</v>
      </c>
      <c r="D1066" s="120" t="str">
        <f>'INFO Luz del Sur'!L1014</f>
        <v>Madera</v>
      </c>
      <c r="E1066" s="131">
        <f>'INFO Luz del Sur'!J1014</f>
        <v>18</v>
      </c>
      <c r="F1066" s="131" t="str">
        <f>'INFO Luz del Sur'!H1014</f>
        <v>60 KV</v>
      </c>
      <c r="G1066" s="148" t="str">
        <f t="shared" si="194"/>
        <v>MT/AT</v>
      </c>
      <c r="H1066" s="120" t="str">
        <f>'INFO Luz del Sur'!D1014</f>
        <v>Chilca</v>
      </c>
      <c r="I1066" s="120" t="str">
        <f>'INFO Luz del Sur'!C1014</f>
        <v>Lima</v>
      </c>
      <c r="J1066" s="120" t="str">
        <f>'INFO Luz del Sur'!B1014</f>
        <v>Lima</v>
      </c>
      <c r="K1066" s="120">
        <f>'INFO Luz del Sur'!E1014</f>
        <v>0</v>
      </c>
      <c r="L1066" s="132" t="str">
        <f>'INFO Luz del Sur'!M1014</f>
        <v>TA060SIR0D1C1240R+3</v>
      </c>
      <c r="M1066" s="120" t="str">
        <f>INDEX(RESUMEN!$D$17:$D$5475, MATCH(L1066,RESUMEN!$C$17:$C$5475,0))</f>
        <v>Torre de anclaje, retención intermedia y terminal (15°) Tipo R2+3</v>
      </c>
      <c r="N1066" s="95">
        <f>INDEX(RESUMEN!$G$17:$G$5475, MATCH(L1066,RESUMEN!$C$17:$C$5475,0))</f>
        <v>15480.457667929655</v>
      </c>
      <c r="O1066" s="133">
        <f t="shared" si="195"/>
        <v>0.84299999999999997</v>
      </c>
      <c r="P1066" s="134">
        <f t="shared" si="197"/>
        <v>28530.483481994353</v>
      </c>
      <c r="Q1066" s="87">
        <v>0</v>
      </c>
      <c r="R1066" s="133">
        <f t="shared" si="198"/>
        <v>0.13400000000000001</v>
      </c>
      <c r="S1066" s="88">
        <f t="shared" si="199"/>
        <v>318.59039888227034</v>
      </c>
      <c r="T1066" s="132">
        <f t="shared" si="200"/>
        <v>0.183</v>
      </c>
      <c r="U1066" s="135">
        <f t="shared" si="201"/>
        <v>58.302042995455473</v>
      </c>
      <c r="V1066" s="88">
        <f t="shared" si="202"/>
        <v>19.618419669700835</v>
      </c>
      <c r="W1066" s="182">
        <f t="shared" si="203"/>
        <v>19.600000000000001</v>
      </c>
      <c r="X1066" s="133">
        <f>'INFO Luz del Sur'!N1014</f>
        <v>1</v>
      </c>
      <c r="Y1066" s="135">
        <f t="shared" si="196"/>
        <v>19.600000000000001</v>
      </c>
    </row>
    <row r="1067" spans="1:25" x14ac:dyDescent="0.25">
      <c r="A1067" s="97">
        <f>'INFO Luz del Sur'!A1015</f>
        <v>1009</v>
      </c>
      <c r="B1067" s="98" t="s">
        <v>20</v>
      </c>
      <c r="C1067" s="131" t="str">
        <f>'INFO Luz del Sur'!K1015</f>
        <v>Poste</v>
      </c>
      <c r="D1067" s="120" t="str">
        <f>'INFO Luz del Sur'!L1015</f>
        <v>Madera</v>
      </c>
      <c r="E1067" s="131">
        <f>'INFO Luz del Sur'!J1015</f>
        <v>18</v>
      </c>
      <c r="F1067" s="131" t="str">
        <f>'INFO Luz del Sur'!H1015</f>
        <v>60 KV</v>
      </c>
      <c r="G1067" s="148" t="str">
        <f t="shared" si="194"/>
        <v>MT/AT</v>
      </c>
      <c r="H1067" s="120" t="str">
        <f>'INFO Luz del Sur'!D1015</f>
        <v>Chilca</v>
      </c>
      <c r="I1067" s="120" t="str">
        <f>'INFO Luz del Sur'!C1015</f>
        <v>Lima</v>
      </c>
      <c r="J1067" s="120" t="str">
        <f>'INFO Luz del Sur'!B1015</f>
        <v>Lima</v>
      </c>
      <c r="K1067" s="120">
        <f>'INFO Luz del Sur'!E1015</f>
        <v>0</v>
      </c>
      <c r="L1067" s="132" t="str">
        <f>'INFO Luz del Sur'!M1015</f>
        <v>TA060SIR0D1C1240R+3</v>
      </c>
      <c r="M1067" s="120" t="str">
        <f>INDEX(RESUMEN!$D$17:$D$5475, MATCH(L1067,RESUMEN!$C$17:$C$5475,0))</f>
        <v>Torre de anclaje, retención intermedia y terminal (15°) Tipo R2+3</v>
      </c>
      <c r="N1067" s="95">
        <f>INDEX(RESUMEN!$G$17:$G$5475, MATCH(L1067,RESUMEN!$C$17:$C$5475,0))</f>
        <v>15480.457667929655</v>
      </c>
      <c r="O1067" s="133">
        <f t="shared" si="195"/>
        <v>0.84299999999999997</v>
      </c>
      <c r="P1067" s="134">
        <f t="shared" si="197"/>
        <v>28530.483481994353</v>
      </c>
      <c r="Q1067" s="87">
        <v>0</v>
      </c>
      <c r="R1067" s="133">
        <f t="shared" si="198"/>
        <v>0.13400000000000001</v>
      </c>
      <c r="S1067" s="88">
        <f t="shared" si="199"/>
        <v>318.59039888227034</v>
      </c>
      <c r="T1067" s="132">
        <f t="shared" si="200"/>
        <v>0.183</v>
      </c>
      <c r="U1067" s="135">
        <f t="shared" si="201"/>
        <v>58.302042995455473</v>
      </c>
      <c r="V1067" s="88">
        <f t="shared" si="202"/>
        <v>19.618419669700835</v>
      </c>
      <c r="W1067" s="182">
        <f t="shared" si="203"/>
        <v>19.600000000000001</v>
      </c>
      <c r="X1067" s="133">
        <f>'INFO Luz del Sur'!N1015</f>
        <v>1</v>
      </c>
      <c r="Y1067" s="135">
        <f t="shared" si="196"/>
        <v>19.600000000000001</v>
      </c>
    </row>
    <row r="1068" spans="1:25" x14ac:dyDescent="0.25">
      <c r="A1068" s="97">
        <f>'INFO Luz del Sur'!A1016</f>
        <v>1010</v>
      </c>
      <c r="B1068" s="98" t="s">
        <v>20</v>
      </c>
      <c r="C1068" s="131" t="str">
        <f>'INFO Luz del Sur'!K1016</f>
        <v>Poste</v>
      </c>
      <c r="D1068" s="120" t="str">
        <f>'INFO Luz del Sur'!L1016</f>
        <v>Madera</v>
      </c>
      <c r="E1068" s="131">
        <f>'INFO Luz del Sur'!J1016</f>
        <v>18</v>
      </c>
      <c r="F1068" s="131" t="str">
        <f>'INFO Luz del Sur'!H1016</f>
        <v>60 KV</v>
      </c>
      <c r="G1068" s="148" t="str">
        <f t="shared" si="194"/>
        <v>MT/AT</v>
      </c>
      <c r="H1068" s="120" t="str">
        <f>'INFO Luz del Sur'!D1016</f>
        <v>Chilca</v>
      </c>
      <c r="I1068" s="120" t="str">
        <f>'INFO Luz del Sur'!C1016</f>
        <v>Lima</v>
      </c>
      <c r="J1068" s="120" t="str">
        <f>'INFO Luz del Sur'!B1016</f>
        <v>Lima</v>
      </c>
      <c r="K1068" s="120">
        <f>'INFO Luz del Sur'!E1016</f>
        <v>0</v>
      </c>
      <c r="L1068" s="132" t="str">
        <f>'INFO Luz del Sur'!M1016</f>
        <v>TA060SIR0D1C1240R+3</v>
      </c>
      <c r="M1068" s="120" t="str">
        <f>INDEX(RESUMEN!$D$17:$D$5475, MATCH(L1068,RESUMEN!$C$17:$C$5475,0))</f>
        <v>Torre de anclaje, retención intermedia y terminal (15°) Tipo R2+3</v>
      </c>
      <c r="N1068" s="95">
        <f>INDEX(RESUMEN!$G$17:$G$5475, MATCH(L1068,RESUMEN!$C$17:$C$5475,0))</f>
        <v>15480.457667929655</v>
      </c>
      <c r="O1068" s="133">
        <f t="shared" si="195"/>
        <v>0.84299999999999997</v>
      </c>
      <c r="P1068" s="134">
        <f t="shared" si="197"/>
        <v>28530.483481994353</v>
      </c>
      <c r="Q1068" s="87">
        <v>0</v>
      </c>
      <c r="R1068" s="133">
        <f t="shared" si="198"/>
        <v>0.13400000000000001</v>
      </c>
      <c r="S1068" s="88">
        <f t="shared" si="199"/>
        <v>318.59039888227034</v>
      </c>
      <c r="T1068" s="132">
        <f t="shared" si="200"/>
        <v>0.183</v>
      </c>
      <c r="U1068" s="135">
        <f t="shared" si="201"/>
        <v>58.302042995455473</v>
      </c>
      <c r="V1068" s="88">
        <f t="shared" si="202"/>
        <v>19.618419669700835</v>
      </c>
      <c r="W1068" s="182">
        <f t="shared" si="203"/>
        <v>19.600000000000001</v>
      </c>
      <c r="X1068" s="133">
        <f>'INFO Luz del Sur'!N1016</f>
        <v>1</v>
      </c>
      <c r="Y1068" s="135">
        <f t="shared" si="196"/>
        <v>19.600000000000001</v>
      </c>
    </row>
    <row r="1069" spans="1:25" x14ac:dyDescent="0.25">
      <c r="A1069" s="97">
        <f>'INFO Luz del Sur'!A1017</f>
        <v>1011</v>
      </c>
      <c r="B1069" s="98" t="s">
        <v>20</v>
      </c>
      <c r="C1069" s="131" t="str">
        <f>'INFO Luz del Sur'!K1017</f>
        <v>Poste</v>
      </c>
      <c r="D1069" s="120" t="str">
        <f>'INFO Luz del Sur'!L1017</f>
        <v>Madera</v>
      </c>
      <c r="E1069" s="131">
        <f>'INFO Luz del Sur'!J1017</f>
        <v>18</v>
      </c>
      <c r="F1069" s="131" t="str">
        <f>'INFO Luz del Sur'!H1017</f>
        <v>60 KV</v>
      </c>
      <c r="G1069" s="148" t="str">
        <f t="shared" si="194"/>
        <v>MT/AT</v>
      </c>
      <c r="H1069" s="120" t="str">
        <f>'INFO Luz del Sur'!D1017</f>
        <v>Chilca</v>
      </c>
      <c r="I1069" s="120" t="str">
        <f>'INFO Luz del Sur'!C1017</f>
        <v>Lima</v>
      </c>
      <c r="J1069" s="120" t="str">
        <f>'INFO Luz del Sur'!B1017</f>
        <v>Lima</v>
      </c>
      <c r="K1069" s="120">
        <f>'INFO Luz del Sur'!E1017</f>
        <v>0</v>
      </c>
      <c r="L1069" s="132" t="str">
        <f>'INFO Luz del Sur'!M1017</f>
        <v>TA060SIR0D1C1240R+3</v>
      </c>
      <c r="M1069" s="120" t="str">
        <f>INDEX(RESUMEN!$D$17:$D$5475, MATCH(L1069,RESUMEN!$C$17:$C$5475,0))</f>
        <v>Torre de anclaje, retención intermedia y terminal (15°) Tipo R2+3</v>
      </c>
      <c r="N1069" s="95">
        <f>INDEX(RESUMEN!$G$17:$G$5475, MATCH(L1069,RESUMEN!$C$17:$C$5475,0))</f>
        <v>15480.457667929655</v>
      </c>
      <c r="O1069" s="133">
        <f t="shared" si="195"/>
        <v>0.84299999999999997</v>
      </c>
      <c r="P1069" s="134">
        <f t="shared" si="197"/>
        <v>28530.483481994353</v>
      </c>
      <c r="Q1069" s="87">
        <v>0</v>
      </c>
      <c r="R1069" s="133">
        <f t="shared" si="198"/>
        <v>0.13400000000000001</v>
      </c>
      <c r="S1069" s="88">
        <f t="shared" si="199"/>
        <v>318.59039888227034</v>
      </c>
      <c r="T1069" s="132">
        <f t="shared" si="200"/>
        <v>0.183</v>
      </c>
      <c r="U1069" s="135">
        <f t="shared" si="201"/>
        <v>58.302042995455473</v>
      </c>
      <c r="V1069" s="88">
        <f t="shared" si="202"/>
        <v>19.618419669700835</v>
      </c>
      <c r="W1069" s="182">
        <f t="shared" si="203"/>
        <v>19.600000000000001</v>
      </c>
      <c r="X1069" s="133">
        <f>'INFO Luz del Sur'!N1017</f>
        <v>1</v>
      </c>
      <c r="Y1069" s="135">
        <f t="shared" si="196"/>
        <v>19.600000000000001</v>
      </c>
    </row>
    <row r="1070" spans="1:25" x14ac:dyDescent="0.25">
      <c r="A1070" s="97">
        <f>'INFO Luz del Sur'!A1018</f>
        <v>1012</v>
      </c>
      <c r="B1070" s="98" t="s">
        <v>20</v>
      </c>
      <c r="C1070" s="131" t="str">
        <f>'INFO Luz del Sur'!K1018</f>
        <v>Poste</v>
      </c>
      <c r="D1070" s="120" t="str">
        <f>'INFO Luz del Sur'!L1018</f>
        <v>Madera</v>
      </c>
      <c r="E1070" s="131">
        <f>'INFO Luz del Sur'!J1018</f>
        <v>18</v>
      </c>
      <c r="F1070" s="131" t="str">
        <f>'INFO Luz del Sur'!H1018</f>
        <v>60 KV</v>
      </c>
      <c r="G1070" s="148" t="str">
        <f t="shared" si="194"/>
        <v>MT/AT</v>
      </c>
      <c r="H1070" s="120" t="str">
        <f>'INFO Luz del Sur'!D1018</f>
        <v>Chilca</v>
      </c>
      <c r="I1070" s="120" t="str">
        <f>'INFO Luz del Sur'!C1018</f>
        <v>Lima</v>
      </c>
      <c r="J1070" s="120" t="str">
        <f>'INFO Luz del Sur'!B1018</f>
        <v>Lima</v>
      </c>
      <c r="K1070" s="120">
        <f>'INFO Luz del Sur'!E1018</f>
        <v>0</v>
      </c>
      <c r="L1070" s="132" t="str">
        <f>'INFO Luz del Sur'!M1018</f>
        <v>TA060SIR0D1C1240R+3</v>
      </c>
      <c r="M1070" s="120" t="str">
        <f>INDEX(RESUMEN!$D$17:$D$5475, MATCH(L1070,RESUMEN!$C$17:$C$5475,0))</f>
        <v>Torre de anclaje, retención intermedia y terminal (15°) Tipo R2+3</v>
      </c>
      <c r="N1070" s="95">
        <f>INDEX(RESUMEN!$G$17:$G$5475, MATCH(L1070,RESUMEN!$C$17:$C$5475,0))</f>
        <v>15480.457667929655</v>
      </c>
      <c r="O1070" s="133">
        <f t="shared" si="195"/>
        <v>0.84299999999999997</v>
      </c>
      <c r="P1070" s="134">
        <f t="shared" si="197"/>
        <v>28530.483481994353</v>
      </c>
      <c r="Q1070" s="87">
        <v>0</v>
      </c>
      <c r="R1070" s="133">
        <f t="shared" si="198"/>
        <v>0.13400000000000001</v>
      </c>
      <c r="S1070" s="88">
        <f t="shared" si="199"/>
        <v>318.59039888227034</v>
      </c>
      <c r="T1070" s="132">
        <f t="shared" si="200"/>
        <v>0.183</v>
      </c>
      <c r="U1070" s="135">
        <f t="shared" si="201"/>
        <v>58.302042995455473</v>
      </c>
      <c r="V1070" s="88">
        <f t="shared" si="202"/>
        <v>19.618419669700835</v>
      </c>
      <c r="W1070" s="182">
        <f t="shared" si="203"/>
        <v>19.600000000000001</v>
      </c>
      <c r="X1070" s="133">
        <f>'INFO Luz del Sur'!N1018</f>
        <v>1</v>
      </c>
      <c r="Y1070" s="135">
        <f t="shared" si="196"/>
        <v>19.600000000000001</v>
      </c>
    </row>
    <row r="1071" spans="1:25" x14ac:dyDescent="0.25">
      <c r="A1071" s="97">
        <f>'INFO Luz del Sur'!A1019</f>
        <v>1013</v>
      </c>
      <c r="B1071" s="98" t="s">
        <v>20</v>
      </c>
      <c r="C1071" s="131" t="str">
        <f>'INFO Luz del Sur'!K1019</f>
        <v>Poste</v>
      </c>
      <c r="D1071" s="120" t="str">
        <f>'INFO Luz del Sur'!L1019</f>
        <v>Madera</v>
      </c>
      <c r="E1071" s="131">
        <f>'INFO Luz del Sur'!J1019</f>
        <v>18</v>
      </c>
      <c r="F1071" s="131" t="str">
        <f>'INFO Luz del Sur'!H1019</f>
        <v>60 KV</v>
      </c>
      <c r="G1071" s="148" t="str">
        <f t="shared" si="194"/>
        <v>MT/AT</v>
      </c>
      <c r="H1071" s="120" t="str">
        <f>'INFO Luz del Sur'!D1019</f>
        <v>Chilca</v>
      </c>
      <c r="I1071" s="120" t="str">
        <f>'INFO Luz del Sur'!C1019</f>
        <v>Lima</v>
      </c>
      <c r="J1071" s="120" t="str">
        <f>'INFO Luz del Sur'!B1019</f>
        <v>Lima</v>
      </c>
      <c r="K1071" s="120">
        <f>'INFO Luz del Sur'!E1019</f>
        <v>0</v>
      </c>
      <c r="L1071" s="132" t="str">
        <f>'INFO Luz del Sur'!M1019</f>
        <v>TA060SIR0D1C1240R+3</v>
      </c>
      <c r="M1071" s="120" t="str">
        <f>INDEX(RESUMEN!$D$17:$D$5475, MATCH(L1071,RESUMEN!$C$17:$C$5475,0))</f>
        <v>Torre de anclaje, retención intermedia y terminal (15°) Tipo R2+3</v>
      </c>
      <c r="N1071" s="95">
        <f>INDEX(RESUMEN!$G$17:$G$5475, MATCH(L1071,RESUMEN!$C$17:$C$5475,0))</f>
        <v>15480.457667929655</v>
      </c>
      <c r="O1071" s="133">
        <f t="shared" si="195"/>
        <v>0.84299999999999997</v>
      </c>
      <c r="P1071" s="134">
        <f t="shared" si="197"/>
        <v>28530.483481994353</v>
      </c>
      <c r="Q1071" s="87">
        <v>0</v>
      </c>
      <c r="R1071" s="133">
        <f t="shared" si="198"/>
        <v>0.13400000000000001</v>
      </c>
      <c r="S1071" s="88">
        <f t="shared" si="199"/>
        <v>318.59039888227034</v>
      </c>
      <c r="T1071" s="132">
        <f t="shared" si="200"/>
        <v>0.183</v>
      </c>
      <c r="U1071" s="135">
        <f t="shared" si="201"/>
        <v>58.302042995455473</v>
      </c>
      <c r="V1071" s="88">
        <f t="shared" si="202"/>
        <v>19.618419669700835</v>
      </c>
      <c r="W1071" s="182">
        <f t="shared" si="203"/>
        <v>19.600000000000001</v>
      </c>
      <c r="X1071" s="133">
        <f>'INFO Luz del Sur'!N1019</f>
        <v>1</v>
      </c>
      <c r="Y1071" s="135">
        <f t="shared" si="196"/>
        <v>19.600000000000001</v>
      </c>
    </row>
    <row r="1072" spans="1:25" x14ac:dyDescent="0.25">
      <c r="A1072" s="97">
        <f>'INFO Luz del Sur'!A1020</f>
        <v>1014</v>
      </c>
      <c r="B1072" s="98" t="s">
        <v>20</v>
      </c>
      <c r="C1072" s="131" t="str">
        <f>'INFO Luz del Sur'!K1020</f>
        <v>Poste</v>
      </c>
      <c r="D1072" s="120" t="str">
        <f>'INFO Luz del Sur'!L1020</f>
        <v>Madera</v>
      </c>
      <c r="E1072" s="131">
        <f>'INFO Luz del Sur'!J1020</f>
        <v>18</v>
      </c>
      <c r="F1072" s="131" t="str">
        <f>'INFO Luz del Sur'!H1020</f>
        <v>60 KV</v>
      </c>
      <c r="G1072" s="148" t="str">
        <f t="shared" si="194"/>
        <v>MT/AT</v>
      </c>
      <c r="H1072" s="120" t="str">
        <f>'INFO Luz del Sur'!D1020</f>
        <v>Chilca</v>
      </c>
      <c r="I1072" s="120" t="str">
        <f>'INFO Luz del Sur'!C1020</f>
        <v>Lima</v>
      </c>
      <c r="J1072" s="120" t="str">
        <f>'INFO Luz del Sur'!B1020</f>
        <v>Lima</v>
      </c>
      <c r="K1072" s="120">
        <f>'INFO Luz del Sur'!E1020</f>
        <v>0</v>
      </c>
      <c r="L1072" s="132" t="str">
        <f>'INFO Luz del Sur'!M1020</f>
        <v>TA060SIR0D1C1240R+3</v>
      </c>
      <c r="M1072" s="120" t="str">
        <f>INDEX(RESUMEN!$D$17:$D$5475, MATCH(L1072,RESUMEN!$C$17:$C$5475,0))</f>
        <v>Torre de anclaje, retención intermedia y terminal (15°) Tipo R2+3</v>
      </c>
      <c r="N1072" s="95">
        <f>INDEX(RESUMEN!$G$17:$G$5475, MATCH(L1072,RESUMEN!$C$17:$C$5475,0))</f>
        <v>15480.457667929655</v>
      </c>
      <c r="O1072" s="133">
        <f t="shared" si="195"/>
        <v>0.84299999999999997</v>
      </c>
      <c r="P1072" s="134">
        <f t="shared" si="197"/>
        <v>28530.483481994353</v>
      </c>
      <c r="Q1072" s="87">
        <v>0</v>
      </c>
      <c r="R1072" s="133">
        <f t="shared" si="198"/>
        <v>0.13400000000000001</v>
      </c>
      <c r="S1072" s="88">
        <f t="shared" si="199"/>
        <v>318.59039888227034</v>
      </c>
      <c r="T1072" s="132">
        <f t="shared" si="200"/>
        <v>0.183</v>
      </c>
      <c r="U1072" s="135">
        <f t="shared" si="201"/>
        <v>58.302042995455473</v>
      </c>
      <c r="V1072" s="88">
        <f t="shared" si="202"/>
        <v>19.618419669700835</v>
      </c>
      <c r="W1072" s="182">
        <f t="shared" si="203"/>
        <v>19.600000000000001</v>
      </c>
      <c r="X1072" s="133">
        <f>'INFO Luz del Sur'!N1020</f>
        <v>1</v>
      </c>
      <c r="Y1072" s="135">
        <f t="shared" si="196"/>
        <v>19.600000000000001</v>
      </c>
    </row>
    <row r="1073" spans="1:25" x14ac:dyDescent="0.25">
      <c r="A1073" s="97">
        <f>'INFO Luz del Sur'!A1021</f>
        <v>1015</v>
      </c>
      <c r="B1073" s="98" t="s">
        <v>20</v>
      </c>
      <c r="C1073" s="131" t="str">
        <f>'INFO Luz del Sur'!K1021</f>
        <v>Poste</v>
      </c>
      <c r="D1073" s="120" t="str">
        <f>'INFO Luz del Sur'!L1021</f>
        <v>Madera</v>
      </c>
      <c r="E1073" s="131">
        <f>'INFO Luz del Sur'!J1021</f>
        <v>18</v>
      </c>
      <c r="F1073" s="131" t="str">
        <f>'INFO Luz del Sur'!H1021</f>
        <v>60 KV</v>
      </c>
      <c r="G1073" s="148" t="str">
        <f t="shared" si="194"/>
        <v>MT/AT</v>
      </c>
      <c r="H1073" s="120" t="str">
        <f>'INFO Luz del Sur'!D1021</f>
        <v>Chilca</v>
      </c>
      <c r="I1073" s="120" t="str">
        <f>'INFO Luz del Sur'!C1021</f>
        <v>Lima</v>
      </c>
      <c r="J1073" s="120" t="str">
        <f>'INFO Luz del Sur'!B1021</f>
        <v>Lima</v>
      </c>
      <c r="K1073" s="120">
        <f>'INFO Luz del Sur'!E1021</f>
        <v>0</v>
      </c>
      <c r="L1073" s="132" t="str">
        <f>'INFO Luz del Sur'!M1021</f>
        <v>TA060SIR0D1C1240R+3</v>
      </c>
      <c r="M1073" s="120" t="str">
        <f>INDEX(RESUMEN!$D$17:$D$5475, MATCH(L1073,RESUMEN!$C$17:$C$5475,0))</f>
        <v>Torre de anclaje, retención intermedia y terminal (15°) Tipo R2+3</v>
      </c>
      <c r="N1073" s="95">
        <f>INDEX(RESUMEN!$G$17:$G$5475, MATCH(L1073,RESUMEN!$C$17:$C$5475,0))</f>
        <v>15480.457667929655</v>
      </c>
      <c r="O1073" s="133">
        <f t="shared" si="195"/>
        <v>0.84299999999999997</v>
      </c>
      <c r="P1073" s="134">
        <f t="shared" si="197"/>
        <v>28530.483481994353</v>
      </c>
      <c r="Q1073" s="87">
        <v>0</v>
      </c>
      <c r="R1073" s="133">
        <f t="shared" si="198"/>
        <v>0.13400000000000001</v>
      </c>
      <c r="S1073" s="88">
        <f t="shared" si="199"/>
        <v>318.59039888227034</v>
      </c>
      <c r="T1073" s="132">
        <f t="shared" si="200"/>
        <v>0.183</v>
      </c>
      <c r="U1073" s="135">
        <f t="shared" si="201"/>
        <v>58.302042995455473</v>
      </c>
      <c r="V1073" s="88">
        <f t="shared" si="202"/>
        <v>19.618419669700835</v>
      </c>
      <c r="W1073" s="182">
        <f t="shared" si="203"/>
        <v>19.600000000000001</v>
      </c>
      <c r="X1073" s="133">
        <f>'INFO Luz del Sur'!N1021</f>
        <v>1</v>
      </c>
      <c r="Y1073" s="135">
        <f t="shared" si="196"/>
        <v>19.600000000000001</v>
      </c>
    </row>
    <row r="1074" spans="1:25" x14ac:dyDescent="0.25">
      <c r="A1074" s="97">
        <f>'INFO Luz del Sur'!A1022</f>
        <v>1016</v>
      </c>
      <c r="B1074" s="98" t="s">
        <v>20</v>
      </c>
      <c r="C1074" s="131" t="str">
        <f>'INFO Luz del Sur'!K1022</f>
        <v>Poste</v>
      </c>
      <c r="D1074" s="120" t="str">
        <f>'INFO Luz del Sur'!L1022</f>
        <v>Madera</v>
      </c>
      <c r="E1074" s="131">
        <f>'INFO Luz del Sur'!J1022</f>
        <v>18</v>
      </c>
      <c r="F1074" s="131" t="str">
        <f>'INFO Luz del Sur'!H1022</f>
        <v>60 KV</v>
      </c>
      <c r="G1074" s="148" t="str">
        <f t="shared" si="194"/>
        <v>MT/AT</v>
      </c>
      <c r="H1074" s="120" t="str">
        <f>'INFO Luz del Sur'!D1022</f>
        <v>Chilca</v>
      </c>
      <c r="I1074" s="120" t="str">
        <f>'INFO Luz del Sur'!C1022</f>
        <v>Lima</v>
      </c>
      <c r="J1074" s="120" t="str">
        <f>'INFO Luz del Sur'!B1022</f>
        <v>Lima</v>
      </c>
      <c r="K1074" s="120">
        <f>'INFO Luz del Sur'!E1022</f>
        <v>0</v>
      </c>
      <c r="L1074" s="132" t="str">
        <f>'INFO Luz del Sur'!M1022</f>
        <v>TA060SIR0D1C1240R+3</v>
      </c>
      <c r="M1074" s="120" t="str">
        <f>INDEX(RESUMEN!$D$17:$D$5475, MATCH(L1074,RESUMEN!$C$17:$C$5475,0))</f>
        <v>Torre de anclaje, retención intermedia y terminal (15°) Tipo R2+3</v>
      </c>
      <c r="N1074" s="95">
        <f>INDEX(RESUMEN!$G$17:$G$5475, MATCH(L1074,RESUMEN!$C$17:$C$5475,0))</f>
        <v>15480.457667929655</v>
      </c>
      <c r="O1074" s="133">
        <f t="shared" si="195"/>
        <v>0.84299999999999997</v>
      </c>
      <c r="P1074" s="134">
        <f t="shared" si="197"/>
        <v>28530.483481994353</v>
      </c>
      <c r="Q1074" s="87">
        <v>0</v>
      </c>
      <c r="R1074" s="133">
        <f t="shared" si="198"/>
        <v>0.13400000000000001</v>
      </c>
      <c r="S1074" s="88">
        <f t="shared" si="199"/>
        <v>318.59039888227034</v>
      </c>
      <c r="T1074" s="132">
        <f t="shared" si="200"/>
        <v>0.183</v>
      </c>
      <c r="U1074" s="135">
        <f t="shared" si="201"/>
        <v>58.302042995455473</v>
      </c>
      <c r="V1074" s="88">
        <f t="shared" si="202"/>
        <v>19.618419669700835</v>
      </c>
      <c r="W1074" s="182">
        <f t="shared" si="203"/>
        <v>19.600000000000001</v>
      </c>
      <c r="X1074" s="133">
        <f>'INFO Luz del Sur'!N1022</f>
        <v>1</v>
      </c>
      <c r="Y1074" s="135">
        <f t="shared" si="196"/>
        <v>19.600000000000001</v>
      </c>
    </row>
    <row r="1075" spans="1:25" x14ac:dyDescent="0.25">
      <c r="A1075" s="97">
        <f>'INFO Luz del Sur'!A1023</f>
        <v>1017</v>
      </c>
      <c r="B1075" s="98" t="s">
        <v>20</v>
      </c>
      <c r="C1075" s="131" t="str">
        <f>'INFO Luz del Sur'!K1023</f>
        <v>Poste</v>
      </c>
      <c r="D1075" s="120" t="str">
        <f>'INFO Luz del Sur'!L1023</f>
        <v>Madera</v>
      </c>
      <c r="E1075" s="131">
        <f>'INFO Luz del Sur'!J1023</f>
        <v>18</v>
      </c>
      <c r="F1075" s="131" t="str">
        <f>'INFO Luz del Sur'!H1023</f>
        <v>60 KV</v>
      </c>
      <c r="G1075" s="148" t="str">
        <f t="shared" si="194"/>
        <v>MT/AT</v>
      </c>
      <c r="H1075" s="120" t="str">
        <f>'INFO Luz del Sur'!D1023</f>
        <v>Chilca</v>
      </c>
      <c r="I1075" s="120" t="str">
        <f>'INFO Luz del Sur'!C1023</f>
        <v>Lima</v>
      </c>
      <c r="J1075" s="120" t="str">
        <f>'INFO Luz del Sur'!B1023</f>
        <v>Lima</v>
      </c>
      <c r="K1075" s="120">
        <f>'INFO Luz del Sur'!E1023</f>
        <v>0</v>
      </c>
      <c r="L1075" s="132" t="str">
        <f>'INFO Luz del Sur'!M1023</f>
        <v>TA060SIR0D1C1240R+3</v>
      </c>
      <c r="M1075" s="120" t="str">
        <f>INDEX(RESUMEN!$D$17:$D$5475, MATCH(L1075,RESUMEN!$C$17:$C$5475,0))</f>
        <v>Torre de anclaje, retención intermedia y terminal (15°) Tipo R2+3</v>
      </c>
      <c r="N1075" s="95">
        <f>INDEX(RESUMEN!$G$17:$G$5475, MATCH(L1075,RESUMEN!$C$17:$C$5475,0))</f>
        <v>15480.457667929655</v>
      </c>
      <c r="O1075" s="133">
        <f t="shared" si="195"/>
        <v>0.84299999999999997</v>
      </c>
      <c r="P1075" s="134">
        <f t="shared" si="197"/>
        <v>28530.483481994353</v>
      </c>
      <c r="Q1075" s="87">
        <v>0</v>
      </c>
      <c r="R1075" s="133">
        <f t="shared" si="198"/>
        <v>0.13400000000000001</v>
      </c>
      <c r="S1075" s="88">
        <f t="shared" si="199"/>
        <v>318.59039888227034</v>
      </c>
      <c r="T1075" s="132">
        <f t="shared" si="200"/>
        <v>0.183</v>
      </c>
      <c r="U1075" s="135">
        <f t="shared" si="201"/>
        <v>58.302042995455473</v>
      </c>
      <c r="V1075" s="88">
        <f t="shared" si="202"/>
        <v>19.618419669700835</v>
      </c>
      <c r="W1075" s="182">
        <f t="shared" si="203"/>
        <v>19.600000000000001</v>
      </c>
      <c r="X1075" s="133">
        <f>'INFO Luz del Sur'!N1023</f>
        <v>1</v>
      </c>
      <c r="Y1075" s="135">
        <f t="shared" si="196"/>
        <v>19.600000000000001</v>
      </c>
    </row>
    <row r="1076" spans="1:25" x14ac:dyDescent="0.25">
      <c r="A1076" s="97">
        <f>'INFO Luz del Sur'!A1024</f>
        <v>1018</v>
      </c>
      <c r="B1076" s="98" t="s">
        <v>20</v>
      </c>
      <c r="C1076" s="131" t="str">
        <f>'INFO Luz del Sur'!K1024</f>
        <v>Poste</v>
      </c>
      <c r="D1076" s="120" t="str">
        <f>'INFO Luz del Sur'!L1024</f>
        <v>Madera</v>
      </c>
      <c r="E1076" s="131">
        <f>'INFO Luz del Sur'!J1024</f>
        <v>18</v>
      </c>
      <c r="F1076" s="131" t="str">
        <f>'INFO Luz del Sur'!H1024</f>
        <v>60 KV</v>
      </c>
      <c r="G1076" s="148" t="str">
        <f t="shared" si="194"/>
        <v>MT/AT</v>
      </c>
      <c r="H1076" s="120" t="str">
        <f>'INFO Luz del Sur'!D1024</f>
        <v>Chilca</v>
      </c>
      <c r="I1076" s="120" t="str">
        <f>'INFO Luz del Sur'!C1024</f>
        <v>Lima</v>
      </c>
      <c r="J1076" s="120" t="str">
        <f>'INFO Luz del Sur'!B1024</f>
        <v>Lima</v>
      </c>
      <c r="K1076" s="120">
        <f>'INFO Luz del Sur'!E1024</f>
        <v>0</v>
      </c>
      <c r="L1076" s="132" t="str">
        <f>'INFO Luz del Sur'!M1024</f>
        <v>TA060SIR0D1C1240R+3</v>
      </c>
      <c r="M1076" s="120" t="str">
        <f>INDEX(RESUMEN!$D$17:$D$5475, MATCH(L1076,RESUMEN!$C$17:$C$5475,0))</f>
        <v>Torre de anclaje, retención intermedia y terminal (15°) Tipo R2+3</v>
      </c>
      <c r="N1076" s="95">
        <f>INDEX(RESUMEN!$G$17:$G$5475, MATCH(L1076,RESUMEN!$C$17:$C$5475,0))</f>
        <v>15480.457667929655</v>
      </c>
      <c r="O1076" s="133">
        <f t="shared" si="195"/>
        <v>0.84299999999999997</v>
      </c>
      <c r="P1076" s="134">
        <f t="shared" si="197"/>
        <v>28530.483481994353</v>
      </c>
      <c r="Q1076" s="87">
        <v>0</v>
      </c>
      <c r="R1076" s="133">
        <f t="shared" si="198"/>
        <v>0.13400000000000001</v>
      </c>
      <c r="S1076" s="88">
        <f t="shared" si="199"/>
        <v>318.59039888227034</v>
      </c>
      <c r="T1076" s="132">
        <f t="shared" si="200"/>
        <v>0.183</v>
      </c>
      <c r="U1076" s="135">
        <f t="shared" si="201"/>
        <v>58.302042995455473</v>
      </c>
      <c r="V1076" s="88">
        <f t="shared" si="202"/>
        <v>19.618419669700835</v>
      </c>
      <c r="W1076" s="182">
        <f t="shared" si="203"/>
        <v>19.600000000000001</v>
      </c>
      <c r="X1076" s="133">
        <f>'INFO Luz del Sur'!N1024</f>
        <v>1</v>
      </c>
      <c r="Y1076" s="135">
        <f t="shared" si="196"/>
        <v>19.600000000000001</v>
      </c>
    </row>
    <row r="1077" spans="1:25" x14ac:dyDescent="0.25">
      <c r="A1077" s="97">
        <f>'INFO Luz del Sur'!A1025</f>
        <v>1019</v>
      </c>
      <c r="B1077" s="98" t="s">
        <v>20</v>
      </c>
      <c r="C1077" s="131" t="str">
        <f>'INFO Luz del Sur'!K1025</f>
        <v>Poste</v>
      </c>
      <c r="D1077" s="120" t="str">
        <f>'INFO Luz del Sur'!L1025</f>
        <v>Madera</v>
      </c>
      <c r="E1077" s="131">
        <f>'INFO Luz del Sur'!J1025</f>
        <v>18</v>
      </c>
      <c r="F1077" s="131" t="str">
        <f>'INFO Luz del Sur'!H1025</f>
        <v>60 KV</v>
      </c>
      <c r="G1077" s="148" t="str">
        <f t="shared" si="194"/>
        <v>MT/AT</v>
      </c>
      <c r="H1077" s="120" t="str">
        <f>'INFO Luz del Sur'!D1025</f>
        <v>Chilca</v>
      </c>
      <c r="I1077" s="120" t="str">
        <f>'INFO Luz del Sur'!C1025</f>
        <v>Lima</v>
      </c>
      <c r="J1077" s="120" t="str">
        <f>'INFO Luz del Sur'!B1025</f>
        <v>Lima</v>
      </c>
      <c r="K1077" s="120">
        <f>'INFO Luz del Sur'!E1025</f>
        <v>0</v>
      </c>
      <c r="L1077" s="132" t="str">
        <f>'INFO Luz del Sur'!M1025</f>
        <v>TA060SIR0D1C1240R+3</v>
      </c>
      <c r="M1077" s="120" t="str">
        <f>INDEX(RESUMEN!$D$17:$D$5475, MATCH(L1077,RESUMEN!$C$17:$C$5475,0))</f>
        <v>Torre de anclaje, retención intermedia y terminal (15°) Tipo R2+3</v>
      </c>
      <c r="N1077" s="95">
        <f>INDEX(RESUMEN!$G$17:$G$5475, MATCH(L1077,RESUMEN!$C$17:$C$5475,0))</f>
        <v>15480.457667929655</v>
      </c>
      <c r="O1077" s="133">
        <f t="shared" si="195"/>
        <v>0.84299999999999997</v>
      </c>
      <c r="P1077" s="134">
        <f t="shared" si="197"/>
        <v>28530.483481994353</v>
      </c>
      <c r="Q1077" s="87">
        <v>0</v>
      </c>
      <c r="R1077" s="133">
        <f t="shared" si="198"/>
        <v>0.13400000000000001</v>
      </c>
      <c r="S1077" s="88">
        <f t="shared" si="199"/>
        <v>318.59039888227034</v>
      </c>
      <c r="T1077" s="132">
        <f t="shared" si="200"/>
        <v>0.183</v>
      </c>
      <c r="U1077" s="135">
        <f t="shared" si="201"/>
        <v>58.302042995455473</v>
      </c>
      <c r="V1077" s="88">
        <f t="shared" si="202"/>
        <v>19.618419669700835</v>
      </c>
      <c r="W1077" s="182">
        <f t="shared" si="203"/>
        <v>19.600000000000001</v>
      </c>
      <c r="X1077" s="133">
        <f>'INFO Luz del Sur'!N1025</f>
        <v>1</v>
      </c>
      <c r="Y1077" s="135">
        <f t="shared" si="196"/>
        <v>19.600000000000001</v>
      </c>
    </row>
    <row r="1078" spans="1:25" x14ac:dyDescent="0.25">
      <c r="A1078" s="97">
        <f>'INFO Luz del Sur'!A1026</f>
        <v>1020</v>
      </c>
      <c r="B1078" s="98" t="s">
        <v>20</v>
      </c>
      <c r="C1078" s="131" t="str">
        <f>'INFO Luz del Sur'!K1026</f>
        <v>Poste</v>
      </c>
      <c r="D1078" s="120" t="str">
        <f>'INFO Luz del Sur'!L1026</f>
        <v>Madera</v>
      </c>
      <c r="E1078" s="131">
        <f>'INFO Luz del Sur'!J1026</f>
        <v>18</v>
      </c>
      <c r="F1078" s="131" t="str">
        <f>'INFO Luz del Sur'!H1026</f>
        <v>60 KV</v>
      </c>
      <c r="G1078" s="148" t="str">
        <f t="shared" si="194"/>
        <v>MT/AT</v>
      </c>
      <c r="H1078" s="120" t="str">
        <f>'INFO Luz del Sur'!D1026</f>
        <v>Chilca</v>
      </c>
      <c r="I1078" s="120" t="str">
        <f>'INFO Luz del Sur'!C1026</f>
        <v>Lima</v>
      </c>
      <c r="J1078" s="120" t="str">
        <f>'INFO Luz del Sur'!B1026</f>
        <v>Lima</v>
      </c>
      <c r="K1078" s="120">
        <f>'INFO Luz del Sur'!E1026</f>
        <v>0</v>
      </c>
      <c r="L1078" s="132" t="str">
        <f>'INFO Luz del Sur'!M1026</f>
        <v>TA060SIR0D1C1240R+3</v>
      </c>
      <c r="M1078" s="120" t="str">
        <f>INDEX(RESUMEN!$D$17:$D$5475, MATCH(L1078,RESUMEN!$C$17:$C$5475,0))</f>
        <v>Torre de anclaje, retención intermedia y terminal (15°) Tipo R2+3</v>
      </c>
      <c r="N1078" s="95">
        <f>INDEX(RESUMEN!$G$17:$G$5475, MATCH(L1078,RESUMEN!$C$17:$C$5475,0))</f>
        <v>15480.457667929655</v>
      </c>
      <c r="O1078" s="133">
        <f t="shared" si="195"/>
        <v>0.84299999999999997</v>
      </c>
      <c r="P1078" s="134">
        <f t="shared" si="197"/>
        <v>28530.483481994353</v>
      </c>
      <c r="Q1078" s="87">
        <v>0</v>
      </c>
      <c r="R1078" s="133">
        <f t="shared" si="198"/>
        <v>0.13400000000000001</v>
      </c>
      <c r="S1078" s="88">
        <f t="shared" si="199"/>
        <v>318.59039888227034</v>
      </c>
      <c r="T1078" s="132">
        <f t="shared" si="200"/>
        <v>0.183</v>
      </c>
      <c r="U1078" s="135">
        <f t="shared" si="201"/>
        <v>58.302042995455473</v>
      </c>
      <c r="V1078" s="88">
        <f t="shared" si="202"/>
        <v>19.618419669700835</v>
      </c>
      <c r="W1078" s="182">
        <f t="shared" si="203"/>
        <v>19.600000000000001</v>
      </c>
      <c r="X1078" s="133">
        <f>'INFO Luz del Sur'!N1026</f>
        <v>1</v>
      </c>
      <c r="Y1078" s="135">
        <f t="shared" si="196"/>
        <v>19.600000000000001</v>
      </c>
    </row>
    <row r="1079" spans="1:25" x14ac:dyDescent="0.25">
      <c r="A1079" s="97">
        <f>'INFO Luz del Sur'!A1027</f>
        <v>1021</v>
      </c>
      <c r="B1079" s="98" t="s">
        <v>20</v>
      </c>
      <c r="C1079" s="131" t="str">
        <f>'INFO Luz del Sur'!K1027</f>
        <v>Poste</v>
      </c>
      <c r="D1079" s="120" t="str">
        <f>'INFO Luz del Sur'!L1027</f>
        <v>Madera</v>
      </c>
      <c r="E1079" s="131">
        <f>'INFO Luz del Sur'!J1027</f>
        <v>18</v>
      </c>
      <c r="F1079" s="131" t="str">
        <f>'INFO Luz del Sur'!H1027</f>
        <v>60 KV</v>
      </c>
      <c r="G1079" s="148" t="str">
        <f t="shared" si="194"/>
        <v>MT/AT</v>
      </c>
      <c r="H1079" s="120" t="str">
        <f>'INFO Luz del Sur'!D1027</f>
        <v>Chilca</v>
      </c>
      <c r="I1079" s="120" t="str">
        <f>'INFO Luz del Sur'!C1027</f>
        <v>Lima</v>
      </c>
      <c r="J1079" s="120" t="str">
        <f>'INFO Luz del Sur'!B1027</f>
        <v>Lima</v>
      </c>
      <c r="K1079" s="120">
        <f>'INFO Luz del Sur'!E1027</f>
        <v>0</v>
      </c>
      <c r="L1079" s="132" t="str">
        <f>'INFO Luz del Sur'!M1027</f>
        <v>TA060SIR0D1C1240R+3</v>
      </c>
      <c r="M1079" s="120" t="str">
        <f>INDEX(RESUMEN!$D$17:$D$5475, MATCH(L1079,RESUMEN!$C$17:$C$5475,0))</f>
        <v>Torre de anclaje, retención intermedia y terminal (15°) Tipo R2+3</v>
      </c>
      <c r="N1079" s="95">
        <f>INDEX(RESUMEN!$G$17:$G$5475, MATCH(L1079,RESUMEN!$C$17:$C$5475,0))</f>
        <v>15480.457667929655</v>
      </c>
      <c r="O1079" s="133">
        <f t="shared" si="195"/>
        <v>0.84299999999999997</v>
      </c>
      <c r="P1079" s="134">
        <f t="shared" si="197"/>
        <v>28530.483481994353</v>
      </c>
      <c r="Q1079" s="87">
        <v>0</v>
      </c>
      <c r="R1079" s="133">
        <f t="shared" si="198"/>
        <v>0.13400000000000001</v>
      </c>
      <c r="S1079" s="88">
        <f t="shared" si="199"/>
        <v>318.59039888227034</v>
      </c>
      <c r="T1079" s="132">
        <f t="shared" si="200"/>
        <v>0.183</v>
      </c>
      <c r="U1079" s="135">
        <f t="shared" si="201"/>
        <v>58.302042995455473</v>
      </c>
      <c r="V1079" s="88">
        <f t="shared" si="202"/>
        <v>19.618419669700835</v>
      </c>
      <c r="W1079" s="182">
        <f t="shared" si="203"/>
        <v>19.600000000000001</v>
      </c>
      <c r="X1079" s="133">
        <f>'INFO Luz del Sur'!N1027</f>
        <v>1</v>
      </c>
      <c r="Y1079" s="135">
        <f t="shared" si="196"/>
        <v>19.600000000000001</v>
      </c>
    </row>
    <row r="1080" spans="1:25" x14ac:dyDescent="0.25">
      <c r="A1080" s="97">
        <f>'INFO Luz del Sur'!A1028</f>
        <v>1022</v>
      </c>
      <c r="B1080" s="98" t="s">
        <v>20</v>
      </c>
      <c r="C1080" s="131" t="str">
        <f>'INFO Luz del Sur'!K1028</f>
        <v>Poste</v>
      </c>
      <c r="D1080" s="120" t="str">
        <f>'INFO Luz del Sur'!L1028</f>
        <v>Madera</v>
      </c>
      <c r="E1080" s="131">
        <f>'INFO Luz del Sur'!J1028</f>
        <v>18</v>
      </c>
      <c r="F1080" s="131" t="str">
        <f>'INFO Luz del Sur'!H1028</f>
        <v>60 KV</v>
      </c>
      <c r="G1080" s="148" t="str">
        <f t="shared" si="194"/>
        <v>MT/AT</v>
      </c>
      <c r="H1080" s="120" t="str">
        <f>'INFO Luz del Sur'!D1028</f>
        <v>Chilca</v>
      </c>
      <c r="I1080" s="120" t="str">
        <f>'INFO Luz del Sur'!C1028</f>
        <v>Lima</v>
      </c>
      <c r="J1080" s="120" t="str">
        <f>'INFO Luz del Sur'!B1028</f>
        <v>Lima</v>
      </c>
      <c r="K1080" s="120">
        <f>'INFO Luz del Sur'!E1028</f>
        <v>0</v>
      </c>
      <c r="L1080" s="132" t="str">
        <f>'INFO Luz del Sur'!M1028</f>
        <v>TA060SIR0D1C1240R+3</v>
      </c>
      <c r="M1080" s="120" t="str">
        <f>INDEX(RESUMEN!$D$17:$D$5475, MATCH(L1080,RESUMEN!$C$17:$C$5475,0))</f>
        <v>Torre de anclaje, retención intermedia y terminal (15°) Tipo R2+3</v>
      </c>
      <c r="N1080" s="95">
        <f>INDEX(RESUMEN!$G$17:$G$5475, MATCH(L1080,RESUMEN!$C$17:$C$5475,0))</f>
        <v>15480.457667929655</v>
      </c>
      <c r="O1080" s="133">
        <f t="shared" si="195"/>
        <v>0.84299999999999997</v>
      </c>
      <c r="P1080" s="134">
        <f t="shared" si="197"/>
        <v>28530.483481994353</v>
      </c>
      <c r="Q1080" s="87">
        <v>0</v>
      </c>
      <c r="R1080" s="133">
        <f t="shared" si="198"/>
        <v>0.13400000000000001</v>
      </c>
      <c r="S1080" s="88">
        <f t="shared" si="199"/>
        <v>318.59039888227034</v>
      </c>
      <c r="T1080" s="132">
        <f t="shared" si="200"/>
        <v>0.183</v>
      </c>
      <c r="U1080" s="135">
        <f t="shared" si="201"/>
        <v>58.302042995455473</v>
      </c>
      <c r="V1080" s="88">
        <f t="shared" si="202"/>
        <v>19.618419669700835</v>
      </c>
      <c r="W1080" s="182">
        <f t="shared" si="203"/>
        <v>19.600000000000001</v>
      </c>
      <c r="X1080" s="133">
        <f>'INFO Luz del Sur'!N1028</f>
        <v>1</v>
      </c>
      <c r="Y1080" s="135">
        <f t="shared" si="196"/>
        <v>19.600000000000001</v>
      </c>
    </row>
    <row r="1081" spans="1:25" x14ac:dyDescent="0.25">
      <c r="A1081" s="97">
        <f>'INFO Luz del Sur'!A1029</f>
        <v>1023</v>
      </c>
      <c r="B1081" s="98" t="s">
        <v>20</v>
      </c>
      <c r="C1081" s="131" t="str">
        <f>'INFO Luz del Sur'!K1029</f>
        <v>Poste</v>
      </c>
      <c r="D1081" s="120" t="str">
        <f>'INFO Luz del Sur'!L1029</f>
        <v>Madera</v>
      </c>
      <c r="E1081" s="131">
        <f>'INFO Luz del Sur'!J1029</f>
        <v>18</v>
      </c>
      <c r="F1081" s="131" t="str">
        <f>'INFO Luz del Sur'!H1029</f>
        <v>60 KV</v>
      </c>
      <c r="G1081" s="148" t="str">
        <f t="shared" si="194"/>
        <v>MT/AT</v>
      </c>
      <c r="H1081" s="120" t="str">
        <f>'INFO Luz del Sur'!D1029</f>
        <v>Chilca</v>
      </c>
      <c r="I1081" s="120" t="str">
        <f>'INFO Luz del Sur'!C1029</f>
        <v>Lima</v>
      </c>
      <c r="J1081" s="120" t="str">
        <f>'INFO Luz del Sur'!B1029</f>
        <v>Lima</v>
      </c>
      <c r="K1081" s="120">
        <f>'INFO Luz del Sur'!E1029</f>
        <v>0</v>
      </c>
      <c r="L1081" s="132" t="str">
        <f>'INFO Luz del Sur'!M1029</f>
        <v>TA060SIR0D1C1240R+3</v>
      </c>
      <c r="M1081" s="120" t="str">
        <f>INDEX(RESUMEN!$D$17:$D$5475, MATCH(L1081,RESUMEN!$C$17:$C$5475,0))</f>
        <v>Torre de anclaje, retención intermedia y terminal (15°) Tipo R2+3</v>
      </c>
      <c r="N1081" s="95">
        <f>INDEX(RESUMEN!$G$17:$G$5475, MATCH(L1081,RESUMEN!$C$17:$C$5475,0))</f>
        <v>15480.457667929655</v>
      </c>
      <c r="O1081" s="133">
        <f t="shared" si="195"/>
        <v>0.84299999999999997</v>
      </c>
      <c r="P1081" s="134">
        <f t="shared" si="197"/>
        <v>28530.483481994353</v>
      </c>
      <c r="Q1081" s="87">
        <v>0</v>
      </c>
      <c r="R1081" s="133">
        <f t="shared" si="198"/>
        <v>0.13400000000000001</v>
      </c>
      <c r="S1081" s="88">
        <f t="shared" si="199"/>
        <v>318.59039888227034</v>
      </c>
      <c r="T1081" s="132">
        <f t="shared" si="200"/>
        <v>0.183</v>
      </c>
      <c r="U1081" s="135">
        <f t="shared" si="201"/>
        <v>58.302042995455473</v>
      </c>
      <c r="V1081" s="88">
        <f t="shared" si="202"/>
        <v>19.618419669700835</v>
      </c>
      <c r="W1081" s="182">
        <f t="shared" si="203"/>
        <v>19.600000000000001</v>
      </c>
      <c r="X1081" s="133">
        <f>'INFO Luz del Sur'!N1029</f>
        <v>1</v>
      </c>
      <c r="Y1081" s="135">
        <f t="shared" si="196"/>
        <v>19.600000000000001</v>
      </c>
    </row>
    <row r="1082" spans="1:25" x14ac:dyDescent="0.25">
      <c r="A1082" s="97">
        <f>'INFO Luz del Sur'!A1030</f>
        <v>1024</v>
      </c>
      <c r="B1082" s="98" t="s">
        <v>8151</v>
      </c>
      <c r="C1082" s="131" t="str">
        <f>'INFO Luz del Sur'!K1030</f>
        <v>Poste</v>
      </c>
      <c r="D1082" s="120" t="str">
        <f>'INFO Luz del Sur'!L1030</f>
        <v>Concreto</v>
      </c>
      <c r="E1082" s="131">
        <f>'INFO Luz del Sur'!J1030</f>
        <v>12</v>
      </c>
      <c r="F1082" s="131" t="str">
        <f>'INFO Luz del Sur'!H1030</f>
        <v>22.9 KV</v>
      </c>
      <c r="G1082" s="148" t="str">
        <f t="shared" si="194"/>
        <v>MT/AT</v>
      </c>
      <c r="H1082" s="120" t="str">
        <f>'INFO Luz del Sur'!D1030</f>
        <v>Chilca</v>
      </c>
      <c r="I1082" s="120" t="str">
        <f>'INFO Luz del Sur'!C1030</f>
        <v>Lima</v>
      </c>
      <c r="J1082" s="120" t="str">
        <f>'INFO Luz del Sur'!B1030</f>
        <v>Lima</v>
      </c>
      <c r="K1082" s="120">
        <f>'INFO Luz del Sur'!E1030</f>
        <v>0</v>
      </c>
      <c r="L1082" s="132" t="str">
        <f>'INFO Luz del Sur'!M1030</f>
        <v>PPC15</v>
      </c>
      <c r="M1082" s="120" t="str">
        <f>INDEX(RESUMEN!$D$17:$D$5475, MATCH(L1082,RESUMEN!$C$17:$C$5475,0))</f>
        <v>POSTE DE CONCRETO ARMADO DE 12/200/120/300</v>
      </c>
      <c r="N1082" s="95">
        <f>INDEX(RESUMEN!$G$17:$G$5475, MATCH(L1082,RESUMEN!$C$17:$C$5475,0))</f>
        <v>230.4</v>
      </c>
      <c r="O1082" s="133">
        <f t="shared" si="195"/>
        <v>0.84299999999999997</v>
      </c>
      <c r="P1082" s="134">
        <f t="shared" si="197"/>
        <v>424.62720000000002</v>
      </c>
      <c r="Q1082" s="87">
        <v>0</v>
      </c>
      <c r="R1082" s="133">
        <f t="shared" si="198"/>
        <v>0.13400000000000001</v>
      </c>
      <c r="S1082" s="88">
        <f t="shared" si="199"/>
        <v>4.7416704000000003</v>
      </c>
      <c r="T1082" s="132">
        <f t="shared" si="200"/>
        <v>0.183</v>
      </c>
      <c r="U1082" s="135">
        <f t="shared" si="201"/>
        <v>0.86772568319999999</v>
      </c>
      <c r="V1082" s="88">
        <f t="shared" si="202"/>
        <v>0.29198645084396813</v>
      </c>
      <c r="W1082" s="182">
        <f t="shared" si="203"/>
        <v>0.3</v>
      </c>
      <c r="X1082" s="133">
        <f>'INFO Luz del Sur'!N1030</f>
        <v>1</v>
      </c>
      <c r="Y1082" s="135">
        <f t="shared" si="196"/>
        <v>0.3</v>
      </c>
    </row>
    <row r="1083" spans="1:25" x14ac:dyDescent="0.25">
      <c r="A1083" s="97">
        <f>'INFO Luz del Sur'!A1031</f>
        <v>1025</v>
      </c>
      <c r="B1083" s="98" t="s">
        <v>8151</v>
      </c>
      <c r="C1083" s="131" t="str">
        <f>'INFO Luz del Sur'!K1031</f>
        <v>Poste</v>
      </c>
      <c r="D1083" s="120" t="str">
        <f>'INFO Luz del Sur'!L1031</f>
        <v>Concreto</v>
      </c>
      <c r="E1083" s="131">
        <f>'INFO Luz del Sur'!J1031</f>
        <v>12</v>
      </c>
      <c r="F1083" s="131" t="str">
        <f>'INFO Luz del Sur'!H1031</f>
        <v>22.9 KV</v>
      </c>
      <c r="G1083" s="148" t="str">
        <f t="shared" si="194"/>
        <v>MT/AT</v>
      </c>
      <c r="H1083" s="120" t="str">
        <f>'INFO Luz del Sur'!D1031</f>
        <v>Chilca</v>
      </c>
      <c r="I1083" s="120" t="str">
        <f>'INFO Luz del Sur'!C1031</f>
        <v>Lima</v>
      </c>
      <c r="J1083" s="120" t="str">
        <f>'INFO Luz del Sur'!B1031</f>
        <v>Lima</v>
      </c>
      <c r="K1083" s="120">
        <f>'INFO Luz del Sur'!E1031</f>
        <v>0</v>
      </c>
      <c r="L1083" s="132" t="str">
        <f>'INFO Luz del Sur'!M1031</f>
        <v>PPC15</v>
      </c>
      <c r="M1083" s="120" t="str">
        <f>INDEX(RESUMEN!$D$17:$D$5475, MATCH(L1083,RESUMEN!$C$17:$C$5475,0))</f>
        <v>POSTE DE CONCRETO ARMADO DE 12/200/120/300</v>
      </c>
      <c r="N1083" s="95">
        <f>INDEX(RESUMEN!$G$17:$G$5475, MATCH(L1083,RESUMEN!$C$17:$C$5475,0))</f>
        <v>230.4</v>
      </c>
      <c r="O1083" s="133">
        <f t="shared" si="195"/>
        <v>0.84299999999999997</v>
      </c>
      <c r="P1083" s="134">
        <f t="shared" si="197"/>
        <v>424.62720000000002</v>
      </c>
      <c r="Q1083" s="87">
        <v>0</v>
      </c>
      <c r="R1083" s="133">
        <f t="shared" si="198"/>
        <v>0.13400000000000001</v>
      </c>
      <c r="S1083" s="88">
        <f t="shared" si="199"/>
        <v>4.7416704000000003</v>
      </c>
      <c r="T1083" s="132">
        <f t="shared" si="200"/>
        <v>0.183</v>
      </c>
      <c r="U1083" s="135">
        <f t="shared" si="201"/>
        <v>0.86772568319999999</v>
      </c>
      <c r="V1083" s="88">
        <f t="shared" si="202"/>
        <v>0.29198645084396813</v>
      </c>
      <c r="W1083" s="182">
        <f t="shared" si="203"/>
        <v>0.3</v>
      </c>
      <c r="X1083" s="133">
        <f>'INFO Luz del Sur'!N1031</f>
        <v>1</v>
      </c>
      <c r="Y1083" s="135">
        <f t="shared" si="196"/>
        <v>0.3</v>
      </c>
    </row>
    <row r="1084" spans="1:25" x14ac:dyDescent="0.25">
      <c r="A1084" s="97">
        <f>'INFO Luz del Sur'!A1032</f>
        <v>1026</v>
      </c>
      <c r="B1084" s="98" t="s">
        <v>8151</v>
      </c>
      <c r="C1084" s="131" t="str">
        <f>'INFO Luz del Sur'!K1032</f>
        <v>Poste</v>
      </c>
      <c r="D1084" s="120" t="str">
        <f>'INFO Luz del Sur'!L1032</f>
        <v>Concreto</v>
      </c>
      <c r="E1084" s="131">
        <f>'INFO Luz del Sur'!J1032</f>
        <v>12</v>
      </c>
      <c r="F1084" s="131" t="str">
        <f>'INFO Luz del Sur'!H1032</f>
        <v>22.9 KV</v>
      </c>
      <c r="G1084" s="148" t="str">
        <f t="shared" ref="G1084:G1147" si="204">IF(F1084="0.22 KV", "BT", "MT/AT")</f>
        <v>MT/AT</v>
      </c>
      <c r="H1084" s="120" t="str">
        <f>'INFO Luz del Sur'!D1032</f>
        <v>Chilca</v>
      </c>
      <c r="I1084" s="120" t="str">
        <f>'INFO Luz del Sur'!C1032</f>
        <v>Lima</v>
      </c>
      <c r="J1084" s="120" t="str">
        <f>'INFO Luz del Sur'!B1032</f>
        <v>Lima</v>
      </c>
      <c r="K1084" s="120">
        <f>'INFO Luz del Sur'!E1032</f>
        <v>0</v>
      </c>
      <c r="L1084" s="132" t="str">
        <f>'INFO Luz del Sur'!M1032</f>
        <v>PPC15</v>
      </c>
      <c r="M1084" s="120" t="str">
        <f>INDEX(RESUMEN!$D$17:$D$5475, MATCH(L1084,RESUMEN!$C$17:$C$5475,0))</f>
        <v>POSTE DE CONCRETO ARMADO DE 12/200/120/300</v>
      </c>
      <c r="N1084" s="95">
        <f>INDEX(RESUMEN!$G$17:$G$5475, MATCH(L1084,RESUMEN!$C$17:$C$5475,0))</f>
        <v>230.4</v>
      </c>
      <c r="O1084" s="133">
        <f t="shared" ref="O1084:O1147" si="205">IF(G1084="BT", $O$2, $O$3)</f>
        <v>0.84299999999999997</v>
      </c>
      <c r="P1084" s="134">
        <f t="shared" si="197"/>
        <v>424.62720000000002</v>
      </c>
      <c r="Q1084" s="87">
        <v>0</v>
      </c>
      <c r="R1084" s="133">
        <f t="shared" si="198"/>
        <v>0.13400000000000001</v>
      </c>
      <c r="S1084" s="88">
        <f t="shared" si="199"/>
        <v>4.7416704000000003</v>
      </c>
      <c r="T1084" s="132">
        <f t="shared" si="200"/>
        <v>0.183</v>
      </c>
      <c r="U1084" s="135">
        <f t="shared" si="201"/>
        <v>0.86772568319999999</v>
      </c>
      <c r="V1084" s="88">
        <f t="shared" si="202"/>
        <v>0.29198645084396813</v>
      </c>
      <c r="W1084" s="182">
        <f t="shared" si="203"/>
        <v>0.3</v>
      </c>
      <c r="X1084" s="133">
        <f>'INFO Luz del Sur'!N1032</f>
        <v>1</v>
      </c>
      <c r="Y1084" s="135">
        <f t="shared" ref="Y1084:Y1147" si="206">W1084*X1084</f>
        <v>0.3</v>
      </c>
    </row>
    <row r="1085" spans="1:25" x14ac:dyDescent="0.25">
      <c r="A1085" s="97">
        <f>'INFO Luz del Sur'!A1033</f>
        <v>1027</v>
      </c>
      <c r="B1085" s="98" t="s">
        <v>8151</v>
      </c>
      <c r="C1085" s="131" t="str">
        <f>'INFO Luz del Sur'!K1033</f>
        <v>Poste</v>
      </c>
      <c r="D1085" s="120" t="str">
        <f>'INFO Luz del Sur'!L1033</f>
        <v>Concreto</v>
      </c>
      <c r="E1085" s="131">
        <f>'INFO Luz del Sur'!J1033</f>
        <v>12</v>
      </c>
      <c r="F1085" s="131" t="str">
        <f>'INFO Luz del Sur'!H1033</f>
        <v>22.9 KV</v>
      </c>
      <c r="G1085" s="148" t="str">
        <f t="shared" si="204"/>
        <v>MT/AT</v>
      </c>
      <c r="H1085" s="120" t="str">
        <f>'INFO Luz del Sur'!D1033</f>
        <v>Chilca</v>
      </c>
      <c r="I1085" s="120" t="str">
        <f>'INFO Luz del Sur'!C1033</f>
        <v>Lima</v>
      </c>
      <c r="J1085" s="120" t="str">
        <f>'INFO Luz del Sur'!B1033</f>
        <v>Lima</v>
      </c>
      <c r="K1085" s="120">
        <f>'INFO Luz del Sur'!E1033</f>
        <v>0</v>
      </c>
      <c r="L1085" s="132" t="str">
        <f>'INFO Luz del Sur'!M1033</f>
        <v>PPC15</v>
      </c>
      <c r="M1085" s="120" t="str">
        <f>INDEX(RESUMEN!$D$17:$D$5475, MATCH(L1085,RESUMEN!$C$17:$C$5475,0))</f>
        <v>POSTE DE CONCRETO ARMADO DE 12/200/120/300</v>
      </c>
      <c r="N1085" s="95">
        <f>INDEX(RESUMEN!$G$17:$G$5475, MATCH(L1085,RESUMEN!$C$17:$C$5475,0))</f>
        <v>230.4</v>
      </c>
      <c r="O1085" s="133">
        <f t="shared" si="205"/>
        <v>0.84299999999999997</v>
      </c>
      <c r="P1085" s="134">
        <f t="shared" si="197"/>
        <v>424.62720000000002</v>
      </c>
      <c r="Q1085" s="87">
        <v>0</v>
      </c>
      <c r="R1085" s="133">
        <f t="shared" si="198"/>
        <v>0.13400000000000001</v>
      </c>
      <c r="S1085" s="88">
        <f t="shared" si="199"/>
        <v>4.7416704000000003</v>
      </c>
      <c r="T1085" s="132">
        <f t="shared" si="200"/>
        <v>0.183</v>
      </c>
      <c r="U1085" s="135">
        <f t="shared" si="201"/>
        <v>0.86772568319999999</v>
      </c>
      <c r="V1085" s="88">
        <f t="shared" si="202"/>
        <v>0.29198645084396813</v>
      </c>
      <c r="W1085" s="182">
        <f t="shared" si="203"/>
        <v>0.3</v>
      </c>
      <c r="X1085" s="133">
        <f>'INFO Luz del Sur'!N1033</f>
        <v>1</v>
      </c>
      <c r="Y1085" s="135">
        <f t="shared" si="206"/>
        <v>0.3</v>
      </c>
    </row>
    <row r="1086" spans="1:25" x14ac:dyDescent="0.25">
      <c r="A1086" s="97">
        <f>'INFO Luz del Sur'!A1034</f>
        <v>1028</v>
      </c>
      <c r="B1086" s="98" t="s">
        <v>8151</v>
      </c>
      <c r="C1086" s="131" t="str">
        <f>'INFO Luz del Sur'!K1034</f>
        <v>Poste</v>
      </c>
      <c r="D1086" s="120" t="str">
        <f>'INFO Luz del Sur'!L1034</f>
        <v>Concreto</v>
      </c>
      <c r="E1086" s="131">
        <f>'INFO Luz del Sur'!J1034</f>
        <v>12</v>
      </c>
      <c r="F1086" s="131" t="str">
        <f>'INFO Luz del Sur'!H1034</f>
        <v>22.9 KV</v>
      </c>
      <c r="G1086" s="148" t="str">
        <f t="shared" si="204"/>
        <v>MT/AT</v>
      </c>
      <c r="H1086" s="120" t="str">
        <f>'INFO Luz del Sur'!D1034</f>
        <v>Chilca</v>
      </c>
      <c r="I1086" s="120" t="str">
        <f>'INFO Luz del Sur'!C1034</f>
        <v>Lima</v>
      </c>
      <c r="J1086" s="120" t="str">
        <f>'INFO Luz del Sur'!B1034</f>
        <v>Lima</v>
      </c>
      <c r="K1086" s="120">
        <f>'INFO Luz del Sur'!E1034</f>
        <v>0</v>
      </c>
      <c r="L1086" s="132" t="str">
        <f>'INFO Luz del Sur'!M1034</f>
        <v>PPC15</v>
      </c>
      <c r="M1086" s="120" t="str">
        <f>INDEX(RESUMEN!$D$17:$D$5475, MATCH(L1086,RESUMEN!$C$17:$C$5475,0))</f>
        <v>POSTE DE CONCRETO ARMADO DE 12/200/120/300</v>
      </c>
      <c r="N1086" s="95">
        <f>INDEX(RESUMEN!$G$17:$G$5475, MATCH(L1086,RESUMEN!$C$17:$C$5475,0))</f>
        <v>230.4</v>
      </c>
      <c r="O1086" s="133">
        <f t="shared" si="205"/>
        <v>0.84299999999999997</v>
      </c>
      <c r="P1086" s="134">
        <f t="shared" si="197"/>
        <v>424.62720000000002</v>
      </c>
      <c r="Q1086" s="87">
        <v>0</v>
      </c>
      <c r="R1086" s="133">
        <f t="shared" si="198"/>
        <v>0.13400000000000001</v>
      </c>
      <c r="S1086" s="88">
        <f t="shared" si="199"/>
        <v>4.7416704000000003</v>
      </c>
      <c r="T1086" s="132">
        <f t="shared" si="200"/>
        <v>0.183</v>
      </c>
      <c r="U1086" s="135">
        <f t="shared" si="201"/>
        <v>0.86772568319999999</v>
      </c>
      <c r="V1086" s="88">
        <f t="shared" si="202"/>
        <v>0.29198645084396813</v>
      </c>
      <c r="W1086" s="182">
        <f t="shared" si="203"/>
        <v>0.3</v>
      </c>
      <c r="X1086" s="133">
        <f>'INFO Luz del Sur'!N1034</f>
        <v>1</v>
      </c>
      <c r="Y1086" s="135">
        <f t="shared" si="206"/>
        <v>0.3</v>
      </c>
    </row>
    <row r="1087" spans="1:25" x14ac:dyDescent="0.25">
      <c r="A1087" s="97">
        <f>'INFO Luz del Sur'!A1035</f>
        <v>1029</v>
      </c>
      <c r="B1087" s="98" t="s">
        <v>8151</v>
      </c>
      <c r="C1087" s="131" t="str">
        <f>'INFO Luz del Sur'!K1035</f>
        <v>Poste</v>
      </c>
      <c r="D1087" s="120" t="str">
        <f>'INFO Luz del Sur'!L1035</f>
        <v>Concreto</v>
      </c>
      <c r="E1087" s="131">
        <f>'INFO Luz del Sur'!J1035</f>
        <v>12</v>
      </c>
      <c r="F1087" s="131" t="str">
        <f>'INFO Luz del Sur'!H1035</f>
        <v>22.9 KV</v>
      </c>
      <c r="G1087" s="148" t="str">
        <f t="shared" si="204"/>
        <v>MT/AT</v>
      </c>
      <c r="H1087" s="120" t="str">
        <f>'INFO Luz del Sur'!D1035</f>
        <v>Chilca</v>
      </c>
      <c r="I1087" s="120" t="str">
        <f>'INFO Luz del Sur'!C1035</f>
        <v>Lima</v>
      </c>
      <c r="J1087" s="120" t="str">
        <f>'INFO Luz del Sur'!B1035</f>
        <v>Lima</v>
      </c>
      <c r="K1087" s="120">
        <f>'INFO Luz del Sur'!E1035</f>
        <v>0</v>
      </c>
      <c r="L1087" s="132" t="str">
        <f>'INFO Luz del Sur'!M1035</f>
        <v>PPC15</v>
      </c>
      <c r="M1087" s="120" t="str">
        <f>INDEX(RESUMEN!$D$17:$D$5475, MATCH(L1087,RESUMEN!$C$17:$C$5475,0))</f>
        <v>POSTE DE CONCRETO ARMADO DE 12/200/120/300</v>
      </c>
      <c r="N1087" s="95">
        <f>INDEX(RESUMEN!$G$17:$G$5475, MATCH(L1087,RESUMEN!$C$17:$C$5475,0))</f>
        <v>230.4</v>
      </c>
      <c r="O1087" s="133">
        <f t="shared" si="205"/>
        <v>0.84299999999999997</v>
      </c>
      <c r="P1087" s="134">
        <f t="shared" si="197"/>
        <v>424.62720000000002</v>
      </c>
      <c r="Q1087" s="87">
        <v>0</v>
      </c>
      <c r="R1087" s="133">
        <f t="shared" si="198"/>
        <v>0.13400000000000001</v>
      </c>
      <c r="S1087" s="88">
        <f t="shared" si="199"/>
        <v>4.7416704000000003</v>
      </c>
      <c r="T1087" s="132">
        <f t="shared" si="200"/>
        <v>0.183</v>
      </c>
      <c r="U1087" s="135">
        <f t="shared" si="201"/>
        <v>0.86772568319999999</v>
      </c>
      <c r="V1087" s="88">
        <f t="shared" si="202"/>
        <v>0.29198645084396813</v>
      </c>
      <c r="W1087" s="182">
        <f t="shared" si="203"/>
        <v>0.3</v>
      </c>
      <c r="X1087" s="133">
        <f>'INFO Luz del Sur'!N1035</f>
        <v>1</v>
      </c>
      <c r="Y1087" s="135">
        <f t="shared" si="206"/>
        <v>0.3</v>
      </c>
    </row>
    <row r="1088" spans="1:25" x14ac:dyDescent="0.25">
      <c r="A1088" s="97">
        <f>'INFO Luz del Sur'!A1036</f>
        <v>1030</v>
      </c>
      <c r="B1088" s="98" t="s">
        <v>8151</v>
      </c>
      <c r="C1088" s="131" t="str">
        <f>'INFO Luz del Sur'!K1036</f>
        <v>Poste</v>
      </c>
      <c r="D1088" s="120" t="str">
        <f>'INFO Luz del Sur'!L1036</f>
        <v>Concreto</v>
      </c>
      <c r="E1088" s="131">
        <f>'INFO Luz del Sur'!J1036</f>
        <v>12</v>
      </c>
      <c r="F1088" s="131" t="str">
        <f>'INFO Luz del Sur'!H1036</f>
        <v>22.9 KV</v>
      </c>
      <c r="G1088" s="148" t="str">
        <f t="shared" si="204"/>
        <v>MT/AT</v>
      </c>
      <c r="H1088" s="120" t="str">
        <f>'INFO Luz del Sur'!D1036</f>
        <v>Chilca</v>
      </c>
      <c r="I1088" s="120" t="str">
        <f>'INFO Luz del Sur'!C1036</f>
        <v>Lima</v>
      </c>
      <c r="J1088" s="120" t="str">
        <f>'INFO Luz del Sur'!B1036</f>
        <v>Lima</v>
      </c>
      <c r="K1088" s="120">
        <f>'INFO Luz del Sur'!E1036</f>
        <v>0</v>
      </c>
      <c r="L1088" s="132" t="str">
        <f>'INFO Luz del Sur'!M1036</f>
        <v>PPC15</v>
      </c>
      <c r="M1088" s="120" t="str">
        <f>INDEX(RESUMEN!$D$17:$D$5475, MATCH(L1088,RESUMEN!$C$17:$C$5475,0))</f>
        <v>POSTE DE CONCRETO ARMADO DE 12/200/120/300</v>
      </c>
      <c r="N1088" s="95">
        <f>INDEX(RESUMEN!$G$17:$G$5475, MATCH(L1088,RESUMEN!$C$17:$C$5475,0))</f>
        <v>230.4</v>
      </c>
      <c r="O1088" s="133">
        <f t="shared" si="205"/>
        <v>0.84299999999999997</v>
      </c>
      <c r="P1088" s="134">
        <f t="shared" si="197"/>
        <v>424.62720000000002</v>
      </c>
      <c r="Q1088" s="87">
        <v>0</v>
      </c>
      <c r="R1088" s="133">
        <f t="shared" si="198"/>
        <v>0.13400000000000001</v>
      </c>
      <c r="S1088" s="88">
        <f t="shared" si="199"/>
        <v>4.7416704000000003</v>
      </c>
      <c r="T1088" s="132">
        <f t="shared" si="200"/>
        <v>0.183</v>
      </c>
      <c r="U1088" s="135">
        <f t="shared" si="201"/>
        <v>0.86772568319999999</v>
      </c>
      <c r="V1088" s="88">
        <f t="shared" si="202"/>
        <v>0.29198645084396813</v>
      </c>
      <c r="W1088" s="182">
        <f t="shared" si="203"/>
        <v>0.3</v>
      </c>
      <c r="X1088" s="133">
        <f>'INFO Luz del Sur'!N1036</f>
        <v>1</v>
      </c>
      <c r="Y1088" s="135">
        <f t="shared" si="206"/>
        <v>0.3</v>
      </c>
    </row>
    <row r="1089" spans="1:25" x14ac:dyDescent="0.25">
      <c r="A1089" s="97">
        <f>'INFO Luz del Sur'!A1037</f>
        <v>1031</v>
      </c>
      <c r="B1089" s="98" t="s">
        <v>8151</v>
      </c>
      <c r="C1089" s="131" t="str">
        <f>'INFO Luz del Sur'!K1037</f>
        <v>Poste</v>
      </c>
      <c r="D1089" s="120" t="str">
        <f>'INFO Luz del Sur'!L1037</f>
        <v>Concreto</v>
      </c>
      <c r="E1089" s="131">
        <f>'INFO Luz del Sur'!J1037</f>
        <v>12</v>
      </c>
      <c r="F1089" s="131" t="str">
        <f>'INFO Luz del Sur'!H1037</f>
        <v>22.9 KV</v>
      </c>
      <c r="G1089" s="148" t="str">
        <f t="shared" si="204"/>
        <v>MT/AT</v>
      </c>
      <c r="H1089" s="120" t="str">
        <f>'INFO Luz del Sur'!D1037</f>
        <v>Chilca</v>
      </c>
      <c r="I1089" s="120" t="str">
        <f>'INFO Luz del Sur'!C1037</f>
        <v>Lima</v>
      </c>
      <c r="J1089" s="120" t="str">
        <f>'INFO Luz del Sur'!B1037</f>
        <v>Lima</v>
      </c>
      <c r="K1089" s="120">
        <f>'INFO Luz del Sur'!E1037</f>
        <v>0</v>
      </c>
      <c r="L1089" s="132" t="str">
        <f>'INFO Luz del Sur'!M1037</f>
        <v>PPC15</v>
      </c>
      <c r="M1089" s="120" t="str">
        <f>INDEX(RESUMEN!$D$17:$D$5475, MATCH(L1089,RESUMEN!$C$17:$C$5475,0))</f>
        <v>POSTE DE CONCRETO ARMADO DE 12/200/120/300</v>
      </c>
      <c r="N1089" s="95">
        <f>INDEX(RESUMEN!$G$17:$G$5475, MATCH(L1089,RESUMEN!$C$17:$C$5475,0))</f>
        <v>230.4</v>
      </c>
      <c r="O1089" s="133">
        <f t="shared" si="205"/>
        <v>0.84299999999999997</v>
      </c>
      <c r="P1089" s="134">
        <f t="shared" si="197"/>
        <v>424.62720000000002</v>
      </c>
      <c r="Q1089" s="87">
        <v>0</v>
      </c>
      <c r="R1089" s="133">
        <f t="shared" si="198"/>
        <v>0.13400000000000001</v>
      </c>
      <c r="S1089" s="88">
        <f t="shared" si="199"/>
        <v>4.7416704000000003</v>
      </c>
      <c r="T1089" s="132">
        <f t="shared" si="200"/>
        <v>0.183</v>
      </c>
      <c r="U1089" s="135">
        <f t="shared" si="201"/>
        <v>0.86772568319999999</v>
      </c>
      <c r="V1089" s="88">
        <f t="shared" si="202"/>
        <v>0.29198645084396813</v>
      </c>
      <c r="W1089" s="182">
        <f t="shared" si="203"/>
        <v>0.3</v>
      </c>
      <c r="X1089" s="133">
        <f>'INFO Luz del Sur'!N1037</f>
        <v>1</v>
      </c>
      <c r="Y1089" s="135">
        <f t="shared" si="206"/>
        <v>0.3</v>
      </c>
    </row>
    <row r="1090" spans="1:25" x14ac:dyDescent="0.25">
      <c r="A1090" s="97">
        <f>'INFO Luz del Sur'!A1038</f>
        <v>1032</v>
      </c>
      <c r="B1090" s="98" t="s">
        <v>8151</v>
      </c>
      <c r="C1090" s="131" t="str">
        <f>'INFO Luz del Sur'!K1038</f>
        <v>Poste</v>
      </c>
      <c r="D1090" s="120" t="str">
        <f>'INFO Luz del Sur'!L1038</f>
        <v>Concreto</v>
      </c>
      <c r="E1090" s="131">
        <f>'INFO Luz del Sur'!J1038</f>
        <v>12</v>
      </c>
      <c r="F1090" s="131" t="str">
        <f>'INFO Luz del Sur'!H1038</f>
        <v>22.9 KV</v>
      </c>
      <c r="G1090" s="148" t="str">
        <f t="shared" si="204"/>
        <v>MT/AT</v>
      </c>
      <c r="H1090" s="120" t="str">
        <f>'INFO Luz del Sur'!D1038</f>
        <v>Chilca</v>
      </c>
      <c r="I1090" s="120" t="str">
        <f>'INFO Luz del Sur'!C1038</f>
        <v>Lima</v>
      </c>
      <c r="J1090" s="120" t="str">
        <f>'INFO Luz del Sur'!B1038</f>
        <v>Lima</v>
      </c>
      <c r="K1090" s="120">
        <f>'INFO Luz del Sur'!E1038</f>
        <v>0</v>
      </c>
      <c r="L1090" s="132" t="str">
        <f>'INFO Luz del Sur'!M1038</f>
        <v>PPC15</v>
      </c>
      <c r="M1090" s="120" t="str">
        <f>INDEX(RESUMEN!$D$17:$D$5475, MATCH(L1090,RESUMEN!$C$17:$C$5475,0))</f>
        <v>POSTE DE CONCRETO ARMADO DE 12/200/120/300</v>
      </c>
      <c r="N1090" s="95">
        <f>INDEX(RESUMEN!$G$17:$G$5475, MATCH(L1090,RESUMEN!$C$17:$C$5475,0))</f>
        <v>230.4</v>
      </c>
      <c r="O1090" s="133">
        <f t="shared" si="205"/>
        <v>0.84299999999999997</v>
      </c>
      <c r="P1090" s="134">
        <f t="shared" si="197"/>
        <v>424.62720000000002</v>
      </c>
      <c r="Q1090" s="87">
        <v>0</v>
      </c>
      <c r="R1090" s="133">
        <f t="shared" si="198"/>
        <v>0.13400000000000001</v>
      </c>
      <c r="S1090" s="88">
        <f t="shared" si="199"/>
        <v>4.7416704000000003</v>
      </c>
      <c r="T1090" s="132">
        <f t="shared" si="200"/>
        <v>0.183</v>
      </c>
      <c r="U1090" s="135">
        <f t="shared" si="201"/>
        <v>0.86772568319999999</v>
      </c>
      <c r="V1090" s="88">
        <f t="shared" si="202"/>
        <v>0.29198645084396813</v>
      </c>
      <c r="W1090" s="182">
        <f t="shared" si="203"/>
        <v>0.3</v>
      </c>
      <c r="X1090" s="133">
        <f>'INFO Luz del Sur'!N1038</f>
        <v>1</v>
      </c>
      <c r="Y1090" s="135">
        <f t="shared" si="206"/>
        <v>0.3</v>
      </c>
    </row>
    <row r="1091" spans="1:25" x14ac:dyDescent="0.25">
      <c r="A1091" s="97">
        <f>'INFO Luz del Sur'!A1039</f>
        <v>1033</v>
      </c>
      <c r="B1091" s="98" t="s">
        <v>8151</v>
      </c>
      <c r="C1091" s="131" t="str">
        <f>'INFO Luz del Sur'!K1039</f>
        <v>Poste</v>
      </c>
      <c r="D1091" s="120" t="str">
        <f>'INFO Luz del Sur'!L1039</f>
        <v>Concreto</v>
      </c>
      <c r="E1091" s="131">
        <f>'INFO Luz del Sur'!J1039</f>
        <v>12</v>
      </c>
      <c r="F1091" s="131" t="str">
        <f>'INFO Luz del Sur'!H1039</f>
        <v>22.9 KV</v>
      </c>
      <c r="G1091" s="148" t="str">
        <f t="shared" si="204"/>
        <v>MT/AT</v>
      </c>
      <c r="H1091" s="120" t="str">
        <f>'INFO Luz del Sur'!D1039</f>
        <v>Chilca</v>
      </c>
      <c r="I1091" s="120" t="str">
        <f>'INFO Luz del Sur'!C1039</f>
        <v>Lima</v>
      </c>
      <c r="J1091" s="120" t="str">
        <f>'INFO Luz del Sur'!B1039</f>
        <v>Lima</v>
      </c>
      <c r="K1091" s="120">
        <f>'INFO Luz del Sur'!E1039</f>
        <v>0</v>
      </c>
      <c r="L1091" s="132" t="str">
        <f>'INFO Luz del Sur'!M1039</f>
        <v>PPC15</v>
      </c>
      <c r="M1091" s="120" t="str">
        <f>INDEX(RESUMEN!$D$17:$D$5475, MATCH(L1091,RESUMEN!$C$17:$C$5475,0))</f>
        <v>POSTE DE CONCRETO ARMADO DE 12/200/120/300</v>
      </c>
      <c r="N1091" s="95">
        <f>INDEX(RESUMEN!$G$17:$G$5475, MATCH(L1091,RESUMEN!$C$17:$C$5475,0))</f>
        <v>230.4</v>
      </c>
      <c r="O1091" s="133">
        <f t="shared" si="205"/>
        <v>0.84299999999999997</v>
      </c>
      <c r="P1091" s="134">
        <f t="shared" si="197"/>
        <v>424.62720000000002</v>
      </c>
      <c r="Q1091" s="87">
        <v>0</v>
      </c>
      <c r="R1091" s="133">
        <f t="shared" si="198"/>
        <v>0.13400000000000001</v>
      </c>
      <c r="S1091" s="88">
        <f t="shared" si="199"/>
        <v>4.7416704000000003</v>
      </c>
      <c r="T1091" s="132">
        <f t="shared" si="200"/>
        <v>0.183</v>
      </c>
      <c r="U1091" s="135">
        <f t="shared" si="201"/>
        <v>0.86772568319999999</v>
      </c>
      <c r="V1091" s="88">
        <f t="shared" si="202"/>
        <v>0.29198645084396813</v>
      </c>
      <c r="W1091" s="182">
        <f t="shared" si="203"/>
        <v>0.3</v>
      </c>
      <c r="X1091" s="133">
        <f>'INFO Luz del Sur'!N1039</f>
        <v>1</v>
      </c>
      <c r="Y1091" s="135">
        <f t="shared" si="206"/>
        <v>0.3</v>
      </c>
    </row>
    <row r="1092" spans="1:25" x14ac:dyDescent="0.25">
      <c r="A1092" s="97">
        <f>'INFO Luz del Sur'!A1040</f>
        <v>1034</v>
      </c>
      <c r="B1092" s="98" t="s">
        <v>8151</v>
      </c>
      <c r="C1092" s="131" t="str">
        <f>'INFO Luz del Sur'!K1040</f>
        <v>Poste</v>
      </c>
      <c r="D1092" s="120" t="str">
        <f>'INFO Luz del Sur'!L1040</f>
        <v>Concreto</v>
      </c>
      <c r="E1092" s="131">
        <f>'INFO Luz del Sur'!J1040</f>
        <v>12</v>
      </c>
      <c r="F1092" s="131" t="str">
        <f>'INFO Luz del Sur'!H1040</f>
        <v>22.9 KV</v>
      </c>
      <c r="G1092" s="148" t="str">
        <f t="shared" si="204"/>
        <v>MT/AT</v>
      </c>
      <c r="H1092" s="120" t="str">
        <f>'INFO Luz del Sur'!D1040</f>
        <v>Chilca</v>
      </c>
      <c r="I1092" s="120" t="str">
        <f>'INFO Luz del Sur'!C1040</f>
        <v>Lima</v>
      </c>
      <c r="J1092" s="120" t="str">
        <f>'INFO Luz del Sur'!B1040</f>
        <v>Lima</v>
      </c>
      <c r="K1092" s="120">
        <f>'INFO Luz del Sur'!E1040</f>
        <v>0</v>
      </c>
      <c r="L1092" s="132" t="str">
        <f>'INFO Luz del Sur'!M1040</f>
        <v>PPC15</v>
      </c>
      <c r="M1092" s="120" t="str">
        <f>INDEX(RESUMEN!$D$17:$D$5475, MATCH(L1092,RESUMEN!$C$17:$C$5475,0))</f>
        <v>POSTE DE CONCRETO ARMADO DE 12/200/120/300</v>
      </c>
      <c r="N1092" s="95">
        <f>INDEX(RESUMEN!$G$17:$G$5475, MATCH(L1092,RESUMEN!$C$17:$C$5475,0))</f>
        <v>230.4</v>
      </c>
      <c r="O1092" s="133">
        <f t="shared" si="205"/>
        <v>0.84299999999999997</v>
      </c>
      <c r="P1092" s="134">
        <f t="shared" si="197"/>
        <v>424.62720000000002</v>
      </c>
      <c r="Q1092" s="87">
        <v>0</v>
      </c>
      <c r="R1092" s="133">
        <f t="shared" si="198"/>
        <v>0.13400000000000001</v>
      </c>
      <c r="S1092" s="88">
        <f t="shared" si="199"/>
        <v>4.7416704000000003</v>
      </c>
      <c r="T1092" s="132">
        <f t="shared" si="200"/>
        <v>0.183</v>
      </c>
      <c r="U1092" s="135">
        <f t="shared" si="201"/>
        <v>0.86772568319999999</v>
      </c>
      <c r="V1092" s="88">
        <f t="shared" si="202"/>
        <v>0.29198645084396813</v>
      </c>
      <c r="W1092" s="182">
        <f t="shared" si="203"/>
        <v>0.3</v>
      </c>
      <c r="X1092" s="133">
        <f>'INFO Luz del Sur'!N1040</f>
        <v>1</v>
      </c>
      <c r="Y1092" s="135">
        <f t="shared" si="206"/>
        <v>0.3</v>
      </c>
    </row>
    <row r="1093" spans="1:25" x14ac:dyDescent="0.25">
      <c r="A1093" s="97">
        <f>'INFO Luz del Sur'!A1041</f>
        <v>1035</v>
      </c>
      <c r="B1093" s="98" t="s">
        <v>8151</v>
      </c>
      <c r="C1093" s="131" t="str">
        <f>'INFO Luz del Sur'!K1041</f>
        <v>Poste</v>
      </c>
      <c r="D1093" s="120" t="str">
        <f>'INFO Luz del Sur'!L1041</f>
        <v>Concreto</v>
      </c>
      <c r="E1093" s="131">
        <f>'INFO Luz del Sur'!J1041</f>
        <v>12</v>
      </c>
      <c r="F1093" s="131" t="str">
        <f>'INFO Luz del Sur'!H1041</f>
        <v>22.9 KV</v>
      </c>
      <c r="G1093" s="148" t="str">
        <f t="shared" si="204"/>
        <v>MT/AT</v>
      </c>
      <c r="H1093" s="120" t="str">
        <f>'INFO Luz del Sur'!D1041</f>
        <v>San Antonio</v>
      </c>
      <c r="I1093" s="120" t="str">
        <f>'INFO Luz del Sur'!C1041</f>
        <v>Lima</v>
      </c>
      <c r="J1093" s="120" t="str">
        <f>'INFO Luz del Sur'!B1041</f>
        <v>Lima</v>
      </c>
      <c r="K1093" s="120">
        <f>'INFO Luz del Sur'!E1041</f>
        <v>0</v>
      </c>
      <c r="L1093" s="132" t="str">
        <f>'INFO Luz del Sur'!M1041</f>
        <v>PPC15</v>
      </c>
      <c r="M1093" s="120" t="str">
        <f>INDEX(RESUMEN!$D$17:$D$5475, MATCH(L1093,RESUMEN!$C$17:$C$5475,0))</f>
        <v>POSTE DE CONCRETO ARMADO DE 12/200/120/300</v>
      </c>
      <c r="N1093" s="95">
        <f>INDEX(RESUMEN!$G$17:$G$5475, MATCH(L1093,RESUMEN!$C$17:$C$5475,0))</f>
        <v>230.4</v>
      </c>
      <c r="O1093" s="133">
        <f t="shared" si="205"/>
        <v>0.84299999999999997</v>
      </c>
      <c r="P1093" s="134">
        <f t="shared" si="197"/>
        <v>424.62720000000002</v>
      </c>
      <c r="Q1093" s="87">
        <v>0</v>
      </c>
      <c r="R1093" s="133">
        <f t="shared" si="198"/>
        <v>0.13400000000000001</v>
      </c>
      <c r="S1093" s="88">
        <f t="shared" si="199"/>
        <v>4.7416704000000003</v>
      </c>
      <c r="T1093" s="132">
        <f t="shared" si="200"/>
        <v>0.183</v>
      </c>
      <c r="U1093" s="135">
        <f t="shared" si="201"/>
        <v>0.86772568319999999</v>
      </c>
      <c r="V1093" s="88">
        <f t="shared" si="202"/>
        <v>0.29198645084396813</v>
      </c>
      <c r="W1093" s="182">
        <f t="shared" si="203"/>
        <v>0.3</v>
      </c>
      <c r="X1093" s="133">
        <f>'INFO Luz del Sur'!N1041</f>
        <v>1</v>
      </c>
      <c r="Y1093" s="135">
        <f t="shared" si="206"/>
        <v>0.3</v>
      </c>
    </row>
    <row r="1094" spans="1:25" x14ac:dyDescent="0.25">
      <c r="A1094" s="97">
        <f>'INFO Luz del Sur'!A1042</f>
        <v>1036</v>
      </c>
      <c r="B1094" s="98" t="s">
        <v>8151</v>
      </c>
      <c r="C1094" s="131" t="str">
        <f>'INFO Luz del Sur'!K1042</f>
        <v>Poste</v>
      </c>
      <c r="D1094" s="120" t="str">
        <f>'INFO Luz del Sur'!L1042</f>
        <v>Concreto</v>
      </c>
      <c r="E1094" s="131">
        <f>'INFO Luz del Sur'!J1042</f>
        <v>12</v>
      </c>
      <c r="F1094" s="131" t="str">
        <f>'INFO Luz del Sur'!H1042</f>
        <v>22.9 KV</v>
      </c>
      <c r="G1094" s="148" t="str">
        <f t="shared" si="204"/>
        <v>MT/AT</v>
      </c>
      <c r="H1094" s="120" t="str">
        <f>'INFO Luz del Sur'!D1042</f>
        <v>San Antonio</v>
      </c>
      <c r="I1094" s="120" t="str">
        <f>'INFO Luz del Sur'!C1042</f>
        <v>Lima</v>
      </c>
      <c r="J1094" s="120" t="str">
        <f>'INFO Luz del Sur'!B1042</f>
        <v>Lima</v>
      </c>
      <c r="K1094" s="120">
        <f>'INFO Luz del Sur'!E1042</f>
        <v>0</v>
      </c>
      <c r="L1094" s="132" t="str">
        <f>'INFO Luz del Sur'!M1042</f>
        <v>PPC15</v>
      </c>
      <c r="M1094" s="120" t="str">
        <f>INDEX(RESUMEN!$D$17:$D$5475, MATCH(L1094,RESUMEN!$C$17:$C$5475,0))</f>
        <v>POSTE DE CONCRETO ARMADO DE 12/200/120/300</v>
      </c>
      <c r="N1094" s="95">
        <f>INDEX(RESUMEN!$G$17:$G$5475, MATCH(L1094,RESUMEN!$C$17:$C$5475,0))</f>
        <v>230.4</v>
      </c>
      <c r="O1094" s="133">
        <f t="shared" si="205"/>
        <v>0.84299999999999997</v>
      </c>
      <c r="P1094" s="134">
        <f t="shared" si="197"/>
        <v>424.62720000000002</v>
      </c>
      <c r="Q1094" s="87">
        <v>0</v>
      </c>
      <c r="R1094" s="133">
        <f t="shared" si="198"/>
        <v>0.13400000000000001</v>
      </c>
      <c r="S1094" s="88">
        <f t="shared" si="199"/>
        <v>4.7416704000000003</v>
      </c>
      <c r="T1094" s="132">
        <f t="shared" si="200"/>
        <v>0.183</v>
      </c>
      <c r="U1094" s="135">
        <f t="shared" si="201"/>
        <v>0.86772568319999999</v>
      </c>
      <c r="V1094" s="88">
        <f t="shared" si="202"/>
        <v>0.29198645084396813</v>
      </c>
      <c r="W1094" s="182">
        <f t="shared" si="203"/>
        <v>0.3</v>
      </c>
      <c r="X1094" s="133">
        <f>'INFO Luz del Sur'!N1042</f>
        <v>1</v>
      </c>
      <c r="Y1094" s="135">
        <f t="shared" si="206"/>
        <v>0.3</v>
      </c>
    </row>
    <row r="1095" spans="1:25" x14ac:dyDescent="0.25">
      <c r="A1095" s="97">
        <f>'INFO Luz del Sur'!A1043</f>
        <v>1037</v>
      </c>
      <c r="B1095" s="98" t="s">
        <v>8151</v>
      </c>
      <c r="C1095" s="131" t="str">
        <f>'INFO Luz del Sur'!K1043</f>
        <v>Poste</v>
      </c>
      <c r="D1095" s="120" t="str">
        <f>'INFO Luz del Sur'!L1043</f>
        <v>Concreto</v>
      </c>
      <c r="E1095" s="131">
        <f>'INFO Luz del Sur'!J1043</f>
        <v>12</v>
      </c>
      <c r="F1095" s="131" t="str">
        <f>'INFO Luz del Sur'!H1043</f>
        <v>22.9 KV</v>
      </c>
      <c r="G1095" s="148" t="str">
        <f t="shared" si="204"/>
        <v>MT/AT</v>
      </c>
      <c r="H1095" s="120" t="str">
        <f>'INFO Luz del Sur'!D1043</f>
        <v>San Antonio</v>
      </c>
      <c r="I1095" s="120" t="str">
        <f>'INFO Luz del Sur'!C1043</f>
        <v>Lima</v>
      </c>
      <c r="J1095" s="120" t="str">
        <f>'INFO Luz del Sur'!B1043</f>
        <v>Lima</v>
      </c>
      <c r="K1095" s="120">
        <f>'INFO Luz del Sur'!E1043</f>
        <v>0</v>
      </c>
      <c r="L1095" s="132" t="str">
        <f>'INFO Luz del Sur'!M1043</f>
        <v>PPC15</v>
      </c>
      <c r="M1095" s="120" t="str">
        <f>INDEX(RESUMEN!$D$17:$D$5475, MATCH(L1095,RESUMEN!$C$17:$C$5475,0))</f>
        <v>POSTE DE CONCRETO ARMADO DE 12/200/120/300</v>
      </c>
      <c r="N1095" s="95">
        <f>INDEX(RESUMEN!$G$17:$G$5475, MATCH(L1095,RESUMEN!$C$17:$C$5475,0))</f>
        <v>230.4</v>
      </c>
      <c r="O1095" s="133">
        <f t="shared" si="205"/>
        <v>0.84299999999999997</v>
      </c>
      <c r="P1095" s="134">
        <f t="shared" si="197"/>
        <v>424.62720000000002</v>
      </c>
      <c r="Q1095" s="87">
        <v>0</v>
      </c>
      <c r="R1095" s="133">
        <f t="shared" si="198"/>
        <v>0.13400000000000001</v>
      </c>
      <c r="S1095" s="88">
        <f t="shared" si="199"/>
        <v>4.7416704000000003</v>
      </c>
      <c r="T1095" s="132">
        <f t="shared" si="200"/>
        <v>0.183</v>
      </c>
      <c r="U1095" s="135">
        <f t="shared" si="201"/>
        <v>0.86772568319999999</v>
      </c>
      <c r="V1095" s="88">
        <f t="shared" si="202"/>
        <v>0.29198645084396813</v>
      </c>
      <c r="W1095" s="182">
        <f t="shared" si="203"/>
        <v>0.3</v>
      </c>
      <c r="X1095" s="133">
        <f>'INFO Luz del Sur'!N1043</f>
        <v>1</v>
      </c>
      <c r="Y1095" s="135">
        <f t="shared" si="206"/>
        <v>0.3</v>
      </c>
    </row>
    <row r="1096" spans="1:25" x14ac:dyDescent="0.25">
      <c r="A1096" s="97">
        <f>'INFO Luz del Sur'!A1044</f>
        <v>1038</v>
      </c>
      <c r="B1096" s="98" t="s">
        <v>8151</v>
      </c>
      <c r="C1096" s="131" t="str">
        <f>'INFO Luz del Sur'!K1044</f>
        <v>Poste</v>
      </c>
      <c r="D1096" s="120" t="str">
        <f>'INFO Luz del Sur'!L1044</f>
        <v>Concreto</v>
      </c>
      <c r="E1096" s="131">
        <f>'INFO Luz del Sur'!J1044</f>
        <v>12</v>
      </c>
      <c r="F1096" s="131" t="str">
        <f>'INFO Luz del Sur'!H1044</f>
        <v>22.9 KV</v>
      </c>
      <c r="G1096" s="148" t="str">
        <f t="shared" si="204"/>
        <v>MT/AT</v>
      </c>
      <c r="H1096" s="120" t="str">
        <f>'INFO Luz del Sur'!D1044</f>
        <v>San Antonio</v>
      </c>
      <c r="I1096" s="120" t="str">
        <f>'INFO Luz del Sur'!C1044</f>
        <v>Lima</v>
      </c>
      <c r="J1096" s="120" t="str">
        <f>'INFO Luz del Sur'!B1044</f>
        <v>Lima</v>
      </c>
      <c r="K1096" s="120">
        <f>'INFO Luz del Sur'!E1044</f>
        <v>0</v>
      </c>
      <c r="L1096" s="132" t="str">
        <f>'INFO Luz del Sur'!M1044</f>
        <v>PPC15</v>
      </c>
      <c r="M1096" s="120" t="str">
        <f>INDEX(RESUMEN!$D$17:$D$5475, MATCH(L1096,RESUMEN!$C$17:$C$5475,0))</f>
        <v>POSTE DE CONCRETO ARMADO DE 12/200/120/300</v>
      </c>
      <c r="N1096" s="95">
        <f>INDEX(RESUMEN!$G$17:$G$5475, MATCH(L1096,RESUMEN!$C$17:$C$5475,0))</f>
        <v>230.4</v>
      </c>
      <c r="O1096" s="133">
        <f t="shared" si="205"/>
        <v>0.84299999999999997</v>
      </c>
      <c r="P1096" s="134">
        <f t="shared" si="197"/>
        <v>424.62720000000002</v>
      </c>
      <c r="Q1096" s="87">
        <v>0</v>
      </c>
      <c r="R1096" s="133">
        <f t="shared" si="198"/>
        <v>0.13400000000000001</v>
      </c>
      <c r="S1096" s="88">
        <f t="shared" si="199"/>
        <v>4.7416704000000003</v>
      </c>
      <c r="T1096" s="132">
        <f t="shared" si="200"/>
        <v>0.183</v>
      </c>
      <c r="U1096" s="135">
        <f t="shared" si="201"/>
        <v>0.86772568319999999</v>
      </c>
      <c r="V1096" s="88">
        <f t="shared" si="202"/>
        <v>0.29198645084396813</v>
      </c>
      <c r="W1096" s="182">
        <f t="shared" si="203"/>
        <v>0.3</v>
      </c>
      <c r="X1096" s="133">
        <f>'INFO Luz del Sur'!N1044</f>
        <v>1</v>
      </c>
      <c r="Y1096" s="135">
        <f t="shared" si="206"/>
        <v>0.3</v>
      </c>
    </row>
    <row r="1097" spans="1:25" x14ac:dyDescent="0.25">
      <c r="A1097" s="97">
        <f>'INFO Luz del Sur'!A1045</f>
        <v>1039</v>
      </c>
      <c r="B1097" s="98" t="s">
        <v>8151</v>
      </c>
      <c r="C1097" s="131" t="str">
        <f>'INFO Luz del Sur'!K1045</f>
        <v>Poste</v>
      </c>
      <c r="D1097" s="120" t="str">
        <f>'INFO Luz del Sur'!L1045</f>
        <v>Concreto</v>
      </c>
      <c r="E1097" s="131">
        <f>'INFO Luz del Sur'!J1045</f>
        <v>12</v>
      </c>
      <c r="F1097" s="131" t="str">
        <f>'INFO Luz del Sur'!H1045</f>
        <v>22.9 KV</v>
      </c>
      <c r="G1097" s="148" t="str">
        <f t="shared" si="204"/>
        <v>MT/AT</v>
      </c>
      <c r="H1097" s="120" t="str">
        <f>'INFO Luz del Sur'!D1045</f>
        <v>San Antonio</v>
      </c>
      <c r="I1097" s="120" t="str">
        <f>'INFO Luz del Sur'!C1045</f>
        <v>Lima</v>
      </c>
      <c r="J1097" s="120" t="str">
        <f>'INFO Luz del Sur'!B1045</f>
        <v>Lima</v>
      </c>
      <c r="K1097" s="120">
        <f>'INFO Luz del Sur'!E1045</f>
        <v>0</v>
      </c>
      <c r="L1097" s="132" t="str">
        <f>'INFO Luz del Sur'!M1045</f>
        <v>PPC15</v>
      </c>
      <c r="M1097" s="120" t="str">
        <f>INDEX(RESUMEN!$D$17:$D$5475, MATCH(L1097,RESUMEN!$C$17:$C$5475,0))</f>
        <v>POSTE DE CONCRETO ARMADO DE 12/200/120/300</v>
      </c>
      <c r="N1097" s="95">
        <f>INDEX(RESUMEN!$G$17:$G$5475, MATCH(L1097,RESUMEN!$C$17:$C$5475,0))</f>
        <v>230.4</v>
      </c>
      <c r="O1097" s="133">
        <f t="shared" si="205"/>
        <v>0.84299999999999997</v>
      </c>
      <c r="P1097" s="134">
        <f t="shared" si="197"/>
        <v>424.62720000000002</v>
      </c>
      <c r="Q1097" s="87">
        <v>0</v>
      </c>
      <c r="R1097" s="133">
        <f t="shared" si="198"/>
        <v>0.13400000000000001</v>
      </c>
      <c r="S1097" s="88">
        <f t="shared" si="199"/>
        <v>4.7416704000000003</v>
      </c>
      <c r="T1097" s="132">
        <f t="shared" si="200"/>
        <v>0.183</v>
      </c>
      <c r="U1097" s="135">
        <f t="shared" si="201"/>
        <v>0.86772568319999999</v>
      </c>
      <c r="V1097" s="88">
        <f t="shared" si="202"/>
        <v>0.29198645084396813</v>
      </c>
      <c r="W1097" s="182">
        <f t="shared" si="203"/>
        <v>0.3</v>
      </c>
      <c r="X1097" s="133">
        <f>'INFO Luz del Sur'!N1045</f>
        <v>1</v>
      </c>
      <c r="Y1097" s="135">
        <f t="shared" si="206"/>
        <v>0.3</v>
      </c>
    </row>
    <row r="1098" spans="1:25" x14ac:dyDescent="0.25">
      <c r="A1098" s="97">
        <f>'INFO Luz del Sur'!A1046</f>
        <v>1040</v>
      </c>
      <c r="B1098" s="98" t="s">
        <v>8151</v>
      </c>
      <c r="C1098" s="131" t="str">
        <f>'INFO Luz del Sur'!K1046</f>
        <v>Poste</v>
      </c>
      <c r="D1098" s="120" t="str">
        <f>'INFO Luz del Sur'!L1046</f>
        <v>Concreto</v>
      </c>
      <c r="E1098" s="131">
        <f>'INFO Luz del Sur'!J1046</f>
        <v>12</v>
      </c>
      <c r="F1098" s="131" t="str">
        <f>'INFO Luz del Sur'!H1046</f>
        <v>22.9 KV</v>
      </c>
      <c r="G1098" s="148" t="str">
        <f t="shared" si="204"/>
        <v>MT/AT</v>
      </c>
      <c r="H1098" s="120" t="str">
        <f>'INFO Luz del Sur'!D1046</f>
        <v>San Antonio</v>
      </c>
      <c r="I1098" s="120" t="str">
        <f>'INFO Luz del Sur'!C1046</f>
        <v>Lima</v>
      </c>
      <c r="J1098" s="120" t="str">
        <f>'INFO Luz del Sur'!B1046</f>
        <v>Lima</v>
      </c>
      <c r="K1098" s="120">
        <f>'INFO Luz del Sur'!E1046</f>
        <v>0</v>
      </c>
      <c r="L1098" s="132" t="str">
        <f>'INFO Luz del Sur'!M1046</f>
        <v>PPC15</v>
      </c>
      <c r="M1098" s="120" t="str">
        <f>INDEX(RESUMEN!$D$17:$D$5475, MATCH(L1098,RESUMEN!$C$17:$C$5475,0))</f>
        <v>POSTE DE CONCRETO ARMADO DE 12/200/120/300</v>
      </c>
      <c r="N1098" s="95">
        <f>INDEX(RESUMEN!$G$17:$G$5475, MATCH(L1098,RESUMEN!$C$17:$C$5475,0))</f>
        <v>230.4</v>
      </c>
      <c r="O1098" s="133">
        <f t="shared" si="205"/>
        <v>0.84299999999999997</v>
      </c>
      <c r="P1098" s="134">
        <f t="shared" ref="P1098:P1161" si="207">N1098*(O1098+1)</f>
        <v>424.62720000000002</v>
      </c>
      <c r="Q1098" s="87">
        <v>0</v>
      </c>
      <c r="R1098" s="133">
        <f t="shared" si="198"/>
        <v>0.13400000000000001</v>
      </c>
      <c r="S1098" s="88">
        <f t="shared" si="199"/>
        <v>4.7416704000000003</v>
      </c>
      <c r="T1098" s="132">
        <f t="shared" si="200"/>
        <v>0.183</v>
      </c>
      <c r="U1098" s="135">
        <f t="shared" si="201"/>
        <v>0.86772568319999999</v>
      </c>
      <c r="V1098" s="88">
        <f t="shared" si="202"/>
        <v>0.29198645084396813</v>
      </c>
      <c r="W1098" s="182">
        <f t="shared" si="203"/>
        <v>0.3</v>
      </c>
      <c r="X1098" s="133">
        <f>'INFO Luz del Sur'!N1046</f>
        <v>1</v>
      </c>
      <c r="Y1098" s="135">
        <f t="shared" si="206"/>
        <v>0.3</v>
      </c>
    </row>
    <row r="1099" spans="1:25" x14ac:dyDescent="0.25">
      <c r="A1099" s="97">
        <f>'INFO Luz del Sur'!A1047</f>
        <v>1041</v>
      </c>
      <c r="B1099" s="98" t="s">
        <v>8151</v>
      </c>
      <c r="C1099" s="131" t="str">
        <f>'INFO Luz del Sur'!K1047</f>
        <v>Poste</v>
      </c>
      <c r="D1099" s="120" t="str">
        <f>'INFO Luz del Sur'!L1047</f>
        <v>Concreto</v>
      </c>
      <c r="E1099" s="131">
        <f>'INFO Luz del Sur'!J1047</f>
        <v>12</v>
      </c>
      <c r="F1099" s="131" t="str">
        <f>'INFO Luz del Sur'!H1047</f>
        <v>22.9 KV</v>
      </c>
      <c r="G1099" s="148" t="str">
        <f t="shared" si="204"/>
        <v>MT/AT</v>
      </c>
      <c r="H1099" s="120" t="str">
        <f>'INFO Luz del Sur'!D1047</f>
        <v>San Antonio</v>
      </c>
      <c r="I1099" s="120" t="str">
        <f>'INFO Luz del Sur'!C1047</f>
        <v>Lima</v>
      </c>
      <c r="J1099" s="120" t="str">
        <f>'INFO Luz del Sur'!B1047</f>
        <v>Lima</v>
      </c>
      <c r="K1099" s="120">
        <f>'INFO Luz del Sur'!E1047</f>
        <v>0</v>
      </c>
      <c r="L1099" s="132" t="str">
        <f>'INFO Luz del Sur'!M1047</f>
        <v>PPC15</v>
      </c>
      <c r="M1099" s="120" t="str">
        <f>INDEX(RESUMEN!$D$17:$D$5475, MATCH(L1099,RESUMEN!$C$17:$C$5475,0))</f>
        <v>POSTE DE CONCRETO ARMADO DE 12/200/120/300</v>
      </c>
      <c r="N1099" s="95">
        <f>INDEX(RESUMEN!$G$17:$G$5475, MATCH(L1099,RESUMEN!$C$17:$C$5475,0))</f>
        <v>230.4</v>
      </c>
      <c r="O1099" s="133">
        <f t="shared" si="205"/>
        <v>0.84299999999999997</v>
      </c>
      <c r="P1099" s="134">
        <f t="shared" si="207"/>
        <v>424.62720000000002</v>
      </c>
      <c r="Q1099" s="87">
        <v>0</v>
      </c>
      <c r="R1099" s="133">
        <f t="shared" ref="R1099:R1162" si="208">IF(G1099="BT", ($R$2), ($R$3))</f>
        <v>0.13400000000000001</v>
      </c>
      <c r="S1099" s="88">
        <f t="shared" ref="S1099:S1162" si="209">(P1099*R1099)/12</f>
        <v>4.7416704000000003</v>
      </c>
      <c r="T1099" s="132">
        <f t="shared" ref="T1099:T1162" si="210">IF(G1099="BT", ($T$2), ($T$3))</f>
        <v>0.183</v>
      </c>
      <c r="U1099" s="135">
        <f t="shared" ref="U1099:U1162" si="211">S1099*T1099</f>
        <v>0.86772568319999999</v>
      </c>
      <c r="V1099" s="88">
        <f t="shared" ref="V1099:V1162" si="212">(U1099*(1/3)*(1+$X$2))+Q1099</f>
        <v>0.29198645084396813</v>
      </c>
      <c r="W1099" s="182">
        <f t="shared" ref="W1099:W1162" si="213">ROUND(V1099,1)</f>
        <v>0.3</v>
      </c>
      <c r="X1099" s="133">
        <f>'INFO Luz del Sur'!N1047</f>
        <v>1</v>
      </c>
      <c r="Y1099" s="135">
        <f t="shared" si="206"/>
        <v>0.3</v>
      </c>
    </row>
    <row r="1100" spans="1:25" x14ac:dyDescent="0.25">
      <c r="A1100" s="97">
        <f>'INFO Luz del Sur'!A1048</f>
        <v>1042</v>
      </c>
      <c r="B1100" s="98" t="s">
        <v>8151</v>
      </c>
      <c r="C1100" s="131" t="str">
        <f>'INFO Luz del Sur'!K1048</f>
        <v>Poste</v>
      </c>
      <c r="D1100" s="120" t="str">
        <f>'INFO Luz del Sur'!L1048</f>
        <v>Concreto</v>
      </c>
      <c r="E1100" s="131">
        <f>'INFO Luz del Sur'!J1048</f>
        <v>12</v>
      </c>
      <c r="F1100" s="131" t="str">
        <f>'INFO Luz del Sur'!H1048</f>
        <v>22.9 KV</v>
      </c>
      <c r="G1100" s="148" t="str">
        <f t="shared" si="204"/>
        <v>MT/AT</v>
      </c>
      <c r="H1100" s="120" t="str">
        <f>'INFO Luz del Sur'!D1048</f>
        <v>San Antonio</v>
      </c>
      <c r="I1100" s="120" t="str">
        <f>'INFO Luz del Sur'!C1048</f>
        <v>Lima</v>
      </c>
      <c r="J1100" s="120" t="str">
        <f>'INFO Luz del Sur'!B1048</f>
        <v>Lima</v>
      </c>
      <c r="K1100" s="120">
        <f>'INFO Luz del Sur'!E1048</f>
        <v>0</v>
      </c>
      <c r="L1100" s="132" t="str">
        <f>'INFO Luz del Sur'!M1048</f>
        <v>PPC15</v>
      </c>
      <c r="M1100" s="120" t="str">
        <f>INDEX(RESUMEN!$D$17:$D$5475, MATCH(L1100,RESUMEN!$C$17:$C$5475,0))</f>
        <v>POSTE DE CONCRETO ARMADO DE 12/200/120/300</v>
      </c>
      <c r="N1100" s="95">
        <f>INDEX(RESUMEN!$G$17:$G$5475, MATCH(L1100,RESUMEN!$C$17:$C$5475,0))</f>
        <v>230.4</v>
      </c>
      <c r="O1100" s="133">
        <f t="shared" si="205"/>
        <v>0.84299999999999997</v>
      </c>
      <c r="P1100" s="134">
        <f t="shared" si="207"/>
        <v>424.62720000000002</v>
      </c>
      <c r="Q1100" s="87">
        <v>0</v>
      </c>
      <c r="R1100" s="133">
        <f t="shared" si="208"/>
        <v>0.13400000000000001</v>
      </c>
      <c r="S1100" s="88">
        <f t="shared" si="209"/>
        <v>4.7416704000000003</v>
      </c>
      <c r="T1100" s="132">
        <f t="shared" si="210"/>
        <v>0.183</v>
      </c>
      <c r="U1100" s="135">
        <f t="shared" si="211"/>
        <v>0.86772568319999999</v>
      </c>
      <c r="V1100" s="88">
        <f t="shared" si="212"/>
        <v>0.29198645084396813</v>
      </c>
      <c r="W1100" s="182">
        <f t="shared" si="213"/>
        <v>0.3</v>
      </c>
      <c r="X1100" s="133">
        <f>'INFO Luz del Sur'!N1048</f>
        <v>1</v>
      </c>
      <c r="Y1100" s="135">
        <f t="shared" si="206"/>
        <v>0.3</v>
      </c>
    </row>
    <row r="1101" spans="1:25" x14ac:dyDescent="0.25">
      <c r="A1101" s="97">
        <f>'INFO Luz del Sur'!A1049</f>
        <v>1043</v>
      </c>
      <c r="B1101" s="98" t="s">
        <v>8151</v>
      </c>
      <c r="C1101" s="131" t="str">
        <f>'INFO Luz del Sur'!K1049</f>
        <v>Poste</v>
      </c>
      <c r="D1101" s="120" t="str">
        <f>'INFO Luz del Sur'!L1049</f>
        <v>Concreto</v>
      </c>
      <c r="E1101" s="131">
        <f>'INFO Luz del Sur'!J1049</f>
        <v>12</v>
      </c>
      <c r="F1101" s="131" t="str">
        <f>'INFO Luz del Sur'!H1049</f>
        <v>22.9 KV</v>
      </c>
      <c r="G1101" s="148" t="str">
        <f t="shared" si="204"/>
        <v>MT/AT</v>
      </c>
      <c r="H1101" s="120" t="str">
        <f>'INFO Luz del Sur'!D1049</f>
        <v>San Antonio</v>
      </c>
      <c r="I1101" s="120" t="str">
        <f>'INFO Luz del Sur'!C1049</f>
        <v>Lima</v>
      </c>
      <c r="J1101" s="120" t="str">
        <f>'INFO Luz del Sur'!B1049</f>
        <v>Lima</v>
      </c>
      <c r="K1101" s="120">
        <f>'INFO Luz del Sur'!E1049</f>
        <v>0</v>
      </c>
      <c r="L1101" s="132" t="str">
        <f>'INFO Luz del Sur'!M1049</f>
        <v>PPC15</v>
      </c>
      <c r="M1101" s="120" t="str">
        <f>INDEX(RESUMEN!$D$17:$D$5475, MATCH(L1101,RESUMEN!$C$17:$C$5475,0))</f>
        <v>POSTE DE CONCRETO ARMADO DE 12/200/120/300</v>
      </c>
      <c r="N1101" s="95">
        <f>INDEX(RESUMEN!$G$17:$G$5475, MATCH(L1101,RESUMEN!$C$17:$C$5475,0))</f>
        <v>230.4</v>
      </c>
      <c r="O1101" s="133">
        <f t="shared" si="205"/>
        <v>0.84299999999999997</v>
      </c>
      <c r="P1101" s="134">
        <f t="shared" si="207"/>
        <v>424.62720000000002</v>
      </c>
      <c r="Q1101" s="87">
        <v>0</v>
      </c>
      <c r="R1101" s="133">
        <f t="shared" si="208"/>
        <v>0.13400000000000001</v>
      </c>
      <c r="S1101" s="88">
        <f t="shared" si="209"/>
        <v>4.7416704000000003</v>
      </c>
      <c r="T1101" s="132">
        <f t="shared" si="210"/>
        <v>0.183</v>
      </c>
      <c r="U1101" s="135">
        <f t="shared" si="211"/>
        <v>0.86772568319999999</v>
      </c>
      <c r="V1101" s="88">
        <f t="shared" si="212"/>
        <v>0.29198645084396813</v>
      </c>
      <c r="W1101" s="182">
        <f t="shared" si="213"/>
        <v>0.3</v>
      </c>
      <c r="X1101" s="133">
        <f>'INFO Luz del Sur'!N1049</f>
        <v>1</v>
      </c>
      <c r="Y1101" s="135">
        <f t="shared" si="206"/>
        <v>0.3</v>
      </c>
    </row>
    <row r="1102" spans="1:25" x14ac:dyDescent="0.25">
      <c r="A1102" s="97">
        <f>'INFO Luz del Sur'!A1050</f>
        <v>1044</v>
      </c>
      <c r="B1102" s="98" t="s">
        <v>8151</v>
      </c>
      <c r="C1102" s="131" t="str">
        <f>'INFO Luz del Sur'!K1050</f>
        <v>Poste</v>
      </c>
      <c r="D1102" s="120" t="str">
        <f>'INFO Luz del Sur'!L1050</f>
        <v>Concreto</v>
      </c>
      <c r="E1102" s="131">
        <f>'INFO Luz del Sur'!J1050</f>
        <v>12</v>
      </c>
      <c r="F1102" s="131" t="str">
        <f>'INFO Luz del Sur'!H1050</f>
        <v>22.9 KV</v>
      </c>
      <c r="G1102" s="148" t="str">
        <f t="shared" si="204"/>
        <v>MT/AT</v>
      </c>
      <c r="H1102" s="120" t="str">
        <f>'INFO Luz del Sur'!D1050</f>
        <v>San Antonio</v>
      </c>
      <c r="I1102" s="120" t="str">
        <f>'INFO Luz del Sur'!C1050</f>
        <v>Lima</v>
      </c>
      <c r="J1102" s="120" t="str">
        <f>'INFO Luz del Sur'!B1050</f>
        <v>Lima</v>
      </c>
      <c r="K1102" s="120">
        <f>'INFO Luz del Sur'!E1050</f>
        <v>0</v>
      </c>
      <c r="L1102" s="132" t="str">
        <f>'INFO Luz del Sur'!M1050</f>
        <v>PPC15</v>
      </c>
      <c r="M1102" s="120" t="str">
        <f>INDEX(RESUMEN!$D$17:$D$5475, MATCH(L1102,RESUMEN!$C$17:$C$5475,0))</f>
        <v>POSTE DE CONCRETO ARMADO DE 12/200/120/300</v>
      </c>
      <c r="N1102" s="95">
        <f>INDEX(RESUMEN!$G$17:$G$5475, MATCH(L1102,RESUMEN!$C$17:$C$5475,0))</f>
        <v>230.4</v>
      </c>
      <c r="O1102" s="133">
        <f t="shared" si="205"/>
        <v>0.84299999999999997</v>
      </c>
      <c r="P1102" s="134">
        <f t="shared" si="207"/>
        <v>424.62720000000002</v>
      </c>
      <c r="Q1102" s="87">
        <v>0</v>
      </c>
      <c r="R1102" s="133">
        <f t="shared" si="208"/>
        <v>0.13400000000000001</v>
      </c>
      <c r="S1102" s="88">
        <f t="shared" si="209"/>
        <v>4.7416704000000003</v>
      </c>
      <c r="T1102" s="132">
        <f t="shared" si="210"/>
        <v>0.183</v>
      </c>
      <c r="U1102" s="135">
        <f t="shared" si="211"/>
        <v>0.86772568319999999</v>
      </c>
      <c r="V1102" s="88">
        <f t="shared" si="212"/>
        <v>0.29198645084396813</v>
      </c>
      <c r="W1102" s="182">
        <f t="shared" si="213"/>
        <v>0.3</v>
      </c>
      <c r="X1102" s="133">
        <f>'INFO Luz del Sur'!N1050</f>
        <v>1</v>
      </c>
      <c r="Y1102" s="135">
        <f t="shared" si="206"/>
        <v>0.3</v>
      </c>
    </row>
    <row r="1103" spans="1:25" x14ac:dyDescent="0.25">
      <c r="A1103" s="97">
        <f>'INFO Luz del Sur'!A1051</f>
        <v>1045</v>
      </c>
      <c r="B1103" s="98" t="s">
        <v>8151</v>
      </c>
      <c r="C1103" s="131" t="str">
        <f>'INFO Luz del Sur'!K1051</f>
        <v>Poste</v>
      </c>
      <c r="D1103" s="120" t="str">
        <f>'INFO Luz del Sur'!L1051</f>
        <v>Concreto</v>
      </c>
      <c r="E1103" s="131">
        <f>'INFO Luz del Sur'!J1051</f>
        <v>12</v>
      </c>
      <c r="F1103" s="131" t="str">
        <f>'INFO Luz del Sur'!H1051</f>
        <v>22.9 KV</v>
      </c>
      <c r="G1103" s="148" t="str">
        <f t="shared" si="204"/>
        <v>MT/AT</v>
      </c>
      <c r="H1103" s="120" t="str">
        <f>'INFO Luz del Sur'!D1051</f>
        <v>San Antonio</v>
      </c>
      <c r="I1103" s="120" t="str">
        <f>'INFO Luz del Sur'!C1051</f>
        <v>Lima</v>
      </c>
      <c r="J1103" s="120" t="str">
        <f>'INFO Luz del Sur'!B1051</f>
        <v>Lima</v>
      </c>
      <c r="K1103" s="120">
        <f>'INFO Luz del Sur'!E1051</f>
        <v>0</v>
      </c>
      <c r="L1103" s="132" t="str">
        <f>'INFO Luz del Sur'!M1051</f>
        <v>PPC15</v>
      </c>
      <c r="M1103" s="120" t="str">
        <f>INDEX(RESUMEN!$D$17:$D$5475, MATCH(L1103,RESUMEN!$C$17:$C$5475,0))</f>
        <v>POSTE DE CONCRETO ARMADO DE 12/200/120/300</v>
      </c>
      <c r="N1103" s="95">
        <f>INDEX(RESUMEN!$G$17:$G$5475, MATCH(L1103,RESUMEN!$C$17:$C$5475,0))</f>
        <v>230.4</v>
      </c>
      <c r="O1103" s="133">
        <f t="shared" si="205"/>
        <v>0.84299999999999997</v>
      </c>
      <c r="P1103" s="134">
        <f t="shared" si="207"/>
        <v>424.62720000000002</v>
      </c>
      <c r="Q1103" s="87">
        <v>0</v>
      </c>
      <c r="R1103" s="133">
        <f t="shared" si="208"/>
        <v>0.13400000000000001</v>
      </c>
      <c r="S1103" s="88">
        <f t="shared" si="209"/>
        <v>4.7416704000000003</v>
      </c>
      <c r="T1103" s="132">
        <f t="shared" si="210"/>
        <v>0.183</v>
      </c>
      <c r="U1103" s="135">
        <f t="shared" si="211"/>
        <v>0.86772568319999999</v>
      </c>
      <c r="V1103" s="88">
        <f t="shared" si="212"/>
        <v>0.29198645084396813</v>
      </c>
      <c r="W1103" s="182">
        <f t="shared" si="213"/>
        <v>0.3</v>
      </c>
      <c r="X1103" s="133">
        <f>'INFO Luz del Sur'!N1051</f>
        <v>1</v>
      </c>
      <c r="Y1103" s="135">
        <f t="shared" si="206"/>
        <v>0.3</v>
      </c>
    </row>
    <row r="1104" spans="1:25" x14ac:dyDescent="0.25">
      <c r="A1104" s="97">
        <f>'INFO Luz del Sur'!A1052</f>
        <v>1046</v>
      </c>
      <c r="B1104" s="98" t="s">
        <v>8151</v>
      </c>
      <c r="C1104" s="131" t="str">
        <f>'INFO Luz del Sur'!K1052</f>
        <v>Poste</v>
      </c>
      <c r="D1104" s="120" t="str">
        <f>'INFO Luz del Sur'!L1052</f>
        <v>Concreto</v>
      </c>
      <c r="E1104" s="131">
        <f>'INFO Luz del Sur'!J1052</f>
        <v>12</v>
      </c>
      <c r="F1104" s="131" t="str">
        <f>'INFO Luz del Sur'!H1052</f>
        <v>22.9 KV</v>
      </c>
      <c r="G1104" s="148" t="str">
        <f t="shared" si="204"/>
        <v>MT/AT</v>
      </c>
      <c r="H1104" s="120" t="str">
        <f>'INFO Luz del Sur'!D1052</f>
        <v>San Antonio</v>
      </c>
      <c r="I1104" s="120" t="str">
        <f>'INFO Luz del Sur'!C1052</f>
        <v>Lima</v>
      </c>
      <c r="J1104" s="120" t="str">
        <f>'INFO Luz del Sur'!B1052</f>
        <v>Lima</v>
      </c>
      <c r="K1104" s="120">
        <f>'INFO Luz del Sur'!E1052</f>
        <v>0</v>
      </c>
      <c r="L1104" s="132" t="str">
        <f>'INFO Luz del Sur'!M1052</f>
        <v>PPC15</v>
      </c>
      <c r="M1104" s="120" t="str">
        <f>INDEX(RESUMEN!$D$17:$D$5475, MATCH(L1104,RESUMEN!$C$17:$C$5475,0))</f>
        <v>POSTE DE CONCRETO ARMADO DE 12/200/120/300</v>
      </c>
      <c r="N1104" s="95">
        <f>INDEX(RESUMEN!$G$17:$G$5475, MATCH(L1104,RESUMEN!$C$17:$C$5475,0))</f>
        <v>230.4</v>
      </c>
      <c r="O1104" s="133">
        <f t="shared" si="205"/>
        <v>0.84299999999999997</v>
      </c>
      <c r="P1104" s="134">
        <f t="shared" si="207"/>
        <v>424.62720000000002</v>
      </c>
      <c r="Q1104" s="87">
        <v>0</v>
      </c>
      <c r="R1104" s="133">
        <f t="shared" si="208"/>
        <v>0.13400000000000001</v>
      </c>
      <c r="S1104" s="88">
        <f t="shared" si="209"/>
        <v>4.7416704000000003</v>
      </c>
      <c r="T1104" s="132">
        <f t="shared" si="210"/>
        <v>0.183</v>
      </c>
      <c r="U1104" s="135">
        <f t="shared" si="211"/>
        <v>0.86772568319999999</v>
      </c>
      <c r="V1104" s="88">
        <f t="shared" si="212"/>
        <v>0.29198645084396813</v>
      </c>
      <c r="W1104" s="182">
        <f t="shared" si="213"/>
        <v>0.3</v>
      </c>
      <c r="X1104" s="133">
        <f>'INFO Luz del Sur'!N1052</f>
        <v>1</v>
      </c>
      <c r="Y1104" s="135">
        <f t="shared" si="206"/>
        <v>0.3</v>
      </c>
    </row>
    <row r="1105" spans="1:25" x14ac:dyDescent="0.25">
      <c r="A1105" s="97">
        <f>'INFO Luz del Sur'!A1053</f>
        <v>1047</v>
      </c>
      <c r="B1105" s="98" t="s">
        <v>8151</v>
      </c>
      <c r="C1105" s="131" t="str">
        <f>'INFO Luz del Sur'!K1053</f>
        <v>Poste</v>
      </c>
      <c r="D1105" s="120" t="str">
        <f>'INFO Luz del Sur'!L1053</f>
        <v>Concreto</v>
      </c>
      <c r="E1105" s="131">
        <f>'INFO Luz del Sur'!J1053</f>
        <v>12</v>
      </c>
      <c r="F1105" s="131" t="str">
        <f>'INFO Luz del Sur'!H1053</f>
        <v>22.9 KV</v>
      </c>
      <c r="G1105" s="148" t="str">
        <f t="shared" si="204"/>
        <v>MT/AT</v>
      </c>
      <c r="H1105" s="120" t="str">
        <f>'INFO Luz del Sur'!D1053</f>
        <v>San Antonio</v>
      </c>
      <c r="I1105" s="120" t="str">
        <f>'INFO Luz del Sur'!C1053</f>
        <v>Lima</v>
      </c>
      <c r="J1105" s="120" t="str">
        <f>'INFO Luz del Sur'!B1053</f>
        <v>Lima</v>
      </c>
      <c r="K1105" s="120">
        <f>'INFO Luz del Sur'!E1053</f>
        <v>0</v>
      </c>
      <c r="L1105" s="132" t="str">
        <f>'INFO Luz del Sur'!M1053</f>
        <v>PPC15</v>
      </c>
      <c r="M1105" s="120" t="str">
        <f>INDEX(RESUMEN!$D$17:$D$5475, MATCH(L1105,RESUMEN!$C$17:$C$5475,0))</f>
        <v>POSTE DE CONCRETO ARMADO DE 12/200/120/300</v>
      </c>
      <c r="N1105" s="95">
        <f>INDEX(RESUMEN!$G$17:$G$5475, MATCH(L1105,RESUMEN!$C$17:$C$5475,0))</f>
        <v>230.4</v>
      </c>
      <c r="O1105" s="133">
        <f t="shared" si="205"/>
        <v>0.84299999999999997</v>
      </c>
      <c r="P1105" s="134">
        <f t="shared" si="207"/>
        <v>424.62720000000002</v>
      </c>
      <c r="Q1105" s="87">
        <v>0</v>
      </c>
      <c r="R1105" s="133">
        <f t="shared" si="208"/>
        <v>0.13400000000000001</v>
      </c>
      <c r="S1105" s="88">
        <f t="shared" si="209"/>
        <v>4.7416704000000003</v>
      </c>
      <c r="T1105" s="132">
        <f t="shared" si="210"/>
        <v>0.183</v>
      </c>
      <c r="U1105" s="135">
        <f t="shared" si="211"/>
        <v>0.86772568319999999</v>
      </c>
      <c r="V1105" s="88">
        <f t="shared" si="212"/>
        <v>0.29198645084396813</v>
      </c>
      <c r="W1105" s="182">
        <f t="shared" si="213"/>
        <v>0.3</v>
      </c>
      <c r="X1105" s="133">
        <f>'INFO Luz del Sur'!N1053</f>
        <v>1</v>
      </c>
      <c r="Y1105" s="135">
        <f t="shared" si="206"/>
        <v>0.3</v>
      </c>
    </row>
    <row r="1106" spans="1:25" x14ac:dyDescent="0.25">
      <c r="A1106" s="97">
        <f>'INFO Luz del Sur'!A1054</f>
        <v>1048</v>
      </c>
      <c r="B1106" s="98" t="s">
        <v>8151</v>
      </c>
      <c r="C1106" s="131" t="str">
        <f>'INFO Luz del Sur'!K1054</f>
        <v>Poste</v>
      </c>
      <c r="D1106" s="120" t="str">
        <f>'INFO Luz del Sur'!L1054</f>
        <v>Concreto</v>
      </c>
      <c r="E1106" s="131">
        <f>'INFO Luz del Sur'!J1054</f>
        <v>12</v>
      </c>
      <c r="F1106" s="131" t="str">
        <f>'INFO Luz del Sur'!H1054</f>
        <v>22.9 KV</v>
      </c>
      <c r="G1106" s="148" t="str">
        <f t="shared" si="204"/>
        <v>MT/AT</v>
      </c>
      <c r="H1106" s="120" t="str">
        <f>'INFO Luz del Sur'!D1054</f>
        <v>San Antonio</v>
      </c>
      <c r="I1106" s="120" t="str">
        <f>'INFO Luz del Sur'!C1054</f>
        <v>Lima</v>
      </c>
      <c r="J1106" s="120" t="str">
        <f>'INFO Luz del Sur'!B1054</f>
        <v>Lima</v>
      </c>
      <c r="K1106" s="120">
        <f>'INFO Luz del Sur'!E1054</f>
        <v>0</v>
      </c>
      <c r="L1106" s="132" t="str">
        <f>'INFO Luz del Sur'!M1054</f>
        <v>PPC15</v>
      </c>
      <c r="M1106" s="120" t="str">
        <f>INDEX(RESUMEN!$D$17:$D$5475, MATCH(L1106,RESUMEN!$C$17:$C$5475,0))</f>
        <v>POSTE DE CONCRETO ARMADO DE 12/200/120/300</v>
      </c>
      <c r="N1106" s="95">
        <f>INDEX(RESUMEN!$G$17:$G$5475, MATCH(L1106,RESUMEN!$C$17:$C$5475,0))</f>
        <v>230.4</v>
      </c>
      <c r="O1106" s="133">
        <f t="shared" si="205"/>
        <v>0.84299999999999997</v>
      </c>
      <c r="P1106" s="134">
        <f t="shared" si="207"/>
        <v>424.62720000000002</v>
      </c>
      <c r="Q1106" s="87">
        <v>0</v>
      </c>
      <c r="R1106" s="133">
        <f t="shared" si="208"/>
        <v>0.13400000000000001</v>
      </c>
      <c r="S1106" s="88">
        <f t="shared" si="209"/>
        <v>4.7416704000000003</v>
      </c>
      <c r="T1106" s="132">
        <f t="shared" si="210"/>
        <v>0.183</v>
      </c>
      <c r="U1106" s="135">
        <f t="shared" si="211"/>
        <v>0.86772568319999999</v>
      </c>
      <c r="V1106" s="88">
        <f t="shared" si="212"/>
        <v>0.29198645084396813</v>
      </c>
      <c r="W1106" s="182">
        <f t="shared" si="213"/>
        <v>0.3</v>
      </c>
      <c r="X1106" s="133">
        <f>'INFO Luz del Sur'!N1054</f>
        <v>1</v>
      </c>
      <c r="Y1106" s="135">
        <f t="shared" si="206"/>
        <v>0.3</v>
      </c>
    </row>
    <row r="1107" spans="1:25" x14ac:dyDescent="0.25">
      <c r="A1107" s="97">
        <f>'INFO Luz del Sur'!A1055</f>
        <v>1049</v>
      </c>
      <c r="B1107" s="98" t="s">
        <v>20</v>
      </c>
      <c r="C1107" s="131" t="str">
        <f>'INFO Luz del Sur'!K1055</f>
        <v>Poste</v>
      </c>
      <c r="D1107" s="120" t="str">
        <f>'INFO Luz del Sur'!L1055</f>
        <v>Madera</v>
      </c>
      <c r="E1107" s="131">
        <f>'INFO Luz del Sur'!J1055</f>
        <v>18</v>
      </c>
      <c r="F1107" s="131" t="str">
        <f>'INFO Luz del Sur'!H1055</f>
        <v>60 KV</v>
      </c>
      <c r="G1107" s="148" t="str">
        <f t="shared" si="204"/>
        <v>MT/AT</v>
      </c>
      <c r="H1107" s="120" t="str">
        <f>'INFO Luz del Sur'!D1055</f>
        <v>San Antonio</v>
      </c>
      <c r="I1107" s="120" t="str">
        <f>'INFO Luz del Sur'!C1055</f>
        <v>Lima</v>
      </c>
      <c r="J1107" s="120" t="str">
        <f>'INFO Luz del Sur'!B1055</f>
        <v>Lima</v>
      </c>
      <c r="K1107" s="120">
        <f>'INFO Luz del Sur'!E1055</f>
        <v>0</v>
      </c>
      <c r="L1107" s="132" t="str">
        <f>'INFO Luz del Sur'!M1055</f>
        <v>TA060SIR0D1C1240R+3</v>
      </c>
      <c r="M1107" s="120" t="str">
        <f>INDEX(RESUMEN!$D$17:$D$5475, MATCH(L1107,RESUMEN!$C$17:$C$5475,0))</f>
        <v>Torre de anclaje, retención intermedia y terminal (15°) Tipo R2+3</v>
      </c>
      <c r="N1107" s="95">
        <f>INDEX(RESUMEN!$G$17:$G$5475, MATCH(L1107,RESUMEN!$C$17:$C$5475,0))</f>
        <v>15480.457667929655</v>
      </c>
      <c r="O1107" s="133">
        <f t="shared" si="205"/>
        <v>0.84299999999999997</v>
      </c>
      <c r="P1107" s="134">
        <f t="shared" si="207"/>
        <v>28530.483481994353</v>
      </c>
      <c r="Q1107" s="87">
        <v>0</v>
      </c>
      <c r="R1107" s="133">
        <f t="shared" si="208"/>
        <v>0.13400000000000001</v>
      </c>
      <c r="S1107" s="88">
        <f t="shared" si="209"/>
        <v>318.59039888227034</v>
      </c>
      <c r="T1107" s="132">
        <f t="shared" si="210"/>
        <v>0.183</v>
      </c>
      <c r="U1107" s="135">
        <f t="shared" si="211"/>
        <v>58.302042995455473</v>
      </c>
      <c r="V1107" s="88">
        <f t="shared" si="212"/>
        <v>19.618419669700835</v>
      </c>
      <c r="W1107" s="182">
        <f t="shared" si="213"/>
        <v>19.600000000000001</v>
      </c>
      <c r="X1107" s="133">
        <f>'INFO Luz del Sur'!N1055</f>
        <v>1</v>
      </c>
      <c r="Y1107" s="135">
        <f t="shared" si="206"/>
        <v>19.600000000000001</v>
      </c>
    </row>
    <row r="1108" spans="1:25" x14ac:dyDescent="0.25">
      <c r="A1108" s="97">
        <f>'INFO Luz del Sur'!A1056</f>
        <v>1050</v>
      </c>
      <c r="B1108" s="98" t="s">
        <v>20</v>
      </c>
      <c r="C1108" s="131" t="str">
        <f>'INFO Luz del Sur'!K1056</f>
        <v>Poste</v>
      </c>
      <c r="D1108" s="120" t="str">
        <f>'INFO Luz del Sur'!L1056</f>
        <v>Madera</v>
      </c>
      <c r="E1108" s="131">
        <f>'INFO Luz del Sur'!J1056</f>
        <v>18</v>
      </c>
      <c r="F1108" s="131" t="str">
        <f>'INFO Luz del Sur'!H1056</f>
        <v>60 KV</v>
      </c>
      <c r="G1108" s="148" t="str">
        <f t="shared" si="204"/>
        <v>MT/AT</v>
      </c>
      <c r="H1108" s="120" t="str">
        <f>'INFO Luz del Sur'!D1056</f>
        <v>San Antonio</v>
      </c>
      <c r="I1108" s="120" t="str">
        <f>'INFO Luz del Sur'!C1056</f>
        <v>Lima</v>
      </c>
      <c r="J1108" s="120" t="str">
        <f>'INFO Luz del Sur'!B1056</f>
        <v>Lima</v>
      </c>
      <c r="K1108" s="120">
        <f>'INFO Luz del Sur'!E1056</f>
        <v>0</v>
      </c>
      <c r="L1108" s="132" t="str">
        <f>'INFO Luz del Sur'!M1056</f>
        <v>TA060SIR0D1C1240R+3</v>
      </c>
      <c r="M1108" s="120" t="str">
        <f>INDEX(RESUMEN!$D$17:$D$5475, MATCH(L1108,RESUMEN!$C$17:$C$5475,0))</f>
        <v>Torre de anclaje, retención intermedia y terminal (15°) Tipo R2+3</v>
      </c>
      <c r="N1108" s="95">
        <f>INDEX(RESUMEN!$G$17:$G$5475, MATCH(L1108,RESUMEN!$C$17:$C$5475,0))</f>
        <v>15480.457667929655</v>
      </c>
      <c r="O1108" s="133">
        <f t="shared" si="205"/>
        <v>0.84299999999999997</v>
      </c>
      <c r="P1108" s="134">
        <f t="shared" si="207"/>
        <v>28530.483481994353</v>
      </c>
      <c r="Q1108" s="87">
        <v>0</v>
      </c>
      <c r="R1108" s="133">
        <f t="shared" si="208"/>
        <v>0.13400000000000001</v>
      </c>
      <c r="S1108" s="88">
        <f t="shared" si="209"/>
        <v>318.59039888227034</v>
      </c>
      <c r="T1108" s="132">
        <f t="shared" si="210"/>
        <v>0.183</v>
      </c>
      <c r="U1108" s="135">
        <f t="shared" si="211"/>
        <v>58.302042995455473</v>
      </c>
      <c r="V1108" s="88">
        <f t="shared" si="212"/>
        <v>19.618419669700835</v>
      </c>
      <c r="W1108" s="182">
        <f t="shared" si="213"/>
        <v>19.600000000000001</v>
      </c>
      <c r="X1108" s="133">
        <f>'INFO Luz del Sur'!N1056</f>
        <v>1</v>
      </c>
      <c r="Y1108" s="135">
        <f t="shared" si="206"/>
        <v>19.600000000000001</v>
      </c>
    </row>
    <row r="1109" spans="1:25" x14ac:dyDescent="0.25">
      <c r="A1109" s="97">
        <f>'INFO Luz del Sur'!A1057</f>
        <v>1051</v>
      </c>
      <c r="B1109" s="98" t="s">
        <v>20</v>
      </c>
      <c r="C1109" s="131" t="str">
        <f>'INFO Luz del Sur'!K1057</f>
        <v>Poste</v>
      </c>
      <c r="D1109" s="120" t="str">
        <f>'INFO Luz del Sur'!L1057</f>
        <v>Madera</v>
      </c>
      <c r="E1109" s="131">
        <f>'INFO Luz del Sur'!J1057</f>
        <v>18</v>
      </c>
      <c r="F1109" s="131" t="str">
        <f>'INFO Luz del Sur'!H1057</f>
        <v>60 KV</v>
      </c>
      <c r="G1109" s="148" t="str">
        <f t="shared" si="204"/>
        <v>MT/AT</v>
      </c>
      <c r="H1109" s="120" t="str">
        <f>'INFO Luz del Sur'!D1057</f>
        <v>Santa Cruz de Flores</v>
      </c>
      <c r="I1109" s="120" t="str">
        <f>'INFO Luz del Sur'!C1057</f>
        <v>Lima</v>
      </c>
      <c r="J1109" s="120" t="str">
        <f>'INFO Luz del Sur'!B1057</f>
        <v>Lima</v>
      </c>
      <c r="K1109" s="120">
        <f>'INFO Luz del Sur'!E1057</f>
        <v>0</v>
      </c>
      <c r="L1109" s="132" t="str">
        <f>'INFO Luz del Sur'!M1057</f>
        <v>TA060SIR0D1C1240R+3</v>
      </c>
      <c r="M1109" s="120" t="str">
        <f>INDEX(RESUMEN!$D$17:$D$5475, MATCH(L1109,RESUMEN!$C$17:$C$5475,0))</f>
        <v>Torre de anclaje, retención intermedia y terminal (15°) Tipo R2+3</v>
      </c>
      <c r="N1109" s="95">
        <f>INDEX(RESUMEN!$G$17:$G$5475, MATCH(L1109,RESUMEN!$C$17:$C$5475,0))</f>
        <v>15480.457667929655</v>
      </c>
      <c r="O1109" s="133">
        <f t="shared" si="205"/>
        <v>0.84299999999999997</v>
      </c>
      <c r="P1109" s="134">
        <f t="shared" si="207"/>
        <v>28530.483481994353</v>
      </c>
      <c r="Q1109" s="87">
        <v>0</v>
      </c>
      <c r="R1109" s="133">
        <f t="shared" si="208"/>
        <v>0.13400000000000001</v>
      </c>
      <c r="S1109" s="88">
        <f t="shared" si="209"/>
        <v>318.59039888227034</v>
      </c>
      <c r="T1109" s="132">
        <f t="shared" si="210"/>
        <v>0.183</v>
      </c>
      <c r="U1109" s="135">
        <f t="shared" si="211"/>
        <v>58.302042995455473</v>
      </c>
      <c r="V1109" s="88">
        <f t="shared" si="212"/>
        <v>19.618419669700835</v>
      </c>
      <c r="W1109" s="182">
        <f t="shared" si="213"/>
        <v>19.600000000000001</v>
      </c>
      <c r="X1109" s="133">
        <f>'INFO Luz del Sur'!N1057</f>
        <v>1</v>
      </c>
      <c r="Y1109" s="135">
        <f t="shared" si="206"/>
        <v>19.600000000000001</v>
      </c>
    </row>
    <row r="1110" spans="1:25" x14ac:dyDescent="0.25">
      <c r="A1110" s="97">
        <f>'INFO Luz del Sur'!A1058</f>
        <v>1052</v>
      </c>
      <c r="B1110" s="98" t="s">
        <v>20</v>
      </c>
      <c r="C1110" s="131" t="str">
        <f>'INFO Luz del Sur'!K1058</f>
        <v>Poste</v>
      </c>
      <c r="D1110" s="120" t="str">
        <f>'INFO Luz del Sur'!L1058</f>
        <v>Madera</v>
      </c>
      <c r="E1110" s="131">
        <f>'INFO Luz del Sur'!J1058</f>
        <v>18</v>
      </c>
      <c r="F1110" s="131" t="str">
        <f>'INFO Luz del Sur'!H1058</f>
        <v>60 KV</v>
      </c>
      <c r="G1110" s="148" t="str">
        <f t="shared" si="204"/>
        <v>MT/AT</v>
      </c>
      <c r="H1110" s="120" t="str">
        <f>'INFO Luz del Sur'!D1058</f>
        <v>Santa Cruz de Flores</v>
      </c>
      <c r="I1110" s="120" t="str">
        <f>'INFO Luz del Sur'!C1058</f>
        <v>Lima</v>
      </c>
      <c r="J1110" s="120" t="str">
        <f>'INFO Luz del Sur'!B1058</f>
        <v>Lima</v>
      </c>
      <c r="K1110" s="120">
        <f>'INFO Luz del Sur'!E1058</f>
        <v>0</v>
      </c>
      <c r="L1110" s="132" t="str">
        <f>'INFO Luz del Sur'!M1058</f>
        <v>TA060SIR0D1C1240R+3</v>
      </c>
      <c r="M1110" s="120" t="str">
        <f>INDEX(RESUMEN!$D$17:$D$5475, MATCH(L1110,RESUMEN!$C$17:$C$5475,0))</f>
        <v>Torre de anclaje, retención intermedia y terminal (15°) Tipo R2+3</v>
      </c>
      <c r="N1110" s="95">
        <f>INDEX(RESUMEN!$G$17:$G$5475, MATCH(L1110,RESUMEN!$C$17:$C$5475,0))</f>
        <v>15480.457667929655</v>
      </c>
      <c r="O1110" s="133">
        <f t="shared" si="205"/>
        <v>0.84299999999999997</v>
      </c>
      <c r="P1110" s="134">
        <f t="shared" si="207"/>
        <v>28530.483481994353</v>
      </c>
      <c r="Q1110" s="87">
        <v>0</v>
      </c>
      <c r="R1110" s="133">
        <f t="shared" si="208"/>
        <v>0.13400000000000001</v>
      </c>
      <c r="S1110" s="88">
        <f t="shared" si="209"/>
        <v>318.59039888227034</v>
      </c>
      <c r="T1110" s="132">
        <f t="shared" si="210"/>
        <v>0.183</v>
      </c>
      <c r="U1110" s="135">
        <f t="shared" si="211"/>
        <v>58.302042995455473</v>
      </c>
      <c r="V1110" s="88">
        <f t="shared" si="212"/>
        <v>19.618419669700835</v>
      </c>
      <c r="W1110" s="182">
        <f t="shared" si="213"/>
        <v>19.600000000000001</v>
      </c>
      <c r="X1110" s="133">
        <f>'INFO Luz del Sur'!N1058</f>
        <v>1</v>
      </c>
      <c r="Y1110" s="135">
        <f t="shared" si="206"/>
        <v>19.600000000000001</v>
      </c>
    </row>
    <row r="1111" spans="1:25" x14ac:dyDescent="0.25">
      <c r="A1111" s="97">
        <f>'INFO Luz del Sur'!A1059</f>
        <v>1053</v>
      </c>
      <c r="B1111" s="98" t="s">
        <v>20</v>
      </c>
      <c r="C1111" s="131" t="str">
        <f>'INFO Luz del Sur'!K1059</f>
        <v>Poste</v>
      </c>
      <c r="D1111" s="120" t="str">
        <f>'INFO Luz del Sur'!L1059</f>
        <v>Madera</v>
      </c>
      <c r="E1111" s="131">
        <f>'INFO Luz del Sur'!J1059</f>
        <v>18</v>
      </c>
      <c r="F1111" s="131" t="str">
        <f>'INFO Luz del Sur'!H1059</f>
        <v>60 KV</v>
      </c>
      <c r="G1111" s="148" t="str">
        <f t="shared" si="204"/>
        <v>MT/AT</v>
      </c>
      <c r="H1111" s="120" t="str">
        <f>'INFO Luz del Sur'!D1059</f>
        <v>Santa Cruz de Flores</v>
      </c>
      <c r="I1111" s="120" t="str">
        <f>'INFO Luz del Sur'!C1059</f>
        <v>Lima</v>
      </c>
      <c r="J1111" s="120" t="str">
        <f>'INFO Luz del Sur'!B1059</f>
        <v>Lima</v>
      </c>
      <c r="K1111" s="120">
        <f>'INFO Luz del Sur'!E1059</f>
        <v>0</v>
      </c>
      <c r="L1111" s="132" t="str">
        <f>'INFO Luz del Sur'!M1059</f>
        <v>TA060SIR0D1C1240R+3</v>
      </c>
      <c r="M1111" s="120" t="str">
        <f>INDEX(RESUMEN!$D$17:$D$5475, MATCH(L1111,RESUMEN!$C$17:$C$5475,0))</f>
        <v>Torre de anclaje, retención intermedia y terminal (15°) Tipo R2+3</v>
      </c>
      <c r="N1111" s="95">
        <f>INDEX(RESUMEN!$G$17:$G$5475, MATCH(L1111,RESUMEN!$C$17:$C$5475,0))</f>
        <v>15480.457667929655</v>
      </c>
      <c r="O1111" s="133">
        <f t="shared" si="205"/>
        <v>0.84299999999999997</v>
      </c>
      <c r="P1111" s="134">
        <f t="shared" si="207"/>
        <v>28530.483481994353</v>
      </c>
      <c r="Q1111" s="87">
        <v>0</v>
      </c>
      <c r="R1111" s="133">
        <f t="shared" si="208"/>
        <v>0.13400000000000001</v>
      </c>
      <c r="S1111" s="88">
        <f t="shared" si="209"/>
        <v>318.59039888227034</v>
      </c>
      <c r="T1111" s="132">
        <f t="shared" si="210"/>
        <v>0.183</v>
      </c>
      <c r="U1111" s="135">
        <f t="shared" si="211"/>
        <v>58.302042995455473</v>
      </c>
      <c r="V1111" s="88">
        <f t="shared" si="212"/>
        <v>19.618419669700835</v>
      </c>
      <c r="W1111" s="182">
        <f t="shared" si="213"/>
        <v>19.600000000000001</v>
      </c>
      <c r="X1111" s="133">
        <f>'INFO Luz del Sur'!N1059</f>
        <v>1</v>
      </c>
      <c r="Y1111" s="135">
        <f t="shared" si="206"/>
        <v>19.600000000000001</v>
      </c>
    </row>
    <row r="1112" spans="1:25" x14ac:dyDescent="0.25">
      <c r="A1112" s="97">
        <f>'INFO Luz del Sur'!A1060</f>
        <v>1054</v>
      </c>
      <c r="B1112" s="98" t="s">
        <v>20</v>
      </c>
      <c r="C1112" s="131" t="str">
        <f>'INFO Luz del Sur'!K1060</f>
        <v>Poste</v>
      </c>
      <c r="D1112" s="120" t="str">
        <f>'INFO Luz del Sur'!L1060</f>
        <v>Madera</v>
      </c>
      <c r="E1112" s="131">
        <f>'INFO Luz del Sur'!J1060</f>
        <v>18</v>
      </c>
      <c r="F1112" s="131" t="str">
        <f>'INFO Luz del Sur'!H1060</f>
        <v>60 KV</v>
      </c>
      <c r="G1112" s="148" t="str">
        <f t="shared" si="204"/>
        <v>MT/AT</v>
      </c>
      <c r="H1112" s="120" t="str">
        <f>'INFO Luz del Sur'!D1060</f>
        <v>Santa Cruz de Flores</v>
      </c>
      <c r="I1112" s="120" t="str">
        <f>'INFO Luz del Sur'!C1060</f>
        <v>Lima</v>
      </c>
      <c r="J1112" s="120" t="str">
        <f>'INFO Luz del Sur'!B1060</f>
        <v>Lima</v>
      </c>
      <c r="K1112" s="120">
        <f>'INFO Luz del Sur'!E1060</f>
        <v>0</v>
      </c>
      <c r="L1112" s="132" t="str">
        <f>'INFO Luz del Sur'!M1060</f>
        <v>TA060SIR0D1C1240R+3</v>
      </c>
      <c r="M1112" s="120" t="str">
        <f>INDEX(RESUMEN!$D$17:$D$5475, MATCH(L1112,RESUMEN!$C$17:$C$5475,0))</f>
        <v>Torre de anclaje, retención intermedia y terminal (15°) Tipo R2+3</v>
      </c>
      <c r="N1112" s="95">
        <f>INDEX(RESUMEN!$G$17:$G$5475, MATCH(L1112,RESUMEN!$C$17:$C$5475,0))</f>
        <v>15480.457667929655</v>
      </c>
      <c r="O1112" s="133">
        <f t="shared" si="205"/>
        <v>0.84299999999999997</v>
      </c>
      <c r="P1112" s="134">
        <f t="shared" si="207"/>
        <v>28530.483481994353</v>
      </c>
      <c r="Q1112" s="87">
        <v>0</v>
      </c>
      <c r="R1112" s="133">
        <f t="shared" si="208"/>
        <v>0.13400000000000001</v>
      </c>
      <c r="S1112" s="88">
        <f t="shared" si="209"/>
        <v>318.59039888227034</v>
      </c>
      <c r="T1112" s="132">
        <f t="shared" si="210"/>
        <v>0.183</v>
      </c>
      <c r="U1112" s="135">
        <f t="shared" si="211"/>
        <v>58.302042995455473</v>
      </c>
      <c r="V1112" s="88">
        <f t="shared" si="212"/>
        <v>19.618419669700835</v>
      </c>
      <c r="W1112" s="182">
        <f t="shared" si="213"/>
        <v>19.600000000000001</v>
      </c>
      <c r="X1112" s="133">
        <f>'INFO Luz del Sur'!N1060</f>
        <v>1</v>
      </c>
      <c r="Y1112" s="135">
        <f t="shared" si="206"/>
        <v>19.600000000000001</v>
      </c>
    </row>
    <row r="1113" spans="1:25" x14ac:dyDescent="0.25">
      <c r="A1113" s="97">
        <f>'INFO Luz del Sur'!A1061</f>
        <v>1055</v>
      </c>
      <c r="B1113" s="98" t="s">
        <v>20</v>
      </c>
      <c r="C1113" s="131" t="str">
        <f>'INFO Luz del Sur'!K1061</f>
        <v>Poste</v>
      </c>
      <c r="D1113" s="120" t="str">
        <f>'INFO Luz del Sur'!L1061</f>
        <v>Madera</v>
      </c>
      <c r="E1113" s="131">
        <f>'INFO Luz del Sur'!J1061</f>
        <v>18</v>
      </c>
      <c r="F1113" s="131" t="str">
        <f>'INFO Luz del Sur'!H1061</f>
        <v>60 KV</v>
      </c>
      <c r="G1113" s="148" t="str">
        <f t="shared" si="204"/>
        <v>MT/AT</v>
      </c>
      <c r="H1113" s="120" t="str">
        <f>'INFO Luz del Sur'!D1061</f>
        <v>Santa Cruz de Flores</v>
      </c>
      <c r="I1113" s="120" t="str">
        <f>'INFO Luz del Sur'!C1061</f>
        <v>Lima</v>
      </c>
      <c r="J1113" s="120" t="str">
        <f>'INFO Luz del Sur'!B1061</f>
        <v>Lima</v>
      </c>
      <c r="K1113" s="120">
        <f>'INFO Luz del Sur'!E1061</f>
        <v>0</v>
      </c>
      <c r="L1113" s="132" t="str">
        <f>'INFO Luz del Sur'!M1061</f>
        <v>TA060SIR0D1C1240R+3</v>
      </c>
      <c r="M1113" s="120" t="str">
        <f>INDEX(RESUMEN!$D$17:$D$5475, MATCH(L1113,RESUMEN!$C$17:$C$5475,0))</f>
        <v>Torre de anclaje, retención intermedia y terminal (15°) Tipo R2+3</v>
      </c>
      <c r="N1113" s="95">
        <f>INDEX(RESUMEN!$G$17:$G$5475, MATCH(L1113,RESUMEN!$C$17:$C$5475,0))</f>
        <v>15480.457667929655</v>
      </c>
      <c r="O1113" s="133">
        <f t="shared" si="205"/>
        <v>0.84299999999999997</v>
      </c>
      <c r="P1113" s="134">
        <f t="shared" si="207"/>
        <v>28530.483481994353</v>
      </c>
      <c r="Q1113" s="87">
        <v>0</v>
      </c>
      <c r="R1113" s="133">
        <f t="shared" si="208"/>
        <v>0.13400000000000001</v>
      </c>
      <c r="S1113" s="88">
        <f t="shared" si="209"/>
        <v>318.59039888227034</v>
      </c>
      <c r="T1113" s="132">
        <f t="shared" si="210"/>
        <v>0.183</v>
      </c>
      <c r="U1113" s="135">
        <f t="shared" si="211"/>
        <v>58.302042995455473</v>
      </c>
      <c r="V1113" s="88">
        <f t="shared" si="212"/>
        <v>19.618419669700835</v>
      </c>
      <c r="W1113" s="182">
        <f t="shared" si="213"/>
        <v>19.600000000000001</v>
      </c>
      <c r="X1113" s="133">
        <f>'INFO Luz del Sur'!N1061</f>
        <v>1</v>
      </c>
      <c r="Y1113" s="135">
        <f t="shared" si="206"/>
        <v>19.600000000000001</v>
      </c>
    </row>
    <row r="1114" spans="1:25" x14ac:dyDescent="0.25">
      <c r="A1114" s="97">
        <f>'INFO Luz del Sur'!A1062</f>
        <v>1056</v>
      </c>
      <c r="B1114" s="98" t="s">
        <v>20</v>
      </c>
      <c r="C1114" s="131" t="str">
        <f>'INFO Luz del Sur'!K1062</f>
        <v>Poste</v>
      </c>
      <c r="D1114" s="120" t="str">
        <f>'INFO Luz del Sur'!L1062</f>
        <v>Madera</v>
      </c>
      <c r="E1114" s="131">
        <f>'INFO Luz del Sur'!J1062</f>
        <v>18</v>
      </c>
      <c r="F1114" s="131" t="str">
        <f>'INFO Luz del Sur'!H1062</f>
        <v>60 KV</v>
      </c>
      <c r="G1114" s="148" t="str">
        <f t="shared" si="204"/>
        <v>MT/AT</v>
      </c>
      <c r="H1114" s="120" t="str">
        <f>'INFO Luz del Sur'!D1062</f>
        <v>Santa Cruz de Flores</v>
      </c>
      <c r="I1114" s="120" t="str">
        <f>'INFO Luz del Sur'!C1062</f>
        <v>Lima</v>
      </c>
      <c r="J1114" s="120" t="str">
        <f>'INFO Luz del Sur'!B1062</f>
        <v>Lima</v>
      </c>
      <c r="K1114" s="120">
        <f>'INFO Luz del Sur'!E1062</f>
        <v>0</v>
      </c>
      <c r="L1114" s="132" t="str">
        <f>'INFO Luz del Sur'!M1062</f>
        <v>TA060SIR0D1C1240R+3</v>
      </c>
      <c r="M1114" s="120" t="str">
        <f>INDEX(RESUMEN!$D$17:$D$5475, MATCH(L1114,RESUMEN!$C$17:$C$5475,0))</f>
        <v>Torre de anclaje, retención intermedia y terminal (15°) Tipo R2+3</v>
      </c>
      <c r="N1114" s="95">
        <f>INDEX(RESUMEN!$G$17:$G$5475, MATCH(L1114,RESUMEN!$C$17:$C$5475,0))</f>
        <v>15480.457667929655</v>
      </c>
      <c r="O1114" s="133">
        <f t="shared" si="205"/>
        <v>0.84299999999999997</v>
      </c>
      <c r="P1114" s="134">
        <f t="shared" si="207"/>
        <v>28530.483481994353</v>
      </c>
      <c r="Q1114" s="87">
        <v>0</v>
      </c>
      <c r="R1114" s="133">
        <f t="shared" si="208"/>
        <v>0.13400000000000001</v>
      </c>
      <c r="S1114" s="88">
        <f t="shared" si="209"/>
        <v>318.59039888227034</v>
      </c>
      <c r="T1114" s="132">
        <f t="shared" si="210"/>
        <v>0.183</v>
      </c>
      <c r="U1114" s="135">
        <f t="shared" si="211"/>
        <v>58.302042995455473</v>
      </c>
      <c r="V1114" s="88">
        <f t="shared" si="212"/>
        <v>19.618419669700835</v>
      </c>
      <c r="W1114" s="182">
        <f t="shared" si="213"/>
        <v>19.600000000000001</v>
      </c>
      <c r="X1114" s="133">
        <f>'INFO Luz del Sur'!N1062</f>
        <v>1</v>
      </c>
      <c r="Y1114" s="135">
        <f t="shared" si="206"/>
        <v>19.600000000000001</v>
      </c>
    </row>
    <row r="1115" spans="1:25" x14ac:dyDescent="0.25">
      <c r="A1115" s="97">
        <f>'INFO Luz del Sur'!A1063</f>
        <v>1057</v>
      </c>
      <c r="B1115" s="98" t="s">
        <v>20</v>
      </c>
      <c r="C1115" s="131" t="str">
        <f>'INFO Luz del Sur'!K1063</f>
        <v>Poste</v>
      </c>
      <c r="D1115" s="120" t="str">
        <f>'INFO Luz del Sur'!L1063</f>
        <v>Madera</v>
      </c>
      <c r="E1115" s="131">
        <f>'INFO Luz del Sur'!J1063</f>
        <v>18</v>
      </c>
      <c r="F1115" s="131" t="str">
        <f>'INFO Luz del Sur'!H1063</f>
        <v>60 KV</v>
      </c>
      <c r="G1115" s="148" t="str">
        <f t="shared" si="204"/>
        <v>MT/AT</v>
      </c>
      <c r="H1115" s="120" t="str">
        <f>'INFO Luz del Sur'!D1063</f>
        <v>Santa Cruz de Flores</v>
      </c>
      <c r="I1115" s="120" t="str">
        <f>'INFO Luz del Sur'!C1063</f>
        <v>Lima</v>
      </c>
      <c r="J1115" s="120" t="str">
        <f>'INFO Luz del Sur'!B1063</f>
        <v>Lima</v>
      </c>
      <c r="K1115" s="120">
        <f>'INFO Luz del Sur'!E1063</f>
        <v>0</v>
      </c>
      <c r="L1115" s="132" t="str">
        <f>'INFO Luz del Sur'!M1063</f>
        <v>TA060SIR0D1C1240R+3</v>
      </c>
      <c r="M1115" s="120" t="str">
        <f>INDEX(RESUMEN!$D$17:$D$5475, MATCH(L1115,RESUMEN!$C$17:$C$5475,0))</f>
        <v>Torre de anclaje, retención intermedia y terminal (15°) Tipo R2+3</v>
      </c>
      <c r="N1115" s="95">
        <f>INDEX(RESUMEN!$G$17:$G$5475, MATCH(L1115,RESUMEN!$C$17:$C$5475,0))</f>
        <v>15480.457667929655</v>
      </c>
      <c r="O1115" s="133">
        <f t="shared" si="205"/>
        <v>0.84299999999999997</v>
      </c>
      <c r="P1115" s="134">
        <f t="shared" si="207"/>
        <v>28530.483481994353</v>
      </c>
      <c r="Q1115" s="87">
        <v>0</v>
      </c>
      <c r="R1115" s="133">
        <f t="shared" si="208"/>
        <v>0.13400000000000001</v>
      </c>
      <c r="S1115" s="88">
        <f t="shared" si="209"/>
        <v>318.59039888227034</v>
      </c>
      <c r="T1115" s="132">
        <f t="shared" si="210"/>
        <v>0.183</v>
      </c>
      <c r="U1115" s="135">
        <f t="shared" si="211"/>
        <v>58.302042995455473</v>
      </c>
      <c r="V1115" s="88">
        <f t="shared" si="212"/>
        <v>19.618419669700835</v>
      </c>
      <c r="W1115" s="182">
        <f t="shared" si="213"/>
        <v>19.600000000000001</v>
      </c>
      <c r="X1115" s="133">
        <f>'INFO Luz del Sur'!N1063</f>
        <v>1</v>
      </c>
      <c r="Y1115" s="135">
        <f t="shared" si="206"/>
        <v>19.600000000000001</v>
      </c>
    </row>
    <row r="1116" spans="1:25" x14ac:dyDescent="0.25">
      <c r="A1116" s="97">
        <f>'INFO Luz del Sur'!A1064</f>
        <v>1058</v>
      </c>
      <c r="B1116" s="98" t="s">
        <v>20</v>
      </c>
      <c r="C1116" s="131" t="str">
        <f>'INFO Luz del Sur'!K1064</f>
        <v>Poste</v>
      </c>
      <c r="D1116" s="120" t="str">
        <f>'INFO Luz del Sur'!L1064</f>
        <v>Madera</v>
      </c>
      <c r="E1116" s="131">
        <f>'INFO Luz del Sur'!J1064</f>
        <v>18</v>
      </c>
      <c r="F1116" s="131" t="str">
        <f>'INFO Luz del Sur'!H1064</f>
        <v>60 KV</v>
      </c>
      <c r="G1116" s="148" t="str">
        <f t="shared" si="204"/>
        <v>MT/AT</v>
      </c>
      <c r="H1116" s="120" t="str">
        <f>'INFO Luz del Sur'!D1064</f>
        <v>Santa Cruz de Flores</v>
      </c>
      <c r="I1116" s="120" t="str">
        <f>'INFO Luz del Sur'!C1064</f>
        <v>Lima</v>
      </c>
      <c r="J1116" s="120" t="str">
        <f>'INFO Luz del Sur'!B1064</f>
        <v>Lima</v>
      </c>
      <c r="K1116" s="120">
        <f>'INFO Luz del Sur'!E1064</f>
        <v>0</v>
      </c>
      <c r="L1116" s="132" t="str">
        <f>'INFO Luz del Sur'!M1064</f>
        <v>TA060SIR0D1C1240R+3</v>
      </c>
      <c r="M1116" s="120" t="str">
        <f>INDEX(RESUMEN!$D$17:$D$5475, MATCH(L1116,RESUMEN!$C$17:$C$5475,0))</f>
        <v>Torre de anclaje, retención intermedia y terminal (15°) Tipo R2+3</v>
      </c>
      <c r="N1116" s="95">
        <f>INDEX(RESUMEN!$G$17:$G$5475, MATCH(L1116,RESUMEN!$C$17:$C$5475,0))</f>
        <v>15480.457667929655</v>
      </c>
      <c r="O1116" s="133">
        <f t="shared" si="205"/>
        <v>0.84299999999999997</v>
      </c>
      <c r="P1116" s="134">
        <f t="shared" si="207"/>
        <v>28530.483481994353</v>
      </c>
      <c r="Q1116" s="87">
        <v>0</v>
      </c>
      <c r="R1116" s="133">
        <f t="shared" si="208"/>
        <v>0.13400000000000001</v>
      </c>
      <c r="S1116" s="88">
        <f t="shared" si="209"/>
        <v>318.59039888227034</v>
      </c>
      <c r="T1116" s="132">
        <f t="shared" si="210"/>
        <v>0.183</v>
      </c>
      <c r="U1116" s="135">
        <f t="shared" si="211"/>
        <v>58.302042995455473</v>
      </c>
      <c r="V1116" s="88">
        <f t="shared" si="212"/>
        <v>19.618419669700835</v>
      </c>
      <c r="W1116" s="182">
        <f t="shared" si="213"/>
        <v>19.600000000000001</v>
      </c>
      <c r="X1116" s="133">
        <f>'INFO Luz del Sur'!N1064</f>
        <v>1</v>
      </c>
      <c r="Y1116" s="135">
        <f t="shared" si="206"/>
        <v>19.600000000000001</v>
      </c>
    </row>
    <row r="1117" spans="1:25" x14ac:dyDescent="0.25">
      <c r="A1117" s="97">
        <f>'INFO Luz del Sur'!A1065</f>
        <v>1059</v>
      </c>
      <c r="B1117" s="98" t="s">
        <v>20</v>
      </c>
      <c r="C1117" s="131" t="str">
        <f>'INFO Luz del Sur'!K1065</f>
        <v>Poste</v>
      </c>
      <c r="D1117" s="120" t="str">
        <f>'INFO Luz del Sur'!L1065</f>
        <v>Madera</v>
      </c>
      <c r="E1117" s="131">
        <f>'INFO Luz del Sur'!J1065</f>
        <v>18</v>
      </c>
      <c r="F1117" s="131" t="str">
        <f>'INFO Luz del Sur'!H1065</f>
        <v>60 KV</v>
      </c>
      <c r="G1117" s="148" t="str">
        <f t="shared" si="204"/>
        <v>MT/AT</v>
      </c>
      <c r="H1117" s="120" t="str">
        <f>'INFO Luz del Sur'!D1065</f>
        <v>Santa Cruz de Flores</v>
      </c>
      <c r="I1117" s="120" t="str">
        <f>'INFO Luz del Sur'!C1065</f>
        <v>Lima</v>
      </c>
      <c r="J1117" s="120" t="str">
        <f>'INFO Luz del Sur'!B1065</f>
        <v>Lima</v>
      </c>
      <c r="K1117" s="120">
        <f>'INFO Luz del Sur'!E1065</f>
        <v>0</v>
      </c>
      <c r="L1117" s="132" t="str">
        <f>'INFO Luz del Sur'!M1065</f>
        <v>TA060SIR0D1C1240R+3</v>
      </c>
      <c r="M1117" s="120" t="str">
        <f>INDEX(RESUMEN!$D$17:$D$5475, MATCH(L1117,RESUMEN!$C$17:$C$5475,0))</f>
        <v>Torre de anclaje, retención intermedia y terminal (15°) Tipo R2+3</v>
      </c>
      <c r="N1117" s="95">
        <f>INDEX(RESUMEN!$G$17:$G$5475, MATCH(L1117,RESUMEN!$C$17:$C$5475,0))</f>
        <v>15480.457667929655</v>
      </c>
      <c r="O1117" s="133">
        <f t="shared" si="205"/>
        <v>0.84299999999999997</v>
      </c>
      <c r="P1117" s="134">
        <f t="shared" si="207"/>
        <v>28530.483481994353</v>
      </c>
      <c r="Q1117" s="87">
        <v>0</v>
      </c>
      <c r="R1117" s="133">
        <f t="shared" si="208"/>
        <v>0.13400000000000001</v>
      </c>
      <c r="S1117" s="88">
        <f t="shared" si="209"/>
        <v>318.59039888227034</v>
      </c>
      <c r="T1117" s="132">
        <f t="shared" si="210"/>
        <v>0.183</v>
      </c>
      <c r="U1117" s="135">
        <f t="shared" si="211"/>
        <v>58.302042995455473</v>
      </c>
      <c r="V1117" s="88">
        <f t="shared" si="212"/>
        <v>19.618419669700835</v>
      </c>
      <c r="W1117" s="182">
        <f t="shared" si="213"/>
        <v>19.600000000000001</v>
      </c>
      <c r="X1117" s="133">
        <f>'INFO Luz del Sur'!N1065</f>
        <v>1</v>
      </c>
      <c r="Y1117" s="135">
        <f t="shared" si="206"/>
        <v>19.600000000000001</v>
      </c>
    </row>
    <row r="1118" spans="1:25" x14ac:dyDescent="0.25">
      <c r="A1118" s="97">
        <f>'INFO Luz del Sur'!A1066</f>
        <v>1060</v>
      </c>
      <c r="B1118" s="98" t="s">
        <v>20</v>
      </c>
      <c r="C1118" s="131" t="str">
        <f>'INFO Luz del Sur'!K1066</f>
        <v>Poste</v>
      </c>
      <c r="D1118" s="120" t="str">
        <f>'INFO Luz del Sur'!L1066</f>
        <v>Madera</v>
      </c>
      <c r="E1118" s="131">
        <f>'INFO Luz del Sur'!J1066</f>
        <v>18</v>
      </c>
      <c r="F1118" s="131" t="str">
        <f>'INFO Luz del Sur'!H1066</f>
        <v>60 KV</v>
      </c>
      <c r="G1118" s="148" t="str">
        <f t="shared" si="204"/>
        <v>MT/AT</v>
      </c>
      <c r="H1118" s="120" t="str">
        <f>'INFO Luz del Sur'!D1066</f>
        <v>Santa Cruz de Flores</v>
      </c>
      <c r="I1118" s="120" t="str">
        <f>'INFO Luz del Sur'!C1066</f>
        <v>Lima</v>
      </c>
      <c r="J1118" s="120" t="str">
        <f>'INFO Luz del Sur'!B1066</f>
        <v>Lima</v>
      </c>
      <c r="K1118" s="120">
        <f>'INFO Luz del Sur'!E1066</f>
        <v>0</v>
      </c>
      <c r="L1118" s="132" t="str">
        <f>'INFO Luz del Sur'!M1066</f>
        <v>TA060SIR0D1C1240R+3</v>
      </c>
      <c r="M1118" s="120" t="str">
        <f>INDEX(RESUMEN!$D$17:$D$5475, MATCH(L1118,RESUMEN!$C$17:$C$5475,0))</f>
        <v>Torre de anclaje, retención intermedia y terminal (15°) Tipo R2+3</v>
      </c>
      <c r="N1118" s="95">
        <f>INDEX(RESUMEN!$G$17:$G$5475, MATCH(L1118,RESUMEN!$C$17:$C$5475,0))</f>
        <v>15480.457667929655</v>
      </c>
      <c r="O1118" s="133">
        <f t="shared" si="205"/>
        <v>0.84299999999999997</v>
      </c>
      <c r="P1118" s="134">
        <f t="shared" si="207"/>
        <v>28530.483481994353</v>
      </c>
      <c r="Q1118" s="87">
        <v>0</v>
      </c>
      <c r="R1118" s="133">
        <f t="shared" si="208"/>
        <v>0.13400000000000001</v>
      </c>
      <c r="S1118" s="88">
        <f t="shared" si="209"/>
        <v>318.59039888227034</v>
      </c>
      <c r="T1118" s="132">
        <f t="shared" si="210"/>
        <v>0.183</v>
      </c>
      <c r="U1118" s="135">
        <f t="shared" si="211"/>
        <v>58.302042995455473</v>
      </c>
      <c r="V1118" s="88">
        <f t="shared" si="212"/>
        <v>19.618419669700835</v>
      </c>
      <c r="W1118" s="182">
        <f t="shared" si="213"/>
        <v>19.600000000000001</v>
      </c>
      <c r="X1118" s="133">
        <f>'INFO Luz del Sur'!N1066</f>
        <v>1</v>
      </c>
      <c r="Y1118" s="135">
        <f t="shared" si="206"/>
        <v>19.600000000000001</v>
      </c>
    </row>
    <row r="1119" spans="1:25" x14ac:dyDescent="0.25">
      <c r="A1119" s="97">
        <f>'INFO Luz del Sur'!A1067</f>
        <v>1061</v>
      </c>
      <c r="B1119" s="98" t="s">
        <v>20</v>
      </c>
      <c r="C1119" s="131" t="str">
        <f>'INFO Luz del Sur'!K1067</f>
        <v>Poste</v>
      </c>
      <c r="D1119" s="120" t="str">
        <f>'INFO Luz del Sur'!L1067</f>
        <v>Madera</v>
      </c>
      <c r="E1119" s="131">
        <f>'INFO Luz del Sur'!J1067</f>
        <v>18</v>
      </c>
      <c r="F1119" s="131" t="str">
        <f>'INFO Luz del Sur'!H1067</f>
        <v>60 KV</v>
      </c>
      <c r="G1119" s="148" t="str">
        <f t="shared" si="204"/>
        <v>MT/AT</v>
      </c>
      <c r="H1119" s="120" t="str">
        <f>'INFO Luz del Sur'!D1067</f>
        <v>Santa Cruz de Flores</v>
      </c>
      <c r="I1119" s="120" t="str">
        <f>'INFO Luz del Sur'!C1067</f>
        <v>Lima</v>
      </c>
      <c r="J1119" s="120" t="str">
        <f>'INFO Luz del Sur'!B1067</f>
        <v>Lima</v>
      </c>
      <c r="K1119" s="120">
        <f>'INFO Luz del Sur'!E1067</f>
        <v>0</v>
      </c>
      <c r="L1119" s="132" t="str">
        <f>'INFO Luz del Sur'!M1067</f>
        <v>TA060SIR0D1C1240R+3</v>
      </c>
      <c r="M1119" s="120" t="str">
        <f>INDEX(RESUMEN!$D$17:$D$5475, MATCH(L1119,RESUMEN!$C$17:$C$5475,0))</f>
        <v>Torre de anclaje, retención intermedia y terminal (15°) Tipo R2+3</v>
      </c>
      <c r="N1119" s="95">
        <f>INDEX(RESUMEN!$G$17:$G$5475, MATCH(L1119,RESUMEN!$C$17:$C$5475,0))</f>
        <v>15480.457667929655</v>
      </c>
      <c r="O1119" s="133">
        <f t="shared" si="205"/>
        <v>0.84299999999999997</v>
      </c>
      <c r="P1119" s="134">
        <f t="shared" si="207"/>
        <v>28530.483481994353</v>
      </c>
      <c r="Q1119" s="87">
        <v>0</v>
      </c>
      <c r="R1119" s="133">
        <f t="shared" si="208"/>
        <v>0.13400000000000001</v>
      </c>
      <c r="S1119" s="88">
        <f t="shared" si="209"/>
        <v>318.59039888227034</v>
      </c>
      <c r="T1119" s="132">
        <f t="shared" si="210"/>
        <v>0.183</v>
      </c>
      <c r="U1119" s="135">
        <f t="shared" si="211"/>
        <v>58.302042995455473</v>
      </c>
      <c r="V1119" s="88">
        <f t="shared" si="212"/>
        <v>19.618419669700835</v>
      </c>
      <c r="W1119" s="182">
        <f t="shared" si="213"/>
        <v>19.600000000000001</v>
      </c>
      <c r="X1119" s="133">
        <f>'INFO Luz del Sur'!N1067</f>
        <v>1</v>
      </c>
      <c r="Y1119" s="135">
        <f t="shared" si="206"/>
        <v>19.600000000000001</v>
      </c>
    </row>
    <row r="1120" spans="1:25" x14ac:dyDescent="0.25">
      <c r="A1120" s="97">
        <f>'INFO Luz del Sur'!A1068</f>
        <v>1062</v>
      </c>
      <c r="B1120" s="98" t="s">
        <v>20</v>
      </c>
      <c r="C1120" s="131" t="str">
        <f>'INFO Luz del Sur'!K1068</f>
        <v>Poste</v>
      </c>
      <c r="D1120" s="120" t="str">
        <f>'INFO Luz del Sur'!L1068</f>
        <v>Madera</v>
      </c>
      <c r="E1120" s="131">
        <f>'INFO Luz del Sur'!J1068</f>
        <v>18</v>
      </c>
      <c r="F1120" s="131" t="str">
        <f>'INFO Luz del Sur'!H1068</f>
        <v>60 KV</v>
      </c>
      <c r="G1120" s="148" t="str">
        <f t="shared" si="204"/>
        <v>MT/AT</v>
      </c>
      <c r="H1120" s="120" t="str">
        <f>'INFO Luz del Sur'!D1068</f>
        <v>Santa Cruz de Flores</v>
      </c>
      <c r="I1120" s="120" t="str">
        <f>'INFO Luz del Sur'!C1068</f>
        <v>Lima</v>
      </c>
      <c r="J1120" s="120" t="str">
        <f>'INFO Luz del Sur'!B1068</f>
        <v>Lima</v>
      </c>
      <c r="K1120" s="120">
        <f>'INFO Luz del Sur'!E1068</f>
        <v>0</v>
      </c>
      <c r="L1120" s="132" t="str">
        <f>'INFO Luz del Sur'!M1068</f>
        <v>TA060SIR0D1C1240R+3</v>
      </c>
      <c r="M1120" s="120" t="str">
        <f>INDEX(RESUMEN!$D$17:$D$5475, MATCH(L1120,RESUMEN!$C$17:$C$5475,0))</f>
        <v>Torre de anclaje, retención intermedia y terminal (15°) Tipo R2+3</v>
      </c>
      <c r="N1120" s="95">
        <f>INDEX(RESUMEN!$G$17:$G$5475, MATCH(L1120,RESUMEN!$C$17:$C$5475,0))</f>
        <v>15480.457667929655</v>
      </c>
      <c r="O1120" s="133">
        <f t="shared" si="205"/>
        <v>0.84299999999999997</v>
      </c>
      <c r="P1120" s="134">
        <f t="shared" si="207"/>
        <v>28530.483481994353</v>
      </c>
      <c r="Q1120" s="87">
        <v>0</v>
      </c>
      <c r="R1120" s="133">
        <f t="shared" si="208"/>
        <v>0.13400000000000001</v>
      </c>
      <c r="S1120" s="88">
        <f t="shared" si="209"/>
        <v>318.59039888227034</v>
      </c>
      <c r="T1120" s="132">
        <f t="shared" si="210"/>
        <v>0.183</v>
      </c>
      <c r="U1120" s="135">
        <f t="shared" si="211"/>
        <v>58.302042995455473</v>
      </c>
      <c r="V1120" s="88">
        <f t="shared" si="212"/>
        <v>19.618419669700835</v>
      </c>
      <c r="W1120" s="182">
        <f t="shared" si="213"/>
        <v>19.600000000000001</v>
      </c>
      <c r="X1120" s="133">
        <f>'INFO Luz del Sur'!N1068</f>
        <v>1</v>
      </c>
      <c r="Y1120" s="135">
        <f t="shared" si="206"/>
        <v>19.600000000000001</v>
      </c>
    </row>
    <row r="1121" spans="1:25" x14ac:dyDescent="0.25">
      <c r="A1121" s="97">
        <f>'INFO Luz del Sur'!A1069</f>
        <v>1063</v>
      </c>
      <c r="B1121" s="98" t="s">
        <v>20</v>
      </c>
      <c r="C1121" s="131" t="str">
        <f>'INFO Luz del Sur'!K1069</f>
        <v>Poste</v>
      </c>
      <c r="D1121" s="120" t="str">
        <f>'INFO Luz del Sur'!L1069</f>
        <v>Madera</v>
      </c>
      <c r="E1121" s="131">
        <f>'INFO Luz del Sur'!J1069</f>
        <v>18</v>
      </c>
      <c r="F1121" s="131" t="str">
        <f>'INFO Luz del Sur'!H1069</f>
        <v>60 KV</v>
      </c>
      <c r="G1121" s="148" t="str">
        <f t="shared" si="204"/>
        <v>MT/AT</v>
      </c>
      <c r="H1121" s="120" t="str">
        <f>'INFO Luz del Sur'!D1069</f>
        <v>San Antonio</v>
      </c>
      <c r="I1121" s="120" t="str">
        <f>'INFO Luz del Sur'!C1069</f>
        <v>Lima</v>
      </c>
      <c r="J1121" s="120" t="str">
        <f>'INFO Luz del Sur'!B1069</f>
        <v>Lima</v>
      </c>
      <c r="K1121" s="120">
        <f>'INFO Luz del Sur'!E1069</f>
        <v>0</v>
      </c>
      <c r="L1121" s="132" t="str">
        <f>'INFO Luz del Sur'!M1069</f>
        <v>TA060SIR0D1C1240R+3</v>
      </c>
      <c r="M1121" s="120" t="str">
        <f>INDEX(RESUMEN!$D$17:$D$5475, MATCH(L1121,RESUMEN!$C$17:$C$5475,0))</f>
        <v>Torre de anclaje, retención intermedia y terminal (15°) Tipo R2+3</v>
      </c>
      <c r="N1121" s="95">
        <f>INDEX(RESUMEN!$G$17:$G$5475, MATCH(L1121,RESUMEN!$C$17:$C$5475,0))</f>
        <v>15480.457667929655</v>
      </c>
      <c r="O1121" s="133">
        <f t="shared" si="205"/>
        <v>0.84299999999999997</v>
      </c>
      <c r="P1121" s="134">
        <f t="shared" si="207"/>
        <v>28530.483481994353</v>
      </c>
      <c r="Q1121" s="87">
        <v>0</v>
      </c>
      <c r="R1121" s="133">
        <f t="shared" si="208"/>
        <v>0.13400000000000001</v>
      </c>
      <c r="S1121" s="88">
        <f t="shared" si="209"/>
        <v>318.59039888227034</v>
      </c>
      <c r="T1121" s="132">
        <f t="shared" si="210"/>
        <v>0.183</v>
      </c>
      <c r="U1121" s="135">
        <f t="shared" si="211"/>
        <v>58.302042995455473</v>
      </c>
      <c r="V1121" s="88">
        <f t="shared" si="212"/>
        <v>19.618419669700835</v>
      </c>
      <c r="W1121" s="182">
        <f t="shared" si="213"/>
        <v>19.600000000000001</v>
      </c>
      <c r="X1121" s="133">
        <f>'INFO Luz del Sur'!N1069</f>
        <v>1</v>
      </c>
      <c r="Y1121" s="135">
        <f t="shared" si="206"/>
        <v>19.600000000000001</v>
      </c>
    </row>
    <row r="1122" spans="1:25" x14ac:dyDescent="0.25">
      <c r="A1122" s="97">
        <f>'INFO Luz del Sur'!A1070</f>
        <v>1064</v>
      </c>
      <c r="B1122" s="98" t="s">
        <v>20</v>
      </c>
      <c r="C1122" s="131" t="str">
        <f>'INFO Luz del Sur'!K1070</f>
        <v>Poste</v>
      </c>
      <c r="D1122" s="120" t="str">
        <f>'INFO Luz del Sur'!L1070</f>
        <v>Madera</v>
      </c>
      <c r="E1122" s="131">
        <f>'INFO Luz del Sur'!J1070</f>
        <v>18</v>
      </c>
      <c r="F1122" s="131" t="str">
        <f>'INFO Luz del Sur'!H1070</f>
        <v>60 KV</v>
      </c>
      <c r="G1122" s="148" t="str">
        <f t="shared" si="204"/>
        <v>MT/AT</v>
      </c>
      <c r="H1122" s="120" t="str">
        <f>'INFO Luz del Sur'!D1070</f>
        <v>San Antonio</v>
      </c>
      <c r="I1122" s="120" t="str">
        <f>'INFO Luz del Sur'!C1070</f>
        <v>Lima</v>
      </c>
      <c r="J1122" s="120" t="str">
        <f>'INFO Luz del Sur'!B1070</f>
        <v>Lima</v>
      </c>
      <c r="K1122" s="120">
        <f>'INFO Luz del Sur'!E1070</f>
        <v>0</v>
      </c>
      <c r="L1122" s="132" t="str">
        <f>'INFO Luz del Sur'!M1070</f>
        <v>TA060SIR0D1C1240R+3</v>
      </c>
      <c r="M1122" s="120" t="str">
        <f>INDEX(RESUMEN!$D$17:$D$5475, MATCH(L1122,RESUMEN!$C$17:$C$5475,0))</f>
        <v>Torre de anclaje, retención intermedia y terminal (15°) Tipo R2+3</v>
      </c>
      <c r="N1122" s="95">
        <f>INDEX(RESUMEN!$G$17:$G$5475, MATCH(L1122,RESUMEN!$C$17:$C$5475,0))</f>
        <v>15480.457667929655</v>
      </c>
      <c r="O1122" s="133">
        <f t="shared" si="205"/>
        <v>0.84299999999999997</v>
      </c>
      <c r="P1122" s="134">
        <f t="shared" si="207"/>
        <v>28530.483481994353</v>
      </c>
      <c r="Q1122" s="87">
        <v>0</v>
      </c>
      <c r="R1122" s="133">
        <f t="shared" si="208"/>
        <v>0.13400000000000001</v>
      </c>
      <c r="S1122" s="88">
        <f t="shared" si="209"/>
        <v>318.59039888227034</v>
      </c>
      <c r="T1122" s="132">
        <f t="shared" si="210"/>
        <v>0.183</v>
      </c>
      <c r="U1122" s="135">
        <f t="shared" si="211"/>
        <v>58.302042995455473</v>
      </c>
      <c r="V1122" s="88">
        <f t="shared" si="212"/>
        <v>19.618419669700835</v>
      </c>
      <c r="W1122" s="182">
        <f t="shared" si="213"/>
        <v>19.600000000000001</v>
      </c>
      <c r="X1122" s="133">
        <f>'INFO Luz del Sur'!N1070</f>
        <v>1</v>
      </c>
      <c r="Y1122" s="135">
        <f t="shared" si="206"/>
        <v>19.600000000000001</v>
      </c>
    </row>
    <row r="1123" spans="1:25" x14ac:dyDescent="0.25">
      <c r="A1123" s="97">
        <f>'INFO Luz del Sur'!A1071</f>
        <v>1065</v>
      </c>
      <c r="B1123" s="98" t="s">
        <v>8151</v>
      </c>
      <c r="C1123" s="131" t="str">
        <f>'INFO Luz del Sur'!K1071</f>
        <v>Poste</v>
      </c>
      <c r="D1123" s="120" t="str">
        <f>'INFO Luz del Sur'!L1071</f>
        <v>Concreto</v>
      </c>
      <c r="E1123" s="131">
        <f>'INFO Luz del Sur'!J1071</f>
        <v>15</v>
      </c>
      <c r="F1123" s="131" t="str">
        <f>'INFO Luz del Sur'!H1071</f>
        <v>22.9 KV</v>
      </c>
      <c r="G1123" s="148" t="str">
        <f t="shared" si="204"/>
        <v>MT/AT</v>
      </c>
      <c r="H1123" s="120" t="str">
        <f>'INFO Luz del Sur'!D1071</f>
        <v>Santa Cruz de Flores</v>
      </c>
      <c r="I1123" s="120" t="str">
        <f>'INFO Luz del Sur'!C1071</f>
        <v>Lima</v>
      </c>
      <c r="J1123" s="120" t="str">
        <f>'INFO Luz del Sur'!B1071</f>
        <v>Lima</v>
      </c>
      <c r="K1123" s="120">
        <f>'INFO Luz del Sur'!E1071</f>
        <v>0</v>
      </c>
      <c r="L1123" s="132" t="str">
        <f>'INFO Luz del Sur'!M1071</f>
        <v>PPC24</v>
      </c>
      <c r="M1123" s="120" t="str">
        <f>INDEX(RESUMEN!$D$17:$D$5475, MATCH(L1123,RESUMEN!$C$17:$C$5475,0))</f>
        <v>POSTE DE CONCRETO ARMADO DE 15/400/150/375</v>
      </c>
      <c r="N1123" s="95">
        <f>INDEX(RESUMEN!$G$17:$G$5475, MATCH(L1123,RESUMEN!$C$17:$C$5475,0))</f>
        <v>476.76</v>
      </c>
      <c r="O1123" s="133">
        <f t="shared" si="205"/>
        <v>0.84299999999999997</v>
      </c>
      <c r="P1123" s="134">
        <f t="shared" si="207"/>
        <v>878.66867999999999</v>
      </c>
      <c r="Q1123" s="87">
        <v>0</v>
      </c>
      <c r="R1123" s="133">
        <f t="shared" si="208"/>
        <v>0.13400000000000001</v>
      </c>
      <c r="S1123" s="88">
        <f t="shared" si="209"/>
        <v>9.8118002600000001</v>
      </c>
      <c r="T1123" s="132">
        <f t="shared" si="210"/>
        <v>0.183</v>
      </c>
      <c r="U1123" s="135">
        <f t="shared" si="211"/>
        <v>1.7955594475800001</v>
      </c>
      <c r="V1123" s="88">
        <f t="shared" si="212"/>
        <v>0.60419904645994038</v>
      </c>
      <c r="W1123" s="182">
        <f t="shared" si="213"/>
        <v>0.6</v>
      </c>
      <c r="X1123" s="133">
        <f>'INFO Luz del Sur'!N1071</f>
        <v>1</v>
      </c>
      <c r="Y1123" s="135">
        <f t="shared" si="206"/>
        <v>0.6</v>
      </c>
    </row>
    <row r="1124" spans="1:25" x14ac:dyDescent="0.25">
      <c r="A1124" s="97">
        <f>'INFO Luz del Sur'!A1072</f>
        <v>1066</v>
      </c>
      <c r="B1124" s="98" t="s">
        <v>8151</v>
      </c>
      <c r="C1124" s="131" t="str">
        <f>'INFO Luz del Sur'!K1072</f>
        <v>Poste</v>
      </c>
      <c r="D1124" s="120" t="str">
        <f>'INFO Luz del Sur'!L1072</f>
        <v>Concreto</v>
      </c>
      <c r="E1124" s="131">
        <f>'INFO Luz del Sur'!J1072</f>
        <v>15</v>
      </c>
      <c r="F1124" s="131" t="str">
        <f>'INFO Luz del Sur'!H1072</f>
        <v>22.9 KV</v>
      </c>
      <c r="G1124" s="148" t="str">
        <f t="shared" si="204"/>
        <v>MT/AT</v>
      </c>
      <c r="H1124" s="120" t="str">
        <f>'INFO Luz del Sur'!D1072</f>
        <v>Santa Cruz de Flores</v>
      </c>
      <c r="I1124" s="120" t="str">
        <f>'INFO Luz del Sur'!C1072</f>
        <v>Lima</v>
      </c>
      <c r="J1124" s="120" t="str">
        <f>'INFO Luz del Sur'!B1072</f>
        <v>Lima</v>
      </c>
      <c r="K1124" s="120">
        <f>'INFO Luz del Sur'!E1072</f>
        <v>0</v>
      </c>
      <c r="L1124" s="132" t="str">
        <f>'INFO Luz del Sur'!M1072</f>
        <v>PPC24</v>
      </c>
      <c r="M1124" s="120" t="str">
        <f>INDEX(RESUMEN!$D$17:$D$5475, MATCH(L1124,RESUMEN!$C$17:$C$5475,0))</f>
        <v>POSTE DE CONCRETO ARMADO DE 15/400/150/375</v>
      </c>
      <c r="N1124" s="95">
        <f>INDEX(RESUMEN!$G$17:$G$5475, MATCH(L1124,RESUMEN!$C$17:$C$5475,0))</f>
        <v>476.76</v>
      </c>
      <c r="O1124" s="133">
        <f t="shared" si="205"/>
        <v>0.84299999999999997</v>
      </c>
      <c r="P1124" s="134">
        <f t="shared" si="207"/>
        <v>878.66867999999999</v>
      </c>
      <c r="Q1124" s="87">
        <v>0</v>
      </c>
      <c r="R1124" s="133">
        <f t="shared" si="208"/>
        <v>0.13400000000000001</v>
      </c>
      <c r="S1124" s="88">
        <f t="shared" si="209"/>
        <v>9.8118002600000001</v>
      </c>
      <c r="T1124" s="132">
        <f t="shared" si="210"/>
        <v>0.183</v>
      </c>
      <c r="U1124" s="135">
        <f t="shared" si="211"/>
        <v>1.7955594475800001</v>
      </c>
      <c r="V1124" s="88">
        <f t="shared" si="212"/>
        <v>0.60419904645994038</v>
      </c>
      <c r="W1124" s="182">
        <f t="shared" si="213"/>
        <v>0.6</v>
      </c>
      <c r="X1124" s="133">
        <f>'INFO Luz del Sur'!N1072</f>
        <v>1</v>
      </c>
      <c r="Y1124" s="135">
        <f t="shared" si="206"/>
        <v>0.6</v>
      </c>
    </row>
    <row r="1125" spans="1:25" x14ac:dyDescent="0.25">
      <c r="A1125" s="97">
        <f>'INFO Luz del Sur'!A1073</f>
        <v>1067</v>
      </c>
      <c r="B1125" s="98" t="s">
        <v>8151</v>
      </c>
      <c r="C1125" s="131" t="str">
        <f>'INFO Luz del Sur'!K1073</f>
        <v>Poste</v>
      </c>
      <c r="D1125" s="120" t="str">
        <f>'INFO Luz del Sur'!L1073</f>
        <v>Concreto</v>
      </c>
      <c r="E1125" s="131">
        <f>'INFO Luz del Sur'!J1073</f>
        <v>15</v>
      </c>
      <c r="F1125" s="131" t="str">
        <f>'INFO Luz del Sur'!H1073</f>
        <v>22.9 KV</v>
      </c>
      <c r="G1125" s="148" t="str">
        <f t="shared" si="204"/>
        <v>MT/AT</v>
      </c>
      <c r="H1125" s="120" t="str">
        <f>'INFO Luz del Sur'!D1073</f>
        <v>Santa Cruz de Flores</v>
      </c>
      <c r="I1125" s="120" t="str">
        <f>'INFO Luz del Sur'!C1073</f>
        <v>Lima</v>
      </c>
      <c r="J1125" s="120" t="str">
        <f>'INFO Luz del Sur'!B1073</f>
        <v>Lima</v>
      </c>
      <c r="K1125" s="120">
        <f>'INFO Luz del Sur'!E1073</f>
        <v>0</v>
      </c>
      <c r="L1125" s="132" t="str">
        <f>'INFO Luz del Sur'!M1073</f>
        <v>PPC24</v>
      </c>
      <c r="M1125" s="120" t="str">
        <f>INDEX(RESUMEN!$D$17:$D$5475, MATCH(L1125,RESUMEN!$C$17:$C$5475,0))</f>
        <v>POSTE DE CONCRETO ARMADO DE 15/400/150/375</v>
      </c>
      <c r="N1125" s="95">
        <f>INDEX(RESUMEN!$G$17:$G$5475, MATCH(L1125,RESUMEN!$C$17:$C$5475,0))</f>
        <v>476.76</v>
      </c>
      <c r="O1125" s="133">
        <f t="shared" si="205"/>
        <v>0.84299999999999997</v>
      </c>
      <c r="P1125" s="134">
        <f t="shared" si="207"/>
        <v>878.66867999999999</v>
      </c>
      <c r="Q1125" s="87">
        <v>0</v>
      </c>
      <c r="R1125" s="133">
        <f t="shared" si="208"/>
        <v>0.13400000000000001</v>
      </c>
      <c r="S1125" s="88">
        <f t="shared" si="209"/>
        <v>9.8118002600000001</v>
      </c>
      <c r="T1125" s="132">
        <f t="shared" si="210"/>
        <v>0.183</v>
      </c>
      <c r="U1125" s="135">
        <f t="shared" si="211"/>
        <v>1.7955594475800001</v>
      </c>
      <c r="V1125" s="88">
        <f t="shared" si="212"/>
        <v>0.60419904645994038</v>
      </c>
      <c r="W1125" s="182">
        <f t="shared" si="213"/>
        <v>0.6</v>
      </c>
      <c r="X1125" s="133">
        <f>'INFO Luz del Sur'!N1073</f>
        <v>1</v>
      </c>
      <c r="Y1125" s="135">
        <f t="shared" si="206"/>
        <v>0.6</v>
      </c>
    </row>
    <row r="1126" spans="1:25" x14ac:dyDescent="0.25">
      <c r="A1126" s="97">
        <f>'INFO Luz del Sur'!A1074</f>
        <v>1068</v>
      </c>
      <c r="B1126" s="98" t="s">
        <v>8151</v>
      </c>
      <c r="C1126" s="131" t="str">
        <f>'INFO Luz del Sur'!K1074</f>
        <v>Poste</v>
      </c>
      <c r="D1126" s="120" t="str">
        <f>'INFO Luz del Sur'!L1074</f>
        <v>Concreto</v>
      </c>
      <c r="E1126" s="131">
        <f>'INFO Luz del Sur'!J1074</f>
        <v>15</v>
      </c>
      <c r="F1126" s="131" t="str">
        <f>'INFO Luz del Sur'!H1074</f>
        <v>22.9 KV</v>
      </c>
      <c r="G1126" s="148" t="str">
        <f t="shared" si="204"/>
        <v>MT/AT</v>
      </c>
      <c r="H1126" s="120" t="str">
        <f>'INFO Luz del Sur'!D1074</f>
        <v>Santa Cruz de Flores</v>
      </c>
      <c r="I1126" s="120" t="str">
        <f>'INFO Luz del Sur'!C1074</f>
        <v>Lima</v>
      </c>
      <c r="J1126" s="120" t="str">
        <f>'INFO Luz del Sur'!B1074</f>
        <v>Lima</v>
      </c>
      <c r="K1126" s="120">
        <f>'INFO Luz del Sur'!E1074</f>
        <v>0</v>
      </c>
      <c r="L1126" s="132" t="str">
        <f>'INFO Luz del Sur'!M1074</f>
        <v>PPC24</v>
      </c>
      <c r="M1126" s="120" t="str">
        <f>INDEX(RESUMEN!$D$17:$D$5475, MATCH(L1126,RESUMEN!$C$17:$C$5475,0))</f>
        <v>POSTE DE CONCRETO ARMADO DE 15/400/150/375</v>
      </c>
      <c r="N1126" s="95">
        <f>INDEX(RESUMEN!$G$17:$G$5475, MATCH(L1126,RESUMEN!$C$17:$C$5475,0))</f>
        <v>476.76</v>
      </c>
      <c r="O1126" s="133">
        <f t="shared" si="205"/>
        <v>0.84299999999999997</v>
      </c>
      <c r="P1126" s="134">
        <f t="shared" si="207"/>
        <v>878.66867999999999</v>
      </c>
      <c r="Q1126" s="87">
        <v>0</v>
      </c>
      <c r="R1126" s="133">
        <f t="shared" si="208"/>
        <v>0.13400000000000001</v>
      </c>
      <c r="S1126" s="88">
        <f t="shared" si="209"/>
        <v>9.8118002600000001</v>
      </c>
      <c r="T1126" s="132">
        <f t="shared" si="210"/>
        <v>0.183</v>
      </c>
      <c r="U1126" s="135">
        <f t="shared" si="211"/>
        <v>1.7955594475800001</v>
      </c>
      <c r="V1126" s="88">
        <f t="shared" si="212"/>
        <v>0.60419904645994038</v>
      </c>
      <c r="W1126" s="182">
        <f t="shared" si="213"/>
        <v>0.6</v>
      </c>
      <c r="X1126" s="133">
        <f>'INFO Luz del Sur'!N1074</f>
        <v>1</v>
      </c>
      <c r="Y1126" s="135">
        <f t="shared" si="206"/>
        <v>0.6</v>
      </c>
    </row>
    <row r="1127" spans="1:25" x14ac:dyDescent="0.25">
      <c r="A1127" s="97">
        <f>'INFO Luz del Sur'!A1075</f>
        <v>1069</v>
      </c>
      <c r="B1127" s="98" t="s">
        <v>8151</v>
      </c>
      <c r="C1127" s="131" t="str">
        <f>'INFO Luz del Sur'!K1075</f>
        <v>Poste</v>
      </c>
      <c r="D1127" s="120" t="str">
        <f>'INFO Luz del Sur'!L1075</f>
        <v>Concreto</v>
      </c>
      <c r="E1127" s="131">
        <f>'INFO Luz del Sur'!J1075</f>
        <v>15</v>
      </c>
      <c r="F1127" s="131" t="str">
        <f>'INFO Luz del Sur'!H1075</f>
        <v>22.9 KV</v>
      </c>
      <c r="G1127" s="148" t="str">
        <f t="shared" si="204"/>
        <v>MT/AT</v>
      </c>
      <c r="H1127" s="120" t="str">
        <f>'INFO Luz del Sur'!D1075</f>
        <v>Santa Cruz de Flores</v>
      </c>
      <c r="I1127" s="120" t="str">
        <f>'INFO Luz del Sur'!C1075</f>
        <v>Lima</v>
      </c>
      <c r="J1127" s="120" t="str">
        <f>'INFO Luz del Sur'!B1075</f>
        <v>Lima</v>
      </c>
      <c r="K1127" s="120">
        <f>'INFO Luz del Sur'!E1075</f>
        <v>0</v>
      </c>
      <c r="L1127" s="132" t="str">
        <f>'INFO Luz del Sur'!M1075</f>
        <v>PPC24</v>
      </c>
      <c r="M1127" s="120" t="str">
        <f>INDEX(RESUMEN!$D$17:$D$5475, MATCH(L1127,RESUMEN!$C$17:$C$5475,0))</f>
        <v>POSTE DE CONCRETO ARMADO DE 15/400/150/375</v>
      </c>
      <c r="N1127" s="95">
        <f>INDEX(RESUMEN!$G$17:$G$5475, MATCH(L1127,RESUMEN!$C$17:$C$5475,0))</f>
        <v>476.76</v>
      </c>
      <c r="O1127" s="133">
        <f t="shared" si="205"/>
        <v>0.84299999999999997</v>
      </c>
      <c r="P1127" s="134">
        <f t="shared" si="207"/>
        <v>878.66867999999999</v>
      </c>
      <c r="Q1127" s="87">
        <v>0</v>
      </c>
      <c r="R1127" s="133">
        <f t="shared" si="208"/>
        <v>0.13400000000000001</v>
      </c>
      <c r="S1127" s="88">
        <f t="shared" si="209"/>
        <v>9.8118002600000001</v>
      </c>
      <c r="T1127" s="132">
        <f t="shared" si="210"/>
        <v>0.183</v>
      </c>
      <c r="U1127" s="135">
        <f t="shared" si="211"/>
        <v>1.7955594475800001</v>
      </c>
      <c r="V1127" s="88">
        <f t="shared" si="212"/>
        <v>0.60419904645994038</v>
      </c>
      <c r="W1127" s="182">
        <f t="shared" si="213"/>
        <v>0.6</v>
      </c>
      <c r="X1127" s="133">
        <f>'INFO Luz del Sur'!N1075</f>
        <v>1</v>
      </c>
      <c r="Y1127" s="135">
        <f t="shared" si="206"/>
        <v>0.6</v>
      </c>
    </row>
    <row r="1128" spans="1:25" x14ac:dyDescent="0.25">
      <c r="A1128" s="97">
        <f>'INFO Luz del Sur'!A1076</f>
        <v>1070</v>
      </c>
      <c r="B1128" s="98" t="s">
        <v>8151</v>
      </c>
      <c r="C1128" s="131" t="str">
        <f>'INFO Luz del Sur'!K1076</f>
        <v>Poste</v>
      </c>
      <c r="D1128" s="120" t="str">
        <f>'INFO Luz del Sur'!L1076</f>
        <v>Concreto</v>
      </c>
      <c r="E1128" s="131">
        <f>'INFO Luz del Sur'!J1076</f>
        <v>15</v>
      </c>
      <c r="F1128" s="131" t="str">
        <f>'INFO Luz del Sur'!H1076</f>
        <v>22.9 KV</v>
      </c>
      <c r="G1128" s="148" t="str">
        <f t="shared" si="204"/>
        <v>MT/AT</v>
      </c>
      <c r="H1128" s="120" t="str">
        <f>'INFO Luz del Sur'!D1076</f>
        <v>Santa Cruz de Flores</v>
      </c>
      <c r="I1128" s="120" t="str">
        <f>'INFO Luz del Sur'!C1076</f>
        <v>Lima</v>
      </c>
      <c r="J1128" s="120" t="str">
        <f>'INFO Luz del Sur'!B1076</f>
        <v>Lima</v>
      </c>
      <c r="K1128" s="120">
        <f>'INFO Luz del Sur'!E1076</f>
        <v>0</v>
      </c>
      <c r="L1128" s="132" t="str">
        <f>'INFO Luz del Sur'!M1076</f>
        <v>PPC24</v>
      </c>
      <c r="M1128" s="120" t="str">
        <f>INDEX(RESUMEN!$D$17:$D$5475, MATCH(L1128,RESUMEN!$C$17:$C$5475,0))</f>
        <v>POSTE DE CONCRETO ARMADO DE 15/400/150/375</v>
      </c>
      <c r="N1128" s="95">
        <f>INDEX(RESUMEN!$G$17:$G$5475, MATCH(L1128,RESUMEN!$C$17:$C$5475,0))</f>
        <v>476.76</v>
      </c>
      <c r="O1128" s="133">
        <f t="shared" si="205"/>
        <v>0.84299999999999997</v>
      </c>
      <c r="P1128" s="134">
        <f t="shared" si="207"/>
        <v>878.66867999999999</v>
      </c>
      <c r="Q1128" s="87">
        <v>0</v>
      </c>
      <c r="R1128" s="133">
        <f t="shared" si="208"/>
        <v>0.13400000000000001</v>
      </c>
      <c r="S1128" s="88">
        <f t="shared" si="209"/>
        <v>9.8118002600000001</v>
      </c>
      <c r="T1128" s="132">
        <f t="shared" si="210"/>
        <v>0.183</v>
      </c>
      <c r="U1128" s="135">
        <f t="shared" si="211"/>
        <v>1.7955594475800001</v>
      </c>
      <c r="V1128" s="88">
        <f t="shared" si="212"/>
        <v>0.60419904645994038</v>
      </c>
      <c r="W1128" s="182">
        <f t="shared" si="213"/>
        <v>0.6</v>
      </c>
      <c r="X1128" s="133">
        <f>'INFO Luz del Sur'!N1076</f>
        <v>1</v>
      </c>
      <c r="Y1128" s="135">
        <f t="shared" si="206"/>
        <v>0.6</v>
      </c>
    </row>
    <row r="1129" spans="1:25" x14ac:dyDescent="0.25">
      <c r="A1129" s="97">
        <f>'INFO Luz del Sur'!A1077</f>
        <v>1071</v>
      </c>
      <c r="B1129" s="98" t="s">
        <v>8151</v>
      </c>
      <c r="C1129" s="131" t="str">
        <f>'INFO Luz del Sur'!K1077</f>
        <v>Poste</v>
      </c>
      <c r="D1129" s="120" t="str">
        <f>'INFO Luz del Sur'!L1077</f>
        <v>Concreto</v>
      </c>
      <c r="E1129" s="131">
        <f>'INFO Luz del Sur'!J1077</f>
        <v>15</v>
      </c>
      <c r="F1129" s="131" t="str">
        <f>'INFO Luz del Sur'!H1077</f>
        <v>22.9 KV</v>
      </c>
      <c r="G1129" s="148" t="str">
        <f t="shared" si="204"/>
        <v>MT/AT</v>
      </c>
      <c r="H1129" s="120" t="str">
        <f>'INFO Luz del Sur'!D1077</f>
        <v>Santa Cruz de Flores</v>
      </c>
      <c r="I1129" s="120" t="str">
        <f>'INFO Luz del Sur'!C1077</f>
        <v>Lima</v>
      </c>
      <c r="J1129" s="120" t="str">
        <f>'INFO Luz del Sur'!B1077</f>
        <v>Lima</v>
      </c>
      <c r="K1129" s="120">
        <f>'INFO Luz del Sur'!E1077</f>
        <v>0</v>
      </c>
      <c r="L1129" s="132" t="str">
        <f>'INFO Luz del Sur'!M1077</f>
        <v>PPC24</v>
      </c>
      <c r="M1129" s="120" t="str">
        <f>INDEX(RESUMEN!$D$17:$D$5475, MATCH(L1129,RESUMEN!$C$17:$C$5475,0))</f>
        <v>POSTE DE CONCRETO ARMADO DE 15/400/150/375</v>
      </c>
      <c r="N1129" s="95">
        <f>INDEX(RESUMEN!$G$17:$G$5475, MATCH(L1129,RESUMEN!$C$17:$C$5475,0))</f>
        <v>476.76</v>
      </c>
      <c r="O1129" s="133">
        <f t="shared" si="205"/>
        <v>0.84299999999999997</v>
      </c>
      <c r="P1129" s="134">
        <f t="shared" si="207"/>
        <v>878.66867999999999</v>
      </c>
      <c r="Q1129" s="87">
        <v>0</v>
      </c>
      <c r="R1129" s="133">
        <f t="shared" si="208"/>
        <v>0.13400000000000001</v>
      </c>
      <c r="S1129" s="88">
        <f t="shared" si="209"/>
        <v>9.8118002600000001</v>
      </c>
      <c r="T1129" s="132">
        <f t="shared" si="210"/>
        <v>0.183</v>
      </c>
      <c r="U1129" s="135">
        <f t="shared" si="211"/>
        <v>1.7955594475800001</v>
      </c>
      <c r="V1129" s="88">
        <f t="shared" si="212"/>
        <v>0.60419904645994038</v>
      </c>
      <c r="W1129" s="182">
        <f t="shared" si="213"/>
        <v>0.6</v>
      </c>
      <c r="X1129" s="133">
        <f>'INFO Luz del Sur'!N1077</f>
        <v>1</v>
      </c>
      <c r="Y1129" s="135">
        <f t="shared" si="206"/>
        <v>0.6</v>
      </c>
    </row>
    <row r="1130" spans="1:25" x14ac:dyDescent="0.25">
      <c r="A1130" s="97">
        <f>'INFO Luz del Sur'!A1078</f>
        <v>1072</v>
      </c>
      <c r="B1130" s="98" t="s">
        <v>8151</v>
      </c>
      <c r="C1130" s="131" t="str">
        <f>'INFO Luz del Sur'!K1078</f>
        <v>Poste</v>
      </c>
      <c r="D1130" s="120" t="str">
        <f>'INFO Luz del Sur'!L1078</f>
        <v>Concreto</v>
      </c>
      <c r="E1130" s="131">
        <f>'INFO Luz del Sur'!J1078</f>
        <v>15</v>
      </c>
      <c r="F1130" s="131" t="str">
        <f>'INFO Luz del Sur'!H1078</f>
        <v>22.9 KV</v>
      </c>
      <c r="G1130" s="148" t="str">
        <f t="shared" si="204"/>
        <v>MT/AT</v>
      </c>
      <c r="H1130" s="120" t="str">
        <f>'INFO Luz del Sur'!D1078</f>
        <v>Santa Cruz de Flores</v>
      </c>
      <c r="I1130" s="120" t="str">
        <f>'INFO Luz del Sur'!C1078</f>
        <v>Lima</v>
      </c>
      <c r="J1130" s="120" t="str">
        <f>'INFO Luz del Sur'!B1078</f>
        <v>Lima</v>
      </c>
      <c r="K1130" s="120">
        <f>'INFO Luz del Sur'!E1078</f>
        <v>0</v>
      </c>
      <c r="L1130" s="132" t="str">
        <f>'INFO Luz del Sur'!M1078</f>
        <v>PPC24</v>
      </c>
      <c r="M1130" s="120" t="str">
        <f>INDEX(RESUMEN!$D$17:$D$5475, MATCH(L1130,RESUMEN!$C$17:$C$5475,0))</f>
        <v>POSTE DE CONCRETO ARMADO DE 15/400/150/375</v>
      </c>
      <c r="N1130" s="95">
        <f>INDEX(RESUMEN!$G$17:$G$5475, MATCH(L1130,RESUMEN!$C$17:$C$5475,0))</f>
        <v>476.76</v>
      </c>
      <c r="O1130" s="133">
        <f t="shared" si="205"/>
        <v>0.84299999999999997</v>
      </c>
      <c r="P1130" s="134">
        <f t="shared" si="207"/>
        <v>878.66867999999999</v>
      </c>
      <c r="Q1130" s="87">
        <v>0</v>
      </c>
      <c r="R1130" s="133">
        <f t="shared" si="208"/>
        <v>0.13400000000000001</v>
      </c>
      <c r="S1130" s="88">
        <f t="shared" si="209"/>
        <v>9.8118002600000001</v>
      </c>
      <c r="T1130" s="132">
        <f t="shared" si="210"/>
        <v>0.183</v>
      </c>
      <c r="U1130" s="135">
        <f t="shared" si="211"/>
        <v>1.7955594475800001</v>
      </c>
      <c r="V1130" s="88">
        <f t="shared" si="212"/>
        <v>0.60419904645994038</v>
      </c>
      <c r="W1130" s="182">
        <f t="shared" si="213"/>
        <v>0.6</v>
      </c>
      <c r="X1130" s="133">
        <f>'INFO Luz del Sur'!N1078</f>
        <v>1</v>
      </c>
      <c r="Y1130" s="135">
        <f t="shared" si="206"/>
        <v>0.6</v>
      </c>
    </row>
    <row r="1131" spans="1:25" x14ac:dyDescent="0.25">
      <c r="A1131" s="97">
        <f>'INFO Luz del Sur'!A1079</f>
        <v>1073</v>
      </c>
      <c r="B1131" s="98" t="s">
        <v>8151</v>
      </c>
      <c r="C1131" s="131" t="str">
        <f>'INFO Luz del Sur'!K1079</f>
        <v>Poste</v>
      </c>
      <c r="D1131" s="120" t="str">
        <f>'INFO Luz del Sur'!L1079</f>
        <v>Concreto</v>
      </c>
      <c r="E1131" s="131">
        <f>'INFO Luz del Sur'!J1079</f>
        <v>15</v>
      </c>
      <c r="F1131" s="131" t="str">
        <f>'INFO Luz del Sur'!H1079</f>
        <v>22.9 KV</v>
      </c>
      <c r="G1131" s="148" t="str">
        <f t="shared" si="204"/>
        <v>MT/AT</v>
      </c>
      <c r="H1131" s="120" t="str">
        <f>'INFO Luz del Sur'!D1079</f>
        <v>Santa Cruz de Flores</v>
      </c>
      <c r="I1131" s="120" t="str">
        <f>'INFO Luz del Sur'!C1079</f>
        <v>Lima</v>
      </c>
      <c r="J1131" s="120" t="str">
        <f>'INFO Luz del Sur'!B1079</f>
        <v>Lima</v>
      </c>
      <c r="K1131" s="120">
        <f>'INFO Luz del Sur'!E1079</f>
        <v>0</v>
      </c>
      <c r="L1131" s="132" t="str">
        <f>'INFO Luz del Sur'!M1079</f>
        <v>PPC24</v>
      </c>
      <c r="M1131" s="120" t="str">
        <f>INDEX(RESUMEN!$D$17:$D$5475, MATCH(L1131,RESUMEN!$C$17:$C$5475,0))</f>
        <v>POSTE DE CONCRETO ARMADO DE 15/400/150/375</v>
      </c>
      <c r="N1131" s="95">
        <f>INDEX(RESUMEN!$G$17:$G$5475, MATCH(L1131,RESUMEN!$C$17:$C$5475,0))</f>
        <v>476.76</v>
      </c>
      <c r="O1131" s="133">
        <f t="shared" si="205"/>
        <v>0.84299999999999997</v>
      </c>
      <c r="P1131" s="134">
        <f t="shared" si="207"/>
        <v>878.66867999999999</v>
      </c>
      <c r="Q1131" s="87">
        <v>0</v>
      </c>
      <c r="R1131" s="133">
        <f t="shared" si="208"/>
        <v>0.13400000000000001</v>
      </c>
      <c r="S1131" s="88">
        <f t="shared" si="209"/>
        <v>9.8118002600000001</v>
      </c>
      <c r="T1131" s="132">
        <f t="shared" si="210"/>
        <v>0.183</v>
      </c>
      <c r="U1131" s="135">
        <f t="shared" si="211"/>
        <v>1.7955594475800001</v>
      </c>
      <c r="V1131" s="88">
        <f t="shared" si="212"/>
        <v>0.60419904645994038</v>
      </c>
      <c r="W1131" s="182">
        <f t="shared" si="213"/>
        <v>0.6</v>
      </c>
      <c r="X1131" s="133">
        <f>'INFO Luz del Sur'!N1079</f>
        <v>1</v>
      </c>
      <c r="Y1131" s="135">
        <f t="shared" si="206"/>
        <v>0.6</v>
      </c>
    </row>
    <row r="1132" spans="1:25" x14ac:dyDescent="0.25">
      <c r="A1132" s="97">
        <f>'INFO Luz del Sur'!A1080</f>
        <v>1074</v>
      </c>
      <c r="B1132" s="98" t="s">
        <v>8151</v>
      </c>
      <c r="C1132" s="131" t="str">
        <f>'INFO Luz del Sur'!K1080</f>
        <v>Poste</v>
      </c>
      <c r="D1132" s="120" t="str">
        <f>'INFO Luz del Sur'!L1080</f>
        <v>Concreto</v>
      </c>
      <c r="E1132" s="131">
        <f>'INFO Luz del Sur'!J1080</f>
        <v>15</v>
      </c>
      <c r="F1132" s="131" t="str">
        <f>'INFO Luz del Sur'!H1080</f>
        <v>22.9 KV</v>
      </c>
      <c r="G1132" s="148" t="str">
        <f t="shared" si="204"/>
        <v>MT/AT</v>
      </c>
      <c r="H1132" s="120" t="str">
        <f>'INFO Luz del Sur'!D1080</f>
        <v>Santa Cruz de Flores</v>
      </c>
      <c r="I1132" s="120" t="str">
        <f>'INFO Luz del Sur'!C1080</f>
        <v>Lima</v>
      </c>
      <c r="J1132" s="120" t="str">
        <f>'INFO Luz del Sur'!B1080</f>
        <v>Lima</v>
      </c>
      <c r="K1132" s="120">
        <f>'INFO Luz del Sur'!E1080</f>
        <v>0</v>
      </c>
      <c r="L1132" s="132" t="str">
        <f>'INFO Luz del Sur'!M1080</f>
        <v>PPC24</v>
      </c>
      <c r="M1132" s="120" t="str">
        <f>INDEX(RESUMEN!$D$17:$D$5475, MATCH(L1132,RESUMEN!$C$17:$C$5475,0))</f>
        <v>POSTE DE CONCRETO ARMADO DE 15/400/150/375</v>
      </c>
      <c r="N1132" s="95">
        <f>INDEX(RESUMEN!$G$17:$G$5475, MATCH(L1132,RESUMEN!$C$17:$C$5475,0))</f>
        <v>476.76</v>
      </c>
      <c r="O1132" s="133">
        <f t="shared" si="205"/>
        <v>0.84299999999999997</v>
      </c>
      <c r="P1132" s="134">
        <f t="shared" si="207"/>
        <v>878.66867999999999</v>
      </c>
      <c r="Q1132" s="87">
        <v>0</v>
      </c>
      <c r="R1132" s="133">
        <f t="shared" si="208"/>
        <v>0.13400000000000001</v>
      </c>
      <c r="S1132" s="88">
        <f t="shared" si="209"/>
        <v>9.8118002600000001</v>
      </c>
      <c r="T1132" s="132">
        <f t="shared" si="210"/>
        <v>0.183</v>
      </c>
      <c r="U1132" s="135">
        <f t="shared" si="211"/>
        <v>1.7955594475800001</v>
      </c>
      <c r="V1132" s="88">
        <f t="shared" si="212"/>
        <v>0.60419904645994038</v>
      </c>
      <c r="W1132" s="182">
        <f t="shared" si="213"/>
        <v>0.6</v>
      </c>
      <c r="X1132" s="133">
        <f>'INFO Luz del Sur'!N1080</f>
        <v>1</v>
      </c>
      <c r="Y1132" s="135">
        <f t="shared" si="206"/>
        <v>0.6</v>
      </c>
    </row>
    <row r="1133" spans="1:25" x14ac:dyDescent="0.25">
      <c r="A1133" s="97">
        <f>'INFO Luz del Sur'!A1081</f>
        <v>1075</v>
      </c>
      <c r="B1133" s="98" t="s">
        <v>8151</v>
      </c>
      <c r="C1133" s="131" t="str">
        <f>'INFO Luz del Sur'!K1081</f>
        <v>Poste</v>
      </c>
      <c r="D1133" s="120" t="str">
        <f>'INFO Luz del Sur'!L1081</f>
        <v>Concreto</v>
      </c>
      <c r="E1133" s="131">
        <f>'INFO Luz del Sur'!J1081</f>
        <v>15</v>
      </c>
      <c r="F1133" s="131" t="str">
        <f>'INFO Luz del Sur'!H1081</f>
        <v>22.9 KV</v>
      </c>
      <c r="G1133" s="148" t="str">
        <f t="shared" si="204"/>
        <v>MT/AT</v>
      </c>
      <c r="H1133" s="120" t="str">
        <f>'INFO Luz del Sur'!D1081</f>
        <v>Santa Cruz de Flores</v>
      </c>
      <c r="I1133" s="120" t="str">
        <f>'INFO Luz del Sur'!C1081</f>
        <v>Lima</v>
      </c>
      <c r="J1133" s="120" t="str">
        <f>'INFO Luz del Sur'!B1081</f>
        <v>Lima</v>
      </c>
      <c r="K1133" s="120">
        <f>'INFO Luz del Sur'!E1081</f>
        <v>0</v>
      </c>
      <c r="L1133" s="132" t="str">
        <f>'INFO Luz del Sur'!M1081</f>
        <v>PPC24</v>
      </c>
      <c r="M1133" s="120" t="str">
        <f>INDEX(RESUMEN!$D$17:$D$5475, MATCH(L1133,RESUMEN!$C$17:$C$5475,0))</f>
        <v>POSTE DE CONCRETO ARMADO DE 15/400/150/375</v>
      </c>
      <c r="N1133" s="95">
        <f>INDEX(RESUMEN!$G$17:$G$5475, MATCH(L1133,RESUMEN!$C$17:$C$5475,0))</f>
        <v>476.76</v>
      </c>
      <c r="O1133" s="133">
        <f t="shared" si="205"/>
        <v>0.84299999999999997</v>
      </c>
      <c r="P1133" s="134">
        <f t="shared" si="207"/>
        <v>878.66867999999999</v>
      </c>
      <c r="Q1133" s="87">
        <v>0</v>
      </c>
      <c r="R1133" s="133">
        <f t="shared" si="208"/>
        <v>0.13400000000000001</v>
      </c>
      <c r="S1133" s="88">
        <f t="shared" si="209"/>
        <v>9.8118002600000001</v>
      </c>
      <c r="T1133" s="132">
        <f t="shared" si="210"/>
        <v>0.183</v>
      </c>
      <c r="U1133" s="135">
        <f t="shared" si="211"/>
        <v>1.7955594475800001</v>
      </c>
      <c r="V1133" s="88">
        <f t="shared" si="212"/>
        <v>0.60419904645994038</v>
      </c>
      <c r="W1133" s="182">
        <f t="shared" si="213"/>
        <v>0.6</v>
      </c>
      <c r="X1133" s="133">
        <f>'INFO Luz del Sur'!N1081</f>
        <v>1</v>
      </c>
      <c r="Y1133" s="135">
        <f t="shared" si="206"/>
        <v>0.6</v>
      </c>
    </row>
    <row r="1134" spans="1:25" x14ac:dyDescent="0.25">
      <c r="A1134" s="97">
        <f>'INFO Luz del Sur'!A1082</f>
        <v>1076</v>
      </c>
      <c r="B1134" s="98" t="s">
        <v>8151</v>
      </c>
      <c r="C1134" s="131" t="str">
        <f>'INFO Luz del Sur'!K1082</f>
        <v>Poste</v>
      </c>
      <c r="D1134" s="120" t="str">
        <f>'INFO Luz del Sur'!L1082</f>
        <v>Concreto</v>
      </c>
      <c r="E1134" s="131">
        <f>'INFO Luz del Sur'!J1082</f>
        <v>15</v>
      </c>
      <c r="F1134" s="131" t="str">
        <f>'INFO Luz del Sur'!H1082</f>
        <v>22.9 KV</v>
      </c>
      <c r="G1134" s="148" t="str">
        <f t="shared" si="204"/>
        <v>MT/AT</v>
      </c>
      <c r="H1134" s="120" t="str">
        <f>'INFO Luz del Sur'!D1082</f>
        <v>Santa Cruz de Flores</v>
      </c>
      <c r="I1134" s="120" t="str">
        <f>'INFO Luz del Sur'!C1082</f>
        <v>Lima</v>
      </c>
      <c r="J1134" s="120" t="str">
        <f>'INFO Luz del Sur'!B1082</f>
        <v>Lima</v>
      </c>
      <c r="K1134" s="120">
        <f>'INFO Luz del Sur'!E1082</f>
        <v>0</v>
      </c>
      <c r="L1134" s="132" t="str">
        <f>'INFO Luz del Sur'!M1082</f>
        <v>PPC24</v>
      </c>
      <c r="M1134" s="120" t="str">
        <f>INDEX(RESUMEN!$D$17:$D$5475, MATCH(L1134,RESUMEN!$C$17:$C$5475,0))</f>
        <v>POSTE DE CONCRETO ARMADO DE 15/400/150/375</v>
      </c>
      <c r="N1134" s="95">
        <f>INDEX(RESUMEN!$G$17:$G$5475, MATCH(L1134,RESUMEN!$C$17:$C$5475,0))</f>
        <v>476.76</v>
      </c>
      <c r="O1134" s="133">
        <f t="shared" si="205"/>
        <v>0.84299999999999997</v>
      </c>
      <c r="P1134" s="134">
        <f t="shared" si="207"/>
        <v>878.66867999999999</v>
      </c>
      <c r="Q1134" s="87">
        <v>0</v>
      </c>
      <c r="R1134" s="133">
        <f t="shared" si="208"/>
        <v>0.13400000000000001</v>
      </c>
      <c r="S1134" s="88">
        <f t="shared" si="209"/>
        <v>9.8118002600000001</v>
      </c>
      <c r="T1134" s="132">
        <f t="shared" si="210"/>
        <v>0.183</v>
      </c>
      <c r="U1134" s="135">
        <f t="shared" si="211"/>
        <v>1.7955594475800001</v>
      </c>
      <c r="V1134" s="88">
        <f t="shared" si="212"/>
        <v>0.60419904645994038</v>
      </c>
      <c r="W1134" s="182">
        <f t="shared" si="213"/>
        <v>0.6</v>
      </c>
      <c r="X1134" s="133">
        <f>'INFO Luz del Sur'!N1082</f>
        <v>1</v>
      </c>
      <c r="Y1134" s="135">
        <f t="shared" si="206"/>
        <v>0.6</v>
      </c>
    </row>
    <row r="1135" spans="1:25" x14ac:dyDescent="0.25">
      <c r="A1135" s="97">
        <f>'INFO Luz del Sur'!A1083</f>
        <v>1077</v>
      </c>
      <c r="B1135" s="98" t="s">
        <v>8151</v>
      </c>
      <c r="C1135" s="131" t="str">
        <f>'INFO Luz del Sur'!K1083</f>
        <v>Poste</v>
      </c>
      <c r="D1135" s="120" t="str">
        <f>'INFO Luz del Sur'!L1083</f>
        <v>Concreto</v>
      </c>
      <c r="E1135" s="131">
        <f>'INFO Luz del Sur'!J1083</f>
        <v>15</v>
      </c>
      <c r="F1135" s="131" t="str">
        <f>'INFO Luz del Sur'!H1083</f>
        <v>22.9 KV</v>
      </c>
      <c r="G1135" s="148" t="str">
        <f t="shared" si="204"/>
        <v>MT/AT</v>
      </c>
      <c r="H1135" s="120" t="str">
        <f>'INFO Luz del Sur'!D1083</f>
        <v>Santa Cruz de Flores</v>
      </c>
      <c r="I1135" s="120" t="str">
        <f>'INFO Luz del Sur'!C1083</f>
        <v>Lima</v>
      </c>
      <c r="J1135" s="120" t="str">
        <f>'INFO Luz del Sur'!B1083</f>
        <v>Lima</v>
      </c>
      <c r="K1135" s="120">
        <f>'INFO Luz del Sur'!E1083</f>
        <v>0</v>
      </c>
      <c r="L1135" s="132" t="str">
        <f>'INFO Luz del Sur'!M1083</f>
        <v>PPC24</v>
      </c>
      <c r="M1135" s="120" t="str">
        <f>INDEX(RESUMEN!$D$17:$D$5475, MATCH(L1135,RESUMEN!$C$17:$C$5475,0))</f>
        <v>POSTE DE CONCRETO ARMADO DE 15/400/150/375</v>
      </c>
      <c r="N1135" s="95">
        <f>INDEX(RESUMEN!$G$17:$G$5475, MATCH(L1135,RESUMEN!$C$17:$C$5475,0))</f>
        <v>476.76</v>
      </c>
      <c r="O1135" s="133">
        <f t="shared" si="205"/>
        <v>0.84299999999999997</v>
      </c>
      <c r="P1135" s="134">
        <f t="shared" si="207"/>
        <v>878.66867999999999</v>
      </c>
      <c r="Q1135" s="87">
        <v>0</v>
      </c>
      <c r="R1135" s="133">
        <f t="shared" si="208"/>
        <v>0.13400000000000001</v>
      </c>
      <c r="S1135" s="88">
        <f t="shared" si="209"/>
        <v>9.8118002600000001</v>
      </c>
      <c r="T1135" s="132">
        <f t="shared" si="210"/>
        <v>0.183</v>
      </c>
      <c r="U1135" s="135">
        <f t="shared" si="211"/>
        <v>1.7955594475800001</v>
      </c>
      <c r="V1135" s="88">
        <f t="shared" si="212"/>
        <v>0.60419904645994038</v>
      </c>
      <c r="W1135" s="182">
        <f t="shared" si="213"/>
        <v>0.6</v>
      </c>
      <c r="X1135" s="133">
        <f>'INFO Luz del Sur'!N1083</f>
        <v>1</v>
      </c>
      <c r="Y1135" s="135">
        <f t="shared" si="206"/>
        <v>0.6</v>
      </c>
    </row>
    <row r="1136" spans="1:25" x14ac:dyDescent="0.25">
      <c r="A1136" s="97">
        <f>'INFO Luz del Sur'!A1084</f>
        <v>1078</v>
      </c>
      <c r="B1136" s="98" t="s">
        <v>8151</v>
      </c>
      <c r="C1136" s="131" t="str">
        <f>'INFO Luz del Sur'!K1084</f>
        <v>Poste</v>
      </c>
      <c r="D1136" s="120" t="str">
        <f>'INFO Luz del Sur'!L1084</f>
        <v>Concreto</v>
      </c>
      <c r="E1136" s="131">
        <f>'INFO Luz del Sur'!J1084</f>
        <v>15</v>
      </c>
      <c r="F1136" s="131" t="str">
        <f>'INFO Luz del Sur'!H1084</f>
        <v>22.9 KV</v>
      </c>
      <c r="G1136" s="148" t="str">
        <f t="shared" si="204"/>
        <v>MT/AT</v>
      </c>
      <c r="H1136" s="120" t="str">
        <f>'INFO Luz del Sur'!D1084</f>
        <v>Santa Cruz de Flores</v>
      </c>
      <c r="I1136" s="120" t="str">
        <f>'INFO Luz del Sur'!C1084</f>
        <v>Lima</v>
      </c>
      <c r="J1136" s="120" t="str">
        <f>'INFO Luz del Sur'!B1084</f>
        <v>Lima</v>
      </c>
      <c r="K1136" s="120">
        <f>'INFO Luz del Sur'!E1084</f>
        <v>0</v>
      </c>
      <c r="L1136" s="132" t="str">
        <f>'INFO Luz del Sur'!M1084</f>
        <v>PPC24</v>
      </c>
      <c r="M1136" s="120" t="str">
        <f>INDEX(RESUMEN!$D$17:$D$5475, MATCH(L1136,RESUMEN!$C$17:$C$5475,0))</f>
        <v>POSTE DE CONCRETO ARMADO DE 15/400/150/375</v>
      </c>
      <c r="N1136" s="95">
        <f>INDEX(RESUMEN!$G$17:$G$5475, MATCH(L1136,RESUMEN!$C$17:$C$5475,0))</f>
        <v>476.76</v>
      </c>
      <c r="O1136" s="133">
        <f t="shared" si="205"/>
        <v>0.84299999999999997</v>
      </c>
      <c r="P1136" s="134">
        <f t="shared" si="207"/>
        <v>878.66867999999999</v>
      </c>
      <c r="Q1136" s="87">
        <v>0</v>
      </c>
      <c r="R1136" s="133">
        <f t="shared" si="208"/>
        <v>0.13400000000000001</v>
      </c>
      <c r="S1136" s="88">
        <f t="shared" si="209"/>
        <v>9.8118002600000001</v>
      </c>
      <c r="T1136" s="132">
        <f t="shared" si="210"/>
        <v>0.183</v>
      </c>
      <c r="U1136" s="135">
        <f t="shared" si="211"/>
        <v>1.7955594475800001</v>
      </c>
      <c r="V1136" s="88">
        <f t="shared" si="212"/>
        <v>0.60419904645994038</v>
      </c>
      <c r="W1136" s="182">
        <f t="shared" si="213"/>
        <v>0.6</v>
      </c>
      <c r="X1136" s="133">
        <f>'INFO Luz del Sur'!N1084</f>
        <v>1</v>
      </c>
      <c r="Y1136" s="135">
        <f t="shared" si="206"/>
        <v>0.6</v>
      </c>
    </row>
    <row r="1137" spans="1:25" x14ac:dyDescent="0.25">
      <c r="A1137" s="97">
        <f>'INFO Luz del Sur'!A1085</f>
        <v>1079</v>
      </c>
      <c r="B1137" s="98" t="s">
        <v>8151</v>
      </c>
      <c r="C1137" s="131" t="str">
        <f>'INFO Luz del Sur'!K1085</f>
        <v>Poste</v>
      </c>
      <c r="D1137" s="120" t="str">
        <f>'INFO Luz del Sur'!L1085</f>
        <v>Concreto</v>
      </c>
      <c r="E1137" s="131">
        <f>'INFO Luz del Sur'!J1085</f>
        <v>15</v>
      </c>
      <c r="F1137" s="131" t="str">
        <f>'INFO Luz del Sur'!H1085</f>
        <v>22.9 KV</v>
      </c>
      <c r="G1137" s="148" t="str">
        <f t="shared" si="204"/>
        <v>MT/AT</v>
      </c>
      <c r="H1137" s="120" t="str">
        <f>'INFO Luz del Sur'!D1085</f>
        <v>Santa Cruz de Flores</v>
      </c>
      <c r="I1137" s="120" t="str">
        <f>'INFO Luz del Sur'!C1085</f>
        <v>Lima</v>
      </c>
      <c r="J1137" s="120" t="str">
        <f>'INFO Luz del Sur'!B1085</f>
        <v>Lima</v>
      </c>
      <c r="K1137" s="120">
        <f>'INFO Luz del Sur'!E1085</f>
        <v>0</v>
      </c>
      <c r="L1137" s="132" t="str">
        <f>'INFO Luz del Sur'!M1085</f>
        <v>PPC24</v>
      </c>
      <c r="M1137" s="120" t="str">
        <f>INDEX(RESUMEN!$D$17:$D$5475, MATCH(L1137,RESUMEN!$C$17:$C$5475,0))</f>
        <v>POSTE DE CONCRETO ARMADO DE 15/400/150/375</v>
      </c>
      <c r="N1137" s="95">
        <f>INDEX(RESUMEN!$G$17:$G$5475, MATCH(L1137,RESUMEN!$C$17:$C$5475,0))</f>
        <v>476.76</v>
      </c>
      <c r="O1137" s="133">
        <f t="shared" si="205"/>
        <v>0.84299999999999997</v>
      </c>
      <c r="P1137" s="134">
        <f t="shared" si="207"/>
        <v>878.66867999999999</v>
      </c>
      <c r="Q1137" s="87">
        <v>0</v>
      </c>
      <c r="R1137" s="133">
        <f t="shared" si="208"/>
        <v>0.13400000000000001</v>
      </c>
      <c r="S1137" s="88">
        <f t="shared" si="209"/>
        <v>9.8118002600000001</v>
      </c>
      <c r="T1137" s="132">
        <f t="shared" si="210"/>
        <v>0.183</v>
      </c>
      <c r="U1137" s="135">
        <f t="shared" si="211"/>
        <v>1.7955594475800001</v>
      </c>
      <c r="V1137" s="88">
        <f t="shared" si="212"/>
        <v>0.60419904645994038</v>
      </c>
      <c r="W1137" s="182">
        <f t="shared" si="213"/>
        <v>0.6</v>
      </c>
      <c r="X1137" s="133">
        <f>'INFO Luz del Sur'!N1085</f>
        <v>1</v>
      </c>
      <c r="Y1137" s="135">
        <f t="shared" si="206"/>
        <v>0.6</v>
      </c>
    </row>
    <row r="1138" spans="1:25" x14ac:dyDescent="0.25">
      <c r="A1138" s="97">
        <f>'INFO Luz del Sur'!A1086</f>
        <v>1080</v>
      </c>
      <c r="B1138" s="98" t="s">
        <v>8151</v>
      </c>
      <c r="C1138" s="131" t="str">
        <f>'INFO Luz del Sur'!K1086</f>
        <v>Poste</v>
      </c>
      <c r="D1138" s="120" t="str">
        <f>'INFO Luz del Sur'!L1086</f>
        <v>Concreto</v>
      </c>
      <c r="E1138" s="131">
        <f>'INFO Luz del Sur'!J1086</f>
        <v>12</v>
      </c>
      <c r="F1138" s="131" t="str">
        <f>'INFO Luz del Sur'!H1086</f>
        <v>22.9 KV</v>
      </c>
      <c r="G1138" s="148" t="str">
        <f t="shared" si="204"/>
        <v>MT/AT</v>
      </c>
      <c r="H1138" s="120" t="str">
        <f>'INFO Luz del Sur'!D1086</f>
        <v>Santa Cruz de Flores</v>
      </c>
      <c r="I1138" s="120" t="str">
        <f>'INFO Luz del Sur'!C1086</f>
        <v>Lima</v>
      </c>
      <c r="J1138" s="120" t="str">
        <f>'INFO Luz del Sur'!B1086</f>
        <v>Lima</v>
      </c>
      <c r="K1138" s="120">
        <f>'INFO Luz del Sur'!E1086</f>
        <v>0</v>
      </c>
      <c r="L1138" s="132" t="str">
        <f>'INFO Luz del Sur'!M1086</f>
        <v>PPC15</v>
      </c>
      <c r="M1138" s="120" t="str">
        <f>INDEX(RESUMEN!$D$17:$D$5475, MATCH(L1138,RESUMEN!$C$17:$C$5475,0))</f>
        <v>POSTE DE CONCRETO ARMADO DE 12/200/120/300</v>
      </c>
      <c r="N1138" s="95">
        <f>INDEX(RESUMEN!$G$17:$G$5475, MATCH(L1138,RESUMEN!$C$17:$C$5475,0))</f>
        <v>230.4</v>
      </c>
      <c r="O1138" s="133">
        <f t="shared" si="205"/>
        <v>0.84299999999999997</v>
      </c>
      <c r="P1138" s="134">
        <f t="shared" si="207"/>
        <v>424.62720000000002</v>
      </c>
      <c r="Q1138" s="87">
        <v>0</v>
      </c>
      <c r="R1138" s="133">
        <f t="shared" si="208"/>
        <v>0.13400000000000001</v>
      </c>
      <c r="S1138" s="88">
        <f t="shared" si="209"/>
        <v>4.7416704000000003</v>
      </c>
      <c r="T1138" s="132">
        <f t="shared" si="210"/>
        <v>0.183</v>
      </c>
      <c r="U1138" s="135">
        <f t="shared" si="211"/>
        <v>0.86772568319999999</v>
      </c>
      <c r="V1138" s="88">
        <f t="shared" si="212"/>
        <v>0.29198645084396813</v>
      </c>
      <c r="W1138" s="182">
        <f t="shared" si="213"/>
        <v>0.3</v>
      </c>
      <c r="X1138" s="133">
        <f>'INFO Luz del Sur'!N1086</f>
        <v>1</v>
      </c>
      <c r="Y1138" s="135">
        <f t="shared" si="206"/>
        <v>0.3</v>
      </c>
    </row>
    <row r="1139" spans="1:25" x14ac:dyDescent="0.25">
      <c r="A1139" s="97">
        <f>'INFO Luz del Sur'!A1087</f>
        <v>1081</v>
      </c>
      <c r="B1139" s="98" t="s">
        <v>8151</v>
      </c>
      <c r="C1139" s="131" t="str">
        <f>'INFO Luz del Sur'!K1087</f>
        <v>Poste</v>
      </c>
      <c r="D1139" s="120" t="str">
        <f>'INFO Luz del Sur'!L1087</f>
        <v>Concreto</v>
      </c>
      <c r="E1139" s="131">
        <f>'INFO Luz del Sur'!J1087</f>
        <v>12</v>
      </c>
      <c r="F1139" s="131" t="str">
        <f>'INFO Luz del Sur'!H1087</f>
        <v>22.9 KV</v>
      </c>
      <c r="G1139" s="148" t="str">
        <f t="shared" si="204"/>
        <v>MT/AT</v>
      </c>
      <c r="H1139" s="120" t="str">
        <f>'INFO Luz del Sur'!D1087</f>
        <v>Santa Cruz de Flores</v>
      </c>
      <c r="I1139" s="120" t="str">
        <f>'INFO Luz del Sur'!C1087</f>
        <v>Lima</v>
      </c>
      <c r="J1139" s="120" t="str">
        <f>'INFO Luz del Sur'!B1087</f>
        <v>Lima</v>
      </c>
      <c r="K1139" s="120">
        <f>'INFO Luz del Sur'!E1087</f>
        <v>0</v>
      </c>
      <c r="L1139" s="132" t="str">
        <f>'INFO Luz del Sur'!M1087</f>
        <v>PPC15</v>
      </c>
      <c r="M1139" s="120" t="str">
        <f>INDEX(RESUMEN!$D$17:$D$5475, MATCH(L1139,RESUMEN!$C$17:$C$5475,0))</f>
        <v>POSTE DE CONCRETO ARMADO DE 12/200/120/300</v>
      </c>
      <c r="N1139" s="95">
        <f>INDEX(RESUMEN!$G$17:$G$5475, MATCH(L1139,RESUMEN!$C$17:$C$5475,0))</f>
        <v>230.4</v>
      </c>
      <c r="O1139" s="133">
        <f t="shared" si="205"/>
        <v>0.84299999999999997</v>
      </c>
      <c r="P1139" s="134">
        <f t="shared" si="207"/>
        <v>424.62720000000002</v>
      </c>
      <c r="Q1139" s="87">
        <v>0</v>
      </c>
      <c r="R1139" s="133">
        <f t="shared" si="208"/>
        <v>0.13400000000000001</v>
      </c>
      <c r="S1139" s="88">
        <f t="shared" si="209"/>
        <v>4.7416704000000003</v>
      </c>
      <c r="T1139" s="132">
        <f t="shared" si="210"/>
        <v>0.183</v>
      </c>
      <c r="U1139" s="135">
        <f t="shared" si="211"/>
        <v>0.86772568319999999</v>
      </c>
      <c r="V1139" s="88">
        <f t="shared" si="212"/>
        <v>0.29198645084396813</v>
      </c>
      <c r="W1139" s="182">
        <f t="shared" si="213"/>
        <v>0.3</v>
      </c>
      <c r="X1139" s="133">
        <f>'INFO Luz del Sur'!N1087</f>
        <v>1</v>
      </c>
      <c r="Y1139" s="135">
        <f t="shared" si="206"/>
        <v>0.3</v>
      </c>
    </row>
    <row r="1140" spans="1:25" x14ac:dyDescent="0.25">
      <c r="A1140" s="97">
        <f>'INFO Luz del Sur'!A1088</f>
        <v>1082</v>
      </c>
      <c r="B1140" s="98" t="s">
        <v>8151</v>
      </c>
      <c r="C1140" s="131" t="str">
        <f>'INFO Luz del Sur'!K1088</f>
        <v>Poste</v>
      </c>
      <c r="D1140" s="120" t="str">
        <f>'INFO Luz del Sur'!L1088</f>
        <v>Concreto</v>
      </c>
      <c r="E1140" s="131">
        <f>'INFO Luz del Sur'!J1088</f>
        <v>12</v>
      </c>
      <c r="F1140" s="131" t="str">
        <f>'INFO Luz del Sur'!H1088</f>
        <v>22.9 KV</v>
      </c>
      <c r="G1140" s="148" t="str">
        <f t="shared" si="204"/>
        <v>MT/AT</v>
      </c>
      <c r="H1140" s="120" t="str">
        <f>'INFO Luz del Sur'!D1088</f>
        <v>Santa Cruz de Flores</v>
      </c>
      <c r="I1140" s="120" t="str">
        <f>'INFO Luz del Sur'!C1088</f>
        <v>Lima</v>
      </c>
      <c r="J1140" s="120" t="str">
        <f>'INFO Luz del Sur'!B1088</f>
        <v>Lima</v>
      </c>
      <c r="K1140" s="120">
        <f>'INFO Luz del Sur'!E1088</f>
        <v>0</v>
      </c>
      <c r="L1140" s="132" t="str">
        <f>'INFO Luz del Sur'!M1088</f>
        <v>PPC15</v>
      </c>
      <c r="M1140" s="120" t="str">
        <f>INDEX(RESUMEN!$D$17:$D$5475, MATCH(L1140,RESUMEN!$C$17:$C$5475,0))</f>
        <v>POSTE DE CONCRETO ARMADO DE 12/200/120/300</v>
      </c>
      <c r="N1140" s="95">
        <f>INDEX(RESUMEN!$G$17:$G$5475, MATCH(L1140,RESUMEN!$C$17:$C$5475,0))</f>
        <v>230.4</v>
      </c>
      <c r="O1140" s="133">
        <f t="shared" si="205"/>
        <v>0.84299999999999997</v>
      </c>
      <c r="P1140" s="134">
        <f t="shared" si="207"/>
        <v>424.62720000000002</v>
      </c>
      <c r="Q1140" s="87">
        <v>0</v>
      </c>
      <c r="R1140" s="133">
        <f t="shared" si="208"/>
        <v>0.13400000000000001</v>
      </c>
      <c r="S1140" s="88">
        <f t="shared" si="209"/>
        <v>4.7416704000000003</v>
      </c>
      <c r="T1140" s="132">
        <f t="shared" si="210"/>
        <v>0.183</v>
      </c>
      <c r="U1140" s="135">
        <f t="shared" si="211"/>
        <v>0.86772568319999999</v>
      </c>
      <c r="V1140" s="88">
        <f t="shared" si="212"/>
        <v>0.29198645084396813</v>
      </c>
      <c r="W1140" s="182">
        <f t="shared" si="213"/>
        <v>0.3</v>
      </c>
      <c r="X1140" s="133">
        <f>'INFO Luz del Sur'!N1088</f>
        <v>1</v>
      </c>
      <c r="Y1140" s="135">
        <f t="shared" si="206"/>
        <v>0.3</v>
      </c>
    </row>
    <row r="1141" spans="1:25" x14ac:dyDescent="0.25">
      <c r="A1141" s="97">
        <f>'INFO Luz del Sur'!A1089</f>
        <v>1083</v>
      </c>
      <c r="B1141" s="98" t="s">
        <v>8151</v>
      </c>
      <c r="C1141" s="131" t="str">
        <f>'INFO Luz del Sur'!K1089</f>
        <v>Poste</v>
      </c>
      <c r="D1141" s="120" t="str">
        <f>'INFO Luz del Sur'!L1089</f>
        <v>Concreto</v>
      </c>
      <c r="E1141" s="131">
        <f>'INFO Luz del Sur'!J1089</f>
        <v>12</v>
      </c>
      <c r="F1141" s="131" t="str">
        <f>'INFO Luz del Sur'!H1089</f>
        <v>22.9 KV</v>
      </c>
      <c r="G1141" s="148" t="str">
        <f t="shared" si="204"/>
        <v>MT/AT</v>
      </c>
      <c r="H1141" s="120" t="str">
        <f>'INFO Luz del Sur'!D1089</f>
        <v>Santa Cruz de Flores</v>
      </c>
      <c r="I1141" s="120" t="str">
        <f>'INFO Luz del Sur'!C1089</f>
        <v>Lima</v>
      </c>
      <c r="J1141" s="120" t="str">
        <f>'INFO Luz del Sur'!B1089</f>
        <v>Lima</v>
      </c>
      <c r="K1141" s="120">
        <f>'INFO Luz del Sur'!E1089</f>
        <v>0</v>
      </c>
      <c r="L1141" s="132" t="str">
        <f>'INFO Luz del Sur'!M1089</f>
        <v>PPC15</v>
      </c>
      <c r="M1141" s="120" t="str">
        <f>INDEX(RESUMEN!$D$17:$D$5475, MATCH(L1141,RESUMEN!$C$17:$C$5475,0))</f>
        <v>POSTE DE CONCRETO ARMADO DE 12/200/120/300</v>
      </c>
      <c r="N1141" s="95">
        <f>INDEX(RESUMEN!$G$17:$G$5475, MATCH(L1141,RESUMEN!$C$17:$C$5475,0))</f>
        <v>230.4</v>
      </c>
      <c r="O1141" s="133">
        <f t="shared" si="205"/>
        <v>0.84299999999999997</v>
      </c>
      <c r="P1141" s="134">
        <f t="shared" si="207"/>
        <v>424.62720000000002</v>
      </c>
      <c r="Q1141" s="87">
        <v>0</v>
      </c>
      <c r="R1141" s="133">
        <f t="shared" si="208"/>
        <v>0.13400000000000001</v>
      </c>
      <c r="S1141" s="88">
        <f t="shared" si="209"/>
        <v>4.7416704000000003</v>
      </c>
      <c r="T1141" s="132">
        <f t="shared" si="210"/>
        <v>0.183</v>
      </c>
      <c r="U1141" s="135">
        <f t="shared" si="211"/>
        <v>0.86772568319999999</v>
      </c>
      <c r="V1141" s="88">
        <f t="shared" si="212"/>
        <v>0.29198645084396813</v>
      </c>
      <c r="W1141" s="182">
        <f t="shared" si="213"/>
        <v>0.3</v>
      </c>
      <c r="X1141" s="133">
        <f>'INFO Luz del Sur'!N1089</f>
        <v>1</v>
      </c>
      <c r="Y1141" s="135">
        <f t="shared" si="206"/>
        <v>0.3</v>
      </c>
    </row>
    <row r="1142" spans="1:25" x14ac:dyDescent="0.25">
      <c r="A1142" s="97">
        <f>'INFO Luz del Sur'!A1090</f>
        <v>1084</v>
      </c>
      <c r="B1142" s="98" t="s">
        <v>8151</v>
      </c>
      <c r="C1142" s="131" t="str">
        <f>'INFO Luz del Sur'!K1090</f>
        <v>Poste</v>
      </c>
      <c r="D1142" s="120" t="str">
        <f>'INFO Luz del Sur'!L1090</f>
        <v>Concreto</v>
      </c>
      <c r="E1142" s="131">
        <f>'INFO Luz del Sur'!J1090</f>
        <v>12</v>
      </c>
      <c r="F1142" s="131" t="str">
        <f>'INFO Luz del Sur'!H1090</f>
        <v>22.9 KV</v>
      </c>
      <c r="G1142" s="148" t="str">
        <f t="shared" si="204"/>
        <v>MT/AT</v>
      </c>
      <c r="H1142" s="120" t="str">
        <f>'INFO Luz del Sur'!D1090</f>
        <v>Santa Cruz de Flores</v>
      </c>
      <c r="I1142" s="120" t="str">
        <f>'INFO Luz del Sur'!C1090</f>
        <v>Lima</v>
      </c>
      <c r="J1142" s="120" t="str">
        <f>'INFO Luz del Sur'!B1090</f>
        <v>Lima</v>
      </c>
      <c r="K1142" s="120">
        <f>'INFO Luz del Sur'!E1090</f>
        <v>0</v>
      </c>
      <c r="L1142" s="132" t="str">
        <f>'INFO Luz del Sur'!M1090</f>
        <v>PPC15</v>
      </c>
      <c r="M1142" s="120" t="str">
        <f>INDEX(RESUMEN!$D$17:$D$5475, MATCH(L1142,RESUMEN!$C$17:$C$5475,0))</f>
        <v>POSTE DE CONCRETO ARMADO DE 12/200/120/300</v>
      </c>
      <c r="N1142" s="95">
        <f>INDEX(RESUMEN!$G$17:$G$5475, MATCH(L1142,RESUMEN!$C$17:$C$5475,0))</f>
        <v>230.4</v>
      </c>
      <c r="O1142" s="133">
        <f t="shared" si="205"/>
        <v>0.84299999999999997</v>
      </c>
      <c r="P1142" s="134">
        <f t="shared" si="207"/>
        <v>424.62720000000002</v>
      </c>
      <c r="Q1142" s="87">
        <v>0</v>
      </c>
      <c r="R1142" s="133">
        <f t="shared" si="208"/>
        <v>0.13400000000000001</v>
      </c>
      <c r="S1142" s="88">
        <f t="shared" si="209"/>
        <v>4.7416704000000003</v>
      </c>
      <c r="T1142" s="132">
        <f t="shared" si="210"/>
        <v>0.183</v>
      </c>
      <c r="U1142" s="135">
        <f t="shared" si="211"/>
        <v>0.86772568319999999</v>
      </c>
      <c r="V1142" s="88">
        <f t="shared" si="212"/>
        <v>0.29198645084396813</v>
      </c>
      <c r="W1142" s="182">
        <f t="shared" si="213"/>
        <v>0.3</v>
      </c>
      <c r="X1142" s="133">
        <f>'INFO Luz del Sur'!N1090</f>
        <v>1</v>
      </c>
      <c r="Y1142" s="135">
        <f t="shared" si="206"/>
        <v>0.3</v>
      </c>
    </row>
    <row r="1143" spans="1:25" x14ac:dyDescent="0.25">
      <c r="A1143" s="97">
        <f>'INFO Luz del Sur'!A1091</f>
        <v>1085</v>
      </c>
      <c r="B1143" s="98" t="s">
        <v>8151</v>
      </c>
      <c r="C1143" s="131" t="str">
        <f>'INFO Luz del Sur'!K1091</f>
        <v>Poste</v>
      </c>
      <c r="D1143" s="120" t="str">
        <f>'INFO Luz del Sur'!L1091</f>
        <v>Concreto</v>
      </c>
      <c r="E1143" s="131">
        <f>'INFO Luz del Sur'!J1091</f>
        <v>12</v>
      </c>
      <c r="F1143" s="131" t="str">
        <f>'INFO Luz del Sur'!H1091</f>
        <v>22.9 KV</v>
      </c>
      <c r="G1143" s="148" t="str">
        <f t="shared" si="204"/>
        <v>MT/AT</v>
      </c>
      <c r="H1143" s="120" t="str">
        <f>'INFO Luz del Sur'!D1091</f>
        <v>Santa Cruz de Flores</v>
      </c>
      <c r="I1143" s="120" t="str">
        <f>'INFO Luz del Sur'!C1091</f>
        <v>Lima</v>
      </c>
      <c r="J1143" s="120" t="str">
        <f>'INFO Luz del Sur'!B1091</f>
        <v>Lima</v>
      </c>
      <c r="K1143" s="120">
        <f>'INFO Luz del Sur'!E1091</f>
        <v>0</v>
      </c>
      <c r="L1143" s="132" t="str">
        <f>'INFO Luz del Sur'!M1091</f>
        <v>PPC15</v>
      </c>
      <c r="M1143" s="120" t="str">
        <f>INDEX(RESUMEN!$D$17:$D$5475, MATCH(L1143,RESUMEN!$C$17:$C$5475,0))</f>
        <v>POSTE DE CONCRETO ARMADO DE 12/200/120/300</v>
      </c>
      <c r="N1143" s="95">
        <f>INDEX(RESUMEN!$G$17:$G$5475, MATCH(L1143,RESUMEN!$C$17:$C$5475,0))</f>
        <v>230.4</v>
      </c>
      <c r="O1143" s="133">
        <f t="shared" si="205"/>
        <v>0.84299999999999997</v>
      </c>
      <c r="P1143" s="134">
        <f t="shared" si="207"/>
        <v>424.62720000000002</v>
      </c>
      <c r="Q1143" s="87">
        <v>0</v>
      </c>
      <c r="R1143" s="133">
        <f t="shared" si="208"/>
        <v>0.13400000000000001</v>
      </c>
      <c r="S1143" s="88">
        <f t="shared" si="209"/>
        <v>4.7416704000000003</v>
      </c>
      <c r="T1143" s="132">
        <f t="shared" si="210"/>
        <v>0.183</v>
      </c>
      <c r="U1143" s="135">
        <f t="shared" si="211"/>
        <v>0.86772568319999999</v>
      </c>
      <c r="V1143" s="88">
        <f t="shared" si="212"/>
        <v>0.29198645084396813</v>
      </c>
      <c r="W1143" s="182">
        <f t="shared" si="213"/>
        <v>0.3</v>
      </c>
      <c r="X1143" s="133">
        <f>'INFO Luz del Sur'!N1091</f>
        <v>1</v>
      </c>
      <c r="Y1143" s="135">
        <f t="shared" si="206"/>
        <v>0.3</v>
      </c>
    </row>
    <row r="1144" spans="1:25" x14ac:dyDescent="0.25">
      <c r="A1144" s="97">
        <f>'INFO Luz del Sur'!A1092</f>
        <v>1086</v>
      </c>
      <c r="B1144" s="98" t="s">
        <v>8151</v>
      </c>
      <c r="C1144" s="131" t="str">
        <f>'INFO Luz del Sur'!K1092</f>
        <v>Poste</v>
      </c>
      <c r="D1144" s="120" t="str">
        <f>'INFO Luz del Sur'!L1092</f>
        <v>Concreto</v>
      </c>
      <c r="E1144" s="131">
        <f>'INFO Luz del Sur'!J1092</f>
        <v>12</v>
      </c>
      <c r="F1144" s="131" t="str">
        <f>'INFO Luz del Sur'!H1092</f>
        <v>22.9 KV</v>
      </c>
      <c r="G1144" s="148" t="str">
        <f t="shared" si="204"/>
        <v>MT/AT</v>
      </c>
      <c r="H1144" s="120" t="str">
        <f>'INFO Luz del Sur'!D1092</f>
        <v>Santa Cruz de Flores</v>
      </c>
      <c r="I1144" s="120" t="str">
        <f>'INFO Luz del Sur'!C1092</f>
        <v>Lima</v>
      </c>
      <c r="J1144" s="120" t="str">
        <f>'INFO Luz del Sur'!B1092</f>
        <v>Lima</v>
      </c>
      <c r="K1144" s="120">
        <f>'INFO Luz del Sur'!E1092</f>
        <v>0</v>
      </c>
      <c r="L1144" s="132" t="str">
        <f>'INFO Luz del Sur'!M1092</f>
        <v>PPC15</v>
      </c>
      <c r="M1144" s="120" t="str">
        <f>INDEX(RESUMEN!$D$17:$D$5475, MATCH(L1144,RESUMEN!$C$17:$C$5475,0))</f>
        <v>POSTE DE CONCRETO ARMADO DE 12/200/120/300</v>
      </c>
      <c r="N1144" s="95">
        <f>INDEX(RESUMEN!$G$17:$G$5475, MATCH(L1144,RESUMEN!$C$17:$C$5475,0))</f>
        <v>230.4</v>
      </c>
      <c r="O1144" s="133">
        <f t="shared" si="205"/>
        <v>0.84299999999999997</v>
      </c>
      <c r="P1144" s="134">
        <f t="shared" si="207"/>
        <v>424.62720000000002</v>
      </c>
      <c r="Q1144" s="87">
        <v>0</v>
      </c>
      <c r="R1144" s="133">
        <f t="shared" si="208"/>
        <v>0.13400000000000001</v>
      </c>
      <c r="S1144" s="88">
        <f t="shared" si="209"/>
        <v>4.7416704000000003</v>
      </c>
      <c r="T1144" s="132">
        <f t="shared" si="210"/>
        <v>0.183</v>
      </c>
      <c r="U1144" s="135">
        <f t="shared" si="211"/>
        <v>0.86772568319999999</v>
      </c>
      <c r="V1144" s="88">
        <f t="shared" si="212"/>
        <v>0.29198645084396813</v>
      </c>
      <c r="W1144" s="182">
        <f t="shared" si="213"/>
        <v>0.3</v>
      </c>
      <c r="X1144" s="133">
        <f>'INFO Luz del Sur'!N1092</f>
        <v>1</v>
      </c>
      <c r="Y1144" s="135">
        <f t="shared" si="206"/>
        <v>0.3</v>
      </c>
    </row>
    <row r="1145" spans="1:25" x14ac:dyDescent="0.25">
      <c r="A1145" s="97">
        <f>'INFO Luz del Sur'!A1093</f>
        <v>1087</v>
      </c>
      <c r="B1145" s="98" t="s">
        <v>8151</v>
      </c>
      <c r="C1145" s="131" t="str">
        <f>'INFO Luz del Sur'!K1093</f>
        <v>Poste</v>
      </c>
      <c r="D1145" s="120" t="str">
        <f>'INFO Luz del Sur'!L1093</f>
        <v>Concreto</v>
      </c>
      <c r="E1145" s="131">
        <f>'INFO Luz del Sur'!J1093</f>
        <v>12</v>
      </c>
      <c r="F1145" s="131" t="str">
        <f>'INFO Luz del Sur'!H1093</f>
        <v>22.9 KV</v>
      </c>
      <c r="G1145" s="148" t="str">
        <f t="shared" si="204"/>
        <v>MT/AT</v>
      </c>
      <c r="H1145" s="120" t="str">
        <f>'INFO Luz del Sur'!D1093</f>
        <v>Santa Cruz de Flores</v>
      </c>
      <c r="I1145" s="120" t="str">
        <f>'INFO Luz del Sur'!C1093</f>
        <v>Lima</v>
      </c>
      <c r="J1145" s="120" t="str">
        <f>'INFO Luz del Sur'!B1093</f>
        <v>Lima</v>
      </c>
      <c r="K1145" s="120">
        <f>'INFO Luz del Sur'!E1093</f>
        <v>0</v>
      </c>
      <c r="L1145" s="132" t="str">
        <f>'INFO Luz del Sur'!M1093</f>
        <v>PPC15</v>
      </c>
      <c r="M1145" s="120" t="str">
        <f>INDEX(RESUMEN!$D$17:$D$5475, MATCH(L1145,RESUMEN!$C$17:$C$5475,0))</f>
        <v>POSTE DE CONCRETO ARMADO DE 12/200/120/300</v>
      </c>
      <c r="N1145" s="95">
        <f>INDEX(RESUMEN!$G$17:$G$5475, MATCH(L1145,RESUMEN!$C$17:$C$5475,0))</f>
        <v>230.4</v>
      </c>
      <c r="O1145" s="133">
        <f t="shared" si="205"/>
        <v>0.84299999999999997</v>
      </c>
      <c r="P1145" s="134">
        <f t="shared" si="207"/>
        <v>424.62720000000002</v>
      </c>
      <c r="Q1145" s="87">
        <v>0</v>
      </c>
      <c r="R1145" s="133">
        <f t="shared" si="208"/>
        <v>0.13400000000000001</v>
      </c>
      <c r="S1145" s="88">
        <f t="shared" si="209"/>
        <v>4.7416704000000003</v>
      </c>
      <c r="T1145" s="132">
        <f t="shared" si="210"/>
        <v>0.183</v>
      </c>
      <c r="U1145" s="135">
        <f t="shared" si="211"/>
        <v>0.86772568319999999</v>
      </c>
      <c r="V1145" s="88">
        <f t="shared" si="212"/>
        <v>0.29198645084396813</v>
      </c>
      <c r="W1145" s="182">
        <f t="shared" si="213"/>
        <v>0.3</v>
      </c>
      <c r="X1145" s="133">
        <f>'INFO Luz del Sur'!N1093</f>
        <v>1</v>
      </c>
      <c r="Y1145" s="135">
        <f t="shared" si="206"/>
        <v>0.3</v>
      </c>
    </row>
    <row r="1146" spans="1:25" x14ac:dyDescent="0.25">
      <c r="A1146" s="97">
        <f>'INFO Luz del Sur'!A1094</f>
        <v>1088</v>
      </c>
      <c r="B1146" s="98" t="s">
        <v>8151</v>
      </c>
      <c r="C1146" s="131" t="str">
        <f>'INFO Luz del Sur'!K1094</f>
        <v>Poste</v>
      </c>
      <c r="D1146" s="120" t="str">
        <f>'INFO Luz del Sur'!L1094</f>
        <v>Concreto</v>
      </c>
      <c r="E1146" s="131">
        <f>'INFO Luz del Sur'!J1094</f>
        <v>12</v>
      </c>
      <c r="F1146" s="131" t="str">
        <f>'INFO Luz del Sur'!H1094</f>
        <v>22.9 KV</v>
      </c>
      <c r="G1146" s="148" t="str">
        <f t="shared" si="204"/>
        <v>MT/AT</v>
      </c>
      <c r="H1146" s="120" t="str">
        <f>'INFO Luz del Sur'!D1094</f>
        <v>Santa Cruz de Flores</v>
      </c>
      <c r="I1146" s="120" t="str">
        <f>'INFO Luz del Sur'!C1094</f>
        <v>Lima</v>
      </c>
      <c r="J1146" s="120" t="str">
        <f>'INFO Luz del Sur'!B1094</f>
        <v>Lima</v>
      </c>
      <c r="K1146" s="120">
        <f>'INFO Luz del Sur'!E1094</f>
        <v>0</v>
      </c>
      <c r="L1146" s="132" t="str">
        <f>'INFO Luz del Sur'!M1094</f>
        <v>PPC15</v>
      </c>
      <c r="M1146" s="120" t="str">
        <f>INDEX(RESUMEN!$D$17:$D$5475, MATCH(L1146,RESUMEN!$C$17:$C$5475,0))</f>
        <v>POSTE DE CONCRETO ARMADO DE 12/200/120/300</v>
      </c>
      <c r="N1146" s="95">
        <f>INDEX(RESUMEN!$G$17:$G$5475, MATCH(L1146,RESUMEN!$C$17:$C$5475,0))</f>
        <v>230.4</v>
      </c>
      <c r="O1146" s="133">
        <f t="shared" si="205"/>
        <v>0.84299999999999997</v>
      </c>
      <c r="P1146" s="134">
        <f t="shared" si="207"/>
        <v>424.62720000000002</v>
      </c>
      <c r="Q1146" s="87">
        <v>0</v>
      </c>
      <c r="R1146" s="133">
        <f t="shared" si="208"/>
        <v>0.13400000000000001</v>
      </c>
      <c r="S1146" s="88">
        <f t="shared" si="209"/>
        <v>4.7416704000000003</v>
      </c>
      <c r="T1146" s="132">
        <f t="shared" si="210"/>
        <v>0.183</v>
      </c>
      <c r="U1146" s="135">
        <f t="shared" si="211"/>
        <v>0.86772568319999999</v>
      </c>
      <c r="V1146" s="88">
        <f t="shared" si="212"/>
        <v>0.29198645084396813</v>
      </c>
      <c r="W1146" s="182">
        <f t="shared" si="213"/>
        <v>0.3</v>
      </c>
      <c r="X1146" s="133">
        <f>'INFO Luz del Sur'!N1094</f>
        <v>1</v>
      </c>
      <c r="Y1146" s="135">
        <f t="shared" si="206"/>
        <v>0.3</v>
      </c>
    </row>
    <row r="1147" spans="1:25" x14ac:dyDescent="0.25">
      <c r="A1147" s="97">
        <f>'INFO Luz del Sur'!A1095</f>
        <v>1089</v>
      </c>
      <c r="B1147" s="98" t="s">
        <v>8151</v>
      </c>
      <c r="C1147" s="131" t="str">
        <f>'INFO Luz del Sur'!K1095</f>
        <v>Poste</v>
      </c>
      <c r="D1147" s="120" t="str">
        <f>'INFO Luz del Sur'!L1095</f>
        <v>Concreto</v>
      </c>
      <c r="E1147" s="131">
        <f>'INFO Luz del Sur'!J1095</f>
        <v>12</v>
      </c>
      <c r="F1147" s="131" t="str">
        <f>'INFO Luz del Sur'!H1095</f>
        <v>22.9 KV</v>
      </c>
      <c r="G1147" s="148" t="str">
        <f t="shared" si="204"/>
        <v>MT/AT</v>
      </c>
      <c r="H1147" s="120" t="str">
        <f>'INFO Luz del Sur'!D1095</f>
        <v>Santa Cruz de Flores</v>
      </c>
      <c r="I1147" s="120" t="str">
        <f>'INFO Luz del Sur'!C1095</f>
        <v>Lima</v>
      </c>
      <c r="J1147" s="120" t="str">
        <f>'INFO Luz del Sur'!B1095</f>
        <v>Lima</v>
      </c>
      <c r="K1147" s="120">
        <f>'INFO Luz del Sur'!E1095</f>
        <v>0</v>
      </c>
      <c r="L1147" s="132" t="str">
        <f>'INFO Luz del Sur'!M1095</f>
        <v>PPC15</v>
      </c>
      <c r="M1147" s="120" t="str">
        <f>INDEX(RESUMEN!$D$17:$D$5475, MATCH(L1147,RESUMEN!$C$17:$C$5475,0))</f>
        <v>POSTE DE CONCRETO ARMADO DE 12/200/120/300</v>
      </c>
      <c r="N1147" s="95">
        <f>INDEX(RESUMEN!$G$17:$G$5475, MATCH(L1147,RESUMEN!$C$17:$C$5475,0))</f>
        <v>230.4</v>
      </c>
      <c r="O1147" s="133">
        <f t="shared" si="205"/>
        <v>0.84299999999999997</v>
      </c>
      <c r="P1147" s="134">
        <f t="shared" si="207"/>
        <v>424.62720000000002</v>
      </c>
      <c r="Q1147" s="87">
        <v>0</v>
      </c>
      <c r="R1147" s="133">
        <f t="shared" si="208"/>
        <v>0.13400000000000001</v>
      </c>
      <c r="S1147" s="88">
        <f t="shared" si="209"/>
        <v>4.7416704000000003</v>
      </c>
      <c r="T1147" s="132">
        <f t="shared" si="210"/>
        <v>0.183</v>
      </c>
      <c r="U1147" s="135">
        <f t="shared" si="211"/>
        <v>0.86772568319999999</v>
      </c>
      <c r="V1147" s="88">
        <f t="shared" si="212"/>
        <v>0.29198645084396813</v>
      </c>
      <c r="W1147" s="182">
        <f t="shared" si="213"/>
        <v>0.3</v>
      </c>
      <c r="X1147" s="133">
        <f>'INFO Luz del Sur'!N1095</f>
        <v>1</v>
      </c>
      <c r="Y1147" s="135">
        <f t="shared" si="206"/>
        <v>0.3</v>
      </c>
    </row>
    <row r="1148" spans="1:25" x14ac:dyDescent="0.25">
      <c r="A1148" s="97">
        <f>'INFO Luz del Sur'!A1096</f>
        <v>1090</v>
      </c>
      <c r="B1148" s="98" t="s">
        <v>8151</v>
      </c>
      <c r="C1148" s="131" t="str">
        <f>'INFO Luz del Sur'!K1096</f>
        <v>Poste</v>
      </c>
      <c r="D1148" s="120" t="str">
        <f>'INFO Luz del Sur'!L1096</f>
        <v>Concreto</v>
      </c>
      <c r="E1148" s="131">
        <f>'INFO Luz del Sur'!J1096</f>
        <v>12</v>
      </c>
      <c r="F1148" s="131" t="str">
        <f>'INFO Luz del Sur'!H1096</f>
        <v>22.9 KV</v>
      </c>
      <c r="G1148" s="148" t="str">
        <f t="shared" ref="G1148:G1211" si="214">IF(F1148="0.22 KV", "BT", "MT/AT")</f>
        <v>MT/AT</v>
      </c>
      <c r="H1148" s="120" t="str">
        <f>'INFO Luz del Sur'!D1096</f>
        <v>Santa Cruz de Flores</v>
      </c>
      <c r="I1148" s="120" t="str">
        <f>'INFO Luz del Sur'!C1096</f>
        <v>Lima</v>
      </c>
      <c r="J1148" s="120" t="str">
        <f>'INFO Luz del Sur'!B1096</f>
        <v>Lima</v>
      </c>
      <c r="K1148" s="120">
        <f>'INFO Luz del Sur'!E1096</f>
        <v>0</v>
      </c>
      <c r="L1148" s="132" t="str">
        <f>'INFO Luz del Sur'!M1096</f>
        <v>PPC15</v>
      </c>
      <c r="M1148" s="120" t="str">
        <f>INDEX(RESUMEN!$D$17:$D$5475, MATCH(L1148,RESUMEN!$C$17:$C$5475,0))</f>
        <v>POSTE DE CONCRETO ARMADO DE 12/200/120/300</v>
      </c>
      <c r="N1148" s="95">
        <f>INDEX(RESUMEN!$G$17:$G$5475, MATCH(L1148,RESUMEN!$C$17:$C$5475,0))</f>
        <v>230.4</v>
      </c>
      <c r="O1148" s="133">
        <f t="shared" ref="O1148:O1211" si="215">IF(G1148="BT", $O$2, $O$3)</f>
        <v>0.84299999999999997</v>
      </c>
      <c r="P1148" s="134">
        <f t="shared" si="207"/>
        <v>424.62720000000002</v>
      </c>
      <c r="Q1148" s="87">
        <v>0</v>
      </c>
      <c r="R1148" s="133">
        <f t="shared" si="208"/>
        <v>0.13400000000000001</v>
      </c>
      <c r="S1148" s="88">
        <f t="shared" si="209"/>
        <v>4.7416704000000003</v>
      </c>
      <c r="T1148" s="132">
        <f t="shared" si="210"/>
        <v>0.183</v>
      </c>
      <c r="U1148" s="135">
        <f t="shared" si="211"/>
        <v>0.86772568319999999</v>
      </c>
      <c r="V1148" s="88">
        <f t="shared" si="212"/>
        <v>0.29198645084396813</v>
      </c>
      <c r="W1148" s="182">
        <f t="shared" si="213"/>
        <v>0.3</v>
      </c>
      <c r="X1148" s="133">
        <f>'INFO Luz del Sur'!N1096</f>
        <v>1</v>
      </c>
      <c r="Y1148" s="135">
        <f t="shared" ref="Y1148:Y1211" si="216">W1148*X1148</f>
        <v>0.3</v>
      </c>
    </row>
    <row r="1149" spans="1:25" x14ac:dyDescent="0.25">
      <c r="A1149" s="97">
        <f>'INFO Luz del Sur'!A1097</f>
        <v>1091</v>
      </c>
      <c r="B1149" s="98" t="s">
        <v>8151</v>
      </c>
      <c r="C1149" s="131" t="str">
        <f>'INFO Luz del Sur'!K1097</f>
        <v>Poste</v>
      </c>
      <c r="D1149" s="120" t="str">
        <f>'INFO Luz del Sur'!L1097</f>
        <v>Concreto</v>
      </c>
      <c r="E1149" s="131">
        <f>'INFO Luz del Sur'!J1097</f>
        <v>12</v>
      </c>
      <c r="F1149" s="131" t="str">
        <f>'INFO Luz del Sur'!H1097</f>
        <v>22.9 KV</v>
      </c>
      <c r="G1149" s="148" t="str">
        <f t="shared" si="214"/>
        <v>MT/AT</v>
      </c>
      <c r="H1149" s="120" t="str">
        <f>'INFO Luz del Sur'!D1097</f>
        <v>Santa Cruz de Flores</v>
      </c>
      <c r="I1149" s="120" t="str">
        <f>'INFO Luz del Sur'!C1097</f>
        <v>Lima</v>
      </c>
      <c r="J1149" s="120" t="str">
        <f>'INFO Luz del Sur'!B1097</f>
        <v>Lima</v>
      </c>
      <c r="K1149" s="120">
        <f>'INFO Luz del Sur'!E1097</f>
        <v>0</v>
      </c>
      <c r="L1149" s="132" t="str">
        <f>'INFO Luz del Sur'!M1097</f>
        <v>PPC15</v>
      </c>
      <c r="M1149" s="120" t="str">
        <f>INDEX(RESUMEN!$D$17:$D$5475, MATCH(L1149,RESUMEN!$C$17:$C$5475,0))</f>
        <v>POSTE DE CONCRETO ARMADO DE 12/200/120/300</v>
      </c>
      <c r="N1149" s="95">
        <f>INDEX(RESUMEN!$G$17:$G$5475, MATCH(L1149,RESUMEN!$C$17:$C$5475,0))</f>
        <v>230.4</v>
      </c>
      <c r="O1149" s="133">
        <f t="shared" si="215"/>
        <v>0.84299999999999997</v>
      </c>
      <c r="P1149" s="134">
        <f t="shared" si="207"/>
        <v>424.62720000000002</v>
      </c>
      <c r="Q1149" s="87">
        <v>0</v>
      </c>
      <c r="R1149" s="133">
        <f t="shared" si="208"/>
        <v>0.13400000000000001</v>
      </c>
      <c r="S1149" s="88">
        <f t="shared" si="209"/>
        <v>4.7416704000000003</v>
      </c>
      <c r="T1149" s="132">
        <f t="shared" si="210"/>
        <v>0.183</v>
      </c>
      <c r="U1149" s="135">
        <f t="shared" si="211"/>
        <v>0.86772568319999999</v>
      </c>
      <c r="V1149" s="88">
        <f t="shared" si="212"/>
        <v>0.29198645084396813</v>
      </c>
      <c r="W1149" s="182">
        <f t="shared" si="213"/>
        <v>0.3</v>
      </c>
      <c r="X1149" s="133">
        <f>'INFO Luz del Sur'!N1097</f>
        <v>1</v>
      </c>
      <c r="Y1149" s="135">
        <f t="shared" si="216"/>
        <v>0.3</v>
      </c>
    </row>
    <row r="1150" spans="1:25" x14ac:dyDescent="0.25">
      <c r="A1150" s="97">
        <f>'INFO Luz del Sur'!A1098</f>
        <v>1092</v>
      </c>
      <c r="B1150" s="98" t="s">
        <v>8151</v>
      </c>
      <c r="C1150" s="131" t="str">
        <f>'INFO Luz del Sur'!K1098</f>
        <v>Poste</v>
      </c>
      <c r="D1150" s="120" t="str">
        <f>'INFO Luz del Sur'!L1098</f>
        <v>Concreto</v>
      </c>
      <c r="E1150" s="131">
        <f>'INFO Luz del Sur'!J1098</f>
        <v>12</v>
      </c>
      <c r="F1150" s="131" t="str">
        <f>'INFO Luz del Sur'!H1098</f>
        <v>22.9 KV</v>
      </c>
      <c r="G1150" s="148" t="str">
        <f t="shared" si="214"/>
        <v>MT/AT</v>
      </c>
      <c r="H1150" s="120" t="str">
        <f>'INFO Luz del Sur'!D1098</f>
        <v>Santa Cruz de Flores</v>
      </c>
      <c r="I1150" s="120" t="str">
        <f>'INFO Luz del Sur'!C1098</f>
        <v>Lima</v>
      </c>
      <c r="J1150" s="120" t="str">
        <f>'INFO Luz del Sur'!B1098</f>
        <v>Lima</v>
      </c>
      <c r="K1150" s="120">
        <f>'INFO Luz del Sur'!E1098</f>
        <v>0</v>
      </c>
      <c r="L1150" s="132" t="str">
        <f>'INFO Luz del Sur'!M1098</f>
        <v>PPC15</v>
      </c>
      <c r="M1150" s="120" t="str">
        <f>INDEX(RESUMEN!$D$17:$D$5475, MATCH(L1150,RESUMEN!$C$17:$C$5475,0))</f>
        <v>POSTE DE CONCRETO ARMADO DE 12/200/120/300</v>
      </c>
      <c r="N1150" s="95">
        <f>INDEX(RESUMEN!$G$17:$G$5475, MATCH(L1150,RESUMEN!$C$17:$C$5475,0))</f>
        <v>230.4</v>
      </c>
      <c r="O1150" s="133">
        <f t="shared" si="215"/>
        <v>0.84299999999999997</v>
      </c>
      <c r="P1150" s="134">
        <f t="shared" si="207"/>
        <v>424.62720000000002</v>
      </c>
      <c r="Q1150" s="87">
        <v>0</v>
      </c>
      <c r="R1150" s="133">
        <f t="shared" si="208"/>
        <v>0.13400000000000001</v>
      </c>
      <c r="S1150" s="88">
        <f t="shared" si="209"/>
        <v>4.7416704000000003</v>
      </c>
      <c r="T1150" s="132">
        <f t="shared" si="210"/>
        <v>0.183</v>
      </c>
      <c r="U1150" s="135">
        <f t="shared" si="211"/>
        <v>0.86772568319999999</v>
      </c>
      <c r="V1150" s="88">
        <f t="shared" si="212"/>
        <v>0.29198645084396813</v>
      </c>
      <c r="W1150" s="182">
        <f t="shared" si="213"/>
        <v>0.3</v>
      </c>
      <c r="X1150" s="133">
        <f>'INFO Luz del Sur'!N1098</f>
        <v>1</v>
      </c>
      <c r="Y1150" s="135">
        <f t="shared" si="216"/>
        <v>0.3</v>
      </c>
    </row>
    <row r="1151" spans="1:25" x14ac:dyDescent="0.25">
      <c r="A1151" s="97">
        <f>'INFO Luz del Sur'!A1099</f>
        <v>1093</v>
      </c>
      <c r="B1151" s="98" t="s">
        <v>8151</v>
      </c>
      <c r="C1151" s="131" t="str">
        <f>'INFO Luz del Sur'!K1099</f>
        <v>Poste</v>
      </c>
      <c r="D1151" s="120" t="str">
        <f>'INFO Luz del Sur'!L1099</f>
        <v>Concreto</v>
      </c>
      <c r="E1151" s="131">
        <f>'INFO Luz del Sur'!J1099</f>
        <v>12</v>
      </c>
      <c r="F1151" s="131" t="str">
        <f>'INFO Luz del Sur'!H1099</f>
        <v>22.9 KV</v>
      </c>
      <c r="G1151" s="148" t="str">
        <f t="shared" si="214"/>
        <v>MT/AT</v>
      </c>
      <c r="H1151" s="120" t="str">
        <f>'INFO Luz del Sur'!D1099</f>
        <v>Santa Cruz de Flores</v>
      </c>
      <c r="I1151" s="120" t="str">
        <f>'INFO Luz del Sur'!C1099</f>
        <v>Lima</v>
      </c>
      <c r="J1151" s="120" t="str">
        <f>'INFO Luz del Sur'!B1099</f>
        <v>Lima</v>
      </c>
      <c r="K1151" s="120">
        <f>'INFO Luz del Sur'!E1099</f>
        <v>0</v>
      </c>
      <c r="L1151" s="132" t="str">
        <f>'INFO Luz del Sur'!M1099</f>
        <v>PPC15</v>
      </c>
      <c r="M1151" s="120" t="str">
        <f>INDEX(RESUMEN!$D$17:$D$5475, MATCH(L1151,RESUMEN!$C$17:$C$5475,0))</f>
        <v>POSTE DE CONCRETO ARMADO DE 12/200/120/300</v>
      </c>
      <c r="N1151" s="95">
        <f>INDEX(RESUMEN!$G$17:$G$5475, MATCH(L1151,RESUMEN!$C$17:$C$5475,0))</f>
        <v>230.4</v>
      </c>
      <c r="O1151" s="133">
        <f t="shared" si="215"/>
        <v>0.84299999999999997</v>
      </c>
      <c r="P1151" s="134">
        <f t="shared" si="207"/>
        <v>424.62720000000002</v>
      </c>
      <c r="Q1151" s="87">
        <v>0</v>
      </c>
      <c r="R1151" s="133">
        <f t="shared" si="208"/>
        <v>0.13400000000000001</v>
      </c>
      <c r="S1151" s="88">
        <f t="shared" si="209"/>
        <v>4.7416704000000003</v>
      </c>
      <c r="T1151" s="132">
        <f t="shared" si="210"/>
        <v>0.183</v>
      </c>
      <c r="U1151" s="135">
        <f t="shared" si="211"/>
        <v>0.86772568319999999</v>
      </c>
      <c r="V1151" s="88">
        <f t="shared" si="212"/>
        <v>0.29198645084396813</v>
      </c>
      <c r="W1151" s="182">
        <f t="shared" si="213"/>
        <v>0.3</v>
      </c>
      <c r="X1151" s="133">
        <f>'INFO Luz del Sur'!N1099</f>
        <v>1</v>
      </c>
      <c r="Y1151" s="135">
        <f t="shared" si="216"/>
        <v>0.3</v>
      </c>
    </row>
    <row r="1152" spans="1:25" x14ac:dyDescent="0.25">
      <c r="A1152" s="97">
        <f>'INFO Luz del Sur'!A1100</f>
        <v>1094</v>
      </c>
      <c r="B1152" s="98" t="s">
        <v>8151</v>
      </c>
      <c r="C1152" s="131" t="str">
        <f>'INFO Luz del Sur'!K1100</f>
        <v>Poste</v>
      </c>
      <c r="D1152" s="120" t="str">
        <f>'INFO Luz del Sur'!L1100</f>
        <v>Concreto</v>
      </c>
      <c r="E1152" s="131">
        <f>'INFO Luz del Sur'!J1100</f>
        <v>12</v>
      </c>
      <c r="F1152" s="131" t="str">
        <f>'INFO Luz del Sur'!H1100</f>
        <v>22.9 KV</v>
      </c>
      <c r="G1152" s="148" t="str">
        <f t="shared" si="214"/>
        <v>MT/AT</v>
      </c>
      <c r="H1152" s="120" t="str">
        <f>'INFO Luz del Sur'!D1100</f>
        <v>Santa Cruz de Flores</v>
      </c>
      <c r="I1152" s="120" t="str">
        <f>'INFO Luz del Sur'!C1100</f>
        <v>Lima</v>
      </c>
      <c r="J1152" s="120" t="str">
        <f>'INFO Luz del Sur'!B1100</f>
        <v>Lima</v>
      </c>
      <c r="K1152" s="120">
        <f>'INFO Luz del Sur'!E1100</f>
        <v>0</v>
      </c>
      <c r="L1152" s="132" t="str">
        <f>'INFO Luz del Sur'!M1100</f>
        <v>PPC15</v>
      </c>
      <c r="M1152" s="120" t="str">
        <f>INDEX(RESUMEN!$D$17:$D$5475, MATCH(L1152,RESUMEN!$C$17:$C$5475,0))</f>
        <v>POSTE DE CONCRETO ARMADO DE 12/200/120/300</v>
      </c>
      <c r="N1152" s="95">
        <f>INDEX(RESUMEN!$G$17:$G$5475, MATCH(L1152,RESUMEN!$C$17:$C$5475,0))</f>
        <v>230.4</v>
      </c>
      <c r="O1152" s="133">
        <f t="shared" si="215"/>
        <v>0.84299999999999997</v>
      </c>
      <c r="P1152" s="134">
        <f t="shared" si="207"/>
        <v>424.62720000000002</v>
      </c>
      <c r="Q1152" s="87">
        <v>0</v>
      </c>
      <c r="R1152" s="133">
        <f t="shared" si="208"/>
        <v>0.13400000000000001</v>
      </c>
      <c r="S1152" s="88">
        <f t="shared" si="209"/>
        <v>4.7416704000000003</v>
      </c>
      <c r="T1152" s="132">
        <f t="shared" si="210"/>
        <v>0.183</v>
      </c>
      <c r="U1152" s="135">
        <f t="shared" si="211"/>
        <v>0.86772568319999999</v>
      </c>
      <c r="V1152" s="88">
        <f t="shared" si="212"/>
        <v>0.29198645084396813</v>
      </c>
      <c r="W1152" s="182">
        <f t="shared" si="213"/>
        <v>0.3</v>
      </c>
      <c r="X1152" s="133">
        <f>'INFO Luz del Sur'!N1100</f>
        <v>1</v>
      </c>
      <c r="Y1152" s="135">
        <f t="shared" si="216"/>
        <v>0.3</v>
      </c>
    </row>
    <row r="1153" spans="1:25" x14ac:dyDescent="0.25">
      <c r="A1153" s="97">
        <f>'INFO Luz del Sur'!A1101</f>
        <v>1095</v>
      </c>
      <c r="B1153" s="98" t="s">
        <v>8151</v>
      </c>
      <c r="C1153" s="131" t="str">
        <f>'INFO Luz del Sur'!K1101</f>
        <v>Poste</v>
      </c>
      <c r="D1153" s="120" t="str">
        <f>'INFO Luz del Sur'!L1101</f>
        <v>Concreto</v>
      </c>
      <c r="E1153" s="131">
        <f>'INFO Luz del Sur'!J1101</f>
        <v>12</v>
      </c>
      <c r="F1153" s="131" t="str">
        <f>'INFO Luz del Sur'!H1101</f>
        <v>22.9 KV</v>
      </c>
      <c r="G1153" s="148" t="str">
        <f t="shared" si="214"/>
        <v>MT/AT</v>
      </c>
      <c r="H1153" s="120" t="str">
        <f>'INFO Luz del Sur'!D1101</f>
        <v>Santa Cruz de Flores</v>
      </c>
      <c r="I1153" s="120" t="str">
        <f>'INFO Luz del Sur'!C1101</f>
        <v>Lima</v>
      </c>
      <c r="J1153" s="120" t="str">
        <f>'INFO Luz del Sur'!B1101</f>
        <v>Lima</v>
      </c>
      <c r="K1153" s="120">
        <f>'INFO Luz del Sur'!E1101</f>
        <v>0</v>
      </c>
      <c r="L1153" s="132" t="str">
        <f>'INFO Luz del Sur'!M1101</f>
        <v>PPC15</v>
      </c>
      <c r="M1153" s="120" t="str">
        <f>INDEX(RESUMEN!$D$17:$D$5475, MATCH(L1153,RESUMEN!$C$17:$C$5475,0))</f>
        <v>POSTE DE CONCRETO ARMADO DE 12/200/120/300</v>
      </c>
      <c r="N1153" s="95">
        <f>INDEX(RESUMEN!$G$17:$G$5475, MATCH(L1153,RESUMEN!$C$17:$C$5475,0))</f>
        <v>230.4</v>
      </c>
      <c r="O1153" s="133">
        <f t="shared" si="215"/>
        <v>0.84299999999999997</v>
      </c>
      <c r="P1153" s="134">
        <f t="shared" si="207"/>
        <v>424.62720000000002</v>
      </c>
      <c r="Q1153" s="87">
        <v>0</v>
      </c>
      <c r="R1153" s="133">
        <f t="shared" si="208"/>
        <v>0.13400000000000001</v>
      </c>
      <c r="S1153" s="88">
        <f t="shared" si="209"/>
        <v>4.7416704000000003</v>
      </c>
      <c r="T1153" s="132">
        <f t="shared" si="210"/>
        <v>0.183</v>
      </c>
      <c r="U1153" s="135">
        <f t="shared" si="211"/>
        <v>0.86772568319999999</v>
      </c>
      <c r="V1153" s="88">
        <f t="shared" si="212"/>
        <v>0.29198645084396813</v>
      </c>
      <c r="W1153" s="182">
        <f t="shared" si="213"/>
        <v>0.3</v>
      </c>
      <c r="X1153" s="133">
        <f>'INFO Luz del Sur'!N1101</f>
        <v>1</v>
      </c>
      <c r="Y1153" s="135">
        <f t="shared" si="216"/>
        <v>0.3</v>
      </c>
    </row>
    <row r="1154" spans="1:25" x14ac:dyDescent="0.25">
      <c r="A1154" s="97">
        <f>'INFO Luz del Sur'!A1102</f>
        <v>1096</v>
      </c>
      <c r="B1154" s="98" t="s">
        <v>8151</v>
      </c>
      <c r="C1154" s="131" t="str">
        <f>'INFO Luz del Sur'!K1102</f>
        <v>Poste</v>
      </c>
      <c r="D1154" s="120" t="str">
        <f>'INFO Luz del Sur'!L1102</f>
        <v>Concreto</v>
      </c>
      <c r="E1154" s="131">
        <f>'INFO Luz del Sur'!J1102</f>
        <v>12</v>
      </c>
      <c r="F1154" s="131" t="str">
        <f>'INFO Luz del Sur'!H1102</f>
        <v>22.9 KV</v>
      </c>
      <c r="G1154" s="148" t="str">
        <f t="shared" si="214"/>
        <v>MT/AT</v>
      </c>
      <c r="H1154" s="120" t="str">
        <f>'INFO Luz del Sur'!D1102</f>
        <v>Santa Cruz de Flores</v>
      </c>
      <c r="I1154" s="120" t="str">
        <f>'INFO Luz del Sur'!C1102</f>
        <v>Lima</v>
      </c>
      <c r="J1154" s="120" t="str">
        <f>'INFO Luz del Sur'!B1102</f>
        <v>Lima</v>
      </c>
      <c r="K1154" s="120">
        <f>'INFO Luz del Sur'!E1102</f>
        <v>0</v>
      </c>
      <c r="L1154" s="132" t="str">
        <f>'INFO Luz del Sur'!M1102</f>
        <v>PPC15</v>
      </c>
      <c r="M1154" s="120" t="str">
        <f>INDEX(RESUMEN!$D$17:$D$5475, MATCH(L1154,RESUMEN!$C$17:$C$5475,0))</f>
        <v>POSTE DE CONCRETO ARMADO DE 12/200/120/300</v>
      </c>
      <c r="N1154" s="95">
        <f>INDEX(RESUMEN!$G$17:$G$5475, MATCH(L1154,RESUMEN!$C$17:$C$5475,0))</f>
        <v>230.4</v>
      </c>
      <c r="O1154" s="133">
        <f t="shared" si="215"/>
        <v>0.84299999999999997</v>
      </c>
      <c r="P1154" s="134">
        <f t="shared" si="207"/>
        <v>424.62720000000002</v>
      </c>
      <c r="Q1154" s="87">
        <v>0</v>
      </c>
      <c r="R1154" s="133">
        <f t="shared" si="208"/>
        <v>0.13400000000000001</v>
      </c>
      <c r="S1154" s="88">
        <f t="shared" si="209"/>
        <v>4.7416704000000003</v>
      </c>
      <c r="T1154" s="132">
        <f t="shared" si="210"/>
        <v>0.183</v>
      </c>
      <c r="U1154" s="135">
        <f t="shared" si="211"/>
        <v>0.86772568319999999</v>
      </c>
      <c r="V1154" s="88">
        <f t="shared" si="212"/>
        <v>0.29198645084396813</v>
      </c>
      <c r="W1154" s="182">
        <f t="shared" si="213"/>
        <v>0.3</v>
      </c>
      <c r="X1154" s="133">
        <f>'INFO Luz del Sur'!N1102</f>
        <v>1</v>
      </c>
      <c r="Y1154" s="135">
        <f t="shared" si="216"/>
        <v>0.3</v>
      </c>
    </row>
    <row r="1155" spans="1:25" x14ac:dyDescent="0.25">
      <c r="A1155" s="97">
        <f>'INFO Luz del Sur'!A1103</f>
        <v>1097</v>
      </c>
      <c r="B1155" s="98" t="s">
        <v>8151</v>
      </c>
      <c r="C1155" s="131" t="str">
        <f>'INFO Luz del Sur'!K1103</f>
        <v>Poste</v>
      </c>
      <c r="D1155" s="120" t="str">
        <f>'INFO Luz del Sur'!L1103</f>
        <v>Concreto</v>
      </c>
      <c r="E1155" s="131">
        <f>'INFO Luz del Sur'!J1103</f>
        <v>12</v>
      </c>
      <c r="F1155" s="131" t="str">
        <f>'INFO Luz del Sur'!H1103</f>
        <v>22.9 KV</v>
      </c>
      <c r="G1155" s="148" t="str">
        <f t="shared" si="214"/>
        <v>MT/AT</v>
      </c>
      <c r="H1155" s="120" t="str">
        <f>'INFO Luz del Sur'!D1103</f>
        <v>Santa Cruz de Flores</v>
      </c>
      <c r="I1155" s="120" t="str">
        <f>'INFO Luz del Sur'!C1103</f>
        <v>Lima</v>
      </c>
      <c r="J1155" s="120" t="str">
        <f>'INFO Luz del Sur'!B1103</f>
        <v>Lima</v>
      </c>
      <c r="K1155" s="120">
        <f>'INFO Luz del Sur'!E1103</f>
        <v>0</v>
      </c>
      <c r="L1155" s="132" t="str">
        <f>'INFO Luz del Sur'!M1103</f>
        <v>PPC15</v>
      </c>
      <c r="M1155" s="120" t="str">
        <f>INDEX(RESUMEN!$D$17:$D$5475, MATCH(L1155,RESUMEN!$C$17:$C$5475,0))</f>
        <v>POSTE DE CONCRETO ARMADO DE 12/200/120/300</v>
      </c>
      <c r="N1155" s="95">
        <f>INDEX(RESUMEN!$G$17:$G$5475, MATCH(L1155,RESUMEN!$C$17:$C$5475,0))</f>
        <v>230.4</v>
      </c>
      <c r="O1155" s="133">
        <f t="shared" si="215"/>
        <v>0.84299999999999997</v>
      </c>
      <c r="P1155" s="134">
        <f t="shared" si="207"/>
        <v>424.62720000000002</v>
      </c>
      <c r="Q1155" s="87">
        <v>0</v>
      </c>
      <c r="R1155" s="133">
        <f t="shared" si="208"/>
        <v>0.13400000000000001</v>
      </c>
      <c r="S1155" s="88">
        <f t="shared" si="209"/>
        <v>4.7416704000000003</v>
      </c>
      <c r="T1155" s="132">
        <f t="shared" si="210"/>
        <v>0.183</v>
      </c>
      <c r="U1155" s="135">
        <f t="shared" si="211"/>
        <v>0.86772568319999999</v>
      </c>
      <c r="V1155" s="88">
        <f t="shared" si="212"/>
        <v>0.29198645084396813</v>
      </c>
      <c r="W1155" s="182">
        <f t="shared" si="213"/>
        <v>0.3</v>
      </c>
      <c r="X1155" s="133">
        <f>'INFO Luz del Sur'!N1103</f>
        <v>1</v>
      </c>
      <c r="Y1155" s="135">
        <f t="shared" si="216"/>
        <v>0.3</v>
      </c>
    </row>
    <row r="1156" spans="1:25" x14ac:dyDescent="0.25">
      <c r="A1156" s="97">
        <f>'INFO Luz del Sur'!A1104</f>
        <v>1098</v>
      </c>
      <c r="B1156" s="98" t="s">
        <v>8151</v>
      </c>
      <c r="C1156" s="131" t="str">
        <f>'INFO Luz del Sur'!K1104</f>
        <v>Poste</v>
      </c>
      <c r="D1156" s="120" t="str">
        <f>'INFO Luz del Sur'!L1104</f>
        <v>Concreto</v>
      </c>
      <c r="E1156" s="131">
        <f>'INFO Luz del Sur'!J1104</f>
        <v>12</v>
      </c>
      <c r="F1156" s="131" t="str">
        <f>'INFO Luz del Sur'!H1104</f>
        <v>22.9 KV</v>
      </c>
      <c r="G1156" s="148" t="str">
        <f t="shared" si="214"/>
        <v>MT/AT</v>
      </c>
      <c r="H1156" s="120" t="str">
        <f>'INFO Luz del Sur'!D1104</f>
        <v>Santa Cruz de Flores</v>
      </c>
      <c r="I1156" s="120" t="str">
        <f>'INFO Luz del Sur'!C1104</f>
        <v>Lima</v>
      </c>
      <c r="J1156" s="120" t="str">
        <f>'INFO Luz del Sur'!B1104</f>
        <v>Lima</v>
      </c>
      <c r="K1156" s="120">
        <f>'INFO Luz del Sur'!E1104</f>
        <v>0</v>
      </c>
      <c r="L1156" s="132" t="str">
        <f>'INFO Luz del Sur'!M1104</f>
        <v>PPC15</v>
      </c>
      <c r="M1156" s="120" t="str">
        <f>INDEX(RESUMEN!$D$17:$D$5475, MATCH(L1156,RESUMEN!$C$17:$C$5475,0))</f>
        <v>POSTE DE CONCRETO ARMADO DE 12/200/120/300</v>
      </c>
      <c r="N1156" s="95">
        <f>INDEX(RESUMEN!$G$17:$G$5475, MATCH(L1156,RESUMEN!$C$17:$C$5475,0))</f>
        <v>230.4</v>
      </c>
      <c r="O1156" s="133">
        <f t="shared" si="215"/>
        <v>0.84299999999999997</v>
      </c>
      <c r="P1156" s="134">
        <f t="shared" si="207"/>
        <v>424.62720000000002</v>
      </c>
      <c r="Q1156" s="87">
        <v>0</v>
      </c>
      <c r="R1156" s="133">
        <f t="shared" si="208"/>
        <v>0.13400000000000001</v>
      </c>
      <c r="S1156" s="88">
        <f t="shared" si="209"/>
        <v>4.7416704000000003</v>
      </c>
      <c r="T1156" s="132">
        <f t="shared" si="210"/>
        <v>0.183</v>
      </c>
      <c r="U1156" s="135">
        <f t="shared" si="211"/>
        <v>0.86772568319999999</v>
      </c>
      <c r="V1156" s="88">
        <f t="shared" si="212"/>
        <v>0.29198645084396813</v>
      </c>
      <c r="W1156" s="182">
        <f t="shared" si="213"/>
        <v>0.3</v>
      </c>
      <c r="X1156" s="133">
        <f>'INFO Luz del Sur'!N1104</f>
        <v>1</v>
      </c>
      <c r="Y1156" s="135">
        <f t="shared" si="216"/>
        <v>0.3</v>
      </c>
    </row>
    <row r="1157" spans="1:25" x14ac:dyDescent="0.25">
      <c r="A1157" s="97">
        <f>'INFO Luz del Sur'!A1105</f>
        <v>1099</v>
      </c>
      <c r="B1157" s="98" t="s">
        <v>8151</v>
      </c>
      <c r="C1157" s="131" t="str">
        <f>'INFO Luz del Sur'!K1105</f>
        <v>Poste</v>
      </c>
      <c r="D1157" s="120" t="str">
        <f>'INFO Luz del Sur'!L1105</f>
        <v>Concreto</v>
      </c>
      <c r="E1157" s="131">
        <f>'INFO Luz del Sur'!J1105</f>
        <v>12</v>
      </c>
      <c r="F1157" s="131" t="str">
        <f>'INFO Luz del Sur'!H1105</f>
        <v>22.9 KV</v>
      </c>
      <c r="G1157" s="148" t="str">
        <f t="shared" si="214"/>
        <v>MT/AT</v>
      </c>
      <c r="H1157" s="120" t="str">
        <f>'INFO Luz del Sur'!D1105</f>
        <v>Santa Cruz de Flores</v>
      </c>
      <c r="I1157" s="120" t="str">
        <f>'INFO Luz del Sur'!C1105</f>
        <v>Lima</v>
      </c>
      <c r="J1157" s="120" t="str">
        <f>'INFO Luz del Sur'!B1105</f>
        <v>Lima</v>
      </c>
      <c r="K1157" s="120">
        <f>'INFO Luz del Sur'!E1105</f>
        <v>0</v>
      </c>
      <c r="L1157" s="132" t="str">
        <f>'INFO Luz del Sur'!M1105</f>
        <v>PPC15</v>
      </c>
      <c r="M1157" s="120" t="str">
        <f>INDEX(RESUMEN!$D$17:$D$5475, MATCH(L1157,RESUMEN!$C$17:$C$5475,0))</f>
        <v>POSTE DE CONCRETO ARMADO DE 12/200/120/300</v>
      </c>
      <c r="N1157" s="95">
        <f>INDEX(RESUMEN!$G$17:$G$5475, MATCH(L1157,RESUMEN!$C$17:$C$5475,0))</f>
        <v>230.4</v>
      </c>
      <c r="O1157" s="133">
        <f t="shared" si="215"/>
        <v>0.84299999999999997</v>
      </c>
      <c r="P1157" s="134">
        <f t="shared" si="207"/>
        <v>424.62720000000002</v>
      </c>
      <c r="Q1157" s="87">
        <v>0</v>
      </c>
      <c r="R1157" s="133">
        <f t="shared" si="208"/>
        <v>0.13400000000000001</v>
      </c>
      <c r="S1157" s="88">
        <f t="shared" si="209"/>
        <v>4.7416704000000003</v>
      </c>
      <c r="T1157" s="132">
        <f t="shared" si="210"/>
        <v>0.183</v>
      </c>
      <c r="U1157" s="135">
        <f t="shared" si="211"/>
        <v>0.86772568319999999</v>
      </c>
      <c r="V1157" s="88">
        <f t="shared" si="212"/>
        <v>0.29198645084396813</v>
      </c>
      <c r="W1157" s="182">
        <f t="shared" si="213"/>
        <v>0.3</v>
      </c>
      <c r="X1157" s="133">
        <f>'INFO Luz del Sur'!N1105</f>
        <v>1</v>
      </c>
      <c r="Y1157" s="135">
        <f t="shared" si="216"/>
        <v>0.3</v>
      </c>
    </row>
    <row r="1158" spans="1:25" x14ac:dyDescent="0.25">
      <c r="A1158" s="97">
        <f>'INFO Luz del Sur'!A1106</f>
        <v>1100</v>
      </c>
      <c r="B1158" s="98" t="s">
        <v>8151</v>
      </c>
      <c r="C1158" s="131" t="str">
        <f>'INFO Luz del Sur'!K1106</f>
        <v>Poste</v>
      </c>
      <c r="D1158" s="120" t="str">
        <f>'INFO Luz del Sur'!L1106</f>
        <v>Concreto</v>
      </c>
      <c r="E1158" s="131">
        <f>'INFO Luz del Sur'!J1106</f>
        <v>12</v>
      </c>
      <c r="F1158" s="131" t="str">
        <f>'INFO Luz del Sur'!H1106</f>
        <v>22.9 KV</v>
      </c>
      <c r="G1158" s="148" t="str">
        <f t="shared" si="214"/>
        <v>MT/AT</v>
      </c>
      <c r="H1158" s="120" t="str">
        <f>'INFO Luz del Sur'!D1106</f>
        <v>Santa Cruz de Flores</v>
      </c>
      <c r="I1158" s="120" t="str">
        <f>'INFO Luz del Sur'!C1106</f>
        <v>Lima</v>
      </c>
      <c r="J1158" s="120" t="str">
        <f>'INFO Luz del Sur'!B1106</f>
        <v>Lima</v>
      </c>
      <c r="K1158" s="120">
        <f>'INFO Luz del Sur'!E1106</f>
        <v>0</v>
      </c>
      <c r="L1158" s="132" t="str">
        <f>'INFO Luz del Sur'!M1106</f>
        <v>PPC15</v>
      </c>
      <c r="M1158" s="120" t="str">
        <f>INDEX(RESUMEN!$D$17:$D$5475, MATCH(L1158,RESUMEN!$C$17:$C$5475,0))</f>
        <v>POSTE DE CONCRETO ARMADO DE 12/200/120/300</v>
      </c>
      <c r="N1158" s="95">
        <f>INDEX(RESUMEN!$G$17:$G$5475, MATCH(L1158,RESUMEN!$C$17:$C$5475,0))</f>
        <v>230.4</v>
      </c>
      <c r="O1158" s="133">
        <f t="shared" si="215"/>
        <v>0.84299999999999997</v>
      </c>
      <c r="P1158" s="134">
        <f t="shared" si="207"/>
        <v>424.62720000000002</v>
      </c>
      <c r="Q1158" s="87">
        <v>0</v>
      </c>
      <c r="R1158" s="133">
        <f t="shared" si="208"/>
        <v>0.13400000000000001</v>
      </c>
      <c r="S1158" s="88">
        <f t="shared" si="209"/>
        <v>4.7416704000000003</v>
      </c>
      <c r="T1158" s="132">
        <f t="shared" si="210"/>
        <v>0.183</v>
      </c>
      <c r="U1158" s="135">
        <f t="shared" si="211"/>
        <v>0.86772568319999999</v>
      </c>
      <c r="V1158" s="88">
        <f t="shared" si="212"/>
        <v>0.29198645084396813</v>
      </c>
      <c r="W1158" s="182">
        <f t="shared" si="213"/>
        <v>0.3</v>
      </c>
      <c r="X1158" s="133">
        <f>'INFO Luz del Sur'!N1106</f>
        <v>1</v>
      </c>
      <c r="Y1158" s="135">
        <f t="shared" si="216"/>
        <v>0.3</v>
      </c>
    </row>
    <row r="1159" spans="1:25" x14ac:dyDescent="0.25">
      <c r="A1159" s="97">
        <f>'INFO Luz del Sur'!A1107</f>
        <v>1101</v>
      </c>
      <c r="B1159" s="98" t="s">
        <v>8151</v>
      </c>
      <c r="C1159" s="131" t="str">
        <f>'INFO Luz del Sur'!K1107</f>
        <v>Poste</v>
      </c>
      <c r="D1159" s="120" t="str">
        <f>'INFO Luz del Sur'!L1107</f>
        <v>Concreto</v>
      </c>
      <c r="E1159" s="131">
        <f>'INFO Luz del Sur'!J1107</f>
        <v>12</v>
      </c>
      <c r="F1159" s="131" t="str">
        <f>'INFO Luz del Sur'!H1107</f>
        <v>22.9 KV</v>
      </c>
      <c r="G1159" s="148" t="str">
        <f t="shared" si="214"/>
        <v>MT/AT</v>
      </c>
      <c r="H1159" s="120" t="str">
        <f>'INFO Luz del Sur'!D1107</f>
        <v>Santa Cruz de Flores</v>
      </c>
      <c r="I1159" s="120" t="str">
        <f>'INFO Luz del Sur'!C1107</f>
        <v>Lima</v>
      </c>
      <c r="J1159" s="120" t="str">
        <f>'INFO Luz del Sur'!B1107</f>
        <v>Lima</v>
      </c>
      <c r="K1159" s="120">
        <f>'INFO Luz del Sur'!E1107</f>
        <v>0</v>
      </c>
      <c r="L1159" s="132" t="str">
        <f>'INFO Luz del Sur'!M1107</f>
        <v>PPC15</v>
      </c>
      <c r="M1159" s="120" t="str">
        <f>INDEX(RESUMEN!$D$17:$D$5475, MATCH(L1159,RESUMEN!$C$17:$C$5475,0))</f>
        <v>POSTE DE CONCRETO ARMADO DE 12/200/120/300</v>
      </c>
      <c r="N1159" s="95">
        <f>INDEX(RESUMEN!$G$17:$G$5475, MATCH(L1159,RESUMEN!$C$17:$C$5475,0))</f>
        <v>230.4</v>
      </c>
      <c r="O1159" s="133">
        <f t="shared" si="215"/>
        <v>0.84299999999999997</v>
      </c>
      <c r="P1159" s="134">
        <f t="shared" si="207"/>
        <v>424.62720000000002</v>
      </c>
      <c r="Q1159" s="87">
        <v>0</v>
      </c>
      <c r="R1159" s="133">
        <f t="shared" si="208"/>
        <v>0.13400000000000001</v>
      </c>
      <c r="S1159" s="88">
        <f t="shared" si="209"/>
        <v>4.7416704000000003</v>
      </c>
      <c r="T1159" s="132">
        <f t="shared" si="210"/>
        <v>0.183</v>
      </c>
      <c r="U1159" s="135">
        <f t="shared" si="211"/>
        <v>0.86772568319999999</v>
      </c>
      <c r="V1159" s="88">
        <f t="shared" si="212"/>
        <v>0.29198645084396813</v>
      </c>
      <c r="W1159" s="182">
        <f t="shared" si="213"/>
        <v>0.3</v>
      </c>
      <c r="X1159" s="133">
        <f>'INFO Luz del Sur'!N1107</f>
        <v>1</v>
      </c>
      <c r="Y1159" s="135">
        <f t="shared" si="216"/>
        <v>0.3</v>
      </c>
    </row>
    <row r="1160" spans="1:25" x14ac:dyDescent="0.25">
      <c r="A1160" s="97">
        <f>'INFO Luz del Sur'!A1108</f>
        <v>1102</v>
      </c>
      <c r="B1160" s="98" t="s">
        <v>8151</v>
      </c>
      <c r="C1160" s="131" t="str">
        <f>'INFO Luz del Sur'!K1108</f>
        <v>Poste</v>
      </c>
      <c r="D1160" s="120" t="str">
        <f>'INFO Luz del Sur'!L1108</f>
        <v>Concreto</v>
      </c>
      <c r="E1160" s="131">
        <f>'INFO Luz del Sur'!J1108</f>
        <v>12</v>
      </c>
      <c r="F1160" s="131" t="str">
        <f>'INFO Luz del Sur'!H1108</f>
        <v>22.9 KV</v>
      </c>
      <c r="G1160" s="148" t="str">
        <f t="shared" si="214"/>
        <v>MT/AT</v>
      </c>
      <c r="H1160" s="120" t="str">
        <f>'INFO Luz del Sur'!D1108</f>
        <v>Santa Cruz de Flores</v>
      </c>
      <c r="I1160" s="120" t="str">
        <f>'INFO Luz del Sur'!C1108</f>
        <v>Lima</v>
      </c>
      <c r="J1160" s="120" t="str">
        <f>'INFO Luz del Sur'!B1108</f>
        <v>Lima</v>
      </c>
      <c r="K1160" s="120">
        <f>'INFO Luz del Sur'!E1108</f>
        <v>0</v>
      </c>
      <c r="L1160" s="132" t="str">
        <f>'INFO Luz del Sur'!M1108</f>
        <v>PPC15</v>
      </c>
      <c r="M1160" s="120" t="str">
        <f>INDEX(RESUMEN!$D$17:$D$5475, MATCH(L1160,RESUMEN!$C$17:$C$5475,0))</f>
        <v>POSTE DE CONCRETO ARMADO DE 12/200/120/300</v>
      </c>
      <c r="N1160" s="95">
        <f>INDEX(RESUMEN!$G$17:$G$5475, MATCH(L1160,RESUMEN!$C$17:$C$5475,0))</f>
        <v>230.4</v>
      </c>
      <c r="O1160" s="133">
        <f t="shared" si="215"/>
        <v>0.84299999999999997</v>
      </c>
      <c r="P1160" s="134">
        <f t="shared" si="207"/>
        <v>424.62720000000002</v>
      </c>
      <c r="Q1160" s="87">
        <v>0</v>
      </c>
      <c r="R1160" s="133">
        <f t="shared" si="208"/>
        <v>0.13400000000000001</v>
      </c>
      <c r="S1160" s="88">
        <f t="shared" si="209"/>
        <v>4.7416704000000003</v>
      </c>
      <c r="T1160" s="132">
        <f t="shared" si="210"/>
        <v>0.183</v>
      </c>
      <c r="U1160" s="135">
        <f t="shared" si="211"/>
        <v>0.86772568319999999</v>
      </c>
      <c r="V1160" s="88">
        <f t="shared" si="212"/>
        <v>0.29198645084396813</v>
      </c>
      <c r="W1160" s="182">
        <f t="shared" si="213"/>
        <v>0.3</v>
      </c>
      <c r="X1160" s="133">
        <f>'INFO Luz del Sur'!N1108</f>
        <v>1</v>
      </c>
      <c r="Y1160" s="135">
        <f t="shared" si="216"/>
        <v>0.3</v>
      </c>
    </row>
    <row r="1161" spans="1:25" x14ac:dyDescent="0.25">
      <c r="A1161" s="97">
        <f>'INFO Luz del Sur'!A1109</f>
        <v>1103</v>
      </c>
      <c r="B1161" s="98" t="s">
        <v>8151</v>
      </c>
      <c r="C1161" s="131" t="str">
        <f>'INFO Luz del Sur'!K1109</f>
        <v>Poste</v>
      </c>
      <c r="D1161" s="120" t="str">
        <f>'INFO Luz del Sur'!L1109</f>
        <v>Concreto</v>
      </c>
      <c r="E1161" s="131">
        <f>'INFO Luz del Sur'!J1109</f>
        <v>12</v>
      </c>
      <c r="F1161" s="131" t="str">
        <f>'INFO Luz del Sur'!H1109</f>
        <v>22.9 KV</v>
      </c>
      <c r="G1161" s="148" t="str">
        <f t="shared" si="214"/>
        <v>MT/AT</v>
      </c>
      <c r="H1161" s="120" t="str">
        <f>'INFO Luz del Sur'!D1109</f>
        <v>Santa Cruz de Flores</v>
      </c>
      <c r="I1161" s="120" t="str">
        <f>'INFO Luz del Sur'!C1109</f>
        <v>Lima</v>
      </c>
      <c r="J1161" s="120" t="str">
        <f>'INFO Luz del Sur'!B1109</f>
        <v>Lima</v>
      </c>
      <c r="K1161" s="120">
        <f>'INFO Luz del Sur'!E1109</f>
        <v>0</v>
      </c>
      <c r="L1161" s="132" t="str">
        <f>'INFO Luz del Sur'!M1109</f>
        <v>PPC15</v>
      </c>
      <c r="M1161" s="120" t="str">
        <f>INDEX(RESUMEN!$D$17:$D$5475, MATCH(L1161,RESUMEN!$C$17:$C$5475,0))</f>
        <v>POSTE DE CONCRETO ARMADO DE 12/200/120/300</v>
      </c>
      <c r="N1161" s="95">
        <f>INDEX(RESUMEN!$G$17:$G$5475, MATCH(L1161,RESUMEN!$C$17:$C$5475,0))</f>
        <v>230.4</v>
      </c>
      <c r="O1161" s="133">
        <f t="shared" si="215"/>
        <v>0.84299999999999997</v>
      </c>
      <c r="P1161" s="134">
        <f t="shared" si="207"/>
        <v>424.62720000000002</v>
      </c>
      <c r="Q1161" s="87">
        <v>0</v>
      </c>
      <c r="R1161" s="133">
        <f t="shared" si="208"/>
        <v>0.13400000000000001</v>
      </c>
      <c r="S1161" s="88">
        <f t="shared" si="209"/>
        <v>4.7416704000000003</v>
      </c>
      <c r="T1161" s="132">
        <f t="shared" si="210"/>
        <v>0.183</v>
      </c>
      <c r="U1161" s="135">
        <f t="shared" si="211"/>
        <v>0.86772568319999999</v>
      </c>
      <c r="V1161" s="88">
        <f t="shared" si="212"/>
        <v>0.29198645084396813</v>
      </c>
      <c r="W1161" s="182">
        <f t="shared" si="213"/>
        <v>0.3</v>
      </c>
      <c r="X1161" s="133">
        <f>'INFO Luz del Sur'!N1109</f>
        <v>1</v>
      </c>
      <c r="Y1161" s="135">
        <f t="shared" si="216"/>
        <v>0.3</v>
      </c>
    </row>
    <row r="1162" spans="1:25" x14ac:dyDescent="0.25">
      <c r="A1162" s="97">
        <f>'INFO Luz del Sur'!A1110</f>
        <v>1104</v>
      </c>
      <c r="B1162" s="98" t="s">
        <v>8151</v>
      </c>
      <c r="C1162" s="131" t="str">
        <f>'INFO Luz del Sur'!K1110</f>
        <v>Poste</v>
      </c>
      <c r="D1162" s="120" t="str">
        <f>'INFO Luz del Sur'!L1110</f>
        <v>Concreto</v>
      </c>
      <c r="E1162" s="131">
        <f>'INFO Luz del Sur'!J1110</f>
        <v>12</v>
      </c>
      <c r="F1162" s="131" t="str">
        <f>'INFO Luz del Sur'!H1110</f>
        <v>22.9 KV</v>
      </c>
      <c r="G1162" s="148" t="str">
        <f t="shared" si="214"/>
        <v>MT/AT</v>
      </c>
      <c r="H1162" s="120" t="str">
        <f>'INFO Luz del Sur'!D1110</f>
        <v>Santa Cruz de Flores</v>
      </c>
      <c r="I1162" s="120" t="str">
        <f>'INFO Luz del Sur'!C1110</f>
        <v>Lima</v>
      </c>
      <c r="J1162" s="120" t="str">
        <f>'INFO Luz del Sur'!B1110</f>
        <v>Lima</v>
      </c>
      <c r="K1162" s="120">
        <f>'INFO Luz del Sur'!E1110</f>
        <v>0</v>
      </c>
      <c r="L1162" s="132" t="str">
        <f>'INFO Luz del Sur'!M1110</f>
        <v>PPC15</v>
      </c>
      <c r="M1162" s="120" t="str">
        <f>INDEX(RESUMEN!$D$17:$D$5475, MATCH(L1162,RESUMEN!$C$17:$C$5475,0))</f>
        <v>POSTE DE CONCRETO ARMADO DE 12/200/120/300</v>
      </c>
      <c r="N1162" s="95">
        <f>INDEX(RESUMEN!$G$17:$G$5475, MATCH(L1162,RESUMEN!$C$17:$C$5475,0))</f>
        <v>230.4</v>
      </c>
      <c r="O1162" s="133">
        <f t="shared" si="215"/>
        <v>0.84299999999999997</v>
      </c>
      <c r="P1162" s="134">
        <f t="shared" ref="P1162:P1225" si="217">N1162*(O1162+1)</f>
        <v>424.62720000000002</v>
      </c>
      <c r="Q1162" s="87">
        <v>0</v>
      </c>
      <c r="R1162" s="133">
        <f t="shared" si="208"/>
        <v>0.13400000000000001</v>
      </c>
      <c r="S1162" s="88">
        <f t="shared" si="209"/>
        <v>4.7416704000000003</v>
      </c>
      <c r="T1162" s="132">
        <f t="shared" si="210"/>
        <v>0.183</v>
      </c>
      <c r="U1162" s="135">
        <f t="shared" si="211"/>
        <v>0.86772568319999999</v>
      </c>
      <c r="V1162" s="88">
        <f t="shared" si="212"/>
        <v>0.29198645084396813</v>
      </c>
      <c r="W1162" s="182">
        <f t="shared" si="213"/>
        <v>0.3</v>
      </c>
      <c r="X1162" s="133">
        <f>'INFO Luz del Sur'!N1110</f>
        <v>1</v>
      </c>
      <c r="Y1162" s="135">
        <f t="shared" si="216"/>
        <v>0.3</v>
      </c>
    </row>
    <row r="1163" spans="1:25" x14ac:dyDescent="0.25">
      <c r="A1163" s="97">
        <f>'INFO Luz del Sur'!A1111</f>
        <v>1105</v>
      </c>
      <c r="B1163" s="98" t="s">
        <v>20</v>
      </c>
      <c r="C1163" s="131" t="str">
        <f>'INFO Luz del Sur'!K1111</f>
        <v>Poste</v>
      </c>
      <c r="D1163" s="120" t="str">
        <f>'INFO Luz del Sur'!L1111</f>
        <v>Concreto</v>
      </c>
      <c r="E1163" s="131">
        <f>'INFO Luz del Sur'!J1111</f>
        <v>15</v>
      </c>
      <c r="F1163" s="131" t="str">
        <f>'INFO Luz del Sur'!H1111</f>
        <v>60 KV</v>
      </c>
      <c r="G1163" s="148" t="str">
        <f t="shared" si="214"/>
        <v>MT/AT</v>
      </c>
      <c r="H1163" s="120" t="str">
        <f>'INFO Luz del Sur'!D1111</f>
        <v>Santa Cruz de Flores</v>
      </c>
      <c r="I1163" s="120" t="str">
        <f>'INFO Luz del Sur'!C1111</f>
        <v>Lima</v>
      </c>
      <c r="J1163" s="120" t="str">
        <f>'INFO Luz del Sur'!B1111</f>
        <v>Lima</v>
      </c>
      <c r="K1163" s="120">
        <f>'INFO Luz del Sur'!E1111</f>
        <v>0</v>
      </c>
      <c r="L1163" s="132" t="str">
        <f>'INFO Luz del Sur'!M1111</f>
        <v>TA060SIR0D1C1240R+3</v>
      </c>
      <c r="M1163" s="120" t="str">
        <f>INDEX(RESUMEN!$D$17:$D$5475, MATCH(L1163,RESUMEN!$C$17:$C$5475,0))</f>
        <v>Torre de anclaje, retención intermedia y terminal (15°) Tipo R2+3</v>
      </c>
      <c r="N1163" s="95">
        <f>INDEX(RESUMEN!$G$17:$G$5475, MATCH(L1163,RESUMEN!$C$17:$C$5475,0))</f>
        <v>15480.457667929655</v>
      </c>
      <c r="O1163" s="133">
        <f t="shared" si="215"/>
        <v>0.84299999999999997</v>
      </c>
      <c r="P1163" s="134">
        <f t="shared" si="217"/>
        <v>28530.483481994353</v>
      </c>
      <c r="Q1163" s="87">
        <v>0</v>
      </c>
      <c r="R1163" s="133">
        <f t="shared" ref="R1163:R1226" si="218">IF(G1163="BT", ($R$2), ($R$3))</f>
        <v>0.13400000000000001</v>
      </c>
      <c r="S1163" s="88">
        <f t="shared" ref="S1163:S1226" si="219">(P1163*R1163)/12</f>
        <v>318.59039888227034</v>
      </c>
      <c r="T1163" s="132">
        <f t="shared" ref="T1163:T1226" si="220">IF(G1163="BT", ($T$2), ($T$3))</f>
        <v>0.183</v>
      </c>
      <c r="U1163" s="135">
        <f t="shared" ref="U1163:U1226" si="221">S1163*T1163</f>
        <v>58.302042995455473</v>
      </c>
      <c r="V1163" s="88">
        <f t="shared" ref="V1163:V1226" si="222">(U1163*(1/3)*(1+$X$2))+Q1163</f>
        <v>19.618419669700835</v>
      </c>
      <c r="W1163" s="182">
        <f t="shared" ref="W1163:W1226" si="223">ROUND(V1163,1)</f>
        <v>19.600000000000001</v>
      </c>
      <c r="X1163" s="133">
        <f>'INFO Luz del Sur'!N1111</f>
        <v>1</v>
      </c>
      <c r="Y1163" s="135">
        <f t="shared" si="216"/>
        <v>19.600000000000001</v>
      </c>
    </row>
    <row r="1164" spans="1:25" x14ac:dyDescent="0.25">
      <c r="A1164" s="97">
        <f>'INFO Luz del Sur'!A1112</f>
        <v>1106</v>
      </c>
      <c r="B1164" s="98" t="s">
        <v>20</v>
      </c>
      <c r="C1164" s="131" t="str">
        <f>'INFO Luz del Sur'!K1112</f>
        <v>Poste</v>
      </c>
      <c r="D1164" s="120" t="str">
        <f>'INFO Luz del Sur'!L1112</f>
        <v>Concreto</v>
      </c>
      <c r="E1164" s="131">
        <f>'INFO Luz del Sur'!J1112</f>
        <v>15</v>
      </c>
      <c r="F1164" s="131" t="str">
        <f>'INFO Luz del Sur'!H1112</f>
        <v>60 KV</v>
      </c>
      <c r="G1164" s="148" t="str">
        <f t="shared" si="214"/>
        <v>MT/AT</v>
      </c>
      <c r="H1164" s="120" t="str">
        <f>'INFO Luz del Sur'!D1112</f>
        <v>Santa Cruz de Flores</v>
      </c>
      <c r="I1164" s="120" t="str">
        <f>'INFO Luz del Sur'!C1112</f>
        <v>Lima</v>
      </c>
      <c r="J1164" s="120" t="str">
        <f>'INFO Luz del Sur'!B1112</f>
        <v>Lima</v>
      </c>
      <c r="K1164" s="120">
        <f>'INFO Luz del Sur'!E1112</f>
        <v>0</v>
      </c>
      <c r="L1164" s="132" t="str">
        <f>'INFO Luz del Sur'!M1112</f>
        <v>TA060SIR0D1C1240R+3</v>
      </c>
      <c r="M1164" s="120" t="str">
        <f>INDEX(RESUMEN!$D$17:$D$5475, MATCH(L1164,RESUMEN!$C$17:$C$5475,0))</f>
        <v>Torre de anclaje, retención intermedia y terminal (15°) Tipo R2+3</v>
      </c>
      <c r="N1164" s="95">
        <f>INDEX(RESUMEN!$G$17:$G$5475, MATCH(L1164,RESUMEN!$C$17:$C$5475,0))</f>
        <v>15480.457667929655</v>
      </c>
      <c r="O1164" s="133">
        <f t="shared" si="215"/>
        <v>0.84299999999999997</v>
      </c>
      <c r="P1164" s="134">
        <f t="shared" si="217"/>
        <v>28530.483481994353</v>
      </c>
      <c r="Q1164" s="87">
        <v>0</v>
      </c>
      <c r="R1164" s="133">
        <f t="shared" si="218"/>
        <v>0.13400000000000001</v>
      </c>
      <c r="S1164" s="88">
        <f t="shared" si="219"/>
        <v>318.59039888227034</v>
      </c>
      <c r="T1164" s="132">
        <f t="shared" si="220"/>
        <v>0.183</v>
      </c>
      <c r="U1164" s="135">
        <f t="shared" si="221"/>
        <v>58.302042995455473</v>
      </c>
      <c r="V1164" s="88">
        <f t="shared" si="222"/>
        <v>19.618419669700835</v>
      </c>
      <c r="W1164" s="182">
        <f t="shared" si="223"/>
        <v>19.600000000000001</v>
      </c>
      <c r="X1164" s="133">
        <f>'INFO Luz del Sur'!N1112</f>
        <v>1</v>
      </c>
      <c r="Y1164" s="135">
        <f t="shared" si="216"/>
        <v>19.600000000000001</v>
      </c>
    </row>
    <row r="1165" spans="1:25" x14ac:dyDescent="0.25">
      <c r="A1165" s="97">
        <f>'INFO Luz del Sur'!A1113</f>
        <v>1107</v>
      </c>
      <c r="B1165" s="98" t="s">
        <v>20</v>
      </c>
      <c r="C1165" s="131" t="str">
        <f>'INFO Luz del Sur'!K1113</f>
        <v>Poste</v>
      </c>
      <c r="D1165" s="120" t="str">
        <f>'INFO Luz del Sur'!L1113</f>
        <v>Madera</v>
      </c>
      <c r="E1165" s="131">
        <f>'INFO Luz del Sur'!J1113</f>
        <v>15</v>
      </c>
      <c r="F1165" s="131" t="str">
        <f>'INFO Luz del Sur'!H1113</f>
        <v>60 KV</v>
      </c>
      <c r="G1165" s="148" t="str">
        <f t="shared" si="214"/>
        <v>MT/AT</v>
      </c>
      <c r="H1165" s="120" t="str">
        <f>'INFO Luz del Sur'!D1113</f>
        <v>Santa Cruz de Flores</v>
      </c>
      <c r="I1165" s="120" t="str">
        <f>'INFO Luz del Sur'!C1113</f>
        <v>Lima</v>
      </c>
      <c r="J1165" s="120" t="str">
        <f>'INFO Luz del Sur'!B1113</f>
        <v>Lima</v>
      </c>
      <c r="K1165" s="120">
        <f>'INFO Luz del Sur'!E1113</f>
        <v>0</v>
      </c>
      <c r="L1165" s="132" t="str">
        <f>'INFO Luz del Sur'!M1113</f>
        <v>TA060SIR0D1C1240R+3</v>
      </c>
      <c r="M1165" s="120" t="str">
        <f>INDEX(RESUMEN!$D$17:$D$5475, MATCH(L1165,RESUMEN!$C$17:$C$5475,0))</f>
        <v>Torre de anclaje, retención intermedia y terminal (15°) Tipo R2+3</v>
      </c>
      <c r="N1165" s="95">
        <f>INDEX(RESUMEN!$G$17:$G$5475, MATCH(L1165,RESUMEN!$C$17:$C$5475,0))</f>
        <v>15480.457667929655</v>
      </c>
      <c r="O1165" s="133">
        <f t="shared" si="215"/>
        <v>0.84299999999999997</v>
      </c>
      <c r="P1165" s="134">
        <f t="shared" si="217"/>
        <v>28530.483481994353</v>
      </c>
      <c r="Q1165" s="87">
        <v>0</v>
      </c>
      <c r="R1165" s="133">
        <f t="shared" si="218"/>
        <v>0.13400000000000001</v>
      </c>
      <c r="S1165" s="88">
        <f t="shared" si="219"/>
        <v>318.59039888227034</v>
      </c>
      <c r="T1165" s="132">
        <f t="shared" si="220"/>
        <v>0.183</v>
      </c>
      <c r="U1165" s="135">
        <f t="shared" si="221"/>
        <v>58.302042995455473</v>
      </c>
      <c r="V1165" s="88">
        <f t="shared" si="222"/>
        <v>19.618419669700835</v>
      </c>
      <c r="W1165" s="182">
        <f t="shared" si="223"/>
        <v>19.600000000000001</v>
      </c>
      <c r="X1165" s="133">
        <f>'INFO Luz del Sur'!N1113</f>
        <v>1</v>
      </c>
      <c r="Y1165" s="135">
        <f t="shared" si="216"/>
        <v>19.600000000000001</v>
      </c>
    </row>
    <row r="1166" spans="1:25" x14ac:dyDescent="0.25">
      <c r="A1166" s="97">
        <f>'INFO Luz del Sur'!A1114</f>
        <v>1108</v>
      </c>
      <c r="B1166" s="98" t="s">
        <v>20</v>
      </c>
      <c r="C1166" s="131" t="str">
        <f>'INFO Luz del Sur'!K1114</f>
        <v>Poste</v>
      </c>
      <c r="D1166" s="120" t="str">
        <f>'INFO Luz del Sur'!L1114</f>
        <v>Concreto</v>
      </c>
      <c r="E1166" s="131">
        <f>'INFO Luz del Sur'!J1114</f>
        <v>15</v>
      </c>
      <c r="F1166" s="131" t="str">
        <f>'INFO Luz del Sur'!H1114</f>
        <v>60 KV</v>
      </c>
      <c r="G1166" s="148" t="str">
        <f t="shared" si="214"/>
        <v>MT/AT</v>
      </c>
      <c r="H1166" s="120" t="str">
        <f>'INFO Luz del Sur'!D1114</f>
        <v>Santa Cruz de Flores</v>
      </c>
      <c r="I1166" s="120" t="str">
        <f>'INFO Luz del Sur'!C1114</f>
        <v>Lima</v>
      </c>
      <c r="J1166" s="120" t="str">
        <f>'INFO Luz del Sur'!B1114</f>
        <v>Lima</v>
      </c>
      <c r="K1166" s="120">
        <f>'INFO Luz del Sur'!E1114</f>
        <v>0</v>
      </c>
      <c r="L1166" s="132" t="str">
        <f>'INFO Luz del Sur'!M1114</f>
        <v>TA060SIR0D1C1240R+3</v>
      </c>
      <c r="M1166" s="120" t="str">
        <f>INDEX(RESUMEN!$D$17:$D$5475, MATCH(L1166,RESUMEN!$C$17:$C$5475,0))</f>
        <v>Torre de anclaje, retención intermedia y terminal (15°) Tipo R2+3</v>
      </c>
      <c r="N1166" s="95">
        <f>INDEX(RESUMEN!$G$17:$G$5475, MATCH(L1166,RESUMEN!$C$17:$C$5475,0))</f>
        <v>15480.457667929655</v>
      </c>
      <c r="O1166" s="133">
        <f t="shared" si="215"/>
        <v>0.84299999999999997</v>
      </c>
      <c r="P1166" s="134">
        <f t="shared" si="217"/>
        <v>28530.483481994353</v>
      </c>
      <c r="Q1166" s="87">
        <v>0</v>
      </c>
      <c r="R1166" s="133">
        <f t="shared" si="218"/>
        <v>0.13400000000000001</v>
      </c>
      <c r="S1166" s="88">
        <f t="shared" si="219"/>
        <v>318.59039888227034</v>
      </c>
      <c r="T1166" s="132">
        <f t="shared" si="220"/>
        <v>0.183</v>
      </c>
      <c r="U1166" s="135">
        <f t="shared" si="221"/>
        <v>58.302042995455473</v>
      </c>
      <c r="V1166" s="88">
        <f t="shared" si="222"/>
        <v>19.618419669700835</v>
      </c>
      <c r="W1166" s="182">
        <f t="shared" si="223"/>
        <v>19.600000000000001</v>
      </c>
      <c r="X1166" s="133">
        <f>'INFO Luz del Sur'!N1114</f>
        <v>1</v>
      </c>
      <c r="Y1166" s="135">
        <f t="shared" si="216"/>
        <v>19.600000000000001</v>
      </c>
    </row>
    <row r="1167" spans="1:25" x14ac:dyDescent="0.25">
      <c r="A1167" s="97">
        <f>'INFO Luz del Sur'!A1115</f>
        <v>1109</v>
      </c>
      <c r="B1167" s="98" t="s">
        <v>20</v>
      </c>
      <c r="C1167" s="131" t="str">
        <f>'INFO Luz del Sur'!K1115</f>
        <v>Poste</v>
      </c>
      <c r="D1167" s="120" t="str">
        <f>'INFO Luz del Sur'!L1115</f>
        <v>Concreto</v>
      </c>
      <c r="E1167" s="131">
        <f>'INFO Luz del Sur'!J1115</f>
        <v>15</v>
      </c>
      <c r="F1167" s="131" t="str">
        <f>'INFO Luz del Sur'!H1115</f>
        <v>60 KV</v>
      </c>
      <c r="G1167" s="148" t="str">
        <f t="shared" si="214"/>
        <v>MT/AT</v>
      </c>
      <c r="H1167" s="120" t="str">
        <f>'INFO Luz del Sur'!D1115</f>
        <v>Santa Cruz de Flores</v>
      </c>
      <c r="I1167" s="120" t="str">
        <f>'INFO Luz del Sur'!C1115</f>
        <v>Lima</v>
      </c>
      <c r="J1167" s="120" t="str">
        <f>'INFO Luz del Sur'!B1115</f>
        <v>Lima</v>
      </c>
      <c r="K1167" s="120">
        <f>'INFO Luz del Sur'!E1115</f>
        <v>0</v>
      </c>
      <c r="L1167" s="132" t="str">
        <f>'INFO Luz del Sur'!M1115</f>
        <v>TA060SIR0D1C1240R+3</v>
      </c>
      <c r="M1167" s="120" t="str">
        <f>INDEX(RESUMEN!$D$17:$D$5475, MATCH(L1167,RESUMEN!$C$17:$C$5475,0))</f>
        <v>Torre de anclaje, retención intermedia y terminal (15°) Tipo R2+3</v>
      </c>
      <c r="N1167" s="95">
        <f>INDEX(RESUMEN!$G$17:$G$5475, MATCH(L1167,RESUMEN!$C$17:$C$5475,0))</f>
        <v>15480.457667929655</v>
      </c>
      <c r="O1167" s="133">
        <f t="shared" si="215"/>
        <v>0.84299999999999997</v>
      </c>
      <c r="P1167" s="134">
        <f t="shared" si="217"/>
        <v>28530.483481994353</v>
      </c>
      <c r="Q1167" s="87">
        <v>0</v>
      </c>
      <c r="R1167" s="133">
        <f t="shared" si="218"/>
        <v>0.13400000000000001</v>
      </c>
      <c r="S1167" s="88">
        <f t="shared" si="219"/>
        <v>318.59039888227034</v>
      </c>
      <c r="T1167" s="132">
        <f t="shared" si="220"/>
        <v>0.183</v>
      </c>
      <c r="U1167" s="135">
        <f t="shared" si="221"/>
        <v>58.302042995455473</v>
      </c>
      <c r="V1167" s="88">
        <f t="shared" si="222"/>
        <v>19.618419669700835</v>
      </c>
      <c r="W1167" s="182">
        <f t="shared" si="223"/>
        <v>19.600000000000001</v>
      </c>
      <c r="X1167" s="133">
        <f>'INFO Luz del Sur'!N1115</f>
        <v>1</v>
      </c>
      <c r="Y1167" s="135">
        <f t="shared" si="216"/>
        <v>19.600000000000001</v>
      </c>
    </row>
    <row r="1168" spans="1:25" x14ac:dyDescent="0.25">
      <c r="A1168" s="97">
        <f>'INFO Luz del Sur'!A1116</f>
        <v>1110</v>
      </c>
      <c r="B1168" s="98" t="s">
        <v>20</v>
      </c>
      <c r="C1168" s="131" t="str">
        <f>'INFO Luz del Sur'!K1116</f>
        <v>Poste</v>
      </c>
      <c r="D1168" s="120" t="str">
        <f>'INFO Luz del Sur'!L1116</f>
        <v>Concreto</v>
      </c>
      <c r="E1168" s="131">
        <f>'INFO Luz del Sur'!J1116</f>
        <v>15</v>
      </c>
      <c r="F1168" s="131" t="str">
        <f>'INFO Luz del Sur'!H1116</f>
        <v>60 KV</v>
      </c>
      <c r="G1168" s="148" t="str">
        <f t="shared" si="214"/>
        <v>MT/AT</v>
      </c>
      <c r="H1168" s="120" t="str">
        <f>'INFO Luz del Sur'!D1116</f>
        <v>Santa Cruz de Flores</v>
      </c>
      <c r="I1168" s="120" t="str">
        <f>'INFO Luz del Sur'!C1116</f>
        <v>Lima</v>
      </c>
      <c r="J1168" s="120" t="str">
        <f>'INFO Luz del Sur'!B1116</f>
        <v>Lima</v>
      </c>
      <c r="K1168" s="120">
        <f>'INFO Luz del Sur'!E1116</f>
        <v>0</v>
      </c>
      <c r="L1168" s="132" t="str">
        <f>'INFO Luz del Sur'!M1116</f>
        <v>TA060SIR0D1C1240R+3</v>
      </c>
      <c r="M1168" s="120" t="str">
        <f>INDEX(RESUMEN!$D$17:$D$5475, MATCH(L1168,RESUMEN!$C$17:$C$5475,0))</f>
        <v>Torre de anclaje, retención intermedia y terminal (15°) Tipo R2+3</v>
      </c>
      <c r="N1168" s="95">
        <f>INDEX(RESUMEN!$G$17:$G$5475, MATCH(L1168,RESUMEN!$C$17:$C$5475,0))</f>
        <v>15480.457667929655</v>
      </c>
      <c r="O1168" s="133">
        <f t="shared" si="215"/>
        <v>0.84299999999999997</v>
      </c>
      <c r="P1168" s="134">
        <f t="shared" si="217"/>
        <v>28530.483481994353</v>
      </c>
      <c r="Q1168" s="87">
        <v>0</v>
      </c>
      <c r="R1168" s="133">
        <f t="shared" si="218"/>
        <v>0.13400000000000001</v>
      </c>
      <c r="S1168" s="88">
        <f t="shared" si="219"/>
        <v>318.59039888227034</v>
      </c>
      <c r="T1168" s="132">
        <f t="shared" si="220"/>
        <v>0.183</v>
      </c>
      <c r="U1168" s="135">
        <f t="shared" si="221"/>
        <v>58.302042995455473</v>
      </c>
      <c r="V1168" s="88">
        <f t="shared" si="222"/>
        <v>19.618419669700835</v>
      </c>
      <c r="W1168" s="182">
        <f t="shared" si="223"/>
        <v>19.600000000000001</v>
      </c>
      <c r="X1168" s="133">
        <f>'INFO Luz del Sur'!N1116</f>
        <v>1</v>
      </c>
      <c r="Y1168" s="135">
        <f t="shared" si="216"/>
        <v>19.600000000000001</v>
      </c>
    </row>
    <row r="1169" spans="1:25" x14ac:dyDescent="0.25">
      <c r="A1169" s="97">
        <f>'INFO Luz del Sur'!A1117</f>
        <v>1111</v>
      </c>
      <c r="B1169" s="98" t="s">
        <v>20</v>
      </c>
      <c r="C1169" s="131" t="str">
        <f>'INFO Luz del Sur'!K1117</f>
        <v>Poste</v>
      </c>
      <c r="D1169" s="120" t="str">
        <f>'INFO Luz del Sur'!L1117</f>
        <v>Madera</v>
      </c>
      <c r="E1169" s="131">
        <f>'INFO Luz del Sur'!J1117</f>
        <v>15</v>
      </c>
      <c r="F1169" s="131" t="str">
        <f>'INFO Luz del Sur'!H1117</f>
        <v>60 KV</v>
      </c>
      <c r="G1169" s="148" t="str">
        <f t="shared" si="214"/>
        <v>MT/AT</v>
      </c>
      <c r="H1169" s="120" t="str">
        <f>'INFO Luz del Sur'!D1117</f>
        <v>Santa Cruz de Flores</v>
      </c>
      <c r="I1169" s="120" t="str">
        <f>'INFO Luz del Sur'!C1117</f>
        <v>Lima</v>
      </c>
      <c r="J1169" s="120" t="str">
        <f>'INFO Luz del Sur'!B1117</f>
        <v>Lima</v>
      </c>
      <c r="K1169" s="120">
        <f>'INFO Luz del Sur'!E1117</f>
        <v>0</v>
      </c>
      <c r="L1169" s="132" t="str">
        <f>'INFO Luz del Sur'!M1117</f>
        <v>TA060SIR0D1C1240R+3</v>
      </c>
      <c r="M1169" s="120" t="str">
        <f>INDEX(RESUMEN!$D$17:$D$5475, MATCH(L1169,RESUMEN!$C$17:$C$5475,0))</f>
        <v>Torre de anclaje, retención intermedia y terminal (15°) Tipo R2+3</v>
      </c>
      <c r="N1169" s="95">
        <f>INDEX(RESUMEN!$G$17:$G$5475, MATCH(L1169,RESUMEN!$C$17:$C$5475,0))</f>
        <v>15480.457667929655</v>
      </c>
      <c r="O1169" s="133">
        <f t="shared" si="215"/>
        <v>0.84299999999999997</v>
      </c>
      <c r="P1169" s="134">
        <f t="shared" si="217"/>
        <v>28530.483481994353</v>
      </c>
      <c r="Q1169" s="87">
        <v>0</v>
      </c>
      <c r="R1169" s="133">
        <f t="shared" si="218"/>
        <v>0.13400000000000001</v>
      </c>
      <c r="S1169" s="88">
        <f t="shared" si="219"/>
        <v>318.59039888227034</v>
      </c>
      <c r="T1169" s="132">
        <f t="shared" si="220"/>
        <v>0.183</v>
      </c>
      <c r="U1169" s="135">
        <f t="shared" si="221"/>
        <v>58.302042995455473</v>
      </c>
      <c r="V1169" s="88">
        <f t="shared" si="222"/>
        <v>19.618419669700835</v>
      </c>
      <c r="W1169" s="182">
        <f t="shared" si="223"/>
        <v>19.600000000000001</v>
      </c>
      <c r="X1169" s="133">
        <f>'INFO Luz del Sur'!N1117</f>
        <v>1</v>
      </c>
      <c r="Y1169" s="135">
        <f t="shared" si="216"/>
        <v>19.600000000000001</v>
      </c>
    </row>
    <row r="1170" spans="1:25" x14ac:dyDescent="0.25">
      <c r="A1170" s="97">
        <f>'INFO Luz del Sur'!A1118</f>
        <v>1112</v>
      </c>
      <c r="B1170" s="98" t="s">
        <v>20</v>
      </c>
      <c r="C1170" s="131" t="str">
        <f>'INFO Luz del Sur'!K1118</f>
        <v>Poste</v>
      </c>
      <c r="D1170" s="120" t="str">
        <f>'INFO Luz del Sur'!L1118</f>
        <v>Madera</v>
      </c>
      <c r="E1170" s="131">
        <f>'INFO Luz del Sur'!J1118</f>
        <v>15</v>
      </c>
      <c r="F1170" s="131" t="str">
        <f>'INFO Luz del Sur'!H1118</f>
        <v>60 KV</v>
      </c>
      <c r="G1170" s="148" t="str">
        <f t="shared" si="214"/>
        <v>MT/AT</v>
      </c>
      <c r="H1170" s="120" t="str">
        <f>'INFO Luz del Sur'!D1118</f>
        <v>Santa Cruz de Flores</v>
      </c>
      <c r="I1170" s="120" t="str">
        <f>'INFO Luz del Sur'!C1118</f>
        <v>Lima</v>
      </c>
      <c r="J1170" s="120" t="str">
        <f>'INFO Luz del Sur'!B1118</f>
        <v>Lima</v>
      </c>
      <c r="K1170" s="120">
        <f>'INFO Luz del Sur'!E1118</f>
        <v>0</v>
      </c>
      <c r="L1170" s="132" t="str">
        <f>'INFO Luz del Sur'!M1118</f>
        <v>TA060SIR0D1C1240R+3</v>
      </c>
      <c r="M1170" s="120" t="str">
        <f>INDEX(RESUMEN!$D$17:$D$5475, MATCH(L1170,RESUMEN!$C$17:$C$5475,0))</f>
        <v>Torre de anclaje, retención intermedia y terminal (15°) Tipo R2+3</v>
      </c>
      <c r="N1170" s="95">
        <f>INDEX(RESUMEN!$G$17:$G$5475, MATCH(L1170,RESUMEN!$C$17:$C$5475,0))</f>
        <v>15480.457667929655</v>
      </c>
      <c r="O1170" s="133">
        <f t="shared" si="215"/>
        <v>0.84299999999999997</v>
      </c>
      <c r="P1170" s="134">
        <f t="shared" si="217"/>
        <v>28530.483481994353</v>
      </c>
      <c r="Q1170" s="87">
        <v>0</v>
      </c>
      <c r="R1170" s="133">
        <f t="shared" si="218"/>
        <v>0.13400000000000001</v>
      </c>
      <c r="S1170" s="88">
        <f t="shared" si="219"/>
        <v>318.59039888227034</v>
      </c>
      <c r="T1170" s="132">
        <f t="shared" si="220"/>
        <v>0.183</v>
      </c>
      <c r="U1170" s="135">
        <f t="shared" si="221"/>
        <v>58.302042995455473</v>
      </c>
      <c r="V1170" s="88">
        <f t="shared" si="222"/>
        <v>19.618419669700835</v>
      </c>
      <c r="W1170" s="182">
        <f t="shared" si="223"/>
        <v>19.600000000000001</v>
      </c>
      <c r="X1170" s="133">
        <f>'INFO Luz del Sur'!N1118</f>
        <v>1</v>
      </c>
      <c r="Y1170" s="135">
        <f t="shared" si="216"/>
        <v>19.600000000000001</v>
      </c>
    </row>
    <row r="1171" spans="1:25" x14ac:dyDescent="0.25">
      <c r="A1171" s="97">
        <f>'INFO Luz del Sur'!A1119</f>
        <v>1113</v>
      </c>
      <c r="B1171" s="98" t="s">
        <v>20</v>
      </c>
      <c r="C1171" s="131" t="str">
        <f>'INFO Luz del Sur'!K1119</f>
        <v>Torre</v>
      </c>
      <c r="D1171" s="120" t="str">
        <f>'INFO Luz del Sur'!L1119</f>
        <v>Metálico</v>
      </c>
      <c r="E1171" s="131">
        <f>'INFO Luz del Sur'!J1119</f>
        <v>20</v>
      </c>
      <c r="F1171" s="131" t="str">
        <f>'INFO Luz del Sur'!H1119</f>
        <v>60 KV</v>
      </c>
      <c r="G1171" s="148" t="str">
        <f t="shared" si="214"/>
        <v>MT/AT</v>
      </c>
      <c r="H1171" s="120" t="str">
        <f>'INFO Luz del Sur'!D1119</f>
        <v>Santa Cruz de Flores</v>
      </c>
      <c r="I1171" s="120" t="str">
        <f>'INFO Luz del Sur'!C1119</f>
        <v>Lima</v>
      </c>
      <c r="J1171" s="120" t="str">
        <f>'INFO Luz del Sur'!B1119</f>
        <v>Lima</v>
      </c>
      <c r="K1171" s="120">
        <f>'INFO Luz del Sur'!E1119</f>
        <v>0</v>
      </c>
      <c r="L1171" s="132" t="str">
        <f>'INFO Luz del Sur'!M1119</f>
        <v>TA060SIR0D1C1240R+3</v>
      </c>
      <c r="M1171" s="120" t="str">
        <f>INDEX(RESUMEN!$D$17:$D$5475, MATCH(L1171,RESUMEN!$C$17:$C$5475,0))</f>
        <v>Torre de anclaje, retención intermedia y terminal (15°) Tipo R2+3</v>
      </c>
      <c r="N1171" s="95">
        <f>INDEX(RESUMEN!$G$17:$G$5475, MATCH(L1171,RESUMEN!$C$17:$C$5475,0))</f>
        <v>15480.457667929655</v>
      </c>
      <c r="O1171" s="133">
        <f t="shared" si="215"/>
        <v>0.84299999999999997</v>
      </c>
      <c r="P1171" s="134">
        <f t="shared" si="217"/>
        <v>28530.483481994353</v>
      </c>
      <c r="Q1171" s="87">
        <v>0</v>
      </c>
      <c r="R1171" s="133">
        <f t="shared" si="218"/>
        <v>0.13400000000000001</v>
      </c>
      <c r="S1171" s="88">
        <f t="shared" si="219"/>
        <v>318.59039888227034</v>
      </c>
      <c r="T1171" s="132">
        <f t="shared" si="220"/>
        <v>0.183</v>
      </c>
      <c r="U1171" s="135">
        <f t="shared" si="221"/>
        <v>58.302042995455473</v>
      </c>
      <c r="V1171" s="88">
        <f t="shared" si="222"/>
        <v>19.618419669700835</v>
      </c>
      <c r="W1171" s="182">
        <f t="shared" si="223"/>
        <v>19.600000000000001</v>
      </c>
      <c r="X1171" s="133">
        <f>'INFO Luz del Sur'!N1119</f>
        <v>1</v>
      </c>
      <c r="Y1171" s="135">
        <f t="shared" si="216"/>
        <v>19.600000000000001</v>
      </c>
    </row>
    <row r="1172" spans="1:25" x14ac:dyDescent="0.25">
      <c r="A1172" s="97">
        <f>'INFO Luz del Sur'!A1120</f>
        <v>1114</v>
      </c>
      <c r="B1172" s="98" t="s">
        <v>20</v>
      </c>
      <c r="C1172" s="131" t="str">
        <f>'INFO Luz del Sur'!K1120</f>
        <v>Torre</v>
      </c>
      <c r="D1172" s="120" t="str">
        <f>'INFO Luz del Sur'!L1120</f>
        <v>Metálico</v>
      </c>
      <c r="E1172" s="131">
        <f>'INFO Luz del Sur'!J1120</f>
        <v>25</v>
      </c>
      <c r="F1172" s="131" t="str">
        <f>'INFO Luz del Sur'!H1120</f>
        <v>60 KV</v>
      </c>
      <c r="G1172" s="148" t="str">
        <f t="shared" si="214"/>
        <v>MT/AT</v>
      </c>
      <c r="H1172" s="120" t="str">
        <f>'INFO Luz del Sur'!D1120</f>
        <v>Mala</v>
      </c>
      <c r="I1172" s="120" t="str">
        <f>'INFO Luz del Sur'!C1120</f>
        <v>Lima</v>
      </c>
      <c r="J1172" s="120" t="str">
        <f>'INFO Luz del Sur'!B1120</f>
        <v>Lima</v>
      </c>
      <c r="K1172" s="120">
        <f>'INFO Luz del Sur'!E1120</f>
        <v>0</v>
      </c>
      <c r="L1172" s="132" t="str">
        <f>'INFO Luz del Sur'!M1120</f>
        <v>TA060SIR0D1C1240R+3</v>
      </c>
      <c r="M1172" s="120" t="str">
        <f>INDEX(RESUMEN!$D$17:$D$5475, MATCH(L1172,RESUMEN!$C$17:$C$5475,0))</f>
        <v>Torre de anclaje, retención intermedia y terminal (15°) Tipo R2+3</v>
      </c>
      <c r="N1172" s="95">
        <f>INDEX(RESUMEN!$G$17:$G$5475, MATCH(L1172,RESUMEN!$C$17:$C$5475,0))</f>
        <v>15480.457667929655</v>
      </c>
      <c r="O1172" s="133">
        <f t="shared" si="215"/>
        <v>0.84299999999999997</v>
      </c>
      <c r="P1172" s="134">
        <f t="shared" si="217"/>
        <v>28530.483481994353</v>
      </c>
      <c r="Q1172" s="87">
        <v>0</v>
      </c>
      <c r="R1172" s="133">
        <f t="shared" si="218"/>
        <v>0.13400000000000001</v>
      </c>
      <c r="S1172" s="88">
        <f t="shared" si="219"/>
        <v>318.59039888227034</v>
      </c>
      <c r="T1172" s="132">
        <f t="shared" si="220"/>
        <v>0.183</v>
      </c>
      <c r="U1172" s="135">
        <f t="shared" si="221"/>
        <v>58.302042995455473</v>
      </c>
      <c r="V1172" s="88">
        <f t="shared" si="222"/>
        <v>19.618419669700835</v>
      </c>
      <c r="W1172" s="182">
        <f t="shared" si="223"/>
        <v>19.600000000000001</v>
      </c>
      <c r="X1172" s="133">
        <f>'INFO Luz del Sur'!N1120</f>
        <v>1</v>
      </c>
      <c r="Y1172" s="135">
        <f t="shared" si="216"/>
        <v>19.600000000000001</v>
      </c>
    </row>
    <row r="1173" spans="1:25" x14ac:dyDescent="0.25">
      <c r="A1173" s="97">
        <f>'INFO Luz del Sur'!A1121</f>
        <v>1115</v>
      </c>
      <c r="B1173" s="98" t="s">
        <v>8151</v>
      </c>
      <c r="C1173" s="131" t="str">
        <f>'INFO Luz del Sur'!K1121</f>
        <v>Poste</v>
      </c>
      <c r="D1173" s="120" t="str">
        <f>'INFO Luz del Sur'!L1121</f>
        <v>Concreto</v>
      </c>
      <c r="E1173" s="131">
        <f>'INFO Luz del Sur'!J1121</f>
        <v>13</v>
      </c>
      <c r="F1173" s="131" t="str">
        <f>'INFO Luz del Sur'!H1121</f>
        <v>22.9 KV</v>
      </c>
      <c r="G1173" s="148" t="str">
        <f t="shared" si="214"/>
        <v>MT/AT</v>
      </c>
      <c r="H1173" s="120" t="str">
        <f>'INFO Luz del Sur'!D1121</f>
        <v>Mala</v>
      </c>
      <c r="I1173" s="120" t="str">
        <f>'INFO Luz del Sur'!C1121</f>
        <v>Lima</v>
      </c>
      <c r="J1173" s="120" t="str">
        <f>'INFO Luz del Sur'!B1121</f>
        <v>Lima</v>
      </c>
      <c r="K1173" s="120">
        <f>'INFO Luz del Sur'!E1121</f>
        <v>0</v>
      </c>
      <c r="L1173" s="132" t="str">
        <f>'INFO Luz del Sur'!M1121</f>
        <v>PPC19</v>
      </c>
      <c r="M1173" s="120" t="str">
        <f>INDEX(RESUMEN!$D$17:$D$5475, MATCH(L1173,RESUMEN!$C$17:$C$5475,0))</f>
        <v>POSTE DE CONCRETO ARMADO DE 13/300/150/345</v>
      </c>
      <c r="N1173" s="95">
        <f>INDEX(RESUMEN!$G$17:$G$5475, MATCH(L1173,RESUMEN!$C$17:$C$5475,0))</f>
        <v>314.14999999999998</v>
      </c>
      <c r="O1173" s="133">
        <f t="shared" si="215"/>
        <v>0.84299999999999997</v>
      </c>
      <c r="P1173" s="134">
        <f t="shared" si="217"/>
        <v>578.97844999999995</v>
      </c>
      <c r="Q1173" s="87">
        <v>0</v>
      </c>
      <c r="R1173" s="133">
        <f t="shared" si="218"/>
        <v>0.13400000000000001</v>
      </c>
      <c r="S1173" s="88">
        <f t="shared" si="219"/>
        <v>6.4652593583333333</v>
      </c>
      <c r="T1173" s="132">
        <f t="shared" si="220"/>
        <v>0.183</v>
      </c>
      <c r="U1173" s="135">
        <f t="shared" si="221"/>
        <v>1.183142462575</v>
      </c>
      <c r="V1173" s="88">
        <f t="shared" si="222"/>
        <v>0.39812301880482892</v>
      </c>
      <c r="W1173" s="182">
        <f t="shared" si="223"/>
        <v>0.4</v>
      </c>
      <c r="X1173" s="133">
        <f>'INFO Luz del Sur'!N1121</f>
        <v>1</v>
      </c>
      <c r="Y1173" s="135">
        <f t="shared" si="216"/>
        <v>0.4</v>
      </c>
    </row>
    <row r="1174" spans="1:25" x14ac:dyDescent="0.25">
      <c r="A1174" s="97">
        <f>'INFO Luz del Sur'!A1122</f>
        <v>1116</v>
      </c>
      <c r="B1174" s="98" t="s">
        <v>8151</v>
      </c>
      <c r="C1174" s="131" t="str">
        <f>'INFO Luz del Sur'!K1122</f>
        <v>Poste</v>
      </c>
      <c r="D1174" s="120" t="str">
        <f>'INFO Luz del Sur'!L1122</f>
        <v>Concreto</v>
      </c>
      <c r="E1174" s="131">
        <f>'INFO Luz del Sur'!J1122</f>
        <v>13</v>
      </c>
      <c r="F1174" s="131" t="str">
        <f>'INFO Luz del Sur'!H1122</f>
        <v>22.9 KV</v>
      </c>
      <c r="G1174" s="148" t="str">
        <f t="shared" si="214"/>
        <v>MT/AT</v>
      </c>
      <c r="H1174" s="120" t="str">
        <f>'INFO Luz del Sur'!D1122</f>
        <v>Mala</v>
      </c>
      <c r="I1174" s="120" t="str">
        <f>'INFO Luz del Sur'!C1122</f>
        <v>Lima</v>
      </c>
      <c r="J1174" s="120" t="str">
        <f>'INFO Luz del Sur'!B1122</f>
        <v>Lima</v>
      </c>
      <c r="K1174" s="120">
        <f>'INFO Luz del Sur'!E1122</f>
        <v>0</v>
      </c>
      <c r="L1174" s="132" t="str">
        <f>'INFO Luz del Sur'!M1122</f>
        <v>PPC19</v>
      </c>
      <c r="M1174" s="120" t="str">
        <f>INDEX(RESUMEN!$D$17:$D$5475, MATCH(L1174,RESUMEN!$C$17:$C$5475,0))</f>
        <v>POSTE DE CONCRETO ARMADO DE 13/300/150/345</v>
      </c>
      <c r="N1174" s="95">
        <f>INDEX(RESUMEN!$G$17:$G$5475, MATCH(L1174,RESUMEN!$C$17:$C$5475,0))</f>
        <v>314.14999999999998</v>
      </c>
      <c r="O1174" s="133">
        <f t="shared" si="215"/>
        <v>0.84299999999999997</v>
      </c>
      <c r="P1174" s="134">
        <f t="shared" si="217"/>
        <v>578.97844999999995</v>
      </c>
      <c r="Q1174" s="87">
        <v>0</v>
      </c>
      <c r="R1174" s="133">
        <f t="shared" si="218"/>
        <v>0.13400000000000001</v>
      </c>
      <c r="S1174" s="88">
        <f t="shared" si="219"/>
        <v>6.4652593583333333</v>
      </c>
      <c r="T1174" s="132">
        <f t="shared" si="220"/>
        <v>0.183</v>
      </c>
      <c r="U1174" s="135">
        <f t="shared" si="221"/>
        <v>1.183142462575</v>
      </c>
      <c r="V1174" s="88">
        <f t="shared" si="222"/>
        <v>0.39812301880482892</v>
      </c>
      <c r="W1174" s="182">
        <f t="shared" si="223"/>
        <v>0.4</v>
      </c>
      <c r="X1174" s="133">
        <f>'INFO Luz del Sur'!N1122</f>
        <v>1</v>
      </c>
      <c r="Y1174" s="135">
        <f t="shared" si="216"/>
        <v>0.4</v>
      </c>
    </row>
    <row r="1175" spans="1:25" x14ac:dyDescent="0.25">
      <c r="A1175" s="97">
        <f>'INFO Luz del Sur'!A1123</f>
        <v>1117</v>
      </c>
      <c r="B1175" s="98" t="s">
        <v>8151</v>
      </c>
      <c r="C1175" s="131" t="str">
        <f>'INFO Luz del Sur'!K1123</f>
        <v>Poste</v>
      </c>
      <c r="D1175" s="120" t="str">
        <f>'INFO Luz del Sur'!L1123</f>
        <v>Concreto</v>
      </c>
      <c r="E1175" s="131">
        <f>'INFO Luz del Sur'!J1123</f>
        <v>11</v>
      </c>
      <c r="F1175" s="131" t="str">
        <f>'INFO Luz del Sur'!H1123</f>
        <v>22.9 KV</v>
      </c>
      <c r="G1175" s="148" t="str">
        <f t="shared" si="214"/>
        <v>MT/AT</v>
      </c>
      <c r="H1175" s="120" t="str">
        <f>'INFO Luz del Sur'!D1123</f>
        <v>Mala</v>
      </c>
      <c r="I1175" s="120" t="str">
        <f>'INFO Luz del Sur'!C1123</f>
        <v>Lima</v>
      </c>
      <c r="J1175" s="120" t="str">
        <f>'INFO Luz del Sur'!B1123</f>
        <v>Lima</v>
      </c>
      <c r="K1175" s="120">
        <f>'INFO Luz del Sur'!E1123</f>
        <v>0</v>
      </c>
      <c r="L1175" s="132" t="str">
        <f>'INFO Luz del Sur'!M1123</f>
        <v>PPC11</v>
      </c>
      <c r="M1175" s="120" t="str">
        <f>INDEX(RESUMEN!$D$17:$D$5475, MATCH(L1175,RESUMEN!$C$17:$C$5475,0))</f>
        <v>POSTE DE CONCRETO ARMADO DE 11/200/120/285</v>
      </c>
      <c r="N1175" s="95">
        <f>INDEX(RESUMEN!$G$17:$G$5475, MATCH(L1175,RESUMEN!$C$17:$C$5475,0))</f>
        <v>206.03</v>
      </c>
      <c r="O1175" s="133">
        <f t="shared" si="215"/>
        <v>0.84299999999999997</v>
      </c>
      <c r="P1175" s="134">
        <f t="shared" si="217"/>
        <v>379.71328999999997</v>
      </c>
      <c r="Q1175" s="87">
        <v>0</v>
      </c>
      <c r="R1175" s="133">
        <f t="shared" si="218"/>
        <v>0.13400000000000001</v>
      </c>
      <c r="S1175" s="88">
        <f t="shared" si="219"/>
        <v>4.240131738333333</v>
      </c>
      <c r="T1175" s="132">
        <f t="shared" si="220"/>
        <v>0.183</v>
      </c>
      <c r="U1175" s="135">
        <f t="shared" si="221"/>
        <v>0.77594410811499992</v>
      </c>
      <c r="V1175" s="88">
        <f t="shared" si="222"/>
        <v>0.26110229369523763</v>
      </c>
      <c r="W1175" s="182">
        <f t="shared" si="223"/>
        <v>0.3</v>
      </c>
      <c r="X1175" s="133">
        <f>'INFO Luz del Sur'!N1123</f>
        <v>1</v>
      </c>
      <c r="Y1175" s="135">
        <f t="shared" si="216"/>
        <v>0.3</v>
      </c>
    </row>
    <row r="1176" spans="1:25" x14ac:dyDescent="0.25">
      <c r="A1176" s="97">
        <f>'INFO Luz del Sur'!A1124</f>
        <v>1118</v>
      </c>
      <c r="B1176" s="98" t="s">
        <v>8151</v>
      </c>
      <c r="C1176" s="131" t="str">
        <f>'INFO Luz del Sur'!K1124</f>
        <v>Poste</v>
      </c>
      <c r="D1176" s="120" t="str">
        <f>'INFO Luz del Sur'!L1124</f>
        <v>Concreto</v>
      </c>
      <c r="E1176" s="131">
        <f>'INFO Luz del Sur'!J1124</f>
        <v>15</v>
      </c>
      <c r="F1176" s="131" t="str">
        <f>'INFO Luz del Sur'!H1124</f>
        <v>22.9 KV</v>
      </c>
      <c r="G1176" s="148" t="str">
        <f t="shared" si="214"/>
        <v>MT/AT</v>
      </c>
      <c r="H1176" s="120" t="str">
        <f>'INFO Luz del Sur'!D1124</f>
        <v>Mala</v>
      </c>
      <c r="I1176" s="120" t="str">
        <f>'INFO Luz del Sur'!C1124</f>
        <v>Lima</v>
      </c>
      <c r="J1176" s="120" t="str">
        <f>'INFO Luz del Sur'!B1124</f>
        <v>Lima</v>
      </c>
      <c r="K1176" s="120">
        <f>'INFO Luz del Sur'!E1124</f>
        <v>0</v>
      </c>
      <c r="L1176" s="132" t="str">
        <f>'INFO Luz del Sur'!M1124</f>
        <v>PPC24</v>
      </c>
      <c r="M1176" s="120" t="str">
        <f>INDEX(RESUMEN!$D$17:$D$5475, MATCH(L1176,RESUMEN!$C$17:$C$5475,0))</f>
        <v>POSTE DE CONCRETO ARMADO DE 15/400/150/375</v>
      </c>
      <c r="N1176" s="95">
        <f>INDEX(RESUMEN!$G$17:$G$5475, MATCH(L1176,RESUMEN!$C$17:$C$5475,0))</f>
        <v>476.76</v>
      </c>
      <c r="O1176" s="133">
        <f t="shared" si="215"/>
        <v>0.84299999999999997</v>
      </c>
      <c r="P1176" s="134">
        <f t="shared" si="217"/>
        <v>878.66867999999999</v>
      </c>
      <c r="Q1176" s="87">
        <v>0</v>
      </c>
      <c r="R1176" s="133">
        <f t="shared" si="218"/>
        <v>0.13400000000000001</v>
      </c>
      <c r="S1176" s="88">
        <f t="shared" si="219"/>
        <v>9.8118002600000001</v>
      </c>
      <c r="T1176" s="132">
        <f t="shared" si="220"/>
        <v>0.183</v>
      </c>
      <c r="U1176" s="135">
        <f t="shared" si="221"/>
        <v>1.7955594475800001</v>
      </c>
      <c r="V1176" s="88">
        <f t="shared" si="222"/>
        <v>0.60419904645994038</v>
      </c>
      <c r="W1176" s="182">
        <f t="shared" si="223"/>
        <v>0.6</v>
      </c>
      <c r="X1176" s="133">
        <f>'INFO Luz del Sur'!N1124</f>
        <v>1</v>
      </c>
      <c r="Y1176" s="135">
        <f t="shared" si="216"/>
        <v>0.6</v>
      </c>
    </row>
    <row r="1177" spans="1:25" x14ac:dyDescent="0.25">
      <c r="A1177" s="97">
        <f>'INFO Luz del Sur'!A1125</f>
        <v>1119</v>
      </c>
      <c r="B1177" s="98" t="s">
        <v>8151</v>
      </c>
      <c r="C1177" s="131" t="str">
        <f>'INFO Luz del Sur'!K1125</f>
        <v>Poste</v>
      </c>
      <c r="D1177" s="120" t="str">
        <f>'INFO Luz del Sur'!L1125</f>
        <v>Concreto</v>
      </c>
      <c r="E1177" s="131">
        <f>'INFO Luz del Sur'!J1125</f>
        <v>15</v>
      </c>
      <c r="F1177" s="131" t="str">
        <f>'INFO Luz del Sur'!H1125</f>
        <v>22.9 KV</v>
      </c>
      <c r="G1177" s="148" t="str">
        <f t="shared" si="214"/>
        <v>MT/AT</v>
      </c>
      <c r="H1177" s="120" t="str">
        <f>'INFO Luz del Sur'!D1125</f>
        <v>Mala</v>
      </c>
      <c r="I1177" s="120" t="str">
        <f>'INFO Luz del Sur'!C1125</f>
        <v>Lima</v>
      </c>
      <c r="J1177" s="120" t="str">
        <f>'INFO Luz del Sur'!B1125</f>
        <v>Lima</v>
      </c>
      <c r="K1177" s="120">
        <f>'INFO Luz del Sur'!E1125</f>
        <v>0</v>
      </c>
      <c r="L1177" s="132" t="str">
        <f>'INFO Luz del Sur'!M1125</f>
        <v>PPC24</v>
      </c>
      <c r="M1177" s="120" t="str">
        <f>INDEX(RESUMEN!$D$17:$D$5475, MATCH(L1177,RESUMEN!$C$17:$C$5475,0))</f>
        <v>POSTE DE CONCRETO ARMADO DE 15/400/150/375</v>
      </c>
      <c r="N1177" s="95">
        <f>INDEX(RESUMEN!$G$17:$G$5475, MATCH(L1177,RESUMEN!$C$17:$C$5475,0))</f>
        <v>476.76</v>
      </c>
      <c r="O1177" s="133">
        <f t="shared" si="215"/>
        <v>0.84299999999999997</v>
      </c>
      <c r="P1177" s="134">
        <f t="shared" si="217"/>
        <v>878.66867999999999</v>
      </c>
      <c r="Q1177" s="87">
        <v>0</v>
      </c>
      <c r="R1177" s="133">
        <f t="shared" si="218"/>
        <v>0.13400000000000001</v>
      </c>
      <c r="S1177" s="88">
        <f t="shared" si="219"/>
        <v>9.8118002600000001</v>
      </c>
      <c r="T1177" s="132">
        <f t="shared" si="220"/>
        <v>0.183</v>
      </c>
      <c r="U1177" s="135">
        <f t="shared" si="221"/>
        <v>1.7955594475800001</v>
      </c>
      <c r="V1177" s="88">
        <f t="shared" si="222"/>
        <v>0.60419904645994038</v>
      </c>
      <c r="W1177" s="182">
        <f t="shared" si="223"/>
        <v>0.6</v>
      </c>
      <c r="X1177" s="133">
        <f>'INFO Luz del Sur'!N1125</f>
        <v>1</v>
      </c>
      <c r="Y1177" s="135">
        <f t="shared" si="216"/>
        <v>0.6</v>
      </c>
    </row>
    <row r="1178" spans="1:25" x14ac:dyDescent="0.25">
      <c r="A1178" s="97">
        <f>'INFO Luz del Sur'!A1126</f>
        <v>1120</v>
      </c>
      <c r="B1178" s="98" t="s">
        <v>8151</v>
      </c>
      <c r="C1178" s="131" t="str">
        <f>'INFO Luz del Sur'!K1126</f>
        <v>Poste</v>
      </c>
      <c r="D1178" s="120" t="str">
        <f>'INFO Luz del Sur'!L1126</f>
        <v>Concreto</v>
      </c>
      <c r="E1178" s="131">
        <f>'INFO Luz del Sur'!J1126</f>
        <v>15</v>
      </c>
      <c r="F1178" s="131" t="str">
        <f>'INFO Luz del Sur'!H1126</f>
        <v>22.9 KV</v>
      </c>
      <c r="G1178" s="148" t="str">
        <f t="shared" si="214"/>
        <v>MT/AT</v>
      </c>
      <c r="H1178" s="120" t="str">
        <f>'INFO Luz del Sur'!D1126</f>
        <v>Mala</v>
      </c>
      <c r="I1178" s="120" t="str">
        <f>'INFO Luz del Sur'!C1126</f>
        <v>Lima</v>
      </c>
      <c r="J1178" s="120" t="str">
        <f>'INFO Luz del Sur'!B1126</f>
        <v>Lima</v>
      </c>
      <c r="K1178" s="120">
        <f>'INFO Luz del Sur'!E1126</f>
        <v>0</v>
      </c>
      <c r="L1178" s="132" t="str">
        <f>'INFO Luz del Sur'!M1126</f>
        <v>PPC24</v>
      </c>
      <c r="M1178" s="120" t="str">
        <f>INDEX(RESUMEN!$D$17:$D$5475, MATCH(L1178,RESUMEN!$C$17:$C$5475,0))</f>
        <v>POSTE DE CONCRETO ARMADO DE 15/400/150/375</v>
      </c>
      <c r="N1178" s="95">
        <f>INDEX(RESUMEN!$G$17:$G$5475, MATCH(L1178,RESUMEN!$C$17:$C$5475,0))</f>
        <v>476.76</v>
      </c>
      <c r="O1178" s="133">
        <f t="shared" si="215"/>
        <v>0.84299999999999997</v>
      </c>
      <c r="P1178" s="134">
        <f t="shared" si="217"/>
        <v>878.66867999999999</v>
      </c>
      <c r="Q1178" s="87">
        <v>0</v>
      </c>
      <c r="R1178" s="133">
        <f t="shared" si="218"/>
        <v>0.13400000000000001</v>
      </c>
      <c r="S1178" s="88">
        <f t="shared" si="219"/>
        <v>9.8118002600000001</v>
      </c>
      <c r="T1178" s="132">
        <f t="shared" si="220"/>
        <v>0.183</v>
      </c>
      <c r="U1178" s="135">
        <f t="shared" si="221"/>
        <v>1.7955594475800001</v>
      </c>
      <c r="V1178" s="88">
        <f t="shared" si="222"/>
        <v>0.60419904645994038</v>
      </c>
      <c r="W1178" s="182">
        <f t="shared" si="223"/>
        <v>0.6</v>
      </c>
      <c r="X1178" s="133">
        <f>'INFO Luz del Sur'!N1126</f>
        <v>1</v>
      </c>
      <c r="Y1178" s="135">
        <f t="shared" si="216"/>
        <v>0.6</v>
      </c>
    </row>
    <row r="1179" spans="1:25" x14ac:dyDescent="0.25">
      <c r="A1179" s="97">
        <f>'INFO Luz del Sur'!A1127</f>
        <v>1121</v>
      </c>
      <c r="B1179" s="98" t="s">
        <v>8151</v>
      </c>
      <c r="C1179" s="131" t="str">
        <f>'INFO Luz del Sur'!K1127</f>
        <v>Poste</v>
      </c>
      <c r="D1179" s="120" t="str">
        <f>'INFO Luz del Sur'!L1127</f>
        <v>Concreto</v>
      </c>
      <c r="E1179" s="131">
        <f>'INFO Luz del Sur'!J1127</f>
        <v>15</v>
      </c>
      <c r="F1179" s="131" t="str">
        <f>'INFO Luz del Sur'!H1127</f>
        <v>22.9 KV</v>
      </c>
      <c r="G1179" s="148" t="str">
        <f t="shared" si="214"/>
        <v>MT/AT</v>
      </c>
      <c r="H1179" s="120" t="str">
        <f>'INFO Luz del Sur'!D1127</f>
        <v>Mala</v>
      </c>
      <c r="I1179" s="120" t="str">
        <f>'INFO Luz del Sur'!C1127</f>
        <v>Lima</v>
      </c>
      <c r="J1179" s="120" t="str">
        <f>'INFO Luz del Sur'!B1127</f>
        <v>Lima</v>
      </c>
      <c r="K1179" s="120">
        <f>'INFO Luz del Sur'!E1127</f>
        <v>0</v>
      </c>
      <c r="L1179" s="132" t="str">
        <f>'INFO Luz del Sur'!M1127</f>
        <v>PPC24</v>
      </c>
      <c r="M1179" s="120" t="str">
        <f>INDEX(RESUMEN!$D$17:$D$5475, MATCH(L1179,RESUMEN!$C$17:$C$5475,0))</f>
        <v>POSTE DE CONCRETO ARMADO DE 15/400/150/375</v>
      </c>
      <c r="N1179" s="95">
        <f>INDEX(RESUMEN!$G$17:$G$5475, MATCH(L1179,RESUMEN!$C$17:$C$5475,0))</f>
        <v>476.76</v>
      </c>
      <c r="O1179" s="133">
        <f t="shared" si="215"/>
        <v>0.84299999999999997</v>
      </c>
      <c r="P1179" s="134">
        <f t="shared" si="217"/>
        <v>878.66867999999999</v>
      </c>
      <c r="Q1179" s="87">
        <v>0</v>
      </c>
      <c r="R1179" s="133">
        <f t="shared" si="218"/>
        <v>0.13400000000000001</v>
      </c>
      <c r="S1179" s="88">
        <f t="shared" si="219"/>
        <v>9.8118002600000001</v>
      </c>
      <c r="T1179" s="132">
        <f t="shared" si="220"/>
        <v>0.183</v>
      </c>
      <c r="U1179" s="135">
        <f t="shared" si="221"/>
        <v>1.7955594475800001</v>
      </c>
      <c r="V1179" s="88">
        <f t="shared" si="222"/>
        <v>0.60419904645994038</v>
      </c>
      <c r="W1179" s="182">
        <f t="shared" si="223"/>
        <v>0.6</v>
      </c>
      <c r="X1179" s="133">
        <f>'INFO Luz del Sur'!N1127</f>
        <v>1</v>
      </c>
      <c r="Y1179" s="135">
        <f t="shared" si="216"/>
        <v>0.6</v>
      </c>
    </row>
    <row r="1180" spans="1:25" x14ac:dyDescent="0.25">
      <c r="A1180" s="97">
        <f>'INFO Luz del Sur'!A1128</f>
        <v>1122</v>
      </c>
      <c r="B1180" s="98" t="s">
        <v>8151</v>
      </c>
      <c r="C1180" s="131" t="str">
        <f>'INFO Luz del Sur'!K1128</f>
        <v>Poste</v>
      </c>
      <c r="D1180" s="120" t="str">
        <f>'INFO Luz del Sur'!L1128</f>
        <v>Concreto</v>
      </c>
      <c r="E1180" s="131">
        <f>'INFO Luz del Sur'!J1128</f>
        <v>15</v>
      </c>
      <c r="F1180" s="131" t="str">
        <f>'INFO Luz del Sur'!H1128</f>
        <v>22.9 KV</v>
      </c>
      <c r="G1180" s="148" t="str">
        <f t="shared" si="214"/>
        <v>MT/AT</v>
      </c>
      <c r="H1180" s="120" t="str">
        <f>'INFO Luz del Sur'!D1128</f>
        <v>Mala</v>
      </c>
      <c r="I1180" s="120" t="str">
        <f>'INFO Luz del Sur'!C1128</f>
        <v>Lima</v>
      </c>
      <c r="J1180" s="120" t="str">
        <f>'INFO Luz del Sur'!B1128</f>
        <v>Lima</v>
      </c>
      <c r="K1180" s="120">
        <f>'INFO Luz del Sur'!E1128</f>
        <v>0</v>
      </c>
      <c r="L1180" s="132" t="str">
        <f>'INFO Luz del Sur'!M1128</f>
        <v>PPC24</v>
      </c>
      <c r="M1180" s="120" t="str">
        <f>INDEX(RESUMEN!$D$17:$D$5475, MATCH(L1180,RESUMEN!$C$17:$C$5475,0))</f>
        <v>POSTE DE CONCRETO ARMADO DE 15/400/150/375</v>
      </c>
      <c r="N1180" s="95">
        <f>INDEX(RESUMEN!$G$17:$G$5475, MATCH(L1180,RESUMEN!$C$17:$C$5475,0))</f>
        <v>476.76</v>
      </c>
      <c r="O1180" s="133">
        <f t="shared" si="215"/>
        <v>0.84299999999999997</v>
      </c>
      <c r="P1180" s="134">
        <f t="shared" si="217"/>
        <v>878.66867999999999</v>
      </c>
      <c r="Q1180" s="87">
        <v>0</v>
      </c>
      <c r="R1180" s="133">
        <f t="shared" si="218"/>
        <v>0.13400000000000001</v>
      </c>
      <c r="S1180" s="88">
        <f t="shared" si="219"/>
        <v>9.8118002600000001</v>
      </c>
      <c r="T1180" s="132">
        <f t="shared" si="220"/>
        <v>0.183</v>
      </c>
      <c r="U1180" s="135">
        <f t="shared" si="221"/>
        <v>1.7955594475800001</v>
      </c>
      <c r="V1180" s="88">
        <f t="shared" si="222"/>
        <v>0.60419904645994038</v>
      </c>
      <c r="W1180" s="182">
        <f t="shared" si="223"/>
        <v>0.6</v>
      </c>
      <c r="X1180" s="133">
        <f>'INFO Luz del Sur'!N1128</f>
        <v>1</v>
      </c>
      <c r="Y1180" s="135">
        <f t="shared" si="216"/>
        <v>0.6</v>
      </c>
    </row>
    <row r="1181" spans="1:25" x14ac:dyDescent="0.25">
      <c r="A1181" s="97">
        <f>'INFO Luz del Sur'!A1129</f>
        <v>1123</v>
      </c>
      <c r="B1181" s="98" t="s">
        <v>8151</v>
      </c>
      <c r="C1181" s="131" t="str">
        <f>'INFO Luz del Sur'!K1129</f>
        <v>Poste</v>
      </c>
      <c r="D1181" s="120" t="str">
        <f>'INFO Luz del Sur'!L1129</f>
        <v>Concreto</v>
      </c>
      <c r="E1181" s="131">
        <f>'INFO Luz del Sur'!J1129</f>
        <v>15</v>
      </c>
      <c r="F1181" s="131" t="str">
        <f>'INFO Luz del Sur'!H1129</f>
        <v>22.9 KV</v>
      </c>
      <c r="G1181" s="148" t="str">
        <f t="shared" si="214"/>
        <v>MT/AT</v>
      </c>
      <c r="H1181" s="120" t="str">
        <f>'INFO Luz del Sur'!D1129</f>
        <v>Mala</v>
      </c>
      <c r="I1181" s="120" t="str">
        <f>'INFO Luz del Sur'!C1129</f>
        <v>Lima</v>
      </c>
      <c r="J1181" s="120" t="str">
        <f>'INFO Luz del Sur'!B1129</f>
        <v>Lima</v>
      </c>
      <c r="K1181" s="120">
        <f>'INFO Luz del Sur'!E1129</f>
        <v>0</v>
      </c>
      <c r="L1181" s="132" t="str">
        <f>'INFO Luz del Sur'!M1129</f>
        <v>PPC24</v>
      </c>
      <c r="M1181" s="120" t="str">
        <f>INDEX(RESUMEN!$D$17:$D$5475, MATCH(L1181,RESUMEN!$C$17:$C$5475,0))</f>
        <v>POSTE DE CONCRETO ARMADO DE 15/400/150/375</v>
      </c>
      <c r="N1181" s="95">
        <f>INDEX(RESUMEN!$G$17:$G$5475, MATCH(L1181,RESUMEN!$C$17:$C$5475,0))</f>
        <v>476.76</v>
      </c>
      <c r="O1181" s="133">
        <f t="shared" si="215"/>
        <v>0.84299999999999997</v>
      </c>
      <c r="P1181" s="134">
        <f t="shared" si="217"/>
        <v>878.66867999999999</v>
      </c>
      <c r="Q1181" s="87">
        <v>0</v>
      </c>
      <c r="R1181" s="133">
        <f t="shared" si="218"/>
        <v>0.13400000000000001</v>
      </c>
      <c r="S1181" s="88">
        <f t="shared" si="219"/>
        <v>9.8118002600000001</v>
      </c>
      <c r="T1181" s="132">
        <f t="shared" si="220"/>
        <v>0.183</v>
      </c>
      <c r="U1181" s="135">
        <f t="shared" si="221"/>
        <v>1.7955594475800001</v>
      </c>
      <c r="V1181" s="88">
        <f t="shared" si="222"/>
        <v>0.60419904645994038</v>
      </c>
      <c r="W1181" s="182">
        <f t="shared" si="223"/>
        <v>0.6</v>
      </c>
      <c r="X1181" s="133">
        <f>'INFO Luz del Sur'!N1129</f>
        <v>1</v>
      </c>
      <c r="Y1181" s="135">
        <f t="shared" si="216"/>
        <v>0.6</v>
      </c>
    </row>
    <row r="1182" spans="1:25" x14ac:dyDescent="0.25">
      <c r="A1182" s="97">
        <f>'INFO Luz del Sur'!A1130</f>
        <v>1124</v>
      </c>
      <c r="B1182" s="98" t="s">
        <v>8151</v>
      </c>
      <c r="C1182" s="131" t="str">
        <f>'INFO Luz del Sur'!K1130</f>
        <v>Poste</v>
      </c>
      <c r="D1182" s="120" t="str">
        <f>'INFO Luz del Sur'!L1130</f>
        <v>Concreto</v>
      </c>
      <c r="E1182" s="131">
        <f>'INFO Luz del Sur'!J1130</f>
        <v>13</v>
      </c>
      <c r="F1182" s="131" t="str">
        <f>'INFO Luz del Sur'!H1130</f>
        <v>22.9 KV</v>
      </c>
      <c r="G1182" s="148" t="str">
        <f t="shared" si="214"/>
        <v>MT/AT</v>
      </c>
      <c r="H1182" s="120" t="str">
        <f>'INFO Luz del Sur'!D1130</f>
        <v>Mala</v>
      </c>
      <c r="I1182" s="120" t="str">
        <f>'INFO Luz del Sur'!C1130</f>
        <v>Lima</v>
      </c>
      <c r="J1182" s="120" t="str">
        <f>'INFO Luz del Sur'!B1130</f>
        <v>Lima</v>
      </c>
      <c r="K1182" s="120">
        <f>'INFO Luz del Sur'!E1130</f>
        <v>0</v>
      </c>
      <c r="L1182" s="132" t="str">
        <f>'INFO Luz del Sur'!M1130</f>
        <v>PPC20</v>
      </c>
      <c r="M1182" s="120" t="str">
        <f>INDEX(RESUMEN!$D$17:$D$5475, MATCH(L1182,RESUMEN!$C$17:$C$5475,0))</f>
        <v>POSTE DE CONCRETO ARMADO DE 13/400/150/345</v>
      </c>
      <c r="N1182" s="95">
        <f>INDEX(RESUMEN!$G$17:$G$5475, MATCH(L1182,RESUMEN!$C$17:$C$5475,0))</f>
        <v>364.69</v>
      </c>
      <c r="O1182" s="133">
        <f t="shared" si="215"/>
        <v>0.84299999999999997</v>
      </c>
      <c r="P1182" s="134">
        <f t="shared" si="217"/>
        <v>672.12366999999995</v>
      </c>
      <c r="Q1182" s="87">
        <v>0</v>
      </c>
      <c r="R1182" s="133">
        <f t="shared" si="218"/>
        <v>0.13400000000000001</v>
      </c>
      <c r="S1182" s="88">
        <f t="shared" si="219"/>
        <v>7.5053809816666659</v>
      </c>
      <c r="T1182" s="132">
        <f t="shared" si="220"/>
        <v>0.183</v>
      </c>
      <c r="U1182" s="135">
        <f t="shared" si="221"/>
        <v>1.3734847196449997</v>
      </c>
      <c r="V1182" s="88">
        <f t="shared" si="222"/>
        <v>0.46217247724950827</v>
      </c>
      <c r="W1182" s="182">
        <f t="shared" si="223"/>
        <v>0.5</v>
      </c>
      <c r="X1182" s="133">
        <f>'INFO Luz del Sur'!N1130</f>
        <v>1</v>
      </c>
      <c r="Y1182" s="135">
        <f t="shared" si="216"/>
        <v>0.5</v>
      </c>
    </row>
    <row r="1183" spans="1:25" x14ac:dyDescent="0.25">
      <c r="A1183" s="97">
        <f>'INFO Luz del Sur'!A1131</f>
        <v>1125</v>
      </c>
      <c r="B1183" s="98" t="s">
        <v>8151</v>
      </c>
      <c r="C1183" s="131" t="str">
        <f>'INFO Luz del Sur'!K1131</f>
        <v>Poste</v>
      </c>
      <c r="D1183" s="120" t="str">
        <f>'INFO Luz del Sur'!L1131</f>
        <v>Concreto</v>
      </c>
      <c r="E1183" s="131">
        <f>'INFO Luz del Sur'!J1131</f>
        <v>13</v>
      </c>
      <c r="F1183" s="131" t="str">
        <f>'INFO Luz del Sur'!H1131</f>
        <v>22.9 KV</v>
      </c>
      <c r="G1183" s="148" t="str">
        <f t="shared" si="214"/>
        <v>MT/AT</v>
      </c>
      <c r="H1183" s="120" t="str">
        <f>'INFO Luz del Sur'!D1131</f>
        <v>Mala</v>
      </c>
      <c r="I1183" s="120" t="str">
        <f>'INFO Luz del Sur'!C1131</f>
        <v>Lima</v>
      </c>
      <c r="J1183" s="120" t="str">
        <f>'INFO Luz del Sur'!B1131</f>
        <v>Lima</v>
      </c>
      <c r="K1183" s="120">
        <f>'INFO Luz del Sur'!E1131</f>
        <v>0</v>
      </c>
      <c r="L1183" s="132" t="str">
        <f>'INFO Luz del Sur'!M1131</f>
        <v>PPC20</v>
      </c>
      <c r="M1183" s="120" t="str">
        <f>INDEX(RESUMEN!$D$17:$D$5475, MATCH(L1183,RESUMEN!$C$17:$C$5475,0))</f>
        <v>POSTE DE CONCRETO ARMADO DE 13/400/150/345</v>
      </c>
      <c r="N1183" s="95">
        <f>INDEX(RESUMEN!$G$17:$G$5475, MATCH(L1183,RESUMEN!$C$17:$C$5475,0))</f>
        <v>364.69</v>
      </c>
      <c r="O1183" s="133">
        <f t="shared" si="215"/>
        <v>0.84299999999999997</v>
      </c>
      <c r="P1183" s="134">
        <f t="shared" si="217"/>
        <v>672.12366999999995</v>
      </c>
      <c r="Q1183" s="87">
        <v>0</v>
      </c>
      <c r="R1183" s="133">
        <f t="shared" si="218"/>
        <v>0.13400000000000001</v>
      </c>
      <c r="S1183" s="88">
        <f t="shared" si="219"/>
        <v>7.5053809816666659</v>
      </c>
      <c r="T1183" s="132">
        <f t="shared" si="220"/>
        <v>0.183</v>
      </c>
      <c r="U1183" s="135">
        <f t="shared" si="221"/>
        <v>1.3734847196449997</v>
      </c>
      <c r="V1183" s="88">
        <f t="shared" si="222"/>
        <v>0.46217247724950827</v>
      </c>
      <c r="W1183" s="182">
        <f t="shared" si="223"/>
        <v>0.5</v>
      </c>
      <c r="X1183" s="133">
        <f>'INFO Luz del Sur'!N1131</f>
        <v>1</v>
      </c>
      <c r="Y1183" s="135">
        <f t="shared" si="216"/>
        <v>0.5</v>
      </c>
    </row>
    <row r="1184" spans="1:25" x14ac:dyDescent="0.25">
      <c r="A1184" s="97">
        <f>'INFO Luz del Sur'!A1132</f>
        <v>1126</v>
      </c>
      <c r="B1184" s="98" t="s">
        <v>8151</v>
      </c>
      <c r="C1184" s="131" t="str">
        <f>'INFO Luz del Sur'!K1132</f>
        <v>Poste</v>
      </c>
      <c r="D1184" s="120" t="str">
        <f>'INFO Luz del Sur'!L1132</f>
        <v>Concreto</v>
      </c>
      <c r="E1184" s="131">
        <f>'INFO Luz del Sur'!J1132</f>
        <v>15</v>
      </c>
      <c r="F1184" s="131" t="str">
        <f>'INFO Luz del Sur'!H1132</f>
        <v>22.9 KV</v>
      </c>
      <c r="G1184" s="148" t="str">
        <f t="shared" si="214"/>
        <v>MT/AT</v>
      </c>
      <c r="H1184" s="120" t="str">
        <f>'INFO Luz del Sur'!D1132</f>
        <v>Mala</v>
      </c>
      <c r="I1184" s="120" t="str">
        <f>'INFO Luz del Sur'!C1132</f>
        <v>Lima</v>
      </c>
      <c r="J1184" s="120" t="str">
        <f>'INFO Luz del Sur'!B1132</f>
        <v>Lima</v>
      </c>
      <c r="K1184" s="120">
        <f>'INFO Luz del Sur'!E1132</f>
        <v>0</v>
      </c>
      <c r="L1184" s="132" t="str">
        <f>'INFO Luz del Sur'!M1132</f>
        <v>PPC24</v>
      </c>
      <c r="M1184" s="120" t="str">
        <f>INDEX(RESUMEN!$D$17:$D$5475, MATCH(L1184,RESUMEN!$C$17:$C$5475,0))</f>
        <v>POSTE DE CONCRETO ARMADO DE 15/400/150/375</v>
      </c>
      <c r="N1184" s="95">
        <f>INDEX(RESUMEN!$G$17:$G$5475, MATCH(L1184,RESUMEN!$C$17:$C$5475,0))</f>
        <v>476.76</v>
      </c>
      <c r="O1184" s="133">
        <f t="shared" si="215"/>
        <v>0.84299999999999997</v>
      </c>
      <c r="P1184" s="134">
        <f t="shared" si="217"/>
        <v>878.66867999999999</v>
      </c>
      <c r="Q1184" s="87">
        <v>0</v>
      </c>
      <c r="R1184" s="133">
        <f t="shared" si="218"/>
        <v>0.13400000000000001</v>
      </c>
      <c r="S1184" s="88">
        <f t="shared" si="219"/>
        <v>9.8118002600000001</v>
      </c>
      <c r="T1184" s="132">
        <f t="shared" si="220"/>
        <v>0.183</v>
      </c>
      <c r="U1184" s="135">
        <f t="shared" si="221"/>
        <v>1.7955594475800001</v>
      </c>
      <c r="V1184" s="88">
        <f t="shared" si="222"/>
        <v>0.60419904645994038</v>
      </c>
      <c r="W1184" s="182">
        <f t="shared" si="223"/>
        <v>0.6</v>
      </c>
      <c r="X1184" s="133">
        <f>'INFO Luz del Sur'!N1132</f>
        <v>1</v>
      </c>
      <c r="Y1184" s="135">
        <f t="shared" si="216"/>
        <v>0.6</v>
      </c>
    </row>
    <row r="1185" spans="1:25" x14ac:dyDescent="0.25">
      <c r="A1185" s="97">
        <f>'INFO Luz del Sur'!A1133</f>
        <v>1127</v>
      </c>
      <c r="B1185" s="98" t="s">
        <v>8151</v>
      </c>
      <c r="C1185" s="131" t="str">
        <f>'INFO Luz del Sur'!K1133</f>
        <v>Poste</v>
      </c>
      <c r="D1185" s="120" t="str">
        <f>'INFO Luz del Sur'!L1133</f>
        <v>Concreto</v>
      </c>
      <c r="E1185" s="131">
        <f>'INFO Luz del Sur'!J1133</f>
        <v>15</v>
      </c>
      <c r="F1185" s="131" t="str">
        <f>'INFO Luz del Sur'!H1133</f>
        <v>22.9 KV</v>
      </c>
      <c r="G1185" s="148" t="str">
        <f t="shared" si="214"/>
        <v>MT/AT</v>
      </c>
      <c r="H1185" s="120" t="str">
        <f>'INFO Luz del Sur'!D1133</f>
        <v>Mala</v>
      </c>
      <c r="I1185" s="120" t="str">
        <f>'INFO Luz del Sur'!C1133</f>
        <v>Lima</v>
      </c>
      <c r="J1185" s="120" t="str">
        <f>'INFO Luz del Sur'!B1133</f>
        <v>Lima</v>
      </c>
      <c r="K1185" s="120">
        <f>'INFO Luz del Sur'!E1133</f>
        <v>0</v>
      </c>
      <c r="L1185" s="132" t="str">
        <f>'INFO Luz del Sur'!M1133</f>
        <v>PPC24</v>
      </c>
      <c r="M1185" s="120" t="str">
        <f>INDEX(RESUMEN!$D$17:$D$5475, MATCH(L1185,RESUMEN!$C$17:$C$5475,0))</f>
        <v>POSTE DE CONCRETO ARMADO DE 15/400/150/375</v>
      </c>
      <c r="N1185" s="95">
        <f>INDEX(RESUMEN!$G$17:$G$5475, MATCH(L1185,RESUMEN!$C$17:$C$5475,0))</f>
        <v>476.76</v>
      </c>
      <c r="O1185" s="133">
        <f t="shared" si="215"/>
        <v>0.84299999999999997</v>
      </c>
      <c r="P1185" s="134">
        <f t="shared" si="217"/>
        <v>878.66867999999999</v>
      </c>
      <c r="Q1185" s="87">
        <v>0</v>
      </c>
      <c r="R1185" s="133">
        <f t="shared" si="218"/>
        <v>0.13400000000000001</v>
      </c>
      <c r="S1185" s="88">
        <f t="shared" si="219"/>
        <v>9.8118002600000001</v>
      </c>
      <c r="T1185" s="132">
        <f t="shared" si="220"/>
        <v>0.183</v>
      </c>
      <c r="U1185" s="135">
        <f t="shared" si="221"/>
        <v>1.7955594475800001</v>
      </c>
      <c r="V1185" s="88">
        <f t="shared" si="222"/>
        <v>0.60419904645994038</v>
      </c>
      <c r="W1185" s="182">
        <f t="shared" si="223"/>
        <v>0.6</v>
      </c>
      <c r="X1185" s="133">
        <f>'INFO Luz del Sur'!N1133</f>
        <v>1</v>
      </c>
      <c r="Y1185" s="135">
        <f t="shared" si="216"/>
        <v>0.6</v>
      </c>
    </row>
    <row r="1186" spans="1:25" x14ac:dyDescent="0.25">
      <c r="A1186" s="97">
        <f>'INFO Luz del Sur'!A1134</f>
        <v>1128</v>
      </c>
      <c r="B1186" s="98" t="s">
        <v>8151</v>
      </c>
      <c r="C1186" s="131" t="str">
        <f>'INFO Luz del Sur'!K1134</f>
        <v>Poste</v>
      </c>
      <c r="D1186" s="120" t="str">
        <f>'INFO Luz del Sur'!L1134</f>
        <v>Concreto</v>
      </c>
      <c r="E1186" s="131">
        <f>'INFO Luz del Sur'!J1134</f>
        <v>13</v>
      </c>
      <c r="F1186" s="131" t="str">
        <f>'INFO Luz del Sur'!H1134</f>
        <v>22.9 KV</v>
      </c>
      <c r="G1186" s="148" t="str">
        <f t="shared" si="214"/>
        <v>MT/AT</v>
      </c>
      <c r="H1186" s="120" t="str">
        <f>'INFO Luz del Sur'!D1134</f>
        <v>Mala</v>
      </c>
      <c r="I1186" s="120" t="str">
        <f>'INFO Luz del Sur'!C1134</f>
        <v>Lima</v>
      </c>
      <c r="J1186" s="120" t="str">
        <f>'INFO Luz del Sur'!B1134</f>
        <v>Lima</v>
      </c>
      <c r="K1186" s="120">
        <f>'INFO Luz del Sur'!E1134</f>
        <v>0</v>
      </c>
      <c r="L1186" s="132" t="str">
        <f>'INFO Luz del Sur'!M1134</f>
        <v>PPC19</v>
      </c>
      <c r="M1186" s="120" t="str">
        <f>INDEX(RESUMEN!$D$17:$D$5475, MATCH(L1186,RESUMEN!$C$17:$C$5475,0))</f>
        <v>POSTE DE CONCRETO ARMADO DE 13/300/150/345</v>
      </c>
      <c r="N1186" s="95">
        <f>INDEX(RESUMEN!$G$17:$G$5475, MATCH(L1186,RESUMEN!$C$17:$C$5475,0))</f>
        <v>314.14999999999998</v>
      </c>
      <c r="O1186" s="133">
        <f t="shared" si="215"/>
        <v>0.84299999999999997</v>
      </c>
      <c r="P1186" s="134">
        <f t="shared" si="217"/>
        <v>578.97844999999995</v>
      </c>
      <c r="Q1186" s="87">
        <v>0</v>
      </c>
      <c r="R1186" s="133">
        <f t="shared" si="218"/>
        <v>0.13400000000000001</v>
      </c>
      <c r="S1186" s="88">
        <f t="shared" si="219"/>
        <v>6.4652593583333333</v>
      </c>
      <c r="T1186" s="132">
        <f t="shared" si="220"/>
        <v>0.183</v>
      </c>
      <c r="U1186" s="135">
        <f t="shared" si="221"/>
        <v>1.183142462575</v>
      </c>
      <c r="V1186" s="88">
        <f t="shared" si="222"/>
        <v>0.39812301880482892</v>
      </c>
      <c r="W1186" s="182">
        <f t="shared" si="223"/>
        <v>0.4</v>
      </c>
      <c r="X1186" s="133">
        <f>'INFO Luz del Sur'!N1134</f>
        <v>1</v>
      </c>
      <c r="Y1186" s="135">
        <f t="shared" si="216"/>
        <v>0.4</v>
      </c>
    </row>
    <row r="1187" spans="1:25" x14ac:dyDescent="0.25">
      <c r="A1187" s="97">
        <f>'INFO Luz del Sur'!A1135</f>
        <v>1129</v>
      </c>
      <c r="B1187" s="98" t="s">
        <v>8151</v>
      </c>
      <c r="C1187" s="131" t="str">
        <f>'INFO Luz del Sur'!K1135</f>
        <v>Poste</v>
      </c>
      <c r="D1187" s="120" t="str">
        <f>'INFO Luz del Sur'!L1135</f>
        <v>Concreto</v>
      </c>
      <c r="E1187" s="131">
        <f>'INFO Luz del Sur'!J1135</f>
        <v>15</v>
      </c>
      <c r="F1187" s="131" t="str">
        <f>'INFO Luz del Sur'!H1135</f>
        <v>22.9 KV</v>
      </c>
      <c r="G1187" s="148" t="str">
        <f t="shared" si="214"/>
        <v>MT/AT</v>
      </c>
      <c r="H1187" s="120" t="str">
        <f>'INFO Luz del Sur'!D1135</f>
        <v>Mala</v>
      </c>
      <c r="I1187" s="120" t="str">
        <f>'INFO Luz del Sur'!C1135</f>
        <v>Lima</v>
      </c>
      <c r="J1187" s="120" t="str">
        <f>'INFO Luz del Sur'!B1135</f>
        <v>Lima</v>
      </c>
      <c r="K1187" s="120">
        <f>'INFO Luz del Sur'!E1135</f>
        <v>0</v>
      </c>
      <c r="L1187" s="132" t="str">
        <f>'INFO Luz del Sur'!M1135</f>
        <v>PPC24</v>
      </c>
      <c r="M1187" s="120" t="str">
        <f>INDEX(RESUMEN!$D$17:$D$5475, MATCH(L1187,RESUMEN!$C$17:$C$5475,0))</f>
        <v>POSTE DE CONCRETO ARMADO DE 15/400/150/375</v>
      </c>
      <c r="N1187" s="95">
        <f>INDEX(RESUMEN!$G$17:$G$5475, MATCH(L1187,RESUMEN!$C$17:$C$5475,0))</f>
        <v>476.76</v>
      </c>
      <c r="O1187" s="133">
        <f t="shared" si="215"/>
        <v>0.84299999999999997</v>
      </c>
      <c r="P1187" s="134">
        <f t="shared" si="217"/>
        <v>878.66867999999999</v>
      </c>
      <c r="Q1187" s="87">
        <v>0</v>
      </c>
      <c r="R1187" s="133">
        <f t="shared" si="218"/>
        <v>0.13400000000000001</v>
      </c>
      <c r="S1187" s="88">
        <f t="shared" si="219"/>
        <v>9.8118002600000001</v>
      </c>
      <c r="T1187" s="132">
        <f t="shared" si="220"/>
        <v>0.183</v>
      </c>
      <c r="U1187" s="135">
        <f t="shared" si="221"/>
        <v>1.7955594475800001</v>
      </c>
      <c r="V1187" s="88">
        <f t="shared" si="222"/>
        <v>0.60419904645994038</v>
      </c>
      <c r="W1187" s="182">
        <f t="shared" si="223"/>
        <v>0.6</v>
      </c>
      <c r="X1187" s="133">
        <f>'INFO Luz del Sur'!N1135</f>
        <v>1</v>
      </c>
      <c r="Y1187" s="135">
        <f t="shared" si="216"/>
        <v>0.6</v>
      </c>
    </row>
    <row r="1188" spans="1:25" x14ac:dyDescent="0.25">
      <c r="A1188" s="97">
        <f>'INFO Luz del Sur'!A1136</f>
        <v>1130</v>
      </c>
      <c r="B1188" s="98" t="s">
        <v>8151</v>
      </c>
      <c r="C1188" s="131" t="str">
        <f>'INFO Luz del Sur'!K1136</f>
        <v>Poste</v>
      </c>
      <c r="D1188" s="120" t="str">
        <f>'INFO Luz del Sur'!L1136</f>
        <v>Concreto</v>
      </c>
      <c r="E1188" s="131">
        <f>'INFO Luz del Sur'!J1136</f>
        <v>15</v>
      </c>
      <c r="F1188" s="131" t="str">
        <f>'INFO Luz del Sur'!H1136</f>
        <v>22.9 KV</v>
      </c>
      <c r="G1188" s="148" t="str">
        <f t="shared" si="214"/>
        <v>MT/AT</v>
      </c>
      <c r="H1188" s="120" t="str">
        <f>'INFO Luz del Sur'!D1136</f>
        <v>Mala</v>
      </c>
      <c r="I1188" s="120" t="str">
        <f>'INFO Luz del Sur'!C1136</f>
        <v>Lima</v>
      </c>
      <c r="J1188" s="120" t="str">
        <f>'INFO Luz del Sur'!B1136</f>
        <v>Lima</v>
      </c>
      <c r="K1188" s="120">
        <f>'INFO Luz del Sur'!E1136</f>
        <v>0</v>
      </c>
      <c r="L1188" s="132" t="str">
        <f>'INFO Luz del Sur'!M1136</f>
        <v>PPC24</v>
      </c>
      <c r="M1188" s="120" t="str">
        <f>INDEX(RESUMEN!$D$17:$D$5475, MATCH(L1188,RESUMEN!$C$17:$C$5475,0))</f>
        <v>POSTE DE CONCRETO ARMADO DE 15/400/150/375</v>
      </c>
      <c r="N1188" s="95">
        <f>INDEX(RESUMEN!$G$17:$G$5475, MATCH(L1188,RESUMEN!$C$17:$C$5475,0))</f>
        <v>476.76</v>
      </c>
      <c r="O1188" s="133">
        <f t="shared" si="215"/>
        <v>0.84299999999999997</v>
      </c>
      <c r="P1188" s="134">
        <f t="shared" si="217"/>
        <v>878.66867999999999</v>
      </c>
      <c r="Q1188" s="87">
        <v>0</v>
      </c>
      <c r="R1188" s="133">
        <f t="shared" si="218"/>
        <v>0.13400000000000001</v>
      </c>
      <c r="S1188" s="88">
        <f t="shared" si="219"/>
        <v>9.8118002600000001</v>
      </c>
      <c r="T1188" s="132">
        <f t="shared" si="220"/>
        <v>0.183</v>
      </c>
      <c r="U1188" s="135">
        <f t="shared" si="221"/>
        <v>1.7955594475800001</v>
      </c>
      <c r="V1188" s="88">
        <f t="shared" si="222"/>
        <v>0.60419904645994038</v>
      </c>
      <c r="W1188" s="182">
        <f t="shared" si="223"/>
        <v>0.6</v>
      </c>
      <c r="X1188" s="133">
        <f>'INFO Luz del Sur'!N1136</f>
        <v>1</v>
      </c>
      <c r="Y1188" s="135">
        <f t="shared" si="216"/>
        <v>0.6</v>
      </c>
    </row>
    <row r="1189" spans="1:25" x14ac:dyDescent="0.25">
      <c r="A1189" s="97">
        <f>'INFO Luz del Sur'!A1137</f>
        <v>1131</v>
      </c>
      <c r="B1189" s="98" t="s">
        <v>8151</v>
      </c>
      <c r="C1189" s="131" t="str">
        <f>'INFO Luz del Sur'!K1137</f>
        <v>Poste</v>
      </c>
      <c r="D1189" s="120" t="str">
        <f>'INFO Luz del Sur'!L1137</f>
        <v>Concreto</v>
      </c>
      <c r="E1189" s="131">
        <f>'INFO Luz del Sur'!J1137</f>
        <v>15</v>
      </c>
      <c r="F1189" s="131" t="str">
        <f>'INFO Luz del Sur'!H1137</f>
        <v>22.9 KV</v>
      </c>
      <c r="G1189" s="148" t="str">
        <f t="shared" si="214"/>
        <v>MT/AT</v>
      </c>
      <c r="H1189" s="120" t="str">
        <f>'INFO Luz del Sur'!D1137</f>
        <v>Mala</v>
      </c>
      <c r="I1189" s="120" t="str">
        <f>'INFO Luz del Sur'!C1137</f>
        <v>Lima</v>
      </c>
      <c r="J1189" s="120" t="str">
        <f>'INFO Luz del Sur'!B1137</f>
        <v>Lima</v>
      </c>
      <c r="K1189" s="120">
        <f>'INFO Luz del Sur'!E1137</f>
        <v>0</v>
      </c>
      <c r="L1189" s="132" t="str">
        <f>'INFO Luz del Sur'!M1137</f>
        <v>PPC24</v>
      </c>
      <c r="M1189" s="120" t="str">
        <f>INDEX(RESUMEN!$D$17:$D$5475, MATCH(L1189,RESUMEN!$C$17:$C$5475,0))</f>
        <v>POSTE DE CONCRETO ARMADO DE 15/400/150/375</v>
      </c>
      <c r="N1189" s="95">
        <f>INDEX(RESUMEN!$G$17:$G$5475, MATCH(L1189,RESUMEN!$C$17:$C$5475,0))</f>
        <v>476.76</v>
      </c>
      <c r="O1189" s="133">
        <f t="shared" si="215"/>
        <v>0.84299999999999997</v>
      </c>
      <c r="P1189" s="134">
        <f t="shared" si="217"/>
        <v>878.66867999999999</v>
      </c>
      <c r="Q1189" s="87">
        <v>0</v>
      </c>
      <c r="R1189" s="133">
        <f t="shared" si="218"/>
        <v>0.13400000000000001</v>
      </c>
      <c r="S1189" s="88">
        <f t="shared" si="219"/>
        <v>9.8118002600000001</v>
      </c>
      <c r="T1189" s="132">
        <f t="shared" si="220"/>
        <v>0.183</v>
      </c>
      <c r="U1189" s="135">
        <f t="shared" si="221"/>
        <v>1.7955594475800001</v>
      </c>
      <c r="V1189" s="88">
        <f t="shared" si="222"/>
        <v>0.60419904645994038</v>
      </c>
      <c r="W1189" s="182">
        <f t="shared" si="223"/>
        <v>0.6</v>
      </c>
      <c r="X1189" s="133">
        <f>'INFO Luz del Sur'!N1137</f>
        <v>1</v>
      </c>
      <c r="Y1189" s="135">
        <f t="shared" si="216"/>
        <v>0.6</v>
      </c>
    </row>
    <row r="1190" spans="1:25" x14ac:dyDescent="0.25">
      <c r="A1190" s="97">
        <f>'INFO Luz del Sur'!A1138</f>
        <v>1132</v>
      </c>
      <c r="B1190" s="98" t="s">
        <v>8151</v>
      </c>
      <c r="C1190" s="131" t="str">
        <f>'INFO Luz del Sur'!K1138</f>
        <v>Poste</v>
      </c>
      <c r="D1190" s="120" t="str">
        <f>'INFO Luz del Sur'!L1138</f>
        <v>Concreto</v>
      </c>
      <c r="E1190" s="131">
        <f>'INFO Luz del Sur'!J1138</f>
        <v>15</v>
      </c>
      <c r="F1190" s="131" t="str">
        <f>'INFO Luz del Sur'!H1138</f>
        <v>22.9 KV</v>
      </c>
      <c r="G1190" s="148" t="str">
        <f t="shared" si="214"/>
        <v>MT/AT</v>
      </c>
      <c r="H1190" s="120" t="str">
        <f>'INFO Luz del Sur'!D1138</f>
        <v>Mala</v>
      </c>
      <c r="I1190" s="120" t="str">
        <f>'INFO Luz del Sur'!C1138</f>
        <v>Lima</v>
      </c>
      <c r="J1190" s="120" t="str">
        <f>'INFO Luz del Sur'!B1138</f>
        <v>Lima</v>
      </c>
      <c r="K1190" s="120">
        <f>'INFO Luz del Sur'!E1138</f>
        <v>0</v>
      </c>
      <c r="L1190" s="132" t="str">
        <f>'INFO Luz del Sur'!M1138</f>
        <v>PPC24</v>
      </c>
      <c r="M1190" s="120" t="str">
        <f>INDEX(RESUMEN!$D$17:$D$5475, MATCH(L1190,RESUMEN!$C$17:$C$5475,0))</f>
        <v>POSTE DE CONCRETO ARMADO DE 15/400/150/375</v>
      </c>
      <c r="N1190" s="95">
        <f>INDEX(RESUMEN!$G$17:$G$5475, MATCH(L1190,RESUMEN!$C$17:$C$5475,0))</f>
        <v>476.76</v>
      </c>
      <c r="O1190" s="133">
        <f t="shared" si="215"/>
        <v>0.84299999999999997</v>
      </c>
      <c r="P1190" s="134">
        <f t="shared" si="217"/>
        <v>878.66867999999999</v>
      </c>
      <c r="Q1190" s="87">
        <v>0</v>
      </c>
      <c r="R1190" s="133">
        <f t="shared" si="218"/>
        <v>0.13400000000000001</v>
      </c>
      <c r="S1190" s="88">
        <f t="shared" si="219"/>
        <v>9.8118002600000001</v>
      </c>
      <c r="T1190" s="132">
        <f t="shared" si="220"/>
        <v>0.183</v>
      </c>
      <c r="U1190" s="135">
        <f t="shared" si="221"/>
        <v>1.7955594475800001</v>
      </c>
      <c r="V1190" s="88">
        <f t="shared" si="222"/>
        <v>0.60419904645994038</v>
      </c>
      <c r="W1190" s="182">
        <f t="shared" si="223"/>
        <v>0.6</v>
      </c>
      <c r="X1190" s="133">
        <f>'INFO Luz del Sur'!N1138</f>
        <v>1</v>
      </c>
      <c r="Y1190" s="135">
        <f t="shared" si="216"/>
        <v>0.6</v>
      </c>
    </row>
    <row r="1191" spans="1:25" x14ac:dyDescent="0.25">
      <c r="A1191" s="97">
        <f>'INFO Luz del Sur'!A1139</f>
        <v>1133</v>
      </c>
      <c r="B1191" s="98" t="s">
        <v>8151</v>
      </c>
      <c r="C1191" s="131" t="str">
        <f>'INFO Luz del Sur'!K1139</f>
        <v>Poste</v>
      </c>
      <c r="D1191" s="120" t="str">
        <f>'INFO Luz del Sur'!L1139</f>
        <v>Concreto</v>
      </c>
      <c r="E1191" s="131">
        <f>'INFO Luz del Sur'!J1139</f>
        <v>15</v>
      </c>
      <c r="F1191" s="131" t="str">
        <f>'INFO Luz del Sur'!H1139</f>
        <v>22.9 KV</v>
      </c>
      <c r="G1191" s="148" t="str">
        <f t="shared" si="214"/>
        <v>MT/AT</v>
      </c>
      <c r="H1191" s="120" t="str">
        <f>'INFO Luz del Sur'!D1139</f>
        <v>Mala</v>
      </c>
      <c r="I1191" s="120" t="str">
        <f>'INFO Luz del Sur'!C1139</f>
        <v>Lima</v>
      </c>
      <c r="J1191" s="120" t="str">
        <f>'INFO Luz del Sur'!B1139</f>
        <v>Lima</v>
      </c>
      <c r="K1191" s="120">
        <f>'INFO Luz del Sur'!E1139</f>
        <v>0</v>
      </c>
      <c r="L1191" s="132" t="str">
        <f>'INFO Luz del Sur'!M1139</f>
        <v>PPC24</v>
      </c>
      <c r="M1191" s="120" t="str">
        <f>INDEX(RESUMEN!$D$17:$D$5475, MATCH(L1191,RESUMEN!$C$17:$C$5475,0))</f>
        <v>POSTE DE CONCRETO ARMADO DE 15/400/150/375</v>
      </c>
      <c r="N1191" s="95">
        <f>INDEX(RESUMEN!$G$17:$G$5475, MATCH(L1191,RESUMEN!$C$17:$C$5475,0))</f>
        <v>476.76</v>
      </c>
      <c r="O1191" s="133">
        <f t="shared" si="215"/>
        <v>0.84299999999999997</v>
      </c>
      <c r="P1191" s="134">
        <f t="shared" si="217"/>
        <v>878.66867999999999</v>
      </c>
      <c r="Q1191" s="87">
        <v>0</v>
      </c>
      <c r="R1191" s="133">
        <f t="shared" si="218"/>
        <v>0.13400000000000001</v>
      </c>
      <c r="S1191" s="88">
        <f t="shared" si="219"/>
        <v>9.8118002600000001</v>
      </c>
      <c r="T1191" s="132">
        <f t="shared" si="220"/>
        <v>0.183</v>
      </c>
      <c r="U1191" s="135">
        <f t="shared" si="221"/>
        <v>1.7955594475800001</v>
      </c>
      <c r="V1191" s="88">
        <f t="shared" si="222"/>
        <v>0.60419904645994038</v>
      </c>
      <c r="W1191" s="182">
        <f t="shared" si="223"/>
        <v>0.6</v>
      </c>
      <c r="X1191" s="133">
        <f>'INFO Luz del Sur'!N1139</f>
        <v>1</v>
      </c>
      <c r="Y1191" s="135">
        <f t="shared" si="216"/>
        <v>0.6</v>
      </c>
    </row>
    <row r="1192" spans="1:25" x14ac:dyDescent="0.25">
      <c r="A1192" s="97">
        <f>'INFO Luz del Sur'!A1140</f>
        <v>1134</v>
      </c>
      <c r="B1192" s="98" t="s">
        <v>8151</v>
      </c>
      <c r="C1192" s="131" t="str">
        <f>'INFO Luz del Sur'!K1140</f>
        <v>Poste</v>
      </c>
      <c r="D1192" s="120" t="str">
        <f>'INFO Luz del Sur'!L1140</f>
        <v>Concreto</v>
      </c>
      <c r="E1192" s="131">
        <f>'INFO Luz del Sur'!J1140</f>
        <v>15</v>
      </c>
      <c r="F1192" s="131" t="str">
        <f>'INFO Luz del Sur'!H1140</f>
        <v>22.9 KV</v>
      </c>
      <c r="G1192" s="148" t="str">
        <f t="shared" si="214"/>
        <v>MT/AT</v>
      </c>
      <c r="H1192" s="120" t="str">
        <f>'INFO Luz del Sur'!D1140</f>
        <v>Mala</v>
      </c>
      <c r="I1192" s="120" t="str">
        <f>'INFO Luz del Sur'!C1140</f>
        <v>Lima</v>
      </c>
      <c r="J1192" s="120" t="str">
        <f>'INFO Luz del Sur'!B1140</f>
        <v>Lima</v>
      </c>
      <c r="K1192" s="120">
        <f>'INFO Luz del Sur'!E1140</f>
        <v>0</v>
      </c>
      <c r="L1192" s="132" t="str">
        <f>'INFO Luz del Sur'!M1140</f>
        <v>PPC24</v>
      </c>
      <c r="M1192" s="120" t="str">
        <f>INDEX(RESUMEN!$D$17:$D$5475, MATCH(L1192,RESUMEN!$C$17:$C$5475,0))</f>
        <v>POSTE DE CONCRETO ARMADO DE 15/400/150/375</v>
      </c>
      <c r="N1192" s="95">
        <f>INDEX(RESUMEN!$G$17:$G$5475, MATCH(L1192,RESUMEN!$C$17:$C$5475,0))</f>
        <v>476.76</v>
      </c>
      <c r="O1192" s="133">
        <f t="shared" si="215"/>
        <v>0.84299999999999997</v>
      </c>
      <c r="P1192" s="134">
        <f t="shared" si="217"/>
        <v>878.66867999999999</v>
      </c>
      <c r="Q1192" s="87">
        <v>0</v>
      </c>
      <c r="R1192" s="133">
        <f t="shared" si="218"/>
        <v>0.13400000000000001</v>
      </c>
      <c r="S1192" s="88">
        <f t="shared" si="219"/>
        <v>9.8118002600000001</v>
      </c>
      <c r="T1192" s="132">
        <f t="shared" si="220"/>
        <v>0.183</v>
      </c>
      <c r="U1192" s="135">
        <f t="shared" si="221"/>
        <v>1.7955594475800001</v>
      </c>
      <c r="V1192" s="88">
        <f t="shared" si="222"/>
        <v>0.60419904645994038</v>
      </c>
      <c r="W1192" s="182">
        <f t="shared" si="223"/>
        <v>0.6</v>
      </c>
      <c r="X1192" s="133">
        <f>'INFO Luz del Sur'!N1140</f>
        <v>1</v>
      </c>
      <c r="Y1192" s="135">
        <f t="shared" si="216"/>
        <v>0.6</v>
      </c>
    </row>
    <row r="1193" spans="1:25" x14ac:dyDescent="0.25">
      <c r="A1193" s="97">
        <f>'INFO Luz del Sur'!A1141</f>
        <v>1135</v>
      </c>
      <c r="B1193" s="98" t="s">
        <v>8151</v>
      </c>
      <c r="C1193" s="131" t="str">
        <f>'INFO Luz del Sur'!K1141</f>
        <v>Poste</v>
      </c>
      <c r="D1193" s="120" t="str">
        <f>'INFO Luz del Sur'!L1141</f>
        <v>Concreto</v>
      </c>
      <c r="E1193" s="131">
        <f>'INFO Luz del Sur'!J1141</f>
        <v>15</v>
      </c>
      <c r="F1193" s="131" t="str">
        <f>'INFO Luz del Sur'!H1141</f>
        <v>22.9 KV</v>
      </c>
      <c r="G1193" s="148" t="str">
        <f t="shared" si="214"/>
        <v>MT/AT</v>
      </c>
      <c r="H1193" s="120" t="str">
        <f>'INFO Luz del Sur'!D1141</f>
        <v>Mala</v>
      </c>
      <c r="I1193" s="120" t="str">
        <f>'INFO Luz del Sur'!C1141</f>
        <v>Lima</v>
      </c>
      <c r="J1193" s="120" t="str">
        <f>'INFO Luz del Sur'!B1141</f>
        <v>Lima</v>
      </c>
      <c r="K1193" s="120">
        <f>'INFO Luz del Sur'!E1141</f>
        <v>0</v>
      </c>
      <c r="L1193" s="132" t="str">
        <f>'INFO Luz del Sur'!M1141</f>
        <v>PPC24</v>
      </c>
      <c r="M1193" s="120" t="str">
        <f>INDEX(RESUMEN!$D$17:$D$5475, MATCH(L1193,RESUMEN!$C$17:$C$5475,0))</f>
        <v>POSTE DE CONCRETO ARMADO DE 15/400/150/375</v>
      </c>
      <c r="N1193" s="95">
        <f>INDEX(RESUMEN!$G$17:$G$5475, MATCH(L1193,RESUMEN!$C$17:$C$5475,0))</f>
        <v>476.76</v>
      </c>
      <c r="O1193" s="133">
        <f t="shared" si="215"/>
        <v>0.84299999999999997</v>
      </c>
      <c r="P1193" s="134">
        <f t="shared" si="217"/>
        <v>878.66867999999999</v>
      </c>
      <c r="Q1193" s="87">
        <v>0</v>
      </c>
      <c r="R1193" s="133">
        <f t="shared" si="218"/>
        <v>0.13400000000000001</v>
      </c>
      <c r="S1193" s="88">
        <f t="shared" si="219"/>
        <v>9.8118002600000001</v>
      </c>
      <c r="T1193" s="132">
        <f t="shared" si="220"/>
        <v>0.183</v>
      </c>
      <c r="U1193" s="135">
        <f t="shared" si="221"/>
        <v>1.7955594475800001</v>
      </c>
      <c r="V1193" s="88">
        <f t="shared" si="222"/>
        <v>0.60419904645994038</v>
      </c>
      <c r="W1193" s="182">
        <f t="shared" si="223"/>
        <v>0.6</v>
      </c>
      <c r="X1193" s="133">
        <f>'INFO Luz del Sur'!N1141</f>
        <v>1</v>
      </c>
      <c r="Y1193" s="135">
        <f t="shared" si="216"/>
        <v>0.6</v>
      </c>
    </row>
    <row r="1194" spans="1:25" x14ac:dyDescent="0.25">
      <c r="A1194" s="97">
        <f>'INFO Luz del Sur'!A1142</f>
        <v>1136</v>
      </c>
      <c r="B1194" s="98" t="s">
        <v>8151</v>
      </c>
      <c r="C1194" s="131" t="str">
        <f>'INFO Luz del Sur'!K1142</f>
        <v>Poste</v>
      </c>
      <c r="D1194" s="120" t="str">
        <f>'INFO Luz del Sur'!L1142</f>
        <v>Concreto</v>
      </c>
      <c r="E1194" s="131">
        <f>'INFO Luz del Sur'!J1142</f>
        <v>15</v>
      </c>
      <c r="F1194" s="131" t="str">
        <f>'INFO Luz del Sur'!H1142</f>
        <v>22.9 KV</v>
      </c>
      <c r="G1194" s="148" t="str">
        <f t="shared" si="214"/>
        <v>MT/AT</v>
      </c>
      <c r="H1194" s="120" t="str">
        <f>'INFO Luz del Sur'!D1142</f>
        <v>Mala</v>
      </c>
      <c r="I1194" s="120" t="str">
        <f>'INFO Luz del Sur'!C1142</f>
        <v>Lima</v>
      </c>
      <c r="J1194" s="120" t="str">
        <f>'INFO Luz del Sur'!B1142</f>
        <v>Lima</v>
      </c>
      <c r="K1194" s="120">
        <f>'INFO Luz del Sur'!E1142</f>
        <v>0</v>
      </c>
      <c r="L1194" s="132" t="str">
        <f>'INFO Luz del Sur'!M1142</f>
        <v>PPC24</v>
      </c>
      <c r="M1194" s="120" t="str">
        <f>INDEX(RESUMEN!$D$17:$D$5475, MATCH(L1194,RESUMEN!$C$17:$C$5475,0))</f>
        <v>POSTE DE CONCRETO ARMADO DE 15/400/150/375</v>
      </c>
      <c r="N1194" s="95">
        <f>INDEX(RESUMEN!$G$17:$G$5475, MATCH(L1194,RESUMEN!$C$17:$C$5475,0))</f>
        <v>476.76</v>
      </c>
      <c r="O1194" s="133">
        <f t="shared" si="215"/>
        <v>0.84299999999999997</v>
      </c>
      <c r="P1194" s="134">
        <f t="shared" si="217"/>
        <v>878.66867999999999</v>
      </c>
      <c r="Q1194" s="87">
        <v>0</v>
      </c>
      <c r="R1194" s="133">
        <f t="shared" si="218"/>
        <v>0.13400000000000001</v>
      </c>
      <c r="S1194" s="88">
        <f t="shared" si="219"/>
        <v>9.8118002600000001</v>
      </c>
      <c r="T1194" s="132">
        <f t="shared" si="220"/>
        <v>0.183</v>
      </c>
      <c r="U1194" s="135">
        <f t="shared" si="221"/>
        <v>1.7955594475800001</v>
      </c>
      <c r="V1194" s="88">
        <f t="shared" si="222"/>
        <v>0.60419904645994038</v>
      </c>
      <c r="W1194" s="182">
        <f t="shared" si="223"/>
        <v>0.6</v>
      </c>
      <c r="X1194" s="133">
        <f>'INFO Luz del Sur'!N1142</f>
        <v>1</v>
      </c>
      <c r="Y1194" s="135">
        <f t="shared" si="216"/>
        <v>0.6</v>
      </c>
    </row>
    <row r="1195" spans="1:25" x14ac:dyDescent="0.25">
      <c r="A1195" s="97">
        <f>'INFO Luz del Sur'!A1143</f>
        <v>1137</v>
      </c>
      <c r="B1195" s="98" t="s">
        <v>8151</v>
      </c>
      <c r="C1195" s="131" t="str">
        <f>'INFO Luz del Sur'!K1143</f>
        <v>Poste</v>
      </c>
      <c r="D1195" s="120" t="str">
        <f>'INFO Luz del Sur'!L1143</f>
        <v>Concreto</v>
      </c>
      <c r="E1195" s="131">
        <f>'INFO Luz del Sur'!J1143</f>
        <v>12</v>
      </c>
      <c r="F1195" s="131" t="str">
        <f>'INFO Luz del Sur'!H1143</f>
        <v>22.9 KV</v>
      </c>
      <c r="G1195" s="148" t="str">
        <f t="shared" si="214"/>
        <v>MT/AT</v>
      </c>
      <c r="H1195" s="120" t="str">
        <f>'INFO Luz del Sur'!D1143</f>
        <v>Mala</v>
      </c>
      <c r="I1195" s="120" t="str">
        <f>'INFO Luz del Sur'!C1143</f>
        <v>Lima</v>
      </c>
      <c r="J1195" s="120" t="str">
        <f>'INFO Luz del Sur'!B1143</f>
        <v>Lima</v>
      </c>
      <c r="K1195" s="120">
        <f>'INFO Luz del Sur'!E1143</f>
        <v>0</v>
      </c>
      <c r="L1195" s="132" t="str">
        <f>'INFO Luz del Sur'!M1143</f>
        <v>PPC15</v>
      </c>
      <c r="M1195" s="120" t="str">
        <f>INDEX(RESUMEN!$D$17:$D$5475, MATCH(L1195,RESUMEN!$C$17:$C$5475,0))</f>
        <v>POSTE DE CONCRETO ARMADO DE 12/200/120/300</v>
      </c>
      <c r="N1195" s="95">
        <f>INDEX(RESUMEN!$G$17:$G$5475, MATCH(L1195,RESUMEN!$C$17:$C$5475,0))</f>
        <v>230.4</v>
      </c>
      <c r="O1195" s="133">
        <f t="shared" si="215"/>
        <v>0.84299999999999997</v>
      </c>
      <c r="P1195" s="134">
        <f t="shared" si="217"/>
        <v>424.62720000000002</v>
      </c>
      <c r="Q1195" s="87">
        <v>0</v>
      </c>
      <c r="R1195" s="133">
        <f t="shared" si="218"/>
        <v>0.13400000000000001</v>
      </c>
      <c r="S1195" s="88">
        <f t="shared" si="219"/>
        <v>4.7416704000000003</v>
      </c>
      <c r="T1195" s="132">
        <f t="shared" si="220"/>
        <v>0.183</v>
      </c>
      <c r="U1195" s="135">
        <f t="shared" si="221"/>
        <v>0.86772568319999999</v>
      </c>
      <c r="V1195" s="88">
        <f t="shared" si="222"/>
        <v>0.29198645084396813</v>
      </c>
      <c r="W1195" s="182">
        <f t="shared" si="223"/>
        <v>0.3</v>
      </c>
      <c r="X1195" s="133">
        <f>'INFO Luz del Sur'!N1143</f>
        <v>1</v>
      </c>
      <c r="Y1195" s="135">
        <f t="shared" si="216"/>
        <v>0.3</v>
      </c>
    </row>
    <row r="1196" spans="1:25" x14ac:dyDescent="0.25">
      <c r="A1196" s="97">
        <f>'INFO Luz del Sur'!A1144</f>
        <v>1138</v>
      </c>
      <c r="B1196" s="98" t="s">
        <v>8151</v>
      </c>
      <c r="C1196" s="131" t="str">
        <f>'INFO Luz del Sur'!K1144</f>
        <v>Poste</v>
      </c>
      <c r="D1196" s="120" t="str">
        <f>'INFO Luz del Sur'!L1144</f>
        <v>Concreto</v>
      </c>
      <c r="E1196" s="131">
        <f>'INFO Luz del Sur'!J1144</f>
        <v>12</v>
      </c>
      <c r="F1196" s="131" t="str">
        <f>'INFO Luz del Sur'!H1144</f>
        <v>22.9 KV</v>
      </c>
      <c r="G1196" s="148" t="str">
        <f t="shared" si="214"/>
        <v>MT/AT</v>
      </c>
      <c r="H1196" s="120" t="str">
        <f>'INFO Luz del Sur'!D1144</f>
        <v>Mala</v>
      </c>
      <c r="I1196" s="120" t="str">
        <f>'INFO Luz del Sur'!C1144</f>
        <v>Lima</v>
      </c>
      <c r="J1196" s="120" t="str">
        <f>'INFO Luz del Sur'!B1144</f>
        <v>Lima</v>
      </c>
      <c r="K1196" s="120">
        <f>'INFO Luz del Sur'!E1144</f>
        <v>0</v>
      </c>
      <c r="L1196" s="132" t="str">
        <f>'INFO Luz del Sur'!M1144</f>
        <v>PPC15</v>
      </c>
      <c r="M1196" s="120" t="str">
        <f>INDEX(RESUMEN!$D$17:$D$5475, MATCH(L1196,RESUMEN!$C$17:$C$5475,0))</f>
        <v>POSTE DE CONCRETO ARMADO DE 12/200/120/300</v>
      </c>
      <c r="N1196" s="95">
        <f>INDEX(RESUMEN!$G$17:$G$5475, MATCH(L1196,RESUMEN!$C$17:$C$5475,0))</f>
        <v>230.4</v>
      </c>
      <c r="O1196" s="133">
        <f t="shared" si="215"/>
        <v>0.84299999999999997</v>
      </c>
      <c r="P1196" s="134">
        <f t="shared" si="217"/>
        <v>424.62720000000002</v>
      </c>
      <c r="Q1196" s="87">
        <v>0</v>
      </c>
      <c r="R1196" s="133">
        <f t="shared" si="218"/>
        <v>0.13400000000000001</v>
      </c>
      <c r="S1196" s="88">
        <f t="shared" si="219"/>
        <v>4.7416704000000003</v>
      </c>
      <c r="T1196" s="132">
        <f t="shared" si="220"/>
        <v>0.183</v>
      </c>
      <c r="U1196" s="135">
        <f t="shared" si="221"/>
        <v>0.86772568319999999</v>
      </c>
      <c r="V1196" s="88">
        <f t="shared" si="222"/>
        <v>0.29198645084396813</v>
      </c>
      <c r="W1196" s="182">
        <f t="shared" si="223"/>
        <v>0.3</v>
      </c>
      <c r="X1196" s="133">
        <f>'INFO Luz del Sur'!N1144</f>
        <v>1</v>
      </c>
      <c r="Y1196" s="135">
        <f t="shared" si="216"/>
        <v>0.3</v>
      </c>
    </row>
    <row r="1197" spans="1:25" x14ac:dyDescent="0.25">
      <c r="A1197" s="97">
        <f>'INFO Luz del Sur'!A1145</f>
        <v>1139</v>
      </c>
      <c r="B1197" s="98" t="s">
        <v>8151</v>
      </c>
      <c r="C1197" s="131" t="str">
        <f>'INFO Luz del Sur'!K1145</f>
        <v>Poste</v>
      </c>
      <c r="D1197" s="120" t="str">
        <f>'INFO Luz del Sur'!L1145</f>
        <v>Concreto</v>
      </c>
      <c r="E1197" s="131">
        <f>'INFO Luz del Sur'!J1145</f>
        <v>12</v>
      </c>
      <c r="F1197" s="131" t="str">
        <f>'INFO Luz del Sur'!H1145</f>
        <v>22.9 KV</v>
      </c>
      <c r="G1197" s="148" t="str">
        <f t="shared" si="214"/>
        <v>MT/AT</v>
      </c>
      <c r="H1197" s="120" t="str">
        <f>'INFO Luz del Sur'!D1145</f>
        <v>Mala</v>
      </c>
      <c r="I1197" s="120" t="str">
        <f>'INFO Luz del Sur'!C1145</f>
        <v>Lima</v>
      </c>
      <c r="J1197" s="120" t="str">
        <f>'INFO Luz del Sur'!B1145</f>
        <v>Lima</v>
      </c>
      <c r="K1197" s="120">
        <f>'INFO Luz del Sur'!E1145</f>
        <v>0</v>
      </c>
      <c r="L1197" s="132" t="str">
        <f>'INFO Luz del Sur'!M1145</f>
        <v>PPC15</v>
      </c>
      <c r="M1197" s="120" t="str">
        <f>INDEX(RESUMEN!$D$17:$D$5475, MATCH(L1197,RESUMEN!$C$17:$C$5475,0))</f>
        <v>POSTE DE CONCRETO ARMADO DE 12/200/120/300</v>
      </c>
      <c r="N1197" s="95">
        <f>INDEX(RESUMEN!$G$17:$G$5475, MATCH(L1197,RESUMEN!$C$17:$C$5475,0))</f>
        <v>230.4</v>
      </c>
      <c r="O1197" s="133">
        <f t="shared" si="215"/>
        <v>0.84299999999999997</v>
      </c>
      <c r="P1197" s="134">
        <f t="shared" si="217"/>
        <v>424.62720000000002</v>
      </c>
      <c r="Q1197" s="87">
        <v>0</v>
      </c>
      <c r="R1197" s="133">
        <f t="shared" si="218"/>
        <v>0.13400000000000001</v>
      </c>
      <c r="S1197" s="88">
        <f t="shared" si="219"/>
        <v>4.7416704000000003</v>
      </c>
      <c r="T1197" s="132">
        <f t="shared" si="220"/>
        <v>0.183</v>
      </c>
      <c r="U1197" s="135">
        <f t="shared" si="221"/>
        <v>0.86772568319999999</v>
      </c>
      <c r="V1197" s="88">
        <f t="shared" si="222"/>
        <v>0.29198645084396813</v>
      </c>
      <c r="W1197" s="182">
        <f t="shared" si="223"/>
        <v>0.3</v>
      </c>
      <c r="X1197" s="133">
        <f>'INFO Luz del Sur'!N1145</f>
        <v>1</v>
      </c>
      <c r="Y1197" s="135">
        <f t="shared" si="216"/>
        <v>0.3</v>
      </c>
    </row>
    <row r="1198" spans="1:25" x14ac:dyDescent="0.25">
      <c r="A1198" s="97">
        <f>'INFO Luz del Sur'!A1146</f>
        <v>1140</v>
      </c>
      <c r="B1198" s="98" t="s">
        <v>8151</v>
      </c>
      <c r="C1198" s="131" t="str">
        <f>'INFO Luz del Sur'!K1146</f>
        <v>Poste</v>
      </c>
      <c r="D1198" s="120" t="str">
        <f>'INFO Luz del Sur'!L1146</f>
        <v>Concreto</v>
      </c>
      <c r="E1198" s="131">
        <f>'INFO Luz del Sur'!J1146</f>
        <v>12</v>
      </c>
      <c r="F1198" s="131" t="str">
        <f>'INFO Luz del Sur'!H1146</f>
        <v>22.9 KV</v>
      </c>
      <c r="G1198" s="148" t="str">
        <f t="shared" si="214"/>
        <v>MT/AT</v>
      </c>
      <c r="H1198" s="120" t="str">
        <f>'INFO Luz del Sur'!D1146</f>
        <v>Mala</v>
      </c>
      <c r="I1198" s="120" t="str">
        <f>'INFO Luz del Sur'!C1146</f>
        <v>Lima</v>
      </c>
      <c r="J1198" s="120" t="str">
        <f>'INFO Luz del Sur'!B1146</f>
        <v>Lima</v>
      </c>
      <c r="K1198" s="120">
        <f>'INFO Luz del Sur'!E1146</f>
        <v>0</v>
      </c>
      <c r="L1198" s="132" t="str">
        <f>'INFO Luz del Sur'!M1146</f>
        <v>PPC15</v>
      </c>
      <c r="M1198" s="120" t="str">
        <f>INDEX(RESUMEN!$D$17:$D$5475, MATCH(L1198,RESUMEN!$C$17:$C$5475,0))</f>
        <v>POSTE DE CONCRETO ARMADO DE 12/200/120/300</v>
      </c>
      <c r="N1198" s="95">
        <f>INDEX(RESUMEN!$G$17:$G$5475, MATCH(L1198,RESUMEN!$C$17:$C$5475,0))</f>
        <v>230.4</v>
      </c>
      <c r="O1198" s="133">
        <f t="shared" si="215"/>
        <v>0.84299999999999997</v>
      </c>
      <c r="P1198" s="134">
        <f t="shared" si="217"/>
        <v>424.62720000000002</v>
      </c>
      <c r="Q1198" s="87">
        <v>0</v>
      </c>
      <c r="R1198" s="133">
        <f t="shared" si="218"/>
        <v>0.13400000000000001</v>
      </c>
      <c r="S1198" s="88">
        <f t="shared" si="219"/>
        <v>4.7416704000000003</v>
      </c>
      <c r="T1198" s="132">
        <f t="shared" si="220"/>
        <v>0.183</v>
      </c>
      <c r="U1198" s="135">
        <f t="shared" si="221"/>
        <v>0.86772568319999999</v>
      </c>
      <c r="V1198" s="88">
        <f t="shared" si="222"/>
        <v>0.29198645084396813</v>
      </c>
      <c r="W1198" s="182">
        <f t="shared" si="223"/>
        <v>0.3</v>
      </c>
      <c r="X1198" s="133">
        <f>'INFO Luz del Sur'!N1146</f>
        <v>1</v>
      </c>
      <c r="Y1198" s="135">
        <f t="shared" si="216"/>
        <v>0.3</v>
      </c>
    </row>
    <row r="1199" spans="1:25" x14ac:dyDescent="0.25">
      <c r="A1199" s="97">
        <f>'INFO Luz del Sur'!A1147</f>
        <v>1141</v>
      </c>
      <c r="B1199" s="98" t="s">
        <v>8151</v>
      </c>
      <c r="C1199" s="131" t="str">
        <f>'INFO Luz del Sur'!K1147</f>
        <v>Poste</v>
      </c>
      <c r="D1199" s="120" t="str">
        <f>'INFO Luz del Sur'!L1147</f>
        <v>Concreto</v>
      </c>
      <c r="E1199" s="131">
        <f>'INFO Luz del Sur'!J1147</f>
        <v>15</v>
      </c>
      <c r="F1199" s="131" t="str">
        <f>'INFO Luz del Sur'!H1147</f>
        <v>22.9 KV</v>
      </c>
      <c r="G1199" s="148" t="str">
        <f t="shared" si="214"/>
        <v>MT/AT</v>
      </c>
      <c r="H1199" s="120" t="str">
        <f>'INFO Luz del Sur'!D1147</f>
        <v>Mala</v>
      </c>
      <c r="I1199" s="120" t="str">
        <f>'INFO Luz del Sur'!C1147</f>
        <v>Lima</v>
      </c>
      <c r="J1199" s="120" t="str">
        <f>'INFO Luz del Sur'!B1147</f>
        <v>Lima</v>
      </c>
      <c r="K1199" s="120">
        <f>'INFO Luz del Sur'!E1147</f>
        <v>0</v>
      </c>
      <c r="L1199" s="132" t="str">
        <f>'INFO Luz del Sur'!M1147</f>
        <v>PPC24</v>
      </c>
      <c r="M1199" s="120" t="str">
        <f>INDEX(RESUMEN!$D$17:$D$5475, MATCH(L1199,RESUMEN!$C$17:$C$5475,0))</f>
        <v>POSTE DE CONCRETO ARMADO DE 15/400/150/375</v>
      </c>
      <c r="N1199" s="95">
        <f>INDEX(RESUMEN!$G$17:$G$5475, MATCH(L1199,RESUMEN!$C$17:$C$5475,0))</f>
        <v>476.76</v>
      </c>
      <c r="O1199" s="133">
        <f t="shared" si="215"/>
        <v>0.84299999999999997</v>
      </c>
      <c r="P1199" s="134">
        <f t="shared" si="217"/>
        <v>878.66867999999999</v>
      </c>
      <c r="Q1199" s="87">
        <v>0</v>
      </c>
      <c r="R1199" s="133">
        <f t="shared" si="218"/>
        <v>0.13400000000000001</v>
      </c>
      <c r="S1199" s="88">
        <f t="shared" si="219"/>
        <v>9.8118002600000001</v>
      </c>
      <c r="T1199" s="132">
        <f t="shared" si="220"/>
        <v>0.183</v>
      </c>
      <c r="U1199" s="135">
        <f t="shared" si="221"/>
        <v>1.7955594475800001</v>
      </c>
      <c r="V1199" s="88">
        <f t="shared" si="222"/>
        <v>0.60419904645994038</v>
      </c>
      <c r="W1199" s="182">
        <f t="shared" si="223"/>
        <v>0.6</v>
      </c>
      <c r="X1199" s="133">
        <f>'INFO Luz del Sur'!N1147</f>
        <v>1</v>
      </c>
      <c r="Y1199" s="135">
        <f t="shared" si="216"/>
        <v>0.6</v>
      </c>
    </row>
    <row r="1200" spans="1:25" x14ac:dyDescent="0.25">
      <c r="A1200" s="97">
        <f>'INFO Luz del Sur'!A1148</f>
        <v>1142</v>
      </c>
      <c r="B1200" s="98" t="s">
        <v>8151</v>
      </c>
      <c r="C1200" s="131" t="str">
        <f>'INFO Luz del Sur'!K1148</f>
        <v>Poste</v>
      </c>
      <c r="D1200" s="120" t="str">
        <f>'INFO Luz del Sur'!L1148</f>
        <v>Concreto</v>
      </c>
      <c r="E1200" s="131">
        <f>'INFO Luz del Sur'!J1148</f>
        <v>15</v>
      </c>
      <c r="F1200" s="131" t="str">
        <f>'INFO Luz del Sur'!H1148</f>
        <v>22.9 KV</v>
      </c>
      <c r="G1200" s="148" t="str">
        <f t="shared" si="214"/>
        <v>MT/AT</v>
      </c>
      <c r="H1200" s="120" t="str">
        <f>'INFO Luz del Sur'!D1148</f>
        <v>Mala</v>
      </c>
      <c r="I1200" s="120" t="str">
        <f>'INFO Luz del Sur'!C1148</f>
        <v>Lima</v>
      </c>
      <c r="J1200" s="120" t="str">
        <f>'INFO Luz del Sur'!B1148</f>
        <v>Lima</v>
      </c>
      <c r="K1200" s="120">
        <f>'INFO Luz del Sur'!E1148</f>
        <v>0</v>
      </c>
      <c r="L1200" s="132" t="str">
        <f>'INFO Luz del Sur'!M1148</f>
        <v>PPC24</v>
      </c>
      <c r="M1200" s="120" t="str">
        <f>INDEX(RESUMEN!$D$17:$D$5475, MATCH(L1200,RESUMEN!$C$17:$C$5475,0))</f>
        <v>POSTE DE CONCRETO ARMADO DE 15/400/150/375</v>
      </c>
      <c r="N1200" s="95">
        <f>INDEX(RESUMEN!$G$17:$G$5475, MATCH(L1200,RESUMEN!$C$17:$C$5475,0))</f>
        <v>476.76</v>
      </c>
      <c r="O1200" s="133">
        <f t="shared" si="215"/>
        <v>0.84299999999999997</v>
      </c>
      <c r="P1200" s="134">
        <f t="shared" si="217"/>
        <v>878.66867999999999</v>
      </c>
      <c r="Q1200" s="87">
        <v>0</v>
      </c>
      <c r="R1200" s="133">
        <f t="shared" si="218"/>
        <v>0.13400000000000001</v>
      </c>
      <c r="S1200" s="88">
        <f t="shared" si="219"/>
        <v>9.8118002600000001</v>
      </c>
      <c r="T1200" s="132">
        <f t="shared" si="220"/>
        <v>0.183</v>
      </c>
      <c r="U1200" s="135">
        <f t="shared" si="221"/>
        <v>1.7955594475800001</v>
      </c>
      <c r="V1200" s="88">
        <f t="shared" si="222"/>
        <v>0.60419904645994038</v>
      </c>
      <c r="W1200" s="182">
        <f t="shared" si="223"/>
        <v>0.6</v>
      </c>
      <c r="X1200" s="133">
        <f>'INFO Luz del Sur'!N1148</f>
        <v>1</v>
      </c>
      <c r="Y1200" s="135">
        <f t="shared" si="216"/>
        <v>0.6</v>
      </c>
    </row>
    <row r="1201" spans="1:25" x14ac:dyDescent="0.25">
      <c r="A1201" s="97">
        <f>'INFO Luz del Sur'!A1149</f>
        <v>1143</v>
      </c>
      <c r="B1201" s="98" t="s">
        <v>8151</v>
      </c>
      <c r="C1201" s="131" t="str">
        <f>'INFO Luz del Sur'!K1149</f>
        <v>Poste</v>
      </c>
      <c r="D1201" s="120" t="str">
        <f>'INFO Luz del Sur'!L1149</f>
        <v>Concreto</v>
      </c>
      <c r="E1201" s="131">
        <f>'INFO Luz del Sur'!J1149</f>
        <v>15</v>
      </c>
      <c r="F1201" s="131" t="str">
        <f>'INFO Luz del Sur'!H1149</f>
        <v>22.9 KV</v>
      </c>
      <c r="G1201" s="148" t="str">
        <f t="shared" si="214"/>
        <v>MT/AT</v>
      </c>
      <c r="H1201" s="120" t="str">
        <f>'INFO Luz del Sur'!D1149</f>
        <v>Mala</v>
      </c>
      <c r="I1201" s="120" t="str">
        <f>'INFO Luz del Sur'!C1149</f>
        <v>Lima</v>
      </c>
      <c r="J1201" s="120" t="str">
        <f>'INFO Luz del Sur'!B1149</f>
        <v>Lima</v>
      </c>
      <c r="K1201" s="120">
        <f>'INFO Luz del Sur'!E1149</f>
        <v>0</v>
      </c>
      <c r="L1201" s="132" t="str">
        <f>'INFO Luz del Sur'!M1149</f>
        <v>PPC24</v>
      </c>
      <c r="M1201" s="120" t="str">
        <f>INDEX(RESUMEN!$D$17:$D$5475, MATCH(L1201,RESUMEN!$C$17:$C$5475,0))</f>
        <v>POSTE DE CONCRETO ARMADO DE 15/400/150/375</v>
      </c>
      <c r="N1201" s="95">
        <f>INDEX(RESUMEN!$G$17:$G$5475, MATCH(L1201,RESUMEN!$C$17:$C$5475,0))</f>
        <v>476.76</v>
      </c>
      <c r="O1201" s="133">
        <f t="shared" si="215"/>
        <v>0.84299999999999997</v>
      </c>
      <c r="P1201" s="134">
        <f t="shared" si="217"/>
        <v>878.66867999999999</v>
      </c>
      <c r="Q1201" s="87">
        <v>0</v>
      </c>
      <c r="R1201" s="133">
        <f t="shared" si="218"/>
        <v>0.13400000000000001</v>
      </c>
      <c r="S1201" s="88">
        <f t="shared" si="219"/>
        <v>9.8118002600000001</v>
      </c>
      <c r="T1201" s="132">
        <f t="shared" si="220"/>
        <v>0.183</v>
      </c>
      <c r="U1201" s="135">
        <f t="shared" si="221"/>
        <v>1.7955594475800001</v>
      </c>
      <c r="V1201" s="88">
        <f t="shared" si="222"/>
        <v>0.60419904645994038</v>
      </c>
      <c r="W1201" s="182">
        <f t="shared" si="223"/>
        <v>0.6</v>
      </c>
      <c r="X1201" s="133">
        <f>'INFO Luz del Sur'!N1149</f>
        <v>1</v>
      </c>
      <c r="Y1201" s="135">
        <f t="shared" si="216"/>
        <v>0.6</v>
      </c>
    </row>
    <row r="1202" spans="1:25" x14ac:dyDescent="0.25">
      <c r="A1202" s="97">
        <f>'INFO Luz del Sur'!A1150</f>
        <v>1144</v>
      </c>
      <c r="B1202" s="98" t="s">
        <v>8151</v>
      </c>
      <c r="C1202" s="131" t="str">
        <f>'INFO Luz del Sur'!K1150</f>
        <v>Poste</v>
      </c>
      <c r="D1202" s="120" t="str">
        <f>'INFO Luz del Sur'!L1150</f>
        <v>Concreto</v>
      </c>
      <c r="E1202" s="131">
        <f>'INFO Luz del Sur'!J1150</f>
        <v>15</v>
      </c>
      <c r="F1202" s="131" t="str">
        <f>'INFO Luz del Sur'!H1150</f>
        <v>22.9 KV</v>
      </c>
      <c r="G1202" s="148" t="str">
        <f t="shared" si="214"/>
        <v>MT/AT</v>
      </c>
      <c r="H1202" s="120" t="str">
        <f>'INFO Luz del Sur'!D1150</f>
        <v>Mala</v>
      </c>
      <c r="I1202" s="120" t="str">
        <f>'INFO Luz del Sur'!C1150</f>
        <v>Lima</v>
      </c>
      <c r="J1202" s="120" t="str">
        <f>'INFO Luz del Sur'!B1150</f>
        <v>Lima</v>
      </c>
      <c r="K1202" s="120">
        <f>'INFO Luz del Sur'!E1150</f>
        <v>0</v>
      </c>
      <c r="L1202" s="132" t="str">
        <f>'INFO Luz del Sur'!M1150</f>
        <v>PPC24</v>
      </c>
      <c r="M1202" s="120" t="str">
        <f>INDEX(RESUMEN!$D$17:$D$5475, MATCH(L1202,RESUMEN!$C$17:$C$5475,0))</f>
        <v>POSTE DE CONCRETO ARMADO DE 15/400/150/375</v>
      </c>
      <c r="N1202" s="95">
        <f>INDEX(RESUMEN!$G$17:$G$5475, MATCH(L1202,RESUMEN!$C$17:$C$5475,0))</f>
        <v>476.76</v>
      </c>
      <c r="O1202" s="133">
        <f t="shared" si="215"/>
        <v>0.84299999999999997</v>
      </c>
      <c r="P1202" s="134">
        <f t="shared" si="217"/>
        <v>878.66867999999999</v>
      </c>
      <c r="Q1202" s="87">
        <v>0</v>
      </c>
      <c r="R1202" s="133">
        <f t="shared" si="218"/>
        <v>0.13400000000000001</v>
      </c>
      <c r="S1202" s="88">
        <f t="shared" si="219"/>
        <v>9.8118002600000001</v>
      </c>
      <c r="T1202" s="132">
        <f t="shared" si="220"/>
        <v>0.183</v>
      </c>
      <c r="U1202" s="135">
        <f t="shared" si="221"/>
        <v>1.7955594475800001</v>
      </c>
      <c r="V1202" s="88">
        <f t="shared" si="222"/>
        <v>0.60419904645994038</v>
      </c>
      <c r="W1202" s="182">
        <f t="shared" si="223"/>
        <v>0.6</v>
      </c>
      <c r="X1202" s="133">
        <f>'INFO Luz del Sur'!N1150</f>
        <v>1</v>
      </c>
      <c r="Y1202" s="135">
        <f t="shared" si="216"/>
        <v>0.6</v>
      </c>
    </row>
    <row r="1203" spans="1:25" x14ac:dyDescent="0.25">
      <c r="A1203" s="97">
        <f>'INFO Luz del Sur'!A1151</f>
        <v>1145</v>
      </c>
      <c r="B1203" s="98" t="s">
        <v>8151</v>
      </c>
      <c r="C1203" s="131" t="str">
        <f>'INFO Luz del Sur'!K1151</f>
        <v>Poste</v>
      </c>
      <c r="D1203" s="120" t="str">
        <f>'INFO Luz del Sur'!L1151</f>
        <v>Concreto</v>
      </c>
      <c r="E1203" s="131">
        <f>'INFO Luz del Sur'!J1151</f>
        <v>15</v>
      </c>
      <c r="F1203" s="131" t="str">
        <f>'INFO Luz del Sur'!H1151</f>
        <v>22.9 KV</v>
      </c>
      <c r="G1203" s="148" t="str">
        <f t="shared" si="214"/>
        <v>MT/AT</v>
      </c>
      <c r="H1203" s="120" t="str">
        <f>'INFO Luz del Sur'!D1151</f>
        <v>Mala</v>
      </c>
      <c r="I1203" s="120" t="str">
        <f>'INFO Luz del Sur'!C1151</f>
        <v>Lima</v>
      </c>
      <c r="J1203" s="120" t="str">
        <f>'INFO Luz del Sur'!B1151</f>
        <v>Lima</v>
      </c>
      <c r="K1203" s="120">
        <f>'INFO Luz del Sur'!E1151</f>
        <v>0</v>
      </c>
      <c r="L1203" s="132" t="str">
        <f>'INFO Luz del Sur'!M1151</f>
        <v>PPC24</v>
      </c>
      <c r="M1203" s="120" t="str">
        <f>INDEX(RESUMEN!$D$17:$D$5475, MATCH(L1203,RESUMEN!$C$17:$C$5475,0))</f>
        <v>POSTE DE CONCRETO ARMADO DE 15/400/150/375</v>
      </c>
      <c r="N1203" s="95">
        <f>INDEX(RESUMEN!$G$17:$G$5475, MATCH(L1203,RESUMEN!$C$17:$C$5475,0))</f>
        <v>476.76</v>
      </c>
      <c r="O1203" s="133">
        <f t="shared" si="215"/>
        <v>0.84299999999999997</v>
      </c>
      <c r="P1203" s="134">
        <f t="shared" si="217"/>
        <v>878.66867999999999</v>
      </c>
      <c r="Q1203" s="87">
        <v>0</v>
      </c>
      <c r="R1203" s="133">
        <f t="shared" si="218"/>
        <v>0.13400000000000001</v>
      </c>
      <c r="S1203" s="88">
        <f t="shared" si="219"/>
        <v>9.8118002600000001</v>
      </c>
      <c r="T1203" s="132">
        <f t="shared" si="220"/>
        <v>0.183</v>
      </c>
      <c r="U1203" s="135">
        <f t="shared" si="221"/>
        <v>1.7955594475800001</v>
      </c>
      <c r="V1203" s="88">
        <f t="shared" si="222"/>
        <v>0.60419904645994038</v>
      </c>
      <c r="W1203" s="182">
        <f t="shared" si="223"/>
        <v>0.6</v>
      </c>
      <c r="X1203" s="133">
        <f>'INFO Luz del Sur'!N1151</f>
        <v>1</v>
      </c>
      <c r="Y1203" s="135">
        <f t="shared" si="216"/>
        <v>0.6</v>
      </c>
    </row>
    <row r="1204" spans="1:25" x14ac:dyDescent="0.25">
      <c r="A1204" s="97">
        <f>'INFO Luz del Sur'!A1152</f>
        <v>1146</v>
      </c>
      <c r="B1204" s="98" t="s">
        <v>8151</v>
      </c>
      <c r="C1204" s="131" t="str">
        <f>'INFO Luz del Sur'!K1152</f>
        <v>Poste</v>
      </c>
      <c r="D1204" s="120" t="str">
        <f>'INFO Luz del Sur'!L1152</f>
        <v>Concreto</v>
      </c>
      <c r="E1204" s="131">
        <f>'INFO Luz del Sur'!J1152</f>
        <v>15</v>
      </c>
      <c r="F1204" s="131" t="str">
        <f>'INFO Luz del Sur'!H1152</f>
        <v>22.9 KV</v>
      </c>
      <c r="G1204" s="148" t="str">
        <f t="shared" si="214"/>
        <v>MT/AT</v>
      </c>
      <c r="H1204" s="120" t="str">
        <f>'INFO Luz del Sur'!D1152</f>
        <v>Mala</v>
      </c>
      <c r="I1204" s="120" t="str">
        <f>'INFO Luz del Sur'!C1152</f>
        <v>Lima</v>
      </c>
      <c r="J1204" s="120" t="str">
        <f>'INFO Luz del Sur'!B1152</f>
        <v>Lima</v>
      </c>
      <c r="K1204" s="120">
        <f>'INFO Luz del Sur'!E1152</f>
        <v>0</v>
      </c>
      <c r="L1204" s="132" t="str">
        <f>'INFO Luz del Sur'!M1152</f>
        <v>PPC24</v>
      </c>
      <c r="M1204" s="120" t="str">
        <f>INDEX(RESUMEN!$D$17:$D$5475, MATCH(L1204,RESUMEN!$C$17:$C$5475,0))</f>
        <v>POSTE DE CONCRETO ARMADO DE 15/400/150/375</v>
      </c>
      <c r="N1204" s="95">
        <f>INDEX(RESUMEN!$G$17:$G$5475, MATCH(L1204,RESUMEN!$C$17:$C$5475,0))</f>
        <v>476.76</v>
      </c>
      <c r="O1204" s="133">
        <f t="shared" si="215"/>
        <v>0.84299999999999997</v>
      </c>
      <c r="P1204" s="134">
        <f t="shared" si="217"/>
        <v>878.66867999999999</v>
      </c>
      <c r="Q1204" s="87">
        <v>0</v>
      </c>
      <c r="R1204" s="133">
        <f t="shared" si="218"/>
        <v>0.13400000000000001</v>
      </c>
      <c r="S1204" s="88">
        <f t="shared" si="219"/>
        <v>9.8118002600000001</v>
      </c>
      <c r="T1204" s="132">
        <f t="shared" si="220"/>
        <v>0.183</v>
      </c>
      <c r="U1204" s="135">
        <f t="shared" si="221"/>
        <v>1.7955594475800001</v>
      </c>
      <c r="V1204" s="88">
        <f t="shared" si="222"/>
        <v>0.60419904645994038</v>
      </c>
      <c r="W1204" s="182">
        <f t="shared" si="223"/>
        <v>0.6</v>
      </c>
      <c r="X1204" s="133">
        <f>'INFO Luz del Sur'!N1152</f>
        <v>1</v>
      </c>
      <c r="Y1204" s="135">
        <f t="shared" si="216"/>
        <v>0.6</v>
      </c>
    </row>
    <row r="1205" spans="1:25" x14ac:dyDescent="0.25">
      <c r="A1205" s="97">
        <f>'INFO Luz del Sur'!A1153</f>
        <v>1147</v>
      </c>
      <c r="B1205" s="98" t="s">
        <v>8151</v>
      </c>
      <c r="C1205" s="131" t="str">
        <f>'INFO Luz del Sur'!K1153</f>
        <v>Poste</v>
      </c>
      <c r="D1205" s="120" t="str">
        <f>'INFO Luz del Sur'!L1153</f>
        <v>Concreto</v>
      </c>
      <c r="E1205" s="131">
        <f>'INFO Luz del Sur'!J1153</f>
        <v>15</v>
      </c>
      <c r="F1205" s="131" t="str">
        <f>'INFO Luz del Sur'!H1153</f>
        <v>22.9 KV</v>
      </c>
      <c r="G1205" s="148" t="str">
        <f t="shared" si="214"/>
        <v>MT/AT</v>
      </c>
      <c r="H1205" s="120" t="str">
        <f>'INFO Luz del Sur'!D1153</f>
        <v>Mala</v>
      </c>
      <c r="I1205" s="120" t="str">
        <f>'INFO Luz del Sur'!C1153</f>
        <v>Lima</v>
      </c>
      <c r="J1205" s="120" t="str">
        <f>'INFO Luz del Sur'!B1153</f>
        <v>Lima</v>
      </c>
      <c r="K1205" s="120">
        <f>'INFO Luz del Sur'!E1153</f>
        <v>0</v>
      </c>
      <c r="L1205" s="132" t="str">
        <f>'INFO Luz del Sur'!M1153</f>
        <v>PPC24</v>
      </c>
      <c r="M1205" s="120" t="str">
        <f>INDEX(RESUMEN!$D$17:$D$5475, MATCH(L1205,RESUMEN!$C$17:$C$5475,0))</f>
        <v>POSTE DE CONCRETO ARMADO DE 15/400/150/375</v>
      </c>
      <c r="N1205" s="95">
        <f>INDEX(RESUMEN!$G$17:$G$5475, MATCH(L1205,RESUMEN!$C$17:$C$5475,0))</f>
        <v>476.76</v>
      </c>
      <c r="O1205" s="133">
        <f t="shared" si="215"/>
        <v>0.84299999999999997</v>
      </c>
      <c r="P1205" s="134">
        <f t="shared" si="217"/>
        <v>878.66867999999999</v>
      </c>
      <c r="Q1205" s="87">
        <v>0</v>
      </c>
      <c r="R1205" s="133">
        <f t="shared" si="218"/>
        <v>0.13400000000000001</v>
      </c>
      <c r="S1205" s="88">
        <f t="shared" si="219"/>
        <v>9.8118002600000001</v>
      </c>
      <c r="T1205" s="132">
        <f t="shared" si="220"/>
        <v>0.183</v>
      </c>
      <c r="U1205" s="135">
        <f t="shared" si="221"/>
        <v>1.7955594475800001</v>
      </c>
      <c r="V1205" s="88">
        <f t="shared" si="222"/>
        <v>0.60419904645994038</v>
      </c>
      <c r="W1205" s="182">
        <f t="shared" si="223"/>
        <v>0.6</v>
      </c>
      <c r="X1205" s="133">
        <f>'INFO Luz del Sur'!N1153</f>
        <v>1</v>
      </c>
      <c r="Y1205" s="135">
        <f t="shared" si="216"/>
        <v>0.6</v>
      </c>
    </row>
    <row r="1206" spans="1:25" x14ac:dyDescent="0.25">
      <c r="A1206" s="97">
        <f>'INFO Luz del Sur'!A1154</f>
        <v>1148</v>
      </c>
      <c r="B1206" s="98" t="s">
        <v>8151</v>
      </c>
      <c r="C1206" s="131" t="str">
        <f>'INFO Luz del Sur'!K1154</f>
        <v>Poste</v>
      </c>
      <c r="D1206" s="120" t="str">
        <f>'INFO Luz del Sur'!L1154</f>
        <v>Concreto</v>
      </c>
      <c r="E1206" s="131">
        <f>'INFO Luz del Sur'!J1154</f>
        <v>15</v>
      </c>
      <c r="F1206" s="131" t="str">
        <f>'INFO Luz del Sur'!H1154</f>
        <v>22.9 KV</v>
      </c>
      <c r="G1206" s="148" t="str">
        <f t="shared" si="214"/>
        <v>MT/AT</v>
      </c>
      <c r="H1206" s="120" t="str">
        <f>'INFO Luz del Sur'!D1154</f>
        <v>Mala</v>
      </c>
      <c r="I1206" s="120" t="str">
        <f>'INFO Luz del Sur'!C1154</f>
        <v>Lima</v>
      </c>
      <c r="J1206" s="120" t="str">
        <f>'INFO Luz del Sur'!B1154</f>
        <v>Lima</v>
      </c>
      <c r="K1206" s="120">
        <f>'INFO Luz del Sur'!E1154</f>
        <v>0</v>
      </c>
      <c r="L1206" s="132" t="str">
        <f>'INFO Luz del Sur'!M1154</f>
        <v>PPC24</v>
      </c>
      <c r="M1206" s="120" t="str">
        <f>INDEX(RESUMEN!$D$17:$D$5475, MATCH(L1206,RESUMEN!$C$17:$C$5475,0))</f>
        <v>POSTE DE CONCRETO ARMADO DE 15/400/150/375</v>
      </c>
      <c r="N1206" s="95">
        <f>INDEX(RESUMEN!$G$17:$G$5475, MATCH(L1206,RESUMEN!$C$17:$C$5475,0))</f>
        <v>476.76</v>
      </c>
      <c r="O1206" s="133">
        <f t="shared" si="215"/>
        <v>0.84299999999999997</v>
      </c>
      <c r="P1206" s="134">
        <f t="shared" si="217"/>
        <v>878.66867999999999</v>
      </c>
      <c r="Q1206" s="87">
        <v>0</v>
      </c>
      <c r="R1206" s="133">
        <f t="shared" si="218"/>
        <v>0.13400000000000001</v>
      </c>
      <c r="S1206" s="88">
        <f t="shared" si="219"/>
        <v>9.8118002600000001</v>
      </c>
      <c r="T1206" s="132">
        <f t="shared" si="220"/>
        <v>0.183</v>
      </c>
      <c r="U1206" s="135">
        <f t="shared" si="221"/>
        <v>1.7955594475800001</v>
      </c>
      <c r="V1206" s="88">
        <f t="shared" si="222"/>
        <v>0.60419904645994038</v>
      </c>
      <c r="W1206" s="182">
        <f t="shared" si="223"/>
        <v>0.6</v>
      </c>
      <c r="X1206" s="133">
        <f>'INFO Luz del Sur'!N1154</f>
        <v>1</v>
      </c>
      <c r="Y1206" s="135">
        <f t="shared" si="216"/>
        <v>0.6</v>
      </c>
    </row>
    <row r="1207" spans="1:25" x14ac:dyDescent="0.25">
      <c r="A1207" s="97">
        <f>'INFO Luz del Sur'!A1155</f>
        <v>1149</v>
      </c>
      <c r="B1207" s="98" t="s">
        <v>8151</v>
      </c>
      <c r="C1207" s="131" t="str">
        <f>'INFO Luz del Sur'!K1155</f>
        <v>Poste</v>
      </c>
      <c r="D1207" s="120" t="str">
        <f>'INFO Luz del Sur'!L1155</f>
        <v>Concreto</v>
      </c>
      <c r="E1207" s="131">
        <f>'INFO Luz del Sur'!J1155</f>
        <v>15</v>
      </c>
      <c r="F1207" s="131" t="str">
        <f>'INFO Luz del Sur'!H1155</f>
        <v>22.9 KV</v>
      </c>
      <c r="G1207" s="148" t="str">
        <f t="shared" si="214"/>
        <v>MT/AT</v>
      </c>
      <c r="H1207" s="120" t="str">
        <f>'INFO Luz del Sur'!D1155</f>
        <v>Mala</v>
      </c>
      <c r="I1207" s="120" t="str">
        <f>'INFO Luz del Sur'!C1155</f>
        <v>Lima</v>
      </c>
      <c r="J1207" s="120" t="str">
        <f>'INFO Luz del Sur'!B1155</f>
        <v>Lima</v>
      </c>
      <c r="K1207" s="120">
        <f>'INFO Luz del Sur'!E1155</f>
        <v>0</v>
      </c>
      <c r="L1207" s="132" t="str">
        <f>'INFO Luz del Sur'!M1155</f>
        <v>PPC24</v>
      </c>
      <c r="M1207" s="120" t="str">
        <f>INDEX(RESUMEN!$D$17:$D$5475, MATCH(L1207,RESUMEN!$C$17:$C$5475,0))</f>
        <v>POSTE DE CONCRETO ARMADO DE 15/400/150/375</v>
      </c>
      <c r="N1207" s="95">
        <f>INDEX(RESUMEN!$G$17:$G$5475, MATCH(L1207,RESUMEN!$C$17:$C$5475,0))</f>
        <v>476.76</v>
      </c>
      <c r="O1207" s="133">
        <f t="shared" si="215"/>
        <v>0.84299999999999997</v>
      </c>
      <c r="P1207" s="134">
        <f t="shared" si="217"/>
        <v>878.66867999999999</v>
      </c>
      <c r="Q1207" s="87">
        <v>0</v>
      </c>
      <c r="R1207" s="133">
        <f t="shared" si="218"/>
        <v>0.13400000000000001</v>
      </c>
      <c r="S1207" s="88">
        <f t="shared" si="219"/>
        <v>9.8118002600000001</v>
      </c>
      <c r="T1207" s="132">
        <f t="shared" si="220"/>
        <v>0.183</v>
      </c>
      <c r="U1207" s="135">
        <f t="shared" si="221"/>
        <v>1.7955594475800001</v>
      </c>
      <c r="V1207" s="88">
        <f t="shared" si="222"/>
        <v>0.60419904645994038</v>
      </c>
      <c r="W1207" s="182">
        <f t="shared" si="223"/>
        <v>0.6</v>
      </c>
      <c r="X1207" s="133">
        <f>'INFO Luz del Sur'!N1155</f>
        <v>1</v>
      </c>
      <c r="Y1207" s="135">
        <f t="shared" si="216"/>
        <v>0.6</v>
      </c>
    </row>
    <row r="1208" spans="1:25" x14ac:dyDescent="0.25">
      <c r="A1208" s="97">
        <f>'INFO Luz del Sur'!A1156</f>
        <v>1150</v>
      </c>
      <c r="B1208" s="98" t="s">
        <v>8151</v>
      </c>
      <c r="C1208" s="131" t="str">
        <f>'INFO Luz del Sur'!K1156</f>
        <v>Poste</v>
      </c>
      <c r="D1208" s="120" t="str">
        <f>'INFO Luz del Sur'!L1156</f>
        <v>Concreto</v>
      </c>
      <c r="E1208" s="131">
        <f>'INFO Luz del Sur'!J1156</f>
        <v>15</v>
      </c>
      <c r="F1208" s="131" t="str">
        <f>'INFO Luz del Sur'!H1156</f>
        <v>22.9 KV</v>
      </c>
      <c r="G1208" s="148" t="str">
        <f t="shared" si="214"/>
        <v>MT/AT</v>
      </c>
      <c r="H1208" s="120" t="str">
        <f>'INFO Luz del Sur'!D1156</f>
        <v>Mala</v>
      </c>
      <c r="I1208" s="120" t="str">
        <f>'INFO Luz del Sur'!C1156</f>
        <v>Lima</v>
      </c>
      <c r="J1208" s="120" t="str">
        <f>'INFO Luz del Sur'!B1156</f>
        <v>Lima</v>
      </c>
      <c r="K1208" s="120">
        <f>'INFO Luz del Sur'!E1156</f>
        <v>0</v>
      </c>
      <c r="L1208" s="132" t="str">
        <f>'INFO Luz del Sur'!M1156</f>
        <v>PPC24</v>
      </c>
      <c r="M1208" s="120" t="str">
        <f>INDEX(RESUMEN!$D$17:$D$5475, MATCH(L1208,RESUMEN!$C$17:$C$5475,0))</f>
        <v>POSTE DE CONCRETO ARMADO DE 15/400/150/375</v>
      </c>
      <c r="N1208" s="95">
        <f>INDEX(RESUMEN!$G$17:$G$5475, MATCH(L1208,RESUMEN!$C$17:$C$5475,0))</f>
        <v>476.76</v>
      </c>
      <c r="O1208" s="133">
        <f t="shared" si="215"/>
        <v>0.84299999999999997</v>
      </c>
      <c r="P1208" s="134">
        <f t="shared" si="217"/>
        <v>878.66867999999999</v>
      </c>
      <c r="Q1208" s="87">
        <v>0</v>
      </c>
      <c r="R1208" s="133">
        <f t="shared" si="218"/>
        <v>0.13400000000000001</v>
      </c>
      <c r="S1208" s="88">
        <f t="shared" si="219"/>
        <v>9.8118002600000001</v>
      </c>
      <c r="T1208" s="132">
        <f t="shared" si="220"/>
        <v>0.183</v>
      </c>
      <c r="U1208" s="135">
        <f t="shared" si="221"/>
        <v>1.7955594475800001</v>
      </c>
      <c r="V1208" s="88">
        <f t="shared" si="222"/>
        <v>0.60419904645994038</v>
      </c>
      <c r="W1208" s="182">
        <f t="shared" si="223"/>
        <v>0.6</v>
      </c>
      <c r="X1208" s="133">
        <f>'INFO Luz del Sur'!N1156</f>
        <v>1</v>
      </c>
      <c r="Y1208" s="135">
        <f t="shared" si="216"/>
        <v>0.6</v>
      </c>
    </row>
    <row r="1209" spans="1:25" x14ac:dyDescent="0.25">
      <c r="A1209" s="97">
        <f>'INFO Luz del Sur'!A1157</f>
        <v>1151</v>
      </c>
      <c r="B1209" s="98" t="s">
        <v>8151</v>
      </c>
      <c r="C1209" s="131" t="str">
        <f>'INFO Luz del Sur'!K1157</f>
        <v>Poste</v>
      </c>
      <c r="D1209" s="120" t="str">
        <f>'INFO Luz del Sur'!L1157</f>
        <v>Concreto</v>
      </c>
      <c r="E1209" s="131">
        <f>'INFO Luz del Sur'!J1157</f>
        <v>15</v>
      </c>
      <c r="F1209" s="131" t="str">
        <f>'INFO Luz del Sur'!H1157</f>
        <v>22.9 KV</v>
      </c>
      <c r="G1209" s="148" t="str">
        <f t="shared" si="214"/>
        <v>MT/AT</v>
      </c>
      <c r="H1209" s="120" t="str">
        <f>'INFO Luz del Sur'!D1157</f>
        <v>Mala</v>
      </c>
      <c r="I1209" s="120" t="str">
        <f>'INFO Luz del Sur'!C1157</f>
        <v>Lima</v>
      </c>
      <c r="J1209" s="120" t="str">
        <f>'INFO Luz del Sur'!B1157</f>
        <v>Lima</v>
      </c>
      <c r="K1209" s="120">
        <f>'INFO Luz del Sur'!E1157</f>
        <v>0</v>
      </c>
      <c r="L1209" s="132" t="str">
        <f>'INFO Luz del Sur'!M1157</f>
        <v>PPC24</v>
      </c>
      <c r="M1209" s="120" t="str">
        <f>INDEX(RESUMEN!$D$17:$D$5475, MATCH(L1209,RESUMEN!$C$17:$C$5475,0))</f>
        <v>POSTE DE CONCRETO ARMADO DE 15/400/150/375</v>
      </c>
      <c r="N1209" s="95">
        <f>INDEX(RESUMEN!$G$17:$G$5475, MATCH(L1209,RESUMEN!$C$17:$C$5475,0))</f>
        <v>476.76</v>
      </c>
      <c r="O1209" s="133">
        <f t="shared" si="215"/>
        <v>0.84299999999999997</v>
      </c>
      <c r="P1209" s="134">
        <f t="shared" si="217"/>
        <v>878.66867999999999</v>
      </c>
      <c r="Q1209" s="87">
        <v>0</v>
      </c>
      <c r="R1209" s="133">
        <f t="shared" si="218"/>
        <v>0.13400000000000001</v>
      </c>
      <c r="S1209" s="88">
        <f t="shared" si="219"/>
        <v>9.8118002600000001</v>
      </c>
      <c r="T1209" s="132">
        <f t="shared" si="220"/>
        <v>0.183</v>
      </c>
      <c r="U1209" s="135">
        <f t="shared" si="221"/>
        <v>1.7955594475800001</v>
      </c>
      <c r="V1209" s="88">
        <f t="shared" si="222"/>
        <v>0.60419904645994038</v>
      </c>
      <c r="W1209" s="182">
        <f t="shared" si="223"/>
        <v>0.6</v>
      </c>
      <c r="X1209" s="133">
        <f>'INFO Luz del Sur'!N1157</f>
        <v>1</v>
      </c>
      <c r="Y1209" s="135">
        <f t="shared" si="216"/>
        <v>0.6</v>
      </c>
    </row>
    <row r="1210" spans="1:25" x14ac:dyDescent="0.25">
      <c r="A1210" s="97">
        <f>'INFO Luz del Sur'!A1158</f>
        <v>1152</v>
      </c>
      <c r="B1210" s="98" t="s">
        <v>8151</v>
      </c>
      <c r="C1210" s="131" t="str">
        <f>'INFO Luz del Sur'!K1158</f>
        <v>Poste</v>
      </c>
      <c r="D1210" s="120" t="str">
        <f>'INFO Luz del Sur'!L1158</f>
        <v>Concreto</v>
      </c>
      <c r="E1210" s="131">
        <f>'INFO Luz del Sur'!J1158</f>
        <v>15</v>
      </c>
      <c r="F1210" s="131" t="str">
        <f>'INFO Luz del Sur'!H1158</f>
        <v>22.9 KV</v>
      </c>
      <c r="G1210" s="148" t="str">
        <f t="shared" si="214"/>
        <v>MT/AT</v>
      </c>
      <c r="H1210" s="120" t="str">
        <f>'INFO Luz del Sur'!D1158</f>
        <v>Mala</v>
      </c>
      <c r="I1210" s="120" t="str">
        <f>'INFO Luz del Sur'!C1158</f>
        <v>Lima</v>
      </c>
      <c r="J1210" s="120" t="str">
        <f>'INFO Luz del Sur'!B1158</f>
        <v>Lima</v>
      </c>
      <c r="K1210" s="120">
        <f>'INFO Luz del Sur'!E1158</f>
        <v>0</v>
      </c>
      <c r="L1210" s="132" t="str">
        <f>'INFO Luz del Sur'!M1158</f>
        <v>PPC24</v>
      </c>
      <c r="M1210" s="120" t="str">
        <f>INDEX(RESUMEN!$D$17:$D$5475, MATCH(L1210,RESUMEN!$C$17:$C$5475,0))</f>
        <v>POSTE DE CONCRETO ARMADO DE 15/400/150/375</v>
      </c>
      <c r="N1210" s="95">
        <f>INDEX(RESUMEN!$G$17:$G$5475, MATCH(L1210,RESUMEN!$C$17:$C$5475,0))</f>
        <v>476.76</v>
      </c>
      <c r="O1210" s="133">
        <f t="shared" si="215"/>
        <v>0.84299999999999997</v>
      </c>
      <c r="P1210" s="134">
        <f t="shared" si="217"/>
        <v>878.66867999999999</v>
      </c>
      <c r="Q1210" s="87">
        <v>0</v>
      </c>
      <c r="R1210" s="133">
        <f t="shared" si="218"/>
        <v>0.13400000000000001</v>
      </c>
      <c r="S1210" s="88">
        <f t="shared" si="219"/>
        <v>9.8118002600000001</v>
      </c>
      <c r="T1210" s="132">
        <f t="shared" si="220"/>
        <v>0.183</v>
      </c>
      <c r="U1210" s="135">
        <f t="shared" si="221"/>
        <v>1.7955594475800001</v>
      </c>
      <c r="V1210" s="88">
        <f t="shared" si="222"/>
        <v>0.60419904645994038</v>
      </c>
      <c r="W1210" s="182">
        <f t="shared" si="223"/>
        <v>0.6</v>
      </c>
      <c r="X1210" s="133">
        <f>'INFO Luz del Sur'!N1158</f>
        <v>1</v>
      </c>
      <c r="Y1210" s="135">
        <f t="shared" si="216"/>
        <v>0.6</v>
      </c>
    </row>
    <row r="1211" spans="1:25" x14ac:dyDescent="0.25">
      <c r="A1211" s="97">
        <f>'INFO Luz del Sur'!A1159</f>
        <v>1153</v>
      </c>
      <c r="B1211" s="98" t="s">
        <v>8151</v>
      </c>
      <c r="C1211" s="131" t="str">
        <f>'INFO Luz del Sur'!K1159</f>
        <v>Poste</v>
      </c>
      <c r="D1211" s="120" t="str">
        <f>'INFO Luz del Sur'!L1159</f>
        <v>Concreto</v>
      </c>
      <c r="E1211" s="131">
        <f>'INFO Luz del Sur'!J1159</f>
        <v>15</v>
      </c>
      <c r="F1211" s="131" t="str">
        <f>'INFO Luz del Sur'!H1159</f>
        <v>22.9 KV</v>
      </c>
      <c r="G1211" s="148" t="str">
        <f t="shared" si="214"/>
        <v>MT/AT</v>
      </c>
      <c r="H1211" s="120" t="str">
        <f>'INFO Luz del Sur'!D1159</f>
        <v>Mala</v>
      </c>
      <c r="I1211" s="120" t="str">
        <f>'INFO Luz del Sur'!C1159</f>
        <v>Lima</v>
      </c>
      <c r="J1211" s="120" t="str">
        <f>'INFO Luz del Sur'!B1159</f>
        <v>Lima</v>
      </c>
      <c r="K1211" s="120">
        <f>'INFO Luz del Sur'!E1159</f>
        <v>0</v>
      </c>
      <c r="L1211" s="132" t="str">
        <f>'INFO Luz del Sur'!M1159</f>
        <v>PPC24</v>
      </c>
      <c r="M1211" s="120" t="str">
        <f>INDEX(RESUMEN!$D$17:$D$5475, MATCH(L1211,RESUMEN!$C$17:$C$5475,0))</f>
        <v>POSTE DE CONCRETO ARMADO DE 15/400/150/375</v>
      </c>
      <c r="N1211" s="95">
        <f>INDEX(RESUMEN!$G$17:$G$5475, MATCH(L1211,RESUMEN!$C$17:$C$5475,0))</f>
        <v>476.76</v>
      </c>
      <c r="O1211" s="133">
        <f t="shared" si="215"/>
        <v>0.84299999999999997</v>
      </c>
      <c r="P1211" s="134">
        <f t="shared" si="217"/>
        <v>878.66867999999999</v>
      </c>
      <c r="Q1211" s="87">
        <v>0</v>
      </c>
      <c r="R1211" s="133">
        <f t="shared" si="218"/>
        <v>0.13400000000000001</v>
      </c>
      <c r="S1211" s="88">
        <f t="shared" si="219"/>
        <v>9.8118002600000001</v>
      </c>
      <c r="T1211" s="132">
        <f t="shared" si="220"/>
        <v>0.183</v>
      </c>
      <c r="U1211" s="135">
        <f t="shared" si="221"/>
        <v>1.7955594475800001</v>
      </c>
      <c r="V1211" s="88">
        <f t="shared" si="222"/>
        <v>0.60419904645994038</v>
      </c>
      <c r="W1211" s="182">
        <f t="shared" si="223"/>
        <v>0.6</v>
      </c>
      <c r="X1211" s="133">
        <f>'INFO Luz del Sur'!N1159</f>
        <v>1</v>
      </c>
      <c r="Y1211" s="135">
        <f t="shared" si="216"/>
        <v>0.6</v>
      </c>
    </row>
    <row r="1212" spans="1:25" x14ac:dyDescent="0.25">
      <c r="A1212" s="97">
        <f>'INFO Luz del Sur'!A1160</f>
        <v>1154</v>
      </c>
      <c r="B1212" s="98" t="s">
        <v>8151</v>
      </c>
      <c r="C1212" s="131" t="str">
        <f>'INFO Luz del Sur'!K1160</f>
        <v>Poste</v>
      </c>
      <c r="D1212" s="120" t="str">
        <f>'INFO Luz del Sur'!L1160</f>
        <v>Concreto</v>
      </c>
      <c r="E1212" s="131">
        <f>'INFO Luz del Sur'!J1160</f>
        <v>15</v>
      </c>
      <c r="F1212" s="131" t="str">
        <f>'INFO Luz del Sur'!H1160</f>
        <v>22.9 KV</v>
      </c>
      <c r="G1212" s="148" t="str">
        <f t="shared" ref="G1212:G1275" si="224">IF(F1212="0.22 KV", "BT", "MT/AT")</f>
        <v>MT/AT</v>
      </c>
      <c r="H1212" s="120" t="str">
        <f>'INFO Luz del Sur'!D1160</f>
        <v>Mala</v>
      </c>
      <c r="I1212" s="120" t="str">
        <f>'INFO Luz del Sur'!C1160</f>
        <v>Lima</v>
      </c>
      <c r="J1212" s="120" t="str">
        <f>'INFO Luz del Sur'!B1160</f>
        <v>Lima</v>
      </c>
      <c r="K1212" s="120">
        <f>'INFO Luz del Sur'!E1160</f>
        <v>0</v>
      </c>
      <c r="L1212" s="132" t="str">
        <f>'INFO Luz del Sur'!M1160</f>
        <v>PPC24</v>
      </c>
      <c r="M1212" s="120" t="str">
        <f>INDEX(RESUMEN!$D$17:$D$5475, MATCH(L1212,RESUMEN!$C$17:$C$5475,0))</f>
        <v>POSTE DE CONCRETO ARMADO DE 15/400/150/375</v>
      </c>
      <c r="N1212" s="95">
        <f>INDEX(RESUMEN!$G$17:$G$5475, MATCH(L1212,RESUMEN!$C$17:$C$5475,0))</f>
        <v>476.76</v>
      </c>
      <c r="O1212" s="133">
        <f t="shared" ref="O1212:O1275" si="225">IF(G1212="BT", $O$2, $O$3)</f>
        <v>0.84299999999999997</v>
      </c>
      <c r="P1212" s="134">
        <f t="shared" si="217"/>
        <v>878.66867999999999</v>
      </c>
      <c r="Q1212" s="87">
        <v>0</v>
      </c>
      <c r="R1212" s="133">
        <f t="shared" si="218"/>
        <v>0.13400000000000001</v>
      </c>
      <c r="S1212" s="88">
        <f t="shared" si="219"/>
        <v>9.8118002600000001</v>
      </c>
      <c r="T1212" s="132">
        <f t="shared" si="220"/>
        <v>0.183</v>
      </c>
      <c r="U1212" s="135">
        <f t="shared" si="221"/>
        <v>1.7955594475800001</v>
      </c>
      <c r="V1212" s="88">
        <f t="shared" si="222"/>
        <v>0.60419904645994038</v>
      </c>
      <c r="W1212" s="182">
        <f t="shared" si="223"/>
        <v>0.6</v>
      </c>
      <c r="X1212" s="133">
        <f>'INFO Luz del Sur'!N1160</f>
        <v>1</v>
      </c>
      <c r="Y1212" s="135">
        <f t="shared" ref="Y1212:Y1275" si="226">W1212*X1212</f>
        <v>0.6</v>
      </c>
    </row>
    <row r="1213" spans="1:25" x14ac:dyDescent="0.25">
      <c r="A1213" s="97">
        <f>'INFO Luz del Sur'!A1161</f>
        <v>1155</v>
      </c>
      <c r="B1213" s="98" t="s">
        <v>8151</v>
      </c>
      <c r="C1213" s="131" t="str">
        <f>'INFO Luz del Sur'!K1161</f>
        <v>Poste</v>
      </c>
      <c r="D1213" s="120" t="str">
        <f>'INFO Luz del Sur'!L1161</f>
        <v>Concreto</v>
      </c>
      <c r="E1213" s="131">
        <f>'INFO Luz del Sur'!J1161</f>
        <v>15</v>
      </c>
      <c r="F1213" s="131" t="str">
        <f>'INFO Luz del Sur'!H1161</f>
        <v>22.9 KV</v>
      </c>
      <c r="G1213" s="148" t="str">
        <f t="shared" si="224"/>
        <v>MT/AT</v>
      </c>
      <c r="H1213" s="120" t="str">
        <f>'INFO Luz del Sur'!D1161</f>
        <v>Mala</v>
      </c>
      <c r="I1213" s="120" t="str">
        <f>'INFO Luz del Sur'!C1161</f>
        <v>Lima</v>
      </c>
      <c r="J1213" s="120" t="str">
        <f>'INFO Luz del Sur'!B1161</f>
        <v>Lima</v>
      </c>
      <c r="K1213" s="120">
        <f>'INFO Luz del Sur'!E1161</f>
        <v>0</v>
      </c>
      <c r="L1213" s="132" t="str">
        <f>'INFO Luz del Sur'!M1161</f>
        <v>PPC24</v>
      </c>
      <c r="M1213" s="120" t="str">
        <f>INDEX(RESUMEN!$D$17:$D$5475, MATCH(L1213,RESUMEN!$C$17:$C$5475,0))</f>
        <v>POSTE DE CONCRETO ARMADO DE 15/400/150/375</v>
      </c>
      <c r="N1213" s="95">
        <f>INDEX(RESUMEN!$G$17:$G$5475, MATCH(L1213,RESUMEN!$C$17:$C$5475,0))</f>
        <v>476.76</v>
      </c>
      <c r="O1213" s="133">
        <f t="shared" si="225"/>
        <v>0.84299999999999997</v>
      </c>
      <c r="P1213" s="134">
        <f t="shared" si="217"/>
        <v>878.66867999999999</v>
      </c>
      <c r="Q1213" s="87">
        <v>0</v>
      </c>
      <c r="R1213" s="133">
        <f t="shared" si="218"/>
        <v>0.13400000000000001</v>
      </c>
      <c r="S1213" s="88">
        <f t="shared" si="219"/>
        <v>9.8118002600000001</v>
      </c>
      <c r="T1213" s="132">
        <f t="shared" si="220"/>
        <v>0.183</v>
      </c>
      <c r="U1213" s="135">
        <f t="shared" si="221"/>
        <v>1.7955594475800001</v>
      </c>
      <c r="V1213" s="88">
        <f t="shared" si="222"/>
        <v>0.60419904645994038</v>
      </c>
      <c r="W1213" s="182">
        <f t="shared" si="223"/>
        <v>0.6</v>
      </c>
      <c r="X1213" s="133">
        <f>'INFO Luz del Sur'!N1161</f>
        <v>1</v>
      </c>
      <c r="Y1213" s="135">
        <f t="shared" si="226"/>
        <v>0.6</v>
      </c>
    </row>
    <row r="1214" spans="1:25" x14ac:dyDescent="0.25">
      <c r="A1214" s="97">
        <f>'INFO Luz del Sur'!A1162</f>
        <v>1156</v>
      </c>
      <c r="B1214" s="98" t="s">
        <v>8151</v>
      </c>
      <c r="C1214" s="131" t="str">
        <f>'INFO Luz del Sur'!K1162</f>
        <v>Poste</v>
      </c>
      <c r="D1214" s="120" t="str">
        <f>'INFO Luz del Sur'!L1162</f>
        <v>Concreto</v>
      </c>
      <c r="E1214" s="131">
        <f>'INFO Luz del Sur'!J1162</f>
        <v>15</v>
      </c>
      <c r="F1214" s="131" t="str">
        <f>'INFO Luz del Sur'!H1162</f>
        <v>22.9 KV</v>
      </c>
      <c r="G1214" s="148" t="str">
        <f t="shared" si="224"/>
        <v>MT/AT</v>
      </c>
      <c r="H1214" s="120" t="str">
        <f>'INFO Luz del Sur'!D1162</f>
        <v>Mala</v>
      </c>
      <c r="I1214" s="120" t="str">
        <f>'INFO Luz del Sur'!C1162</f>
        <v>Lima</v>
      </c>
      <c r="J1214" s="120" t="str">
        <f>'INFO Luz del Sur'!B1162</f>
        <v>Lima</v>
      </c>
      <c r="K1214" s="120">
        <f>'INFO Luz del Sur'!E1162</f>
        <v>0</v>
      </c>
      <c r="L1214" s="132" t="str">
        <f>'INFO Luz del Sur'!M1162</f>
        <v>PPC24</v>
      </c>
      <c r="M1214" s="120" t="str">
        <f>INDEX(RESUMEN!$D$17:$D$5475, MATCH(L1214,RESUMEN!$C$17:$C$5475,0))</f>
        <v>POSTE DE CONCRETO ARMADO DE 15/400/150/375</v>
      </c>
      <c r="N1214" s="95">
        <f>INDEX(RESUMEN!$G$17:$G$5475, MATCH(L1214,RESUMEN!$C$17:$C$5475,0))</f>
        <v>476.76</v>
      </c>
      <c r="O1214" s="133">
        <f t="shared" si="225"/>
        <v>0.84299999999999997</v>
      </c>
      <c r="P1214" s="134">
        <f t="shared" si="217"/>
        <v>878.66867999999999</v>
      </c>
      <c r="Q1214" s="87">
        <v>0</v>
      </c>
      <c r="R1214" s="133">
        <f t="shared" si="218"/>
        <v>0.13400000000000001</v>
      </c>
      <c r="S1214" s="88">
        <f t="shared" si="219"/>
        <v>9.8118002600000001</v>
      </c>
      <c r="T1214" s="132">
        <f t="shared" si="220"/>
        <v>0.183</v>
      </c>
      <c r="U1214" s="135">
        <f t="shared" si="221"/>
        <v>1.7955594475800001</v>
      </c>
      <c r="V1214" s="88">
        <f t="shared" si="222"/>
        <v>0.60419904645994038</v>
      </c>
      <c r="W1214" s="182">
        <f t="shared" si="223"/>
        <v>0.6</v>
      </c>
      <c r="X1214" s="133">
        <f>'INFO Luz del Sur'!N1162</f>
        <v>1</v>
      </c>
      <c r="Y1214" s="135">
        <f t="shared" si="226"/>
        <v>0.6</v>
      </c>
    </row>
    <row r="1215" spans="1:25" x14ac:dyDescent="0.25">
      <c r="A1215" s="97">
        <f>'INFO Luz del Sur'!A1163</f>
        <v>1157</v>
      </c>
      <c r="B1215" s="98" t="s">
        <v>8151</v>
      </c>
      <c r="C1215" s="131" t="str">
        <f>'INFO Luz del Sur'!K1163</f>
        <v>Poste</v>
      </c>
      <c r="D1215" s="120" t="str">
        <f>'INFO Luz del Sur'!L1163</f>
        <v>Concreto</v>
      </c>
      <c r="E1215" s="131">
        <f>'INFO Luz del Sur'!J1163</f>
        <v>15</v>
      </c>
      <c r="F1215" s="131" t="str">
        <f>'INFO Luz del Sur'!H1163</f>
        <v>22.9 KV</v>
      </c>
      <c r="G1215" s="148" t="str">
        <f t="shared" si="224"/>
        <v>MT/AT</v>
      </c>
      <c r="H1215" s="120" t="str">
        <f>'INFO Luz del Sur'!D1163</f>
        <v>Mala</v>
      </c>
      <c r="I1215" s="120" t="str">
        <f>'INFO Luz del Sur'!C1163</f>
        <v>Lima</v>
      </c>
      <c r="J1215" s="120" t="str">
        <f>'INFO Luz del Sur'!B1163</f>
        <v>Lima</v>
      </c>
      <c r="K1215" s="120">
        <f>'INFO Luz del Sur'!E1163</f>
        <v>0</v>
      </c>
      <c r="L1215" s="132" t="str">
        <f>'INFO Luz del Sur'!M1163</f>
        <v>PPC24</v>
      </c>
      <c r="M1215" s="120" t="str">
        <f>INDEX(RESUMEN!$D$17:$D$5475, MATCH(L1215,RESUMEN!$C$17:$C$5475,0))</f>
        <v>POSTE DE CONCRETO ARMADO DE 15/400/150/375</v>
      </c>
      <c r="N1215" s="95">
        <f>INDEX(RESUMEN!$G$17:$G$5475, MATCH(L1215,RESUMEN!$C$17:$C$5475,0))</f>
        <v>476.76</v>
      </c>
      <c r="O1215" s="133">
        <f t="shared" si="225"/>
        <v>0.84299999999999997</v>
      </c>
      <c r="P1215" s="134">
        <f t="shared" si="217"/>
        <v>878.66867999999999</v>
      </c>
      <c r="Q1215" s="87">
        <v>0</v>
      </c>
      <c r="R1215" s="133">
        <f t="shared" si="218"/>
        <v>0.13400000000000001</v>
      </c>
      <c r="S1215" s="88">
        <f t="shared" si="219"/>
        <v>9.8118002600000001</v>
      </c>
      <c r="T1215" s="132">
        <f t="shared" si="220"/>
        <v>0.183</v>
      </c>
      <c r="U1215" s="135">
        <f t="shared" si="221"/>
        <v>1.7955594475800001</v>
      </c>
      <c r="V1215" s="88">
        <f t="shared" si="222"/>
        <v>0.60419904645994038</v>
      </c>
      <c r="W1215" s="182">
        <f t="shared" si="223"/>
        <v>0.6</v>
      </c>
      <c r="X1215" s="133">
        <f>'INFO Luz del Sur'!N1163</f>
        <v>1</v>
      </c>
      <c r="Y1215" s="135">
        <f t="shared" si="226"/>
        <v>0.6</v>
      </c>
    </row>
    <row r="1216" spans="1:25" x14ac:dyDescent="0.25">
      <c r="A1216" s="97">
        <f>'INFO Luz del Sur'!A1164</f>
        <v>1158</v>
      </c>
      <c r="B1216" s="98" t="s">
        <v>8151</v>
      </c>
      <c r="C1216" s="131" t="str">
        <f>'INFO Luz del Sur'!K1164</f>
        <v>Poste</v>
      </c>
      <c r="D1216" s="120" t="str">
        <f>'INFO Luz del Sur'!L1164</f>
        <v>Concreto</v>
      </c>
      <c r="E1216" s="131">
        <f>'INFO Luz del Sur'!J1164</f>
        <v>15</v>
      </c>
      <c r="F1216" s="131" t="str">
        <f>'INFO Luz del Sur'!H1164</f>
        <v>22.9 KV</v>
      </c>
      <c r="G1216" s="148" t="str">
        <f t="shared" si="224"/>
        <v>MT/AT</v>
      </c>
      <c r="H1216" s="120" t="str">
        <f>'INFO Luz del Sur'!D1164</f>
        <v>Mala</v>
      </c>
      <c r="I1216" s="120" t="str">
        <f>'INFO Luz del Sur'!C1164</f>
        <v>Lima</v>
      </c>
      <c r="J1216" s="120" t="str">
        <f>'INFO Luz del Sur'!B1164</f>
        <v>Lima</v>
      </c>
      <c r="K1216" s="120">
        <f>'INFO Luz del Sur'!E1164</f>
        <v>0</v>
      </c>
      <c r="L1216" s="132" t="str">
        <f>'INFO Luz del Sur'!M1164</f>
        <v>PPC24</v>
      </c>
      <c r="M1216" s="120" t="str">
        <f>INDEX(RESUMEN!$D$17:$D$5475, MATCH(L1216,RESUMEN!$C$17:$C$5475,0))</f>
        <v>POSTE DE CONCRETO ARMADO DE 15/400/150/375</v>
      </c>
      <c r="N1216" s="95">
        <f>INDEX(RESUMEN!$G$17:$G$5475, MATCH(L1216,RESUMEN!$C$17:$C$5475,0))</f>
        <v>476.76</v>
      </c>
      <c r="O1216" s="133">
        <f t="shared" si="225"/>
        <v>0.84299999999999997</v>
      </c>
      <c r="P1216" s="134">
        <f t="shared" si="217"/>
        <v>878.66867999999999</v>
      </c>
      <c r="Q1216" s="87">
        <v>0</v>
      </c>
      <c r="R1216" s="133">
        <f t="shared" si="218"/>
        <v>0.13400000000000001</v>
      </c>
      <c r="S1216" s="88">
        <f t="shared" si="219"/>
        <v>9.8118002600000001</v>
      </c>
      <c r="T1216" s="132">
        <f t="shared" si="220"/>
        <v>0.183</v>
      </c>
      <c r="U1216" s="135">
        <f t="shared" si="221"/>
        <v>1.7955594475800001</v>
      </c>
      <c r="V1216" s="88">
        <f t="shared" si="222"/>
        <v>0.60419904645994038</v>
      </c>
      <c r="W1216" s="182">
        <f t="shared" si="223"/>
        <v>0.6</v>
      </c>
      <c r="X1216" s="133">
        <f>'INFO Luz del Sur'!N1164</f>
        <v>1</v>
      </c>
      <c r="Y1216" s="135">
        <f t="shared" si="226"/>
        <v>0.6</v>
      </c>
    </row>
    <row r="1217" spans="1:25" x14ac:dyDescent="0.25">
      <c r="A1217" s="97">
        <f>'INFO Luz del Sur'!A1165</f>
        <v>1159</v>
      </c>
      <c r="B1217" s="98" t="s">
        <v>8151</v>
      </c>
      <c r="C1217" s="131" t="str">
        <f>'INFO Luz del Sur'!K1165</f>
        <v>Poste</v>
      </c>
      <c r="D1217" s="120" t="str">
        <f>'INFO Luz del Sur'!L1165</f>
        <v>Concreto</v>
      </c>
      <c r="E1217" s="131">
        <f>'INFO Luz del Sur'!J1165</f>
        <v>15</v>
      </c>
      <c r="F1217" s="131" t="str">
        <f>'INFO Luz del Sur'!H1165</f>
        <v>22.9 KV</v>
      </c>
      <c r="G1217" s="148" t="str">
        <f t="shared" si="224"/>
        <v>MT/AT</v>
      </c>
      <c r="H1217" s="120" t="str">
        <f>'INFO Luz del Sur'!D1165</f>
        <v>Mala</v>
      </c>
      <c r="I1217" s="120" t="str">
        <f>'INFO Luz del Sur'!C1165</f>
        <v>Lima</v>
      </c>
      <c r="J1217" s="120" t="str">
        <f>'INFO Luz del Sur'!B1165</f>
        <v>Lima</v>
      </c>
      <c r="K1217" s="120">
        <f>'INFO Luz del Sur'!E1165</f>
        <v>0</v>
      </c>
      <c r="L1217" s="132" t="str">
        <f>'INFO Luz del Sur'!M1165</f>
        <v>PPC24</v>
      </c>
      <c r="M1217" s="120" t="str">
        <f>INDEX(RESUMEN!$D$17:$D$5475, MATCH(L1217,RESUMEN!$C$17:$C$5475,0))</f>
        <v>POSTE DE CONCRETO ARMADO DE 15/400/150/375</v>
      </c>
      <c r="N1217" s="95">
        <f>INDEX(RESUMEN!$G$17:$G$5475, MATCH(L1217,RESUMEN!$C$17:$C$5475,0))</f>
        <v>476.76</v>
      </c>
      <c r="O1217" s="133">
        <f t="shared" si="225"/>
        <v>0.84299999999999997</v>
      </c>
      <c r="P1217" s="134">
        <f t="shared" si="217"/>
        <v>878.66867999999999</v>
      </c>
      <c r="Q1217" s="87">
        <v>0</v>
      </c>
      <c r="R1217" s="133">
        <f t="shared" si="218"/>
        <v>0.13400000000000001</v>
      </c>
      <c r="S1217" s="88">
        <f t="shared" si="219"/>
        <v>9.8118002600000001</v>
      </c>
      <c r="T1217" s="132">
        <f t="shared" si="220"/>
        <v>0.183</v>
      </c>
      <c r="U1217" s="135">
        <f t="shared" si="221"/>
        <v>1.7955594475800001</v>
      </c>
      <c r="V1217" s="88">
        <f t="shared" si="222"/>
        <v>0.60419904645994038</v>
      </c>
      <c r="W1217" s="182">
        <f t="shared" si="223"/>
        <v>0.6</v>
      </c>
      <c r="X1217" s="133">
        <f>'INFO Luz del Sur'!N1165</f>
        <v>1</v>
      </c>
      <c r="Y1217" s="135">
        <f t="shared" si="226"/>
        <v>0.6</v>
      </c>
    </row>
    <row r="1218" spans="1:25" x14ac:dyDescent="0.25">
      <c r="A1218" s="97">
        <f>'INFO Luz del Sur'!A1166</f>
        <v>1160</v>
      </c>
      <c r="B1218" s="98" t="s">
        <v>8151</v>
      </c>
      <c r="C1218" s="131" t="str">
        <f>'INFO Luz del Sur'!K1166</f>
        <v>Poste</v>
      </c>
      <c r="D1218" s="120" t="str">
        <f>'INFO Luz del Sur'!L1166</f>
        <v>Concreto</v>
      </c>
      <c r="E1218" s="131">
        <f>'INFO Luz del Sur'!J1166</f>
        <v>15</v>
      </c>
      <c r="F1218" s="131" t="str">
        <f>'INFO Luz del Sur'!H1166</f>
        <v>22.9 KV</v>
      </c>
      <c r="G1218" s="148" t="str">
        <f t="shared" si="224"/>
        <v>MT/AT</v>
      </c>
      <c r="H1218" s="120" t="str">
        <f>'INFO Luz del Sur'!D1166</f>
        <v>Mala</v>
      </c>
      <c r="I1218" s="120" t="str">
        <f>'INFO Luz del Sur'!C1166</f>
        <v>Lima</v>
      </c>
      <c r="J1218" s="120" t="str">
        <f>'INFO Luz del Sur'!B1166</f>
        <v>Lima</v>
      </c>
      <c r="K1218" s="120">
        <f>'INFO Luz del Sur'!E1166</f>
        <v>0</v>
      </c>
      <c r="L1218" s="132" t="str">
        <f>'INFO Luz del Sur'!M1166</f>
        <v>PPC24</v>
      </c>
      <c r="M1218" s="120" t="str">
        <f>INDEX(RESUMEN!$D$17:$D$5475, MATCH(L1218,RESUMEN!$C$17:$C$5475,0))</f>
        <v>POSTE DE CONCRETO ARMADO DE 15/400/150/375</v>
      </c>
      <c r="N1218" s="95">
        <f>INDEX(RESUMEN!$G$17:$G$5475, MATCH(L1218,RESUMEN!$C$17:$C$5475,0))</f>
        <v>476.76</v>
      </c>
      <c r="O1218" s="133">
        <f t="shared" si="225"/>
        <v>0.84299999999999997</v>
      </c>
      <c r="P1218" s="134">
        <f t="shared" si="217"/>
        <v>878.66867999999999</v>
      </c>
      <c r="Q1218" s="87">
        <v>0</v>
      </c>
      <c r="R1218" s="133">
        <f t="shared" si="218"/>
        <v>0.13400000000000001</v>
      </c>
      <c r="S1218" s="88">
        <f t="shared" si="219"/>
        <v>9.8118002600000001</v>
      </c>
      <c r="T1218" s="132">
        <f t="shared" si="220"/>
        <v>0.183</v>
      </c>
      <c r="U1218" s="135">
        <f t="shared" si="221"/>
        <v>1.7955594475800001</v>
      </c>
      <c r="V1218" s="88">
        <f t="shared" si="222"/>
        <v>0.60419904645994038</v>
      </c>
      <c r="W1218" s="182">
        <f t="shared" si="223"/>
        <v>0.6</v>
      </c>
      <c r="X1218" s="133">
        <f>'INFO Luz del Sur'!N1166</f>
        <v>1</v>
      </c>
      <c r="Y1218" s="135">
        <f t="shared" si="226"/>
        <v>0.6</v>
      </c>
    </row>
    <row r="1219" spans="1:25" x14ac:dyDescent="0.25">
      <c r="A1219" s="97">
        <f>'INFO Luz del Sur'!A1167</f>
        <v>1161</v>
      </c>
      <c r="B1219" s="98" t="s">
        <v>8151</v>
      </c>
      <c r="C1219" s="131" t="str">
        <f>'INFO Luz del Sur'!K1167</f>
        <v>Poste</v>
      </c>
      <c r="D1219" s="120" t="str">
        <f>'INFO Luz del Sur'!L1167</f>
        <v>Concreto</v>
      </c>
      <c r="E1219" s="131">
        <f>'INFO Luz del Sur'!J1167</f>
        <v>15</v>
      </c>
      <c r="F1219" s="131" t="str">
        <f>'INFO Luz del Sur'!H1167</f>
        <v>22.9 KV</v>
      </c>
      <c r="G1219" s="148" t="str">
        <f t="shared" si="224"/>
        <v>MT/AT</v>
      </c>
      <c r="H1219" s="120" t="str">
        <f>'INFO Luz del Sur'!D1167</f>
        <v>Mala</v>
      </c>
      <c r="I1219" s="120" t="str">
        <f>'INFO Luz del Sur'!C1167</f>
        <v>Lima</v>
      </c>
      <c r="J1219" s="120" t="str">
        <f>'INFO Luz del Sur'!B1167</f>
        <v>Lima</v>
      </c>
      <c r="K1219" s="120">
        <f>'INFO Luz del Sur'!E1167</f>
        <v>0</v>
      </c>
      <c r="L1219" s="132" t="str">
        <f>'INFO Luz del Sur'!M1167</f>
        <v>PPC24</v>
      </c>
      <c r="M1219" s="120" t="str">
        <f>INDEX(RESUMEN!$D$17:$D$5475, MATCH(L1219,RESUMEN!$C$17:$C$5475,0))</f>
        <v>POSTE DE CONCRETO ARMADO DE 15/400/150/375</v>
      </c>
      <c r="N1219" s="95">
        <f>INDEX(RESUMEN!$G$17:$G$5475, MATCH(L1219,RESUMEN!$C$17:$C$5475,0))</f>
        <v>476.76</v>
      </c>
      <c r="O1219" s="133">
        <f t="shared" si="225"/>
        <v>0.84299999999999997</v>
      </c>
      <c r="P1219" s="134">
        <f t="shared" si="217"/>
        <v>878.66867999999999</v>
      </c>
      <c r="Q1219" s="87">
        <v>0</v>
      </c>
      <c r="R1219" s="133">
        <f t="shared" si="218"/>
        <v>0.13400000000000001</v>
      </c>
      <c r="S1219" s="88">
        <f t="shared" si="219"/>
        <v>9.8118002600000001</v>
      </c>
      <c r="T1219" s="132">
        <f t="shared" si="220"/>
        <v>0.183</v>
      </c>
      <c r="U1219" s="135">
        <f t="shared" si="221"/>
        <v>1.7955594475800001</v>
      </c>
      <c r="V1219" s="88">
        <f t="shared" si="222"/>
        <v>0.60419904645994038</v>
      </c>
      <c r="W1219" s="182">
        <f t="shared" si="223"/>
        <v>0.6</v>
      </c>
      <c r="X1219" s="133">
        <f>'INFO Luz del Sur'!N1167</f>
        <v>1</v>
      </c>
      <c r="Y1219" s="135">
        <f t="shared" si="226"/>
        <v>0.6</v>
      </c>
    </row>
    <row r="1220" spans="1:25" x14ac:dyDescent="0.25">
      <c r="A1220" s="97">
        <f>'INFO Luz del Sur'!A1168</f>
        <v>1162</v>
      </c>
      <c r="B1220" s="98" t="s">
        <v>8151</v>
      </c>
      <c r="C1220" s="131" t="str">
        <f>'INFO Luz del Sur'!K1168</f>
        <v>Poste</v>
      </c>
      <c r="D1220" s="120" t="str">
        <f>'INFO Luz del Sur'!L1168</f>
        <v>Concreto</v>
      </c>
      <c r="E1220" s="131">
        <f>'INFO Luz del Sur'!J1168</f>
        <v>15</v>
      </c>
      <c r="F1220" s="131" t="str">
        <f>'INFO Luz del Sur'!H1168</f>
        <v>22.9 KV</v>
      </c>
      <c r="G1220" s="148" t="str">
        <f t="shared" si="224"/>
        <v>MT/AT</v>
      </c>
      <c r="H1220" s="120" t="str">
        <f>'INFO Luz del Sur'!D1168</f>
        <v>Mala</v>
      </c>
      <c r="I1220" s="120" t="str">
        <f>'INFO Luz del Sur'!C1168</f>
        <v>Lima</v>
      </c>
      <c r="J1220" s="120" t="str">
        <f>'INFO Luz del Sur'!B1168</f>
        <v>Lima</v>
      </c>
      <c r="K1220" s="120">
        <f>'INFO Luz del Sur'!E1168</f>
        <v>0</v>
      </c>
      <c r="L1220" s="132" t="str">
        <f>'INFO Luz del Sur'!M1168</f>
        <v>PPC24</v>
      </c>
      <c r="M1220" s="120" t="str">
        <f>INDEX(RESUMEN!$D$17:$D$5475, MATCH(L1220,RESUMEN!$C$17:$C$5475,0))</f>
        <v>POSTE DE CONCRETO ARMADO DE 15/400/150/375</v>
      </c>
      <c r="N1220" s="95">
        <f>INDEX(RESUMEN!$G$17:$G$5475, MATCH(L1220,RESUMEN!$C$17:$C$5475,0))</f>
        <v>476.76</v>
      </c>
      <c r="O1220" s="133">
        <f t="shared" si="225"/>
        <v>0.84299999999999997</v>
      </c>
      <c r="P1220" s="134">
        <f t="shared" si="217"/>
        <v>878.66867999999999</v>
      </c>
      <c r="Q1220" s="87">
        <v>0</v>
      </c>
      <c r="R1220" s="133">
        <f t="shared" si="218"/>
        <v>0.13400000000000001</v>
      </c>
      <c r="S1220" s="88">
        <f t="shared" si="219"/>
        <v>9.8118002600000001</v>
      </c>
      <c r="T1220" s="132">
        <f t="shared" si="220"/>
        <v>0.183</v>
      </c>
      <c r="U1220" s="135">
        <f t="shared" si="221"/>
        <v>1.7955594475800001</v>
      </c>
      <c r="V1220" s="88">
        <f t="shared" si="222"/>
        <v>0.60419904645994038</v>
      </c>
      <c r="W1220" s="182">
        <f t="shared" si="223"/>
        <v>0.6</v>
      </c>
      <c r="X1220" s="133">
        <f>'INFO Luz del Sur'!N1168</f>
        <v>1</v>
      </c>
      <c r="Y1220" s="135">
        <f t="shared" si="226"/>
        <v>0.6</v>
      </c>
    </row>
    <row r="1221" spans="1:25" x14ac:dyDescent="0.25">
      <c r="A1221" s="97">
        <f>'INFO Luz del Sur'!A1169</f>
        <v>1163</v>
      </c>
      <c r="B1221" s="98" t="s">
        <v>8151</v>
      </c>
      <c r="C1221" s="131" t="str">
        <f>'INFO Luz del Sur'!K1169</f>
        <v>Poste</v>
      </c>
      <c r="D1221" s="120" t="str">
        <f>'INFO Luz del Sur'!L1169</f>
        <v>Concreto</v>
      </c>
      <c r="E1221" s="131">
        <f>'INFO Luz del Sur'!J1169</f>
        <v>15</v>
      </c>
      <c r="F1221" s="131" t="str">
        <f>'INFO Luz del Sur'!H1169</f>
        <v>22.9 KV</v>
      </c>
      <c r="G1221" s="148" t="str">
        <f t="shared" si="224"/>
        <v>MT/AT</v>
      </c>
      <c r="H1221" s="120" t="str">
        <f>'INFO Luz del Sur'!D1169</f>
        <v>Mala</v>
      </c>
      <c r="I1221" s="120" t="str">
        <f>'INFO Luz del Sur'!C1169</f>
        <v>Lima</v>
      </c>
      <c r="J1221" s="120" t="str">
        <f>'INFO Luz del Sur'!B1169</f>
        <v>Lima</v>
      </c>
      <c r="K1221" s="120">
        <f>'INFO Luz del Sur'!E1169</f>
        <v>0</v>
      </c>
      <c r="L1221" s="132" t="str">
        <f>'INFO Luz del Sur'!M1169</f>
        <v>PPC24</v>
      </c>
      <c r="M1221" s="120" t="str">
        <f>INDEX(RESUMEN!$D$17:$D$5475, MATCH(L1221,RESUMEN!$C$17:$C$5475,0))</f>
        <v>POSTE DE CONCRETO ARMADO DE 15/400/150/375</v>
      </c>
      <c r="N1221" s="95">
        <f>INDEX(RESUMEN!$G$17:$G$5475, MATCH(L1221,RESUMEN!$C$17:$C$5475,0))</f>
        <v>476.76</v>
      </c>
      <c r="O1221" s="133">
        <f t="shared" si="225"/>
        <v>0.84299999999999997</v>
      </c>
      <c r="P1221" s="134">
        <f t="shared" si="217"/>
        <v>878.66867999999999</v>
      </c>
      <c r="Q1221" s="87">
        <v>0</v>
      </c>
      <c r="R1221" s="133">
        <f t="shared" si="218"/>
        <v>0.13400000000000001</v>
      </c>
      <c r="S1221" s="88">
        <f t="shared" si="219"/>
        <v>9.8118002600000001</v>
      </c>
      <c r="T1221" s="132">
        <f t="shared" si="220"/>
        <v>0.183</v>
      </c>
      <c r="U1221" s="135">
        <f t="shared" si="221"/>
        <v>1.7955594475800001</v>
      </c>
      <c r="V1221" s="88">
        <f t="shared" si="222"/>
        <v>0.60419904645994038</v>
      </c>
      <c r="W1221" s="182">
        <f t="shared" si="223"/>
        <v>0.6</v>
      </c>
      <c r="X1221" s="133">
        <f>'INFO Luz del Sur'!N1169</f>
        <v>1</v>
      </c>
      <c r="Y1221" s="135">
        <f t="shared" si="226"/>
        <v>0.6</v>
      </c>
    </row>
    <row r="1222" spans="1:25" x14ac:dyDescent="0.25">
      <c r="A1222" s="97">
        <f>'INFO Luz del Sur'!A1170</f>
        <v>1164</v>
      </c>
      <c r="B1222" s="98" t="s">
        <v>8151</v>
      </c>
      <c r="C1222" s="131" t="str">
        <f>'INFO Luz del Sur'!K1170</f>
        <v>Poste</v>
      </c>
      <c r="D1222" s="120" t="str">
        <f>'INFO Luz del Sur'!L1170</f>
        <v>Concreto</v>
      </c>
      <c r="E1222" s="131">
        <f>'INFO Luz del Sur'!J1170</f>
        <v>15</v>
      </c>
      <c r="F1222" s="131" t="str">
        <f>'INFO Luz del Sur'!H1170</f>
        <v>22.9 KV</v>
      </c>
      <c r="G1222" s="148" t="str">
        <f t="shared" si="224"/>
        <v>MT/AT</v>
      </c>
      <c r="H1222" s="120" t="str">
        <f>'INFO Luz del Sur'!D1170</f>
        <v>Mala</v>
      </c>
      <c r="I1222" s="120" t="str">
        <f>'INFO Luz del Sur'!C1170</f>
        <v>Lima</v>
      </c>
      <c r="J1222" s="120" t="str">
        <f>'INFO Luz del Sur'!B1170</f>
        <v>Lima</v>
      </c>
      <c r="K1222" s="120">
        <f>'INFO Luz del Sur'!E1170</f>
        <v>0</v>
      </c>
      <c r="L1222" s="132" t="str">
        <f>'INFO Luz del Sur'!M1170</f>
        <v>PPC24</v>
      </c>
      <c r="M1222" s="120" t="str">
        <f>INDEX(RESUMEN!$D$17:$D$5475, MATCH(L1222,RESUMEN!$C$17:$C$5475,0))</f>
        <v>POSTE DE CONCRETO ARMADO DE 15/400/150/375</v>
      </c>
      <c r="N1222" s="95">
        <f>INDEX(RESUMEN!$G$17:$G$5475, MATCH(L1222,RESUMEN!$C$17:$C$5475,0))</f>
        <v>476.76</v>
      </c>
      <c r="O1222" s="133">
        <f t="shared" si="225"/>
        <v>0.84299999999999997</v>
      </c>
      <c r="P1222" s="134">
        <f t="shared" si="217"/>
        <v>878.66867999999999</v>
      </c>
      <c r="Q1222" s="87">
        <v>0</v>
      </c>
      <c r="R1222" s="133">
        <f t="shared" si="218"/>
        <v>0.13400000000000001</v>
      </c>
      <c r="S1222" s="88">
        <f t="shared" si="219"/>
        <v>9.8118002600000001</v>
      </c>
      <c r="T1222" s="132">
        <f t="shared" si="220"/>
        <v>0.183</v>
      </c>
      <c r="U1222" s="135">
        <f t="shared" si="221"/>
        <v>1.7955594475800001</v>
      </c>
      <c r="V1222" s="88">
        <f t="shared" si="222"/>
        <v>0.60419904645994038</v>
      </c>
      <c r="W1222" s="182">
        <f t="shared" si="223"/>
        <v>0.6</v>
      </c>
      <c r="X1222" s="133">
        <f>'INFO Luz del Sur'!N1170</f>
        <v>1</v>
      </c>
      <c r="Y1222" s="135">
        <f t="shared" si="226"/>
        <v>0.6</v>
      </c>
    </row>
    <row r="1223" spans="1:25" x14ac:dyDescent="0.25">
      <c r="A1223" s="97">
        <f>'INFO Luz del Sur'!A1171</f>
        <v>1165</v>
      </c>
      <c r="B1223" s="98" t="s">
        <v>8151</v>
      </c>
      <c r="C1223" s="131" t="str">
        <f>'INFO Luz del Sur'!K1171</f>
        <v>Poste</v>
      </c>
      <c r="D1223" s="120" t="str">
        <f>'INFO Luz del Sur'!L1171</f>
        <v>Concreto</v>
      </c>
      <c r="E1223" s="131">
        <f>'INFO Luz del Sur'!J1171</f>
        <v>15</v>
      </c>
      <c r="F1223" s="131" t="str">
        <f>'INFO Luz del Sur'!H1171</f>
        <v>22.9 KV</v>
      </c>
      <c r="G1223" s="148" t="str">
        <f t="shared" si="224"/>
        <v>MT/AT</v>
      </c>
      <c r="H1223" s="120" t="str">
        <f>'INFO Luz del Sur'!D1171</f>
        <v>Mala</v>
      </c>
      <c r="I1223" s="120" t="str">
        <f>'INFO Luz del Sur'!C1171</f>
        <v>Lima</v>
      </c>
      <c r="J1223" s="120" t="str">
        <f>'INFO Luz del Sur'!B1171</f>
        <v>Lima</v>
      </c>
      <c r="K1223" s="120">
        <f>'INFO Luz del Sur'!E1171</f>
        <v>0</v>
      </c>
      <c r="L1223" s="132" t="str">
        <f>'INFO Luz del Sur'!M1171</f>
        <v>PPC24</v>
      </c>
      <c r="M1223" s="120" t="str">
        <f>INDEX(RESUMEN!$D$17:$D$5475, MATCH(L1223,RESUMEN!$C$17:$C$5475,0))</f>
        <v>POSTE DE CONCRETO ARMADO DE 15/400/150/375</v>
      </c>
      <c r="N1223" s="95">
        <f>INDEX(RESUMEN!$G$17:$G$5475, MATCH(L1223,RESUMEN!$C$17:$C$5475,0))</f>
        <v>476.76</v>
      </c>
      <c r="O1223" s="133">
        <f t="shared" si="225"/>
        <v>0.84299999999999997</v>
      </c>
      <c r="P1223" s="134">
        <f t="shared" si="217"/>
        <v>878.66867999999999</v>
      </c>
      <c r="Q1223" s="87">
        <v>0</v>
      </c>
      <c r="R1223" s="133">
        <f t="shared" si="218"/>
        <v>0.13400000000000001</v>
      </c>
      <c r="S1223" s="88">
        <f t="shared" si="219"/>
        <v>9.8118002600000001</v>
      </c>
      <c r="T1223" s="132">
        <f t="shared" si="220"/>
        <v>0.183</v>
      </c>
      <c r="U1223" s="135">
        <f t="shared" si="221"/>
        <v>1.7955594475800001</v>
      </c>
      <c r="V1223" s="88">
        <f t="shared" si="222"/>
        <v>0.60419904645994038</v>
      </c>
      <c r="W1223" s="182">
        <f t="shared" si="223"/>
        <v>0.6</v>
      </c>
      <c r="X1223" s="133">
        <f>'INFO Luz del Sur'!N1171</f>
        <v>1</v>
      </c>
      <c r="Y1223" s="135">
        <f t="shared" si="226"/>
        <v>0.6</v>
      </c>
    </row>
    <row r="1224" spans="1:25" x14ac:dyDescent="0.25">
      <c r="A1224" s="97">
        <f>'INFO Luz del Sur'!A1172</f>
        <v>1166</v>
      </c>
      <c r="B1224" s="98" t="s">
        <v>8151</v>
      </c>
      <c r="C1224" s="131" t="str">
        <f>'INFO Luz del Sur'!K1172</f>
        <v>Poste</v>
      </c>
      <c r="D1224" s="120" t="str">
        <f>'INFO Luz del Sur'!L1172</f>
        <v>Concreto</v>
      </c>
      <c r="E1224" s="131">
        <f>'INFO Luz del Sur'!J1172</f>
        <v>15</v>
      </c>
      <c r="F1224" s="131" t="str">
        <f>'INFO Luz del Sur'!H1172</f>
        <v>22.9 KV</v>
      </c>
      <c r="G1224" s="148" t="str">
        <f t="shared" si="224"/>
        <v>MT/AT</v>
      </c>
      <c r="H1224" s="120" t="str">
        <f>'INFO Luz del Sur'!D1172</f>
        <v>Mala</v>
      </c>
      <c r="I1224" s="120" t="str">
        <f>'INFO Luz del Sur'!C1172</f>
        <v>Lima</v>
      </c>
      <c r="J1224" s="120" t="str">
        <f>'INFO Luz del Sur'!B1172</f>
        <v>Lima</v>
      </c>
      <c r="K1224" s="120">
        <f>'INFO Luz del Sur'!E1172</f>
        <v>0</v>
      </c>
      <c r="L1224" s="132" t="str">
        <f>'INFO Luz del Sur'!M1172</f>
        <v>PPC24</v>
      </c>
      <c r="M1224" s="120" t="str">
        <f>INDEX(RESUMEN!$D$17:$D$5475, MATCH(L1224,RESUMEN!$C$17:$C$5475,0))</f>
        <v>POSTE DE CONCRETO ARMADO DE 15/400/150/375</v>
      </c>
      <c r="N1224" s="95">
        <f>INDEX(RESUMEN!$G$17:$G$5475, MATCH(L1224,RESUMEN!$C$17:$C$5475,0))</f>
        <v>476.76</v>
      </c>
      <c r="O1224" s="133">
        <f t="shared" si="225"/>
        <v>0.84299999999999997</v>
      </c>
      <c r="P1224" s="134">
        <f t="shared" si="217"/>
        <v>878.66867999999999</v>
      </c>
      <c r="Q1224" s="87">
        <v>0</v>
      </c>
      <c r="R1224" s="133">
        <f t="shared" si="218"/>
        <v>0.13400000000000001</v>
      </c>
      <c r="S1224" s="88">
        <f t="shared" si="219"/>
        <v>9.8118002600000001</v>
      </c>
      <c r="T1224" s="132">
        <f t="shared" si="220"/>
        <v>0.183</v>
      </c>
      <c r="U1224" s="135">
        <f t="shared" si="221"/>
        <v>1.7955594475800001</v>
      </c>
      <c r="V1224" s="88">
        <f t="shared" si="222"/>
        <v>0.60419904645994038</v>
      </c>
      <c r="W1224" s="182">
        <f t="shared" si="223"/>
        <v>0.6</v>
      </c>
      <c r="X1224" s="133">
        <f>'INFO Luz del Sur'!N1172</f>
        <v>1</v>
      </c>
      <c r="Y1224" s="135">
        <f t="shared" si="226"/>
        <v>0.6</v>
      </c>
    </row>
    <row r="1225" spans="1:25" x14ac:dyDescent="0.25">
      <c r="A1225" s="97">
        <f>'INFO Luz del Sur'!A1173</f>
        <v>1167</v>
      </c>
      <c r="B1225" s="98" t="s">
        <v>8151</v>
      </c>
      <c r="C1225" s="131" t="str">
        <f>'INFO Luz del Sur'!K1173</f>
        <v>Poste</v>
      </c>
      <c r="D1225" s="120" t="str">
        <f>'INFO Luz del Sur'!L1173</f>
        <v>Concreto</v>
      </c>
      <c r="E1225" s="131">
        <f>'INFO Luz del Sur'!J1173</f>
        <v>15</v>
      </c>
      <c r="F1225" s="131" t="str">
        <f>'INFO Luz del Sur'!H1173</f>
        <v>22.9 KV</v>
      </c>
      <c r="G1225" s="148" t="str">
        <f t="shared" si="224"/>
        <v>MT/AT</v>
      </c>
      <c r="H1225" s="120" t="str">
        <f>'INFO Luz del Sur'!D1173</f>
        <v>Mala</v>
      </c>
      <c r="I1225" s="120" t="str">
        <f>'INFO Luz del Sur'!C1173</f>
        <v>Lima</v>
      </c>
      <c r="J1225" s="120" t="str">
        <f>'INFO Luz del Sur'!B1173</f>
        <v>Lima</v>
      </c>
      <c r="K1225" s="120">
        <f>'INFO Luz del Sur'!E1173</f>
        <v>0</v>
      </c>
      <c r="L1225" s="132" t="str">
        <f>'INFO Luz del Sur'!M1173</f>
        <v>PPC24</v>
      </c>
      <c r="M1225" s="120" t="str">
        <f>INDEX(RESUMEN!$D$17:$D$5475, MATCH(L1225,RESUMEN!$C$17:$C$5475,0))</f>
        <v>POSTE DE CONCRETO ARMADO DE 15/400/150/375</v>
      </c>
      <c r="N1225" s="95">
        <f>INDEX(RESUMEN!$G$17:$G$5475, MATCH(L1225,RESUMEN!$C$17:$C$5475,0))</f>
        <v>476.76</v>
      </c>
      <c r="O1225" s="133">
        <f t="shared" si="225"/>
        <v>0.84299999999999997</v>
      </c>
      <c r="P1225" s="134">
        <f t="shared" si="217"/>
        <v>878.66867999999999</v>
      </c>
      <c r="Q1225" s="87">
        <v>0</v>
      </c>
      <c r="R1225" s="133">
        <f t="shared" si="218"/>
        <v>0.13400000000000001</v>
      </c>
      <c r="S1225" s="88">
        <f t="shared" si="219"/>
        <v>9.8118002600000001</v>
      </c>
      <c r="T1225" s="132">
        <f t="shared" si="220"/>
        <v>0.183</v>
      </c>
      <c r="U1225" s="135">
        <f t="shared" si="221"/>
        <v>1.7955594475800001</v>
      </c>
      <c r="V1225" s="88">
        <f t="shared" si="222"/>
        <v>0.60419904645994038</v>
      </c>
      <c r="W1225" s="182">
        <f t="shared" si="223"/>
        <v>0.6</v>
      </c>
      <c r="X1225" s="133">
        <f>'INFO Luz del Sur'!N1173</f>
        <v>1</v>
      </c>
      <c r="Y1225" s="135">
        <f t="shared" si="226"/>
        <v>0.6</v>
      </c>
    </row>
    <row r="1226" spans="1:25" x14ac:dyDescent="0.25">
      <c r="A1226" s="97">
        <f>'INFO Luz del Sur'!A1174</f>
        <v>1168</v>
      </c>
      <c r="B1226" s="98" t="s">
        <v>8151</v>
      </c>
      <c r="C1226" s="131" t="str">
        <f>'INFO Luz del Sur'!K1174</f>
        <v>Poste</v>
      </c>
      <c r="D1226" s="120" t="str">
        <f>'INFO Luz del Sur'!L1174</f>
        <v>Concreto</v>
      </c>
      <c r="E1226" s="131">
        <f>'INFO Luz del Sur'!J1174</f>
        <v>15</v>
      </c>
      <c r="F1226" s="131" t="str">
        <f>'INFO Luz del Sur'!H1174</f>
        <v>22.9 KV</v>
      </c>
      <c r="G1226" s="148" t="str">
        <f t="shared" si="224"/>
        <v>MT/AT</v>
      </c>
      <c r="H1226" s="120" t="str">
        <f>'INFO Luz del Sur'!D1174</f>
        <v>Mala</v>
      </c>
      <c r="I1226" s="120" t="str">
        <f>'INFO Luz del Sur'!C1174</f>
        <v>Lima</v>
      </c>
      <c r="J1226" s="120" t="str">
        <f>'INFO Luz del Sur'!B1174</f>
        <v>Lima</v>
      </c>
      <c r="K1226" s="120">
        <f>'INFO Luz del Sur'!E1174</f>
        <v>0</v>
      </c>
      <c r="L1226" s="132" t="str">
        <f>'INFO Luz del Sur'!M1174</f>
        <v>PPC24</v>
      </c>
      <c r="M1226" s="120" t="str">
        <f>INDEX(RESUMEN!$D$17:$D$5475, MATCH(L1226,RESUMEN!$C$17:$C$5475,0))</f>
        <v>POSTE DE CONCRETO ARMADO DE 15/400/150/375</v>
      </c>
      <c r="N1226" s="95">
        <f>INDEX(RESUMEN!$G$17:$G$5475, MATCH(L1226,RESUMEN!$C$17:$C$5475,0))</f>
        <v>476.76</v>
      </c>
      <c r="O1226" s="133">
        <f t="shared" si="225"/>
        <v>0.84299999999999997</v>
      </c>
      <c r="P1226" s="134">
        <f t="shared" ref="P1226:P1289" si="227">N1226*(O1226+1)</f>
        <v>878.66867999999999</v>
      </c>
      <c r="Q1226" s="87">
        <v>0</v>
      </c>
      <c r="R1226" s="133">
        <f t="shared" si="218"/>
        <v>0.13400000000000001</v>
      </c>
      <c r="S1226" s="88">
        <f t="shared" si="219"/>
        <v>9.8118002600000001</v>
      </c>
      <c r="T1226" s="132">
        <f t="shared" si="220"/>
        <v>0.183</v>
      </c>
      <c r="U1226" s="135">
        <f t="shared" si="221"/>
        <v>1.7955594475800001</v>
      </c>
      <c r="V1226" s="88">
        <f t="shared" si="222"/>
        <v>0.60419904645994038</v>
      </c>
      <c r="W1226" s="182">
        <f t="shared" si="223"/>
        <v>0.6</v>
      </c>
      <c r="X1226" s="133">
        <f>'INFO Luz del Sur'!N1174</f>
        <v>1</v>
      </c>
      <c r="Y1226" s="135">
        <f t="shared" si="226"/>
        <v>0.6</v>
      </c>
    </row>
    <row r="1227" spans="1:25" x14ac:dyDescent="0.25">
      <c r="A1227" s="97">
        <f>'INFO Luz del Sur'!A1175</f>
        <v>1169</v>
      </c>
      <c r="B1227" s="98" t="s">
        <v>8151</v>
      </c>
      <c r="C1227" s="131" t="str">
        <f>'INFO Luz del Sur'!K1175</f>
        <v>Poste</v>
      </c>
      <c r="D1227" s="120" t="str">
        <f>'INFO Luz del Sur'!L1175</f>
        <v>Concreto</v>
      </c>
      <c r="E1227" s="131">
        <f>'INFO Luz del Sur'!J1175</f>
        <v>15</v>
      </c>
      <c r="F1227" s="131" t="str">
        <f>'INFO Luz del Sur'!H1175</f>
        <v>22.9 KV</v>
      </c>
      <c r="G1227" s="148" t="str">
        <f t="shared" si="224"/>
        <v>MT/AT</v>
      </c>
      <c r="H1227" s="120" t="str">
        <f>'INFO Luz del Sur'!D1175</f>
        <v>Mala</v>
      </c>
      <c r="I1227" s="120" t="str">
        <f>'INFO Luz del Sur'!C1175</f>
        <v>Lima</v>
      </c>
      <c r="J1227" s="120" t="str">
        <f>'INFO Luz del Sur'!B1175</f>
        <v>Lima</v>
      </c>
      <c r="K1227" s="120">
        <f>'INFO Luz del Sur'!E1175</f>
        <v>0</v>
      </c>
      <c r="L1227" s="132" t="str">
        <f>'INFO Luz del Sur'!M1175</f>
        <v>PPC24</v>
      </c>
      <c r="M1227" s="120" t="str">
        <f>INDEX(RESUMEN!$D$17:$D$5475, MATCH(L1227,RESUMEN!$C$17:$C$5475,0))</f>
        <v>POSTE DE CONCRETO ARMADO DE 15/400/150/375</v>
      </c>
      <c r="N1227" s="95">
        <f>INDEX(RESUMEN!$G$17:$G$5475, MATCH(L1227,RESUMEN!$C$17:$C$5475,0))</f>
        <v>476.76</v>
      </c>
      <c r="O1227" s="133">
        <f t="shared" si="225"/>
        <v>0.84299999999999997</v>
      </c>
      <c r="P1227" s="134">
        <f t="shared" si="227"/>
        <v>878.66867999999999</v>
      </c>
      <c r="Q1227" s="87">
        <v>0</v>
      </c>
      <c r="R1227" s="133">
        <f t="shared" ref="R1227:R1290" si="228">IF(G1227="BT", ($R$2), ($R$3))</f>
        <v>0.13400000000000001</v>
      </c>
      <c r="S1227" s="88">
        <f t="shared" ref="S1227:S1290" si="229">(P1227*R1227)/12</f>
        <v>9.8118002600000001</v>
      </c>
      <c r="T1227" s="132">
        <f t="shared" ref="T1227:T1290" si="230">IF(G1227="BT", ($T$2), ($T$3))</f>
        <v>0.183</v>
      </c>
      <c r="U1227" s="135">
        <f t="shared" ref="U1227:U1290" si="231">S1227*T1227</f>
        <v>1.7955594475800001</v>
      </c>
      <c r="V1227" s="88">
        <f t="shared" ref="V1227:V1290" si="232">(U1227*(1/3)*(1+$X$2))+Q1227</f>
        <v>0.60419904645994038</v>
      </c>
      <c r="W1227" s="182">
        <f t="shared" ref="W1227:W1290" si="233">ROUND(V1227,1)</f>
        <v>0.6</v>
      </c>
      <c r="X1227" s="133">
        <f>'INFO Luz del Sur'!N1175</f>
        <v>1</v>
      </c>
      <c r="Y1227" s="135">
        <f t="shared" si="226"/>
        <v>0.6</v>
      </c>
    </row>
    <row r="1228" spans="1:25" x14ac:dyDescent="0.25">
      <c r="A1228" s="97">
        <f>'INFO Luz del Sur'!A1176</f>
        <v>1170</v>
      </c>
      <c r="B1228" s="98" t="s">
        <v>8151</v>
      </c>
      <c r="C1228" s="131" t="str">
        <f>'INFO Luz del Sur'!K1176</f>
        <v>Poste</v>
      </c>
      <c r="D1228" s="120" t="str">
        <f>'INFO Luz del Sur'!L1176</f>
        <v>Concreto</v>
      </c>
      <c r="E1228" s="131">
        <f>'INFO Luz del Sur'!J1176</f>
        <v>15</v>
      </c>
      <c r="F1228" s="131" t="str">
        <f>'INFO Luz del Sur'!H1176</f>
        <v>22.9 KV</v>
      </c>
      <c r="G1228" s="148" t="str">
        <f t="shared" si="224"/>
        <v>MT/AT</v>
      </c>
      <c r="H1228" s="120" t="str">
        <f>'INFO Luz del Sur'!D1176</f>
        <v>Mala</v>
      </c>
      <c r="I1228" s="120" t="str">
        <f>'INFO Luz del Sur'!C1176</f>
        <v>Lima</v>
      </c>
      <c r="J1228" s="120" t="str">
        <f>'INFO Luz del Sur'!B1176</f>
        <v>Lima</v>
      </c>
      <c r="K1228" s="120">
        <f>'INFO Luz del Sur'!E1176</f>
        <v>0</v>
      </c>
      <c r="L1228" s="132" t="str">
        <f>'INFO Luz del Sur'!M1176</f>
        <v>PPC24</v>
      </c>
      <c r="M1228" s="120" t="str">
        <f>INDEX(RESUMEN!$D$17:$D$5475, MATCH(L1228,RESUMEN!$C$17:$C$5475,0))</f>
        <v>POSTE DE CONCRETO ARMADO DE 15/400/150/375</v>
      </c>
      <c r="N1228" s="95">
        <f>INDEX(RESUMEN!$G$17:$G$5475, MATCH(L1228,RESUMEN!$C$17:$C$5475,0))</f>
        <v>476.76</v>
      </c>
      <c r="O1228" s="133">
        <f t="shared" si="225"/>
        <v>0.84299999999999997</v>
      </c>
      <c r="P1228" s="134">
        <f t="shared" si="227"/>
        <v>878.66867999999999</v>
      </c>
      <c r="Q1228" s="87">
        <v>0</v>
      </c>
      <c r="R1228" s="133">
        <f t="shared" si="228"/>
        <v>0.13400000000000001</v>
      </c>
      <c r="S1228" s="88">
        <f t="shared" si="229"/>
        <v>9.8118002600000001</v>
      </c>
      <c r="T1228" s="132">
        <f t="shared" si="230"/>
        <v>0.183</v>
      </c>
      <c r="U1228" s="135">
        <f t="shared" si="231"/>
        <v>1.7955594475800001</v>
      </c>
      <c r="V1228" s="88">
        <f t="shared" si="232"/>
        <v>0.60419904645994038</v>
      </c>
      <c r="W1228" s="182">
        <f t="shared" si="233"/>
        <v>0.6</v>
      </c>
      <c r="X1228" s="133">
        <f>'INFO Luz del Sur'!N1176</f>
        <v>1</v>
      </c>
      <c r="Y1228" s="135">
        <f t="shared" si="226"/>
        <v>0.6</v>
      </c>
    </row>
    <row r="1229" spans="1:25" x14ac:dyDescent="0.25">
      <c r="A1229" s="97">
        <f>'INFO Luz del Sur'!A1177</f>
        <v>1171</v>
      </c>
      <c r="B1229" s="98" t="s">
        <v>8151</v>
      </c>
      <c r="C1229" s="131" t="str">
        <f>'INFO Luz del Sur'!K1177</f>
        <v>Poste</v>
      </c>
      <c r="D1229" s="120" t="str">
        <f>'INFO Luz del Sur'!L1177</f>
        <v>Concreto</v>
      </c>
      <c r="E1229" s="131">
        <f>'INFO Luz del Sur'!J1177</f>
        <v>15</v>
      </c>
      <c r="F1229" s="131" t="str">
        <f>'INFO Luz del Sur'!H1177</f>
        <v>22.9 KV</v>
      </c>
      <c r="G1229" s="148" t="str">
        <f t="shared" si="224"/>
        <v>MT/AT</v>
      </c>
      <c r="H1229" s="120" t="str">
        <f>'INFO Luz del Sur'!D1177</f>
        <v>Mala</v>
      </c>
      <c r="I1229" s="120" t="str">
        <f>'INFO Luz del Sur'!C1177</f>
        <v>Lima</v>
      </c>
      <c r="J1229" s="120" t="str">
        <f>'INFO Luz del Sur'!B1177</f>
        <v>Lima</v>
      </c>
      <c r="K1229" s="120">
        <f>'INFO Luz del Sur'!E1177</f>
        <v>0</v>
      </c>
      <c r="L1229" s="132" t="str">
        <f>'INFO Luz del Sur'!M1177</f>
        <v>PPC24</v>
      </c>
      <c r="M1229" s="120" t="str">
        <f>INDEX(RESUMEN!$D$17:$D$5475, MATCH(L1229,RESUMEN!$C$17:$C$5475,0))</f>
        <v>POSTE DE CONCRETO ARMADO DE 15/400/150/375</v>
      </c>
      <c r="N1229" s="95">
        <f>INDEX(RESUMEN!$G$17:$G$5475, MATCH(L1229,RESUMEN!$C$17:$C$5475,0))</f>
        <v>476.76</v>
      </c>
      <c r="O1229" s="133">
        <f t="shared" si="225"/>
        <v>0.84299999999999997</v>
      </c>
      <c r="P1229" s="134">
        <f t="shared" si="227"/>
        <v>878.66867999999999</v>
      </c>
      <c r="Q1229" s="87">
        <v>0</v>
      </c>
      <c r="R1229" s="133">
        <f t="shared" si="228"/>
        <v>0.13400000000000001</v>
      </c>
      <c r="S1229" s="88">
        <f t="shared" si="229"/>
        <v>9.8118002600000001</v>
      </c>
      <c r="T1229" s="132">
        <f t="shared" si="230"/>
        <v>0.183</v>
      </c>
      <c r="U1229" s="135">
        <f t="shared" si="231"/>
        <v>1.7955594475800001</v>
      </c>
      <c r="V1229" s="88">
        <f t="shared" si="232"/>
        <v>0.60419904645994038</v>
      </c>
      <c r="W1229" s="182">
        <f t="shared" si="233"/>
        <v>0.6</v>
      </c>
      <c r="X1229" s="133">
        <f>'INFO Luz del Sur'!N1177</f>
        <v>1</v>
      </c>
      <c r="Y1229" s="135">
        <f t="shared" si="226"/>
        <v>0.6</v>
      </c>
    </row>
    <row r="1230" spans="1:25" x14ac:dyDescent="0.25">
      <c r="A1230" s="97">
        <f>'INFO Luz del Sur'!A1178</f>
        <v>1172</v>
      </c>
      <c r="B1230" s="98" t="s">
        <v>8151</v>
      </c>
      <c r="C1230" s="131" t="str">
        <f>'INFO Luz del Sur'!K1178</f>
        <v>Poste</v>
      </c>
      <c r="D1230" s="120" t="str">
        <f>'INFO Luz del Sur'!L1178</f>
        <v>Concreto</v>
      </c>
      <c r="E1230" s="131">
        <f>'INFO Luz del Sur'!J1178</f>
        <v>15</v>
      </c>
      <c r="F1230" s="131" t="str">
        <f>'INFO Luz del Sur'!H1178</f>
        <v>22.9 KV</v>
      </c>
      <c r="G1230" s="148" t="str">
        <f t="shared" si="224"/>
        <v>MT/AT</v>
      </c>
      <c r="H1230" s="120" t="str">
        <f>'INFO Luz del Sur'!D1178</f>
        <v>Mala</v>
      </c>
      <c r="I1230" s="120" t="str">
        <f>'INFO Luz del Sur'!C1178</f>
        <v>Lima</v>
      </c>
      <c r="J1230" s="120" t="str">
        <f>'INFO Luz del Sur'!B1178</f>
        <v>Lima</v>
      </c>
      <c r="K1230" s="120">
        <f>'INFO Luz del Sur'!E1178</f>
        <v>0</v>
      </c>
      <c r="L1230" s="132" t="str">
        <f>'INFO Luz del Sur'!M1178</f>
        <v>PPC24</v>
      </c>
      <c r="M1230" s="120" t="str">
        <f>INDEX(RESUMEN!$D$17:$D$5475, MATCH(L1230,RESUMEN!$C$17:$C$5475,0))</f>
        <v>POSTE DE CONCRETO ARMADO DE 15/400/150/375</v>
      </c>
      <c r="N1230" s="95">
        <f>INDEX(RESUMEN!$G$17:$G$5475, MATCH(L1230,RESUMEN!$C$17:$C$5475,0))</f>
        <v>476.76</v>
      </c>
      <c r="O1230" s="133">
        <f t="shared" si="225"/>
        <v>0.84299999999999997</v>
      </c>
      <c r="P1230" s="134">
        <f t="shared" si="227"/>
        <v>878.66867999999999</v>
      </c>
      <c r="Q1230" s="87">
        <v>0</v>
      </c>
      <c r="R1230" s="133">
        <f t="shared" si="228"/>
        <v>0.13400000000000001</v>
      </c>
      <c r="S1230" s="88">
        <f t="shared" si="229"/>
        <v>9.8118002600000001</v>
      </c>
      <c r="T1230" s="132">
        <f t="shared" si="230"/>
        <v>0.183</v>
      </c>
      <c r="U1230" s="135">
        <f t="shared" si="231"/>
        <v>1.7955594475800001</v>
      </c>
      <c r="V1230" s="88">
        <f t="shared" si="232"/>
        <v>0.60419904645994038</v>
      </c>
      <c r="W1230" s="182">
        <f t="shared" si="233"/>
        <v>0.6</v>
      </c>
      <c r="X1230" s="133">
        <f>'INFO Luz del Sur'!N1178</f>
        <v>1</v>
      </c>
      <c r="Y1230" s="135">
        <f t="shared" si="226"/>
        <v>0.6</v>
      </c>
    </row>
    <row r="1231" spans="1:25" x14ac:dyDescent="0.25">
      <c r="A1231" s="97">
        <f>'INFO Luz del Sur'!A1179</f>
        <v>1173</v>
      </c>
      <c r="B1231" s="98" t="s">
        <v>8151</v>
      </c>
      <c r="C1231" s="131" t="str">
        <f>'INFO Luz del Sur'!K1179</f>
        <v>Poste</v>
      </c>
      <c r="D1231" s="120" t="str">
        <f>'INFO Luz del Sur'!L1179</f>
        <v>Concreto</v>
      </c>
      <c r="E1231" s="131">
        <f>'INFO Luz del Sur'!J1179</f>
        <v>15</v>
      </c>
      <c r="F1231" s="131" t="str">
        <f>'INFO Luz del Sur'!H1179</f>
        <v>22.9 KV</v>
      </c>
      <c r="G1231" s="148" t="str">
        <f t="shared" si="224"/>
        <v>MT/AT</v>
      </c>
      <c r="H1231" s="120" t="str">
        <f>'INFO Luz del Sur'!D1179</f>
        <v>Mala</v>
      </c>
      <c r="I1231" s="120" t="str">
        <f>'INFO Luz del Sur'!C1179</f>
        <v>Lima</v>
      </c>
      <c r="J1231" s="120" t="str">
        <f>'INFO Luz del Sur'!B1179</f>
        <v>Lima</v>
      </c>
      <c r="K1231" s="120">
        <f>'INFO Luz del Sur'!E1179</f>
        <v>0</v>
      </c>
      <c r="L1231" s="132" t="str">
        <f>'INFO Luz del Sur'!M1179</f>
        <v>PPC24</v>
      </c>
      <c r="M1231" s="120" t="str">
        <f>INDEX(RESUMEN!$D$17:$D$5475, MATCH(L1231,RESUMEN!$C$17:$C$5475,0))</f>
        <v>POSTE DE CONCRETO ARMADO DE 15/400/150/375</v>
      </c>
      <c r="N1231" s="95">
        <f>INDEX(RESUMEN!$G$17:$G$5475, MATCH(L1231,RESUMEN!$C$17:$C$5475,0))</f>
        <v>476.76</v>
      </c>
      <c r="O1231" s="133">
        <f t="shared" si="225"/>
        <v>0.84299999999999997</v>
      </c>
      <c r="P1231" s="134">
        <f t="shared" si="227"/>
        <v>878.66867999999999</v>
      </c>
      <c r="Q1231" s="87">
        <v>0</v>
      </c>
      <c r="R1231" s="133">
        <f t="shared" si="228"/>
        <v>0.13400000000000001</v>
      </c>
      <c r="S1231" s="88">
        <f t="shared" si="229"/>
        <v>9.8118002600000001</v>
      </c>
      <c r="T1231" s="132">
        <f t="shared" si="230"/>
        <v>0.183</v>
      </c>
      <c r="U1231" s="135">
        <f t="shared" si="231"/>
        <v>1.7955594475800001</v>
      </c>
      <c r="V1231" s="88">
        <f t="shared" si="232"/>
        <v>0.60419904645994038</v>
      </c>
      <c r="W1231" s="182">
        <f t="shared" si="233"/>
        <v>0.6</v>
      </c>
      <c r="X1231" s="133">
        <f>'INFO Luz del Sur'!N1179</f>
        <v>1</v>
      </c>
      <c r="Y1231" s="135">
        <f t="shared" si="226"/>
        <v>0.6</v>
      </c>
    </row>
    <row r="1232" spans="1:25" x14ac:dyDescent="0.25">
      <c r="A1232" s="97">
        <f>'INFO Luz del Sur'!A1180</f>
        <v>1174</v>
      </c>
      <c r="B1232" s="98" t="s">
        <v>8151</v>
      </c>
      <c r="C1232" s="131" t="str">
        <f>'INFO Luz del Sur'!K1180</f>
        <v>Poste</v>
      </c>
      <c r="D1232" s="120" t="str">
        <f>'INFO Luz del Sur'!L1180</f>
        <v>Concreto</v>
      </c>
      <c r="E1232" s="131">
        <f>'INFO Luz del Sur'!J1180</f>
        <v>15</v>
      </c>
      <c r="F1232" s="131" t="str">
        <f>'INFO Luz del Sur'!H1180</f>
        <v>22.9 KV</v>
      </c>
      <c r="G1232" s="148" t="str">
        <f t="shared" si="224"/>
        <v>MT/AT</v>
      </c>
      <c r="H1232" s="120" t="str">
        <f>'INFO Luz del Sur'!D1180</f>
        <v>Mala</v>
      </c>
      <c r="I1232" s="120" t="str">
        <f>'INFO Luz del Sur'!C1180</f>
        <v>Lima</v>
      </c>
      <c r="J1232" s="120" t="str">
        <f>'INFO Luz del Sur'!B1180</f>
        <v>Lima</v>
      </c>
      <c r="K1232" s="120">
        <f>'INFO Luz del Sur'!E1180</f>
        <v>0</v>
      </c>
      <c r="L1232" s="132" t="str">
        <f>'INFO Luz del Sur'!M1180</f>
        <v>PPC24</v>
      </c>
      <c r="M1232" s="120" t="str">
        <f>INDEX(RESUMEN!$D$17:$D$5475, MATCH(L1232,RESUMEN!$C$17:$C$5475,0))</f>
        <v>POSTE DE CONCRETO ARMADO DE 15/400/150/375</v>
      </c>
      <c r="N1232" s="95">
        <f>INDEX(RESUMEN!$G$17:$G$5475, MATCH(L1232,RESUMEN!$C$17:$C$5475,0))</f>
        <v>476.76</v>
      </c>
      <c r="O1232" s="133">
        <f t="shared" si="225"/>
        <v>0.84299999999999997</v>
      </c>
      <c r="P1232" s="134">
        <f t="shared" si="227"/>
        <v>878.66867999999999</v>
      </c>
      <c r="Q1232" s="87">
        <v>0</v>
      </c>
      <c r="R1232" s="133">
        <f t="shared" si="228"/>
        <v>0.13400000000000001</v>
      </c>
      <c r="S1232" s="88">
        <f t="shared" si="229"/>
        <v>9.8118002600000001</v>
      </c>
      <c r="T1232" s="132">
        <f t="shared" si="230"/>
        <v>0.183</v>
      </c>
      <c r="U1232" s="135">
        <f t="shared" si="231"/>
        <v>1.7955594475800001</v>
      </c>
      <c r="V1232" s="88">
        <f t="shared" si="232"/>
        <v>0.60419904645994038</v>
      </c>
      <c r="W1232" s="182">
        <f t="shared" si="233"/>
        <v>0.6</v>
      </c>
      <c r="X1232" s="133">
        <f>'INFO Luz del Sur'!N1180</f>
        <v>1</v>
      </c>
      <c r="Y1232" s="135">
        <f t="shared" si="226"/>
        <v>0.6</v>
      </c>
    </row>
    <row r="1233" spans="1:25" x14ac:dyDescent="0.25">
      <c r="A1233" s="97">
        <f>'INFO Luz del Sur'!A1181</f>
        <v>1175</v>
      </c>
      <c r="B1233" s="98" t="s">
        <v>8151</v>
      </c>
      <c r="C1233" s="131" t="str">
        <f>'INFO Luz del Sur'!K1181</f>
        <v>Poste</v>
      </c>
      <c r="D1233" s="120" t="str">
        <f>'INFO Luz del Sur'!L1181</f>
        <v>Concreto</v>
      </c>
      <c r="E1233" s="131">
        <f>'INFO Luz del Sur'!J1181</f>
        <v>15</v>
      </c>
      <c r="F1233" s="131" t="str">
        <f>'INFO Luz del Sur'!H1181</f>
        <v>22.9 KV</v>
      </c>
      <c r="G1233" s="148" t="str">
        <f t="shared" si="224"/>
        <v>MT/AT</v>
      </c>
      <c r="H1233" s="120" t="str">
        <f>'INFO Luz del Sur'!D1181</f>
        <v>Mala</v>
      </c>
      <c r="I1233" s="120" t="str">
        <f>'INFO Luz del Sur'!C1181</f>
        <v>Lima</v>
      </c>
      <c r="J1233" s="120" t="str">
        <f>'INFO Luz del Sur'!B1181</f>
        <v>Lima</v>
      </c>
      <c r="K1233" s="120">
        <f>'INFO Luz del Sur'!E1181</f>
        <v>0</v>
      </c>
      <c r="L1233" s="132" t="str">
        <f>'INFO Luz del Sur'!M1181</f>
        <v>PPC24</v>
      </c>
      <c r="M1233" s="120" t="str">
        <f>INDEX(RESUMEN!$D$17:$D$5475, MATCH(L1233,RESUMEN!$C$17:$C$5475,0))</f>
        <v>POSTE DE CONCRETO ARMADO DE 15/400/150/375</v>
      </c>
      <c r="N1233" s="95">
        <f>INDEX(RESUMEN!$G$17:$G$5475, MATCH(L1233,RESUMEN!$C$17:$C$5475,0))</f>
        <v>476.76</v>
      </c>
      <c r="O1233" s="133">
        <f t="shared" si="225"/>
        <v>0.84299999999999997</v>
      </c>
      <c r="P1233" s="134">
        <f t="shared" si="227"/>
        <v>878.66867999999999</v>
      </c>
      <c r="Q1233" s="87">
        <v>0</v>
      </c>
      <c r="R1233" s="133">
        <f t="shared" si="228"/>
        <v>0.13400000000000001</v>
      </c>
      <c r="S1233" s="88">
        <f t="shared" si="229"/>
        <v>9.8118002600000001</v>
      </c>
      <c r="T1233" s="132">
        <f t="shared" si="230"/>
        <v>0.183</v>
      </c>
      <c r="U1233" s="135">
        <f t="shared" si="231"/>
        <v>1.7955594475800001</v>
      </c>
      <c r="V1233" s="88">
        <f t="shared" si="232"/>
        <v>0.60419904645994038</v>
      </c>
      <c r="W1233" s="182">
        <f t="shared" si="233"/>
        <v>0.6</v>
      </c>
      <c r="X1233" s="133">
        <f>'INFO Luz del Sur'!N1181</f>
        <v>1</v>
      </c>
      <c r="Y1233" s="135">
        <f t="shared" si="226"/>
        <v>0.6</v>
      </c>
    </row>
    <row r="1234" spans="1:25" x14ac:dyDescent="0.25">
      <c r="A1234" s="97">
        <f>'INFO Luz del Sur'!A1182</f>
        <v>1176</v>
      </c>
      <c r="B1234" s="98" t="s">
        <v>8151</v>
      </c>
      <c r="C1234" s="131" t="str">
        <f>'INFO Luz del Sur'!K1182</f>
        <v>Poste</v>
      </c>
      <c r="D1234" s="120" t="str">
        <f>'INFO Luz del Sur'!L1182</f>
        <v>Concreto</v>
      </c>
      <c r="E1234" s="131">
        <f>'INFO Luz del Sur'!J1182</f>
        <v>15</v>
      </c>
      <c r="F1234" s="131" t="str">
        <f>'INFO Luz del Sur'!H1182</f>
        <v>22.9 KV</v>
      </c>
      <c r="G1234" s="148" t="str">
        <f t="shared" si="224"/>
        <v>MT/AT</v>
      </c>
      <c r="H1234" s="120" t="str">
        <f>'INFO Luz del Sur'!D1182</f>
        <v>Mala</v>
      </c>
      <c r="I1234" s="120" t="str">
        <f>'INFO Luz del Sur'!C1182</f>
        <v>Lima</v>
      </c>
      <c r="J1234" s="120" t="str">
        <f>'INFO Luz del Sur'!B1182</f>
        <v>Lima</v>
      </c>
      <c r="K1234" s="120">
        <f>'INFO Luz del Sur'!E1182</f>
        <v>0</v>
      </c>
      <c r="L1234" s="132" t="str">
        <f>'INFO Luz del Sur'!M1182</f>
        <v>PPC24</v>
      </c>
      <c r="M1234" s="120" t="str">
        <f>INDEX(RESUMEN!$D$17:$D$5475, MATCH(L1234,RESUMEN!$C$17:$C$5475,0))</f>
        <v>POSTE DE CONCRETO ARMADO DE 15/400/150/375</v>
      </c>
      <c r="N1234" s="95">
        <f>INDEX(RESUMEN!$G$17:$G$5475, MATCH(L1234,RESUMEN!$C$17:$C$5475,0))</f>
        <v>476.76</v>
      </c>
      <c r="O1234" s="133">
        <f t="shared" si="225"/>
        <v>0.84299999999999997</v>
      </c>
      <c r="P1234" s="134">
        <f t="shared" si="227"/>
        <v>878.66867999999999</v>
      </c>
      <c r="Q1234" s="87">
        <v>0</v>
      </c>
      <c r="R1234" s="133">
        <f t="shared" si="228"/>
        <v>0.13400000000000001</v>
      </c>
      <c r="S1234" s="88">
        <f t="shared" si="229"/>
        <v>9.8118002600000001</v>
      </c>
      <c r="T1234" s="132">
        <f t="shared" si="230"/>
        <v>0.183</v>
      </c>
      <c r="U1234" s="135">
        <f t="shared" si="231"/>
        <v>1.7955594475800001</v>
      </c>
      <c r="V1234" s="88">
        <f t="shared" si="232"/>
        <v>0.60419904645994038</v>
      </c>
      <c r="W1234" s="182">
        <f t="shared" si="233"/>
        <v>0.6</v>
      </c>
      <c r="X1234" s="133">
        <f>'INFO Luz del Sur'!N1182</f>
        <v>1</v>
      </c>
      <c r="Y1234" s="135">
        <f t="shared" si="226"/>
        <v>0.6</v>
      </c>
    </row>
    <row r="1235" spans="1:25" x14ac:dyDescent="0.25">
      <c r="A1235" s="97">
        <f>'INFO Luz del Sur'!A1183</f>
        <v>1177</v>
      </c>
      <c r="B1235" s="98" t="s">
        <v>8151</v>
      </c>
      <c r="C1235" s="131" t="str">
        <f>'INFO Luz del Sur'!K1183</f>
        <v>Poste</v>
      </c>
      <c r="D1235" s="120" t="str">
        <f>'INFO Luz del Sur'!L1183</f>
        <v>Concreto</v>
      </c>
      <c r="E1235" s="131">
        <f>'INFO Luz del Sur'!J1183</f>
        <v>13</v>
      </c>
      <c r="F1235" s="131" t="str">
        <f>'INFO Luz del Sur'!H1183</f>
        <v>22.9 KV</v>
      </c>
      <c r="G1235" s="148" t="str">
        <f t="shared" si="224"/>
        <v>MT/AT</v>
      </c>
      <c r="H1235" s="120" t="str">
        <f>'INFO Luz del Sur'!D1183</f>
        <v>Mala</v>
      </c>
      <c r="I1235" s="120" t="str">
        <f>'INFO Luz del Sur'!C1183</f>
        <v>Lima</v>
      </c>
      <c r="J1235" s="120" t="str">
        <f>'INFO Luz del Sur'!B1183</f>
        <v>Lima</v>
      </c>
      <c r="K1235" s="120">
        <f>'INFO Luz del Sur'!E1183</f>
        <v>0</v>
      </c>
      <c r="L1235" s="132" t="str">
        <f>'INFO Luz del Sur'!M1183</f>
        <v>PPC19</v>
      </c>
      <c r="M1235" s="120" t="str">
        <f>INDEX(RESUMEN!$D$17:$D$5475, MATCH(L1235,RESUMEN!$C$17:$C$5475,0))</f>
        <v>POSTE DE CONCRETO ARMADO DE 13/300/150/345</v>
      </c>
      <c r="N1235" s="95">
        <f>INDEX(RESUMEN!$G$17:$G$5475, MATCH(L1235,RESUMEN!$C$17:$C$5475,0))</f>
        <v>314.14999999999998</v>
      </c>
      <c r="O1235" s="133">
        <f t="shared" si="225"/>
        <v>0.84299999999999997</v>
      </c>
      <c r="P1235" s="134">
        <f t="shared" si="227"/>
        <v>578.97844999999995</v>
      </c>
      <c r="Q1235" s="87">
        <v>0</v>
      </c>
      <c r="R1235" s="133">
        <f t="shared" si="228"/>
        <v>0.13400000000000001</v>
      </c>
      <c r="S1235" s="88">
        <f t="shared" si="229"/>
        <v>6.4652593583333333</v>
      </c>
      <c r="T1235" s="132">
        <f t="shared" si="230"/>
        <v>0.183</v>
      </c>
      <c r="U1235" s="135">
        <f t="shared" si="231"/>
        <v>1.183142462575</v>
      </c>
      <c r="V1235" s="88">
        <f t="shared" si="232"/>
        <v>0.39812301880482892</v>
      </c>
      <c r="W1235" s="182">
        <f t="shared" si="233"/>
        <v>0.4</v>
      </c>
      <c r="X1235" s="133">
        <f>'INFO Luz del Sur'!N1183</f>
        <v>1</v>
      </c>
      <c r="Y1235" s="135">
        <f t="shared" si="226"/>
        <v>0.4</v>
      </c>
    </row>
    <row r="1236" spans="1:25" x14ac:dyDescent="0.25">
      <c r="A1236" s="97">
        <f>'INFO Luz del Sur'!A1184</f>
        <v>1178</v>
      </c>
      <c r="B1236" s="98" t="s">
        <v>8151</v>
      </c>
      <c r="C1236" s="131" t="str">
        <f>'INFO Luz del Sur'!K1184</f>
        <v>Poste</v>
      </c>
      <c r="D1236" s="120" t="str">
        <f>'INFO Luz del Sur'!L1184</f>
        <v>Concreto</v>
      </c>
      <c r="E1236" s="131">
        <f>'INFO Luz del Sur'!J1184</f>
        <v>13</v>
      </c>
      <c r="F1236" s="131" t="str">
        <f>'INFO Luz del Sur'!H1184</f>
        <v>22.9 KV</v>
      </c>
      <c r="G1236" s="148" t="str">
        <f t="shared" si="224"/>
        <v>MT/AT</v>
      </c>
      <c r="H1236" s="120" t="str">
        <f>'INFO Luz del Sur'!D1184</f>
        <v>Mala</v>
      </c>
      <c r="I1236" s="120" t="str">
        <f>'INFO Luz del Sur'!C1184</f>
        <v>Lima</v>
      </c>
      <c r="J1236" s="120" t="str">
        <f>'INFO Luz del Sur'!B1184</f>
        <v>Lima</v>
      </c>
      <c r="K1236" s="120">
        <f>'INFO Luz del Sur'!E1184</f>
        <v>0</v>
      </c>
      <c r="L1236" s="132" t="str">
        <f>'INFO Luz del Sur'!M1184</f>
        <v>PPC20</v>
      </c>
      <c r="M1236" s="120" t="str">
        <f>INDEX(RESUMEN!$D$17:$D$5475, MATCH(L1236,RESUMEN!$C$17:$C$5475,0))</f>
        <v>POSTE DE CONCRETO ARMADO DE 13/400/150/345</v>
      </c>
      <c r="N1236" s="95">
        <f>INDEX(RESUMEN!$G$17:$G$5475, MATCH(L1236,RESUMEN!$C$17:$C$5475,0))</f>
        <v>364.69</v>
      </c>
      <c r="O1236" s="133">
        <f t="shared" si="225"/>
        <v>0.84299999999999997</v>
      </c>
      <c r="P1236" s="134">
        <f t="shared" si="227"/>
        <v>672.12366999999995</v>
      </c>
      <c r="Q1236" s="87">
        <v>0</v>
      </c>
      <c r="R1236" s="133">
        <f t="shared" si="228"/>
        <v>0.13400000000000001</v>
      </c>
      <c r="S1236" s="88">
        <f t="shared" si="229"/>
        <v>7.5053809816666659</v>
      </c>
      <c r="T1236" s="132">
        <f t="shared" si="230"/>
        <v>0.183</v>
      </c>
      <c r="U1236" s="135">
        <f t="shared" si="231"/>
        <v>1.3734847196449997</v>
      </c>
      <c r="V1236" s="88">
        <f t="shared" si="232"/>
        <v>0.46217247724950827</v>
      </c>
      <c r="W1236" s="182">
        <f t="shared" si="233"/>
        <v>0.5</v>
      </c>
      <c r="X1236" s="133">
        <f>'INFO Luz del Sur'!N1184</f>
        <v>1</v>
      </c>
      <c r="Y1236" s="135">
        <f t="shared" si="226"/>
        <v>0.5</v>
      </c>
    </row>
    <row r="1237" spans="1:25" x14ac:dyDescent="0.25">
      <c r="A1237" s="97">
        <f>'INFO Luz del Sur'!A1185</f>
        <v>1179</v>
      </c>
      <c r="B1237" s="98" t="s">
        <v>8151</v>
      </c>
      <c r="C1237" s="131" t="str">
        <f>'INFO Luz del Sur'!K1185</f>
        <v>Poste</v>
      </c>
      <c r="D1237" s="120" t="str">
        <f>'INFO Luz del Sur'!L1185</f>
        <v>Concreto</v>
      </c>
      <c r="E1237" s="131">
        <f>'INFO Luz del Sur'!J1185</f>
        <v>13</v>
      </c>
      <c r="F1237" s="131" t="str">
        <f>'INFO Luz del Sur'!H1185</f>
        <v>22.9 KV</v>
      </c>
      <c r="G1237" s="148" t="str">
        <f t="shared" si="224"/>
        <v>MT/AT</v>
      </c>
      <c r="H1237" s="120" t="str">
        <f>'INFO Luz del Sur'!D1185</f>
        <v>Mala</v>
      </c>
      <c r="I1237" s="120" t="str">
        <f>'INFO Luz del Sur'!C1185</f>
        <v>Lima</v>
      </c>
      <c r="J1237" s="120" t="str">
        <f>'INFO Luz del Sur'!B1185</f>
        <v>Lima</v>
      </c>
      <c r="K1237" s="120">
        <f>'INFO Luz del Sur'!E1185</f>
        <v>0</v>
      </c>
      <c r="L1237" s="132" t="str">
        <f>'INFO Luz del Sur'!M1185</f>
        <v>PPC20</v>
      </c>
      <c r="M1237" s="120" t="str">
        <f>INDEX(RESUMEN!$D$17:$D$5475, MATCH(L1237,RESUMEN!$C$17:$C$5475,0))</f>
        <v>POSTE DE CONCRETO ARMADO DE 13/400/150/345</v>
      </c>
      <c r="N1237" s="95">
        <f>INDEX(RESUMEN!$G$17:$G$5475, MATCH(L1237,RESUMEN!$C$17:$C$5475,0))</f>
        <v>364.69</v>
      </c>
      <c r="O1237" s="133">
        <f t="shared" si="225"/>
        <v>0.84299999999999997</v>
      </c>
      <c r="P1237" s="134">
        <f t="shared" si="227"/>
        <v>672.12366999999995</v>
      </c>
      <c r="Q1237" s="87">
        <v>0</v>
      </c>
      <c r="R1237" s="133">
        <f t="shared" si="228"/>
        <v>0.13400000000000001</v>
      </c>
      <c r="S1237" s="88">
        <f t="shared" si="229"/>
        <v>7.5053809816666659</v>
      </c>
      <c r="T1237" s="132">
        <f t="shared" si="230"/>
        <v>0.183</v>
      </c>
      <c r="U1237" s="135">
        <f t="shared" si="231"/>
        <v>1.3734847196449997</v>
      </c>
      <c r="V1237" s="88">
        <f t="shared" si="232"/>
        <v>0.46217247724950827</v>
      </c>
      <c r="W1237" s="182">
        <f t="shared" si="233"/>
        <v>0.5</v>
      </c>
      <c r="X1237" s="133">
        <f>'INFO Luz del Sur'!N1185</f>
        <v>1</v>
      </c>
      <c r="Y1237" s="135">
        <f t="shared" si="226"/>
        <v>0.5</v>
      </c>
    </row>
    <row r="1238" spans="1:25" x14ac:dyDescent="0.25">
      <c r="A1238" s="97">
        <f>'INFO Luz del Sur'!A1186</f>
        <v>1180</v>
      </c>
      <c r="B1238" s="98" t="s">
        <v>8151</v>
      </c>
      <c r="C1238" s="131" t="str">
        <f>'INFO Luz del Sur'!K1186</f>
        <v>Poste</v>
      </c>
      <c r="D1238" s="120" t="str">
        <f>'INFO Luz del Sur'!L1186</f>
        <v>Concreto</v>
      </c>
      <c r="E1238" s="131">
        <f>'INFO Luz del Sur'!J1186</f>
        <v>13</v>
      </c>
      <c r="F1238" s="131" t="str">
        <f>'INFO Luz del Sur'!H1186</f>
        <v>22.9 KV</v>
      </c>
      <c r="G1238" s="148" t="str">
        <f t="shared" si="224"/>
        <v>MT/AT</v>
      </c>
      <c r="H1238" s="120" t="str">
        <f>'INFO Luz del Sur'!D1186</f>
        <v>Mala</v>
      </c>
      <c r="I1238" s="120" t="str">
        <f>'INFO Luz del Sur'!C1186</f>
        <v>Lima</v>
      </c>
      <c r="J1238" s="120" t="str">
        <f>'INFO Luz del Sur'!B1186</f>
        <v>Lima</v>
      </c>
      <c r="K1238" s="120">
        <f>'INFO Luz del Sur'!E1186</f>
        <v>0</v>
      </c>
      <c r="L1238" s="132" t="str">
        <f>'INFO Luz del Sur'!M1186</f>
        <v>PPC20</v>
      </c>
      <c r="M1238" s="120" t="str">
        <f>INDEX(RESUMEN!$D$17:$D$5475, MATCH(L1238,RESUMEN!$C$17:$C$5475,0))</f>
        <v>POSTE DE CONCRETO ARMADO DE 13/400/150/345</v>
      </c>
      <c r="N1238" s="95">
        <f>INDEX(RESUMEN!$G$17:$G$5475, MATCH(L1238,RESUMEN!$C$17:$C$5475,0))</f>
        <v>364.69</v>
      </c>
      <c r="O1238" s="133">
        <f t="shared" si="225"/>
        <v>0.84299999999999997</v>
      </c>
      <c r="P1238" s="134">
        <f t="shared" si="227"/>
        <v>672.12366999999995</v>
      </c>
      <c r="Q1238" s="87">
        <v>0</v>
      </c>
      <c r="R1238" s="133">
        <f t="shared" si="228"/>
        <v>0.13400000000000001</v>
      </c>
      <c r="S1238" s="88">
        <f t="shared" si="229"/>
        <v>7.5053809816666659</v>
      </c>
      <c r="T1238" s="132">
        <f t="shared" si="230"/>
        <v>0.183</v>
      </c>
      <c r="U1238" s="135">
        <f t="shared" si="231"/>
        <v>1.3734847196449997</v>
      </c>
      <c r="V1238" s="88">
        <f t="shared" si="232"/>
        <v>0.46217247724950827</v>
      </c>
      <c r="W1238" s="182">
        <f t="shared" si="233"/>
        <v>0.5</v>
      </c>
      <c r="X1238" s="133">
        <f>'INFO Luz del Sur'!N1186</f>
        <v>1</v>
      </c>
      <c r="Y1238" s="135">
        <f t="shared" si="226"/>
        <v>0.5</v>
      </c>
    </row>
    <row r="1239" spans="1:25" x14ac:dyDescent="0.25">
      <c r="A1239" s="97">
        <f>'INFO Luz del Sur'!A1187</f>
        <v>1181</v>
      </c>
      <c r="B1239" s="98" t="s">
        <v>8151</v>
      </c>
      <c r="C1239" s="131" t="str">
        <f>'INFO Luz del Sur'!K1187</f>
        <v>Poste</v>
      </c>
      <c r="D1239" s="120" t="str">
        <f>'INFO Luz del Sur'!L1187</f>
        <v>Concreto</v>
      </c>
      <c r="E1239" s="131">
        <f>'INFO Luz del Sur'!J1187</f>
        <v>13</v>
      </c>
      <c r="F1239" s="131" t="str">
        <f>'INFO Luz del Sur'!H1187</f>
        <v>22.9 KV</v>
      </c>
      <c r="G1239" s="148" t="str">
        <f t="shared" si="224"/>
        <v>MT/AT</v>
      </c>
      <c r="H1239" s="120" t="str">
        <f>'INFO Luz del Sur'!D1187</f>
        <v>Mala</v>
      </c>
      <c r="I1239" s="120" t="str">
        <f>'INFO Luz del Sur'!C1187</f>
        <v>Lima</v>
      </c>
      <c r="J1239" s="120" t="str">
        <f>'INFO Luz del Sur'!B1187</f>
        <v>Lima</v>
      </c>
      <c r="K1239" s="120">
        <f>'INFO Luz del Sur'!E1187</f>
        <v>0</v>
      </c>
      <c r="L1239" s="132" t="str">
        <f>'INFO Luz del Sur'!M1187</f>
        <v>PPC19</v>
      </c>
      <c r="M1239" s="120" t="str">
        <f>INDEX(RESUMEN!$D$17:$D$5475, MATCH(L1239,RESUMEN!$C$17:$C$5475,0))</f>
        <v>POSTE DE CONCRETO ARMADO DE 13/300/150/345</v>
      </c>
      <c r="N1239" s="95">
        <f>INDEX(RESUMEN!$G$17:$G$5475, MATCH(L1239,RESUMEN!$C$17:$C$5475,0))</f>
        <v>314.14999999999998</v>
      </c>
      <c r="O1239" s="133">
        <f t="shared" si="225"/>
        <v>0.84299999999999997</v>
      </c>
      <c r="P1239" s="134">
        <f t="shared" si="227"/>
        <v>578.97844999999995</v>
      </c>
      <c r="Q1239" s="87">
        <v>0</v>
      </c>
      <c r="R1239" s="133">
        <f t="shared" si="228"/>
        <v>0.13400000000000001</v>
      </c>
      <c r="S1239" s="88">
        <f t="shared" si="229"/>
        <v>6.4652593583333333</v>
      </c>
      <c r="T1239" s="132">
        <f t="shared" si="230"/>
        <v>0.183</v>
      </c>
      <c r="U1239" s="135">
        <f t="shared" si="231"/>
        <v>1.183142462575</v>
      </c>
      <c r="V1239" s="88">
        <f t="shared" si="232"/>
        <v>0.39812301880482892</v>
      </c>
      <c r="W1239" s="182">
        <f t="shared" si="233"/>
        <v>0.4</v>
      </c>
      <c r="X1239" s="133">
        <f>'INFO Luz del Sur'!N1187</f>
        <v>1</v>
      </c>
      <c r="Y1239" s="135">
        <f t="shared" si="226"/>
        <v>0.4</v>
      </c>
    </row>
    <row r="1240" spans="1:25" x14ac:dyDescent="0.25">
      <c r="A1240" s="97">
        <f>'INFO Luz del Sur'!A1188</f>
        <v>1182</v>
      </c>
      <c r="B1240" s="98" t="s">
        <v>8151</v>
      </c>
      <c r="C1240" s="131" t="str">
        <f>'INFO Luz del Sur'!K1188</f>
        <v>Poste</v>
      </c>
      <c r="D1240" s="120" t="str">
        <f>'INFO Luz del Sur'!L1188</f>
        <v>Concreto</v>
      </c>
      <c r="E1240" s="131">
        <f>'INFO Luz del Sur'!J1188</f>
        <v>13</v>
      </c>
      <c r="F1240" s="131" t="str">
        <f>'INFO Luz del Sur'!H1188</f>
        <v>22.9 KV</v>
      </c>
      <c r="G1240" s="148" t="str">
        <f t="shared" si="224"/>
        <v>MT/AT</v>
      </c>
      <c r="H1240" s="120" t="str">
        <f>'INFO Luz del Sur'!D1188</f>
        <v>Mala</v>
      </c>
      <c r="I1240" s="120" t="str">
        <f>'INFO Luz del Sur'!C1188</f>
        <v>Lima</v>
      </c>
      <c r="J1240" s="120" t="str">
        <f>'INFO Luz del Sur'!B1188</f>
        <v>Lima</v>
      </c>
      <c r="K1240" s="120">
        <f>'INFO Luz del Sur'!E1188</f>
        <v>0</v>
      </c>
      <c r="L1240" s="132" t="str">
        <f>'INFO Luz del Sur'!M1188</f>
        <v>PPC19</v>
      </c>
      <c r="M1240" s="120" t="str">
        <f>INDEX(RESUMEN!$D$17:$D$5475, MATCH(L1240,RESUMEN!$C$17:$C$5475,0))</f>
        <v>POSTE DE CONCRETO ARMADO DE 13/300/150/345</v>
      </c>
      <c r="N1240" s="95">
        <f>INDEX(RESUMEN!$G$17:$G$5475, MATCH(L1240,RESUMEN!$C$17:$C$5475,0))</f>
        <v>314.14999999999998</v>
      </c>
      <c r="O1240" s="133">
        <f t="shared" si="225"/>
        <v>0.84299999999999997</v>
      </c>
      <c r="P1240" s="134">
        <f t="shared" si="227"/>
        <v>578.97844999999995</v>
      </c>
      <c r="Q1240" s="87">
        <v>0</v>
      </c>
      <c r="R1240" s="133">
        <f t="shared" si="228"/>
        <v>0.13400000000000001</v>
      </c>
      <c r="S1240" s="88">
        <f t="shared" si="229"/>
        <v>6.4652593583333333</v>
      </c>
      <c r="T1240" s="132">
        <f t="shared" si="230"/>
        <v>0.183</v>
      </c>
      <c r="U1240" s="135">
        <f t="shared" si="231"/>
        <v>1.183142462575</v>
      </c>
      <c r="V1240" s="88">
        <f t="shared" si="232"/>
        <v>0.39812301880482892</v>
      </c>
      <c r="W1240" s="182">
        <f t="shared" si="233"/>
        <v>0.4</v>
      </c>
      <c r="X1240" s="133">
        <f>'INFO Luz del Sur'!N1188</f>
        <v>1</v>
      </c>
      <c r="Y1240" s="135">
        <f t="shared" si="226"/>
        <v>0.4</v>
      </c>
    </row>
    <row r="1241" spans="1:25" x14ac:dyDescent="0.25">
      <c r="A1241" s="97">
        <f>'INFO Luz del Sur'!A1189</f>
        <v>1183</v>
      </c>
      <c r="B1241" s="98" t="s">
        <v>8151</v>
      </c>
      <c r="C1241" s="131" t="str">
        <f>'INFO Luz del Sur'!K1189</f>
        <v>Poste</v>
      </c>
      <c r="D1241" s="120" t="str">
        <f>'INFO Luz del Sur'!L1189</f>
        <v>Concreto</v>
      </c>
      <c r="E1241" s="131">
        <f>'INFO Luz del Sur'!J1189</f>
        <v>13</v>
      </c>
      <c r="F1241" s="131" t="str">
        <f>'INFO Luz del Sur'!H1189</f>
        <v>22.9 KV</v>
      </c>
      <c r="G1241" s="148" t="str">
        <f t="shared" si="224"/>
        <v>MT/AT</v>
      </c>
      <c r="H1241" s="120" t="str">
        <f>'INFO Luz del Sur'!D1189</f>
        <v>Mala</v>
      </c>
      <c r="I1241" s="120" t="str">
        <f>'INFO Luz del Sur'!C1189</f>
        <v>Lima</v>
      </c>
      <c r="J1241" s="120" t="str">
        <f>'INFO Luz del Sur'!B1189</f>
        <v>Lima</v>
      </c>
      <c r="K1241" s="120">
        <f>'INFO Luz del Sur'!E1189</f>
        <v>0</v>
      </c>
      <c r="L1241" s="132" t="str">
        <f>'INFO Luz del Sur'!M1189</f>
        <v>PPC19</v>
      </c>
      <c r="M1241" s="120" t="str">
        <f>INDEX(RESUMEN!$D$17:$D$5475, MATCH(L1241,RESUMEN!$C$17:$C$5475,0))</f>
        <v>POSTE DE CONCRETO ARMADO DE 13/300/150/345</v>
      </c>
      <c r="N1241" s="95">
        <f>INDEX(RESUMEN!$G$17:$G$5475, MATCH(L1241,RESUMEN!$C$17:$C$5475,0))</f>
        <v>314.14999999999998</v>
      </c>
      <c r="O1241" s="133">
        <f t="shared" si="225"/>
        <v>0.84299999999999997</v>
      </c>
      <c r="P1241" s="134">
        <f t="shared" si="227"/>
        <v>578.97844999999995</v>
      </c>
      <c r="Q1241" s="87">
        <v>0</v>
      </c>
      <c r="R1241" s="133">
        <f t="shared" si="228"/>
        <v>0.13400000000000001</v>
      </c>
      <c r="S1241" s="88">
        <f t="shared" si="229"/>
        <v>6.4652593583333333</v>
      </c>
      <c r="T1241" s="132">
        <f t="shared" si="230"/>
        <v>0.183</v>
      </c>
      <c r="U1241" s="135">
        <f t="shared" si="231"/>
        <v>1.183142462575</v>
      </c>
      <c r="V1241" s="88">
        <f t="shared" si="232"/>
        <v>0.39812301880482892</v>
      </c>
      <c r="W1241" s="182">
        <f t="shared" si="233"/>
        <v>0.4</v>
      </c>
      <c r="X1241" s="133">
        <f>'INFO Luz del Sur'!N1189</f>
        <v>1</v>
      </c>
      <c r="Y1241" s="135">
        <f t="shared" si="226"/>
        <v>0.4</v>
      </c>
    </row>
    <row r="1242" spans="1:25" x14ac:dyDescent="0.25">
      <c r="A1242" s="97">
        <f>'INFO Luz del Sur'!A1190</f>
        <v>1184</v>
      </c>
      <c r="B1242" s="98" t="s">
        <v>8151</v>
      </c>
      <c r="C1242" s="131" t="str">
        <f>'INFO Luz del Sur'!K1190</f>
        <v>Poste</v>
      </c>
      <c r="D1242" s="120" t="str">
        <f>'INFO Luz del Sur'!L1190</f>
        <v>Concreto</v>
      </c>
      <c r="E1242" s="131">
        <f>'INFO Luz del Sur'!J1190</f>
        <v>13</v>
      </c>
      <c r="F1242" s="131" t="str">
        <f>'INFO Luz del Sur'!H1190</f>
        <v>22.9 KV</v>
      </c>
      <c r="G1242" s="148" t="str">
        <f t="shared" si="224"/>
        <v>MT/AT</v>
      </c>
      <c r="H1242" s="120" t="str">
        <f>'INFO Luz del Sur'!D1190</f>
        <v>Mala</v>
      </c>
      <c r="I1242" s="120" t="str">
        <f>'INFO Luz del Sur'!C1190</f>
        <v>Lima</v>
      </c>
      <c r="J1242" s="120" t="str">
        <f>'INFO Luz del Sur'!B1190</f>
        <v>Lima</v>
      </c>
      <c r="K1242" s="120">
        <f>'INFO Luz del Sur'!E1190</f>
        <v>0</v>
      </c>
      <c r="L1242" s="132" t="str">
        <f>'INFO Luz del Sur'!M1190</f>
        <v>PPC19</v>
      </c>
      <c r="M1242" s="120" t="str">
        <f>INDEX(RESUMEN!$D$17:$D$5475, MATCH(L1242,RESUMEN!$C$17:$C$5475,0))</f>
        <v>POSTE DE CONCRETO ARMADO DE 13/300/150/345</v>
      </c>
      <c r="N1242" s="95">
        <f>INDEX(RESUMEN!$G$17:$G$5475, MATCH(L1242,RESUMEN!$C$17:$C$5475,0))</f>
        <v>314.14999999999998</v>
      </c>
      <c r="O1242" s="133">
        <f t="shared" si="225"/>
        <v>0.84299999999999997</v>
      </c>
      <c r="P1242" s="134">
        <f t="shared" si="227"/>
        <v>578.97844999999995</v>
      </c>
      <c r="Q1242" s="87">
        <v>0</v>
      </c>
      <c r="R1242" s="133">
        <f t="shared" si="228"/>
        <v>0.13400000000000001</v>
      </c>
      <c r="S1242" s="88">
        <f t="shared" si="229"/>
        <v>6.4652593583333333</v>
      </c>
      <c r="T1242" s="132">
        <f t="shared" si="230"/>
        <v>0.183</v>
      </c>
      <c r="U1242" s="135">
        <f t="shared" si="231"/>
        <v>1.183142462575</v>
      </c>
      <c r="V1242" s="88">
        <f t="shared" si="232"/>
        <v>0.39812301880482892</v>
      </c>
      <c r="W1242" s="182">
        <f t="shared" si="233"/>
        <v>0.4</v>
      </c>
      <c r="X1242" s="133">
        <f>'INFO Luz del Sur'!N1190</f>
        <v>1</v>
      </c>
      <c r="Y1242" s="135">
        <f t="shared" si="226"/>
        <v>0.4</v>
      </c>
    </row>
    <row r="1243" spans="1:25" x14ac:dyDescent="0.25">
      <c r="A1243" s="97">
        <f>'INFO Luz del Sur'!A1191</f>
        <v>1185</v>
      </c>
      <c r="B1243" s="98" t="s">
        <v>8151</v>
      </c>
      <c r="C1243" s="131" t="str">
        <f>'INFO Luz del Sur'!K1191</f>
        <v>Poste</v>
      </c>
      <c r="D1243" s="120" t="str">
        <f>'INFO Luz del Sur'!L1191</f>
        <v>Concreto</v>
      </c>
      <c r="E1243" s="131">
        <f>'INFO Luz del Sur'!J1191</f>
        <v>13</v>
      </c>
      <c r="F1243" s="131" t="str">
        <f>'INFO Luz del Sur'!H1191</f>
        <v>22.9 KV</v>
      </c>
      <c r="G1243" s="148" t="str">
        <f t="shared" si="224"/>
        <v>MT/AT</v>
      </c>
      <c r="H1243" s="120" t="str">
        <f>'INFO Luz del Sur'!D1191</f>
        <v>Mala</v>
      </c>
      <c r="I1243" s="120" t="str">
        <f>'INFO Luz del Sur'!C1191</f>
        <v>Lima</v>
      </c>
      <c r="J1243" s="120" t="str">
        <f>'INFO Luz del Sur'!B1191</f>
        <v>Lima</v>
      </c>
      <c r="K1243" s="120">
        <f>'INFO Luz del Sur'!E1191</f>
        <v>0</v>
      </c>
      <c r="L1243" s="132" t="str">
        <f>'INFO Luz del Sur'!M1191</f>
        <v>PPC19</v>
      </c>
      <c r="M1243" s="120" t="str">
        <f>INDEX(RESUMEN!$D$17:$D$5475, MATCH(L1243,RESUMEN!$C$17:$C$5475,0))</f>
        <v>POSTE DE CONCRETO ARMADO DE 13/300/150/345</v>
      </c>
      <c r="N1243" s="95">
        <f>INDEX(RESUMEN!$G$17:$G$5475, MATCH(L1243,RESUMEN!$C$17:$C$5475,0))</f>
        <v>314.14999999999998</v>
      </c>
      <c r="O1243" s="133">
        <f t="shared" si="225"/>
        <v>0.84299999999999997</v>
      </c>
      <c r="P1243" s="134">
        <f t="shared" si="227"/>
        <v>578.97844999999995</v>
      </c>
      <c r="Q1243" s="87">
        <v>0</v>
      </c>
      <c r="R1243" s="133">
        <f t="shared" si="228"/>
        <v>0.13400000000000001</v>
      </c>
      <c r="S1243" s="88">
        <f t="shared" si="229"/>
        <v>6.4652593583333333</v>
      </c>
      <c r="T1243" s="132">
        <f t="shared" si="230"/>
        <v>0.183</v>
      </c>
      <c r="U1243" s="135">
        <f t="shared" si="231"/>
        <v>1.183142462575</v>
      </c>
      <c r="V1243" s="88">
        <f t="shared" si="232"/>
        <v>0.39812301880482892</v>
      </c>
      <c r="W1243" s="182">
        <f t="shared" si="233"/>
        <v>0.4</v>
      </c>
      <c r="X1243" s="133">
        <f>'INFO Luz del Sur'!N1191</f>
        <v>1</v>
      </c>
      <c r="Y1243" s="135">
        <f t="shared" si="226"/>
        <v>0.4</v>
      </c>
    </row>
    <row r="1244" spans="1:25" x14ac:dyDescent="0.25">
      <c r="A1244" s="97">
        <f>'INFO Luz del Sur'!A1192</f>
        <v>1186</v>
      </c>
      <c r="B1244" s="98" t="s">
        <v>8151</v>
      </c>
      <c r="C1244" s="131" t="str">
        <f>'INFO Luz del Sur'!K1192</f>
        <v>Poste</v>
      </c>
      <c r="D1244" s="120" t="str">
        <f>'INFO Luz del Sur'!L1192</f>
        <v>Concreto</v>
      </c>
      <c r="E1244" s="131">
        <f>'INFO Luz del Sur'!J1192</f>
        <v>13</v>
      </c>
      <c r="F1244" s="131" t="str">
        <f>'INFO Luz del Sur'!H1192</f>
        <v>22.9 KV</v>
      </c>
      <c r="G1244" s="148" t="str">
        <f t="shared" si="224"/>
        <v>MT/AT</v>
      </c>
      <c r="H1244" s="120" t="str">
        <f>'INFO Luz del Sur'!D1192</f>
        <v>Mala</v>
      </c>
      <c r="I1244" s="120" t="str">
        <f>'INFO Luz del Sur'!C1192</f>
        <v>Lima</v>
      </c>
      <c r="J1244" s="120" t="str">
        <f>'INFO Luz del Sur'!B1192</f>
        <v>Lima</v>
      </c>
      <c r="K1244" s="120">
        <f>'INFO Luz del Sur'!E1192</f>
        <v>0</v>
      </c>
      <c r="L1244" s="132" t="str">
        <f>'INFO Luz del Sur'!M1192</f>
        <v>PPC19</v>
      </c>
      <c r="M1244" s="120" t="str">
        <f>INDEX(RESUMEN!$D$17:$D$5475, MATCH(L1244,RESUMEN!$C$17:$C$5475,0))</f>
        <v>POSTE DE CONCRETO ARMADO DE 13/300/150/345</v>
      </c>
      <c r="N1244" s="95">
        <f>INDEX(RESUMEN!$G$17:$G$5475, MATCH(L1244,RESUMEN!$C$17:$C$5475,0))</f>
        <v>314.14999999999998</v>
      </c>
      <c r="O1244" s="133">
        <f t="shared" si="225"/>
        <v>0.84299999999999997</v>
      </c>
      <c r="P1244" s="134">
        <f t="shared" si="227"/>
        <v>578.97844999999995</v>
      </c>
      <c r="Q1244" s="87">
        <v>0</v>
      </c>
      <c r="R1244" s="133">
        <f t="shared" si="228"/>
        <v>0.13400000000000001</v>
      </c>
      <c r="S1244" s="88">
        <f t="shared" si="229"/>
        <v>6.4652593583333333</v>
      </c>
      <c r="T1244" s="132">
        <f t="shared" si="230"/>
        <v>0.183</v>
      </c>
      <c r="U1244" s="135">
        <f t="shared" si="231"/>
        <v>1.183142462575</v>
      </c>
      <c r="V1244" s="88">
        <f t="shared" si="232"/>
        <v>0.39812301880482892</v>
      </c>
      <c r="W1244" s="182">
        <f t="shared" si="233"/>
        <v>0.4</v>
      </c>
      <c r="X1244" s="133">
        <f>'INFO Luz del Sur'!N1192</f>
        <v>1</v>
      </c>
      <c r="Y1244" s="135">
        <f t="shared" si="226"/>
        <v>0.4</v>
      </c>
    </row>
    <row r="1245" spans="1:25" x14ac:dyDescent="0.25">
      <c r="A1245" s="97">
        <f>'INFO Luz del Sur'!A1193</f>
        <v>1187</v>
      </c>
      <c r="B1245" s="98" t="s">
        <v>8151</v>
      </c>
      <c r="C1245" s="131" t="str">
        <f>'INFO Luz del Sur'!K1193</f>
        <v>Poste</v>
      </c>
      <c r="D1245" s="120" t="str">
        <f>'INFO Luz del Sur'!L1193</f>
        <v>Concreto</v>
      </c>
      <c r="E1245" s="131">
        <f>'INFO Luz del Sur'!J1193</f>
        <v>13</v>
      </c>
      <c r="F1245" s="131" t="str">
        <f>'INFO Luz del Sur'!H1193</f>
        <v>22.9 KV</v>
      </c>
      <c r="G1245" s="148" t="str">
        <f t="shared" si="224"/>
        <v>MT/AT</v>
      </c>
      <c r="H1245" s="120" t="str">
        <f>'INFO Luz del Sur'!D1193</f>
        <v>Mala</v>
      </c>
      <c r="I1245" s="120" t="str">
        <f>'INFO Luz del Sur'!C1193</f>
        <v>Lima</v>
      </c>
      <c r="J1245" s="120" t="str">
        <f>'INFO Luz del Sur'!B1193</f>
        <v>Lima</v>
      </c>
      <c r="K1245" s="120">
        <f>'INFO Luz del Sur'!E1193</f>
        <v>0</v>
      </c>
      <c r="L1245" s="132" t="str">
        <f>'INFO Luz del Sur'!M1193</f>
        <v>PPC19</v>
      </c>
      <c r="M1245" s="120" t="str">
        <f>INDEX(RESUMEN!$D$17:$D$5475, MATCH(L1245,RESUMEN!$C$17:$C$5475,0))</f>
        <v>POSTE DE CONCRETO ARMADO DE 13/300/150/345</v>
      </c>
      <c r="N1245" s="95">
        <f>INDEX(RESUMEN!$G$17:$G$5475, MATCH(L1245,RESUMEN!$C$17:$C$5475,0))</f>
        <v>314.14999999999998</v>
      </c>
      <c r="O1245" s="133">
        <f t="shared" si="225"/>
        <v>0.84299999999999997</v>
      </c>
      <c r="P1245" s="134">
        <f t="shared" si="227"/>
        <v>578.97844999999995</v>
      </c>
      <c r="Q1245" s="87">
        <v>0</v>
      </c>
      <c r="R1245" s="133">
        <f t="shared" si="228"/>
        <v>0.13400000000000001</v>
      </c>
      <c r="S1245" s="88">
        <f t="shared" si="229"/>
        <v>6.4652593583333333</v>
      </c>
      <c r="T1245" s="132">
        <f t="shared" si="230"/>
        <v>0.183</v>
      </c>
      <c r="U1245" s="135">
        <f t="shared" si="231"/>
        <v>1.183142462575</v>
      </c>
      <c r="V1245" s="88">
        <f t="shared" si="232"/>
        <v>0.39812301880482892</v>
      </c>
      <c r="W1245" s="182">
        <f t="shared" si="233"/>
        <v>0.4</v>
      </c>
      <c r="X1245" s="133">
        <f>'INFO Luz del Sur'!N1193</f>
        <v>1</v>
      </c>
      <c r="Y1245" s="135">
        <f t="shared" si="226"/>
        <v>0.4</v>
      </c>
    </row>
    <row r="1246" spans="1:25" x14ac:dyDescent="0.25">
      <c r="A1246" s="97">
        <f>'INFO Luz del Sur'!A1194</f>
        <v>1188</v>
      </c>
      <c r="B1246" s="98" t="s">
        <v>8151</v>
      </c>
      <c r="C1246" s="131" t="str">
        <f>'INFO Luz del Sur'!K1194</f>
        <v>Poste</v>
      </c>
      <c r="D1246" s="120" t="str">
        <f>'INFO Luz del Sur'!L1194</f>
        <v>Concreto</v>
      </c>
      <c r="E1246" s="131">
        <f>'INFO Luz del Sur'!J1194</f>
        <v>13</v>
      </c>
      <c r="F1246" s="131" t="str">
        <f>'INFO Luz del Sur'!H1194</f>
        <v>22.9 KV</v>
      </c>
      <c r="G1246" s="148" t="str">
        <f t="shared" si="224"/>
        <v>MT/AT</v>
      </c>
      <c r="H1246" s="120" t="str">
        <f>'INFO Luz del Sur'!D1194</f>
        <v>Mala</v>
      </c>
      <c r="I1246" s="120" t="str">
        <f>'INFO Luz del Sur'!C1194</f>
        <v>Lima</v>
      </c>
      <c r="J1246" s="120" t="str">
        <f>'INFO Luz del Sur'!B1194</f>
        <v>Lima</v>
      </c>
      <c r="K1246" s="120">
        <f>'INFO Luz del Sur'!E1194</f>
        <v>0</v>
      </c>
      <c r="L1246" s="132" t="str">
        <f>'INFO Luz del Sur'!M1194</f>
        <v>PPC19</v>
      </c>
      <c r="M1246" s="120" t="str">
        <f>INDEX(RESUMEN!$D$17:$D$5475, MATCH(L1246,RESUMEN!$C$17:$C$5475,0))</f>
        <v>POSTE DE CONCRETO ARMADO DE 13/300/150/345</v>
      </c>
      <c r="N1246" s="95">
        <f>INDEX(RESUMEN!$G$17:$G$5475, MATCH(L1246,RESUMEN!$C$17:$C$5475,0))</f>
        <v>314.14999999999998</v>
      </c>
      <c r="O1246" s="133">
        <f t="shared" si="225"/>
        <v>0.84299999999999997</v>
      </c>
      <c r="P1246" s="134">
        <f t="shared" si="227"/>
        <v>578.97844999999995</v>
      </c>
      <c r="Q1246" s="87">
        <v>0</v>
      </c>
      <c r="R1246" s="133">
        <f t="shared" si="228"/>
        <v>0.13400000000000001</v>
      </c>
      <c r="S1246" s="88">
        <f t="shared" si="229"/>
        <v>6.4652593583333333</v>
      </c>
      <c r="T1246" s="132">
        <f t="shared" si="230"/>
        <v>0.183</v>
      </c>
      <c r="U1246" s="135">
        <f t="shared" si="231"/>
        <v>1.183142462575</v>
      </c>
      <c r="V1246" s="88">
        <f t="shared" si="232"/>
        <v>0.39812301880482892</v>
      </c>
      <c r="W1246" s="182">
        <f t="shared" si="233"/>
        <v>0.4</v>
      </c>
      <c r="X1246" s="133">
        <f>'INFO Luz del Sur'!N1194</f>
        <v>1</v>
      </c>
      <c r="Y1246" s="135">
        <f t="shared" si="226"/>
        <v>0.4</v>
      </c>
    </row>
    <row r="1247" spans="1:25" x14ac:dyDescent="0.25">
      <c r="A1247" s="97">
        <f>'INFO Luz del Sur'!A1195</f>
        <v>1189</v>
      </c>
      <c r="B1247" s="98" t="s">
        <v>8151</v>
      </c>
      <c r="C1247" s="131" t="str">
        <f>'INFO Luz del Sur'!K1195</f>
        <v>Poste</v>
      </c>
      <c r="D1247" s="120" t="str">
        <f>'INFO Luz del Sur'!L1195</f>
        <v>Concreto</v>
      </c>
      <c r="E1247" s="131">
        <f>'INFO Luz del Sur'!J1195</f>
        <v>13</v>
      </c>
      <c r="F1247" s="131" t="str">
        <f>'INFO Luz del Sur'!H1195</f>
        <v>22.9 KV</v>
      </c>
      <c r="G1247" s="148" t="str">
        <f t="shared" si="224"/>
        <v>MT/AT</v>
      </c>
      <c r="H1247" s="120" t="str">
        <f>'INFO Luz del Sur'!D1195</f>
        <v>Mala</v>
      </c>
      <c r="I1247" s="120" t="str">
        <f>'INFO Luz del Sur'!C1195</f>
        <v>Lima</v>
      </c>
      <c r="J1247" s="120" t="str">
        <f>'INFO Luz del Sur'!B1195</f>
        <v>Lima</v>
      </c>
      <c r="K1247" s="120">
        <f>'INFO Luz del Sur'!E1195</f>
        <v>0</v>
      </c>
      <c r="L1247" s="132" t="str">
        <f>'INFO Luz del Sur'!M1195</f>
        <v>PPC20</v>
      </c>
      <c r="M1247" s="120" t="str">
        <f>INDEX(RESUMEN!$D$17:$D$5475, MATCH(L1247,RESUMEN!$C$17:$C$5475,0))</f>
        <v>POSTE DE CONCRETO ARMADO DE 13/400/150/345</v>
      </c>
      <c r="N1247" s="95">
        <f>INDEX(RESUMEN!$G$17:$G$5475, MATCH(L1247,RESUMEN!$C$17:$C$5475,0))</f>
        <v>364.69</v>
      </c>
      <c r="O1247" s="133">
        <f t="shared" si="225"/>
        <v>0.84299999999999997</v>
      </c>
      <c r="P1247" s="134">
        <f t="shared" si="227"/>
        <v>672.12366999999995</v>
      </c>
      <c r="Q1247" s="87">
        <v>0</v>
      </c>
      <c r="R1247" s="133">
        <f t="shared" si="228"/>
        <v>0.13400000000000001</v>
      </c>
      <c r="S1247" s="88">
        <f t="shared" si="229"/>
        <v>7.5053809816666659</v>
      </c>
      <c r="T1247" s="132">
        <f t="shared" si="230"/>
        <v>0.183</v>
      </c>
      <c r="U1247" s="135">
        <f t="shared" si="231"/>
        <v>1.3734847196449997</v>
      </c>
      <c r="V1247" s="88">
        <f t="shared" si="232"/>
        <v>0.46217247724950827</v>
      </c>
      <c r="W1247" s="182">
        <f t="shared" si="233"/>
        <v>0.5</v>
      </c>
      <c r="X1247" s="133">
        <f>'INFO Luz del Sur'!N1195</f>
        <v>1</v>
      </c>
      <c r="Y1247" s="135">
        <f t="shared" si="226"/>
        <v>0.5</v>
      </c>
    </row>
    <row r="1248" spans="1:25" x14ac:dyDescent="0.25">
      <c r="A1248" s="97">
        <f>'INFO Luz del Sur'!A1196</f>
        <v>1190</v>
      </c>
      <c r="B1248" s="98" t="s">
        <v>8151</v>
      </c>
      <c r="C1248" s="131" t="str">
        <f>'INFO Luz del Sur'!K1196</f>
        <v>Poste</v>
      </c>
      <c r="D1248" s="120" t="str">
        <f>'INFO Luz del Sur'!L1196</f>
        <v>Concreto</v>
      </c>
      <c r="E1248" s="131">
        <f>'INFO Luz del Sur'!J1196</f>
        <v>13</v>
      </c>
      <c r="F1248" s="131" t="str">
        <f>'INFO Luz del Sur'!H1196</f>
        <v>22.9 KV</v>
      </c>
      <c r="G1248" s="148" t="str">
        <f t="shared" si="224"/>
        <v>MT/AT</v>
      </c>
      <c r="H1248" s="120" t="str">
        <f>'INFO Luz del Sur'!D1196</f>
        <v>Mala</v>
      </c>
      <c r="I1248" s="120" t="str">
        <f>'INFO Luz del Sur'!C1196</f>
        <v>Lima</v>
      </c>
      <c r="J1248" s="120" t="str">
        <f>'INFO Luz del Sur'!B1196</f>
        <v>Lima</v>
      </c>
      <c r="K1248" s="120">
        <f>'INFO Luz del Sur'!E1196</f>
        <v>0</v>
      </c>
      <c r="L1248" s="132" t="str">
        <f>'INFO Luz del Sur'!M1196</f>
        <v>PPC19</v>
      </c>
      <c r="M1248" s="120" t="str">
        <f>INDEX(RESUMEN!$D$17:$D$5475, MATCH(L1248,RESUMEN!$C$17:$C$5475,0))</f>
        <v>POSTE DE CONCRETO ARMADO DE 13/300/150/345</v>
      </c>
      <c r="N1248" s="95">
        <f>INDEX(RESUMEN!$G$17:$G$5475, MATCH(L1248,RESUMEN!$C$17:$C$5475,0))</f>
        <v>314.14999999999998</v>
      </c>
      <c r="O1248" s="133">
        <f t="shared" si="225"/>
        <v>0.84299999999999997</v>
      </c>
      <c r="P1248" s="134">
        <f t="shared" si="227"/>
        <v>578.97844999999995</v>
      </c>
      <c r="Q1248" s="87">
        <v>0</v>
      </c>
      <c r="R1248" s="133">
        <f t="shared" si="228"/>
        <v>0.13400000000000001</v>
      </c>
      <c r="S1248" s="88">
        <f t="shared" si="229"/>
        <v>6.4652593583333333</v>
      </c>
      <c r="T1248" s="132">
        <f t="shared" si="230"/>
        <v>0.183</v>
      </c>
      <c r="U1248" s="135">
        <f t="shared" si="231"/>
        <v>1.183142462575</v>
      </c>
      <c r="V1248" s="88">
        <f t="shared" si="232"/>
        <v>0.39812301880482892</v>
      </c>
      <c r="W1248" s="182">
        <f t="shared" si="233"/>
        <v>0.4</v>
      </c>
      <c r="X1248" s="133">
        <f>'INFO Luz del Sur'!N1196</f>
        <v>1</v>
      </c>
      <c r="Y1248" s="135">
        <f t="shared" si="226"/>
        <v>0.4</v>
      </c>
    </row>
    <row r="1249" spans="1:25" x14ac:dyDescent="0.25">
      <c r="A1249" s="97">
        <f>'INFO Luz del Sur'!A1197</f>
        <v>1191</v>
      </c>
      <c r="B1249" s="98" t="s">
        <v>8151</v>
      </c>
      <c r="C1249" s="131" t="str">
        <f>'INFO Luz del Sur'!K1197</f>
        <v>Poste</v>
      </c>
      <c r="D1249" s="120" t="str">
        <f>'INFO Luz del Sur'!L1197</f>
        <v>Concreto</v>
      </c>
      <c r="E1249" s="131">
        <f>'INFO Luz del Sur'!J1197</f>
        <v>13</v>
      </c>
      <c r="F1249" s="131" t="str">
        <f>'INFO Luz del Sur'!H1197</f>
        <v>22.9 KV</v>
      </c>
      <c r="G1249" s="148" t="str">
        <f t="shared" si="224"/>
        <v>MT/AT</v>
      </c>
      <c r="H1249" s="120" t="str">
        <f>'INFO Luz del Sur'!D1197</f>
        <v>Mala</v>
      </c>
      <c r="I1249" s="120" t="str">
        <f>'INFO Luz del Sur'!C1197</f>
        <v>Lima</v>
      </c>
      <c r="J1249" s="120" t="str">
        <f>'INFO Luz del Sur'!B1197</f>
        <v>Lima</v>
      </c>
      <c r="K1249" s="120">
        <f>'INFO Luz del Sur'!E1197</f>
        <v>0</v>
      </c>
      <c r="L1249" s="132" t="str">
        <f>'INFO Luz del Sur'!M1197</f>
        <v>PPC19</v>
      </c>
      <c r="M1249" s="120" t="str">
        <f>INDEX(RESUMEN!$D$17:$D$5475, MATCH(L1249,RESUMEN!$C$17:$C$5475,0))</f>
        <v>POSTE DE CONCRETO ARMADO DE 13/300/150/345</v>
      </c>
      <c r="N1249" s="95">
        <f>INDEX(RESUMEN!$G$17:$G$5475, MATCH(L1249,RESUMEN!$C$17:$C$5475,0))</f>
        <v>314.14999999999998</v>
      </c>
      <c r="O1249" s="133">
        <f t="shared" si="225"/>
        <v>0.84299999999999997</v>
      </c>
      <c r="P1249" s="134">
        <f t="shared" si="227"/>
        <v>578.97844999999995</v>
      </c>
      <c r="Q1249" s="87">
        <v>0</v>
      </c>
      <c r="R1249" s="133">
        <f t="shared" si="228"/>
        <v>0.13400000000000001</v>
      </c>
      <c r="S1249" s="88">
        <f t="shared" si="229"/>
        <v>6.4652593583333333</v>
      </c>
      <c r="T1249" s="132">
        <f t="shared" si="230"/>
        <v>0.183</v>
      </c>
      <c r="U1249" s="135">
        <f t="shared" si="231"/>
        <v>1.183142462575</v>
      </c>
      <c r="V1249" s="88">
        <f t="shared" si="232"/>
        <v>0.39812301880482892</v>
      </c>
      <c r="W1249" s="182">
        <f t="shared" si="233"/>
        <v>0.4</v>
      </c>
      <c r="X1249" s="133">
        <f>'INFO Luz del Sur'!N1197</f>
        <v>1</v>
      </c>
      <c r="Y1249" s="135">
        <f t="shared" si="226"/>
        <v>0.4</v>
      </c>
    </row>
    <row r="1250" spans="1:25" x14ac:dyDescent="0.25">
      <c r="A1250" s="97">
        <f>'INFO Luz del Sur'!A1198</f>
        <v>1192</v>
      </c>
      <c r="B1250" s="98" t="s">
        <v>8151</v>
      </c>
      <c r="C1250" s="131" t="str">
        <f>'INFO Luz del Sur'!K1198</f>
        <v>Poste</v>
      </c>
      <c r="D1250" s="120" t="str">
        <f>'INFO Luz del Sur'!L1198</f>
        <v>Concreto</v>
      </c>
      <c r="E1250" s="131">
        <f>'INFO Luz del Sur'!J1198</f>
        <v>13</v>
      </c>
      <c r="F1250" s="131" t="str">
        <f>'INFO Luz del Sur'!H1198</f>
        <v>22.9 KV</v>
      </c>
      <c r="G1250" s="148" t="str">
        <f t="shared" si="224"/>
        <v>MT/AT</v>
      </c>
      <c r="H1250" s="120" t="str">
        <f>'INFO Luz del Sur'!D1198</f>
        <v>Mala</v>
      </c>
      <c r="I1250" s="120" t="str">
        <f>'INFO Luz del Sur'!C1198</f>
        <v>Lima</v>
      </c>
      <c r="J1250" s="120" t="str">
        <f>'INFO Luz del Sur'!B1198</f>
        <v>Lima</v>
      </c>
      <c r="K1250" s="120">
        <f>'INFO Luz del Sur'!E1198</f>
        <v>0</v>
      </c>
      <c r="L1250" s="132" t="str">
        <f>'INFO Luz del Sur'!M1198</f>
        <v>PPC20</v>
      </c>
      <c r="M1250" s="120" t="str">
        <f>INDEX(RESUMEN!$D$17:$D$5475, MATCH(L1250,RESUMEN!$C$17:$C$5475,0))</f>
        <v>POSTE DE CONCRETO ARMADO DE 13/400/150/345</v>
      </c>
      <c r="N1250" s="95">
        <f>INDEX(RESUMEN!$G$17:$G$5475, MATCH(L1250,RESUMEN!$C$17:$C$5475,0))</f>
        <v>364.69</v>
      </c>
      <c r="O1250" s="133">
        <f t="shared" si="225"/>
        <v>0.84299999999999997</v>
      </c>
      <c r="P1250" s="134">
        <f t="shared" si="227"/>
        <v>672.12366999999995</v>
      </c>
      <c r="Q1250" s="87">
        <v>0</v>
      </c>
      <c r="R1250" s="133">
        <f t="shared" si="228"/>
        <v>0.13400000000000001</v>
      </c>
      <c r="S1250" s="88">
        <f t="shared" si="229"/>
        <v>7.5053809816666659</v>
      </c>
      <c r="T1250" s="132">
        <f t="shared" si="230"/>
        <v>0.183</v>
      </c>
      <c r="U1250" s="135">
        <f t="shared" si="231"/>
        <v>1.3734847196449997</v>
      </c>
      <c r="V1250" s="88">
        <f t="shared" si="232"/>
        <v>0.46217247724950827</v>
      </c>
      <c r="W1250" s="182">
        <f t="shared" si="233"/>
        <v>0.5</v>
      </c>
      <c r="X1250" s="133">
        <f>'INFO Luz del Sur'!N1198</f>
        <v>1</v>
      </c>
      <c r="Y1250" s="135">
        <f t="shared" si="226"/>
        <v>0.5</v>
      </c>
    </row>
    <row r="1251" spans="1:25" x14ac:dyDescent="0.25">
      <c r="A1251" s="97">
        <f>'INFO Luz del Sur'!A1199</f>
        <v>1193</v>
      </c>
      <c r="B1251" s="98" t="s">
        <v>8151</v>
      </c>
      <c r="C1251" s="131" t="str">
        <f>'INFO Luz del Sur'!K1199</f>
        <v>Poste</v>
      </c>
      <c r="D1251" s="120" t="str">
        <f>'INFO Luz del Sur'!L1199</f>
        <v>Concreto</v>
      </c>
      <c r="E1251" s="131">
        <f>'INFO Luz del Sur'!J1199</f>
        <v>13</v>
      </c>
      <c r="F1251" s="131" t="str">
        <f>'INFO Luz del Sur'!H1199</f>
        <v>22.9 KV</v>
      </c>
      <c r="G1251" s="148" t="str">
        <f t="shared" si="224"/>
        <v>MT/AT</v>
      </c>
      <c r="H1251" s="120" t="str">
        <f>'INFO Luz del Sur'!D1199</f>
        <v>Mala</v>
      </c>
      <c r="I1251" s="120" t="str">
        <f>'INFO Luz del Sur'!C1199</f>
        <v>Lima</v>
      </c>
      <c r="J1251" s="120" t="str">
        <f>'INFO Luz del Sur'!B1199</f>
        <v>Lima</v>
      </c>
      <c r="K1251" s="120">
        <f>'INFO Luz del Sur'!E1199</f>
        <v>0</v>
      </c>
      <c r="L1251" s="132" t="str">
        <f>'INFO Luz del Sur'!M1199</f>
        <v>PPC20</v>
      </c>
      <c r="M1251" s="120" t="str">
        <f>INDEX(RESUMEN!$D$17:$D$5475, MATCH(L1251,RESUMEN!$C$17:$C$5475,0))</f>
        <v>POSTE DE CONCRETO ARMADO DE 13/400/150/345</v>
      </c>
      <c r="N1251" s="95">
        <f>INDEX(RESUMEN!$G$17:$G$5475, MATCH(L1251,RESUMEN!$C$17:$C$5475,0))</f>
        <v>364.69</v>
      </c>
      <c r="O1251" s="133">
        <f t="shared" si="225"/>
        <v>0.84299999999999997</v>
      </c>
      <c r="P1251" s="134">
        <f t="shared" si="227"/>
        <v>672.12366999999995</v>
      </c>
      <c r="Q1251" s="87">
        <v>0</v>
      </c>
      <c r="R1251" s="133">
        <f t="shared" si="228"/>
        <v>0.13400000000000001</v>
      </c>
      <c r="S1251" s="88">
        <f t="shared" si="229"/>
        <v>7.5053809816666659</v>
      </c>
      <c r="T1251" s="132">
        <f t="shared" si="230"/>
        <v>0.183</v>
      </c>
      <c r="U1251" s="135">
        <f t="shared" si="231"/>
        <v>1.3734847196449997</v>
      </c>
      <c r="V1251" s="88">
        <f t="shared" si="232"/>
        <v>0.46217247724950827</v>
      </c>
      <c r="W1251" s="182">
        <f t="shared" si="233"/>
        <v>0.5</v>
      </c>
      <c r="X1251" s="133">
        <f>'INFO Luz del Sur'!N1199</f>
        <v>1</v>
      </c>
      <c r="Y1251" s="135">
        <f t="shared" si="226"/>
        <v>0.5</v>
      </c>
    </row>
    <row r="1252" spans="1:25" x14ac:dyDescent="0.25">
      <c r="A1252" s="97">
        <f>'INFO Luz del Sur'!A1200</f>
        <v>1194</v>
      </c>
      <c r="B1252" s="98" t="s">
        <v>8151</v>
      </c>
      <c r="C1252" s="131" t="str">
        <f>'INFO Luz del Sur'!K1200</f>
        <v>Poste</v>
      </c>
      <c r="D1252" s="120" t="str">
        <f>'INFO Luz del Sur'!L1200</f>
        <v>Concreto</v>
      </c>
      <c r="E1252" s="131">
        <f>'INFO Luz del Sur'!J1200</f>
        <v>13</v>
      </c>
      <c r="F1252" s="131" t="str">
        <f>'INFO Luz del Sur'!H1200</f>
        <v>22.9 KV</v>
      </c>
      <c r="G1252" s="148" t="str">
        <f t="shared" si="224"/>
        <v>MT/AT</v>
      </c>
      <c r="H1252" s="120" t="str">
        <f>'INFO Luz del Sur'!D1200</f>
        <v>Mala</v>
      </c>
      <c r="I1252" s="120" t="str">
        <f>'INFO Luz del Sur'!C1200</f>
        <v>Lima</v>
      </c>
      <c r="J1252" s="120" t="str">
        <f>'INFO Luz del Sur'!B1200</f>
        <v>Lima</v>
      </c>
      <c r="K1252" s="120">
        <f>'INFO Luz del Sur'!E1200</f>
        <v>0</v>
      </c>
      <c r="L1252" s="132" t="str">
        <f>'INFO Luz del Sur'!M1200</f>
        <v>PPC19</v>
      </c>
      <c r="M1252" s="120" t="str">
        <f>INDEX(RESUMEN!$D$17:$D$5475, MATCH(L1252,RESUMEN!$C$17:$C$5475,0))</f>
        <v>POSTE DE CONCRETO ARMADO DE 13/300/150/345</v>
      </c>
      <c r="N1252" s="95">
        <f>INDEX(RESUMEN!$G$17:$G$5475, MATCH(L1252,RESUMEN!$C$17:$C$5475,0))</f>
        <v>314.14999999999998</v>
      </c>
      <c r="O1252" s="133">
        <f t="shared" si="225"/>
        <v>0.84299999999999997</v>
      </c>
      <c r="P1252" s="134">
        <f t="shared" si="227"/>
        <v>578.97844999999995</v>
      </c>
      <c r="Q1252" s="87">
        <v>0</v>
      </c>
      <c r="R1252" s="133">
        <f t="shared" si="228"/>
        <v>0.13400000000000001</v>
      </c>
      <c r="S1252" s="88">
        <f t="shared" si="229"/>
        <v>6.4652593583333333</v>
      </c>
      <c r="T1252" s="132">
        <f t="shared" si="230"/>
        <v>0.183</v>
      </c>
      <c r="U1252" s="135">
        <f t="shared" si="231"/>
        <v>1.183142462575</v>
      </c>
      <c r="V1252" s="88">
        <f t="shared" si="232"/>
        <v>0.39812301880482892</v>
      </c>
      <c r="W1252" s="182">
        <f t="shared" si="233"/>
        <v>0.4</v>
      </c>
      <c r="X1252" s="133">
        <f>'INFO Luz del Sur'!N1200</f>
        <v>1</v>
      </c>
      <c r="Y1252" s="135">
        <f t="shared" si="226"/>
        <v>0.4</v>
      </c>
    </row>
    <row r="1253" spans="1:25" x14ac:dyDescent="0.25">
      <c r="A1253" s="97">
        <f>'INFO Luz del Sur'!A1201</f>
        <v>1195</v>
      </c>
      <c r="B1253" s="98" t="s">
        <v>8151</v>
      </c>
      <c r="C1253" s="131" t="str">
        <f>'INFO Luz del Sur'!K1201</f>
        <v>Poste</v>
      </c>
      <c r="D1253" s="120" t="str">
        <f>'INFO Luz del Sur'!L1201</f>
        <v>Concreto</v>
      </c>
      <c r="E1253" s="131">
        <f>'INFO Luz del Sur'!J1201</f>
        <v>13</v>
      </c>
      <c r="F1253" s="131" t="str">
        <f>'INFO Luz del Sur'!H1201</f>
        <v>22.9 KV</v>
      </c>
      <c r="G1253" s="148" t="str">
        <f t="shared" si="224"/>
        <v>MT/AT</v>
      </c>
      <c r="H1253" s="120" t="str">
        <f>'INFO Luz del Sur'!D1201</f>
        <v>Mala</v>
      </c>
      <c r="I1253" s="120" t="str">
        <f>'INFO Luz del Sur'!C1201</f>
        <v>Lima</v>
      </c>
      <c r="J1253" s="120" t="str">
        <f>'INFO Luz del Sur'!B1201</f>
        <v>Lima</v>
      </c>
      <c r="K1253" s="120">
        <f>'INFO Luz del Sur'!E1201</f>
        <v>0</v>
      </c>
      <c r="L1253" s="132" t="str">
        <f>'INFO Luz del Sur'!M1201</f>
        <v>PPC19</v>
      </c>
      <c r="M1253" s="120" t="str">
        <f>INDEX(RESUMEN!$D$17:$D$5475, MATCH(L1253,RESUMEN!$C$17:$C$5475,0))</f>
        <v>POSTE DE CONCRETO ARMADO DE 13/300/150/345</v>
      </c>
      <c r="N1253" s="95">
        <f>INDEX(RESUMEN!$G$17:$G$5475, MATCH(L1253,RESUMEN!$C$17:$C$5475,0))</f>
        <v>314.14999999999998</v>
      </c>
      <c r="O1253" s="133">
        <f t="shared" si="225"/>
        <v>0.84299999999999997</v>
      </c>
      <c r="P1253" s="134">
        <f t="shared" si="227"/>
        <v>578.97844999999995</v>
      </c>
      <c r="Q1253" s="87">
        <v>0</v>
      </c>
      <c r="R1253" s="133">
        <f t="shared" si="228"/>
        <v>0.13400000000000001</v>
      </c>
      <c r="S1253" s="88">
        <f t="shared" si="229"/>
        <v>6.4652593583333333</v>
      </c>
      <c r="T1253" s="132">
        <f t="shared" si="230"/>
        <v>0.183</v>
      </c>
      <c r="U1253" s="135">
        <f t="shared" si="231"/>
        <v>1.183142462575</v>
      </c>
      <c r="V1253" s="88">
        <f t="shared" si="232"/>
        <v>0.39812301880482892</v>
      </c>
      <c r="W1253" s="182">
        <f t="shared" si="233"/>
        <v>0.4</v>
      </c>
      <c r="X1253" s="133">
        <f>'INFO Luz del Sur'!N1201</f>
        <v>1</v>
      </c>
      <c r="Y1253" s="135">
        <f t="shared" si="226"/>
        <v>0.4</v>
      </c>
    </row>
    <row r="1254" spans="1:25" x14ac:dyDescent="0.25">
      <c r="A1254" s="97">
        <f>'INFO Luz del Sur'!A1202</f>
        <v>1196</v>
      </c>
      <c r="B1254" s="98" t="s">
        <v>8151</v>
      </c>
      <c r="C1254" s="131" t="str">
        <f>'INFO Luz del Sur'!K1202</f>
        <v>Poste</v>
      </c>
      <c r="D1254" s="120" t="str">
        <f>'INFO Luz del Sur'!L1202</f>
        <v>Concreto</v>
      </c>
      <c r="E1254" s="131">
        <f>'INFO Luz del Sur'!J1202</f>
        <v>13</v>
      </c>
      <c r="F1254" s="131" t="str">
        <f>'INFO Luz del Sur'!H1202</f>
        <v>22.9 KV</v>
      </c>
      <c r="G1254" s="148" t="str">
        <f t="shared" si="224"/>
        <v>MT/AT</v>
      </c>
      <c r="H1254" s="120" t="str">
        <f>'INFO Luz del Sur'!D1202</f>
        <v>Mala</v>
      </c>
      <c r="I1254" s="120" t="str">
        <f>'INFO Luz del Sur'!C1202</f>
        <v>Lima</v>
      </c>
      <c r="J1254" s="120" t="str">
        <f>'INFO Luz del Sur'!B1202</f>
        <v>Lima</v>
      </c>
      <c r="K1254" s="120">
        <f>'INFO Luz del Sur'!E1202</f>
        <v>0</v>
      </c>
      <c r="L1254" s="132" t="str">
        <f>'INFO Luz del Sur'!M1202</f>
        <v>PPC19</v>
      </c>
      <c r="M1254" s="120" t="str">
        <f>INDEX(RESUMEN!$D$17:$D$5475, MATCH(L1254,RESUMEN!$C$17:$C$5475,0))</f>
        <v>POSTE DE CONCRETO ARMADO DE 13/300/150/345</v>
      </c>
      <c r="N1254" s="95">
        <f>INDEX(RESUMEN!$G$17:$G$5475, MATCH(L1254,RESUMEN!$C$17:$C$5475,0))</f>
        <v>314.14999999999998</v>
      </c>
      <c r="O1254" s="133">
        <f t="shared" si="225"/>
        <v>0.84299999999999997</v>
      </c>
      <c r="P1254" s="134">
        <f t="shared" si="227"/>
        <v>578.97844999999995</v>
      </c>
      <c r="Q1254" s="87">
        <v>0</v>
      </c>
      <c r="R1254" s="133">
        <f t="shared" si="228"/>
        <v>0.13400000000000001</v>
      </c>
      <c r="S1254" s="88">
        <f t="shared" si="229"/>
        <v>6.4652593583333333</v>
      </c>
      <c r="T1254" s="132">
        <f t="shared" si="230"/>
        <v>0.183</v>
      </c>
      <c r="U1254" s="135">
        <f t="shared" si="231"/>
        <v>1.183142462575</v>
      </c>
      <c r="V1254" s="88">
        <f t="shared" si="232"/>
        <v>0.39812301880482892</v>
      </c>
      <c r="W1254" s="182">
        <f t="shared" si="233"/>
        <v>0.4</v>
      </c>
      <c r="X1254" s="133">
        <f>'INFO Luz del Sur'!N1202</f>
        <v>1</v>
      </c>
      <c r="Y1254" s="135">
        <f t="shared" si="226"/>
        <v>0.4</v>
      </c>
    </row>
    <row r="1255" spans="1:25" x14ac:dyDescent="0.25">
      <c r="A1255" s="97">
        <f>'INFO Luz del Sur'!A1203</f>
        <v>1197</v>
      </c>
      <c r="B1255" s="98" t="s">
        <v>8151</v>
      </c>
      <c r="C1255" s="131" t="str">
        <f>'INFO Luz del Sur'!K1203</f>
        <v>Poste</v>
      </c>
      <c r="D1255" s="120" t="str">
        <f>'INFO Luz del Sur'!L1203</f>
        <v>Concreto</v>
      </c>
      <c r="E1255" s="131">
        <f>'INFO Luz del Sur'!J1203</f>
        <v>13</v>
      </c>
      <c r="F1255" s="131" t="str">
        <f>'INFO Luz del Sur'!H1203</f>
        <v>22.9 KV</v>
      </c>
      <c r="G1255" s="148" t="str">
        <f t="shared" si="224"/>
        <v>MT/AT</v>
      </c>
      <c r="H1255" s="120" t="str">
        <f>'INFO Luz del Sur'!D1203</f>
        <v>Mala</v>
      </c>
      <c r="I1255" s="120" t="str">
        <f>'INFO Luz del Sur'!C1203</f>
        <v>Lima</v>
      </c>
      <c r="J1255" s="120" t="str">
        <f>'INFO Luz del Sur'!B1203</f>
        <v>Lima</v>
      </c>
      <c r="K1255" s="120">
        <f>'INFO Luz del Sur'!E1203</f>
        <v>0</v>
      </c>
      <c r="L1255" s="132" t="str">
        <f>'INFO Luz del Sur'!M1203</f>
        <v>PPC20</v>
      </c>
      <c r="M1255" s="120" t="str">
        <f>INDEX(RESUMEN!$D$17:$D$5475, MATCH(L1255,RESUMEN!$C$17:$C$5475,0))</f>
        <v>POSTE DE CONCRETO ARMADO DE 13/400/150/345</v>
      </c>
      <c r="N1255" s="95">
        <f>INDEX(RESUMEN!$G$17:$G$5475, MATCH(L1255,RESUMEN!$C$17:$C$5475,0))</f>
        <v>364.69</v>
      </c>
      <c r="O1255" s="133">
        <f t="shared" si="225"/>
        <v>0.84299999999999997</v>
      </c>
      <c r="P1255" s="134">
        <f t="shared" si="227"/>
        <v>672.12366999999995</v>
      </c>
      <c r="Q1255" s="87">
        <v>0</v>
      </c>
      <c r="R1255" s="133">
        <f t="shared" si="228"/>
        <v>0.13400000000000001</v>
      </c>
      <c r="S1255" s="88">
        <f t="shared" si="229"/>
        <v>7.5053809816666659</v>
      </c>
      <c r="T1255" s="132">
        <f t="shared" si="230"/>
        <v>0.183</v>
      </c>
      <c r="U1255" s="135">
        <f t="shared" si="231"/>
        <v>1.3734847196449997</v>
      </c>
      <c r="V1255" s="88">
        <f t="shared" si="232"/>
        <v>0.46217247724950827</v>
      </c>
      <c r="W1255" s="182">
        <f t="shared" si="233"/>
        <v>0.5</v>
      </c>
      <c r="X1255" s="133">
        <f>'INFO Luz del Sur'!N1203</f>
        <v>1</v>
      </c>
      <c r="Y1255" s="135">
        <f t="shared" si="226"/>
        <v>0.5</v>
      </c>
    </row>
    <row r="1256" spans="1:25" x14ac:dyDescent="0.25">
      <c r="A1256" s="97">
        <f>'INFO Luz del Sur'!A1204</f>
        <v>1198</v>
      </c>
      <c r="B1256" s="98" t="s">
        <v>8151</v>
      </c>
      <c r="C1256" s="131" t="str">
        <f>'INFO Luz del Sur'!K1204</f>
        <v>Poste</v>
      </c>
      <c r="D1256" s="120" t="str">
        <f>'INFO Luz del Sur'!L1204</f>
        <v>Concreto</v>
      </c>
      <c r="E1256" s="131">
        <f>'INFO Luz del Sur'!J1204</f>
        <v>13</v>
      </c>
      <c r="F1256" s="131" t="str">
        <f>'INFO Luz del Sur'!H1204</f>
        <v>22.9 KV</v>
      </c>
      <c r="G1256" s="148" t="str">
        <f t="shared" si="224"/>
        <v>MT/AT</v>
      </c>
      <c r="H1256" s="120" t="str">
        <f>'INFO Luz del Sur'!D1204</f>
        <v>Mala</v>
      </c>
      <c r="I1256" s="120" t="str">
        <f>'INFO Luz del Sur'!C1204</f>
        <v>Lima</v>
      </c>
      <c r="J1256" s="120" t="str">
        <f>'INFO Luz del Sur'!B1204</f>
        <v>Lima</v>
      </c>
      <c r="K1256" s="120">
        <f>'INFO Luz del Sur'!E1204</f>
        <v>0</v>
      </c>
      <c r="L1256" s="132" t="str">
        <f>'INFO Luz del Sur'!M1204</f>
        <v>PPC19</v>
      </c>
      <c r="M1256" s="120" t="str">
        <f>INDEX(RESUMEN!$D$17:$D$5475, MATCH(L1256,RESUMEN!$C$17:$C$5475,0))</f>
        <v>POSTE DE CONCRETO ARMADO DE 13/300/150/345</v>
      </c>
      <c r="N1256" s="95">
        <f>INDEX(RESUMEN!$G$17:$G$5475, MATCH(L1256,RESUMEN!$C$17:$C$5475,0))</f>
        <v>314.14999999999998</v>
      </c>
      <c r="O1256" s="133">
        <f t="shared" si="225"/>
        <v>0.84299999999999997</v>
      </c>
      <c r="P1256" s="134">
        <f t="shared" si="227"/>
        <v>578.97844999999995</v>
      </c>
      <c r="Q1256" s="87">
        <v>0</v>
      </c>
      <c r="R1256" s="133">
        <f t="shared" si="228"/>
        <v>0.13400000000000001</v>
      </c>
      <c r="S1256" s="88">
        <f t="shared" si="229"/>
        <v>6.4652593583333333</v>
      </c>
      <c r="T1256" s="132">
        <f t="shared" si="230"/>
        <v>0.183</v>
      </c>
      <c r="U1256" s="135">
        <f t="shared" si="231"/>
        <v>1.183142462575</v>
      </c>
      <c r="V1256" s="88">
        <f t="shared" si="232"/>
        <v>0.39812301880482892</v>
      </c>
      <c r="W1256" s="182">
        <f t="shared" si="233"/>
        <v>0.4</v>
      </c>
      <c r="X1256" s="133">
        <f>'INFO Luz del Sur'!N1204</f>
        <v>1</v>
      </c>
      <c r="Y1256" s="135">
        <f t="shared" si="226"/>
        <v>0.4</v>
      </c>
    </row>
    <row r="1257" spans="1:25" x14ac:dyDescent="0.25">
      <c r="A1257" s="97">
        <f>'INFO Luz del Sur'!A1205</f>
        <v>1199</v>
      </c>
      <c r="B1257" s="98" t="s">
        <v>8151</v>
      </c>
      <c r="C1257" s="131" t="str">
        <f>'INFO Luz del Sur'!K1205</f>
        <v>Poste</v>
      </c>
      <c r="D1257" s="120" t="str">
        <f>'INFO Luz del Sur'!L1205</f>
        <v>Concreto</v>
      </c>
      <c r="E1257" s="131">
        <f>'INFO Luz del Sur'!J1205</f>
        <v>13</v>
      </c>
      <c r="F1257" s="131" t="str">
        <f>'INFO Luz del Sur'!H1205</f>
        <v>22.9 KV</v>
      </c>
      <c r="G1257" s="148" t="str">
        <f t="shared" si="224"/>
        <v>MT/AT</v>
      </c>
      <c r="H1257" s="120" t="str">
        <f>'INFO Luz del Sur'!D1205</f>
        <v>Mala</v>
      </c>
      <c r="I1257" s="120" t="str">
        <f>'INFO Luz del Sur'!C1205</f>
        <v>Lima</v>
      </c>
      <c r="J1257" s="120" t="str">
        <f>'INFO Luz del Sur'!B1205</f>
        <v>Lima</v>
      </c>
      <c r="K1257" s="120">
        <f>'INFO Luz del Sur'!E1205</f>
        <v>0</v>
      </c>
      <c r="L1257" s="132" t="str">
        <f>'INFO Luz del Sur'!M1205</f>
        <v>PPC19</v>
      </c>
      <c r="M1257" s="120" t="str">
        <f>INDEX(RESUMEN!$D$17:$D$5475, MATCH(L1257,RESUMEN!$C$17:$C$5475,0))</f>
        <v>POSTE DE CONCRETO ARMADO DE 13/300/150/345</v>
      </c>
      <c r="N1257" s="95">
        <f>INDEX(RESUMEN!$G$17:$G$5475, MATCH(L1257,RESUMEN!$C$17:$C$5475,0))</f>
        <v>314.14999999999998</v>
      </c>
      <c r="O1257" s="133">
        <f t="shared" si="225"/>
        <v>0.84299999999999997</v>
      </c>
      <c r="P1257" s="134">
        <f t="shared" si="227"/>
        <v>578.97844999999995</v>
      </c>
      <c r="Q1257" s="87">
        <v>0</v>
      </c>
      <c r="R1257" s="133">
        <f t="shared" si="228"/>
        <v>0.13400000000000001</v>
      </c>
      <c r="S1257" s="88">
        <f t="shared" si="229"/>
        <v>6.4652593583333333</v>
      </c>
      <c r="T1257" s="132">
        <f t="shared" si="230"/>
        <v>0.183</v>
      </c>
      <c r="U1257" s="135">
        <f t="shared" si="231"/>
        <v>1.183142462575</v>
      </c>
      <c r="V1257" s="88">
        <f t="shared" si="232"/>
        <v>0.39812301880482892</v>
      </c>
      <c r="W1257" s="182">
        <f t="shared" si="233"/>
        <v>0.4</v>
      </c>
      <c r="X1257" s="133">
        <f>'INFO Luz del Sur'!N1205</f>
        <v>1</v>
      </c>
      <c r="Y1257" s="135">
        <f t="shared" si="226"/>
        <v>0.4</v>
      </c>
    </row>
    <row r="1258" spans="1:25" x14ac:dyDescent="0.25">
      <c r="A1258" s="97">
        <f>'INFO Luz del Sur'!A1206</f>
        <v>1200</v>
      </c>
      <c r="B1258" s="98" t="s">
        <v>8151</v>
      </c>
      <c r="C1258" s="131" t="str">
        <f>'INFO Luz del Sur'!K1206</f>
        <v>Poste</v>
      </c>
      <c r="D1258" s="120" t="str">
        <f>'INFO Luz del Sur'!L1206</f>
        <v>Concreto</v>
      </c>
      <c r="E1258" s="131">
        <f>'INFO Luz del Sur'!J1206</f>
        <v>13</v>
      </c>
      <c r="F1258" s="131" t="str">
        <f>'INFO Luz del Sur'!H1206</f>
        <v>22.9 KV</v>
      </c>
      <c r="G1258" s="148" t="str">
        <f t="shared" si="224"/>
        <v>MT/AT</v>
      </c>
      <c r="H1258" s="120" t="str">
        <f>'INFO Luz del Sur'!D1206</f>
        <v>Mala</v>
      </c>
      <c r="I1258" s="120" t="str">
        <f>'INFO Luz del Sur'!C1206</f>
        <v>Lima</v>
      </c>
      <c r="J1258" s="120" t="str">
        <f>'INFO Luz del Sur'!B1206</f>
        <v>Lima</v>
      </c>
      <c r="K1258" s="120">
        <f>'INFO Luz del Sur'!E1206</f>
        <v>0</v>
      </c>
      <c r="L1258" s="132" t="str">
        <f>'INFO Luz del Sur'!M1206</f>
        <v>PPC20</v>
      </c>
      <c r="M1258" s="120" t="str">
        <f>INDEX(RESUMEN!$D$17:$D$5475, MATCH(L1258,RESUMEN!$C$17:$C$5475,0))</f>
        <v>POSTE DE CONCRETO ARMADO DE 13/400/150/345</v>
      </c>
      <c r="N1258" s="95">
        <f>INDEX(RESUMEN!$G$17:$G$5475, MATCH(L1258,RESUMEN!$C$17:$C$5475,0))</f>
        <v>364.69</v>
      </c>
      <c r="O1258" s="133">
        <f t="shared" si="225"/>
        <v>0.84299999999999997</v>
      </c>
      <c r="P1258" s="134">
        <f t="shared" si="227"/>
        <v>672.12366999999995</v>
      </c>
      <c r="Q1258" s="87">
        <v>0</v>
      </c>
      <c r="R1258" s="133">
        <f t="shared" si="228"/>
        <v>0.13400000000000001</v>
      </c>
      <c r="S1258" s="88">
        <f t="shared" si="229"/>
        <v>7.5053809816666659</v>
      </c>
      <c r="T1258" s="132">
        <f t="shared" si="230"/>
        <v>0.183</v>
      </c>
      <c r="U1258" s="135">
        <f t="shared" si="231"/>
        <v>1.3734847196449997</v>
      </c>
      <c r="V1258" s="88">
        <f t="shared" si="232"/>
        <v>0.46217247724950827</v>
      </c>
      <c r="W1258" s="182">
        <f t="shared" si="233"/>
        <v>0.5</v>
      </c>
      <c r="X1258" s="133">
        <f>'INFO Luz del Sur'!N1206</f>
        <v>1</v>
      </c>
      <c r="Y1258" s="135">
        <f t="shared" si="226"/>
        <v>0.5</v>
      </c>
    </row>
    <row r="1259" spans="1:25" x14ac:dyDescent="0.25">
      <c r="A1259" s="97">
        <f>'INFO Luz del Sur'!A1207</f>
        <v>1201</v>
      </c>
      <c r="B1259" s="98" t="s">
        <v>8151</v>
      </c>
      <c r="C1259" s="131" t="str">
        <f>'INFO Luz del Sur'!K1207</f>
        <v>Poste</v>
      </c>
      <c r="D1259" s="120" t="str">
        <f>'INFO Luz del Sur'!L1207</f>
        <v>Concreto</v>
      </c>
      <c r="E1259" s="131">
        <f>'INFO Luz del Sur'!J1207</f>
        <v>13</v>
      </c>
      <c r="F1259" s="131" t="str">
        <f>'INFO Luz del Sur'!H1207</f>
        <v>22.9 KV</v>
      </c>
      <c r="G1259" s="148" t="str">
        <f t="shared" si="224"/>
        <v>MT/AT</v>
      </c>
      <c r="H1259" s="120" t="str">
        <f>'INFO Luz del Sur'!D1207</f>
        <v>Mala</v>
      </c>
      <c r="I1259" s="120" t="str">
        <f>'INFO Luz del Sur'!C1207</f>
        <v>Lima</v>
      </c>
      <c r="J1259" s="120" t="str">
        <f>'INFO Luz del Sur'!B1207</f>
        <v>Lima</v>
      </c>
      <c r="K1259" s="120">
        <f>'INFO Luz del Sur'!E1207</f>
        <v>0</v>
      </c>
      <c r="L1259" s="132" t="str">
        <f>'INFO Luz del Sur'!M1207</f>
        <v>PPC19</v>
      </c>
      <c r="M1259" s="120" t="str">
        <f>INDEX(RESUMEN!$D$17:$D$5475, MATCH(L1259,RESUMEN!$C$17:$C$5475,0))</f>
        <v>POSTE DE CONCRETO ARMADO DE 13/300/150/345</v>
      </c>
      <c r="N1259" s="95">
        <f>INDEX(RESUMEN!$G$17:$G$5475, MATCH(L1259,RESUMEN!$C$17:$C$5475,0))</f>
        <v>314.14999999999998</v>
      </c>
      <c r="O1259" s="133">
        <f t="shared" si="225"/>
        <v>0.84299999999999997</v>
      </c>
      <c r="P1259" s="134">
        <f t="shared" si="227"/>
        <v>578.97844999999995</v>
      </c>
      <c r="Q1259" s="87">
        <v>0</v>
      </c>
      <c r="R1259" s="133">
        <f t="shared" si="228"/>
        <v>0.13400000000000001</v>
      </c>
      <c r="S1259" s="88">
        <f t="shared" si="229"/>
        <v>6.4652593583333333</v>
      </c>
      <c r="T1259" s="132">
        <f t="shared" si="230"/>
        <v>0.183</v>
      </c>
      <c r="U1259" s="135">
        <f t="shared" si="231"/>
        <v>1.183142462575</v>
      </c>
      <c r="V1259" s="88">
        <f t="shared" si="232"/>
        <v>0.39812301880482892</v>
      </c>
      <c r="W1259" s="182">
        <f t="shared" si="233"/>
        <v>0.4</v>
      </c>
      <c r="X1259" s="133">
        <f>'INFO Luz del Sur'!N1207</f>
        <v>1</v>
      </c>
      <c r="Y1259" s="135">
        <f t="shared" si="226"/>
        <v>0.4</v>
      </c>
    </row>
    <row r="1260" spans="1:25" x14ac:dyDescent="0.25">
      <c r="A1260" s="97">
        <f>'INFO Luz del Sur'!A1208</f>
        <v>1202</v>
      </c>
      <c r="B1260" s="98" t="s">
        <v>8151</v>
      </c>
      <c r="C1260" s="131" t="str">
        <f>'INFO Luz del Sur'!K1208</f>
        <v>Poste</v>
      </c>
      <c r="D1260" s="120" t="str">
        <f>'INFO Luz del Sur'!L1208</f>
        <v>Concreto</v>
      </c>
      <c r="E1260" s="131">
        <f>'INFO Luz del Sur'!J1208</f>
        <v>13</v>
      </c>
      <c r="F1260" s="131" t="str">
        <f>'INFO Luz del Sur'!H1208</f>
        <v>22.9 KV</v>
      </c>
      <c r="G1260" s="148" t="str">
        <f t="shared" si="224"/>
        <v>MT/AT</v>
      </c>
      <c r="H1260" s="120" t="str">
        <f>'INFO Luz del Sur'!D1208</f>
        <v>Mala</v>
      </c>
      <c r="I1260" s="120" t="str">
        <f>'INFO Luz del Sur'!C1208</f>
        <v>Lima</v>
      </c>
      <c r="J1260" s="120" t="str">
        <f>'INFO Luz del Sur'!B1208</f>
        <v>Lima</v>
      </c>
      <c r="K1260" s="120">
        <f>'INFO Luz del Sur'!E1208</f>
        <v>0</v>
      </c>
      <c r="L1260" s="132" t="str">
        <f>'INFO Luz del Sur'!M1208</f>
        <v>PPC19</v>
      </c>
      <c r="M1260" s="120" t="str">
        <f>INDEX(RESUMEN!$D$17:$D$5475, MATCH(L1260,RESUMEN!$C$17:$C$5475,0))</f>
        <v>POSTE DE CONCRETO ARMADO DE 13/300/150/345</v>
      </c>
      <c r="N1260" s="95">
        <f>INDEX(RESUMEN!$G$17:$G$5475, MATCH(L1260,RESUMEN!$C$17:$C$5475,0))</f>
        <v>314.14999999999998</v>
      </c>
      <c r="O1260" s="133">
        <f t="shared" si="225"/>
        <v>0.84299999999999997</v>
      </c>
      <c r="P1260" s="134">
        <f t="shared" si="227"/>
        <v>578.97844999999995</v>
      </c>
      <c r="Q1260" s="87">
        <v>0</v>
      </c>
      <c r="R1260" s="133">
        <f t="shared" si="228"/>
        <v>0.13400000000000001</v>
      </c>
      <c r="S1260" s="88">
        <f t="shared" si="229"/>
        <v>6.4652593583333333</v>
      </c>
      <c r="T1260" s="132">
        <f t="shared" si="230"/>
        <v>0.183</v>
      </c>
      <c r="U1260" s="135">
        <f t="shared" si="231"/>
        <v>1.183142462575</v>
      </c>
      <c r="V1260" s="88">
        <f t="shared" si="232"/>
        <v>0.39812301880482892</v>
      </c>
      <c r="W1260" s="182">
        <f t="shared" si="233"/>
        <v>0.4</v>
      </c>
      <c r="X1260" s="133">
        <f>'INFO Luz del Sur'!N1208</f>
        <v>1</v>
      </c>
      <c r="Y1260" s="135">
        <f t="shared" si="226"/>
        <v>0.4</v>
      </c>
    </row>
    <row r="1261" spans="1:25" x14ac:dyDescent="0.25">
      <c r="A1261" s="97">
        <f>'INFO Luz del Sur'!A1209</f>
        <v>1203</v>
      </c>
      <c r="B1261" s="98" t="s">
        <v>8151</v>
      </c>
      <c r="C1261" s="131" t="str">
        <f>'INFO Luz del Sur'!K1209</f>
        <v>Poste</v>
      </c>
      <c r="D1261" s="120" t="str">
        <f>'INFO Luz del Sur'!L1209</f>
        <v>Concreto</v>
      </c>
      <c r="E1261" s="131">
        <f>'INFO Luz del Sur'!J1209</f>
        <v>13</v>
      </c>
      <c r="F1261" s="131" t="str">
        <f>'INFO Luz del Sur'!H1209</f>
        <v>22.9 KV</v>
      </c>
      <c r="G1261" s="148" t="str">
        <f t="shared" si="224"/>
        <v>MT/AT</v>
      </c>
      <c r="H1261" s="120" t="str">
        <f>'INFO Luz del Sur'!D1209</f>
        <v>Mala</v>
      </c>
      <c r="I1261" s="120" t="str">
        <f>'INFO Luz del Sur'!C1209</f>
        <v>Lima</v>
      </c>
      <c r="J1261" s="120" t="str">
        <f>'INFO Luz del Sur'!B1209</f>
        <v>Lima</v>
      </c>
      <c r="K1261" s="120">
        <f>'INFO Luz del Sur'!E1209</f>
        <v>0</v>
      </c>
      <c r="L1261" s="132" t="str">
        <f>'INFO Luz del Sur'!M1209</f>
        <v>PPC19</v>
      </c>
      <c r="M1261" s="120" t="str">
        <f>INDEX(RESUMEN!$D$17:$D$5475, MATCH(L1261,RESUMEN!$C$17:$C$5475,0))</f>
        <v>POSTE DE CONCRETO ARMADO DE 13/300/150/345</v>
      </c>
      <c r="N1261" s="95">
        <f>INDEX(RESUMEN!$G$17:$G$5475, MATCH(L1261,RESUMEN!$C$17:$C$5475,0))</f>
        <v>314.14999999999998</v>
      </c>
      <c r="O1261" s="133">
        <f t="shared" si="225"/>
        <v>0.84299999999999997</v>
      </c>
      <c r="P1261" s="134">
        <f t="shared" si="227"/>
        <v>578.97844999999995</v>
      </c>
      <c r="Q1261" s="87">
        <v>0</v>
      </c>
      <c r="R1261" s="133">
        <f t="shared" si="228"/>
        <v>0.13400000000000001</v>
      </c>
      <c r="S1261" s="88">
        <f t="shared" si="229"/>
        <v>6.4652593583333333</v>
      </c>
      <c r="T1261" s="132">
        <f t="shared" si="230"/>
        <v>0.183</v>
      </c>
      <c r="U1261" s="135">
        <f t="shared" si="231"/>
        <v>1.183142462575</v>
      </c>
      <c r="V1261" s="88">
        <f t="shared" si="232"/>
        <v>0.39812301880482892</v>
      </c>
      <c r="W1261" s="182">
        <f t="shared" si="233"/>
        <v>0.4</v>
      </c>
      <c r="X1261" s="133">
        <f>'INFO Luz del Sur'!N1209</f>
        <v>1</v>
      </c>
      <c r="Y1261" s="135">
        <f t="shared" si="226"/>
        <v>0.4</v>
      </c>
    </row>
    <row r="1262" spans="1:25" x14ac:dyDescent="0.25">
      <c r="A1262" s="97">
        <f>'INFO Luz del Sur'!A1210</f>
        <v>1204</v>
      </c>
      <c r="B1262" s="98" t="s">
        <v>8151</v>
      </c>
      <c r="C1262" s="131" t="str">
        <f>'INFO Luz del Sur'!K1210</f>
        <v>Poste</v>
      </c>
      <c r="D1262" s="120" t="str">
        <f>'INFO Luz del Sur'!L1210</f>
        <v>Concreto</v>
      </c>
      <c r="E1262" s="131">
        <f>'INFO Luz del Sur'!J1210</f>
        <v>13</v>
      </c>
      <c r="F1262" s="131" t="str">
        <f>'INFO Luz del Sur'!H1210</f>
        <v>22.9 KV</v>
      </c>
      <c r="G1262" s="148" t="str">
        <f t="shared" si="224"/>
        <v>MT/AT</v>
      </c>
      <c r="H1262" s="120" t="str">
        <f>'INFO Luz del Sur'!D1210</f>
        <v>Mala</v>
      </c>
      <c r="I1262" s="120" t="str">
        <f>'INFO Luz del Sur'!C1210</f>
        <v>Lima</v>
      </c>
      <c r="J1262" s="120" t="str">
        <f>'INFO Luz del Sur'!B1210</f>
        <v>Lima</v>
      </c>
      <c r="K1262" s="120">
        <f>'INFO Luz del Sur'!E1210</f>
        <v>0</v>
      </c>
      <c r="L1262" s="132" t="str">
        <f>'INFO Luz del Sur'!M1210</f>
        <v>PPC19</v>
      </c>
      <c r="M1262" s="120" t="str">
        <f>INDEX(RESUMEN!$D$17:$D$5475, MATCH(L1262,RESUMEN!$C$17:$C$5475,0))</f>
        <v>POSTE DE CONCRETO ARMADO DE 13/300/150/345</v>
      </c>
      <c r="N1262" s="95">
        <f>INDEX(RESUMEN!$G$17:$G$5475, MATCH(L1262,RESUMEN!$C$17:$C$5475,0))</f>
        <v>314.14999999999998</v>
      </c>
      <c r="O1262" s="133">
        <f t="shared" si="225"/>
        <v>0.84299999999999997</v>
      </c>
      <c r="P1262" s="134">
        <f t="shared" si="227"/>
        <v>578.97844999999995</v>
      </c>
      <c r="Q1262" s="87">
        <v>0</v>
      </c>
      <c r="R1262" s="133">
        <f t="shared" si="228"/>
        <v>0.13400000000000001</v>
      </c>
      <c r="S1262" s="88">
        <f t="shared" si="229"/>
        <v>6.4652593583333333</v>
      </c>
      <c r="T1262" s="132">
        <f t="shared" si="230"/>
        <v>0.183</v>
      </c>
      <c r="U1262" s="135">
        <f t="shared" si="231"/>
        <v>1.183142462575</v>
      </c>
      <c r="V1262" s="88">
        <f t="shared" si="232"/>
        <v>0.39812301880482892</v>
      </c>
      <c r="W1262" s="182">
        <f t="shared" si="233"/>
        <v>0.4</v>
      </c>
      <c r="X1262" s="133">
        <f>'INFO Luz del Sur'!N1210</f>
        <v>1</v>
      </c>
      <c r="Y1262" s="135">
        <f t="shared" si="226"/>
        <v>0.4</v>
      </c>
    </row>
    <row r="1263" spans="1:25" x14ac:dyDescent="0.25">
      <c r="A1263" s="97">
        <f>'INFO Luz del Sur'!A1211</f>
        <v>1205</v>
      </c>
      <c r="B1263" s="98" t="s">
        <v>8151</v>
      </c>
      <c r="C1263" s="131" t="str">
        <f>'INFO Luz del Sur'!K1211</f>
        <v>Poste</v>
      </c>
      <c r="D1263" s="120" t="str">
        <f>'INFO Luz del Sur'!L1211</f>
        <v>Concreto</v>
      </c>
      <c r="E1263" s="131">
        <f>'INFO Luz del Sur'!J1211</f>
        <v>13</v>
      </c>
      <c r="F1263" s="131" t="str">
        <f>'INFO Luz del Sur'!H1211</f>
        <v>22.9 KV</v>
      </c>
      <c r="G1263" s="148" t="str">
        <f t="shared" si="224"/>
        <v>MT/AT</v>
      </c>
      <c r="H1263" s="120" t="str">
        <f>'INFO Luz del Sur'!D1211</f>
        <v>Mala</v>
      </c>
      <c r="I1263" s="120" t="str">
        <f>'INFO Luz del Sur'!C1211</f>
        <v>Lima</v>
      </c>
      <c r="J1263" s="120" t="str">
        <f>'INFO Luz del Sur'!B1211</f>
        <v>Lima</v>
      </c>
      <c r="K1263" s="120">
        <f>'INFO Luz del Sur'!E1211</f>
        <v>0</v>
      </c>
      <c r="L1263" s="132" t="str">
        <f>'INFO Luz del Sur'!M1211</f>
        <v>PPC19</v>
      </c>
      <c r="M1263" s="120" t="str">
        <f>INDEX(RESUMEN!$D$17:$D$5475, MATCH(L1263,RESUMEN!$C$17:$C$5475,0))</f>
        <v>POSTE DE CONCRETO ARMADO DE 13/300/150/345</v>
      </c>
      <c r="N1263" s="95">
        <f>INDEX(RESUMEN!$G$17:$G$5475, MATCH(L1263,RESUMEN!$C$17:$C$5475,0))</f>
        <v>314.14999999999998</v>
      </c>
      <c r="O1263" s="133">
        <f t="shared" si="225"/>
        <v>0.84299999999999997</v>
      </c>
      <c r="P1263" s="134">
        <f t="shared" si="227"/>
        <v>578.97844999999995</v>
      </c>
      <c r="Q1263" s="87">
        <v>0</v>
      </c>
      <c r="R1263" s="133">
        <f t="shared" si="228"/>
        <v>0.13400000000000001</v>
      </c>
      <c r="S1263" s="88">
        <f t="shared" si="229"/>
        <v>6.4652593583333333</v>
      </c>
      <c r="T1263" s="132">
        <f t="shared" si="230"/>
        <v>0.183</v>
      </c>
      <c r="U1263" s="135">
        <f t="shared" si="231"/>
        <v>1.183142462575</v>
      </c>
      <c r="V1263" s="88">
        <f t="shared" si="232"/>
        <v>0.39812301880482892</v>
      </c>
      <c r="W1263" s="182">
        <f t="shared" si="233"/>
        <v>0.4</v>
      </c>
      <c r="X1263" s="133">
        <f>'INFO Luz del Sur'!N1211</f>
        <v>1</v>
      </c>
      <c r="Y1263" s="135">
        <f t="shared" si="226"/>
        <v>0.4</v>
      </c>
    </row>
    <row r="1264" spans="1:25" x14ac:dyDescent="0.25">
      <c r="A1264" s="97">
        <f>'INFO Luz del Sur'!A1212</f>
        <v>1206</v>
      </c>
      <c r="B1264" s="98" t="s">
        <v>8151</v>
      </c>
      <c r="C1264" s="131" t="str">
        <f>'INFO Luz del Sur'!K1212</f>
        <v>Poste</v>
      </c>
      <c r="D1264" s="120" t="str">
        <f>'INFO Luz del Sur'!L1212</f>
        <v>Concreto</v>
      </c>
      <c r="E1264" s="131">
        <f>'INFO Luz del Sur'!J1212</f>
        <v>13</v>
      </c>
      <c r="F1264" s="131" t="str">
        <f>'INFO Luz del Sur'!H1212</f>
        <v>22.9 KV</v>
      </c>
      <c r="G1264" s="148" t="str">
        <f t="shared" si="224"/>
        <v>MT/AT</v>
      </c>
      <c r="H1264" s="120" t="str">
        <f>'INFO Luz del Sur'!D1212</f>
        <v>Mala</v>
      </c>
      <c r="I1264" s="120" t="str">
        <f>'INFO Luz del Sur'!C1212</f>
        <v>Lima</v>
      </c>
      <c r="J1264" s="120" t="str">
        <f>'INFO Luz del Sur'!B1212</f>
        <v>Lima</v>
      </c>
      <c r="K1264" s="120">
        <f>'INFO Luz del Sur'!E1212</f>
        <v>0</v>
      </c>
      <c r="L1264" s="132" t="str">
        <f>'INFO Luz del Sur'!M1212</f>
        <v>PPC19</v>
      </c>
      <c r="M1264" s="120" t="str">
        <f>INDEX(RESUMEN!$D$17:$D$5475, MATCH(L1264,RESUMEN!$C$17:$C$5475,0))</f>
        <v>POSTE DE CONCRETO ARMADO DE 13/300/150/345</v>
      </c>
      <c r="N1264" s="95">
        <f>INDEX(RESUMEN!$G$17:$G$5475, MATCH(L1264,RESUMEN!$C$17:$C$5475,0))</f>
        <v>314.14999999999998</v>
      </c>
      <c r="O1264" s="133">
        <f t="shared" si="225"/>
        <v>0.84299999999999997</v>
      </c>
      <c r="P1264" s="134">
        <f t="shared" si="227"/>
        <v>578.97844999999995</v>
      </c>
      <c r="Q1264" s="87">
        <v>0</v>
      </c>
      <c r="R1264" s="133">
        <f t="shared" si="228"/>
        <v>0.13400000000000001</v>
      </c>
      <c r="S1264" s="88">
        <f t="shared" si="229"/>
        <v>6.4652593583333333</v>
      </c>
      <c r="T1264" s="132">
        <f t="shared" si="230"/>
        <v>0.183</v>
      </c>
      <c r="U1264" s="135">
        <f t="shared" si="231"/>
        <v>1.183142462575</v>
      </c>
      <c r="V1264" s="88">
        <f t="shared" si="232"/>
        <v>0.39812301880482892</v>
      </c>
      <c r="W1264" s="182">
        <f t="shared" si="233"/>
        <v>0.4</v>
      </c>
      <c r="X1264" s="133">
        <f>'INFO Luz del Sur'!N1212</f>
        <v>1</v>
      </c>
      <c r="Y1264" s="135">
        <f t="shared" si="226"/>
        <v>0.4</v>
      </c>
    </row>
    <row r="1265" spans="1:25" x14ac:dyDescent="0.25">
      <c r="A1265" s="97">
        <f>'INFO Luz del Sur'!A1213</f>
        <v>1207</v>
      </c>
      <c r="B1265" s="98" t="s">
        <v>8151</v>
      </c>
      <c r="C1265" s="131" t="str">
        <f>'INFO Luz del Sur'!K1213</f>
        <v>Poste</v>
      </c>
      <c r="D1265" s="120" t="str">
        <f>'INFO Luz del Sur'!L1213</f>
        <v>Concreto</v>
      </c>
      <c r="E1265" s="131">
        <f>'INFO Luz del Sur'!J1213</f>
        <v>13</v>
      </c>
      <c r="F1265" s="131" t="str">
        <f>'INFO Luz del Sur'!H1213</f>
        <v>22.9 KV</v>
      </c>
      <c r="G1265" s="148" t="str">
        <f t="shared" si="224"/>
        <v>MT/AT</v>
      </c>
      <c r="H1265" s="120" t="str">
        <f>'INFO Luz del Sur'!D1213</f>
        <v>Mala</v>
      </c>
      <c r="I1265" s="120" t="str">
        <f>'INFO Luz del Sur'!C1213</f>
        <v>Lima</v>
      </c>
      <c r="J1265" s="120" t="str">
        <f>'INFO Luz del Sur'!B1213</f>
        <v>Lima</v>
      </c>
      <c r="K1265" s="120">
        <f>'INFO Luz del Sur'!E1213</f>
        <v>0</v>
      </c>
      <c r="L1265" s="132" t="str">
        <f>'INFO Luz del Sur'!M1213</f>
        <v>PPC19</v>
      </c>
      <c r="M1265" s="120" t="str">
        <f>INDEX(RESUMEN!$D$17:$D$5475, MATCH(L1265,RESUMEN!$C$17:$C$5475,0))</f>
        <v>POSTE DE CONCRETO ARMADO DE 13/300/150/345</v>
      </c>
      <c r="N1265" s="95">
        <f>INDEX(RESUMEN!$G$17:$G$5475, MATCH(L1265,RESUMEN!$C$17:$C$5475,0))</f>
        <v>314.14999999999998</v>
      </c>
      <c r="O1265" s="133">
        <f t="shared" si="225"/>
        <v>0.84299999999999997</v>
      </c>
      <c r="P1265" s="134">
        <f t="shared" si="227"/>
        <v>578.97844999999995</v>
      </c>
      <c r="Q1265" s="87">
        <v>0</v>
      </c>
      <c r="R1265" s="133">
        <f t="shared" si="228"/>
        <v>0.13400000000000001</v>
      </c>
      <c r="S1265" s="88">
        <f t="shared" si="229"/>
        <v>6.4652593583333333</v>
      </c>
      <c r="T1265" s="132">
        <f t="shared" si="230"/>
        <v>0.183</v>
      </c>
      <c r="U1265" s="135">
        <f t="shared" si="231"/>
        <v>1.183142462575</v>
      </c>
      <c r="V1265" s="88">
        <f t="shared" si="232"/>
        <v>0.39812301880482892</v>
      </c>
      <c r="W1265" s="182">
        <f t="shared" si="233"/>
        <v>0.4</v>
      </c>
      <c r="X1265" s="133">
        <f>'INFO Luz del Sur'!N1213</f>
        <v>1</v>
      </c>
      <c r="Y1265" s="135">
        <f t="shared" si="226"/>
        <v>0.4</v>
      </c>
    </row>
    <row r="1266" spans="1:25" x14ac:dyDescent="0.25">
      <c r="A1266" s="97">
        <f>'INFO Luz del Sur'!A1214</f>
        <v>1208</v>
      </c>
      <c r="B1266" s="98" t="s">
        <v>8151</v>
      </c>
      <c r="C1266" s="131" t="str">
        <f>'INFO Luz del Sur'!K1214</f>
        <v>Poste</v>
      </c>
      <c r="D1266" s="120" t="str">
        <f>'INFO Luz del Sur'!L1214</f>
        <v>Concreto</v>
      </c>
      <c r="E1266" s="131">
        <f>'INFO Luz del Sur'!J1214</f>
        <v>13</v>
      </c>
      <c r="F1266" s="131" t="str">
        <f>'INFO Luz del Sur'!H1214</f>
        <v>22.9 KV</v>
      </c>
      <c r="G1266" s="148" t="str">
        <f t="shared" si="224"/>
        <v>MT/AT</v>
      </c>
      <c r="H1266" s="120" t="str">
        <f>'INFO Luz del Sur'!D1214</f>
        <v>Mala</v>
      </c>
      <c r="I1266" s="120" t="str">
        <f>'INFO Luz del Sur'!C1214</f>
        <v>Lima</v>
      </c>
      <c r="J1266" s="120" t="str">
        <f>'INFO Luz del Sur'!B1214</f>
        <v>Lima</v>
      </c>
      <c r="K1266" s="120">
        <f>'INFO Luz del Sur'!E1214</f>
        <v>0</v>
      </c>
      <c r="L1266" s="132" t="str">
        <f>'INFO Luz del Sur'!M1214</f>
        <v>PPC19</v>
      </c>
      <c r="M1266" s="120" t="str">
        <f>INDEX(RESUMEN!$D$17:$D$5475, MATCH(L1266,RESUMEN!$C$17:$C$5475,0))</f>
        <v>POSTE DE CONCRETO ARMADO DE 13/300/150/345</v>
      </c>
      <c r="N1266" s="95">
        <f>INDEX(RESUMEN!$G$17:$G$5475, MATCH(L1266,RESUMEN!$C$17:$C$5475,0))</f>
        <v>314.14999999999998</v>
      </c>
      <c r="O1266" s="133">
        <f t="shared" si="225"/>
        <v>0.84299999999999997</v>
      </c>
      <c r="P1266" s="134">
        <f t="shared" si="227"/>
        <v>578.97844999999995</v>
      </c>
      <c r="Q1266" s="87">
        <v>0</v>
      </c>
      <c r="R1266" s="133">
        <f t="shared" si="228"/>
        <v>0.13400000000000001</v>
      </c>
      <c r="S1266" s="88">
        <f t="shared" si="229"/>
        <v>6.4652593583333333</v>
      </c>
      <c r="T1266" s="132">
        <f t="shared" si="230"/>
        <v>0.183</v>
      </c>
      <c r="U1266" s="135">
        <f t="shared" si="231"/>
        <v>1.183142462575</v>
      </c>
      <c r="V1266" s="88">
        <f t="shared" si="232"/>
        <v>0.39812301880482892</v>
      </c>
      <c r="W1266" s="182">
        <f t="shared" si="233"/>
        <v>0.4</v>
      </c>
      <c r="X1266" s="133">
        <f>'INFO Luz del Sur'!N1214</f>
        <v>1</v>
      </c>
      <c r="Y1266" s="135">
        <f t="shared" si="226"/>
        <v>0.4</v>
      </c>
    </row>
    <row r="1267" spans="1:25" x14ac:dyDescent="0.25">
      <c r="A1267" s="97">
        <f>'INFO Luz del Sur'!A1215</f>
        <v>1209</v>
      </c>
      <c r="B1267" s="98" t="s">
        <v>8151</v>
      </c>
      <c r="C1267" s="131" t="str">
        <f>'INFO Luz del Sur'!K1215</f>
        <v>Poste</v>
      </c>
      <c r="D1267" s="120" t="str">
        <f>'INFO Luz del Sur'!L1215</f>
        <v>Concreto</v>
      </c>
      <c r="E1267" s="131">
        <f>'INFO Luz del Sur'!J1215</f>
        <v>13</v>
      </c>
      <c r="F1267" s="131" t="str">
        <f>'INFO Luz del Sur'!H1215</f>
        <v>22.9 KV</v>
      </c>
      <c r="G1267" s="148" t="str">
        <f t="shared" si="224"/>
        <v>MT/AT</v>
      </c>
      <c r="H1267" s="120" t="str">
        <f>'INFO Luz del Sur'!D1215</f>
        <v>Mala</v>
      </c>
      <c r="I1267" s="120" t="str">
        <f>'INFO Luz del Sur'!C1215</f>
        <v>Lima</v>
      </c>
      <c r="J1267" s="120" t="str">
        <f>'INFO Luz del Sur'!B1215</f>
        <v>Lima</v>
      </c>
      <c r="K1267" s="120">
        <f>'INFO Luz del Sur'!E1215</f>
        <v>0</v>
      </c>
      <c r="L1267" s="132" t="str">
        <f>'INFO Luz del Sur'!M1215</f>
        <v>PPC19</v>
      </c>
      <c r="M1267" s="120" t="str">
        <f>INDEX(RESUMEN!$D$17:$D$5475, MATCH(L1267,RESUMEN!$C$17:$C$5475,0))</f>
        <v>POSTE DE CONCRETO ARMADO DE 13/300/150/345</v>
      </c>
      <c r="N1267" s="95">
        <f>INDEX(RESUMEN!$G$17:$G$5475, MATCH(L1267,RESUMEN!$C$17:$C$5475,0))</f>
        <v>314.14999999999998</v>
      </c>
      <c r="O1267" s="133">
        <f t="shared" si="225"/>
        <v>0.84299999999999997</v>
      </c>
      <c r="P1267" s="134">
        <f t="shared" si="227"/>
        <v>578.97844999999995</v>
      </c>
      <c r="Q1267" s="87">
        <v>0</v>
      </c>
      <c r="R1267" s="133">
        <f t="shared" si="228"/>
        <v>0.13400000000000001</v>
      </c>
      <c r="S1267" s="88">
        <f t="shared" si="229"/>
        <v>6.4652593583333333</v>
      </c>
      <c r="T1267" s="132">
        <f t="shared" si="230"/>
        <v>0.183</v>
      </c>
      <c r="U1267" s="135">
        <f t="shared" si="231"/>
        <v>1.183142462575</v>
      </c>
      <c r="V1267" s="88">
        <f t="shared" si="232"/>
        <v>0.39812301880482892</v>
      </c>
      <c r="W1267" s="182">
        <f t="shared" si="233"/>
        <v>0.4</v>
      </c>
      <c r="X1267" s="133">
        <f>'INFO Luz del Sur'!N1215</f>
        <v>1</v>
      </c>
      <c r="Y1267" s="135">
        <f t="shared" si="226"/>
        <v>0.4</v>
      </c>
    </row>
    <row r="1268" spans="1:25" x14ac:dyDescent="0.25">
      <c r="A1268" s="97">
        <f>'INFO Luz del Sur'!A1216</f>
        <v>1210</v>
      </c>
      <c r="B1268" s="98" t="s">
        <v>8151</v>
      </c>
      <c r="C1268" s="131" t="str">
        <f>'INFO Luz del Sur'!K1216</f>
        <v>Poste</v>
      </c>
      <c r="D1268" s="120" t="str">
        <f>'INFO Luz del Sur'!L1216</f>
        <v>Concreto</v>
      </c>
      <c r="E1268" s="131">
        <f>'INFO Luz del Sur'!J1216</f>
        <v>13</v>
      </c>
      <c r="F1268" s="131" t="str">
        <f>'INFO Luz del Sur'!H1216</f>
        <v>22.9 KV</v>
      </c>
      <c r="G1268" s="148" t="str">
        <f t="shared" si="224"/>
        <v>MT/AT</v>
      </c>
      <c r="H1268" s="120" t="str">
        <f>'INFO Luz del Sur'!D1216</f>
        <v>Mala</v>
      </c>
      <c r="I1268" s="120" t="str">
        <f>'INFO Luz del Sur'!C1216</f>
        <v>Lima</v>
      </c>
      <c r="J1268" s="120" t="str">
        <f>'INFO Luz del Sur'!B1216</f>
        <v>Lima</v>
      </c>
      <c r="K1268" s="120">
        <f>'INFO Luz del Sur'!E1216</f>
        <v>0</v>
      </c>
      <c r="L1268" s="132" t="str">
        <f>'INFO Luz del Sur'!M1216</f>
        <v>PPC19</v>
      </c>
      <c r="M1268" s="120" t="str">
        <f>INDEX(RESUMEN!$D$17:$D$5475, MATCH(L1268,RESUMEN!$C$17:$C$5475,0))</f>
        <v>POSTE DE CONCRETO ARMADO DE 13/300/150/345</v>
      </c>
      <c r="N1268" s="95">
        <f>INDEX(RESUMEN!$G$17:$G$5475, MATCH(L1268,RESUMEN!$C$17:$C$5475,0))</f>
        <v>314.14999999999998</v>
      </c>
      <c r="O1268" s="133">
        <f t="shared" si="225"/>
        <v>0.84299999999999997</v>
      </c>
      <c r="P1268" s="134">
        <f t="shared" si="227"/>
        <v>578.97844999999995</v>
      </c>
      <c r="Q1268" s="87">
        <v>0</v>
      </c>
      <c r="R1268" s="133">
        <f t="shared" si="228"/>
        <v>0.13400000000000001</v>
      </c>
      <c r="S1268" s="88">
        <f t="shared" si="229"/>
        <v>6.4652593583333333</v>
      </c>
      <c r="T1268" s="132">
        <f t="shared" si="230"/>
        <v>0.183</v>
      </c>
      <c r="U1268" s="135">
        <f t="shared" si="231"/>
        <v>1.183142462575</v>
      </c>
      <c r="V1268" s="88">
        <f t="shared" si="232"/>
        <v>0.39812301880482892</v>
      </c>
      <c r="W1268" s="182">
        <f t="shared" si="233"/>
        <v>0.4</v>
      </c>
      <c r="X1268" s="133">
        <f>'INFO Luz del Sur'!N1216</f>
        <v>1</v>
      </c>
      <c r="Y1268" s="135">
        <f t="shared" si="226"/>
        <v>0.4</v>
      </c>
    </row>
    <row r="1269" spans="1:25" x14ac:dyDescent="0.25">
      <c r="A1269" s="97">
        <f>'INFO Luz del Sur'!A1217</f>
        <v>1211</v>
      </c>
      <c r="B1269" s="98" t="s">
        <v>8151</v>
      </c>
      <c r="C1269" s="131" t="str">
        <f>'INFO Luz del Sur'!K1217</f>
        <v>Poste</v>
      </c>
      <c r="D1269" s="120" t="str">
        <f>'INFO Luz del Sur'!L1217</f>
        <v>Concreto</v>
      </c>
      <c r="E1269" s="131">
        <f>'INFO Luz del Sur'!J1217</f>
        <v>13</v>
      </c>
      <c r="F1269" s="131" t="str">
        <f>'INFO Luz del Sur'!H1217</f>
        <v>22.9 KV</v>
      </c>
      <c r="G1269" s="148" t="str">
        <f t="shared" si="224"/>
        <v>MT/AT</v>
      </c>
      <c r="H1269" s="120" t="str">
        <f>'INFO Luz del Sur'!D1217</f>
        <v>Mala</v>
      </c>
      <c r="I1269" s="120" t="str">
        <f>'INFO Luz del Sur'!C1217</f>
        <v>Lima</v>
      </c>
      <c r="J1269" s="120" t="str">
        <f>'INFO Luz del Sur'!B1217</f>
        <v>Lima</v>
      </c>
      <c r="K1269" s="120">
        <f>'INFO Luz del Sur'!E1217</f>
        <v>0</v>
      </c>
      <c r="L1269" s="132" t="str">
        <f>'INFO Luz del Sur'!M1217</f>
        <v>PPC19</v>
      </c>
      <c r="M1269" s="120" t="str">
        <f>INDEX(RESUMEN!$D$17:$D$5475, MATCH(L1269,RESUMEN!$C$17:$C$5475,0))</f>
        <v>POSTE DE CONCRETO ARMADO DE 13/300/150/345</v>
      </c>
      <c r="N1269" s="95">
        <f>INDEX(RESUMEN!$G$17:$G$5475, MATCH(L1269,RESUMEN!$C$17:$C$5475,0))</f>
        <v>314.14999999999998</v>
      </c>
      <c r="O1269" s="133">
        <f t="shared" si="225"/>
        <v>0.84299999999999997</v>
      </c>
      <c r="P1269" s="134">
        <f t="shared" si="227"/>
        <v>578.97844999999995</v>
      </c>
      <c r="Q1269" s="87">
        <v>0</v>
      </c>
      <c r="R1269" s="133">
        <f t="shared" si="228"/>
        <v>0.13400000000000001</v>
      </c>
      <c r="S1269" s="88">
        <f t="shared" si="229"/>
        <v>6.4652593583333333</v>
      </c>
      <c r="T1269" s="132">
        <f t="shared" si="230"/>
        <v>0.183</v>
      </c>
      <c r="U1269" s="135">
        <f t="shared" si="231"/>
        <v>1.183142462575</v>
      </c>
      <c r="V1269" s="88">
        <f t="shared" si="232"/>
        <v>0.39812301880482892</v>
      </c>
      <c r="W1269" s="182">
        <f t="shared" si="233"/>
        <v>0.4</v>
      </c>
      <c r="X1269" s="133">
        <f>'INFO Luz del Sur'!N1217</f>
        <v>1</v>
      </c>
      <c r="Y1269" s="135">
        <f t="shared" si="226"/>
        <v>0.4</v>
      </c>
    </row>
    <row r="1270" spans="1:25" x14ac:dyDescent="0.25">
      <c r="A1270" s="97">
        <f>'INFO Luz del Sur'!A1218</f>
        <v>1212</v>
      </c>
      <c r="B1270" s="98" t="s">
        <v>8151</v>
      </c>
      <c r="C1270" s="131" t="str">
        <f>'INFO Luz del Sur'!K1218</f>
        <v>Poste</v>
      </c>
      <c r="D1270" s="120" t="str">
        <f>'INFO Luz del Sur'!L1218</f>
        <v>Concreto</v>
      </c>
      <c r="E1270" s="131">
        <f>'INFO Luz del Sur'!J1218</f>
        <v>13</v>
      </c>
      <c r="F1270" s="131" t="str">
        <f>'INFO Luz del Sur'!H1218</f>
        <v>22.9 KV</v>
      </c>
      <c r="G1270" s="148" t="str">
        <f t="shared" si="224"/>
        <v>MT/AT</v>
      </c>
      <c r="H1270" s="120" t="str">
        <f>'INFO Luz del Sur'!D1218</f>
        <v>Mala</v>
      </c>
      <c r="I1270" s="120" t="str">
        <f>'INFO Luz del Sur'!C1218</f>
        <v>Lima</v>
      </c>
      <c r="J1270" s="120" t="str">
        <f>'INFO Luz del Sur'!B1218</f>
        <v>Lima</v>
      </c>
      <c r="K1270" s="120">
        <f>'INFO Luz del Sur'!E1218</f>
        <v>0</v>
      </c>
      <c r="L1270" s="132" t="str">
        <f>'INFO Luz del Sur'!M1218</f>
        <v>PPC19</v>
      </c>
      <c r="M1270" s="120" t="str">
        <f>INDEX(RESUMEN!$D$17:$D$5475, MATCH(L1270,RESUMEN!$C$17:$C$5475,0))</f>
        <v>POSTE DE CONCRETO ARMADO DE 13/300/150/345</v>
      </c>
      <c r="N1270" s="95">
        <f>INDEX(RESUMEN!$G$17:$G$5475, MATCH(L1270,RESUMEN!$C$17:$C$5475,0))</f>
        <v>314.14999999999998</v>
      </c>
      <c r="O1270" s="133">
        <f t="shared" si="225"/>
        <v>0.84299999999999997</v>
      </c>
      <c r="P1270" s="134">
        <f t="shared" si="227"/>
        <v>578.97844999999995</v>
      </c>
      <c r="Q1270" s="87">
        <v>0</v>
      </c>
      <c r="R1270" s="133">
        <f t="shared" si="228"/>
        <v>0.13400000000000001</v>
      </c>
      <c r="S1270" s="88">
        <f t="shared" si="229"/>
        <v>6.4652593583333333</v>
      </c>
      <c r="T1270" s="132">
        <f t="shared" si="230"/>
        <v>0.183</v>
      </c>
      <c r="U1270" s="135">
        <f t="shared" si="231"/>
        <v>1.183142462575</v>
      </c>
      <c r="V1270" s="88">
        <f t="shared" si="232"/>
        <v>0.39812301880482892</v>
      </c>
      <c r="W1270" s="182">
        <f t="shared" si="233"/>
        <v>0.4</v>
      </c>
      <c r="X1270" s="133">
        <f>'INFO Luz del Sur'!N1218</f>
        <v>1</v>
      </c>
      <c r="Y1270" s="135">
        <f t="shared" si="226"/>
        <v>0.4</v>
      </c>
    </row>
    <row r="1271" spans="1:25" x14ac:dyDescent="0.25">
      <c r="A1271" s="97">
        <f>'INFO Luz del Sur'!A1219</f>
        <v>1213</v>
      </c>
      <c r="B1271" s="98" t="s">
        <v>8151</v>
      </c>
      <c r="C1271" s="131" t="str">
        <f>'INFO Luz del Sur'!K1219</f>
        <v>Poste</v>
      </c>
      <c r="D1271" s="120" t="str">
        <f>'INFO Luz del Sur'!L1219</f>
        <v>Concreto</v>
      </c>
      <c r="E1271" s="131">
        <f>'INFO Luz del Sur'!J1219</f>
        <v>13</v>
      </c>
      <c r="F1271" s="131" t="str">
        <f>'INFO Luz del Sur'!H1219</f>
        <v>22.9 KV</v>
      </c>
      <c r="G1271" s="148" t="str">
        <f t="shared" si="224"/>
        <v>MT/AT</v>
      </c>
      <c r="H1271" s="120" t="str">
        <f>'INFO Luz del Sur'!D1219</f>
        <v>Mala</v>
      </c>
      <c r="I1271" s="120" t="str">
        <f>'INFO Luz del Sur'!C1219</f>
        <v>Lima</v>
      </c>
      <c r="J1271" s="120" t="str">
        <f>'INFO Luz del Sur'!B1219</f>
        <v>Lima</v>
      </c>
      <c r="K1271" s="120">
        <f>'INFO Luz del Sur'!E1219</f>
        <v>0</v>
      </c>
      <c r="L1271" s="132" t="str">
        <f>'INFO Luz del Sur'!M1219</f>
        <v>PPC19</v>
      </c>
      <c r="M1271" s="120" t="str">
        <f>INDEX(RESUMEN!$D$17:$D$5475, MATCH(L1271,RESUMEN!$C$17:$C$5475,0))</f>
        <v>POSTE DE CONCRETO ARMADO DE 13/300/150/345</v>
      </c>
      <c r="N1271" s="95">
        <f>INDEX(RESUMEN!$G$17:$G$5475, MATCH(L1271,RESUMEN!$C$17:$C$5475,0))</f>
        <v>314.14999999999998</v>
      </c>
      <c r="O1271" s="133">
        <f t="shared" si="225"/>
        <v>0.84299999999999997</v>
      </c>
      <c r="P1271" s="134">
        <f t="shared" si="227"/>
        <v>578.97844999999995</v>
      </c>
      <c r="Q1271" s="87">
        <v>0</v>
      </c>
      <c r="R1271" s="133">
        <f t="shared" si="228"/>
        <v>0.13400000000000001</v>
      </c>
      <c r="S1271" s="88">
        <f t="shared" si="229"/>
        <v>6.4652593583333333</v>
      </c>
      <c r="T1271" s="132">
        <f t="shared" si="230"/>
        <v>0.183</v>
      </c>
      <c r="U1271" s="135">
        <f t="shared" si="231"/>
        <v>1.183142462575</v>
      </c>
      <c r="V1271" s="88">
        <f t="shared" si="232"/>
        <v>0.39812301880482892</v>
      </c>
      <c r="W1271" s="182">
        <f t="shared" si="233"/>
        <v>0.4</v>
      </c>
      <c r="X1271" s="133">
        <f>'INFO Luz del Sur'!N1219</f>
        <v>1</v>
      </c>
      <c r="Y1271" s="135">
        <f t="shared" si="226"/>
        <v>0.4</v>
      </c>
    </row>
    <row r="1272" spans="1:25" x14ac:dyDescent="0.25">
      <c r="A1272" s="97">
        <f>'INFO Luz del Sur'!A1220</f>
        <v>1214</v>
      </c>
      <c r="B1272" s="98" t="s">
        <v>8151</v>
      </c>
      <c r="C1272" s="131" t="str">
        <f>'INFO Luz del Sur'!K1220</f>
        <v>Poste</v>
      </c>
      <c r="D1272" s="120" t="str">
        <f>'INFO Luz del Sur'!L1220</f>
        <v>Concreto</v>
      </c>
      <c r="E1272" s="131">
        <f>'INFO Luz del Sur'!J1220</f>
        <v>13</v>
      </c>
      <c r="F1272" s="131" t="str">
        <f>'INFO Luz del Sur'!H1220</f>
        <v>22.9 KV</v>
      </c>
      <c r="G1272" s="148" t="str">
        <f t="shared" si="224"/>
        <v>MT/AT</v>
      </c>
      <c r="H1272" s="120" t="str">
        <f>'INFO Luz del Sur'!D1220</f>
        <v>Mala</v>
      </c>
      <c r="I1272" s="120" t="str">
        <f>'INFO Luz del Sur'!C1220</f>
        <v>Lima</v>
      </c>
      <c r="J1272" s="120" t="str">
        <f>'INFO Luz del Sur'!B1220</f>
        <v>Lima</v>
      </c>
      <c r="K1272" s="120">
        <f>'INFO Luz del Sur'!E1220</f>
        <v>0</v>
      </c>
      <c r="L1272" s="132" t="str">
        <f>'INFO Luz del Sur'!M1220</f>
        <v>PPC19</v>
      </c>
      <c r="M1272" s="120" t="str">
        <f>INDEX(RESUMEN!$D$17:$D$5475, MATCH(L1272,RESUMEN!$C$17:$C$5475,0))</f>
        <v>POSTE DE CONCRETO ARMADO DE 13/300/150/345</v>
      </c>
      <c r="N1272" s="95">
        <f>INDEX(RESUMEN!$G$17:$G$5475, MATCH(L1272,RESUMEN!$C$17:$C$5475,0))</f>
        <v>314.14999999999998</v>
      </c>
      <c r="O1272" s="133">
        <f t="shared" si="225"/>
        <v>0.84299999999999997</v>
      </c>
      <c r="P1272" s="134">
        <f t="shared" si="227"/>
        <v>578.97844999999995</v>
      </c>
      <c r="Q1272" s="87">
        <v>0</v>
      </c>
      <c r="R1272" s="133">
        <f t="shared" si="228"/>
        <v>0.13400000000000001</v>
      </c>
      <c r="S1272" s="88">
        <f t="shared" si="229"/>
        <v>6.4652593583333333</v>
      </c>
      <c r="T1272" s="132">
        <f t="shared" si="230"/>
        <v>0.183</v>
      </c>
      <c r="U1272" s="135">
        <f t="shared" si="231"/>
        <v>1.183142462575</v>
      </c>
      <c r="V1272" s="88">
        <f t="shared" si="232"/>
        <v>0.39812301880482892</v>
      </c>
      <c r="W1272" s="182">
        <f t="shared" si="233"/>
        <v>0.4</v>
      </c>
      <c r="X1272" s="133">
        <f>'INFO Luz del Sur'!N1220</f>
        <v>1</v>
      </c>
      <c r="Y1272" s="135">
        <f t="shared" si="226"/>
        <v>0.4</v>
      </c>
    </row>
    <row r="1273" spans="1:25" x14ac:dyDescent="0.25">
      <c r="A1273" s="97">
        <f>'INFO Luz del Sur'!A1221</f>
        <v>1215</v>
      </c>
      <c r="B1273" s="98" t="s">
        <v>8151</v>
      </c>
      <c r="C1273" s="131" t="str">
        <f>'INFO Luz del Sur'!K1221</f>
        <v>Poste</v>
      </c>
      <c r="D1273" s="120" t="str">
        <f>'INFO Luz del Sur'!L1221</f>
        <v>Concreto</v>
      </c>
      <c r="E1273" s="131">
        <f>'INFO Luz del Sur'!J1221</f>
        <v>13</v>
      </c>
      <c r="F1273" s="131" t="str">
        <f>'INFO Luz del Sur'!H1221</f>
        <v>22.9 KV</v>
      </c>
      <c r="G1273" s="148" t="str">
        <f t="shared" si="224"/>
        <v>MT/AT</v>
      </c>
      <c r="H1273" s="120" t="str">
        <f>'INFO Luz del Sur'!D1221</f>
        <v>Mala</v>
      </c>
      <c r="I1273" s="120" t="str">
        <f>'INFO Luz del Sur'!C1221</f>
        <v>Lima</v>
      </c>
      <c r="J1273" s="120" t="str">
        <f>'INFO Luz del Sur'!B1221</f>
        <v>Lima</v>
      </c>
      <c r="K1273" s="120">
        <f>'INFO Luz del Sur'!E1221</f>
        <v>0</v>
      </c>
      <c r="L1273" s="132" t="str">
        <f>'INFO Luz del Sur'!M1221</f>
        <v>PPC19</v>
      </c>
      <c r="M1273" s="120" t="str">
        <f>INDEX(RESUMEN!$D$17:$D$5475, MATCH(L1273,RESUMEN!$C$17:$C$5475,0))</f>
        <v>POSTE DE CONCRETO ARMADO DE 13/300/150/345</v>
      </c>
      <c r="N1273" s="95">
        <f>INDEX(RESUMEN!$G$17:$G$5475, MATCH(L1273,RESUMEN!$C$17:$C$5475,0))</f>
        <v>314.14999999999998</v>
      </c>
      <c r="O1273" s="133">
        <f t="shared" si="225"/>
        <v>0.84299999999999997</v>
      </c>
      <c r="P1273" s="134">
        <f t="shared" si="227"/>
        <v>578.97844999999995</v>
      </c>
      <c r="Q1273" s="87">
        <v>0</v>
      </c>
      <c r="R1273" s="133">
        <f t="shared" si="228"/>
        <v>0.13400000000000001</v>
      </c>
      <c r="S1273" s="88">
        <f t="shared" si="229"/>
        <v>6.4652593583333333</v>
      </c>
      <c r="T1273" s="132">
        <f t="shared" si="230"/>
        <v>0.183</v>
      </c>
      <c r="U1273" s="135">
        <f t="shared" si="231"/>
        <v>1.183142462575</v>
      </c>
      <c r="V1273" s="88">
        <f t="shared" si="232"/>
        <v>0.39812301880482892</v>
      </c>
      <c r="W1273" s="182">
        <f t="shared" si="233"/>
        <v>0.4</v>
      </c>
      <c r="X1273" s="133">
        <f>'INFO Luz del Sur'!N1221</f>
        <v>1</v>
      </c>
      <c r="Y1273" s="135">
        <f t="shared" si="226"/>
        <v>0.4</v>
      </c>
    </row>
    <row r="1274" spans="1:25" x14ac:dyDescent="0.25">
      <c r="A1274" s="97">
        <f>'INFO Luz del Sur'!A1222</f>
        <v>1216</v>
      </c>
      <c r="B1274" s="98" t="s">
        <v>8151</v>
      </c>
      <c r="C1274" s="131" t="str">
        <f>'INFO Luz del Sur'!K1222</f>
        <v>Poste</v>
      </c>
      <c r="D1274" s="120" t="str">
        <f>'INFO Luz del Sur'!L1222</f>
        <v>Concreto</v>
      </c>
      <c r="E1274" s="131">
        <f>'INFO Luz del Sur'!J1222</f>
        <v>13</v>
      </c>
      <c r="F1274" s="131" t="str">
        <f>'INFO Luz del Sur'!H1222</f>
        <v>22.9 KV</v>
      </c>
      <c r="G1274" s="148" t="str">
        <f t="shared" si="224"/>
        <v>MT/AT</v>
      </c>
      <c r="H1274" s="120" t="str">
        <f>'INFO Luz del Sur'!D1222</f>
        <v>Mala</v>
      </c>
      <c r="I1274" s="120" t="str">
        <f>'INFO Luz del Sur'!C1222</f>
        <v>Lima</v>
      </c>
      <c r="J1274" s="120" t="str">
        <f>'INFO Luz del Sur'!B1222</f>
        <v>Lima</v>
      </c>
      <c r="K1274" s="120">
        <f>'INFO Luz del Sur'!E1222</f>
        <v>0</v>
      </c>
      <c r="L1274" s="132" t="str">
        <f>'INFO Luz del Sur'!M1222</f>
        <v>PPC19</v>
      </c>
      <c r="M1274" s="120" t="str">
        <f>INDEX(RESUMEN!$D$17:$D$5475, MATCH(L1274,RESUMEN!$C$17:$C$5475,0))</f>
        <v>POSTE DE CONCRETO ARMADO DE 13/300/150/345</v>
      </c>
      <c r="N1274" s="95">
        <f>INDEX(RESUMEN!$G$17:$G$5475, MATCH(L1274,RESUMEN!$C$17:$C$5475,0))</f>
        <v>314.14999999999998</v>
      </c>
      <c r="O1274" s="133">
        <f t="shared" si="225"/>
        <v>0.84299999999999997</v>
      </c>
      <c r="P1274" s="134">
        <f t="shared" si="227"/>
        <v>578.97844999999995</v>
      </c>
      <c r="Q1274" s="87">
        <v>0</v>
      </c>
      <c r="R1274" s="133">
        <f t="shared" si="228"/>
        <v>0.13400000000000001</v>
      </c>
      <c r="S1274" s="88">
        <f t="shared" si="229"/>
        <v>6.4652593583333333</v>
      </c>
      <c r="T1274" s="132">
        <f t="shared" si="230"/>
        <v>0.183</v>
      </c>
      <c r="U1274" s="135">
        <f t="shared" si="231"/>
        <v>1.183142462575</v>
      </c>
      <c r="V1274" s="88">
        <f t="shared" si="232"/>
        <v>0.39812301880482892</v>
      </c>
      <c r="W1274" s="182">
        <f t="shared" si="233"/>
        <v>0.4</v>
      </c>
      <c r="X1274" s="133">
        <f>'INFO Luz del Sur'!N1222</f>
        <v>1</v>
      </c>
      <c r="Y1274" s="135">
        <f t="shared" si="226"/>
        <v>0.4</v>
      </c>
    </row>
    <row r="1275" spans="1:25" x14ac:dyDescent="0.25">
      <c r="A1275" s="97">
        <f>'INFO Luz del Sur'!A1223</f>
        <v>1217</v>
      </c>
      <c r="B1275" s="98" t="s">
        <v>8151</v>
      </c>
      <c r="C1275" s="131" t="str">
        <f>'INFO Luz del Sur'!K1223</f>
        <v>Poste</v>
      </c>
      <c r="D1275" s="120" t="str">
        <f>'INFO Luz del Sur'!L1223</f>
        <v>Concreto</v>
      </c>
      <c r="E1275" s="131">
        <f>'INFO Luz del Sur'!J1223</f>
        <v>15</v>
      </c>
      <c r="F1275" s="131" t="str">
        <f>'INFO Luz del Sur'!H1223</f>
        <v>22.9 KV</v>
      </c>
      <c r="G1275" s="148" t="str">
        <f t="shared" si="224"/>
        <v>MT/AT</v>
      </c>
      <c r="H1275" s="120" t="str">
        <f>'INFO Luz del Sur'!D1223</f>
        <v>Mala</v>
      </c>
      <c r="I1275" s="120" t="str">
        <f>'INFO Luz del Sur'!C1223</f>
        <v>Lima</v>
      </c>
      <c r="J1275" s="120" t="str">
        <f>'INFO Luz del Sur'!B1223</f>
        <v>Lima</v>
      </c>
      <c r="K1275" s="120">
        <f>'INFO Luz del Sur'!E1223</f>
        <v>0</v>
      </c>
      <c r="L1275" s="132" t="str">
        <f>'INFO Luz del Sur'!M1223</f>
        <v>PPC24</v>
      </c>
      <c r="M1275" s="120" t="str">
        <f>INDEX(RESUMEN!$D$17:$D$5475, MATCH(L1275,RESUMEN!$C$17:$C$5475,0))</f>
        <v>POSTE DE CONCRETO ARMADO DE 15/400/150/375</v>
      </c>
      <c r="N1275" s="95">
        <f>INDEX(RESUMEN!$G$17:$G$5475, MATCH(L1275,RESUMEN!$C$17:$C$5475,0))</f>
        <v>476.76</v>
      </c>
      <c r="O1275" s="133">
        <f t="shared" si="225"/>
        <v>0.84299999999999997</v>
      </c>
      <c r="P1275" s="134">
        <f t="shared" si="227"/>
        <v>878.66867999999999</v>
      </c>
      <c r="Q1275" s="87">
        <v>0</v>
      </c>
      <c r="R1275" s="133">
        <f t="shared" si="228"/>
        <v>0.13400000000000001</v>
      </c>
      <c r="S1275" s="88">
        <f t="shared" si="229"/>
        <v>9.8118002600000001</v>
      </c>
      <c r="T1275" s="132">
        <f t="shared" si="230"/>
        <v>0.183</v>
      </c>
      <c r="U1275" s="135">
        <f t="shared" si="231"/>
        <v>1.7955594475800001</v>
      </c>
      <c r="V1275" s="88">
        <f t="shared" si="232"/>
        <v>0.60419904645994038</v>
      </c>
      <c r="W1275" s="182">
        <f t="shared" si="233"/>
        <v>0.6</v>
      </c>
      <c r="X1275" s="133">
        <f>'INFO Luz del Sur'!N1223</f>
        <v>1</v>
      </c>
      <c r="Y1275" s="135">
        <f t="shared" si="226"/>
        <v>0.6</v>
      </c>
    </row>
    <row r="1276" spans="1:25" x14ac:dyDescent="0.25">
      <c r="A1276" s="97">
        <f>'INFO Luz del Sur'!A1224</f>
        <v>1218</v>
      </c>
      <c r="B1276" s="98" t="s">
        <v>8151</v>
      </c>
      <c r="C1276" s="131" t="str">
        <f>'INFO Luz del Sur'!K1224</f>
        <v>Poste</v>
      </c>
      <c r="D1276" s="120" t="str">
        <f>'INFO Luz del Sur'!L1224</f>
        <v>Concreto</v>
      </c>
      <c r="E1276" s="131">
        <f>'INFO Luz del Sur'!J1224</f>
        <v>13</v>
      </c>
      <c r="F1276" s="131" t="str">
        <f>'INFO Luz del Sur'!H1224</f>
        <v>22.9 KV</v>
      </c>
      <c r="G1276" s="148" t="str">
        <f t="shared" ref="G1276:G1339" si="234">IF(F1276="0.22 KV", "BT", "MT/AT")</f>
        <v>MT/AT</v>
      </c>
      <c r="H1276" s="120" t="str">
        <f>'INFO Luz del Sur'!D1224</f>
        <v>Mala</v>
      </c>
      <c r="I1276" s="120" t="str">
        <f>'INFO Luz del Sur'!C1224</f>
        <v>Lima</v>
      </c>
      <c r="J1276" s="120" t="str">
        <f>'INFO Luz del Sur'!B1224</f>
        <v>Lima</v>
      </c>
      <c r="K1276" s="120">
        <f>'INFO Luz del Sur'!E1224</f>
        <v>0</v>
      </c>
      <c r="L1276" s="132" t="str">
        <f>'INFO Luz del Sur'!M1224</f>
        <v>PPC19</v>
      </c>
      <c r="M1276" s="120" t="str">
        <f>INDEX(RESUMEN!$D$17:$D$5475, MATCH(L1276,RESUMEN!$C$17:$C$5475,0))</f>
        <v>POSTE DE CONCRETO ARMADO DE 13/300/150/345</v>
      </c>
      <c r="N1276" s="95">
        <f>INDEX(RESUMEN!$G$17:$G$5475, MATCH(L1276,RESUMEN!$C$17:$C$5475,0))</f>
        <v>314.14999999999998</v>
      </c>
      <c r="O1276" s="133">
        <f t="shared" ref="O1276:O1339" si="235">IF(G1276="BT", $O$2, $O$3)</f>
        <v>0.84299999999999997</v>
      </c>
      <c r="P1276" s="134">
        <f t="shared" si="227"/>
        <v>578.97844999999995</v>
      </c>
      <c r="Q1276" s="87">
        <v>0</v>
      </c>
      <c r="R1276" s="133">
        <f t="shared" si="228"/>
        <v>0.13400000000000001</v>
      </c>
      <c r="S1276" s="88">
        <f t="shared" si="229"/>
        <v>6.4652593583333333</v>
      </c>
      <c r="T1276" s="132">
        <f t="shared" si="230"/>
        <v>0.183</v>
      </c>
      <c r="U1276" s="135">
        <f t="shared" si="231"/>
        <v>1.183142462575</v>
      </c>
      <c r="V1276" s="88">
        <f t="shared" si="232"/>
        <v>0.39812301880482892</v>
      </c>
      <c r="W1276" s="182">
        <f t="shared" si="233"/>
        <v>0.4</v>
      </c>
      <c r="X1276" s="133">
        <f>'INFO Luz del Sur'!N1224</f>
        <v>1</v>
      </c>
      <c r="Y1276" s="135">
        <f t="shared" ref="Y1276:Y1339" si="236">W1276*X1276</f>
        <v>0.4</v>
      </c>
    </row>
    <row r="1277" spans="1:25" x14ac:dyDescent="0.25">
      <c r="A1277" s="97">
        <f>'INFO Luz del Sur'!A1225</f>
        <v>1219</v>
      </c>
      <c r="B1277" s="98" t="s">
        <v>8151</v>
      </c>
      <c r="C1277" s="131" t="str">
        <f>'INFO Luz del Sur'!K1225</f>
        <v>Poste</v>
      </c>
      <c r="D1277" s="120" t="str">
        <f>'INFO Luz del Sur'!L1225</f>
        <v>Concreto</v>
      </c>
      <c r="E1277" s="131">
        <f>'INFO Luz del Sur'!J1225</f>
        <v>12</v>
      </c>
      <c r="F1277" s="131" t="str">
        <f>'INFO Luz del Sur'!H1225</f>
        <v>22.9 KV</v>
      </c>
      <c r="G1277" s="148" t="str">
        <f t="shared" si="234"/>
        <v>MT/AT</v>
      </c>
      <c r="H1277" s="120" t="str">
        <f>'INFO Luz del Sur'!D1225</f>
        <v>Mala</v>
      </c>
      <c r="I1277" s="120" t="str">
        <f>'INFO Luz del Sur'!C1225</f>
        <v>Lima</v>
      </c>
      <c r="J1277" s="120" t="str">
        <f>'INFO Luz del Sur'!B1225</f>
        <v>Lima</v>
      </c>
      <c r="K1277" s="120">
        <f>'INFO Luz del Sur'!E1225</f>
        <v>0</v>
      </c>
      <c r="L1277" s="132" t="str">
        <f>'INFO Luz del Sur'!M1225</f>
        <v>PPC17</v>
      </c>
      <c r="M1277" s="120" t="str">
        <f>INDEX(RESUMEN!$D$17:$D$5475, MATCH(L1277,RESUMEN!$C$17:$C$5475,0))</f>
        <v>POSTE DE CONCRETO ARMADO DE 12/400/150/330</v>
      </c>
      <c r="N1277" s="95">
        <f>INDEX(RESUMEN!$G$17:$G$5475, MATCH(L1277,RESUMEN!$C$17:$C$5475,0))</f>
        <v>305.79000000000002</v>
      </c>
      <c r="O1277" s="133">
        <f t="shared" si="235"/>
        <v>0.84299999999999997</v>
      </c>
      <c r="P1277" s="134">
        <f t="shared" si="227"/>
        <v>563.57096999999999</v>
      </c>
      <c r="Q1277" s="87">
        <v>0</v>
      </c>
      <c r="R1277" s="133">
        <f t="shared" si="228"/>
        <v>0.13400000000000001</v>
      </c>
      <c r="S1277" s="88">
        <f t="shared" si="229"/>
        <v>6.2932091650000004</v>
      </c>
      <c r="T1277" s="132">
        <f t="shared" si="230"/>
        <v>0.183</v>
      </c>
      <c r="U1277" s="135">
        <f t="shared" si="231"/>
        <v>1.151657277195</v>
      </c>
      <c r="V1277" s="88">
        <f t="shared" si="232"/>
        <v>0.387528371543303</v>
      </c>
      <c r="W1277" s="182">
        <f t="shared" si="233"/>
        <v>0.4</v>
      </c>
      <c r="X1277" s="133">
        <f>'INFO Luz del Sur'!N1225</f>
        <v>1</v>
      </c>
      <c r="Y1277" s="135">
        <f t="shared" si="236"/>
        <v>0.4</v>
      </c>
    </row>
    <row r="1278" spans="1:25" x14ac:dyDescent="0.25">
      <c r="A1278" s="97">
        <f>'INFO Luz del Sur'!A1226</f>
        <v>1220</v>
      </c>
      <c r="B1278" s="98" t="s">
        <v>8151</v>
      </c>
      <c r="C1278" s="131" t="str">
        <f>'INFO Luz del Sur'!K1226</f>
        <v>Poste</v>
      </c>
      <c r="D1278" s="120" t="str">
        <f>'INFO Luz del Sur'!L1226</f>
        <v>Concreto</v>
      </c>
      <c r="E1278" s="131">
        <f>'INFO Luz del Sur'!J1226</f>
        <v>12</v>
      </c>
      <c r="F1278" s="131" t="str">
        <f>'INFO Luz del Sur'!H1226</f>
        <v>22.9 KV</v>
      </c>
      <c r="G1278" s="148" t="str">
        <f t="shared" si="234"/>
        <v>MT/AT</v>
      </c>
      <c r="H1278" s="120" t="str">
        <f>'INFO Luz del Sur'!D1226</f>
        <v>Mala</v>
      </c>
      <c r="I1278" s="120" t="str">
        <f>'INFO Luz del Sur'!C1226</f>
        <v>Lima</v>
      </c>
      <c r="J1278" s="120" t="str">
        <f>'INFO Luz del Sur'!B1226</f>
        <v>Lima</v>
      </c>
      <c r="K1278" s="120">
        <f>'INFO Luz del Sur'!E1226</f>
        <v>0</v>
      </c>
      <c r="L1278" s="132" t="str">
        <f>'INFO Luz del Sur'!M1226</f>
        <v>PPC17</v>
      </c>
      <c r="M1278" s="120" t="str">
        <f>INDEX(RESUMEN!$D$17:$D$5475, MATCH(L1278,RESUMEN!$C$17:$C$5475,0))</f>
        <v>POSTE DE CONCRETO ARMADO DE 12/400/150/330</v>
      </c>
      <c r="N1278" s="95">
        <f>INDEX(RESUMEN!$G$17:$G$5475, MATCH(L1278,RESUMEN!$C$17:$C$5475,0))</f>
        <v>305.79000000000002</v>
      </c>
      <c r="O1278" s="133">
        <f t="shared" si="235"/>
        <v>0.84299999999999997</v>
      </c>
      <c r="P1278" s="134">
        <f t="shared" si="227"/>
        <v>563.57096999999999</v>
      </c>
      <c r="Q1278" s="87">
        <v>0</v>
      </c>
      <c r="R1278" s="133">
        <f t="shared" si="228"/>
        <v>0.13400000000000001</v>
      </c>
      <c r="S1278" s="88">
        <f t="shared" si="229"/>
        <v>6.2932091650000004</v>
      </c>
      <c r="T1278" s="132">
        <f t="shared" si="230"/>
        <v>0.183</v>
      </c>
      <c r="U1278" s="135">
        <f t="shared" si="231"/>
        <v>1.151657277195</v>
      </c>
      <c r="V1278" s="88">
        <f t="shared" si="232"/>
        <v>0.387528371543303</v>
      </c>
      <c r="W1278" s="182">
        <f t="shared" si="233"/>
        <v>0.4</v>
      </c>
      <c r="X1278" s="133">
        <f>'INFO Luz del Sur'!N1226</f>
        <v>1</v>
      </c>
      <c r="Y1278" s="135">
        <f t="shared" si="236"/>
        <v>0.4</v>
      </c>
    </row>
    <row r="1279" spans="1:25" x14ac:dyDescent="0.25">
      <c r="A1279" s="97">
        <f>'INFO Luz del Sur'!A1227</f>
        <v>1221</v>
      </c>
      <c r="B1279" s="98" t="s">
        <v>8151</v>
      </c>
      <c r="C1279" s="131" t="str">
        <f>'INFO Luz del Sur'!K1227</f>
        <v>Poste</v>
      </c>
      <c r="D1279" s="120" t="str">
        <f>'INFO Luz del Sur'!L1227</f>
        <v>Concreto</v>
      </c>
      <c r="E1279" s="131">
        <f>'INFO Luz del Sur'!J1227</f>
        <v>12</v>
      </c>
      <c r="F1279" s="131" t="str">
        <f>'INFO Luz del Sur'!H1227</f>
        <v>22.9 KV</v>
      </c>
      <c r="G1279" s="148" t="str">
        <f t="shared" si="234"/>
        <v>MT/AT</v>
      </c>
      <c r="H1279" s="120" t="str">
        <f>'INFO Luz del Sur'!D1227</f>
        <v>Mala</v>
      </c>
      <c r="I1279" s="120" t="str">
        <f>'INFO Luz del Sur'!C1227</f>
        <v>Lima</v>
      </c>
      <c r="J1279" s="120" t="str">
        <f>'INFO Luz del Sur'!B1227</f>
        <v>Lima</v>
      </c>
      <c r="K1279" s="120">
        <f>'INFO Luz del Sur'!E1227</f>
        <v>0</v>
      </c>
      <c r="L1279" s="132" t="str">
        <f>'INFO Luz del Sur'!M1227</f>
        <v>PPC17</v>
      </c>
      <c r="M1279" s="120" t="str">
        <f>INDEX(RESUMEN!$D$17:$D$5475, MATCH(L1279,RESUMEN!$C$17:$C$5475,0))</f>
        <v>POSTE DE CONCRETO ARMADO DE 12/400/150/330</v>
      </c>
      <c r="N1279" s="95">
        <f>INDEX(RESUMEN!$G$17:$G$5475, MATCH(L1279,RESUMEN!$C$17:$C$5475,0))</f>
        <v>305.79000000000002</v>
      </c>
      <c r="O1279" s="133">
        <f t="shared" si="235"/>
        <v>0.84299999999999997</v>
      </c>
      <c r="P1279" s="134">
        <f t="shared" si="227"/>
        <v>563.57096999999999</v>
      </c>
      <c r="Q1279" s="87">
        <v>0</v>
      </c>
      <c r="R1279" s="133">
        <f t="shared" si="228"/>
        <v>0.13400000000000001</v>
      </c>
      <c r="S1279" s="88">
        <f t="shared" si="229"/>
        <v>6.2932091650000004</v>
      </c>
      <c r="T1279" s="132">
        <f t="shared" si="230"/>
        <v>0.183</v>
      </c>
      <c r="U1279" s="135">
        <f t="shared" si="231"/>
        <v>1.151657277195</v>
      </c>
      <c r="V1279" s="88">
        <f t="shared" si="232"/>
        <v>0.387528371543303</v>
      </c>
      <c r="W1279" s="182">
        <f t="shared" si="233"/>
        <v>0.4</v>
      </c>
      <c r="X1279" s="133">
        <f>'INFO Luz del Sur'!N1227</f>
        <v>1</v>
      </c>
      <c r="Y1279" s="135">
        <f t="shared" si="236"/>
        <v>0.4</v>
      </c>
    </row>
    <row r="1280" spans="1:25" x14ac:dyDescent="0.25">
      <c r="A1280" s="97">
        <f>'INFO Luz del Sur'!A1228</f>
        <v>1222</v>
      </c>
      <c r="B1280" s="98" t="s">
        <v>8151</v>
      </c>
      <c r="C1280" s="131" t="str">
        <f>'INFO Luz del Sur'!K1228</f>
        <v>Poste</v>
      </c>
      <c r="D1280" s="120" t="str">
        <f>'INFO Luz del Sur'!L1228</f>
        <v>Concreto</v>
      </c>
      <c r="E1280" s="131">
        <f>'INFO Luz del Sur'!J1228</f>
        <v>12</v>
      </c>
      <c r="F1280" s="131" t="str">
        <f>'INFO Luz del Sur'!H1228</f>
        <v>22.9 KV</v>
      </c>
      <c r="G1280" s="148" t="str">
        <f t="shared" si="234"/>
        <v>MT/AT</v>
      </c>
      <c r="H1280" s="120" t="str">
        <f>'INFO Luz del Sur'!D1228</f>
        <v>Asia</v>
      </c>
      <c r="I1280" s="120" t="str">
        <f>'INFO Luz del Sur'!C1228</f>
        <v>Lima</v>
      </c>
      <c r="J1280" s="120" t="str">
        <f>'INFO Luz del Sur'!B1228</f>
        <v>Lima</v>
      </c>
      <c r="K1280" s="120">
        <f>'INFO Luz del Sur'!E1228</f>
        <v>0</v>
      </c>
      <c r="L1280" s="132" t="str">
        <f>'INFO Luz del Sur'!M1228</f>
        <v>PPC17</v>
      </c>
      <c r="M1280" s="120" t="str">
        <f>INDEX(RESUMEN!$D$17:$D$5475, MATCH(L1280,RESUMEN!$C$17:$C$5475,0))</f>
        <v>POSTE DE CONCRETO ARMADO DE 12/400/150/330</v>
      </c>
      <c r="N1280" s="95">
        <f>INDEX(RESUMEN!$G$17:$G$5475, MATCH(L1280,RESUMEN!$C$17:$C$5475,0))</f>
        <v>305.79000000000002</v>
      </c>
      <c r="O1280" s="133">
        <f t="shared" si="235"/>
        <v>0.84299999999999997</v>
      </c>
      <c r="P1280" s="134">
        <f t="shared" si="227"/>
        <v>563.57096999999999</v>
      </c>
      <c r="Q1280" s="87">
        <v>0</v>
      </c>
      <c r="R1280" s="133">
        <f t="shared" si="228"/>
        <v>0.13400000000000001</v>
      </c>
      <c r="S1280" s="88">
        <f t="shared" si="229"/>
        <v>6.2932091650000004</v>
      </c>
      <c r="T1280" s="132">
        <f t="shared" si="230"/>
        <v>0.183</v>
      </c>
      <c r="U1280" s="135">
        <f t="shared" si="231"/>
        <v>1.151657277195</v>
      </c>
      <c r="V1280" s="88">
        <f t="shared" si="232"/>
        <v>0.387528371543303</v>
      </c>
      <c r="W1280" s="182">
        <f t="shared" si="233"/>
        <v>0.4</v>
      </c>
      <c r="X1280" s="133">
        <f>'INFO Luz del Sur'!N1228</f>
        <v>1</v>
      </c>
      <c r="Y1280" s="135">
        <f t="shared" si="236"/>
        <v>0.4</v>
      </c>
    </row>
    <row r="1281" spans="1:25" x14ac:dyDescent="0.25">
      <c r="A1281" s="97">
        <f>'INFO Luz del Sur'!A1229</f>
        <v>1223</v>
      </c>
      <c r="B1281" s="98" t="s">
        <v>8151</v>
      </c>
      <c r="C1281" s="131" t="str">
        <f>'INFO Luz del Sur'!K1229</f>
        <v>Poste</v>
      </c>
      <c r="D1281" s="120" t="str">
        <f>'INFO Luz del Sur'!L1229</f>
        <v>Concreto</v>
      </c>
      <c r="E1281" s="131">
        <f>'INFO Luz del Sur'!J1229</f>
        <v>12</v>
      </c>
      <c r="F1281" s="131" t="str">
        <f>'INFO Luz del Sur'!H1229</f>
        <v>22.9 KV</v>
      </c>
      <c r="G1281" s="148" t="str">
        <f t="shared" si="234"/>
        <v>MT/AT</v>
      </c>
      <c r="H1281" s="120" t="str">
        <f>'INFO Luz del Sur'!D1229</f>
        <v>Asia</v>
      </c>
      <c r="I1281" s="120" t="str">
        <f>'INFO Luz del Sur'!C1229</f>
        <v>Lima</v>
      </c>
      <c r="J1281" s="120" t="str">
        <f>'INFO Luz del Sur'!B1229</f>
        <v>Lima</v>
      </c>
      <c r="K1281" s="120">
        <f>'INFO Luz del Sur'!E1229</f>
        <v>0</v>
      </c>
      <c r="L1281" s="132" t="str">
        <f>'INFO Luz del Sur'!M1229</f>
        <v>PPC17</v>
      </c>
      <c r="M1281" s="120" t="str">
        <f>INDEX(RESUMEN!$D$17:$D$5475, MATCH(L1281,RESUMEN!$C$17:$C$5475,0))</f>
        <v>POSTE DE CONCRETO ARMADO DE 12/400/150/330</v>
      </c>
      <c r="N1281" s="95">
        <f>INDEX(RESUMEN!$G$17:$G$5475, MATCH(L1281,RESUMEN!$C$17:$C$5475,0))</f>
        <v>305.79000000000002</v>
      </c>
      <c r="O1281" s="133">
        <f t="shared" si="235"/>
        <v>0.84299999999999997</v>
      </c>
      <c r="P1281" s="134">
        <f t="shared" si="227"/>
        <v>563.57096999999999</v>
      </c>
      <c r="Q1281" s="87">
        <v>0</v>
      </c>
      <c r="R1281" s="133">
        <f t="shared" si="228"/>
        <v>0.13400000000000001</v>
      </c>
      <c r="S1281" s="88">
        <f t="shared" si="229"/>
        <v>6.2932091650000004</v>
      </c>
      <c r="T1281" s="132">
        <f t="shared" si="230"/>
        <v>0.183</v>
      </c>
      <c r="U1281" s="135">
        <f t="shared" si="231"/>
        <v>1.151657277195</v>
      </c>
      <c r="V1281" s="88">
        <f t="shared" si="232"/>
        <v>0.387528371543303</v>
      </c>
      <c r="W1281" s="182">
        <f t="shared" si="233"/>
        <v>0.4</v>
      </c>
      <c r="X1281" s="133">
        <f>'INFO Luz del Sur'!N1229</f>
        <v>1</v>
      </c>
      <c r="Y1281" s="135">
        <f t="shared" si="236"/>
        <v>0.4</v>
      </c>
    </row>
    <row r="1282" spans="1:25" x14ac:dyDescent="0.25">
      <c r="A1282" s="97">
        <f>'INFO Luz del Sur'!A1230</f>
        <v>1224</v>
      </c>
      <c r="B1282" s="98" t="s">
        <v>8151</v>
      </c>
      <c r="C1282" s="131" t="str">
        <f>'INFO Luz del Sur'!K1230</f>
        <v>Poste</v>
      </c>
      <c r="D1282" s="120" t="str">
        <f>'INFO Luz del Sur'!L1230</f>
        <v>Concreto</v>
      </c>
      <c r="E1282" s="131">
        <f>'INFO Luz del Sur'!J1230</f>
        <v>12</v>
      </c>
      <c r="F1282" s="131" t="str">
        <f>'INFO Luz del Sur'!H1230</f>
        <v>22.9 KV</v>
      </c>
      <c r="G1282" s="148" t="str">
        <f t="shared" si="234"/>
        <v>MT/AT</v>
      </c>
      <c r="H1282" s="120" t="str">
        <f>'INFO Luz del Sur'!D1230</f>
        <v>Mala</v>
      </c>
      <c r="I1282" s="120" t="str">
        <f>'INFO Luz del Sur'!C1230</f>
        <v>Lima</v>
      </c>
      <c r="J1282" s="120" t="str">
        <f>'INFO Luz del Sur'!B1230</f>
        <v>Lima</v>
      </c>
      <c r="K1282" s="120">
        <f>'INFO Luz del Sur'!E1230</f>
        <v>0</v>
      </c>
      <c r="L1282" s="132" t="str">
        <f>'INFO Luz del Sur'!M1230</f>
        <v>PPC17</v>
      </c>
      <c r="M1282" s="120" t="str">
        <f>INDEX(RESUMEN!$D$17:$D$5475, MATCH(L1282,RESUMEN!$C$17:$C$5475,0))</f>
        <v>POSTE DE CONCRETO ARMADO DE 12/400/150/330</v>
      </c>
      <c r="N1282" s="95">
        <f>INDEX(RESUMEN!$G$17:$G$5475, MATCH(L1282,RESUMEN!$C$17:$C$5475,0))</f>
        <v>305.79000000000002</v>
      </c>
      <c r="O1282" s="133">
        <f t="shared" si="235"/>
        <v>0.84299999999999997</v>
      </c>
      <c r="P1282" s="134">
        <f t="shared" si="227"/>
        <v>563.57096999999999</v>
      </c>
      <c r="Q1282" s="87">
        <v>0</v>
      </c>
      <c r="R1282" s="133">
        <f t="shared" si="228"/>
        <v>0.13400000000000001</v>
      </c>
      <c r="S1282" s="88">
        <f t="shared" si="229"/>
        <v>6.2932091650000004</v>
      </c>
      <c r="T1282" s="132">
        <f t="shared" si="230"/>
        <v>0.183</v>
      </c>
      <c r="U1282" s="135">
        <f t="shared" si="231"/>
        <v>1.151657277195</v>
      </c>
      <c r="V1282" s="88">
        <f t="shared" si="232"/>
        <v>0.387528371543303</v>
      </c>
      <c r="W1282" s="182">
        <f t="shared" si="233"/>
        <v>0.4</v>
      </c>
      <c r="X1282" s="133">
        <f>'INFO Luz del Sur'!N1230</f>
        <v>1</v>
      </c>
      <c r="Y1282" s="135">
        <f t="shared" si="236"/>
        <v>0.4</v>
      </c>
    </row>
    <row r="1283" spans="1:25" x14ac:dyDescent="0.25">
      <c r="A1283" s="97">
        <f>'INFO Luz del Sur'!A1231</f>
        <v>1225</v>
      </c>
      <c r="B1283" s="98" t="s">
        <v>8151</v>
      </c>
      <c r="C1283" s="131" t="str">
        <f>'INFO Luz del Sur'!K1231</f>
        <v>Poste</v>
      </c>
      <c r="D1283" s="120" t="str">
        <f>'INFO Luz del Sur'!L1231</f>
        <v>Concreto</v>
      </c>
      <c r="E1283" s="131">
        <f>'INFO Luz del Sur'!J1231</f>
        <v>12</v>
      </c>
      <c r="F1283" s="131" t="str">
        <f>'INFO Luz del Sur'!H1231</f>
        <v>22.9 KV</v>
      </c>
      <c r="G1283" s="148" t="str">
        <f t="shared" si="234"/>
        <v>MT/AT</v>
      </c>
      <c r="H1283" s="120" t="str">
        <f>'INFO Luz del Sur'!D1231</f>
        <v>Mala</v>
      </c>
      <c r="I1283" s="120" t="str">
        <f>'INFO Luz del Sur'!C1231</f>
        <v>Lima</v>
      </c>
      <c r="J1283" s="120" t="str">
        <f>'INFO Luz del Sur'!B1231</f>
        <v>Lima</v>
      </c>
      <c r="K1283" s="120">
        <f>'INFO Luz del Sur'!E1231</f>
        <v>0</v>
      </c>
      <c r="L1283" s="132" t="str">
        <f>'INFO Luz del Sur'!M1231</f>
        <v>PPC17</v>
      </c>
      <c r="M1283" s="120" t="str">
        <f>INDEX(RESUMEN!$D$17:$D$5475, MATCH(L1283,RESUMEN!$C$17:$C$5475,0))</f>
        <v>POSTE DE CONCRETO ARMADO DE 12/400/150/330</v>
      </c>
      <c r="N1283" s="95">
        <f>INDEX(RESUMEN!$G$17:$G$5475, MATCH(L1283,RESUMEN!$C$17:$C$5475,0))</f>
        <v>305.79000000000002</v>
      </c>
      <c r="O1283" s="133">
        <f t="shared" si="235"/>
        <v>0.84299999999999997</v>
      </c>
      <c r="P1283" s="134">
        <f t="shared" si="227"/>
        <v>563.57096999999999</v>
      </c>
      <c r="Q1283" s="87">
        <v>0</v>
      </c>
      <c r="R1283" s="133">
        <f t="shared" si="228"/>
        <v>0.13400000000000001</v>
      </c>
      <c r="S1283" s="88">
        <f t="shared" si="229"/>
        <v>6.2932091650000004</v>
      </c>
      <c r="T1283" s="132">
        <f t="shared" si="230"/>
        <v>0.183</v>
      </c>
      <c r="U1283" s="135">
        <f t="shared" si="231"/>
        <v>1.151657277195</v>
      </c>
      <c r="V1283" s="88">
        <f t="shared" si="232"/>
        <v>0.387528371543303</v>
      </c>
      <c r="W1283" s="182">
        <f t="shared" si="233"/>
        <v>0.4</v>
      </c>
      <c r="X1283" s="133">
        <f>'INFO Luz del Sur'!N1231</f>
        <v>1</v>
      </c>
      <c r="Y1283" s="135">
        <f t="shared" si="236"/>
        <v>0.4</v>
      </c>
    </row>
    <row r="1284" spans="1:25" x14ac:dyDescent="0.25">
      <c r="A1284" s="97">
        <f>'INFO Luz del Sur'!A1232</f>
        <v>1226</v>
      </c>
      <c r="B1284" s="98" t="s">
        <v>8151</v>
      </c>
      <c r="C1284" s="131" t="str">
        <f>'INFO Luz del Sur'!K1232</f>
        <v>Poste</v>
      </c>
      <c r="D1284" s="120" t="str">
        <f>'INFO Luz del Sur'!L1232</f>
        <v>Concreto</v>
      </c>
      <c r="E1284" s="131">
        <f>'INFO Luz del Sur'!J1232</f>
        <v>12</v>
      </c>
      <c r="F1284" s="131" t="str">
        <f>'INFO Luz del Sur'!H1232</f>
        <v>22.9 KV</v>
      </c>
      <c r="G1284" s="148" t="str">
        <f t="shared" si="234"/>
        <v>MT/AT</v>
      </c>
      <c r="H1284" s="120" t="str">
        <f>'INFO Luz del Sur'!D1232</f>
        <v>Mala</v>
      </c>
      <c r="I1284" s="120" t="str">
        <f>'INFO Luz del Sur'!C1232</f>
        <v>Lima</v>
      </c>
      <c r="J1284" s="120" t="str">
        <f>'INFO Luz del Sur'!B1232</f>
        <v>Lima</v>
      </c>
      <c r="K1284" s="120">
        <f>'INFO Luz del Sur'!E1232</f>
        <v>0</v>
      </c>
      <c r="L1284" s="132" t="str">
        <f>'INFO Luz del Sur'!M1232</f>
        <v>PPC17</v>
      </c>
      <c r="M1284" s="120" t="str">
        <f>INDEX(RESUMEN!$D$17:$D$5475, MATCH(L1284,RESUMEN!$C$17:$C$5475,0))</f>
        <v>POSTE DE CONCRETO ARMADO DE 12/400/150/330</v>
      </c>
      <c r="N1284" s="95">
        <f>INDEX(RESUMEN!$G$17:$G$5475, MATCH(L1284,RESUMEN!$C$17:$C$5475,0))</f>
        <v>305.79000000000002</v>
      </c>
      <c r="O1284" s="133">
        <f t="shared" si="235"/>
        <v>0.84299999999999997</v>
      </c>
      <c r="P1284" s="134">
        <f t="shared" si="227"/>
        <v>563.57096999999999</v>
      </c>
      <c r="Q1284" s="87">
        <v>0</v>
      </c>
      <c r="R1284" s="133">
        <f t="shared" si="228"/>
        <v>0.13400000000000001</v>
      </c>
      <c r="S1284" s="88">
        <f t="shared" si="229"/>
        <v>6.2932091650000004</v>
      </c>
      <c r="T1284" s="132">
        <f t="shared" si="230"/>
        <v>0.183</v>
      </c>
      <c r="U1284" s="135">
        <f t="shared" si="231"/>
        <v>1.151657277195</v>
      </c>
      <c r="V1284" s="88">
        <f t="shared" si="232"/>
        <v>0.387528371543303</v>
      </c>
      <c r="W1284" s="182">
        <f t="shared" si="233"/>
        <v>0.4</v>
      </c>
      <c r="X1284" s="133">
        <f>'INFO Luz del Sur'!N1232</f>
        <v>1</v>
      </c>
      <c r="Y1284" s="135">
        <f t="shared" si="236"/>
        <v>0.4</v>
      </c>
    </row>
    <row r="1285" spans="1:25" x14ac:dyDescent="0.25">
      <c r="A1285" s="97">
        <f>'INFO Luz del Sur'!A1233</f>
        <v>1227</v>
      </c>
      <c r="B1285" s="98" t="s">
        <v>8151</v>
      </c>
      <c r="C1285" s="131" t="str">
        <f>'INFO Luz del Sur'!K1233</f>
        <v>Poste</v>
      </c>
      <c r="D1285" s="120" t="str">
        <f>'INFO Luz del Sur'!L1233</f>
        <v>Concreto</v>
      </c>
      <c r="E1285" s="131">
        <f>'INFO Luz del Sur'!J1233</f>
        <v>15</v>
      </c>
      <c r="F1285" s="131" t="str">
        <f>'INFO Luz del Sur'!H1233</f>
        <v>22.9 KV</v>
      </c>
      <c r="G1285" s="148" t="str">
        <f t="shared" si="234"/>
        <v>MT/AT</v>
      </c>
      <c r="H1285" s="120" t="str">
        <f>'INFO Luz del Sur'!D1233</f>
        <v>Mala</v>
      </c>
      <c r="I1285" s="120" t="str">
        <f>'INFO Luz del Sur'!C1233</f>
        <v>Lima</v>
      </c>
      <c r="J1285" s="120" t="str">
        <f>'INFO Luz del Sur'!B1233</f>
        <v>Lima</v>
      </c>
      <c r="K1285" s="120">
        <f>'INFO Luz del Sur'!E1233</f>
        <v>0</v>
      </c>
      <c r="L1285" s="132" t="str">
        <f>'INFO Luz del Sur'!M1233</f>
        <v>PPC24</v>
      </c>
      <c r="M1285" s="120" t="str">
        <f>INDEX(RESUMEN!$D$17:$D$5475, MATCH(L1285,RESUMEN!$C$17:$C$5475,0))</f>
        <v>POSTE DE CONCRETO ARMADO DE 15/400/150/375</v>
      </c>
      <c r="N1285" s="95">
        <f>INDEX(RESUMEN!$G$17:$G$5475, MATCH(L1285,RESUMEN!$C$17:$C$5475,0))</f>
        <v>476.76</v>
      </c>
      <c r="O1285" s="133">
        <f t="shared" si="235"/>
        <v>0.84299999999999997</v>
      </c>
      <c r="P1285" s="134">
        <f t="shared" si="227"/>
        <v>878.66867999999999</v>
      </c>
      <c r="Q1285" s="87">
        <v>0</v>
      </c>
      <c r="R1285" s="133">
        <f t="shared" si="228"/>
        <v>0.13400000000000001</v>
      </c>
      <c r="S1285" s="88">
        <f t="shared" si="229"/>
        <v>9.8118002600000001</v>
      </c>
      <c r="T1285" s="132">
        <f t="shared" si="230"/>
        <v>0.183</v>
      </c>
      <c r="U1285" s="135">
        <f t="shared" si="231"/>
        <v>1.7955594475800001</v>
      </c>
      <c r="V1285" s="88">
        <f t="shared" si="232"/>
        <v>0.60419904645994038</v>
      </c>
      <c r="W1285" s="182">
        <f t="shared" si="233"/>
        <v>0.6</v>
      </c>
      <c r="X1285" s="133">
        <f>'INFO Luz del Sur'!N1233</f>
        <v>1</v>
      </c>
      <c r="Y1285" s="135">
        <f t="shared" si="236"/>
        <v>0.6</v>
      </c>
    </row>
    <row r="1286" spans="1:25" x14ac:dyDescent="0.25">
      <c r="A1286" s="97">
        <f>'INFO Luz del Sur'!A1234</f>
        <v>1228</v>
      </c>
      <c r="B1286" s="98" t="s">
        <v>8151</v>
      </c>
      <c r="C1286" s="131" t="str">
        <f>'INFO Luz del Sur'!K1234</f>
        <v>Poste</v>
      </c>
      <c r="D1286" s="120" t="str">
        <f>'INFO Luz del Sur'!L1234</f>
        <v>Concreto</v>
      </c>
      <c r="E1286" s="131">
        <f>'INFO Luz del Sur'!J1234</f>
        <v>12</v>
      </c>
      <c r="F1286" s="131" t="str">
        <f>'INFO Luz del Sur'!H1234</f>
        <v>22.9 KV</v>
      </c>
      <c r="G1286" s="148" t="str">
        <f t="shared" si="234"/>
        <v>MT/AT</v>
      </c>
      <c r="H1286" s="120" t="str">
        <f>'INFO Luz del Sur'!D1234</f>
        <v>Mala</v>
      </c>
      <c r="I1286" s="120" t="str">
        <f>'INFO Luz del Sur'!C1234</f>
        <v>Lima</v>
      </c>
      <c r="J1286" s="120" t="str">
        <f>'INFO Luz del Sur'!B1234</f>
        <v>Lima</v>
      </c>
      <c r="K1286" s="120">
        <f>'INFO Luz del Sur'!E1234</f>
        <v>0</v>
      </c>
      <c r="L1286" s="132" t="str">
        <f>'INFO Luz del Sur'!M1234</f>
        <v>PPC17</v>
      </c>
      <c r="M1286" s="120" t="str">
        <f>INDEX(RESUMEN!$D$17:$D$5475, MATCH(L1286,RESUMEN!$C$17:$C$5475,0))</f>
        <v>POSTE DE CONCRETO ARMADO DE 12/400/150/330</v>
      </c>
      <c r="N1286" s="95">
        <f>INDEX(RESUMEN!$G$17:$G$5475, MATCH(L1286,RESUMEN!$C$17:$C$5475,0))</f>
        <v>305.79000000000002</v>
      </c>
      <c r="O1286" s="133">
        <f t="shared" si="235"/>
        <v>0.84299999999999997</v>
      </c>
      <c r="P1286" s="134">
        <f t="shared" si="227"/>
        <v>563.57096999999999</v>
      </c>
      <c r="Q1286" s="87">
        <v>0</v>
      </c>
      <c r="R1286" s="133">
        <f t="shared" si="228"/>
        <v>0.13400000000000001</v>
      </c>
      <c r="S1286" s="88">
        <f t="shared" si="229"/>
        <v>6.2932091650000004</v>
      </c>
      <c r="T1286" s="132">
        <f t="shared" si="230"/>
        <v>0.183</v>
      </c>
      <c r="U1286" s="135">
        <f t="shared" si="231"/>
        <v>1.151657277195</v>
      </c>
      <c r="V1286" s="88">
        <f t="shared" si="232"/>
        <v>0.387528371543303</v>
      </c>
      <c r="W1286" s="182">
        <f t="shared" si="233"/>
        <v>0.4</v>
      </c>
      <c r="X1286" s="133">
        <f>'INFO Luz del Sur'!N1234</f>
        <v>1</v>
      </c>
      <c r="Y1286" s="135">
        <f t="shared" si="236"/>
        <v>0.4</v>
      </c>
    </row>
    <row r="1287" spans="1:25" x14ac:dyDescent="0.25">
      <c r="A1287" s="97">
        <f>'INFO Luz del Sur'!A1235</f>
        <v>1229</v>
      </c>
      <c r="B1287" s="98" t="s">
        <v>8151</v>
      </c>
      <c r="C1287" s="131" t="str">
        <f>'INFO Luz del Sur'!K1235</f>
        <v>Poste</v>
      </c>
      <c r="D1287" s="120" t="str">
        <f>'INFO Luz del Sur'!L1235</f>
        <v>Concreto</v>
      </c>
      <c r="E1287" s="131">
        <f>'INFO Luz del Sur'!J1235</f>
        <v>15</v>
      </c>
      <c r="F1287" s="131" t="str">
        <f>'INFO Luz del Sur'!H1235</f>
        <v>22.9 KV</v>
      </c>
      <c r="G1287" s="148" t="str">
        <f t="shared" si="234"/>
        <v>MT/AT</v>
      </c>
      <c r="H1287" s="120" t="str">
        <f>'INFO Luz del Sur'!D1235</f>
        <v>Mala</v>
      </c>
      <c r="I1287" s="120" t="str">
        <f>'INFO Luz del Sur'!C1235</f>
        <v>Lima</v>
      </c>
      <c r="J1287" s="120" t="str">
        <f>'INFO Luz del Sur'!B1235</f>
        <v>Lima</v>
      </c>
      <c r="K1287" s="120">
        <f>'INFO Luz del Sur'!E1235</f>
        <v>0</v>
      </c>
      <c r="L1287" s="132" t="str">
        <f>'INFO Luz del Sur'!M1235</f>
        <v>PPC24</v>
      </c>
      <c r="M1287" s="120" t="str">
        <f>INDEX(RESUMEN!$D$17:$D$5475, MATCH(L1287,RESUMEN!$C$17:$C$5475,0))</f>
        <v>POSTE DE CONCRETO ARMADO DE 15/400/150/375</v>
      </c>
      <c r="N1287" s="95">
        <f>INDEX(RESUMEN!$G$17:$G$5475, MATCH(L1287,RESUMEN!$C$17:$C$5475,0))</f>
        <v>476.76</v>
      </c>
      <c r="O1287" s="133">
        <f t="shared" si="235"/>
        <v>0.84299999999999997</v>
      </c>
      <c r="P1287" s="134">
        <f t="shared" si="227"/>
        <v>878.66867999999999</v>
      </c>
      <c r="Q1287" s="87">
        <v>0</v>
      </c>
      <c r="R1287" s="133">
        <f t="shared" si="228"/>
        <v>0.13400000000000001</v>
      </c>
      <c r="S1287" s="88">
        <f t="shared" si="229"/>
        <v>9.8118002600000001</v>
      </c>
      <c r="T1287" s="132">
        <f t="shared" si="230"/>
        <v>0.183</v>
      </c>
      <c r="U1287" s="135">
        <f t="shared" si="231"/>
        <v>1.7955594475800001</v>
      </c>
      <c r="V1287" s="88">
        <f t="shared" si="232"/>
        <v>0.60419904645994038</v>
      </c>
      <c r="W1287" s="182">
        <f t="shared" si="233"/>
        <v>0.6</v>
      </c>
      <c r="X1287" s="133">
        <f>'INFO Luz del Sur'!N1235</f>
        <v>1</v>
      </c>
      <c r="Y1287" s="135">
        <f t="shared" si="236"/>
        <v>0.6</v>
      </c>
    </row>
    <row r="1288" spans="1:25" x14ac:dyDescent="0.25">
      <c r="A1288" s="97">
        <f>'INFO Luz del Sur'!A1236</f>
        <v>1230</v>
      </c>
      <c r="B1288" s="98" t="s">
        <v>8151</v>
      </c>
      <c r="C1288" s="131" t="str">
        <f>'INFO Luz del Sur'!K1236</f>
        <v>Poste</v>
      </c>
      <c r="D1288" s="120" t="str">
        <f>'INFO Luz del Sur'!L1236</f>
        <v>Concreto</v>
      </c>
      <c r="E1288" s="131">
        <f>'INFO Luz del Sur'!J1236</f>
        <v>12</v>
      </c>
      <c r="F1288" s="131" t="str">
        <f>'INFO Luz del Sur'!H1236</f>
        <v>22.9 KV</v>
      </c>
      <c r="G1288" s="148" t="str">
        <f t="shared" si="234"/>
        <v>MT/AT</v>
      </c>
      <c r="H1288" s="120" t="str">
        <f>'INFO Luz del Sur'!D1236</f>
        <v>Mala</v>
      </c>
      <c r="I1288" s="120" t="str">
        <f>'INFO Luz del Sur'!C1236</f>
        <v>Lima</v>
      </c>
      <c r="J1288" s="120" t="str">
        <f>'INFO Luz del Sur'!B1236</f>
        <v>Lima</v>
      </c>
      <c r="K1288" s="120">
        <f>'INFO Luz del Sur'!E1236</f>
        <v>0</v>
      </c>
      <c r="L1288" s="132" t="str">
        <f>'INFO Luz del Sur'!M1236</f>
        <v>PPC17</v>
      </c>
      <c r="M1288" s="120" t="str">
        <f>INDEX(RESUMEN!$D$17:$D$5475, MATCH(L1288,RESUMEN!$C$17:$C$5475,0))</f>
        <v>POSTE DE CONCRETO ARMADO DE 12/400/150/330</v>
      </c>
      <c r="N1288" s="95">
        <f>INDEX(RESUMEN!$G$17:$G$5475, MATCH(L1288,RESUMEN!$C$17:$C$5475,0))</f>
        <v>305.79000000000002</v>
      </c>
      <c r="O1288" s="133">
        <f t="shared" si="235"/>
        <v>0.84299999999999997</v>
      </c>
      <c r="P1288" s="134">
        <f t="shared" si="227"/>
        <v>563.57096999999999</v>
      </c>
      <c r="Q1288" s="87">
        <v>0</v>
      </c>
      <c r="R1288" s="133">
        <f t="shared" si="228"/>
        <v>0.13400000000000001</v>
      </c>
      <c r="S1288" s="88">
        <f t="shared" si="229"/>
        <v>6.2932091650000004</v>
      </c>
      <c r="T1288" s="132">
        <f t="shared" si="230"/>
        <v>0.183</v>
      </c>
      <c r="U1288" s="135">
        <f t="shared" si="231"/>
        <v>1.151657277195</v>
      </c>
      <c r="V1288" s="88">
        <f t="shared" si="232"/>
        <v>0.387528371543303</v>
      </c>
      <c r="W1288" s="182">
        <f t="shared" si="233"/>
        <v>0.4</v>
      </c>
      <c r="X1288" s="133">
        <f>'INFO Luz del Sur'!N1236</f>
        <v>1</v>
      </c>
      <c r="Y1288" s="135">
        <f t="shared" si="236"/>
        <v>0.4</v>
      </c>
    </row>
    <row r="1289" spans="1:25" x14ac:dyDescent="0.25">
      <c r="A1289" s="97">
        <f>'INFO Luz del Sur'!A1237</f>
        <v>1231</v>
      </c>
      <c r="B1289" s="98" t="s">
        <v>8151</v>
      </c>
      <c r="C1289" s="131" t="str">
        <f>'INFO Luz del Sur'!K1237</f>
        <v>Poste</v>
      </c>
      <c r="D1289" s="120" t="str">
        <f>'INFO Luz del Sur'!L1237</f>
        <v>Concreto</v>
      </c>
      <c r="E1289" s="131">
        <f>'INFO Luz del Sur'!J1237</f>
        <v>12</v>
      </c>
      <c r="F1289" s="131" t="str">
        <f>'INFO Luz del Sur'!H1237</f>
        <v>22.9 KV</v>
      </c>
      <c r="G1289" s="148" t="str">
        <f t="shared" si="234"/>
        <v>MT/AT</v>
      </c>
      <c r="H1289" s="120" t="str">
        <f>'INFO Luz del Sur'!D1237</f>
        <v>Asia</v>
      </c>
      <c r="I1289" s="120" t="str">
        <f>'INFO Luz del Sur'!C1237</f>
        <v>Lima</v>
      </c>
      <c r="J1289" s="120" t="str">
        <f>'INFO Luz del Sur'!B1237</f>
        <v>Lima</v>
      </c>
      <c r="K1289" s="120">
        <f>'INFO Luz del Sur'!E1237</f>
        <v>0</v>
      </c>
      <c r="L1289" s="132" t="str">
        <f>'INFO Luz del Sur'!M1237</f>
        <v>PPC17</v>
      </c>
      <c r="M1289" s="120" t="str">
        <f>INDEX(RESUMEN!$D$17:$D$5475, MATCH(L1289,RESUMEN!$C$17:$C$5475,0))</f>
        <v>POSTE DE CONCRETO ARMADO DE 12/400/150/330</v>
      </c>
      <c r="N1289" s="95">
        <f>INDEX(RESUMEN!$G$17:$G$5475, MATCH(L1289,RESUMEN!$C$17:$C$5475,0))</f>
        <v>305.79000000000002</v>
      </c>
      <c r="O1289" s="133">
        <f t="shared" si="235"/>
        <v>0.84299999999999997</v>
      </c>
      <c r="P1289" s="134">
        <f t="shared" si="227"/>
        <v>563.57096999999999</v>
      </c>
      <c r="Q1289" s="87">
        <v>0</v>
      </c>
      <c r="R1289" s="133">
        <f t="shared" si="228"/>
        <v>0.13400000000000001</v>
      </c>
      <c r="S1289" s="88">
        <f t="shared" si="229"/>
        <v>6.2932091650000004</v>
      </c>
      <c r="T1289" s="132">
        <f t="shared" si="230"/>
        <v>0.183</v>
      </c>
      <c r="U1289" s="135">
        <f t="shared" si="231"/>
        <v>1.151657277195</v>
      </c>
      <c r="V1289" s="88">
        <f t="shared" si="232"/>
        <v>0.387528371543303</v>
      </c>
      <c r="W1289" s="182">
        <f t="shared" si="233"/>
        <v>0.4</v>
      </c>
      <c r="X1289" s="133">
        <f>'INFO Luz del Sur'!N1237</f>
        <v>1</v>
      </c>
      <c r="Y1289" s="135">
        <f t="shared" si="236"/>
        <v>0.4</v>
      </c>
    </row>
    <row r="1290" spans="1:25" x14ac:dyDescent="0.25">
      <c r="A1290" s="97">
        <f>'INFO Luz del Sur'!A1238</f>
        <v>1232</v>
      </c>
      <c r="B1290" s="98" t="s">
        <v>8151</v>
      </c>
      <c r="C1290" s="131" t="str">
        <f>'INFO Luz del Sur'!K1238</f>
        <v>Poste</v>
      </c>
      <c r="D1290" s="120" t="str">
        <f>'INFO Luz del Sur'!L1238</f>
        <v>Concreto</v>
      </c>
      <c r="E1290" s="131">
        <f>'INFO Luz del Sur'!J1238</f>
        <v>12</v>
      </c>
      <c r="F1290" s="131" t="str">
        <f>'INFO Luz del Sur'!H1238</f>
        <v>22.9 KV</v>
      </c>
      <c r="G1290" s="148" t="str">
        <f t="shared" si="234"/>
        <v>MT/AT</v>
      </c>
      <c r="H1290" s="120" t="str">
        <f>'INFO Luz del Sur'!D1238</f>
        <v>Asia</v>
      </c>
      <c r="I1290" s="120" t="str">
        <f>'INFO Luz del Sur'!C1238</f>
        <v>Lima</v>
      </c>
      <c r="J1290" s="120" t="str">
        <f>'INFO Luz del Sur'!B1238</f>
        <v>Lima</v>
      </c>
      <c r="K1290" s="120">
        <f>'INFO Luz del Sur'!E1238</f>
        <v>0</v>
      </c>
      <c r="L1290" s="132" t="str">
        <f>'INFO Luz del Sur'!M1238</f>
        <v>PPC17</v>
      </c>
      <c r="M1290" s="120" t="str">
        <f>INDEX(RESUMEN!$D$17:$D$5475, MATCH(L1290,RESUMEN!$C$17:$C$5475,0))</f>
        <v>POSTE DE CONCRETO ARMADO DE 12/400/150/330</v>
      </c>
      <c r="N1290" s="95">
        <f>INDEX(RESUMEN!$G$17:$G$5475, MATCH(L1290,RESUMEN!$C$17:$C$5475,0))</f>
        <v>305.79000000000002</v>
      </c>
      <c r="O1290" s="133">
        <f t="shared" si="235"/>
        <v>0.84299999999999997</v>
      </c>
      <c r="P1290" s="134">
        <f t="shared" ref="P1290:P1353" si="237">N1290*(O1290+1)</f>
        <v>563.57096999999999</v>
      </c>
      <c r="Q1290" s="87">
        <v>0</v>
      </c>
      <c r="R1290" s="133">
        <f t="shared" si="228"/>
        <v>0.13400000000000001</v>
      </c>
      <c r="S1290" s="88">
        <f t="shared" si="229"/>
        <v>6.2932091650000004</v>
      </c>
      <c r="T1290" s="132">
        <f t="shared" si="230"/>
        <v>0.183</v>
      </c>
      <c r="U1290" s="135">
        <f t="shared" si="231"/>
        <v>1.151657277195</v>
      </c>
      <c r="V1290" s="88">
        <f t="shared" si="232"/>
        <v>0.387528371543303</v>
      </c>
      <c r="W1290" s="182">
        <f t="shared" si="233"/>
        <v>0.4</v>
      </c>
      <c r="X1290" s="133">
        <f>'INFO Luz del Sur'!N1238</f>
        <v>1</v>
      </c>
      <c r="Y1290" s="135">
        <f t="shared" si="236"/>
        <v>0.4</v>
      </c>
    </row>
    <row r="1291" spans="1:25" x14ac:dyDescent="0.25">
      <c r="A1291" s="97">
        <f>'INFO Luz del Sur'!A1239</f>
        <v>1233</v>
      </c>
      <c r="B1291" s="98" t="s">
        <v>8151</v>
      </c>
      <c r="C1291" s="131" t="str">
        <f>'INFO Luz del Sur'!K1239</f>
        <v>Poste</v>
      </c>
      <c r="D1291" s="120" t="str">
        <f>'INFO Luz del Sur'!L1239</f>
        <v>Concreto</v>
      </c>
      <c r="E1291" s="131">
        <f>'INFO Luz del Sur'!J1239</f>
        <v>12</v>
      </c>
      <c r="F1291" s="131" t="str">
        <f>'INFO Luz del Sur'!H1239</f>
        <v>22.9 KV</v>
      </c>
      <c r="G1291" s="148" t="str">
        <f t="shared" si="234"/>
        <v>MT/AT</v>
      </c>
      <c r="H1291" s="120" t="str">
        <f>'INFO Luz del Sur'!D1239</f>
        <v>Asia</v>
      </c>
      <c r="I1291" s="120" t="str">
        <f>'INFO Luz del Sur'!C1239</f>
        <v>Lima</v>
      </c>
      <c r="J1291" s="120" t="str">
        <f>'INFO Luz del Sur'!B1239</f>
        <v>Lima</v>
      </c>
      <c r="K1291" s="120">
        <f>'INFO Luz del Sur'!E1239</f>
        <v>0</v>
      </c>
      <c r="L1291" s="132" t="str">
        <f>'INFO Luz del Sur'!M1239</f>
        <v>PPC17</v>
      </c>
      <c r="M1291" s="120" t="str">
        <f>INDEX(RESUMEN!$D$17:$D$5475, MATCH(L1291,RESUMEN!$C$17:$C$5475,0))</f>
        <v>POSTE DE CONCRETO ARMADO DE 12/400/150/330</v>
      </c>
      <c r="N1291" s="95">
        <f>INDEX(RESUMEN!$G$17:$G$5475, MATCH(L1291,RESUMEN!$C$17:$C$5475,0))</f>
        <v>305.79000000000002</v>
      </c>
      <c r="O1291" s="133">
        <f t="shared" si="235"/>
        <v>0.84299999999999997</v>
      </c>
      <c r="P1291" s="134">
        <f t="shared" si="237"/>
        <v>563.57096999999999</v>
      </c>
      <c r="Q1291" s="87">
        <v>0</v>
      </c>
      <c r="R1291" s="133">
        <f t="shared" ref="R1291:R1354" si="238">IF(G1291="BT", ($R$2), ($R$3))</f>
        <v>0.13400000000000001</v>
      </c>
      <c r="S1291" s="88">
        <f t="shared" ref="S1291:S1354" si="239">(P1291*R1291)/12</f>
        <v>6.2932091650000004</v>
      </c>
      <c r="T1291" s="132">
        <f t="shared" ref="T1291:T1354" si="240">IF(G1291="BT", ($T$2), ($T$3))</f>
        <v>0.183</v>
      </c>
      <c r="U1291" s="135">
        <f t="shared" ref="U1291:U1354" si="241">S1291*T1291</f>
        <v>1.151657277195</v>
      </c>
      <c r="V1291" s="88">
        <f t="shared" ref="V1291:V1354" si="242">(U1291*(1/3)*(1+$X$2))+Q1291</f>
        <v>0.387528371543303</v>
      </c>
      <c r="W1291" s="182">
        <f t="shared" ref="W1291:W1354" si="243">ROUND(V1291,1)</f>
        <v>0.4</v>
      </c>
      <c r="X1291" s="133">
        <f>'INFO Luz del Sur'!N1239</f>
        <v>1</v>
      </c>
      <c r="Y1291" s="135">
        <f t="shared" si="236"/>
        <v>0.4</v>
      </c>
    </row>
    <row r="1292" spans="1:25" x14ac:dyDescent="0.25">
      <c r="A1292" s="97">
        <f>'INFO Luz del Sur'!A1240</f>
        <v>1234</v>
      </c>
      <c r="B1292" s="98" t="s">
        <v>8151</v>
      </c>
      <c r="C1292" s="131" t="str">
        <f>'INFO Luz del Sur'!K1240</f>
        <v>Poste</v>
      </c>
      <c r="D1292" s="120" t="str">
        <f>'INFO Luz del Sur'!L1240</f>
        <v>Concreto</v>
      </c>
      <c r="E1292" s="131">
        <f>'INFO Luz del Sur'!J1240</f>
        <v>12</v>
      </c>
      <c r="F1292" s="131" t="str">
        <f>'INFO Luz del Sur'!H1240</f>
        <v>22.9 KV</v>
      </c>
      <c r="G1292" s="148" t="str">
        <f t="shared" si="234"/>
        <v>MT/AT</v>
      </c>
      <c r="H1292" s="120" t="str">
        <f>'INFO Luz del Sur'!D1240</f>
        <v>Asia</v>
      </c>
      <c r="I1292" s="120" t="str">
        <f>'INFO Luz del Sur'!C1240</f>
        <v>Lima</v>
      </c>
      <c r="J1292" s="120" t="str">
        <f>'INFO Luz del Sur'!B1240</f>
        <v>Lima</v>
      </c>
      <c r="K1292" s="120">
        <f>'INFO Luz del Sur'!E1240</f>
        <v>0</v>
      </c>
      <c r="L1292" s="132" t="str">
        <f>'INFO Luz del Sur'!M1240</f>
        <v>PPC17</v>
      </c>
      <c r="M1292" s="120" t="str">
        <f>INDEX(RESUMEN!$D$17:$D$5475, MATCH(L1292,RESUMEN!$C$17:$C$5475,0))</f>
        <v>POSTE DE CONCRETO ARMADO DE 12/400/150/330</v>
      </c>
      <c r="N1292" s="95">
        <f>INDEX(RESUMEN!$G$17:$G$5475, MATCH(L1292,RESUMEN!$C$17:$C$5475,0))</f>
        <v>305.79000000000002</v>
      </c>
      <c r="O1292" s="133">
        <f t="shared" si="235"/>
        <v>0.84299999999999997</v>
      </c>
      <c r="P1292" s="134">
        <f t="shared" si="237"/>
        <v>563.57096999999999</v>
      </c>
      <c r="Q1292" s="87">
        <v>0</v>
      </c>
      <c r="R1292" s="133">
        <f t="shared" si="238"/>
        <v>0.13400000000000001</v>
      </c>
      <c r="S1292" s="88">
        <f t="shared" si="239"/>
        <v>6.2932091650000004</v>
      </c>
      <c r="T1292" s="132">
        <f t="shared" si="240"/>
        <v>0.183</v>
      </c>
      <c r="U1292" s="135">
        <f t="shared" si="241"/>
        <v>1.151657277195</v>
      </c>
      <c r="V1292" s="88">
        <f t="shared" si="242"/>
        <v>0.387528371543303</v>
      </c>
      <c r="W1292" s="182">
        <f t="shared" si="243"/>
        <v>0.4</v>
      </c>
      <c r="X1292" s="133">
        <f>'INFO Luz del Sur'!N1240</f>
        <v>1</v>
      </c>
      <c r="Y1292" s="135">
        <f t="shared" si="236"/>
        <v>0.4</v>
      </c>
    </row>
    <row r="1293" spans="1:25" x14ac:dyDescent="0.25">
      <c r="A1293" s="97">
        <f>'INFO Luz del Sur'!A1241</f>
        <v>1235</v>
      </c>
      <c r="B1293" s="98" t="s">
        <v>8151</v>
      </c>
      <c r="C1293" s="131" t="str">
        <f>'INFO Luz del Sur'!K1241</f>
        <v>Poste</v>
      </c>
      <c r="D1293" s="120" t="str">
        <f>'INFO Luz del Sur'!L1241</f>
        <v>Concreto</v>
      </c>
      <c r="E1293" s="131">
        <f>'INFO Luz del Sur'!J1241</f>
        <v>12</v>
      </c>
      <c r="F1293" s="131" t="str">
        <f>'INFO Luz del Sur'!H1241</f>
        <v>22.9 KV</v>
      </c>
      <c r="G1293" s="148" t="str">
        <f t="shared" si="234"/>
        <v>MT/AT</v>
      </c>
      <c r="H1293" s="120" t="str">
        <f>'INFO Luz del Sur'!D1241</f>
        <v>Asia</v>
      </c>
      <c r="I1293" s="120" t="str">
        <f>'INFO Luz del Sur'!C1241</f>
        <v>Lima</v>
      </c>
      <c r="J1293" s="120" t="str">
        <f>'INFO Luz del Sur'!B1241</f>
        <v>Lima</v>
      </c>
      <c r="K1293" s="120">
        <f>'INFO Luz del Sur'!E1241</f>
        <v>0</v>
      </c>
      <c r="L1293" s="132" t="str">
        <f>'INFO Luz del Sur'!M1241</f>
        <v>PPC17</v>
      </c>
      <c r="M1293" s="120" t="str">
        <f>INDEX(RESUMEN!$D$17:$D$5475, MATCH(L1293,RESUMEN!$C$17:$C$5475,0))</f>
        <v>POSTE DE CONCRETO ARMADO DE 12/400/150/330</v>
      </c>
      <c r="N1293" s="95">
        <f>INDEX(RESUMEN!$G$17:$G$5475, MATCH(L1293,RESUMEN!$C$17:$C$5475,0))</f>
        <v>305.79000000000002</v>
      </c>
      <c r="O1293" s="133">
        <f t="shared" si="235"/>
        <v>0.84299999999999997</v>
      </c>
      <c r="P1293" s="134">
        <f t="shared" si="237"/>
        <v>563.57096999999999</v>
      </c>
      <c r="Q1293" s="87">
        <v>0</v>
      </c>
      <c r="R1293" s="133">
        <f t="shared" si="238"/>
        <v>0.13400000000000001</v>
      </c>
      <c r="S1293" s="88">
        <f t="shared" si="239"/>
        <v>6.2932091650000004</v>
      </c>
      <c r="T1293" s="132">
        <f t="shared" si="240"/>
        <v>0.183</v>
      </c>
      <c r="U1293" s="135">
        <f t="shared" si="241"/>
        <v>1.151657277195</v>
      </c>
      <c r="V1293" s="88">
        <f t="shared" si="242"/>
        <v>0.387528371543303</v>
      </c>
      <c r="W1293" s="182">
        <f t="shared" si="243"/>
        <v>0.4</v>
      </c>
      <c r="X1293" s="133">
        <f>'INFO Luz del Sur'!N1241</f>
        <v>1</v>
      </c>
      <c r="Y1293" s="135">
        <f t="shared" si="236"/>
        <v>0.4</v>
      </c>
    </row>
    <row r="1294" spans="1:25" x14ac:dyDescent="0.25">
      <c r="A1294" s="97">
        <f>'INFO Luz del Sur'!A1242</f>
        <v>1236</v>
      </c>
      <c r="B1294" s="98" t="s">
        <v>8151</v>
      </c>
      <c r="C1294" s="131" t="str">
        <f>'INFO Luz del Sur'!K1242</f>
        <v>Poste</v>
      </c>
      <c r="D1294" s="120" t="str">
        <f>'INFO Luz del Sur'!L1242</f>
        <v>Concreto</v>
      </c>
      <c r="E1294" s="131">
        <f>'INFO Luz del Sur'!J1242</f>
        <v>12</v>
      </c>
      <c r="F1294" s="131" t="str">
        <f>'INFO Luz del Sur'!H1242</f>
        <v>22.9 KV</v>
      </c>
      <c r="G1294" s="148" t="str">
        <f t="shared" si="234"/>
        <v>MT/AT</v>
      </c>
      <c r="H1294" s="120" t="str">
        <f>'INFO Luz del Sur'!D1242</f>
        <v>Asia</v>
      </c>
      <c r="I1294" s="120" t="str">
        <f>'INFO Luz del Sur'!C1242</f>
        <v>Lima</v>
      </c>
      <c r="J1294" s="120" t="str">
        <f>'INFO Luz del Sur'!B1242</f>
        <v>Lima</v>
      </c>
      <c r="K1294" s="120">
        <f>'INFO Luz del Sur'!E1242</f>
        <v>0</v>
      </c>
      <c r="L1294" s="132" t="str">
        <f>'INFO Luz del Sur'!M1242</f>
        <v>PPC17</v>
      </c>
      <c r="M1294" s="120" t="str">
        <f>INDEX(RESUMEN!$D$17:$D$5475, MATCH(L1294,RESUMEN!$C$17:$C$5475,0))</f>
        <v>POSTE DE CONCRETO ARMADO DE 12/400/150/330</v>
      </c>
      <c r="N1294" s="95">
        <f>INDEX(RESUMEN!$G$17:$G$5475, MATCH(L1294,RESUMEN!$C$17:$C$5475,0))</f>
        <v>305.79000000000002</v>
      </c>
      <c r="O1294" s="133">
        <f t="shared" si="235"/>
        <v>0.84299999999999997</v>
      </c>
      <c r="P1294" s="134">
        <f t="shared" si="237"/>
        <v>563.57096999999999</v>
      </c>
      <c r="Q1294" s="87">
        <v>0</v>
      </c>
      <c r="R1294" s="133">
        <f t="shared" si="238"/>
        <v>0.13400000000000001</v>
      </c>
      <c r="S1294" s="88">
        <f t="shared" si="239"/>
        <v>6.2932091650000004</v>
      </c>
      <c r="T1294" s="132">
        <f t="shared" si="240"/>
        <v>0.183</v>
      </c>
      <c r="U1294" s="135">
        <f t="shared" si="241"/>
        <v>1.151657277195</v>
      </c>
      <c r="V1294" s="88">
        <f t="shared" si="242"/>
        <v>0.387528371543303</v>
      </c>
      <c r="W1294" s="182">
        <f t="shared" si="243"/>
        <v>0.4</v>
      </c>
      <c r="X1294" s="133">
        <f>'INFO Luz del Sur'!N1242</f>
        <v>1</v>
      </c>
      <c r="Y1294" s="135">
        <f t="shared" si="236"/>
        <v>0.4</v>
      </c>
    </row>
    <row r="1295" spans="1:25" x14ac:dyDescent="0.25">
      <c r="A1295" s="97">
        <f>'INFO Luz del Sur'!A1243</f>
        <v>1237</v>
      </c>
      <c r="B1295" s="98" t="s">
        <v>8151</v>
      </c>
      <c r="C1295" s="131" t="str">
        <f>'INFO Luz del Sur'!K1243</f>
        <v>Poste</v>
      </c>
      <c r="D1295" s="120" t="str">
        <f>'INFO Luz del Sur'!L1243</f>
        <v>Concreto</v>
      </c>
      <c r="E1295" s="131">
        <f>'INFO Luz del Sur'!J1243</f>
        <v>12</v>
      </c>
      <c r="F1295" s="131" t="str">
        <f>'INFO Luz del Sur'!H1243</f>
        <v>22.9 KV</v>
      </c>
      <c r="G1295" s="148" t="str">
        <f t="shared" si="234"/>
        <v>MT/AT</v>
      </c>
      <c r="H1295" s="120" t="str">
        <f>'INFO Luz del Sur'!D1243</f>
        <v>Asia</v>
      </c>
      <c r="I1295" s="120" t="str">
        <f>'INFO Luz del Sur'!C1243</f>
        <v>Lima</v>
      </c>
      <c r="J1295" s="120" t="str">
        <f>'INFO Luz del Sur'!B1243</f>
        <v>Lima</v>
      </c>
      <c r="K1295" s="120">
        <f>'INFO Luz del Sur'!E1243</f>
        <v>0</v>
      </c>
      <c r="L1295" s="132" t="str">
        <f>'INFO Luz del Sur'!M1243</f>
        <v>PPC17</v>
      </c>
      <c r="M1295" s="120" t="str">
        <f>INDEX(RESUMEN!$D$17:$D$5475, MATCH(L1295,RESUMEN!$C$17:$C$5475,0))</f>
        <v>POSTE DE CONCRETO ARMADO DE 12/400/150/330</v>
      </c>
      <c r="N1295" s="95">
        <f>INDEX(RESUMEN!$G$17:$G$5475, MATCH(L1295,RESUMEN!$C$17:$C$5475,0))</f>
        <v>305.79000000000002</v>
      </c>
      <c r="O1295" s="133">
        <f t="shared" si="235"/>
        <v>0.84299999999999997</v>
      </c>
      <c r="P1295" s="134">
        <f t="shared" si="237"/>
        <v>563.57096999999999</v>
      </c>
      <c r="Q1295" s="87">
        <v>0</v>
      </c>
      <c r="R1295" s="133">
        <f t="shared" si="238"/>
        <v>0.13400000000000001</v>
      </c>
      <c r="S1295" s="88">
        <f t="shared" si="239"/>
        <v>6.2932091650000004</v>
      </c>
      <c r="T1295" s="132">
        <f t="shared" si="240"/>
        <v>0.183</v>
      </c>
      <c r="U1295" s="135">
        <f t="shared" si="241"/>
        <v>1.151657277195</v>
      </c>
      <c r="V1295" s="88">
        <f t="shared" si="242"/>
        <v>0.387528371543303</v>
      </c>
      <c r="W1295" s="182">
        <f t="shared" si="243"/>
        <v>0.4</v>
      </c>
      <c r="X1295" s="133">
        <f>'INFO Luz del Sur'!N1243</f>
        <v>1</v>
      </c>
      <c r="Y1295" s="135">
        <f t="shared" si="236"/>
        <v>0.4</v>
      </c>
    </row>
    <row r="1296" spans="1:25" x14ac:dyDescent="0.25">
      <c r="A1296" s="97">
        <f>'INFO Luz del Sur'!A1244</f>
        <v>1238</v>
      </c>
      <c r="B1296" s="98" t="s">
        <v>8151</v>
      </c>
      <c r="C1296" s="131" t="str">
        <f>'INFO Luz del Sur'!K1244</f>
        <v>Poste</v>
      </c>
      <c r="D1296" s="120" t="str">
        <f>'INFO Luz del Sur'!L1244</f>
        <v>Concreto</v>
      </c>
      <c r="E1296" s="131">
        <f>'INFO Luz del Sur'!J1244</f>
        <v>12</v>
      </c>
      <c r="F1296" s="131" t="str">
        <f>'INFO Luz del Sur'!H1244</f>
        <v>22.9 KV</v>
      </c>
      <c r="G1296" s="148" t="str">
        <f t="shared" si="234"/>
        <v>MT/AT</v>
      </c>
      <c r="H1296" s="120" t="str">
        <f>'INFO Luz del Sur'!D1244</f>
        <v>Asia</v>
      </c>
      <c r="I1296" s="120" t="str">
        <f>'INFO Luz del Sur'!C1244</f>
        <v>Lima</v>
      </c>
      <c r="J1296" s="120" t="str">
        <f>'INFO Luz del Sur'!B1244</f>
        <v>Lima</v>
      </c>
      <c r="K1296" s="120">
        <f>'INFO Luz del Sur'!E1244</f>
        <v>0</v>
      </c>
      <c r="L1296" s="132" t="str">
        <f>'INFO Luz del Sur'!M1244</f>
        <v>PPC17</v>
      </c>
      <c r="M1296" s="120" t="str">
        <f>INDEX(RESUMEN!$D$17:$D$5475, MATCH(L1296,RESUMEN!$C$17:$C$5475,0))</f>
        <v>POSTE DE CONCRETO ARMADO DE 12/400/150/330</v>
      </c>
      <c r="N1296" s="95">
        <f>INDEX(RESUMEN!$G$17:$G$5475, MATCH(L1296,RESUMEN!$C$17:$C$5475,0))</f>
        <v>305.79000000000002</v>
      </c>
      <c r="O1296" s="133">
        <f t="shared" si="235"/>
        <v>0.84299999999999997</v>
      </c>
      <c r="P1296" s="134">
        <f t="shared" si="237"/>
        <v>563.57096999999999</v>
      </c>
      <c r="Q1296" s="87">
        <v>0</v>
      </c>
      <c r="R1296" s="133">
        <f t="shared" si="238"/>
        <v>0.13400000000000001</v>
      </c>
      <c r="S1296" s="88">
        <f t="shared" si="239"/>
        <v>6.2932091650000004</v>
      </c>
      <c r="T1296" s="132">
        <f t="shared" si="240"/>
        <v>0.183</v>
      </c>
      <c r="U1296" s="135">
        <f t="shared" si="241"/>
        <v>1.151657277195</v>
      </c>
      <c r="V1296" s="88">
        <f t="shared" si="242"/>
        <v>0.387528371543303</v>
      </c>
      <c r="W1296" s="182">
        <f t="shared" si="243"/>
        <v>0.4</v>
      </c>
      <c r="X1296" s="133">
        <f>'INFO Luz del Sur'!N1244</f>
        <v>1</v>
      </c>
      <c r="Y1296" s="135">
        <f t="shared" si="236"/>
        <v>0.4</v>
      </c>
    </row>
    <row r="1297" spans="1:25" x14ac:dyDescent="0.25">
      <c r="A1297" s="97">
        <f>'INFO Luz del Sur'!A1245</f>
        <v>1239</v>
      </c>
      <c r="B1297" s="98" t="s">
        <v>8151</v>
      </c>
      <c r="C1297" s="131" t="str">
        <f>'INFO Luz del Sur'!K1245</f>
        <v>Poste</v>
      </c>
      <c r="D1297" s="120" t="str">
        <f>'INFO Luz del Sur'!L1245</f>
        <v>Concreto</v>
      </c>
      <c r="E1297" s="131">
        <f>'INFO Luz del Sur'!J1245</f>
        <v>12</v>
      </c>
      <c r="F1297" s="131" t="str">
        <f>'INFO Luz del Sur'!H1245</f>
        <v>22.9 KV</v>
      </c>
      <c r="G1297" s="148" t="str">
        <f t="shared" si="234"/>
        <v>MT/AT</v>
      </c>
      <c r="H1297" s="120" t="str">
        <f>'INFO Luz del Sur'!D1245</f>
        <v>Asia</v>
      </c>
      <c r="I1297" s="120" t="str">
        <f>'INFO Luz del Sur'!C1245</f>
        <v>Lima</v>
      </c>
      <c r="J1297" s="120" t="str">
        <f>'INFO Luz del Sur'!B1245</f>
        <v>Lima</v>
      </c>
      <c r="K1297" s="120">
        <f>'INFO Luz del Sur'!E1245</f>
        <v>0</v>
      </c>
      <c r="L1297" s="132" t="str">
        <f>'INFO Luz del Sur'!M1245</f>
        <v>PPC17</v>
      </c>
      <c r="M1297" s="120" t="str">
        <f>INDEX(RESUMEN!$D$17:$D$5475, MATCH(L1297,RESUMEN!$C$17:$C$5475,0))</f>
        <v>POSTE DE CONCRETO ARMADO DE 12/400/150/330</v>
      </c>
      <c r="N1297" s="95">
        <f>INDEX(RESUMEN!$G$17:$G$5475, MATCH(L1297,RESUMEN!$C$17:$C$5475,0))</f>
        <v>305.79000000000002</v>
      </c>
      <c r="O1297" s="133">
        <f t="shared" si="235"/>
        <v>0.84299999999999997</v>
      </c>
      <c r="P1297" s="134">
        <f t="shared" si="237"/>
        <v>563.57096999999999</v>
      </c>
      <c r="Q1297" s="87">
        <v>0</v>
      </c>
      <c r="R1297" s="133">
        <f t="shared" si="238"/>
        <v>0.13400000000000001</v>
      </c>
      <c r="S1297" s="88">
        <f t="shared" si="239"/>
        <v>6.2932091650000004</v>
      </c>
      <c r="T1297" s="132">
        <f t="shared" si="240"/>
        <v>0.183</v>
      </c>
      <c r="U1297" s="135">
        <f t="shared" si="241"/>
        <v>1.151657277195</v>
      </c>
      <c r="V1297" s="88">
        <f t="shared" si="242"/>
        <v>0.387528371543303</v>
      </c>
      <c r="W1297" s="182">
        <f t="shared" si="243"/>
        <v>0.4</v>
      </c>
      <c r="X1297" s="133">
        <f>'INFO Luz del Sur'!N1245</f>
        <v>1</v>
      </c>
      <c r="Y1297" s="135">
        <f t="shared" si="236"/>
        <v>0.4</v>
      </c>
    </row>
    <row r="1298" spans="1:25" x14ac:dyDescent="0.25">
      <c r="A1298" s="97">
        <f>'INFO Luz del Sur'!A1246</f>
        <v>1240</v>
      </c>
      <c r="B1298" s="98" t="s">
        <v>8151</v>
      </c>
      <c r="C1298" s="131" t="str">
        <f>'INFO Luz del Sur'!K1246</f>
        <v>Poste</v>
      </c>
      <c r="D1298" s="120" t="str">
        <f>'INFO Luz del Sur'!L1246</f>
        <v>Concreto</v>
      </c>
      <c r="E1298" s="131">
        <f>'INFO Luz del Sur'!J1246</f>
        <v>12</v>
      </c>
      <c r="F1298" s="131" t="str">
        <f>'INFO Luz del Sur'!H1246</f>
        <v>22.9 KV</v>
      </c>
      <c r="G1298" s="148" t="str">
        <f t="shared" si="234"/>
        <v>MT/AT</v>
      </c>
      <c r="H1298" s="120" t="str">
        <f>'INFO Luz del Sur'!D1246</f>
        <v>Asia</v>
      </c>
      <c r="I1298" s="120" t="str">
        <f>'INFO Luz del Sur'!C1246</f>
        <v>Lima</v>
      </c>
      <c r="J1298" s="120" t="str">
        <f>'INFO Luz del Sur'!B1246</f>
        <v>Lima</v>
      </c>
      <c r="K1298" s="120">
        <f>'INFO Luz del Sur'!E1246</f>
        <v>0</v>
      </c>
      <c r="L1298" s="132" t="str">
        <f>'INFO Luz del Sur'!M1246</f>
        <v>PPC17</v>
      </c>
      <c r="M1298" s="120" t="str">
        <f>INDEX(RESUMEN!$D$17:$D$5475, MATCH(L1298,RESUMEN!$C$17:$C$5475,0))</f>
        <v>POSTE DE CONCRETO ARMADO DE 12/400/150/330</v>
      </c>
      <c r="N1298" s="95">
        <f>INDEX(RESUMEN!$G$17:$G$5475, MATCH(L1298,RESUMEN!$C$17:$C$5475,0))</f>
        <v>305.79000000000002</v>
      </c>
      <c r="O1298" s="133">
        <f t="shared" si="235"/>
        <v>0.84299999999999997</v>
      </c>
      <c r="P1298" s="134">
        <f t="shared" si="237"/>
        <v>563.57096999999999</v>
      </c>
      <c r="Q1298" s="87">
        <v>0</v>
      </c>
      <c r="R1298" s="133">
        <f t="shared" si="238"/>
        <v>0.13400000000000001</v>
      </c>
      <c r="S1298" s="88">
        <f t="shared" si="239"/>
        <v>6.2932091650000004</v>
      </c>
      <c r="T1298" s="132">
        <f t="shared" si="240"/>
        <v>0.183</v>
      </c>
      <c r="U1298" s="135">
        <f t="shared" si="241"/>
        <v>1.151657277195</v>
      </c>
      <c r="V1298" s="88">
        <f t="shared" si="242"/>
        <v>0.387528371543303</v>
      </c>
      <c r="W1298" s="182">
        <f t="shared" si="243"/>
        <v>0.4</v>
      </c>
      <c r="X1298" s="133">
        <f>'INFO Luz del Sur'!N1246</f>
        <v>1</v>
      </c>
      <c r="Y1298" s="135">
        <f t="shared" si="236"/>
        <v>0.4</v>
      </c>
    </row>
    <row r="1299" spans="1:25" x14ac:dyDescent="0.25">
      <c r="A1299" s="97">
        <f>'INFO Luz del Sur'!A1247</f>
        <v>1241</v>
      </c>
      <c r="B1299" s="98" t="s">
        <v>8151</v>
      </c>
      <c r="C1299" s="131" t="str">
        <f>'INFO Luz del Sur'!K1247</f>
        <v>Poste</v>
      </c>
      <c r="D1299" s="120" t="str">
        <f>'INFO Luz del Sur'!L1247</f>
        <v>Concreto</v>
      </c>
      <c r="E1299" s="131">
        <f>'INFO Luz del Sur'!J1247</f>
        <v>12</v>
      </c>
      <c r="F1299" s="131" t="str">
        <f>'INFO Luz del Sur'!H1247</f>
        <v>22.9 KV</v>
      </c>
      <c r="G1299" s="148" t="str">
        <f t="shared" si="234"/>
        <v>MT/AT</v>
      </c>
      <c r="H1299" s="120" t="str">
        <f>'INFO Luz del Sur'!D1247</f>
        <v>Asia</v>
      </c>
      <c r="I1299" s="120" t="str">
        <f>'INFO Luz del Sur'!C1247</f>
        <v>Lima</v>
      </c>
      <c r="J1299" s="120" t="str">
        <f>'INFO Luz del Sur'!B1247</f>
        <v>Lima</v>
      </c>
      <c r="K1299" s="120">
        <f>'INFO Luz del Sur'!E1247</f>
        <v>0</v>
      </c>
      <c r="L1299" s="132" t="str">
        <f>'INFO Luz del Sur'!M1247</f>
        <v>PPC17</v>
      </c>
      <c r="M1299" s="120" t="str">
        <f>INDEX(RESUMEN!$D$17:$D$5475, MATCH(L1299,RESUMEN!$C$17:$C$5475,0))</f>
        <v>POSTE DE CONCRETO ARMADO DE 12/400/150/330</v>
      </c>
      <c r="N1299" s="95">
        <f>INDEX(RESUMEN!$G$17:$G$5475, MATCH(L1299,RESUMEN!$C$17:$C$5475,0))</f>
        <v>305.79000000000002</v>
      </c>
      <c r="O1299" s="133">
        <f t="shared" si="235"/>
        <v>0.84299999999999997</v>
      </c>
      <c r="P1299" s="134">
        <f t="shared" si="237"/>
        <v>563.57096999999999</v>
      </c>
      <c r="Q1299" s="87">
        <v>0</v>
      </c>
      <c r="R1299" s="133">
        <f t="shared" si="238"/>
        <v>0.13400000000000001</v>
      </c>
      <c r="S1299" s="88">
        <f t="shared" si="239"/>
        <v>6.2932091650000004</v>
      </c>
      <c r="T1299" s="132">
        <f t="shared" si="240"/>
        <v>0.183</v>
      </c>
      <c r="U1299" s="135">
        <f t="shared" si="241"/>
        <v>1.151657277195</v>
      </c>
      <c r="V1299" s="88">
        <f t="shared" si="242"/>
        <v>0.387528371543303</v>
      </c>
      <c r="W1299" s="182">
        <f t="shared" si="243"/>
        <v>0.4</v>
      </c>
      <c r="X1299" s="133">
        <f>'INFO Luz del Sur'!N1247</f>
        <v>1</v>
      </c>
      <c r="Y1299" s="135">
        <f t="shared" si="236"/>
        <v>0.4</v>
      </c>
    </row>
    <row r="1300" spans="1:25" x14ac:dyDescent="0.25">
      <c r="A1300" s="97">
        <f>'INFO Luz del Sur'!A1248</f>
        <v>1242</v>
      </c>
      <c r="B1300" s="98" t="s">
        <v>8151</v>
      </c>
      <c r="C1300" s="131" t="str">
        <f>'INFO Luz del Sur'!K1248</f>
        <v>Poste</v>
      </c>
      <c r="D1300" s="120" t="str">
        <f>'INFO Luz del Sur'!L1248</f>
        <v>Concreto</v>
      </c>
      <c r="E1300" s="131">
        <f>'INFO Luz del Sur'!J1248</f>
        <v>12</v>
      </c>
      <c r="F1300" s="131" t="str">
        <f>'INFO Luz del Sur'!H1248</f>
        <v>22.9 KV</v>
      </c>
      <c r="G1300" s="148" t="str">
        <f t="shared" si="234"/>
        <v>MT/AT</v>
      </c>
      <c r="H1300" s="120" t="str">
        <f>'INFO Luz del Sur'!D1248</f>
        <v>Asia</v>
      </c>
      <c r="I1300" s="120" t="str">
        <f>'INFO Luz del Sur'!C1248</f>
        <v>Lima</v>
      </c>
      <c r="J1300" s="120" t="str">
        <f>'INFO Luz del Sur'!B1248</f>
        <v>Lima</v>
      </c>
      <c r="K1300" s="120">
        <f>'INFO Luz del Sur'!E1248</f>
        <v>0</v>
      </c>
      <c r="L1300" s="132" t="str">
        <f>'INFO Luz del Sur'!M1248</f>
        <v>PPC17</v>
      </c>
      <c r="M1300" s="120" t="str">
        <f>INDEX(RESUMEN!$D$17:$D$5475, MATCH(L1300,RESUMEN!$C$17:$C$5475,0))</f>
        <v>POSTE DE CONCRETO ARMADO DE 12/400/150/330</v>
      </c>
      <c r="N1300" s="95">
        <f>INDEX(RESUMEN!$G$17:$G$5475, MATCH(L1300,RESUMEN!$C$17:$C$5475,0))</f>
        <v>305.79000000000002</v>
      </c>
      <c r="O1300" s="133">
        <f t="shared" si="235"/>
        <v>0.84299999999999997</v>
      </c>
      <c r="P1300" s="134">
        <f t="shared" si="237"/>
        <v>563.57096999999999</v>
      </c>
      <c r="Q1300" s="87">
        <v>0</v>
      </c>
      <c r="R1300" s="133">
        <f t="shared" si="238"/>
        <v>0.13400000000000001</v>
      </c>
      <c r="S1300" s="88">
        <f t="shared" si="239"/>
        <v>6.2932091650000004</v>
      </c>
      <c r="T1300" s="132">
        <f t="shared" si="240"/>
        <v>0.183</v>
      </c>
      <c r="U1300" s="135">
        <f t="shared" si="241"/>
        <v>1.151657277195</v>
      </c>
      <c r="V1300" s="88">
        <f t="shared" si="242"/>
        <v>0.387528371543303</v>
      </c>
      <c r="W1300" s="182">
        <f t="shared" si="243"/>
        <v>0.4</v>
      </c>
      <c r="X1300" s="133">
        <f>'INFO Luz del Sur'!N1248</f>
        <v>1</v>
      </c>
      <c r="Y1300" s="135">
        <f t="shared" si="236"/>
        <v>0.4</v>
      </c>
    </row>
    <row r="1301" spans="1:25" x14ac:dyDescent="0.25">
      <c r="A1301" s="97">
        <f>'INFO Luz del Sur'!A1249</f>
        <v>1243</v>
      </c>
      <c r="B1301" s="98" t="s">
        <v>8151</v>
      </c>
      <c r="C1301" s="131" t="str">
        <f>'INFO Luz del Sur'!K1249</f>
        <v>Poste</v>
      </c>
      <c r="D1301" s="120" t="str">
        <f>'INFO Luz del Sur'!L1249</f>
        <v>Concreto</v>
      </c>
      <c r="E1301" s="131">
        <f>'INFO Luz del Sur'!J1249</f>
        <v>12</v>
      </c>
      <c r="F1301" s="131" t="str">
        <f>'INFO Luz del Sur'!H1249</f>
        <v>22.9 KV</v>
      </c>
      <c r="G1301" s="148" t="str">
        <f t="shared" si="234"/>
        <v>MT/AT</v>
      </c>
      <c r="H1301" s="120" t="str">
        <f>'INFO Luz del Sur'!D1249</f>
        <v>Asia</v>
      </c>
      <c r="I1301" s="120" t="str">
        <f>'INFO Luz del Sur'!C1249</f>
        <v>Lima</v>
      </c>
      <c r="J1301" s="120" t="str">
        <f>'INFO Luz del Sur'!B1249</f>
        <v>Lima</v>
      </c>
      <c r="K1301" s="120">
        <f>'INFO Luz del Sur'!E1249</f>
        <v>0</v>
      </c>
      <c r="L1301" s="132" t="str">
        <f>'INFO Luz del Sur'!M1249</f>
        <v>PPC17</v>
      </c>
      <c r="M1301" s="120" t="str">
        <f>INDEX(RESUMEN!$D$17:$D$5475, MATCH(L1301,RESUMEN!$C$17:$C$5475,0))</f>
        <v>POSTE DE CONCRETO ARMADO DE 12/400/150/330</v>
      </c>
      <c r="N1301" s="95">
        <f>INDEX(RESUMEN!$G$17:$G$5475, MATCH(L1301,RESUMEN!$C$17:$C$5475,0))</f>
        <v>305.79000000000002</v>
      </c>
      <c r="O1301" s="133">
        <f t="shared" si="235"/>
        <v>0.84299999999999997</v>
      </c>
      <c r="P1301" s="134">
        <f t="shared" si="237"/>
        <v>563.57096999999999</v>
      </c>
      <c r="Q1301" s="87">
        <v>0</v>
      </c>
      <c r="R1301" s="133">
        <f t="shared" si="238"/>
        <v>0.13400000000000001</v>
      </c>
      <c r="S1301" s="88">
        <f t="shared" si="239"/>
        <v>6.2932091650000004</v>
      </c>
      <c r="T1301" s="132">
        <f t="shared" si="240"/>
        <v>0.183</v>
      </c>
      <c r="U1301" s="135">
        <f t="shared" si="241"/>
        <v>1.151657277195</v>
      </c>
      <c r="V1301" s="88">
        <f t="shared" si="242"/>
        <v>0.387528371543303</v>
      </c>
      <c r="W1301" s="182">
        <f t="shared" si="243"/>
        <v>0.4</v>
      </c>
      <c r="X1301" s="133">
        <f>'INFO Luz del Sur'!N1249</f>
        <v>1</v>
      </c>
      <c r="Y1301" s="135">
        <f t="shared" si="236"/>
        <v>0.4</v>
      </c>
    </row>
    <row r="1302" spans="1:25" x14ac:dyDescent="0.25">
      <c r="A1302" s="97">
        <f>'INFO Luz del Sur'!A1250</f>
        <v>1244</v>
      </c>
      <c r="B1302" s="98" t="s">
        <v>8151</v>
      </c>
      <c r="C1302" s="131" t="str">
        <f>'INFO Luz del Sur'!K1250</f>
        <v>Poste</v>
      </c>
      <c r="D1302" s="120" t="str">
        <f>'INFO Luz del Sur'!L1250</f>
        <v>Concreto</v>
      </c>
      <c r="E1302" s="131">
        <f>'INFO Luz del Sur'!J1250</f>
        <v>12</v>
      </c>
      <c r="F1302" s="131" t="str">
        <f>'INFO Luz del Sur'!H1250</f>
        <v>22.9 KV</v>
      </c>
      <c r="G1302" s="148" t="str">
        <f t="shared" si="234"/>
        <v>MT/AT</v>
      </c>
      <c r="H1302" s="120" t="str">
        <f>'INFO Luz del Sur'!D1250</f>
        <v>Asia</v>
      </c>
      <c r="I1302" s="120" t="str">
        <f>'INFO Luz del Sur'!C1250</f>
        <v>Lima</v>
      </c>
      <c r="J1302" s="120" t="str">
        <f>'INFO Luz del Sur'!B1250</f>
        <v>Lima</v>
      </c>
      <c r="K1302" s="120">
        <f>'INFO Luz del Sur'!E1250</f>
        <v>0</v>
      </c>
      <c r="L1302" s="132" t="str">
        <f>'INFO Luz del Sur'!M1250</f>
        <v>PPC17</v>
      </c>
      <c r="M1302" s="120" t="str">
        <f>INDEX(RESUMEN!$D$17:$D$5475, MATCH(L1302,RESUMEN!$C$17:$C$5475,0))</f>
        <v>POSTE DE CONCRETO ARMADO DE 12/400/150/330</v>
      </c>
      <c r="N1302" s="95">
        <f>INDEX(RESUMEN!$G$17:$G$5475, MATCH(L1302,RESUMEN!$C$17:$C$5475,0))</f>
        <v>305.79000000000002</v>
      </c>
      <c r="O1302" s="133">
        <f t="shared" si="235"/>
        <v>0.84299999999999997</v>
      </c>
      <c r="P1302" s="134">
        <f t="shared" si="237"/>
        <v>563.57096999999999</v>
      </c>
      <c r="Q1302" s="87">
        <v>0</v>
      </c>
      <c r="R1302" s="133">
        <f t="shared" si="238"/>
        <v>0.13400000000000001</v>
      </c>
      <c r="S1302" s="88">
        <f t="shared" si="239"/>
        <v>6.2932091650000004</v>
      </c>
      <c r="T1302" s="132">
        <f t="shared" si="240"/>
        <v>0.183</v>
      </c>
      <c r="U1302" s="135">
        <f t="shared" si="241"/>
        <v>1.151657277195</v>
      </c>
      <c r="V1302" s="88">
        <f t="shared" si="242"/>
        <v>0.387528371543303</v>
      </c>
      <c r="W1302" s="182">
        <f t="shared" si="243"/>
        <v>0.4</v>
      </c>
      <c r="X1302" s="133">
        <f>'INFO Luz del Sur'!N1250</f>
        <v>1</v>
      </c>
      <c r="Y1302" s="135">
        <f t="shared" si="236"/>
        <v>0.4</v>
      </c>
    </row>
    <row r="1303" spans="1:25" x14ac:dyDescent="0.25">
      <c r="A1303" s="97">
        <f>'INFO Luz del Sur'!A1251</f>
        <v>1245</v>
      </c>
      <c r="B1303" s="98" t="s">
        <v>8151</v>
      </c>
      <c r="C1303" s="131" t="str">
        <f>'INFO Luz del Sur'!K1251</f>
        <v>Poste</v>
      </c>
      <c r="D1303" s="120" t="str">
        <f>'INFO Luz del Sur'!L1251</f>
        <v>Concreto</v>
      </c>
      <c r="E1303" s="131">
        <f>'INFO Luz del Sur'!J1251</f>
        <v>12</v>
      </c>
      <c r="F1303" s="131" t="str">
        <f>'INFO Luz del Sur'!H1251</f>
        <v>22.9 KV</v>
      </c>
      <c r="G1303" s="148" t="str">
        <f t="shared" si="234"/>
        <v>MT/AT</v>
      </c>
      <c r="H1303" s="120" t="str">
        <f>'INFO Luz del Sur'!D1251</f>
        <v>Asia</v>
      </c>
      <c r="I1303" s="120" t="str">
        <f>'INFO Luz del Sur'!C1251</f>
        <v>Lima</v>
      </c>
      <c r="J1303" s="120" t="str">
        <f>'INFO Luz del Sur'!B1251</f>
        <v>Lima</v>
      </c>
      <c r="K1303" s="120">
        <f>'INFO Luz del Sur'!E1251</f>
        <v>0</v>
      </c>
      <c r="L1303" s="132" t="str">
        <f>'INFO Luz del Sur'!M1251</f>
        <v>PPC17</v>
      </c>
      <c r="M1303" s="120" t="str">
        <f>INDEX(RESUMEN!$D$17:$D$5475, MATCH(L1303,RESUMEN!$C$17:$C$5475,0))</f>
        <v>POSTE DE CONCRETO ARMADO DE 12/400/150/330</v>
      </c>
      <c r="N1303" s="95">
        <f>INDEX(RESUMEN!$G$17:$G$5475, MATCH(L1303,RESUMEN!$C$17:$C$5475,0))</f>
        <v>305.79000000000002</v>
      </c>
      <c r="O1303" s="133">
        <f t="shared" si="235"/>
        <v>0.84299999999999997</v>
      </c>
      <c r="P1303" s="134">
        <f t="shared" si="237"/>
        <v>563.57096999999999</v>
      </c>
      <c r="Q1303" s="87">
        <v>0</v>
      </c>
      <c r="R1303" s="133">
        <f t="shared" si="238"/>
        <v>0.13400000000000001</v>
      </c>
      <c r="S1303" s="88">
        <f t="shared" si="239"/>
        <v>6.2932091650000004</v>
      </c>
      <c r="T1303" s="132">
        <f t="shared" si="240"/>
        <v>0.183</v>
      </c>
      <c r="U1303" s="135">
        <f t="shared" si="241"/>
        <v>1.151657277195</v>
      </c>
      <c r="V1303" s="88">
        <f t="shared" si="242"/>
        <v>0.387528371543303</v>
      </c>
      <c r="W1303" s="182">
        <f t="shared" si="243"/>
        <v>0.4</v>
      </c>
      <c r="X1303" s="133">
        <f>'INFO Luz del Sur'!N1251</f>
        <v>1</v>
      </c>
      <c r="Y1303" s="135">
        <f t="shared" si="236"/>
        <v>0.4</v>
      </c>
    </row>
    <row r="1304" spans="1:25" x14ac:dyDescent="0.25">
      <c r="A1304" s="97">
        <f>'INFO Luz del Sur'!A1252</f>
        <v>1246</v>
      </c>
      <c r="B1304" s="98" t="s">
        <v>8151</v>
      </c>
      <c r="C1304" s="131" t="str">
        <f>'INFO Luz del Sur'!K1252</f>
        <v>Poste</v>
      </c>
      <c r="D1304" s="120" t="str">
        <f>'INFO Luz del Sur'!L1252</f>
        <v>Concreto</v>
      </c>
      <c r="E1304" s="131">
        <f>'INFO Luz del Sur'!J1252</f>
        <v>12</v>
      </c>
      <c r="F1304" s="131" t="str">
        <f>'INFO Luz del Sur'!H1252</f>
        <v>22.9 KV</v>
      </c>
      <c r="G1304" s="148" t="str">
        <f t="shared" si="234"/>
        <v>MT/AT</v>
      </c>
      <c r="H1304" s="120" t="str">
        <f>'INFO Luz del Sur'!D1252</f>
        <v>Asia</v>
      </c>
      <c r="I1304" s="120" t="str">
        <f>'INFO Luz del Sur'!C1252</f>
        <v>Lima</v>
      </c>
      <c r="J1304" s="120" t="str">
        <f>'INFO Luz del Sur'!B1252</f>
        <v>Lima</v>
      </c>
      <c r="K1304" s="120">
        <f>'INFO Luz del Sur'!E1252</f>
        <v>0</v>
      </c>
      <c r="L1304" s="132" t="str">
        <f>'INFO Luz del Sur'!M1252</f>
        <v>PPC17</v>
      </c>
      <c r="M1304" s="120" t="str">
        <f>INDEX(RESUMEN!$D$17:$D$5475, MATCH(L1304,RESUMEN!$C$17:$C$5475,0))</f>
        <v>POSTE DE CONCRETO ARMADO DE 12/400/150/330</v>
      </c>
      <c r="N1304" s="95">
        <f>INDEX(RESUMEN!$G$17:$G$5475, MATCH(L1304,RESUMEN!$C$17:$C$5475,0))</f>
        <v>305.79000000000002</v>
      </c>
      <c r="O1304" s="133">
        <f t="shared" si="235"/>
        <v>0.84299999999999997</v>
      </c>
      <c r="P1304" s="134">
        <f t="shared" si="237"/>
        <v>563.57096999999999</v>
      </c>
      <c r="Q1304" s="87">
        <v>0</v>
      </c>
      <c r="R1304" s="133">
        <f t="shared" si="238"/>
        <v>0.13400000000000001</v>
      </c>
      <c r="S1304" s="88">
        <f t="shared" si="239"/>
        <v>6.2932091650000004</v>
      </c>
      <c r="T1304" s="132">
        <f t="shared" si="240"/>
        <v>0.183</v>
      </c>
      <c r="U1304" s="135">
        <f t="shared" si="241"/>
        <v>1.151657277195</v>
      </c>
      <c r="V1304" s="88">
        <f t="shared" si="242"/>
        <v>0.387528371543303</v>
      </c>
      <c r="W1304" s="182">
        <f t="shared" si="243"/>
        <v>0.4</v>
      </c>
      <c r="X1304" s="133">
        <f>'INFO Luz del Sur'!N1252</f>
        <v>1</v>
      </c>
      <c r="Y1304" s="135">
        <f t="shared" si="236"/>
        <v>0.4</v>
      </c>
    </row>
    <row r="1305" spans="1:25" x14ac:dyDescent="0.25">
      <c r="A1305" s="97">
        <f>'INFO Luz del Sur'!A1253</f>
        <v>1247</v>
      </c>
      <c r="B1305" s="98" t="s">
        <v>8151</v>
      </c>
      <c r="C1305" s="131" t="str">
        <f>'INFO Luz del Sur'!K1253</f>
        <v>Poste</v>
      </c>
      <c r="D1305" s="120" t="str">
        <f>'INFO Luz del Sur'!L1253</f>
        <v>Concreto</v>
      </c>
      <c r="E1305" s="131">
        <f>'INFO Luz del Sur'!J1253</f>
        <v>12</v>
      </c>
      <c r="F1305" s="131" t="str">
        <f>'INFO Luz del Sur'!H1253</f>
        <v>22.9 KV</v>
      </c>
      <c r="G1305" s="148" t="str">
        <f t="shared" si="234"/>
        <v>MT/AT</v>
      </c>
      <c r="H1305" s="120" t="str">
        <f>'INFO Luz del Sur'!D1253</f>
        <v>Asia</v>
      </c>
      <c r="I1305" s="120" t="str">
        <f>'INFO Luz del Sur'!C1253</f>
        <v>Lima</v>
      </c>
      <c r="J1305" s="120" t="str">
        <f>'INFO Luz del Sur'!B1253</f>
        <v>Lima</v>
      </c>
      <c r="K1305" s="120">
        <f>'INFO Luz del Sur'!E1253</f>
        <v>0</v>
      </c>
      <c r="L1305" s="132" t="str">
        <f>'INFO Luz del Sur'!M1253</f>
        <v>PPC17</v>
      </c>
      <c r="M1305" s="120" t="str">
        <f>INDEX(RESUMEN!$D$17:$D$5475, MATCH(L1305,RESUMEN!$C$17:$C$5475,0))</f>
        <v>POSTE DE CONCRETO ARMADO DE 12/400/150/330</v>
      </c>
      <c r="N1305" s="95">
        <f>INDEX(RESUMEN!$G$17:$G$5475, MATCH(L1305,RESUMEN!$C$17:$C$5475,0))</f>
        <v>305.79000000000002</v>
      </c>
      <c r="O1305" s="133">
        <f t="shared" si="235"/>
        <v>0.84299999999999997</v>
      </c>
      <c r="P1305" s="134">
        <f t="shared" si="237"/>
        <v>563.57096999999999</v>
      </c>
      <c r="Q1305" s="87">
        <v>0</v>
      </c>
      <c r="R1305" s="133">
        <f t="shared" si="238"/>
        <v>0.13400000000000001</v>
      </c>
      <c r="S1305" s="88">
        <f t="shared" si="239"/>
        <v>6.2932091650000004</v>
      </c>
      <c r="T1305" s="132">
        <f t="shared" si="240"/>
        <v>0.183</v>
      </c>
      <c r="U1305" s="135">
        <f t="shared" si="241"/>
        <v>1.151657277195</v>
      </c>
      <c r="V1305" s="88">
        <f t="shared" si="242"/>
        <v>0.387528371543303</v>
      </c>
      <c r="W1305" s="182">
        <f t="shared" si="243"/>
        <v>0.4</v>
      </c>
      <c r="X1305" s="133">
        <f>'INFO Luz del Sur'!N1253</f>
        <v>1</v>
      </c>
      <c r="Y1305" s="135">
        <f t="shared" si="236"/>
        <v>0.4</v>
      </c>
    </row>
    <row r="1306" spans="1:25" x14ac:dyDescent="0.25">
      <c r="A1306" s="97">
        <f>'INFO Luz del Sur'!A1254</f>
        <v>1248</v>
      </c>
      <c r="B1306" s="98" t="s">
        <v>8151</v>
      </c>
      <c r="C1306" s="131" t="str">
        <f>'INFO Luz del Sur'!K1254</f>
        <v>Poste</v>
      </c>
      <c r="D1306" s="120" t="str">
        <f>'INFO Luz del Sur'!L1254</f>
        <v>Concreto</v>
      </c>
      <c r="E1306" s="131">
        <f>'INFO Luz del Sur'!J1254</f>
        <v>12</v>
      </c>
      <c r="F1306" s="131" t="str">
        <f>'INFO Luz del Sur'!H1254</f>
        <v>22.9 KV</v>
      </c>
      <c r="G1306" s="148" t="str">
        <f t="shared" si="234"/>
        <v>MT/AT</v>
      </c>
      <c r="H1306" s="120" t="str">
        <f>'INFO Luz del Sur'!D1254</f>
        <v>Asia</v>
      </c>
      <c r="I1306" s="120" t="str">
        <f>'INFO Luz del Sur'!C1254</f>
        <v>Lima</v>
      </c>
      <c r="J1306" s="120" t="str">
        <f>'INFO Luz del Sur'!B1254</f>
        <v>Lima</v>
      </c>
      <c r="K1306" s="120">
        <f>'INFO Luz del Sur'!E1254</f>
        <v>0</v>
      </c>
      <c r="L1306" s="132" t="str">
        <f>'INFO Luz del Sur'!M1254</f>
        <v>PPC17</v>
      </c>
      <c r="M1306" s="120" t="str">
        <f>INDEX(RESUMEN!$D$17:$D$5475, MATCH(L1306,RESUMEN!$C$17:$C$5475,0))</f>
        <v>POSTE DE CONCRETO ARMADO DE 12/400/150/330</v>
      </c>
      <c r="N1306" s="95">
        <f>INDEX(RESUMEN!$G$17:$G$5475, MATCH(L1306,RESUMEN!$C$17:$C$5475,0))</f>
        <v>305.79000000000002</v>
      </c>
      <c r="O1306" s="133">
        <f t="shared" si="235"/>
        <v>0.84299999999999997</v>
      </c>
      <c r="P1306" s="134">
        <f t="shared" si="237"/>
        <v>563.57096999999999</v>
      </c>
      <c r="Q1306" s="87">
        <v>0</v>
      </c>
      <c r="R1306" s="133">
        <f t="shared" si="238"/>
        <v>0.13400000000000001</v>
      </c>
      <c r="S1306" s="88">
        <f t="shared" si="239"/>
        <v>6.2932091650000004</v>
      </c>
      <c r="T1306" s="132">
        <f t="shared" si="240"/>
        <v>0.183</v>
      </c>
      <c r="U1306" s="135">
        <f t="shared" si="241"/>
        <v>1.151657277195</v>
      </c>
      <c r="V1306" s="88">
        <f t="shared" si="242"/>
        <v>0.387528371543303</v>
      </c>
      <c r="W1306" s="182">
        <f t="shared" si="243"/>
        <v>0.4</v>
      </c>
      <c r="X1306" s="133">
        <f>'INFO Luz del Sur'!N1254</f>
        <v>1</v>
      </c>
      <c r="Y1306" s="135">
        <f t="shared" si="236"/>
        <v>0.4</v>
      </c>
    </row>
    <row r="1307" spans="1:25" x14ac:dyDescent="0.25">
      <c r="A1307" s="97">
        <f>'INFO Luz del Sur'!A1255</f>
        <v>1249</v>
      </c>
      <c r="B1307" s="98" t="s">
        <v>8151</v>
      </c>
      <c r="C1307" s="131" t="str">
        <f>'INFO Luz del Sur'!K1255</f>
        <v>Poste</v>
      </c>
      <c r="D1307" s="120" t="str">
        <f>'INFO Luz del Sur'!L1255</f>
        <v>Concreto</v>
      </c>
      <c r="E1307" s="131">
        <f>'INFO Luz del Sur'!J1255</f>
        <v>12</v>
      </c>
      <c r="F1307" s="131" t="str">
        <f>'INFO Luz del Sur'!H1255</f>
        <v>22.9 KV</v>
      </c>
      <c r="G1307" s="148" t="str">
        <f t="shared" si="234"/>
        <v>MT/AT</v>
      </c>
      <c r="H1307" s="120" t="str">
        <f>'INFO Luz del Sur'!D1255</f>
        <v>Asia</v>
      </c>
      <c r="I1307" s="120" t="str">
        <f>'INFO Luz del Sur'!C1255</f>
        <v>Lima</v>
      </c>
      <c r="J1307" s="120" t="str">
        <f>'INFO Luz del Sur'!B1255</f>
        <v>Lima</v>
      </c>
      <c r="K1307" s="120">
        <f>'INFO Luz del Sur'!E1255</f>
        <v>0</v>
      </c>
      <c r="L1307" s="132" t="str">
        <f>'INFO Luz del Sur'!M1255</f>
        <v>PPC17</v>
      </c>
      <c r="M1307" s="120" t="str">
        <f>INDEX(RESUMEN!$D$17:$D$5475, MATCH(L1307,RESUMEN!$C$17:$C$5475,0))</f>
        <v>POSTE DE CONCRETO ARMADO DE 12/400/150/330</v>
      </c>
      <c r="N1307" s="95">
        <f>INDEX(RESUMEN!$G$17:$G$5475, MATCH(L1307,RESUMEN!$C$17:$C$5475,0))</f>
        <v>305.79000000000002</v>
      </c>
      <c r="O1307" s="133">
        <f t="shared" si="235"/>
        <v>0.84299999999999997</v>
      </c>
      <c r="P1307" s="134">
        <f t="shared" si="237"/>
        <v>563.57096999999999</v>
      </c>
      <c r="Q1307" s="87">
        <v>0</v>
      </c>
      <c r="R1307" s="133">
        <f t="shared" si="238"/>
        <v>0.13400000000000001</v>
      </c>
      <c r="S1307" s="88">
        <f t="shared" si="239"/>
        <v>6.2932091650000004</v>
      </c>
      <c r="T1307" s="132">
        <f t="shared" si="240"/>
        <v>0.183</v>
      </c>
      <c r="U1307" s="135">
        <f t="shared" si="241"/>
        <v>1.151657277195</v>
      </c>
      <c r="V1307" s="88">
        <f t="shared" si="242"/>
        <v>0.387528371543303</v>
      </c>
      <c r="W1307" s="182">
        <f t="shared" si="243"/>
        <v>0.4</v>
      </c>
      <c r="X1307" s="133">
        <f>'INFO Luz del Sur'!N1255</f>
        <v>1</v>
      </c>
      <c r="Y1307" s="135">
        <f t="shared" si="236"/>
        <v>0.4</v>
      </c>
    </row>
    <row r="1308" spans="1:25" x14ac:dyDescent="0.25">
      <c r="A1308" s="97">
        <f>'INFO Luz del Sur'!A1256</f>
        <v>1250</v>
      </c>
      <c r="B1308" s="98" t="s">
        <v>8151</v>
      </c>
      <c r="C1308" s="131" t="str">
        <f>'INFO Luz del Sur'!K1256</f>
        <v>Poste</v>
      </c>
      <c r="D1308" s="120" t="str">
        <f>'INFO Luz del Sur'!L1256</f>
        <v>Concreto</v>
      </c>
      <c r="E1308" s="131">
        <f>'INFO Luz del Sur'!J1256</f>
        <v>12</v>
      </c>
      <c r="F1308" s="131" t="str">
        <f>'INFO Luz del Sur'!H1256</f>
        <v>22.9 KV</v>
      </c>
      <c r="G1308" s="148" t="str">
        <f t="shared" si="234"/>
        <v>MT/AT</v>
      </c>
      <c r="H1308" s="120" t="str">
        <f>'INFO Luz del Sur'!D1256</f>
        <v>Asia</v>
      </c>
      <c r="I1308" s="120" t="str">
        <f>'INFO Luz del Sur'!C1256</f>
        <v>Lima</v>
      </c>
      <c r="J1308" s="120" t="str">
        <f>'INFO Luz del Sur'!B1256</f>
        <v>Lima</v>
      </c>
      <c r="K1308" s="120">
        <f>'INFO Luz del Sur'!E1256</f>
        <v>0</v>
      </c>
      <c r="L1308" s="132" t="str">
        <f>'INFO Luz del Sur'!M1256</f>
        <v>PPC17</v>
      </c>
      <c r="M1308" s="120" t="str">
        <f>INDEX(RESUMEN!$D$17:$D$5475, MATCH(L1308,RESUMEN!$C$17:$C$5475,0))</f>
        <v>POSTE DE CONCRETO ARMADO DE 12/400/150/330</v>
      </c>
      <c r="N1308" s="95">
        <f>INDEX(RESUMEN!$G$17:$G$5475, MATCH(L1308,RESUMEN!$C$17:$C$5475,0))</f>
        <v>305.79000000000002</v>
      </c>
      <c r="O1308" s="133">
        <f t="shared" si="235"/>
        <v>0.84299999999999997</v>
      </c>
      <c r="P1308" s="134">
        <f t="shared" si="237"/>
        <v>563.57096999999999</v>
      </c>
      <c r="Q1308" s="87">
        <v>0</v>
      </c>
      <c r="R1308" s="133">
        <f t="shared" si="238"/>
        <v>0.13400000000000001</v>
      </c>
      <c r="S1308" s="88">
        <f t="shared" si="239"/>
        <v>6.2932091650000004</v>
      </c>
      <c r="T1308" s="132">
        <f t="shared" si="240"/>
        <v>0.183</v>
      </c>
      <c r="U1308" s="135">
        <f t="shared" si="241"/>
        <v>1.151657277195</v>
      </c>
      <c r="V1308" s="88">
        <f t="shared" si="242"/>
        <v>0.387528371543303</v>
      </c>
      <c r="W1308" s="182">
        <f t="shared" si="243"/>
        <v>0.4</v>
      </c>
      <c r="X1308" s="133">
        <f>'INFO Luz del Sur'!N1256</f>
        <v>1</v>
      </c>
      <c r="Y1308" s="135">
        <f t="shared" si="236"/>
        <v>0.4</v>
      </c>
    </row>
    <row r="1309" spans="1:25" x14ac:dyDescent="0.25">
      <c r="A1309" s="97">
        <f>'INFO Luz del Sur'!A1257</f>
        <v>1251</v>
      </c>
      <c r="B1309" s="98" t="s">
        <v>8151</v>
      </c>
      <c r="C1309" s="131" t="str">
        <f>'INFO Luz del Sur'!K1257</f>
        <v>Poste</v>
      </c>
      <c r="D1309" s="120" t="str">
        <f>'INFO Luz del Sur'!L1257</f>
        <v>Concreto</v>
      </c>
      <c r="E1309" s="131">
        <f>'INFO Luz del Sur'!J1257</f>
        <v>12</v>
      </c>
      <c r="F1309" s="131" t="str">
        <f>'INFO Luz del Sur'!H1257</f>
        <v>22.9 KV</v>
      </c>
      <c r="G1309" s="148" t="str">
        <f t="shared" si="234"/>
        <v>MT/AT</v>
      </c>
      <c r="H1309" s="120" t="str">
        <f>'INFO Luz del Sur'!D1257</f>
        <v>Asia</v>
      </c>
      <c r="I1309" s="120" t="str">
        <f>'INFO Luz del Sur'!C1257</f>
        <v>Lima</v>
      </c>
      <c r="J1309" s="120" t="str">
        <f>'INFO Luz del Sur'!B1257</f>
        <v>Lima</v>
      </c>
      <c r="K1309" s="120">
        <f>'INFO Luz del Sur'!E1257</f>
        <v>0</v>
      </c>
      <c r="L1309" s="132" t="str">
        <f>'INFO Luz del Sur'!M1257</f>
        <v>PPC17</v>
      </c>
      <c r="M1309" s="120" t="str">
        <f>INDEX(RESUMEN!$D$17:$D$5475, MATCH(L1309,RESUMEN!$C$17:$C$5475,0))</f>
        <v>POSTE DE CONCRETO ARMADO DE 12/400/150/330</v>
      </c>
      <c r="N1309" s="95">
        <f>INDEX(RESUMEN!$G$17:$G$5475, MATCH(L1309,RESUMEN!$C$17:$C$5475,0))</f>
        <v>305.79000000000002</v>
      </c>
      <c r="O1309" s="133">
        <f t="shared" si="235"/>
        <v>0.84299999999999997</v>
      </c>
      <c r="P1309" s="134">
        <f t="shared" si="237"/>
        <v>563.57096999999999</v>
      </c>
      <c r="Q1309" s="87">
        <v>0</v>
      </c>
      <c r="R1309" s="133">
        <f t="shared" si="238"/>
        <v>0.13400000000000001</v>
      </c>
      <c r="S1309" s="88">
        <f t="shared" si="239"/>
        <v>6.2932091650000004</v>
      </c>
      <c r="T1309" s="132">
        <f t="shared" si="240"/>
        <v>0.183</v>
      </c>
      <c r="U1309" s="135">
        <f t="shared" si="241"/>
        <v>1.151657277195</v>
      </c>
      <c r="V1309" s="88">
        <f t="shared" si="242"/>
        <v>0.387528371543303</v>
      </c>
      <c r="W1309" s="182">
        <f t="shared" si="243"/>
        <v>0.4</v>
      </c>
      <c r="X1309" s="133">
        <f>'INFO Luz del Sur'!N1257</f>
        <v>1</v>
      </c>
      <c r="Y1309" s="135">
        <f t="shared" si="236"/>
        <v>0.4</v>
      </c>
    </row>
    <row r="1310" spans="1:25" x14ac:dyDescent="0.25">
      <c r="A1310" s="97">
        <f>'INFO Luz del Sur'!A1258</f>
        <v>1252</v>
      </c>
      <c r="B1310" s="98" t="s">
        <v>8151</v>
      </c>
      <c r="C1310" s="131" t="str">
        <f>'INFO Luz del Sur'!K1258</f>
        <v>Poste</v>
      </c>
      <c r="D1310" s="120" t="str">
        <f>'INFO Luz del Sur'!L1258</f>
        <v>Concreto</v>
      </c>
      <c r="E1310" s="131">
        <f>'INFO Luz del Sur'!J1258</f>
        <v>12</v>
      </c>
      <c r="F1310" s="131" t="str">
        <f>'INFO Luz del Sur'!H1258</f>
        <v>22.9 KV</v>
      </c>
      <c r="G1310" s="148" t="str">
        <f t="shared" si="234"/>
        <v>MT/AT</v>
      </c>
      <c r="H1310" s="120" t="str">
        <f>'INFO Luz del Sur'!D1258</f>
        <v>Asia</v>
      </c>
      <c r="I1310" s="120" t="str">
        <f>'INFO Luz del Sur'!C1258</f>
        <v>Lima</v>
      </c>
      <c r="J1310" s="120" t="str">
        <f>'INFO Luz del Sur'!B1258</f>
        <v>Lima</v>
      </c>
      <c r="K1310" s="120">
        <f>'INFO Luz del Sur'!E1258</f>
        <v>0</v>
      </c>
      <c r="L1310" s="132" t="str">
        <f>'INFO Luz del Sur'!M1258</f>
        <v>PPC17</v>
      </c>
      <c r="M1310" s="120" t="str">
        <f>INDEX(RESUMEN!$D$17:$D$5475, MATCH(L1310,RESUMEN!$C$17:$C$5475,0))</f>
        <v>POSTE DE CONCRETO ARMADO DE 12/400/150/330</v>
      </c>
      <c r="N1310" s="95">
        <f>INDEX(RESUMEN!$G$17:$G$5475, MATCH(L1310,RESUMEN!$C$17:$C$5475,0))</f>
        <v>305.79000000000002</v>
      </c>
      <c r="O1310" s="133">
        <f t="shared" si="235"/>
        <v>0.84299999999999997</v>
      </c>
      <c r="P1310" s="134">
        <f t="shared" si="237"/>
        <v>563.57096999999999</v>
      </c>
      <c r="Q1310" s="87">
        <v>0</v>
      </c>
      <c r="R1310" s="133">
        <f t="shared" si="238"/>
        <v>0.13400000000000001</v>
      </c>
      <c r="S1310" s="88">
        <f t="shared" si="239"/>
        <v>6.2932091650000004</v>
      </c>
      <c r="T1310" s="132">
        <f t="shared" si="240"/>
        <v>0.183</v>
      </c>
      <c r="U1310" s="135">
        <f t="shared" si="241"/>
        <v>1.151657277195</v>
      </c>
      <c r="V1310" s="88">
        <f t="shared" si="242"/>
        <v>0.387528371543303</v>
      </c>
      <c r="W1310" s="182">
        <f t="shared" si="243"/>
        <v>0.4</v>
      </c>
      <c r="X1310" s="133">
        <f>'INFO Luz del Sur'!N1258</f>
        <v>1</v>
      </c>
      <c r="Y1310" s="135">
        <f t="shared" si="236"/>
        <v>0.4</v>
      </c>
    </row>
    <row r="1311" spans="1:25" x14ac:dyDescent="0.25">
      <c r="A1311" s="97">
        <f>'INFO Luz del Sur'!A1259</f>
        <v>1253</v>
      </c>
      <c r="B1311" s="98" t="s">
        <v>8151</v>
      </c>
      <c r="C1311" s="131" t="str">
        <f>'INFO Luz del Sur'!K1259</f>
        <v>Poste</v>
      </c>
      <c r="D1311" s="120" t="str">
        <f>'INFO Luz del Sur'!L1259</f>
        <v>Concreto</v>
      </c>
      <c r="E1311" s="131">
        <f>'INFO Luz del Sur'!J1259</f>
        <v>12</v>
      </c>
      <c r="F1311" s="131" t="str">
        <f>'INFO Luz del Sur'!H1259</f>
        <v>22.9 KV</v>
      </c>
      <c r="G1311" s="148" t="str">
        <f t="shared" si="234"/>
        <v>MT/AT</v>
      </c>
      <c r="H1311" s="120" t="str">
        <f>'INFO Luz del Sur'!D1259</f>
        <v>Asia</v>
      </c>
      <c r="I1311" s="120" t="str">
        <f>'INFO Luz del Sur'!C1259</f>
        <v>Lima</v>
      </c>
      <c r="J1311" s="120" t="str">
        <f>'INFO Luz del Sur'!B1259</f>
        <v>Lima</v>
      </c>
      <c r="K1311" s="120">
        <f>'INFO Luz del Sur'!E1259</f>
        <v>0</v>
      </c>
      <c r="L1311" s="132" t="str">
        <f>'INFO Luz del Sur'!M1259</f>
        <v>PPC17</v>
      </c>
      <c r="M1311" s="120" t="str">
        <f>INDEX(RESUMEN!$D$17:$D$5475, MATCH(L1311,RESUMEN!$C$17:$C$5475,0))</f>
        <v>POSTE DE CONCRETO ARMADO DE 12/400/150/330</v>
      </c>
      <c r="N1311" s="95">
        <f>INDEX(RESUMEN!$G$17:$G$5475, MATCH(L1311,RESUMEN!$C$17:$C$5475,0))</f>
        <v>305.79000000000002</v>
      </c>
      <c r="O1311" s="133">
        <f t="shared" si="235"/>
        <v>0.84299999999999997</v>
      </c>
      <c r="P1311" s="134">
        <f t="shared" si="237"/>
        <v>563.57096999999999</v>
      </c>
      <c r="Q1311" s="87">
        <v>0</v>
      </c>
      <c r="R1311" s="133">
        <f t="shared" si="238"/>
        <v>0.13400000000000001</v>
      </c>
      <c r="S1311" s="88">
        <f t="shared" si="239"/>
        <v>6.2932091650000004</v>
      </c>
      <c r="T1311" s="132">
        <f t="shared" si="240"/>
        <v>0.183</v>
      </c>
      <c r="U1311" s="135">
        <f t="shared" si="241"/>
        <v>1.151657277195</v>
      </c>
      <c r="V1311" s="88">
        <f t="shared" si="242"/>
        <v>0.387528371543303</v>
      </c>
      <c r="W1311" s="182">
        <f t="shared" si="243"/>
        <v>0.4</v>
      </c>
      <c r="X1311" s="133">
        <f>'INFO Luz del Sur'!N1259</f>
        <v>1</v>
      </c>
      <c r="Y1311" s="135">
        <f t="shared" si="236"/>
        <v>0.4</v>
      </c>
    </row>
    <row r="1312" spans="1:25" x14ac:dyDescent="0.25">
      <c r="A1312" s="97">
        <f>'INFO Luz del Sur'!A1260</f>
        <v>1254</v>
      </c>
      <c r="B1312" s="98" t="s">
        <v>8151</v>
      </c>
      <c r="C1312" s="131" t="str">
        <f>'INFO Luz del Sur'!K1260</f>
        <v>Poste</v>
      </c>
      <c r="D1312" s="120" t="str">
        <f>'INFO Luz del Sur'!L1260</f>
        <v>Concreto</v>
      </c>
      <c r="E1312" s="131">
        <f>'INFO Luz del Sur'!J1260</f>
        <v>13</v>
      </c>
      <c r="F1312" s="131" t="str">
        <f>'INFO Luz del Sur'!H1260</f>
        <v>22.9 KV</v>
      </c>
      <c r="G1312" s="148" t="str">
        <f t="shared" si="234"/>
        <v>MT/AT</v>
      </c>
      <c r="H1312" s="120" t="str">
        <f>'INFO Luz del Sur'!D1260</f>
        <v>Asia</v>
      </c>
      <c r="I1312" s="120" t="str">
        <f>'INFO Luz del Sur'!C1260</f>
        <v>Lima</v>
      </c>
      <c r="J1312" s="120" t="str">
        <f>'INFO Luz del Sur'!B1260</f>
        <v>Lima</v>
      </c>
      <c r="K1312" s="120">
        <f>'INFO Luz del Sur'!E1260</f>
        <v>0</v>
      </c>
      <c r="L1312" s="132" t="str">
        <f>'INFO Luz del Sur'!M1260</f>
        <v>PPC20</v>
      </c>
      <c r="M1312" s="120" t="str">
        <f>INDEX(RESUMEN!$D$17:$D$5475, MATCH(L1312,RESUMEN!$C$17:$C$5475,0))</f>
        <v>POSTE DE CONCRETO ARMADO DE 13/400/150/345</v>
      </c>
      <c r="N1312" s="95">
        <f>INDEX(RESUMEN!$G$17:$G$5475, MATCH(L1312,RESUMEN!$C$17:$C$5475,0))</f>
        <v>364.69</v>
      </c>
      <c r="O1312" s="133">
        <f t="shared" si="235"/>
        <v>0.84299999999999997</v>
      </c>
      <c r="P1312" s="134">
        <f t="shared" si="237"/>
        <v>672.12366999999995</v>
      </c>
      <c r="Q1312" s="87">
        <v>0</v>
      </c>
      <c r="R1312" s="133">
        <f t="shared" si="238"/>
        <v>0.13400000000000001</v>
      </c>
      <c r="S1312" s="88">
        <f t="shared" si="239"/>
        <v>7.5053809816666659</v>
      </c>
      <c r="T1312" s="132">
        <f t="shared" si="240"/>
        <v>0.183</v>
      </c>
      <c r="U1312" s="135">
        <f t="shared" si="241"/>
        <v>1.3734847196449997</v>
      </c>
      <c r="V1312" s="88">
        <f t="shared" si="242"/>
        <v>0.46217247724950827</v>
      </c>
      <c r="W1312" s="182">
        <f t="shared" si="243"/>
        <v>0.5</v>
      </c>
      <c r="X1312" s="133">
        <f>'INFO Luz del Sur'!N1260</f>
        <v>1</v>
      </c>
      <c r="Y1312" s="135">
        <f t="shared" si="236"/>
        <v>0.5</v>
      </c>
    </row>
    <row r="1313" spans="1:25" x14ac:dyDescent="0.25">
      <c r="A1313" s="97">
        <f>'INFO Luz del Sur'!A1261</f>
        <v>1255</v>
      </c>
      <c r="B1313" s="98" t="s">
        <v>8151</v>
      </c>
      <c r="C1313" s="131" t="str">
        <f>'INFO Luz del Sur'!K1261</f>
        <v>Poste</v>
      </c>
      <c r="D1313" s="120" t="str">
        <f>'INFO Luz del Sur'!L1261</f>
        <v>Concreto</v>
      </c>
      <c r="E1313" s="131">
        <f>'INFO Luz del Sur'!J1261</f>
        <v>12</v>
      </c>
      <c r="F1313" s="131" t="str">
        <f>'INFO Luz del Sur'!H1261</f>
        <v>22.9 KV</v>
      </c>
      <c r="G1313" s="148" t="str">
        <f t="shared" si="234"/>
        <v>MT/AT</v>
      </c>
      <c r="H1313" s="120" t="str">
        <f>'INFO Luz del Sur'!D1261</f>
        <v>Asia</v>
      </c>
      <c r="I1313" s="120" t="str">
        <f>'INFO Luz del Sur'!C1261</f>
        <v>Lima</v>
      </c>
      <c r="J1313" s="120" t="str">
        <f>'INFO Luz del Sur'!B1261</f>
        <v>Lima</v>
      </c>
      <c r="K1313" s="120">
        <f>'INFO Luz del Sur'!E1261</f>
        <v>0</v>
      </c>
      <c r="L1313" s="132" t="str">
        <f>'INFO Luz del Sur'!M1261</f>
        <v>PPC17</v>
      </c>
      <c r="M1313" s="120" t="str">
        <f>INDEX(RESUMEN!$D$17:$D$5475, MATCH(L1313,RESUMEN!$C$17:$C$5475,0))</f>
        <v>POSTE DE CONCRETO ARMADO DE 12/400/150/330</v>
      </c>
      <c r="N1313" s="95">
        <f>INDEX(RESUMEN!$G$17:$G$5475, MATCH(L1313,RESUMEN!$C$17:$C$5475,0))</f>
        <v>305.79000000000002</v>
      </c>
      <c r="O1313" s="133">
        <f t="shared" si="235"/>
        <v>0.84299999999999997</v>
      </c>
      <c r="P1313" s="134">
        <f t="shared" si="237"/>
        <v>563.57096999999999</v>
      </c>
      <c r="Q1313" s="87">
        <v>0</v>
      </c>
      <c r="R1313" s="133">
        <f t="shared" si="238"/>
        <v>0.13400000000000001</v>
      </c>
      <c r="S1313" s="88">
        <f t="shared" si="239"/>
        <v>6.2932091650000004</v>
      </c>
      <c r="T1313" s="132">
        <f t="shared" si="240"/>
        <v>0.183</v>
      </c>
      <c r="U1313" s="135">
        <f t="shared" si="241"/>
        <v>1.151657277195</v>
      </c>
      <c r="V1313" s="88">
        <f t="shared" si="242"/>
        <v>0.387528371543303</v>
      </c>
      <c r="W1313" s="182">
        <f t="shared" si="243"/>
        <v>0.4</v>
      </c>
      <c r="X1313" s="133">
        <f>'INFO Luz del Sur'!N1261</f>
        <v>1</v>
      </c>
      <c r="Y1313" s="135">
        <f t="shared" si="236"/>
        <v>0.4</v>
      </c>
    </row>
    <row r="1314" spans="1:25" x14ac:dyDescent="0.25">
      <c r="A1314" s="97">
        <f>'INFO Luz del Sur'!A1262</f>
        <v>1256</v>
      </c>
      <c r="B1314" s="98" t="s">
        <v>8151</v>
      </c>
      <c r="C1314" s="131" t="str">
        <f>'INFO Luz del Sur'!K1262</f>
        <v>Poste</v>
      </c>
      <c r="D1314" s="120" t="str">
        <f>'INFO Luz del Sur'!L1262</f>
        <v>Concreto</v>
      </c>
      <c r="E1314" s="131">
        <f>'INFO Luz del Sur'!J1262</f>
        <v>12</v>
      </c>
      <c r="F1314" s="131" t="str">
        <f>'INFO Luz del Sur'!H1262</f>
        <v>22.9 KV</v>
      </c>
      <c r="G1314" s="148" t="str">
        <f t="shared" si="234"/>
        <v>MT/AT</v>
      </c>
      <c r="H1314" s="120" t="str">
        <f>'INFO Luz del Sur'!D1262</f>
        <v>Asia</v>
      </c>
      <c r="I1314" s="120" t="str">
        <f>'INFO Luz del Sur'!C1262</f>
        <v>Lima</v>
      </c>
      <c r="J1314" s="120" t="str">
        <f>'INFO Luz del Sur'!B1262</f>
        <v>Lima</v>
      </c>
      <c r="K1314" s="120">
        <f>'INFO Luz del Sur'!E1262</f>
        <v>0</v>
      </c>
      <c r="L1314" s="132" t="str">
        <f>'INFO Luz del Sur'!M1262</f>
        <v>PPC17</v>
      </c>
      <c r="M1314" s="120" t="str">
        <f>INDEX(RESUMEN!$D$17:$D$5475, MATCH(L1314,RESUMEN!$C$17:$C$5475,0))</f>
        <v>POSTE DE CONCRETO ARMADO DE 12/400/150/330</v>
      </c>
      <c r="N1314" s="95">
        <f>INDEX(RESUMEN!$G$17:$G$5475, MATCH(L1314,RESUMEN!$C$17:$C$5475,0))</f>
        <v>305.79000000000002</v>
      </c>
      <c r="O1314" s="133">
        <f t="shared" si="235"/>
        <v>0.84299999999999997</v>
      </c>
      <c r="P1314" s="134">
        <f t="shared" si="237"/>
        <v>563.57096999999999</v>
      </c>
      <c r="Q1314" s="87">
        <v>0</v>
      </c>
      <c r="R1314" s="133">
        <f t="shared" si="238"/>
        <v>0.13400000000000001</v>
      </c>
      <c r="S1314" s="88">
        <f t="shared" si="239"/>
        <v>6.2932091650000004</v>
      </c>
      <c r="T1314" s="132">
        <f t="shared" si="240"/>
        <v>0.183</v>
      </c>
      <c r="U1314" s="135">
        <f t="shared" si="241"/>
        <v>1.151657277195</v>
      </c>
      <c r="V1314" s="88">
        <f t="shared" si="242"/>
        <v>0.387528371543303</v>
      </c>
      <c r="W1314" s="182">
        <f t="shared" si="243"/>
        <v>0.4</v>
      </c>
      <c r="X1314" s="133">
        <f>'INFO Luz del Sur'!N1262</f>
        <v>1</v>
      </c>
      <c r="Y1314" s="135">
        <f t="shared" si="236"/>
        <v>0.4</v>
      </c>
    </row>
    <row r="1315" spans="1:25" x14ac:dyDescent="0.25">
      <c r="A1315" s="97">
        <f>'INFO Luz del Sur'!A1263</f>
        <v>1257</v>
      </c>
      <c r="B1315" s="98" t="s">
        <v>8151</v>
      </c>
      <c r="C1315" s="131" t="str">
        <f>'INFO Luz del Sur'!K1263</f>
        <v>Poste</v>
      </c>
      <c r="D1315" s="120" t="str">
        <f>'INFO Luz del Sur'!L1263</f>
        <v>Concreto</v>
      </c>
      <c r="E1315" s="131">
        <f>'INFO Luz del Sur'!J1263</f>
        <v>12</v>
      </c>
      <c r="F1315" s="131" t="str">
        <f>'INFO Luz del Sur'!H1263</f>
        <v>22.9 KV</v>
      </c>
      <c r="G1315" s="148" t="str">
        <f t="shared" si="234"/>
        <v>MT/AT</v>
      </c>
      <c r="H1315" s="120" t="str">
        <f>'INFO Luz del Sur'!D1263</f>
        <v>Asia</v>
      </c>
      <c r="I1315" s="120" t="str">
        <f>'INFO Luz del Sur'!C1263</f>
        <v>Lima</v>
      </c>
      <c r="J1315" s="120" t="str">
        <f>'INFO Luz del Sur'!B1263</f>
        <v>Lima</v>
      </c>
      <c r="K1315" s="120">
        <f>'INFO Luz del Sur'!E1263</f>
        <v>0</v>
      </c>
      <c r="L1315" s="132" t="str">
        <f>'INFO Luz del Sur'!M1263</f>
        <v>PPC17</v>
      </c>
      <c r="M1315" s="120" t="str">
        <f>INDEX(RESUMEN!$D$17:$D$5475, MATCH(L1315,RESUMEN!$C$17:$C$5475,0))</f>
        <v>POSTE DE CONCRETO ARMADO DE 12/400/150/330</v>
      </c>
      <c r="N1315" s="95">
        <f>INDEX(RESUMEN!$G$17:$G$5475, MATCH(L1315,RESUMEN!$C$17:$C$5475,0))</f>
        <v>305.79000000000002</v>
      </c>
      <c r="O1315" s="133">
        <f t="shared" si="235"/>
        <v>0.84299999999999997</v>
      </c>
      <c r="P1315" s="134">
        <f t="shared" si="237"/>
        <v>563.57096999999999</v>
      </c>
      <c r="Q1315" s="87">
        <v>0</v>
      </c>
      <c r="R1315" s="133">
        <f t="shared" si="238"/>
        <v>0.13400000000000001</v>
      </c>
      <c r="S1315" s="88">
        <f t="shared" si="239"/>
        <v>6.2932091650000004</v>
      </c>
      <c r="T1315" s="132">
        <f t="shared" si="240"/>
        <v>0.183</v>
      </c>
      <c r="U1315" s="135">
        <f t="shared" si="241"/>
        <v>1.151657277195</v>
      </c>
      <c r="V1315" s="88">
        <f t="shared" si="242"/>
        <v>0.387528371543303</v>
      </c>
      <c r="W1315" s="182">
        <f t="shared" si="243"/>
        <v>0.4</v>
      </c>
      <c r="X1315" s="133">
        <f>'INFO Luz del Sur'!N1263</f>
        <v>1</v>
      </c>
      <c r="Y1315" s="135">
        <f t="shared" si="236"/>
        <v>0.4</v>
      </c>
    </row>
    <row r="1316" spans="1:25" x14ac:dyDescent="0.25">
      <c r="A1316" s="97">
        <f>'INFO Luz del Sur'!A1264</f>
        <v>1258</v>
      </c>
      <c r="B1316" s="98" t="s">
        <v>8151</v>
      </c>
      <c r="C1316" s="131" t="str">
        <f>'INFO Luz del Sur'!K1264</f>
        <v>Poste</v>
      </c>
      <c r="D1316" s="120" t="str">
        <f>'INFO Luz del Sur'!L1264</f>
        <v>Concreto</v>
      </c>
      <c r="E1316" s="131">
        <f>'INFO Luz del Sur'!J1264</f>
        <v>12</v>
      </c>
      <c r="F1316" s="131" t="str">
        <f>'INFO Luz del Sur'!H1264</f>
        <v>22.9 KV</v>
      </c>
      <c r="G1316" s="148" t="str">
        <f t="shared" si="234"/>
        <v>MT/AT</v>
      </c>
      <c r="H1316" s="120" t="str">
        <f>'INFO Luz del Sur'!D1264</f>
        <v>Asia</v>
      </c>
      <c r="I1316" s="120" t="str">
        <f>'INFO Luz del Sur'!C1264</f>
        <v>Lima</v>
      </c>
      <c r="J1316" s="120" t="str">
        <f>'INFO Luz del Sur'!B1264</f>
        <v>Lima</v>
      </c>
      <c r="K1316" s="120">
        <f>'INFO Luz del Sur'!E1264</f>
        <v>0</v>
      </c>
      <c r="L1316" s="132" t="str">
        <f>'INFO Luz del Sur'!M1264</f>
        <v>PPC17</v>
      </c>
      <c r="M1316" s="120" t="str">
        <f>INDEX(RESUMEN!$D$17:$D$5475, MATCH(L1316,RESUMEN!$C$17:$C$5475,0))</f>
        <v>POSTE DE CONCRETO ARMADO DE 12/400/150/330</v>
      </c>
      <c r="N1316" s="95">
        <f>INDEX(RESUMEN!$G$17:$G$5475, MATCH(L1316,RESUMEN!$C$17:$C$5475,0))</f>
        <v>305.79000000000002</v>
      </c>
      <c r="O1316" s="133">
        <f t="shared" si="235"/>
        <v>0.84299999999999997</v>
      </c>
      <c r="P1316" s="134">
        <f t="shared" si="237"/>
        <v>563.57096999999999</v>
      </c>
      <c r="Q1316" s="87">
        <v>0</v>
      </c>
      <c r="R1316" s="133">
        <f t="shared" si="238"/>
        <v>0.13400000000000001</v>
      </c>
      <c r="S1316" s="88">
        <f t="shared" si="239"/>
        <v>6.2932091650000004</v>
      </c>
      <c r="T1316" s="132">
        <f t="shared" si="240"/>
        <v>0.183</v>
      </c>
      <c r="U1316" s="135">
        <f t="shared" si="241"/>
        <v>1.151657277195</v>
      </c>
      <c r="V1316" s="88">
        <f t="shared" si="242"/>
        <v>0.387528371543303</v>
      </c>
      <c r="W1316" s="182">
        <f t="shared" si="243"/>
        <v>0.4</v>
      </c>
      <c r="X1316" s="133">
        <f>'INFO Luz del Sur'!N1264</f>
        <v>1</v>
      </c>
      <c r="Y1316" s="135">
        <f t="shared" si="236"/>
        <v>0.4</v>
      </c>
    </row>
    <row r="1317" spans="1:25" x14ac:dyDescent="0.25">
      <c r="A1317" s="97">
        <f>'INFO Luz del Sur'!A1265</f>
        <v>1259</v>
      </c>
      <c r="B1317" s="98" t="s">
        <v>8151</v>
      </c>
      <c r="C1317" s="131" t="str">
        <f>'INFO Luz del Sur'!K1265</f>
        <v>Poste</v>
      </c>
      <c r="D1317" s="120" t="str">
        <f>'INFO Luz del Sur'!L1265</f>
        <v>Concreto</v>
      </c>
      <c r="E1317" s="131">
        <f>'INFO Luz del Sur'!J1265</f>
        <v>12</v>
      </c>
      <c r="F1317" s="131" t="str">
        <f>'INFO Luz del Sur'!H1265</f>
        <v>22.9 KV</v>
      </c>
      <c r="G1317" s="148" t="str">
        <f t="shared" si="234"/>
        <v>MT/AT</v>
      </c>
      <c r="H1317" s="120" t="str">
        <f>'INFO Luz del Sur'!D1265</f>
        <v>Asia</v>
      </c>
      <c r="I1317" s="120" t="str">
        <f>'INFO Luz del Sur'!C1265</f>
        <v>Lima</v>
      </c>
      <c r="J1317" s="120" t="str">
        <f>'INFO Luz del Sur'!B1265</f>
        <v>Lima</v>
      </c>
      <c r="K1317" s="120">
        <f>'INFO Luz del Sur'!E1265</f>
        <v>0</v>
      </c>
      <c r="L1317" s="132" t="str">
        <f>'INFO Luz del Sur'!M1265</f>
        <v>PPC17</v>
      </c>
      <c r="M1317" s="120" t="str">
        <f>INDEX(RESUMEN!$D$17:$D$5475, MATCH(L1317,RESUMEN!$C$17:$C$5475,0))</f>
        <v>POSTE DE CONCRETO ARMADO DE 12/400/150/330</v>
      </c>
      <c r="N1317" s="95">
        <f>INDEX(RESUMEN!$G$17:$G$5475, MATCH(L1317,RESUMEN!$C$17:$C$5475,0))</f>
        <v>305.79000000000002</v>
      </c>
      <c r="O1317" s="133">
        <f t="shared" si="235"/>
        <v>0.84299999999999997</v>
      </c>
      <c r="P1317" s="134">
        <f t="shared" si="237"/>
        <v>563.57096999999999</v>
      </c>
      <c r="Q1317" s="87">
        <v>0</v>
      </c>
      <c r="R1317" s="133">
        <f t="shared" si="238"/>
        <v>0.13400000000000001</v>
      </c>
      <c r="S1317" s="88">
        <f t="shared" si="239"/>
        <v>6.2932091650000004</v>
      </c>
      <c r="T1317" s="132">
        <f t="shared" si="240"/>
        <v>0.183</v>
      </c>
      <c r="U1317" s="135">
        <f t="shared" si="241"/>
        <v>1.151657277195</v>
      </c>
      <c r="V1317" s="88">
        <f t="shared" si="242"/>
        <v>0.387528371543303</v>
      </c>
      <c r="W1317" s="182">
        <f t="shared" si="243"/>
        <v>0.4</v>
      </c>
      <c r="X1317" s="133">
        <f>'INFO Luz del Sur'!N1265</f>
        <v>1</v>
      </c>
      <c r="Y1317" s="135">
        <f t="shared" si="236"/>
        <v>0.4</v>
      </c>
    </row>
    <row r="1318" spans="1:25" x14ac:dyDescent="0.25">
      <c r="A1318" s="97">
        <f>'INFO Luz del Sur'!A1266</f>
        <v>1260</v>
      </c>
      <c r="B1318" s="98" t="s">
        <v>8151</v>
      </c>
      <c r="C1318" s="131" t="str">
        <f>'INFO Luz del Sur'!K1266</f>
        <v>Poste</v>
      </c>
      <c r="D1318" s="120" t="str">
        <f>'INFO Luz del Sur'!L1266</f>
        <v>Concreto</v>
      </c>
      <c r="E1318" s="131">
        <f>'INFO Luz del Sur'!J1266</f>
        <v>12</v>
      </c>
      <c r="F1318" s="131" t="str">
        <f>'INFO Luz del Sur'!H1266</f>
        <v>22.9 KV</v>
      </c>
      <c r="G1318" s="148" t="str">
        <f t="shared" si="234"/>
        <v>MT/AT</v>
      </c>
      <c r="H1318" s="120" t="str">
        <f>'INFO Luz del Sur'!D1266</f>
        <v>Asia</v>
      </c>
      <c r="I1318" s="120" t="str">
        <f>'INFO Luz del Sur'!C1266</f>
        <v>Lima</v>
      </c>
      <c r="J1318" s="120" t="str">
        <f>'INFO Luz del Sur'!B1266</f>
        <v>Lima</v>
      </c>
      <c r="K1318" s="120">
        <f>'INFO Luz del Sur'!E1266</f>
        <v>0</v>
      </c>
      <c r="L1318" s="132" t="str">
        <f>'INFO Luz del Sur'!M1266</f>
        <v>PPC17</v>
      </c>
      <c r="M1318" s="120" t="str">
        <f>INDEX(RESUMEN!$D$17:$D$5475, MATCH(L1318,RESUMEN!$C$17:$C$5475,0))</f>
        <v>POSTE DE CONCRETO ARMADO DE 12/400/150/330</v>
      </c>
      <c r="N1318" s="95">
        <f>INDEX(RESUMEN!$G$17:$G$5475, MATCH(L1318,RESUMEN!$C$17:$C$5475,0))</f>
        <v>305.79000000000002</v>
      </c>
      <c r="O1318" s="133">
        <f t="shared" si="235"/>
        <v>0.84299999999999997</v>
      </c>
      <c r="P1318" s="134">
        <f t="shared" si="237"/>
        <v>563.57096999999999</v>
      </c>
      <c r="Q1318" s="87">
        <v>0</v>
      </c>
      <c r="R1318" s="133">
        <f t="shared" si="238"/>
        <v>0.13400000000000001</v>
      </c>
      <c r="S1318" s="88">
        <f t="shared" si="239"/>
        <v>6.2932091650000004</v>
      </c>
      <c r="T1318" s="132">
        <f t="shared" si="240"/>
        <v>0.183</v>
      </c>
      <c r="U1318" s="135">
        <f t="shared" si="241"/>
        <v>1.151657277195</v>
      </c>
      <c r="V1318" s="88">
        <f t="shared" si="242"/>
        <v>0.387528371543303</v>
      </c>
      <c r="W1318" s="182">
        <f t="shared" si="243"/>
        <v>0.4</v>
      </c>
      <c r="X1318" s="133">
        <f>'INFO Luz del Sur'!N1266</f>
        <v>1</v>
      </c>
      <c r="Y1318" s="135">
        <f t="shared" si="236"/>
        <v>0.4</v>
      </c>
    </row>
    <row r="1319" spans="1:25" x14ac:dyDescent="0.25">
      <c r="A1319" s="97">
        <f>'INFO Luz del Sur'!A1267</f>
        <v>1261</v>
      </c>
      <c r="B1319" s="98" t="s">
        <v>8151</v>
      </c>
      <c r="C1319" s="131" t="str">
        <f>'INFO Luz del Sur'!K1267</f>
        <v>Poste</v>
      </c>
      <c r="D1319" s="120" t="str">
        <f>'INFO Luz del Sur'!L1267</f>
        <v>Concreto</v>
      </c>
      <c r="E1319" s="131">
        <f>'INFO Luz del Sur'!J1267</f>
        <v>12</v>
      </c>
      <c r="F1319" s="131" t="str">
        <f>'INFO Luz del Sur'!H1267</f>
        <v>22.9 KV</v>
      </c>
      <c r="G1319" s="148" t="str">
        <f t="shared" si="234"/>
        <v>MT/AT</v>
      </c>
      <c r="H1319" s="120" t="str">
        <f>'INFO Luz del Sur'!D1267</f>
        <v>Asia</v>
      </c>
      <c r="I1319" s="120" t="str">
        <f>'INFO Luz del Sur'!C1267</f>
        <v>Lima</v>
      </c>
      <c r="J1319" s="120" t="str">
        <f>'INFO Luz del Sur'!B1267</f>
        <v>Lima</v>
      </c>
      <c r="K1319" s="120">
        <f>'INFO Luz del Sur'!E1267</f>
        <v>0</v>
      </c>
      <c r="L1319" s="132" t="str">
        <f>'INFO Luz del Sur'!M1267</f>
        <v>PPC17</v>
      </c>
      <c r="M1319" s="120" t="str">
        <f>INDEX(RESUMEN!$D$17:$D$5475, MATCH(L1319,RESUMEN!$C$17:$C$5475,0))</f>
        <v>POSTE DE CONCRETO ARMADO DE 12/400/150/330</v>
      </c>
      <c r="N1319" s="95">
        <f>INDEX(RESUMEN!$G$17:$G$5475, MATCH(L1319,RESUMEN!$C$17:$C$5475,0))</f>
        <v>305.79000000000002</v>
      </c>
      <c r="O1319" s="133">
        <f t="shared" si="235"/>
        <v>0.84299999999999997</v>
      </c>
      <c r="P1319" s="134">
        <f t="shared" si="237"/>
        <v>563.57096999999999</v>
      </c>
      <c r="Q1319" s="87">
        <v>0</v>
      </c>
      <c r="R1319" s="133">
        <f t="shared" si="238"/>
        <v>0.13400000000000001</v>
      </c>
      <c r="S1319" s="88">
        <f t="shared" si="239"/>
        <v>6.2932091650000004</v>
      </c>
      <c r="T1319" s="132">
        <f t="shared" si="240"/>
        <v>0.183</v>
      </c>
      <c r="U1319" s="135">
        <f t="shared" si="241"/>
        <v>1.151657277195</v>
      </c>
      <c r="V1319" s="88">
        <f t="shared" si="242"/>
        <v>0.387528371543303</v>
      </c>
      <c r="W1319" s="182">
        <f t="shared" si="243"/>
        <v>0.4</v>
      </c>
      <c r="X1319" s="133">
        <f>'INFO Luz del Sur'!N1267</f>
        <v>1</v>
      </c>
      <c r="Y1319" s="135">
        <f t="shared" si="236"/>
        <v>0.4</v>
      </c>
    </row>
    <row r="1320" spans="1:25" x14ac:dyDescent="0.25">
      <c r="A1320" s="97">
        <f>'INFO Luz del Sur'!A1268</f>
        <v>1262</v>
      </c>
      <c r="B1320" s="98" t="s">
        <v>8151</v>
      </c>
      <c r="C1320" s="131" t="str">
        <f>'INFO Luz del Sur'!K1268</f>
        <v>Poste</v>
      </c>
      <c r="D1320" s="120" t="str">
        <f>'INFO Luz del Sur'!L1268</f>
        <v>Concreto</v>
      </c>
      <c r="E1320" s="131">
        <f>'INFO Luz del Sur'!J1268</f>
        <v>12</v>
      </c>
      <c r="F1320" s="131" t="str">
        <f>'INFO Luz del Sur'!H1268</f>
        <v>22.9 KV</v>
      </c>
      <c r="G1320" s="148" t="str">
        <f t="shared" si="234"/>
        <v>MT/AT</v>
      </c>
      <c r="H1320" s="120" t="str">
        <f>'INFO Luz del Sur'!D1268</f>
        <v>Asia</v>
      </c>
      <c r="I1320" s="120" t="str">
        <f>'INFO Luz del Sur'!C1268</f>
        <v>Lima</v>
      </c>
      <c r="J1320" s="120" t="str">
        <f>'INFO Luz del Sur'!B1268</f>
        <v>Lima</v>
      </c>
      <c r="K1320" s="120">
        <f>'INFO Luz del Sur'!E1268</f>
        <v>0</v>
      </c>
      <c r="L1320" s="132" t="str">
        <f>'INFO Luz del Sur'!M1268</f>
        <v>PPC17</v>
      </c>
      <c r="M1320" s="120" t="str">
        <f>INDEX(RESUMEN!$D$17:$D$5475, MATCH(L1320,RESUMEN!$C$17:$C$5475,0))</f>
        <v>POSTE DE CONCRETO ARMADO DE 12/400/150/330</v>
      </c>
      <c r="N1320" s="95">
        <f>INDEX(RESUMEN!$G$17:$G$5475, MATCH(L1320,RESUMEN!$C$17:$C$5475,0))</f>
        <v>305.79000000000002</v>
      </c>
      <c r="O1320" s="133">
        <f t="shared" si="235"/>
        <v>0.84299999999999997</v>
      </c>
      <c r="P1320" s="134">
        <f t="shared" si="237"/>
        <v>563.57096999999999</v>
      </c>
      <c r="Q1320" s="87">
        <v>0</v>
      </c>
      <c r="R1320" s="133">
        <f t="shared" si="238"/>
        <v>0.13400000000000001</v>
      </c>
      <c r="S1320" s="88">
        <f t="shared" si="239"/>
        <v>6.2932091650000004</v>
      </c>
      <c r="T1320" s="132">
        <f t="shared" si="240"/>
        <v>0.183</v>
      </c>
      <c r="U1320" s="135">
        <f t="shared" si="241"/>
        <v>1.151657277195</v>
      </c>
      <c r="V1320" s="88">
        <f t="shared" si="242"/>
        <v>0.387528371543303</v>
      </c>
      <c r="W1320" s="182">
        <f t="shared" si="243"/>
        <v>0.4</v>
      </c>
      <c r="X1320" s="133">
        <f>'INFO Luz del Sur'!N1268</f>
        <v>1</v>
      </c>
      <c r="Y1320" s="135">
        <f t="shared" si="236"/>
        <v>0.4</v>
      </c>
    </row>
    <row r="1321" spans="1:25" x14ac:dyDescent="0.25">
      <c r="A1321" s="97">
        <f>'INFO Luz del Sur'!A1269</f>
        <v>1263</v>
      </c>
      <c r="B1321" s="98" t="s">
        <v>8151</v>
      </c>
      <c r="C1321" s="131" t="str">
        <f>'INFO Luz del Sur'!K1269</f>
        <v>Poste</v>
      </c>
      <c r="D1321" s="120" t="str">
        <f>'INFO Luz del Sur'!L1269</f>
        <v>Concreto</v>
      </c>
      <c r="E1321" s="131">
        <f>'INFO Luz del Sur'!J1269</f>
        <v>12</v>
      </c>
      <c r="F1321" s="131" t="str">
        <f>'INFO Luz del Sur'!H1269</f>
        <v>22.9 KV</v>
      </c>
      <c r="G1321" s="148" t="str">
        <f t="shared" si="234"/>
        <v>MT/AT</v>
      </c>
      <c r="H1321" s="120" t="str">
        <f>'INFO Luz del Sur'!D1269</f>
        <v>Asia</v>
      </c>
      <c r="I1321" s="120" t="str">
        <f>'INFO Luz del Sur'!C1269</f>
        <v>Lima</v>
      </c>
      <c r="J1321" s="120" t="str">
        <f>'INFO Luz del Sur'!B1269</f>
        <v>Lima</v>
      </c>
      <c r="K1321" s="120">
        <f>'INFO Luz del Sur'!E1269</f>
        <v>0</v>
      </c>
      <c r="L1321" s="132" t="str">
        <f>'INFO Luz del Sur'!M1269</f>
        <v>PPC17</v>
      </c>
      <c r="M1321" s="120" t="str">
        <f>INDEX(RESUMEN!$D$17:$D$5475, MATCH(L1321,RESUMEN!$C$17:$C$5475,0))</f>
        <v>POSTE DE CONCRETO ARMADO DE 12/400/150/330</v>
      </c>
      <c r="N1321" s="95">
        <f>INDEX(RESUMEN!$G$17:$G$5475, MATCH(L1321,RESUMEN!$C$17:$C$5475,0))</f>
        <v>305.79000000000002</v>
      </c>
      <c r="O1321" s="133">
        <f t="shared" si="235"/>
        <v>0.84299999999999997</v>
      </c>
      <c r="P1321" s="134">
        <f t="shared" si="237"/>
        <v>563.57096999999999</v>
      </c>
      <c r="Q1321" s="87">
        <v>0</v>
      </c>
      <c r="R1321" s="133">
        <f t="shared" si="238"/>
        <v>0.13400000000000001</v>
      </c>
      <c r="S1321" s="88">
        <f t="shared" si="239"/>
        <v>6.2932091650000004</v>
      </c>
      <c r="T1321" s="132">
        <f t="shared" si="240"/>
        <v>0.183</v>
      </c>
      <c r="U1321" s="135">
        <f t="shared" si="241"/>
        <v>1.151657277195</v>
      </c>
      <c r="V1321" s="88">
        <f t="shared" si="242"/>
        <v>0.387528371543303</v>
      </c>
      <c r="W1321" s="182">
        <f t="shared" si="243"/>
        <v>0.4</v>
      </c>
      <c r="X1321" s="133">
        <f>'INFO Luz del Sur'!N1269</f>
        <v>1</v>
      </c>
      <c r="Y1321" s="135">
        <f t="shared" si="236"/>
        <v>0.4</v>
      </c>
    </row>
    <row r="1322" spans="1:25" x14ac:dyDescent="0.25">
      <c r="A1322" s="97">
        <f>'INFO Luz del Sur'!A1270</f>
        <v>1264</v>
      </c>
      <c r="B1322" s="98" t="s">
        <v>8151</v>
      </c>
      <c r="C1322" s="131" t="str">
        <f>'INFO Luz del Sur'!K1270</f>
        <v>Poste</v>
      </c>
      <c r="D1322" s="120" t="str">
        <f>'INFO Luz del Sur'!L1270</f>
        <v>Concreto</v>
      </c>
      <c r="E1322" s="131">
        <f>'INFO Luz del Sur'!J1270</f>
        <v>12</v>
      </c>
      <c r="F1322" s="131" t="str">
        <f>'INFO Luz del Sur'!H1270</f>
        <v>22.9 KV</v>
      </c>
      <c r="G1322" s="148" t="str">
        <f t="shared" si="234"/>
        <v>MT/AT</v>
      </c>
      <c r="H1322" s="120" t="str">
        <f>'INFO Luz del Sur'!D1270</f>
        <v>Asia</v>
      </c>
      <c r="I1322" s="120" t="str">
        <f>'INFO Luz del Sur'!C1270</f>
        <v>Lima</v>
      </c>
      <c r="J1322" s="120" t="str">
        <f>'INFO Luz del Sur'!B1270</f>
        <v>Lima</v>
      </c>
      <c r="K1322" s="120">
        <f>'INFO Luz del Sur'!E1270</f>
        <v>0</v>
      </c>
      <c r="L1322" s="132" t="str">
        <f>'INFO Luz del Sur'!M1270</f>
        <v>PPC17</v>
      </c>
      <c r="M1322" s="120" t="str">
        <f>INDEX(RESUMEN!$D$17:$D$5475, MATCH(L1322,RESUMEN!$C$17:$C$5475,0))</f>
        <v>POSTE DE CONCRETO ARMADO DE 12/400/150/330</v>
      </c>
      <c r="N1322" s="95">
        <f>INDEX(RESUMEN!$G$17:$G$5475, MATCH(L1322,RESUMEN!$C$17:$C$5475,0))</f>
        <v>305.79000000000002</v>
      </c>
      <c r="O1322" s="133">
        <f t="shared" si="235"/>
        <v>0.84299999999999997</v>
      </c>
      <c r="P1322" s="134">
        <f t="shared" si="237"/>
        <v>563.57096999999999</v>
      </c>
      <c r="Q1322" s="87">
        <v>0</v>
      </c>
      <c r="R1322" s="133">
        <f t="shared" si="238"/>
        <v>0.13400000000000001</v>
      </c>
      <c r="S1322" s="88">
        <f t="shared" si="239"/>
        <v>6.2932091650000004</v>
      </c>
      <c r="T1322" s="132">
        <f t="shared" si="240"/>
        <v>0.183</v>
      </c>
      <c r="U1322" s="135">
        <f t="shared" si="241"/>
        <v>1.151657277195</v>
      </c>
      <c r="V1322" s="88">
        <f t="shared" si="242"/>
        <v>0.387528371543303</v>
      </c>
      <c r="W1322" s="182">
        <f t="shared" si="243"/>
        <v>0.4</v>
      </c>
      <c r="X1322" s="133">
        <f>'INFO Luz del Sur'!N1270</f>
        <v>1</v>
      </c>
      <c r="Y1322" s="135">
        <f t="shared" si="236"/>
        <v>0.4</v>
      </c>
    </row>
    <row r="1323" spans="1:25" x14ac:dyDescent="0.25">
      <c r="A1323" s="97">
        <f>'INFO Luz del Sur'!A1271</f>
        <v>1265</v>
      </c>
      <c r="B1323" s="98" t="s">
        <v>8151</v>
      </c>
      <c r="C1323" s="131" t="str">
        <f>'INFO Luz del Sur'!K1271</f>
        <v>Poste</v>
      </c>
      <c r="D1323" s="120" t="str">
        <f>'INFO Luz del Sur'!L1271</f>
        <v>Concreto</v>
      </c>
      <c r="E1323" s="131">
        <f>'INFO Luz del Sur'!J1271</f>
        <v>12</v>
      </c>
      <c r="F1323" s="131" t="str">
        <f>'INFO Luz del Sur'!H1271</f>
        <v>22.9 KV</v>
      </c>
      <c r="G1323" s="148" t="str">
        <f t="shared" si="234"/>
        <v>MT/AT</v>
      </c>
      <c r="H1323" s="120" t="str">
        <f>'INFO Luz del Sur'!D1271</f>
        <v>Asia</v>
      </c>
      <c r="I1323" s="120" t="str">
        <f>'INFO Luz del Sur'!C1271</f>
        <v>Lima</v>
      </c>
      <c r="J1323" s="120" t="str">
        <f>'INFO Luz del Sur'!B1271</f>
        <v>Lima</v>
      </c>
      <c r="K1323" s="120">
        <f>'INFO Luz del Sur'!E1271</f>
        <v>0</v>
      </c>
      <c r="L1323" s="132" t="str">
        <f>'INFO Luz del Sur'!M1271</f>
        <v>PPC17</v>
      </c>
      <c r="M1323" s="120" t="str">
        <f>INDEX(RESUMEN!$D$17:$D$5475, MATCH(L1323,RESUMEN!$C$17:$C$5475,0))</f>
        <v>POSTE DE CONCRETO ARMADO DE 12/400/150/330</v>
      </c>
      <c r="N1323" s="95">
        <f>INDEX(RESUMEN!$G$17:$G$5475, MATCH(L1323,RESUMEN!$C$17:$C$5475,0))</f>
        <v>305.79000000000002</v>
      </c>
      <c r="O1323" s="133">
        <f t="shared" si="235"/>
        <v>0.84299999999999997</v>
      </c>
      <c r="P1323" s="134">
        <f t="shared" si="237"/>
        <v>563.57096999999999</v>
      </c>
      <c r="Q1323" s="87">
        <v>0</v>
      </c>
      <c r="R1323" s="133">
        <f t="shared" si="238"/>
        <v>0.13400000000000001</v>
      </c>
      <c r="S1323" s="88">
        <f t="shared" si="239"/>
        <v>6.2932091650000004</v>
      </c>
      <c r="T1323" s="132">
        <f t="shared" si="240"/>
        <v>0.183</v>
      </c>
      <c r="U1323" s="135">
        <f t="shared" si="241"/>
        <v>1.151657277195</v>
      </c>
      <c r="V1323" s="88">
        <f t="shared" si="242"/>
        <v>0.387528371543303</v>
      </c>
      <c r="W1323" s="182">
        <f t="shared" si="243"/>
        <v>0.4</v>
      </c>
      <c r="X1323" s="133">
        <f>'INFO Luz del Sur'!N1271</f>
        <v>1</v>
      </c>
      <c r="Y1323" s="135">
        <f t="shared" si="236"/>
        <v>0.4</v>
      </c>
    </row>
    <row r="1324" spans="1:25" x14ac:dyDescent="0.25">
      <c r="A1324" s="97">
        <f>'INFO Luz del Sur'!A1272</f>
        <v>1266</v>
      </c>
      <c r="B1324" s="98" t="s">
        <v>8151</v>
      </c>
      <c r="C1324" s="131" t="str">
        <f>'INFO Luz del Sur'!K1272</f>
        <v>Poste</v>
      </c>
      <c r="D1324" s="120" t="str">
        <f>'INFO Luz del Sur'!L1272</f>
        <v>Concreto</v>
      </c>
      <c r="E1324" s="131">
        <f>'INFO Luz del Sur'!J1272</f>
        <v>12</v>
      </c>
      <c r="F1324" s="131" t="str">
        <f>'INFO Luz del Sur'!H1272</f>
        <v>22.9 KV</v>
      </c>
      <c r="G1324" s="148" t="str">
        <f t="shared" si="234"/>
        <v>MT/AT</v>
      </c>
      <c r="H1324" s="120" t="str">
        <f>'INFO Luz del Sur'!D1272</f>
        <v>Asia</v>
      </c>
      <c r="I1324" s="120" t="str">
        <f>'INFO Luz del Sur'!C1272</f>
        <v>Lima</v>
      </c>
      <c r="J1324" s="120" t="str">
        <f>'INFO Luz del Sur'!B1272</f>
        <v>Lima</v>
      </c>
      <c r="K1324" s="120">
        <f>'INFO Luz del Sur'!E1272</f>
        <v>0</v>
      </c>
      <c r="L1324" s="132" t="str">
        <f>'INFO Luz del Sur'!M1272</f>
        <v>PPC17</v>
      </c>
      <c r="M1324" s="120" t="str">
        <f>INDEX(RESUMEN!$D$17:$D$5475, MATCH(L1324,RESUMEN!$C$17:$C$5475,0))</f>
        <v>POSTE DE CONCRETO ARMADO DE 12/400/150/330</v>
      </c>
      <c r="N1324" s="95">
        <f>INDEX(RESUMEN!$G$17:$G$5475, MATCH(L1324,RESUMEN!$C$17:$C$5475,0))</f>
        <v>305.79000000000002</v>
      </c>
      <c r="O1324" s="133">
        <f t="shared" si="235"/>
        <v>0.84299999999999997</v>
      </c>
      <c r="P1324" s="134">
        <f t="shared" si="237"/>
        <v>563.57096999999999</v>
      </c>
      <c r="Q1324" s="87">
        <v>0</v>
      </c>
      <c r="R1324" s="133">
        <f t="shared" si="238"/>
        <v>0.13400000000000001</v>
      </c>
      <c r="S1324" s="88">
        <f t="shared" si="239"/>
        <v>6.2932091650000004</v>
      </c>
      <c r="T1324" s="132">
        <f t="shared" si="240"/>
        <v>0.183</v>
      </c>
      <c r="U1324" s="135">
        <f t="shared" si="241"/>
        <v>1.151657277195</v>
      </c>
      <c r="V1324" s="88">
        <f t="shared" si="242"/>
        <v>0.387528371543303</v>
      </c>
      <c r="W1324" s="182">
        <f t="shared" si="243"/>
        <v>0.4</v>
      </c>
      <c r="X1324" s="133">
        <f>'INFO Luz del Sur'!N1272</f>
        <v>1</v>
      </c>
      <c r="Y1324" s="135">
        <f t="shared" si="236"/>
        <v>0.4</v>
      </c>
    </row>
    <row r="1325" spans="1:25" x14ac:dyDescent="0.25">
      <c r="A1325" s="97">
        <f>'INFO Luz del Sur'!A1273</f>
        <v>1267</v>
      </c>
      <c r="B1325" s="98" t="s">
        <v>8151</v>
      </c>
      <c r="C1325" s="131" t="str">
        <f>'INFO Luz del Sur'!K1273</f>
        <v>Poste</v>
      </c>
      <c r="D1325" s="120" t="str">
        <f>'INFO Luz del Sur'!L1273</f>
        <v>Concreto</v>
      </c>
      <c r="E1325" s="131">
        <f>'INFO Luz del Sur'!J1273</f>
        <v>13</v>
      </c>
      <c r="F1325" s="131" t="str">
        <f>'INFO Luz del Sur'!H1273</f>
        <v>22.9 KV</v>
      </c>
      <c r="G1325" s="148" t="str">
        <f t="shared" si="234"/>
        <v>MT/AT</v>
      </c>
      <c r="H1325" s="120" t="str">
        <f>'INFO Luz del Sur'!D1273</f>
        <v>Asia</v>
      </c>
      <c r="I1325" s="120" t="str">
        <f>'INFO Luz del Sur'!C1273</f>
        <v>Lima</v>
      </c>
      <c r="J1325" s="120" t="str">
        <f>'INFO Luz del Sur'!B1273</f>
        <v>Lima</v>
      </c>
      <c r="K1325" s="120">
        <f>'INFO Luz del Sur'!E1273</f>
        <v>0</v>
      </c>
      <c r="L1325" s="132" t="str">
        <f>'INFO Luz del Sur'!M1273</f>
        <v>PPC20</v>
      </c>
      <c r="M1325" s="120" t="str">
        <f>INDEX(RESUMEN!$D$17:$D$5475, MATCH(L1325,RESUMEN!$C$17:$C$5475,0))</f>
        <v>POSTE DE CONCRETO ARMADO DE 13/400/150/345</v>
      </c>
      <c r="N1325" s="95">
        <f>INDEX(RESUMEN!$G$17:$G$5475, MATCH(L1325,RESUMEN!$C$17:$C$5475,0))</f>
        <v>364.69</v>
      </c>
      <c r="O1325" s="133">
        <f t="shared" si="235"/>
        <v>0.84299999999999997</v>
      </c>
      <c r="P1325" s="134">
        <f t="shared" si="237"/>
        <v>672.12366999999995</v>
      </c>
      <c r="Q1325" s="87">
        <v>0</v>
      </c>
      <c r="R1325" s="133">
        <f t="shared" si="238"/>
        <v>0.13400000000000001</v>
      </c>
      <c r="S1325" s="88">
        <f t="shared" si="239"/>
        <v>7.5053809816666659</v>
      </c>
      <c r="T1325" s="132">
        <f t="shared" si="240"/>
        <v>0.183</v>
      </c>
      <c r="U1325" s="135">
        <f t="shared" si="241"/>
        <v>1.3734847196449997</v>
      </c>
      <c r="V1325" s="88">
        <f t="shared" si="242"/>
        <v>0.46217247724950827</v>
      </c>
      <c r="W1325" s="182">
        <f t="shared" si="243"/>
        <v>0.5</v>
      </c>
      <c r="X1325" s="133">
        <f>'INFO Luz del Sur'!N1273</f>
        <v>1</v>
      </c>
      <c r="Y1325" s="135">
        <f t="shared" si="236"/>
        <v>0.5</v>
      </c>
    </row>
    <row r="1326" spans="1:25" x14ac:dyDescent="0.25">
      <c r="A1326" s="97">
        <f>'INFO Luz del Sur'!A1274</f>
        <v>1268</v>
      </c>
      <c r="B1326" s="98" t="s">
        <v>8151</v>
      </c>
      <c r="C1326" s="131" t="str">
        <f>'INFO Luz del Sur'!K1274</f>
        <v>Poste</v>
      </c>
      <c r="D1326" s="120" t="str">
        <f>'INFO Luz del Sur'!L1274</f>
        <v>Concreto</v>
      </c>
      <c r="E1326" s="131">
        <f>'INFO Luz del Sur'!J1274</f>
        <v>13</v>
      </c>
      <c r="F1326" s="131" t="str">
        <f>'INFO Luz del Sur'!H1274</f>
        <v>22.9 KV</v>
      </c>
      <c r="G1326" s="148" t="str">
        <f t="shared" si="234"/>
        <v>MT/AT</v>
      </c>
      <c r="H1326" s="120" t="str">
        <f>'INFO Luz del Sur'!D1274</f>
        <v>Asia</v>
      </c>
      <c r="I1326" s="120" t="str">
        <f>'INFO Luz del Sur'!C1274</f>
        <v>Lima</v>
      </c>
      <c r="J1326" s="120" t="str">
        <f>'INFO Luz del Sur'!B1274</f>
        <v>Lima</v>
      </c>
      <c r="K1326" s="120">
        <f>'INFO Luz del Sur'!E1274</f>
        <v>0</v>
      </c>
      <c r="L1326" s="132" t="str">
        <f>'INFO Luz del Sur'!M1274</f>
        <v>PPC19</v>
      </c>
      <c r="M1326" s="120" t="str">
        <f>INDEX(RESUMEN!$D$17:$D$5475, MATCH(L1326,RESUMEN!$C$17:$C$5475,0))</f>
        <v>POSTE DE CONCRETO ARMADO DE 13/300/150/345</v>
      </c>
      <c r="N1326" s="95">
        <f>INDEX(RESUMEN!$G$17:$G$5475, MATCH(L1326,RESUMEN!$C$17:$C$5475,0))</f>
        <v>314.14999999999998</v>
      </c>
      <c r="O1326" s="133">
        <f t="shared" si="235"/>
        <v>0.84299999999999997</v>
      </c>
      <c r="P1326" s="134">
        <f t="shared" si="237"/>
        <v>578.97844999999995</v>
      </c>
      <c r="Q1326" s="87">
        <v>0</v>
      </c>
      <c r="R1326" s="133">
        <f t="shared" si="238"/>
        <v>0.13400000000000001</v>
      </c>
      <c r="S1326" s="88">
        <f t="shared" si="239"/>
        <v>6.4652593583333333</v>
      </c>
      <c r="T1326" s="132">
        <f t="shared" si="240"/>
        <v>0.183</v>
      </c>
      <c r="U1326" s="135">
        <f t="shared" si="241"/>
        <v>1.183142462575</v>
      </c>
      <c r="V1326" s="88">
        <f t="shared" si="242"/>
        <v>0.39812301880482892</v>
      </c>
      <c r="W1326" s="182">
        <f t="shared" si="243"/>
        <v>0.4</v>
      </c>
      <c r="X1326" s="133">
        <f>'INFO Luz del Sur'!N1274</f>
        <v>1</v>
      </c>
      <c r="Y1326" s="135">
        <f t="shared" si="236"/>
        <v>0.4</v>
      </c>
    </row>
    <row r="1327" spans="1:25" x14ac:dyDescent="0.25">
      <c r="A1327" s="97">
        <f>'INFO Luz del Sur'!A1275</f>
        <v>1269</v>
      </c>
      <c r="B1327" s="98" t="s">
        <v>8151</v>
      </c>
      <c r="C1327" s="131" t="str">
        <f>'INFO Luz del Sur'!K1275</f>
        <v>Poste</v>
      </c>
      <c r="D1327" s="120" t="str">
        <f>'INFO Luz del Sur'!L1275</f>
        <v>Concreto</v>
      </c>
      <c r="E1327" s="131">
        <f>'INFO Luz del Sur'!J1275</f>
        <v>13</v>
      </c>
      <c r="F1327" s="131" t="str">
        <f>'INFO Luz del Sur'!H1275</f>
        <v>22.9 KV</v>
      </c>
      <c r="G1327" s="148" t="str">
        <f t="shared" si="234"/>
        <v>MT/AT</v>
      </c>
      <c r="H1327" s="120" t="str">
        <f>'INFO Luz del Sur'!D1275</f>
        <v>Asia</v>
      </c>
      <c r="I1327" s="120" t="str">
        <f>'INFO Luz del Sur'!C1275</f>
        <v>Lima</v>
      </c>
      <c r="J1327" s="120" t="str">
        <f>'INFO Luz del Sur'!B1275</f>
        <v>Lima</v>
      </c>
      <c r="K1327" s="120">
        <f>'INFO Luz del Sur'!E1275</f>
        <v>0</v>
      </c>
      <c r="L1327" s="132" t="str">
        <f>'INFO Luz del Sur'!M1275</f>
        <v>PPC19</v>
      </c>
      <c r="M1327" s="120" t="str">
        <f>INDEX(RESUMEN!$D$17:$D$5475, MATCH(L1327,RESUMEN!$C$17:$C$5475,0))</f>
        <v>POSTE DE CONCRETO ARMADO DE 13/300/150/345</v>
      </c>
      <c r="N1327" s="95">
        <f>INDEX(RESUMEN!$G$17:$G$5475, MATCH(L1327,RESUMEN!$C$17:$C$5475,0))</f>
        <v>314.14999999999998</v>
      </c>
      <c r="O1327" s="133">
        <f t="shared" si="235"/>
        <v>0.84299999999999997</v>
      </c>
      <c r="P1327" s="134">
        <f t="shared" si="237"/>
        <v>578.97844999999995</v>
      </c>
      <c r="Q1327" s="87">
        <v>0</v>
      </c>
      <c r="R1327" s="133">
        <f t="shared" si="238"/>
        <v>0.13400000000000001</v>
      </c>
      <c r="S1327" s="88">
        <f t="shared" si="239"/>
        <v>6.4652593583333333</v>
      </c>
      <c r="T1327" s="132">
        <f t="shared" si="240"/>
        <v>0.183</v>
      </c>
      <c r="U1327" s="135">
        <f t="shared" si="241"/>
        <v>1.183142462575</v>
      </c>
      <c r="V1327" s="88">
        <f t="shared" si="242"/>
        <v>0.39812301880482892</v>
      </c>
      <c r="W1327" s="182">
        <f t="shared" si="243"/>
        <v>0.4</v>
      </c>
      <c r="X1327" s="133">
        <f>'INFO Luz del Sur'!N1275</f>
        <v>1</v>
      </c>
      <c r="Y1327" s="135">
        <f t="shared" si="236"/>
        <v>0.4</v>
      </c>
    </row>
    <row r="1328" spans="1:25" x14ac:dyDescent="0.25">
      <c r="A1328" s="97">
        <f>'INFO Luz del Sur'!A1276</f>
        <v>1270</v>
      </c>
      <c r="B1328" s="98" t="s">
        <v>8151</v>
      </c>
      <c r="C1328" s="131" t="str">
        <f>'INFO Luz del Sur'!K1276</f>
        <v>Poste</v>
      </c>
      <c r="D1328" s="120" t="str">
        <f>'INFO Luz del Sur'!L1276</f>
        <v>Concreto</v>
      </c>
      <c r="E1328" s="131">
        <f>'INFO Luz del Sur'!J1276</f>
        <v>13</v>
      </c>
      <c r="F1328" s="131" t="str">
        <f>'INFO Luz del Sur'!H1276</f>
        <v>22.9 KV</v>
      </c>
      <c r="G1328" s="148" t="str">
        <f t="shared" si="234"/>
        <v>MT/AT</v>
      </c>
      <c r="H1328" s="120" t="str">
        <f>'INFO Luz del Sur'!D1276</f>
        <v>Asia</v>
      </c>
      <c r="I1328" s="120" t="str">
        <f>'INFO Luz del Sur'!C1276</f>
        <v>Lima</v>
      </c>
      <c r="J1328" s="120" t="str">
        <f>'INFO Luz del Sur'!B1276</f>
        <v>Lima</v>
      </c>
      <c r="K1328" s="120">
        <f>'INFO Luz del Sur'!E1276</f>
        <v>0</v>
      </c>
      <c r="L1328" s="132" t="str">
        <f>'INFO Luz del Sur'!M1276</f>
        <v>PPC19</v>
      </c>
      <c r="M1328" s="120" t="str">
        <f>INDEX(RESUMEN!$D$17:$D$5475, MATCH(L1328,RESUMEN!$C$17:$C$5475,0))</f>
        <v>POSTE DE CONCRETO ARMADO DE 13/300/150/345</v>
      </c>
      <c r="N1328" s="95">
        <f>INDEX(RESUMEN!$G$17:$G$5475, MATCH(L1328,RESUMEN!$C$17:$C$5475,0))</f>
        <v>314.14999999999998</v>
      </c>
      <c r="O1328" s="133">
        <f t="shared" si="235"/>
        <v>0.84299999999999997</v>
      </c>
      <c r="P1328" s="134">
        <f t="shared" si="237"/>
        <v>578.97844999999995</v>
      </c>
      <c r="Q1328" s="87">
        <v>0</v>
      </c>
      <c r="R1328" s="133">
        <f t="shared" si="238"/>
        <v>0.13400000000000001</v>
      </c>
      <c r="S1328" s="88">
        <f t="shared" si="239"/>
        <v>6.4652593583333333</v>
      </c>
      <c r="T1328" s="132">
        <f t="shared" si="240"/>
        <v>0.183</v>
      </c>
      <c r="U1328" s="135">
        <f t="shared" si="241"/>
        <v>1.183142462575</v>
      </c>
      <c r="V1328" s="88">
        <f t="shared" si="242"/>
        <v>0.39812301880482892</v>
      </c>
      <c r="W1328" s="182">
        <f t="shared" si="243"/>
        <v>0.4</v>
      </c>
      <c r="X1328" s="133">
        <f>'INFO Luz del Sur'!N1276</f>
        <v>1</v>
      </c>
      <c r="Y1328" s="135">
        <f t="shared" si="236"/>
        <v>0.4</v>
      </c>
    </row>
    <row r="1329" spans="1:25" x14ac:dyDescent="0.25">
      <c r="A1329" s="97">
        <f>'INFO Luz del Sur'!A1277</f>
        <v>1271</v>
      </c>
      <c r="B1329" s="98" t="s">
        <v>8151</v>
      </c>
      <c r="C1329" s="131" t="str">
        <f>'INFO Luz del Sur'!K1277</f>
        <v>Poste</v>
      </c>
      <c r="D1329" s="120" t="str">
        <f>'INFO Luz del Sur'!L1277</f>
        <v>Concreto</v>
      </c>
      <c r="E1329" s="131">
        <f>'INFO Luz del Sur'!J1277</f>
        <v>13</v>
      </c>
      <c r="F1329" s="131" t="str">
        <f>'INFO Luz del Sur'!H1277</f>
        <v>22.9 KV</v>
      </c>
      <c r="G1329" s="148" t="str">
        <f t="shared" si="234"/>
        <v>MT/AT</v>
      </c>
      <c r="H1329" s="120" t="str">
        <f>'INFO Luz del Sur'!D1277</f>
        <v>Asia</v>
      </c>
      <c r="I1329" s="120" t="str">
        <f>'INFO Luz del Sur'!C1277</f>
        <v>Lima</v>
      </c>
      <c r="J1329" s="120" t="str">
        <f>'INFO Luz del Sur'!B1277</f>
        <v>Lima</v>
      </c>
      <c r="K1329" s="120">
        <f>'INFO Luz del Sur'!E1277</f>
        <v>0</v>
      </c>
      <c r="L1329" s="132" t="str">
        <f>'INFO Luz del Sur'!M1277</f>
        <v>PPC19</v>
      </c>
      <c r="M1329" s="120" t="str">
        <f>INDEX(RESUMEN!$D$17:$D$5475, MATCH(L1329,RESUMEN!$C$17:$C$5475,0))</f>
        <v>POSTE DE CONCRETO ARMADO DE 13/300/150/345</v>
      </c>
      <c r="N1329" s="95">
        <f>INDEX(RESUMEN!$G$17:$G$5475, MATCH(L1329,RESUMEN!$C$17:$C$5475,0))</f>
        <v>314.14999999999998</v>
      </c>
      <c r="O1329" s="133">
        <f t="shared" si="235"/>
        <v>0.84299999999999997</v>
      </c>
      <c r="P1329" s="134">
        <f t="shared" si="237"/>
        <v>578.97844999999995</v>
      </c>
      <c r="Q1329" s="87">
        <v>0</v>
      </c>
      <c r="R1329" s="133">
        <f t="shared" si="238"/>
        <v>0.13400000000000001</v>
      </c>
      <c r="S1329" s="88">
        <f t="shared" si="239"/>
        <v>6.4652593583333333</v>
      </c>
      <c r="T1329" s="132">
        <f t="shared" si="240"/>
        <v>0.183</v>
      </c>
      <c r="U1329" s="135">
        <f t="shared" si="241"/>
        <v>1.183142462575</v>
      </c>
      <c r="V1329" s="88">
        <f t="shared" si="242"/>
        <v>0.39812301880482892</v>
      </c>
      <c r="W1329" s="182">
        <f t="shared" si="243"/>
        <v>0.4</v>
      </c>
      <c r="X1329" s="133">
        <f>'INFO Luz del Sur'!N1277</f>
        <v>1</v>
      </c>
      <c r="Y1329" s="135">
        <f t="shared" si="236"/>
        <v>0.4</v>
      </c>
    </row>
    <row r="1330" spans="1:25" x14ac:dyDescent="0.25">
      <c r="A1330" s="97">
        <f>'INFO Luz del Sur'!A1278</f>
        <v>1272</v>
      </c>
      <c r="B1330" s="98" t="s">
        <v>8151</v>
      </c>
      <c r="C1330" s="131" t="str">
        <f>'INFO Luz del Sur'!K1278</f>
        <v>Poste</v>
      </c>
      <c r="D1330" s="120" t="str">
        <f>'INFO Luz del Sur'!L1278</f>
        <v>Concreto</v>
      </c>
      <c r="E1330" s="131">
        <f>'INFO Luz del Sur'!J1278</f>
        <v>12</v>
      </c>
      <c r="F1330" s="131" t="str">
        <f>'INFO Luz del Sur'!H1278</f>
        <v>22.9 KV</v>
      </c>
      <c r="G1330" s="148" t="str">
        <f t="shared" si="234"/>
        <v>MT/AT</v>
      </c>
      <c r="H1330" s="120" t="str">
        <f>'INFO Luz del Sur'!D1278</f>
        <v>Asia</v>
      </c>
      <c r="I1330" s="120" t="str">
        <f>'INFO Luz del Sur'!C1278</f>
        <v>Lima</v>
      </c>
      <c r="J1330" s="120" t="str">
        <f>'INFO Luz del Sur'!B1278</f>
        <v>Lima</v>
      </c>
      <c r="K1330" s="120">
        <f>'INFO Luz del Sur'!E1278</f>
        <v>0</v>
      </c>
      <c r="L1330" s="132" t="str">
        <f>'INFO Luz del Sur'!M1278</f>
        <v>PPC17</v>
      </c>
      <c r="M1330" s="120" t="str">
        <f>INDEX(RESUMEN!$D$17:$D$5475, MATCH(L1330,RESUMEN!$C$17:$C$5475,0))</f>
        <v>POSTE DE CONCRETO ARMADO DE 12/400/150/330</v>
      </c>
      <c r="N1330" s="95">
        <f>INDEX(RESUMEN!$G$17:$G$5475, MATCH(L1330,RESUMEN!$C$17:$C$5475,0))</f>
        <v>305.79000000000002</v>
      </c>
      <c r="O1330" s="133">
        <f t="shared" si="235"/>
        <v>0.84299999999999997</v>
      </c>
      <c r="P1330" s="134">
        <f t="shared" si="237"/>
        <v>563.57096999999999</v>
      </c>
      <c r="Q1330" s="87">
        <v>0</v>
      </c>
      <c r="R1330" s="133">
        <f t="shared" si="238"/>
        <v>0.13400000000000001</v>
      </c>
      <c r="S1330" s="88">
        <f t="shared" si="239"/>
        <v>6.2932091650000004</v>
      </c>
      <c r="T1330" s="132">
        <f t="shared" si="240"/>
        <v>0.183</v>
      </c>
      <c r="U1330" s="135">
        <f t="shared" si="241"/>
        <v>1.151657277195</v>
      </c>
      <c r="V1330" s="88">
        <f t="shared" si="242"/>
        <v>0.387528371543303</v>
      </c>
      <c r="W1330" s="182">
        <f t="shared" si="243"/>
        <v>0.4</v>
      </c>
      <c r="X1330" s="133">
        <f>'INFO Luz del Sur'!N1278</f>
        <v>1</v>
      </c>
      <c r="Y1330" s="135">
        <f t="shared" si="236"/>
        <v>0.4</v>
      </c>
    </row>
    <row r="1331" spans="1:25" x14ac:dyDescent="0.25">
      <c r="A1331" s="97">
        <f>'INFO Luz del Sur'!A1279</f>
        <v>1273</v>
      </c>
      <c r="B1331" s="98" t="s">
        <v>8151</v>
      </c>
      <c r="C1331" s="131" t="str">
        <f>'INFO Luz del Sur'!K1279</f>
        <v>Poste</v>
      </c>
      <c r="D1331" s="120" t="str">
        <f>'INFO Luz del Sur'!L1279</f>
        <v>Concreto</v>
      </c>
      <c r="E1331" s="131">
        <f>'INFO Luz del Sur'!J1279</f>
        <v>12</v>
      </c>
      <c r="F1331" s="131" t="str">
        <f>'INFO Luz del Sur'!H1279</f>
        <v>22.9 KV</v>
      </c>
      <c r="G1331" s="148" t="str">
        <f t="shared" si="234"/>
        <v>MT/AT</v>
      </c>
      <c r="H1331" s="120" t="str">
        <f>'INFO Luz del Sur'!D1279</f>
        <v>Asia</v>
      </c>
      <c r="I1331" s="120" t="str">
        <f>'INFO Luz del Sur'!C1279</f>
        <v>Lima</v>
      </c>
      <c r="J1331" s="120" t="str">
        <f>'INFO Luz del Sur'!B1279</f>
        <v>Lima</v>
      </c>
      <c r="K1331" s="120">
        <f>'INFO Luz del Sur'!E1279</f>
        <v>0</v>
      </c>
      <c r="L1331" s="132" t="str">
        <f>'INFO Luz del Sur'!M1279</f>
        <v>PPC17</v>
      </c>
      <c r="M1331" s="120" t="str">
        <f>INDEX(RESUMEN!$D$17:$D$5475, MATCH(L1331,RESUMEN!$C$17:$C$5475,0))</f>
        <v>POSTE DE CONCRETO ARMADO DE 12/400/150/330</v>
      </c>
      <c r="N1331" s="95">
        <f>INDEX(RESUMEN!$G$17:$G$5475, MATCH(L1331,RESUMEN!$C$17:$C$5475,0))</f>
        <v>305.79000000000002</v>
      </c>
      <c r="O1331" s="133">
        <f t="shared" si="235"/>
        <v>0.84299999999999997</v>
      </c>
      <c r="P1331" s="134">
        <f t="shared" si="237"/>
        <v>563.57096999999999</v>
      </c>
      <c r="Q1331" s="87">
        <v>0</v>
      </c>
      <c r="R1331" s="133">
        <f t="shared" si="238"/>
        <v>0.13400000000000001</v>
      </c>
      <c r="S1331" s="88">
        <f t="shared" si="239"/>
        <v>6.2932091650000004</v>
      </c>
      <c r="T1331" s="132">
        <f t="shared" si="240"/>
        <v>0.183</v>
      </c>
      <c r="U1331" s="135">
        <f t="shared" si="241"/>
        <v>1.151657277195</v>
      </c>
      <c r="V1331" s="88">
        <f t="shared" si="242"/>
        <v>0.387528371543303</v>
      </c>
      <c r="W1331" s="182">
        <f t="shared" si="243"/>
        <v>0.4</v>
      </c>
      <c r="X1331" s="133">
        <f>'INFO Luz del Sur'!N1279</f>
        <v>1</v>
      </c>
      <c r="Y1331" s="135">
        <f t="shared" si="236"/>
        <v>0.4</v>
      </c>
    </row>
    <row r="1332" spans="1:25" x14ac:dyDescent="0.25">
      <c r="A1332" s="97">
        <f>'INFO Luz del Sur'!A1280</f>
        <v>1274</v>
      </c>
      <c r="B1332" s="98" t="s">
        <v>8151</v>
      </c>
      <c r="C1332" s="131" t="str">
        <f>'INFO Luz del Sur'!K1280</f>
        <v>Poste</v>
      </c>
      <c r="D1332" s="120" t="str">
        <f>'INFO Luz del Sur'!L1280</f>
        <v>Concreto</v>
      </c>
      <c r="E1332" s="131">
        <f>'INFO Luz del Sur'!J1280</f>
        <v>12</v>
      </c>
      <c r="F1332" s="131" t="str">
        <f>'INFO Luz del Sur'!H1280</f>
        <v>22.9 KV</v>
      </c>
      <c r="G1332" s="148" t="str">
        <f t="shared" si="234"/>
        <v>MT/AT</v>
      </c>
      <c r="H1332" s="120" t="str">
        <f>'INFO Luz del Sur'!D1280</f>
        <v>Asia</v>
      </c>
      <c r="I1332" s="120" t="str">
        <f>'INFO Luz del Sur'!C1280</f>
        <v>Lima</v>
      </c>
      <c r="J1332" s="120" t="str">
        <f>'INFO Luz del Sur'!B1280</f>
        <v>Lima</v>
      </c>
      <c r="K1332" s="120">
        <f>'INFO Luz del Sur'!E1280</f>
        <v>0</v>
      </c>
      <c r="L1332" s="132" t="str">
        <f>'INFO Luz del Sur'!M1280</f>
        <v>PPC17</v>
      </c>
      <c r="M1332" s="120" t="str">
        <f>INDEX(RESUMEN!$D$17:$D$5475, MATCH(L1332,RESUMEN!$C$17:$C$5475,0))</f>
        <v>POSTE DE CONCRETO ARMADO DE 12/400/150/330</v>
      </c>
      <c r="N1332" s="95">
        <f>INDEX(RESUMEN!$G$17:$G$5475, MATCH(L1332,RESUMEN!$C$17:$C$5475,0))</f>
        <v>305.79000000000002</v>
      </c>
      <c r="O1332" s="133">
        <f t="shared" si="235"/>
        <v>0.84299999999999997</v>
      </c>
      <c r="P1332" s="134">
        <f t="shared" si="237"/>
        <v>563.57096999999999</v>
      </c>
      <c r="Q1332" s="87">
        <v>0</v>
      </c>
      <c r="R1332" s="133">
        <f t="shared" si="238"/>
        <v>0.13400000000000001</v>
      </c>
      <c r="S1332" s="88">
        <f t="shared" si="239"/>
        <v>6.2932091650000004</v>
      </c>
      <c r="T1332" s="132">
        <f t="shared" si="240"/>
        <v>0.183</v>
      </c>
      <c r="U1332" s="135">
        <f t="shared" si="241"/>
        <v>1.151657277195</v>
      </c>
      <c r="V1332" s="88">
        <f t="shared" si="242"/>
        <v>0.387528371543303</v>
      </c>
      <c r="W1332" s="182">
        <f t="shared" si="243"/>
        <v>0.4</v>
      </c>
      <c r="X1332" s="133">
        <f>'INFO Luz del Sur'!N1280</f>
        <v>1</v>
      </c>
      <c r="Y1332" s="135">
        <f t="shared" si="236"/>
        <v>0.4</v>
      </c>
    </row>
    <row r="1333" spans="1:25" x14ac:dyDescent="0.25">
      <c r="A1333" s="97">
        <f>'INFO Luz del Sur'!A1281</f>
        <v>1275</v>
      </c>
      <c r="B1333" s="98" t="s">
        <v>8151</v>
      </c>
      <c r="C1333" s="131" t="str">
        <f>'INFO Luz del Sur'!K1281</f>
        <v>Poste</v>
      </c>
      <c r="D1333" s="120" t="str">
        <f>'INFO Luz del Sur'!L1281</f>
        <v>Concreto</v>
      </c>
      <c r="E1333" s="131">
        <f>'INFO Luz del Sur'!J1281</f>
        <v>12</v>
      </c>
      <c r="F1333" s="131" t="str">
        <f>'INFO Luz del Sur'!H1281</f>
        <v>22.9 KV</v>
      </c>
      <c r="G1333" s="148" t="str">
        <f t="shared" si="234"/>
        <v>MT/AT</v>
      </c>
      <c r="H1333" s="120" t="str">
        <f>'INFO Luz del Sur'!D1281</f>
        <v>Asia</v>
      </c>
      <c r="I1333" s="120" t="str">
        <f>'INFO Luz del Sur'!C1281</f>
        <v>Lima</v>
      </c>
      <c r="J1333" s="120" t="str">
        <f>'INFO Luz del Sur'!B1281</f>
        <v>Lima</v>
      </c>
      <c r="K1333" s="120">
        <f>'INFO Luz del Sur'!E1281</f>
        <v>0</v>
      </c>
      <c r="L1333" s="132" t="str">
        <f>'INFO Luz del Sur'!M1281</f>
        <v>PPC17</v>
      </c>
      <c r="M1333" s="120" t="str">
        <f>INDEX(RESUMEN!$D$17:$D$5475, MATCH(L1333,RESUMEN!$C$17:$C$5475,0))</f>
        <v>POSTE DE CONCRETO ARMADO DE 12/400/150/330</v>
      </c>
      <c r="N1333" s="95">
        <f>INDEX(RESUMEN!$G$17:$G$5475, MATCH(L1333,RESUMEN!$C$17:$C$5475,0))</f>
        <v>305.79000000000002</v>
      </c>
      <c r="O1333" s="133">
        <f t="shared" si="235"/>
        <v>0.84299999999999997</v>
      </c>
      <c r="P1333" s="134">
        <f t="shared" si="237"/>
        <v>563.57096999999999</v>
      </c>
      <c r="Q1333" s="87">
        <v>0</v>
      </c>
      <c r="R1333" s="133">
        <f t="shared" si="238"/>
        <v>0.13400000000000001</v>
      </c>
      <c r="S1333" s="88">
        <f t="shared" si="239"/>
        <v>6.2932091650000004</v>
      </c>
      <c r="T1333" s="132">
        <f t="shared" si="240"/>
        <v>0.183</v>
      </c>
      <c r="U1333" s="135">
        <f t="shared" si="241"/>
        <v>1.151657277195</v>
      </c>
      <c r="V1333" s="88">
        <f t="shared" si="242"/>
        <v>0.387528371543303</v>
      </c>
      <c r="W1333" s="182">
        <f t="shared" si="243"/>
        <v>0.4</v>
      </c>
      <c r="X1333" s="133">
        <f>'INFO Luz del Sur'!N1281</f>
        <v>1</v>
      </c>
      <c r="Y1333" s="135">
        <f t="shared" si="236"/>
        <v>0.4</v>
      </c>
    </row>
    <row r="1334" spans="1:25" x14ac:dyDescent="0.25">
      <c r="A1334" s="97">
        <f>'INFO Luz del Sur'!A1282</f>
        <v>1276</v>
      </c>
      <c r="B1334" s="98" t="s">
        <v>8151</v>
      </c>
      <c r="C1334" s="131" t="str">
        <f>'INFO Luz del Sur'!K1282</f>
        <v>Poste</v>
      </c>
      <c r="D1334" s="120" t="str">
        <f>'INFO Luz del Sur'!L1282</f>
        <v>Concreto</v>
      </c>
      <c r="E1334" s="131">
        <f>'INFO Luz del Sur'!J1282</f>
        <v>12</v>
      </c>
      <c r="F1334" s="131" t="str">
        <f>'INFO Luz del Sur'!H1282</f>
        <v>22.9 KV</v>
      </c>
      <c r="G1334" s="148" t="str">
        <f t="shared" si="234"/>
        <v>MT/AT</v>
      </c>
      <c r="H1334" s="120" t="str">
        <f>'INFO Luz del Sur'!D1282</f>
        <v>Asia</v>
      </c>
      <c r="I1334" s="120" t="str">
        <f>'INFO Luz del Sur'!C1282</f>
        <v>Lima</v>
      </c>
      <c r="J1334" s="120" t="str">
        <f>'INFO Luz del Sur'!B1282</f>
        <v>Lima</v>
      </c>
      <c r="K1334" s="120">
        <f>'INFO Luz del Sur'!E1282</f>
        <v>0</v>
      </c>
      <c r="L1334" s="132" t="str">
        <f>'INFO Luz del Sur'!M1282</f>
        <v>PPC17</v>
      </c>
      <c r="M1334" s="120" t="str">
        <f>INDEX(RESUMEN!$D$17:$D$5475, MATCH(L1334,RESUMEN!$C$17:$C$5475,0))</f>
        <v>POSTE DE CONCRETO ARMADO DE 12/400/150/330</v>
      </c>
      <c r="N1334" s="95">
        <f>INDEX(RESUMEN!$G$17:$G$5475, MATCH(L1334,RESUMEN!$C$17:$C$5475,0))</f>
        <v>305.79000000000002</v>
      </c>
      <c r="O1334" s="133">
        <f t="shared" si="235"/>
        <v>0.84299999999999997</v>
      </c>
      <c r="P1334" s="134">
        <f t="shared" si="237"/>
        <v>563.57096999999999</v>
      </c>
      <c r="Q1334" s="87">
        <v>0</v>
      </c>
      <c r="R1334" s="133">
        <f t="shared" si="238"/>
        <v>0.13400000000000001</v>
      </c>
      <c r="S1334" s="88">
        <f t="shared" si="239"/>
        <v>6.2932091650000004</v>
      </c>
      <c r="T1334" s="132">
        <f t="shared" si="240"/>
        <v>0.183</v>
      </c>
      <c r="U1334" s="135">
        <f t="shared" si="241"/>
        <v>1.151657277195</v>
      </c>
      <c r="V1334" s="88">
        <f t="shared" si="242"/>
        <v>0.387528371543303</v>
      </c>
      <c r="W1334" s="182">
        <f t="shared" si="243"/>
        <v>0.4</v>
      </c>
      <c r="X1334" s="133">
        <f>'INFO Luz del Sur'!N1282</f>
        <v>1</v>
      </c>
      <c r="Y1334" s="135">
        <f t="shared" si="236"/>
        <v>0.4</v>
      </c>
    </row>
    <row r="1335" spans="1:25" x14ac:dyDescent="0.25">
      <c r="A1335" s="97">
        <f>'INFO Luz del Sur'!A1283</f>
        <v>1277</v>
      </c>
      <c r="B1335" s="98" t="s">
        <v>8151</v>
      </c>
      <c r="C1335" s="131" t="str">
        <f>'INFO Luz del Sur'!K1283</f>
        <v>Poste</v>
      </c>
      <c r="D1335" s="120" t="str">
        <f>'INFO Luz del Sur'!L1283</f>
        <v>Concreto</v>
      </c>
      <c r="E1335" s="131">
        <f>'INFO Luz del Sur'!J1283</f>
        <v>12</v>
      </c>
      <c r="F1335" s="131" t="str">
        <f>'INFO Luz del Sur'!H1283</f>
        <v>22.9 KV</v>
      </c>
      <c r="G1335" s="148" t="str">
        <f t="shared" si="234"/>
        <v>MT/AT</v>
      </c>
      <c r="H1335" s="120" t="str">
        <f>'INFO Luz del Sur'!D1283</f>
        <v>Asia</v>
      </c>
      <c r="I1335" s="120" t="str">
        <f>'INFO Luz del Sur'!C1283</f>
        <v>Lima</v>
      </c>
      <c r="J1335" s="120" t="str">
        <f>'INFO Luz del Sur'!B1283</f>
        <v>Lima</v>
      </c>
      <c r="K1335" s="120">
        <f>'INFO Luz del Sur'!E1283</f>
        <v>0</v>
      </c>
      <c r="L1335" s="132" t="str">
        <f>'INFO Luz del Sur'!M1283</f>
        <v>PPC17</v>
      </c>
      <c r="M1335" s="120" t="str">
        <f>INDEX(RESUMEN!$D$17:$D$5475, MATCH(L1335,RESUMEN!$C$17:$C$5475,0))</f>
        <v>POSTE DE CONCRETO ARMADO DE 12/400/150/330</v>
      </c>
      <c r="N1335" s="95">
        <f>INDEX(RESUMEN!$G$17:$G$5475, MATCH(L1335,RESUMEN!$C$17:$C$5475,0))</f>
        <v>305.79000000000002</v>
      </c>
      <c r="O1335" s="133">
        <f t="shared" si="235"/>
        <v>0.84299999999999997</v>
      </c>
      <c r="P1335" s="134">
        <f t="shared" si="237"/>
        <v>563.57096999999999</v>
      </c>
      <c r="Q1335" s="87">
        <v>0</v>
      </c>
      <c r="R1335" s="133">
        <f t="shared" si="238"/>
        <v>0.13400000000000001</v>
      </c>
      <c r="S1335" s="88">
        <f t="shared" si="239"/>
        <v>6.2932091650000004</v>
      </c>
      <c r="T1335" s="132">
        <f t="shared" si="240"/>
        <v>0.183</v>
      </c>
      <c r="U1335" s="135">
        <f t="shared" si="241"/>
        <v>1.151657277195</v>
      </c>
      <c r="V1335" s="88">
        <f t="shared" si="242"/>
        <v>0.387528371543303</v>
      </c>
      <c r="W1335" s="182">
        <f t="shared" si="243"/>
        <v>0.4</v>
      </c>
      <c r="X1335" s="133">
        <f>'INFO Luz del Sur'!N1283</f>
        <v>1</v>
      </c>
      <c r="Y1335" s="135">
        <f t="shared" si="236"/>
        <v>0.4</v>
      </c>
    </row>
    <row r="1336" spans="1:25" x14ac:dyDescent="0.25">
      <c r="A1336" s="97">
        <f>'INFO Luz del Sur'!A1284</f>
        <v>1278</v>
      </c>
      <c r="B1336" s="98" t="s">
        <v>8151</v>
      </c>
      <c r="C1336" s="131" t="str">
        <f>'INFO Luz del Sur'!K1284</f>
        <v>Poste</v>
      </c>
      <c r="D1336" s="120" t="str">
        <f>'INFO Luz del Sur'!L1284</f>
        <v>Concreto</v>
      </c>
      <c r="E1336" s="131">
        <f>'INFO Luz del Sur'!J1284</f>
        <v>12</v>
      </c>
      <c r="F1336" s="131" t="str">
        <f>'INFO Luz del Sur'!H1284</f>
        <v>22.9 KV</v>
      </c>
      <c r="G1336" s="148" t="str">
        <f t="shared" si="234"/>
        <v>MT/AT</v>
      </c>
      <c r="H1336" s="120" t="str">
        <f>'INFO Luz del Sur'!D1284</f>
        <v>Asia</v>
      </c>
      <c r="I1336" s="120" t="str">
        <f>'INFO Luz del Sur'!C1284</f>
        <v>Lima</v>
      </c>
      <c r="J1336" s="120" t="str">
        <f>'INFO Luz del Sur'!B1284</f>
        <v>Lima</v>
      </c>
      <c r="K1336" s="120">
        <f>'INFO Luz del Sur'!E1284</f>
        <v>0</v>
      </c>
      <c r="L1336" s="132" t="str">
        <f>'INFO Luz del Sur'!M1284</f>
        <v>PPC17</v>
      </c>
      <c r="M1336" s="120" t="str">
        <f>INDEX(RESUMEN!$D$17:$D$5475, MATCH(L1336,RESUMEN!$C$17:$C$5475,0))</f>
        <v>POSTE DE CONCRETO ARMADO DE 12/400/150/330</v>
      </c>
      <c r="N1336" s="95">
        <f>INDEX(RESUMEN!$G$17:$G$5475, MATCH(L1336,RESUMEN!$C$17:$C$5475,0))</f>
        <v>305.79000000000002</v>
      </c>
      <c r="O1336" s="133">
        <f t="shared" si="235"/>
        <v>0.84299999999999997</v>
      </c>
      <c r="P1336" s="134">
        <f t="shared" si="237"/>
        <v>563.57096999999999</v>
      </c>
      <c r="Q1336" s="87">
        <v>0</v>
      </c>
      <c r="R1336" s="133">
        <f t="shared" si="238"/>
        <v>0.13400000000000001</v>
      </c>
      <c r="S1336" s="88">
        <f t="shared" si="239"/>
        <v>6.2932091650000004</v>
      </c>
      <c r="T1336" s="132">
        <f t="shared" si="240"/>
        <v>0.183</v>
      </c>
      <c r="U1336" s="135">
        <f t="shared" si="241"/>
        <v>1.151657277195</v>
      </c>
      <c r="V1336" s="88">
        <f t="shared" si="242"/>
        <v>0.387528371543303</v>
      </c>
      <c r="W1336" s="182">
        <f t="shared" si="243"/>
        <v>0.4</v>
      </c>
      <c r="X1336" s="133">
        <f>'INFO Luz del Sur'!N1284</f>
        <v>1</v>
      </c>
      <c r="Y1336" s="135">
        <f t="shared" si="236"/>
        <v>0.4</v>
      </c>
    </row>
    <row r="1337" spans="1:25" x14ac:dyDescent="0.25">
      <c r="A1337" s="97">
        <f>'INFO Luz del Sur'!A1285</f>
        <v>1279</v>
      </c>
      <c r="B1337" s="98" t="s">
        <v>8151</v>
      </c>
      <c r="C1337" s="131" t="str">
        <f>'INFO Luz del Sur'!K1285</f>
        <v>Poste</v>
      </c>
      <c r="D1337" s="120" t="str">
        <f>'INFO Luz del Sur'!L1285</f>
        <v>Concreto</v>
      </c>
      <c r="E1337" s="131">
        <f>'INFO Luz del Sur'!J1285</f>
        <v>12</v>
      </c>
      <c r="F1337" s="131" t="str">
        <f>'INFO Luz del Sur'!H1285</f>
        <v>22.9 KV</v>
      </c>
      <c r="G1337" s="148" t="str">
        <f t="shared" si="234"/>
        <v>MT/AT</v>
      </c>
      <c r="H1337" s="120" t="str">
        <f>'INFO Luz del Sur'!D1285</f>
        <v>Asia</v>
      </c>
      <c r="I1337" s="120" t="str">
        <f>'INFO Luz del Sur'!C1285</f>
        <v>Lima</v>
      </c>
      <c r="J1337" s="120" t="str">
        <f>'INFO Luz del Sur'!B1285</f>
        <v>Lima</v>
      </c>
      <c r="K1337" s="120">
        <f>'INFO Luz del Sur'!E1285</f>
        <v>0</v>
      </c>
      <c r="L1337" s="132" t="str">
        <f>'INFO Luz del Sur'!M1285</f>
        <v>PPC17</v>
      </c>
      <c r="M1337" s="120" t="str">
        <f>INDEX(RESUMEN!$D$17:$D$5475, MATCH(L1337,RESUMEN!$C$17:$C$5475,0))</f>
        <v>POSTE DE CONCRETO ARMADO DE 12/400/150/330</v>
      </c>
      <c r="N1337" s="95">
        <f>INDEX(RESUMEN!$G$17:$G$5475, MATCH(L1337,RESUMEN!$C$17:$C$5475,0))</f>
        <v>305.79000000000002</v>
      </c>
      <c r="O1337" s="133">
        <f t="shared" si="235"/>
        <v>0.84299999999999997</v>
      </c>
      <c r="P1337" s="134">
        <f t="shared" si="237"/>
        <v>563.57096999999999</v>
      </c>
      <c r="Q1337" s="87">
        <v>0</v>
      </c>
      <c r="R1337" s="133">
        <f t="shared" si="238"/>
        <v>0.13400000000000001</v>
      </c>
      <c r="S1337" s="88">
        <f t="shared" si="239"/>
        <v>6.2932091650000004</v>
      </c>
      <c r="T1337" s="132">
        <f t="shared" si="240"/>
        <v>0.183</v>
      </c>
      <c r="U1337" s="135">
        <f t="shared" si="241"/>
        <v>1.151657277195</v>
      </c>
      <c r="V1337" s="88">
        <f t="shared" si="242"/>
        <v>0.387528371543303</v>
      </c>
      <c r="W1337" s="182">
        <f t="shared" si="243"/>
        <v>0.4</v>
      </c>
      <c r="X1337" s="133">
        <f>'INFO Luz del Sur'!N1285</f>
        <v>1</v>
      </c>
      <c r="Y1337" s="135">
        <f t="shared" si="236"/>
        <v>0.4</v>
      </c>
    </row>
    <row r="1338" spans="1:25" x14ac:dyDescent="0.25">
      <c r="A1338" s="97">
        <f>'INFO Luz del Sur'!A1286</f>
        <v>1280</v>
      </c>
      <c r="B1338" s="98" t="s">
        <v>8151</v>
      </c>
      <c r="C1338" s="131" t="str">
        <f>'INFO Luz del Sur'!K1286</f>
        <v>Poste</v>
      </c>
      <c r="D1338" s="120" t="str">
        <f>'INFO Luz del Sur'!L1286</f>
        <v>Concreto</v>
      </c>
      <c r="E1338" s="131">
        <f>'INFO Luz del Sur'!J1286</f>
        <v>12</v>
      </c>
      <c r="F1338" s="131" t="str">
        <f>'INFO Luz del Sur'!H1286</f>
        <v>22.9 KV</v>
      </c>
      <c r="G1338" s="148" t="str">
        <f t="shared" si="234"/>
        <v>MT/AT</v>
      </c>
      <c r="H1338" s="120" t="str">
        <f>'INFO Luz del Sur'!D1286</f>
        <v>Asia</v>
      </c>
      <c r="I1338" s="120" t="str">
        <f>'INFO Luz del Sur'!C1286</f>
        <v>Lima</v>
      </c>
      <c r="J1338" s="120" t="str">
        <f>'INFO Luz del Sur'!B1286</f>
        <v>Lima</v>
      </c>
      <c r="K1338" s="120">
        <f>'INFO Luz del Sur'!E1286</f>
        <v>0</v>
      </c>
      <c r="L1338" s="132" t="str">
        <f>'INFO Luz del Sur'!M1286</f>
        <v>PPC17</v>
      </c>
      <c r="M1338" s="120" t="str">
        <f>INDEX(RESUMEN!$D$17:$D$5475, MATCH(L1338,RESUMEN!$C$17:$C$5475,0))</f>
        <v>POSTE DE CONCRETO ARMADO DE 12/400/150/330</v>
      </c>
      <c r="N1338" s="95">
        <f>INDEX(RESUMEN!$G$17:$G$5475, MATCH(L1338,RESUMEN!$C$17:$C$5475,0))</f>
        <v>305.79000000000002</v>
      </c>
      <c r="O1338" s="133">
        <f t="shared" si="235"/>
        <v>0.84299999999999997</v>
      </c>
      <c r="P1338" s="134">
        <f t="shared" si="237"/>
        <v>563.57096999999999</v>
      </c>
      <c r="Q1338" s="87">
        <v>0</v>
      </c>
      <c r="R1338" s="133">
        <f t="shared" si="238"/>
        <v>0.13400000000000001</v>
      </c>
      <c r="S1338" s="88">
        <f t="shared" si="239"/>
        <v>6.2932091650000004</v>
      </c>
      <c r="T1338" s="132">
        <f t="shared" si="240"/>
        <v>0.183</v>
      </c>
      <c r="U1338" s="135">
        <f t="shared" si="241"/>
        <v>1.151657277195</v>
      </c>
      <c r="V1338" s="88">
        <f t="shared" si="242"/>
        <v>0.387528371543303</v>
      </c>
      <c r="W1338" s="182">
        <f t="shared" si="243"/>
        <v>0.4</v>
      </c>
      <c r="X1338" s="133">
        <f>'INFO Luz del Sur'!N1286</f>
        <v>1</v>
      </c>
      <c r="Y1338" s="135">
        <f t="shared" si="236"/>
        <v>0.4</v>
      </c>
    </row>
    <row r="1339" spans="1:25" x14ac:dyDescent="0.25">
      <c r="A1339" s="97">
        <f>'INFO Luz del Sur'!A1287</f>
        <v>1281</v>
      </c>
      <c r="B1339" s="98" t="s">
        <v>8151</v>
      </c>
      <c r="C1339" s="131" t="str">
        <f>'INFO Luz del Sur'!K1287</f>
        <v>Poste</v>
      </c>
      <c r="D1339" s="120" t="str">
        <f>'INFO Luz del Sur'!L1287</f>
        <v>Concreto</v>
      </c>
      <c r="E1339" s="131">
        <f>'INFO Luz del Sur'!J1287</f>
        <v>12</v>
      </c>
      <c r="F1339" s="131" t="str">
        <f>'INFO Luz del Sur'!H1287</f>
        <v>22.9 KV</v>
      </c>
      <c r="G1339" s="148" t="str">
        <f t="shared" si="234"/>
        <v>MT/AT</v>
      </c>
      <c r="H1339" s="120" t="str">
        <f>'INFO Luz del Sur'!D1287</f>
        <v>Asia</v>
      </c>
      <c r="I1339" s="120" t="str">
        <f>'INFO Luz del Sur'!C1287</f>
        <v>Lima</v>
      </c>
      <c r="J1339" s="120" t="str">
        <f>'INFO Luz del Sur'!B1287</f>
        <v>Lima</v>
      </c>
      <c r="K1339" s="120">
        <f>'INFO Luz del Sur'!E1287</f>
        <v>0</v>
      </c>
      <c r="L1339" s="132" t="str">
        <f>'INFO Luz del Sur'!M1287</f>
        <v>PPC17</v>
      </c>
      <c r="M1339" s="120" t="str">
        <f>INDEX(RESUMEN!$D$17:$D$5475, MATCH(L1339,RESUMEN!$C$17:$C$5475,0))</f>
        <v>POSTE DE CONCRETO ARMADO DE 12/400/150/330</v>
      </c>
      <c r="N1339" s="95">
        <f>INDEX(RESUMEN!$G$17:$G$5475, MATCH(L1339,RESUMEN!$C$17:$C$5475,0))</f>
        <v>305.79000000000002</v>
      </c>
      <c r="O1339" s="133">
        <f t="shared" si="235"/>
        <v>0.84299999999999997</v>
      </c>
      <c r="P1339" s="134">
        <f t="shared" si="237"/>
        <v>563.57096999999999</v>
      </c>
      <c r="Q1339" s="87">
        <v>0</v>
      </c>
      <c r="R1339" s="133">
        <f t="shared" si="238"/>
        <v>0.13400000000000001</v>
      </c>
      <c r="S1339" s="88">
        <f t="shared" si="239"/>
        <v>6.2932091650000004</v>
      </c>
      <c r="T1339" s="132">
        <f t="shared" si="240"/>
        <v>0.183</v>
      </c>
      <c r="U1339" s="135">
        <f t="shared" si="241"/>
        <v>1.151657277195</v>
      </c>
      <c r="V1339" s="88">
        <f t="shared" si="242"/>
        <v>0.387528371543303</v>
      </c>
      <c r="W1339" s="182">
        <f t="shared" si="243"/>
        <v>0.4</v>
      </c>
      <c r="X1339" s="133">
        <f>'INFO Luz del Sur'!N1287</f>
        <v>1</v>
      </c>
      <c r="Y1339" s="135">
        <f t="shared" si="236"/>
        <v>0.4</v>
      </c>
    </row>
    <row r="1340" spans="1:25" x14ac:dyDescent="0.25">
      <c r="A1340" s="97">
        <f>'INFO Luz del Sur'!A1288</f>
        <v>1282</v>
      </c>
      <c r="B1340" s="98" t="s">
        <v>8151</v>
      </c>
      <c r="C1340" s="131" t="str">
        <f>'INFO Luz del Sur'!K1288</f>
        <v>Poste</v>
      </c>
      <c r="D1340" s="120" t="str">
        <f>'INFO Luz del Sur'!L1288</f>
        <v>Concreto</v>
      </c>
      <c r="E1340" s="131">
        <f>'INFO Luz del Sur'!J1288</f>
        <v>12</v>
      </c>
      <c r="F1340" s="131" t="str">
        <f>'INFO Luz del Sur'!H1288</f>
        <v>22.9 KV</v>
      </c>
      <c r="G1340" s="148" t="str">
        <f t="shared" ref="G1340:G1403" si="244">IF(F1340="0.22 KV", "BT", "MT/AT")</f>
        <v>MT/AT</v>
      </c>
      <c r="H1340" s="120" t="str">
        <f>'INFO Luz del Sur'!D1288</f>
        <v>Asia</v>
      </c>
      <c r="I1340" s="120" t="str">
        <f>'INFO Luz del Sur'!C1288</f>
        <v>Lima</v>
      </c>
      <c r="J1340" s="120" t="str">
        <f>'INFO Luz del Sur'!B1288</f>
        <v>Lima</v>
      </c>
      <c r="K1340" s="120">
        <f>'INFO Luz del Sur'!E1288</f>
        <v>0</v>
      </c>
      <c r="L1340" s="132" t="str">
        <f>'INFO Luz del Sur'!M1288</f>
        <v>PPC17</v>
      </c>
      <c r="M1340" s="120" t="str">
        <f>INDEX(RESUMEN!$D$17:$D$5475, MATCH(L1340,RESUMEN!$C$17:$C$5475,0))</f>
        <v>POSTE DE CONCRETO ARMADO DE 12/400/150/330</v>
      </c>
      <c r="N1340" s="95">
        <f>INDEX(RESUMEN!$G$17:$G$5475, MATCH(L1340,RESUMEN!$C$17:$C$5475,0))</f>
        <v>305.79000000000002</v>
      </c>
      <c r="O1340" s="133">
        <f t="shared" ref="O1340:O1403" si="245">IF(G1340="BT", $O$2, $O$3)</f>
        <v>0.84299999999999997</v>
      </c>
      <c r="P1340" s="134">
        <f t="shared" si="237"/>
        <v>563.57096999999999</v>
      </c>
      <c r="Q1340" s="87">
        <v>0</v>
      </c>
      <c r="R1340" s="133">
        <f t="shared" si="238"/>
        <v>0.13400000000000001</v>
      </c>
      <c r="S1340" s="88">
        <f t="shared" si="239"/>
        <v>6.2932091650000004</v>
      </c>
      <c r="T1340" s="132">
        <f t="shared" si="240"/>
        <v>0.183</v>
      </c>
      <c r="U1340" s="135">
        <f t="shared" si="241"/>
        <v>1.151657277195</v>
      </c>
      <c r="V1340" s="88">
        <f t="shared" si="242"/>
        <v>0.387528371543303</v>
      </c>
      <c r="W1340" s="182">
        <f t="shared" si="243"/>
        <v>0.4</v>
      </c>
      <c r="X1340" s="133">
        <f>'INFO Luz del Sur'!N1288</f>
        <v>1</v>
      </c>
      <c r="Y1340" s="135">
        <f t="shared" ref="Y1340:Y1403" si="246">W1340*X1340</f>
        <v>0.4</v>
      </c>
    </row>
    <row r="1341" spans="1:25" x14ac:dyDescent="0.25">
      <c r="A1341" s="97">
        <f>'INFO Luz del Sur'!A1289</f>
        <v>1283</v>
      </c>
      <c r="B1341" s="98" t="s">
        <v>8151</v>
      </c>
      <c r="C1341" s="131" t="str">
        <f>'INFO Luz del Sur'!K1289</f>
        <v>Poste</v>
      </c>
      <c r="D1341" s="120" t="str">
        <f>'INFO Luz del Sur'!L1289</f>
        <v>Concreto</v>
      </c>
      <c r="E1341" s="131">
        <f>'INFO Luz del Sur'!J1289</f>
        <v>12</v>
      </c>
      <c r="F1341" s="131" t="str">
        <f>'INFO Luz del Sur'!H1289</f>
        <v>22.9 KV</v>
      </c>
      <c r="G1341" s="148" t="str">
        <f t="shared" si="244"/>
        <v>MT/AT</v>
      </c>
      <c r="H1341" s="120" t="str">
        <f>'INFO Luz del Sur'!D1289</f>
        <v>Asia</v>
      </c>
      <c r="I1341" s="120" t="str">
        <f>'INFO Luz del Sur'!C1289</f>
        <v>Lima</v>
      </c>
      <c r="J1341" s="120" t="str">
        <f>'INFO Luz del Sur'!B1289</f>
        <v>Lima</v>
      </c>
      <c r="K1341" s="120">
        <f>'INFO Luz del Sur'!E1289</f>
        <v>0</v>
      </c>
      <c r="L1341" s="132" t="str">
        <f>'INFO Luz del Sur'!M1289</f>
        <v>PPC17</v>
      </c>
      <c r="M1341" s="120" t="str">
        <f>INDEX(RESUMEN!$D$17:$D$5475, MATCH(L1341,RESUMEN!$C$17:$C$5475,0))</f>
        <v>POSTE DE CONCRETO ARMADO DE 12/400/150/330</v>
      </c>
      <c r="N1341" s="95">
        <f>INDEX(RESUMEN!$G$17:$G$5475, MATCH(L1341,RESUMEN!$C$17:$C$5475,0))</f>
        <v>305.79000000000002</v>
      </c>
      <c r="O1341" s="133">
        <f t="shared" si="245"/>
        <v>0.84299999999999997</v>
      </c>
      <c r="P1341" s="134">
        <f t="shared" si="237"/>
        <v>563.57096999999999</v>
      </c>
      <c r="Q1341" s="87">
        <v>0</v>
      </c>
      <c r="R1341" s="133">
        <f t="shared" si="238"/>
        <v>0.13400000000000001</v>
      </c>
      <c r="S1341" s="88">
        <f t="shared" si="239"/>
        <v>6.2932091650000004</v>
      </c>
      <c r="T1341" s="132">
        <f t="shared" si="240"/>
        <v>0.183</v>
      </c>
      <c r="U1341" s="135">
        <f t="shared" si="241"/>
        <v>1.151657277195</v>
      </c>
      <c r="V1341" s="88">
        <f t="shared" si="242"/>
        <v>0.387528371543303</v>
      </c>
      <c r="W1341" s="182">
        <f t="shared" si="243"/>
        <v>0.4</v>
      </c>
      <c r="X1341" s="133">
        <f>'INFO Luz del Sur'!N1289</f>
        <v>1</v>
      </c>
      <c r="Y1341" s="135">
        <f t="shared" si="246"/>
        <v>0.4</v>
      </c>
    </row>
    <row r="1342" spans="1:25" x14ac:dyDescent="0.25">
      <c r="A1342" s="97">
        <f>'INFO Luz del Sur'!A1290</f>
        <v>1284</v>
      </c>
      <c r="B1342" s="98" t="s">
        <v>8151</v>
      </c>
      <c r="C1342" s="131" t="str">
        <f>'INFO Luz del Sur'!K1290</f>
        <v>Poste</v>
      </c>
      <c r="D1342" s="120" t="str">
        <f>'INFO Luz del Sur'!L1290</f>
        <v>Concreto</v>
      </c>
      <c r="E1342" s="131">
        <f>'INFO Luz del Sur'!J1290</f>
        <v>12</v>
      </c>
      <c r="F1342" s="131" t="str">
        <f>'INFO Luz del Sur'!H1290</f>
        <v>22.9 KV</v>
      </c>
      <c r="G1342" s="148" t="str">
        <f t="shared" si="244"/>
        <v>MT/AT</v>
      </c>
      <c r="H1342" s="120" t="str">
        <f>'INFO Luz del Sur'!D1290</f>
        <v>Asia</v>
      </c>
      <c r="I1342" s="120" t="str">
        <f>'INFO Luz del Sur'!C1290</f>
        <v>Lima</v>
      </c>
      <c r="J1342" s="120" t="str">
        <f>'INFO Luz del Sur'!B1290</f>
        <v>Lima</v>
      </c>
      <c r="K1342" s="120">
        <f>'INFO Luz del Sur'!E1290</f>
        <v>0</v>
      </c>
      <c r="L1342" s="132" t="str">
        <f>'INFO Luz del Sur'!M1290</f>
        <v>PPC17</v>
      </c>
      <c r="M1342" s="120" t="str">
        <f>INDEX(RESUMEN!$D$17:$D$5475, MATCH(L1342,RESUMEN!$C$17:$C$5475,0))</f>
        <v>POSTE DE CONCRETO ARMADO DE 12/400/150/330</v>
      </c>
      <c r="N1342" s="95">
        <f>INDEX(RESUMEN!$G$17:$G$5475, MATCH(L1342,RESUMEN!$C$17:$C$5475,0))</f>
        <v>305.79000000000002</v>
      </c>
      <c r="O1342" s="133">
        <f t="shared" si="245"/>
        <v>0.84299999999999997</v>
      </c>
      <c r="P1342" s="134">
        <f t="shared" si="237"/>
        <v>563.57096999999999</v>
      </c>
      <c r="Q1342" s="87">
        <v>0</v>
      </c>
      <c r="R1342" s="133">
        <f t="shared" si="238"/>
        <v>0.13400000000000001</v>
      </c>
      <c r="S1342" s="88">
        <f t="shared" si="239"/>
        <v>6.2932091650000004</v>
      </c>
      <c r="T1342" s="132">
        <f t="shared" si="240"/>
        <v>0.183</v>
      </c>
      <c r="U1342" s="135">
        <f t="shared" si="241"/>
        <v>1.151657277195</v>
      </c>
      <c r="V1342" s="88">
        <f t="shared" si="242"/>
        <v>0.387528371543303</v>
      </c>
      <c r="W1342" s="182">
        <f t="shared" si="243"/>
        <v>0.4</v>
      </c>
      <c r="X1342" s="133">
        <f>'INFO Luz del Sur'!N1290</f>
        <v>1</v>
      </c>
      <c r="Y1342" s="135">
        <f t="shared" si="246"/>
        <v>0.4</v>
      </c>
    </row>
    <row r="1343" spans="1:25" x14ac:dyDescent="0.25">
      <c r="A1343" s="97">
        <f>'INFO Luz del Sur'!A1291</f>
        <v>1285</v>
      </c>
      <c r="B1343" s="98" t="s">
        <v>8151</v>
      </c>
      <c r="C1343" s="131" t="str">
        <f>'INFO Luz del Sur'!K1291</f>
        <v>Poste</v>
      </c>
      <c r="D1343" s="120" t="str">
        <f>'INFO Luz del Sur'!L1291</f>
        <v>Concreto</v>
      </c>
      <c r="E1343" s="131">
        <f>'INFO Luz del Sur'!J1291</f>
        <v>12</v>
      </c>
      <c r="F1343" s="131" t="str">
        <f>'INFO Luz del Sur'!H1291</f>
        <v>22.9 KV</v>
      </c>
      <c r="G1343" s="148" t="str">
        <f t="shared" si="244"/>
        <v>MT/AT</v>
      </c>
      <c r="H1343" s="120" t="str">
        <f>'INFO Luz del Sur'!D1291</f>
        <v>Asia</v>
      </c>
      <c r="I1343" s="120" t="str">
        <f>'INFO Luz del Sur'!C1291</f>
        <v>Lima</v>
      </c>
      <c r="J1343" s="120" t="str">
        <f>'INFO Luz del Sur'!B1291</f>
        <v>Lima</v>
      </c>
      <c r="K1343" s="120">
        <f>'INFO Luz del Sur'!E1291</f>
        <v>0</v>
      </c>
      <c r="L1343" s="132" t="str">
        <f>'INFO Luz del Sur'!M1291</f>
        <v>PPC17</v>
      </c>
      <c r="M1343" s="120" t="str">
        <f>INDEX(RESUMEN!$D$17:$D$5475, MATCH(L1343,RESUMEN!$C$17:$C$5475,0))</f>
        <v>POSTE DE CONCRETO ARMADO DE 12/400/150/330</v>
      </c>
      <c r="N1343" s="95">
        <f>INDEX(RESUMEN!$G$17:$G$5475, MATCH(L1343,RESUMEN!$C$17:$C$5475,0))</f>
        <v>305.79000000000002</v>
      </c>
      <c r="O1343" s="133">
        <f t="shared" si="245"/>
        <v>0.84299999999999997</v>
      </c>
      <c r="P1343" s="134">
        <f t="shared" si="237"/>
        <v>563.57096999999999</v>
      </c>
      <c r="Q1343" s="87">
        <v>0</v>
      </c>
      <c r="R1343" s="133">
        <f t="shared" si="238"/>
        <v>0.13400000000000001</v>
      </c>
      <c r="S1343" s="88">
        <f t="shared" si="239"/>
        <v>6.2932091650000004</v>
      </c>
      <c r="T1343" s="132">
        <f t="shared" si="240"/>
        <v>0.183</v>
      </c>
      <c r="U1343" s="135">
        <f t="shared" si="241"/>
        <v>1.151657277195</v>
      </c>
      <c r="V1343" s="88">
        <f t="shared" si="242"/>
        <v>0.387528371543303</v>
      </c>
      <c r="W1343" s="182">
        <f t="shared" si="243"/>
        <v>0.4</v>
      </c>
      <c r="X1343" s="133">
        <f>'INFO Luz del Sur'!N1291</f>
        <v>1</v>
      </c>
      <c r="Y1343" s="135">
        <f t="shared" si="246"/>
        <v>0.4</v>
      </c>
    </row>
    <row r="1344" spans="1:25" x14ac:dyDescent="0.25">
      <c r="A1344" s="97">
        <f>'INFO Luz del Sur'!A1292</f>
        <v>1286</v>
      </c>
      <c r="B1344" s="98" t="s">
        <v>8151</v>
      </c>
      <c r="C1344" s="131" t="str">
        <f>'INFO Luz del Sur'!K1292</f>
        <v>Poste</v>
      </c>
      <c r="D1344" s="120" t="str">
        <f>'INFO Luz del Sur'!L1292</f>
        <v>Concreto</v>
      </c>
      <c r="E1344" s="131">
        <f>'INFO Luz del Sur'!J1292</f>
        <v>12</v>
      </c>
      <c r="F1344" s="131" t="str">
        <f>'INFO Luz del Sur'!H1292</f>
        <v>22.9 KV</v>
      </c>
      <c r="G1344" s="148" t="str">
        <f t="shared" si="244"/>
        <v>MT/AT</v>
      </c>
      <c r="H1344" s="120" t="str">
        <f>'INFO Luz del Sur'!D1292</f>
        <v>Asia</v>
      </c>
      <c r="I1344" s="120" t="str">
        <f>'INFO Luz del Sur'!C1292</f>
        <v>Lima</v>
      </c>
      <c r="J1344" s="120" t="str">
        <f>'INFO Luz del Sur'!B1292</f>
        <v>Lima</v>
      </c>
      <c r="K1344" s="120">
        <f>'INFO Luz del Sur'!E1292</f>
        <v>0</v>
      </c>
      <c r="L1344" s="132" t="str">
        <f>'INFO Luz del Sur'!M1292</f>
        <v>PPC17</v>
      </c>
      <c r="M1344" s="120" t="str">
        <f>INDEX(RESUMEN!$D$17:$D$5475, MATCH(L1344,RESUMEN!$C$17:$C$5475,0))</f>
        <v>POSTE DE CONCRETO ARMADO DE 12/400/150/330</v>
      </c>
      <c r="N1344" s="95">
        <f>INDEX(RESUMEN!$G$17:$G$5475, MATCH(L1344,RESUMEN!$C$17:$C$5475,0))</f>
        <v>305.79000000000002</v>
      </c>
      <c r="O1344" s="133">
        <f t="shared" si="245"/>
        <v>0.84299999999999997</v>
      </c>
      <c r="P1344" s="134">
        <f t="shared" si="237"/>
        <v>563.57096999999999</v>
      </c>
      <c r="Q1344" s="87">
        <v>0</v>
      </c>
      <c r="R1344" s="133">
        <f t="shared" si="238"/>
        <v>0.13400000000000001</v>
      </c>
      <c r="S1344" s="88">
        <f t="shared" si="239"/>
        <v>6.2932091650000004</v>
      </c>
      <c r="T1344" s="132">
        <f t="shared" si="240"/>
        <v>0.183</v>
      </c>
      <c r="U1344" s="135">
        <f t="shared" si="241"/>
        <v>1.151657277195</v>
      </c>
      <c r="V1344" s="88">
        <f t="shared" si="242"/>
        <v>0.387528371543303</v>
      </c>
      <c r="W1344" s="182">
        <f t="shared" si="243"/>
        <v>0.4</v>
      </c>
      <c r="X1344" s="133">
        <f>'INFO Luz del Sur'!N1292</f>
        <v>1</v>
      </c>
      <c r="Y1344" s="135">
        <f t="shared" si="246"/>
        <v>0.4</v>
      </c>
    </row>
    <row r="1345" spans="1:25" x14ac:dyDescent="0.25">
      <c r="A1345" s="97">
        <f>'INFO Luz del Sur'!A1293</f>
        <v>1287</v>
      </c>
      <c r="B1345" s="98" t="s">
        <v>8151</v>
      </c>
      <c r="C1345" s="131" t="str">
        <f>'INFO Luz del Sur'!K1293</f>
        <v>Poste</v>
      </c>
      <c r="D1345" s="120" t="str">
        <f>'INFO Luz del Sur'!L1293</f>
        <v>Concreto</v>
      </c>
      <c r="E1345" s="131">
        <f>'INFO Luz del Sur'!J1293</f>
        <v>12</v>
      </c>
      <c r="F1345" s="131" t="str">
        <f>'INFO Luz del Sur'!H1293</f>
        <v>22.9 KV</v>
      </c>
      <c r="G1345" s="148" t="str">
        <f t="shared" si="244"/>
        <v>MT/AT</v>
      </c>
      <c r="H1345" s="120" t="str">
        <f>'INFO Luz del Sur'!D1293</f>
        <v>Asia</v>
      </c>
      <c r="I1345" s="120" t="str">
        <f>'INFO Luz del Sur'!C1293</f>
        <v>Lima</v>
      </c>
      <c r="J1345" s="120" t="str">
        <f>'INFO Luz del Sur'!B1293</f>
        <v>Lima</v>
      </c>
      <c r="K1345" s="120">
        <f>'INFO Luz del Sur'!E1293</f>
        <v>0</v>
      </c>
      <c r="L1345" s="132" t="str">
        <f>'INFO Luz del Sur'!M1293</f>
        <v>PPC17</v>
      </c>
      <c r="M1345" s="120" t="str">
        <f>INDEX(RESUMEN!$D$17:$D$5475, MATCH(L1345,RESUMEN!$C$17:$C$5475,0))</f>
        <v>POSTE DE CONCRETO ARMADO DE 12/400/150/330</v>
      </c>
      <c r="N1345" s="95">
        <f>INDEX(RESUMEN!$G$17:$G$5475, MATCH(L1345,RESUMEN!$C$17:$C$5475,0))</f>
        <v>305.79000000000002</v>
      </c>
      <c r="O1345" s="133">
        <f t="shared" si="245"/>
        <v>0.84299999999999997</v>
      </c>
      <c r="P1345" s="134">
        <f t="shared" si="237"/>
        <v>563.57096999999999</v>
      </c>
      <c r="Q1345" s="87">
        <v>0</v>
      </c>
      <c r="R1345" s="133">
        <f t="shared" si="238"/>
        <v>0.13400000000000001</v>
      </c>
      <c r="S1345" s="88">
        <f t="shared" si="239"/>
        <v>6.2932091650000004</v>
      </c>
      <c r="T1345" s="132">
        <f t="shared" si="240"/>
        <v>0.183</v>
      </c>
      <c r="U1345" s="135">
        <f t="shared" si="241"/>
        <v>1.151657277195</v>
      </c>
      <c r="V1345" s="88">
        <f t="shared" si="242"/>
        <v>0.387528371543303</v>
      </c>
      <c r="W1345" s="182">
        <f t="shared" si="243"/>
        <v>0.4</v>
      </c>
      <c r="X1345" s="133">
        <f>'INFO Luz del Sur'!N1293</f>
        <v>1</v>
      </c>
      <c r="Y1345" s="135">
        <f t="shared" si="246"/>
        <v>0.4</v>
      </c>
    </row>
    <row r="1346" spans="1:25" x14ac:dyDescent="0.25">
      <c r="A1346" s="97">
        <f>'INFO Luz del Sur'!A1294</f>
        <v>1288</v>
      </c>
      <c r="B1346" s="98" t="s">
        <v>8151</v>
      </c>
      <c r="C1346" s="131" t="str">
        <f>'INFO Luz del Sur'!K1294</f>
        <v>Poste</v>
      </c>
      <c r="D1346" s="120" t="str">
        <f>'INFO Luz del Sur'!L1294</f>
        <v>Concreto</v>
      </c>
      <c r="E1346" s="131">
        <f>'INFO Luz del Sur'!J1294</f>
        <v>12</v>
      </c>
      <c r="F1346" s="131" t="str">
        <f>'INFO Luz del Sur'!H1294</f>
        <v>22.9 KV</v>
      </c>
      <c r="G1346" s="148" t="str">
        <f t="shared" si="244"/>
        <v>MT/AT</v>
      </c>
      <c r="H1346" s="120" t="str">
        <f>'INFO Luz del Sur'!D1294</f>
        <v>Asia</v>
      </c>
      <c r="I1346" s="120" t="str">
        <f>'INFO Luz del Sur'!C1294</f>
        <v>Lima</v>
      </c>
      <c r="J1346" s="120" t="str">
        <f>'INFO Luz del Sur'!B1294</f>
        <v>Lima</v>
      </c>
      <c r="K1346" s="120">
        <f>'INFO Luz del Sur'!E1294</f>
        <v>0</v>
      </c>
      <c r="L1346" s="132" t="str">
        <f>'INFO Luz del Sur'!M1294</f>
        <v>PPC17</v>
      </c>
      <c r="M1346" s="120" t="str">
        <f>INDEX(RESUMEN!$D$17:$D$5475, MATCH(L1346,RESUMEN!$C$17:$C$5475,0))</f>
        <v>POSTE DE CONCRETO ARMADO DE 12/400/150/330</v>
      </c>
      <c r="N1346" s="95">
        <f>INDEX(RESUMEN!$G$17:$G$5475, MATCH(L1346,RESUMEN!$C$17:$C$5475,0))</f>
        <v>305.79000000000002</v>
      </c>
      <c r="O1346" s="133">
        <f t="shared" si="245"/>
        <v>0.84299999999999997</v>
      </c>
      <c r="P1346" s="134">
        <f t="shared" si="237"/>
        <v>563.57096999999999</v>
      </c>
      <c r="Q1346" s="87">
        <v>0</v>
      </c>
      <c r="R1346" s="133">
        <f t="shared" si="238"/>
        <v>0.13400000000000001</v>
      </c>
      <c r="S1346" s="88">
        <f t="shared" si="239"/>
        <v>6.2932091650000004</v>
      </c>
      <c r="T1346" s="132">
        <f t="shared" si="240"/>
        <v>0.183</v>
      </c>
      <c r="U1346" s="135">
        <f t="shared" si="241"/>
        <v>1.151657277195</v>
      </c>
      <c r="V1346" s="88">
        <f t="shared" si="242"/>
        <v>0.387528371543303</v>
      </c>
      <c r="W1346" s="182">
        <f t="shared" si="243"/>
        <v>0.4</v>
      </c>
      <c r="X1346" s="133">
        <f>'INFO Luz del Sur'!N1294</f>
        <v>1</v>
      </c>
      <c r="Y1346" s="135">
        <f t="shared" si="246"/>
        <v>0.4</v>
      </c>
    </row>
    <row r="1347" spans="1:25" x14ac:dyDescent="0.25">
      <c r="A1347" s="97">
        <f>'INFO Luz del Sur'!A1295</f>
        <v>1289</v>
      </c>
      <c r="B1347" s="98" t="s">
        <v>8151</v>
      </c>
      <c r="C1347" s="131" t="str">
        <f>'INFO Luz del Sur'!K1295</f>
        <v>Poste</v>
      </c>
      <c r="D1347" s="120" t="str">
        <f>'INFO Luz del Sur'!L1295</f>
        <v>Concreto</v>
      </c>
      <c r="E1347" s="131">
        <f>'INFO Luz del Sur'!J1295</f>
        <v>12</v>
      </c>
      <c r="F1347" s="131" t="str">
        <f>'INFO Luz del Sur'!H1295</f>
        <v>22.9 KV</v>
      </c>
      <c r="G1347" s="148" t="str">
        <f t="shared" si="244"/>
        <v>MT/AT</v>
      </c>
      <c r="H1347" s="120" t="str">
        <f>'INFO Luz del Sur'!D1295</f>
        <v>Cerro Azul</v>
      </c>
      <c r="I1347" s="120" t="str">
        <f>'INFO Luz del Sur'!C1295</f>
        <v>Lima</v>
      </c>
      <c r="J1347" s="120" t="str">
        <f>'INFO Luz del Sur'!B1295</f>
        <v>Lima</v>
      </c>
      <c r="K1347" s="120">
        <f>'INFO Luz del Sur'!E1295</f>
        <v>0</v>
      </c>
      <c r="L1347" s="132" t="str">
        <f>'INFO Luz del Sur'!M1295</f>
        <v>PPC17</v>
      </c>
      <c r="M1347" s="120" t="str">
        <f>INDEX(RESUMEN!$D$17:$D$5475, MATCH(L1347,RESUMEN!$C$17:$C$5475,0))</f>
        <v>POSTE DE CONCRETO ARMADO DE 12/400/150/330</v>
      </c>
      <c r="N1347" s="95">
        <f>INDEX(RESUMEN!$G$17:$G$5475, MATCH(L1347,RESUMEN!$C$17:$C$5475,0))</f>
        <v>305.79000000000002</v>
      </c>
      <c r="O1347" s="133">
        <f t="shared" si="245"/>
        <v>0.84299999999999997</v>
      </c>
      <c r="P1347" s="134">
        <f t="shared" si="237"/>
        <v>563.57096999999999</v>
      </c>
      <c r="Q1347" s="87">
        <v>0</v>
      </c>
      <c r="R1347" s="133">
        <f t="shared" si="238"/>
        <v>0.13400000000000001</v>
      </c>
      <c r="S1347" s="88">
        <f t="shared" si="239"/>
        <v>6.2932091650000004</v>
      </c>
      <c r="T1347" s="132">
        <f t="shared" si="240"/>
        <v>0.183</v>
      </c>
      <c r="U1347" s="135">
        <f t="shared" si="241"/>
        <v>1.151657277195</v>
      </c>
      <c r="V1347" s="88">
        <f t="shared" si="242"/>
        <v>0.387528371543303</v>
      </c>
      <c r="W1347" s="182">
        <f t="shared" si="243"/>
        <v>0.4</v>
      </c>
      <c r="X1347" s="133">
        <f>'INFO Luz del Sur'!N1295</f>
        <v>1</v>
      </c>
      <c r="Y1347" s="135">
        <f t="shared" si="246"/>
        <v>0.4</v>
      </c>
    </row>
    <row r="1348" spans="1:25" x14ac:dyDescent="0.25">
      <c r="A1348" s="97">
        <f>'INFO Luz del Sur'!A1296</f>
        <v>1290</v>
      </c>
      <c r="B1348" s="98" t="s">
        <v>8151</v>
      </c>
      <c r="C1348" s="131" t="str">
        <f>'INFO Luz del Sur'!K1296</f>
        <v>Poste</v>
      </c>
      <c r="D1348" s="120" t="str">
        <f>'INFO Luz del Sur'!L1296</f>
        <v>Concreto</v>
      </c>
      <c r="E1348" s="131">
        <f>'INFO Luz del Sur'!J1296</f>
        <v>13</v>
      </c>
      <c r="F1348" s="131" t="str">
        <f>'INFO Luz del Sur'!H1296</f>
        <v>22.9 KV</v>
      </c>
      <c r="G1348" s="148" t="str">
        <f t="shared" si="244"/>
        <v>MT/AT</v>
      </c>
      <c r="H1348" s="120" t="str">
        <f>'INFO Luz del Sur'!D1296</f>
        <v>Cerro Azul</v>
      </c>
      <c r="I1348" s="120" t="str">
        <f>'INFO Luz del Sur'!C1296</f>
        <v>Lima</v>
      </c>
      <c r="J1348" s="120" t="str">
        <f>'INFO Luz del Sur'!B1296</f>
        <v>Lima</v>
      </c>
      <c r="K1348" s="120">
        <f>'INFO Luz del Sur'!E1296</f>
        <v>0</v>
      </c>
      <c r="L1348" s="132" t="str">
        <f>'INFO Luz del Sur'!M1296</f>
        <v>PPC20</v>
      </c>
      <c r="M1348" s="120" t="str">
        <f>INDEX(RESUMEN!$D$17:$D$5475, MATCH(L1348,RESUMEN!$C$17:$C$5475,0))</f>
        <v>POSTE DE CONCRETO ARMADO DE 13/400/150/345</v>
      </c>
      <c r="N1348" s="95">
        <f>INDEX(RESUMEN!$G$17:$G$5475, MATCH(L1348,RESUMEN!$C$17:$C$5475,0))</f>
        <v>364.69</v>
      </c>
      <c r="O1348" s="133">
        <f t="shared" si="245"/>
        <v>0.84299999999999997</v>
      </c>
      <c r="P1348" s="134">
        <f t="shared" si="237"/>
        <v>672.12366999999995</v>
      </c>
      <c r="Q1348" s="87">
        <v>0</v>
      </c>
      <c r="R1348" s="133">
        <f t="shared" si="238"/>
        <v>0.13400000000000001</v>
      </c>
      <c r="S1348" s="88">
        <f t="shared" si="239"/>
        <v>7.5053809816666659</v>
      </c>
      <c r="T1348" s="132">
        <f t="shared" si="240"/>
        <v>0.183</v>
      </c>
      <c r="U1348" s="135">
        <f t="shared" si="241"/>
        <v>1.3734847196449997</v>
      </c>
      <c r="V1348" s="88">
        <f t="shared" si="242"/>
        <v>0.46217247724950827</v>
      </c>
      <c r="W1348" s="182">
        <f t="shared" si="243"/>
        <v>0.5</v>
      </c>
      <c r="X1348" s="133">
        <f>'INFO Luz del Sur'!N1296</f>
        <v>1</v>
      </c>
      <c r="Y1348" s="135">
        <f t="shared" si="246"/>
        <v>0.5</v>
      </c>
    </row>
    <row r="1349" spans="1:25" x14ac:dyDescent="0.25">
      <c r="A1349" s="97">
        <f>'INFO Luz del Sur'!A1297</f>
        <v>1291</v>
      </c>
      <c r="B1349" s="98" t="s">
        <v>8151</v>
      </c>
      <c r="C1349" s="131" t="str">
        <f>'INFO Luz del Sur'!K1297</f>
        <v>Poste</v>
      </c>
      <c r="D1349" s="120" t="str">
        <f>'INFO Luz del Sur'!L1297</f>
        <v>Concreto</v>
      </c>
      <c r="E1349" s="131">
        <f>'INFO Luz del Sur'!J1297</f>
        <v>13</v>
      </c>
      <c r="F1349" s="131" t="str">
        <f>'INFO Luz del Sur'!H1297</f>
        <v>22.9 KV</v>
      </c>
      <c r="G1349" s="148" t="str">
        <f t="shared" si="244"/>
        <v>MT/AT</v>
      </c>
      <c r="H1349" s="120" t="str">
        <f>'INFO Luz del Sur'!D1297</f>
        <v>Cerro Azul</v>
      </c>
      <c r="I1349" s="120" t="str">
        <f>'INFO Luz del Sur'!C1297</f>
        <v>Lima</v>
      </c>
      <c r="J1349" s="120" t="str">
        <f>'INFO Luz del Sur'!B1297</f>
        <v>Lima</v>
      </c>
      <c r="K1349" s="120">
        <f>'INFO Luz del Sur'!E1297</f>
        <v>0</v>
      </c>
      <c r="L1349" s="132" t="str">
        <f>'INFO Luz del Sur'!M1297</f>
        <v>PPC20</v>
      </c>
      <c r="M1349" s="120" t="str">
        <f>INDEX(RESUMEN!$D$17:$D$5475, MATCH(L1349,RESUMEN!$C$17:$C$5475,0))</f>
        <v>POSTE DE CONCRETO ARMADO DE 13/400/150/345</v>
      </c>
      <c r="N1349" s="95">
        <f>INDEX(RESUMEN!$G$17:$G$5475, MATCH(L1349,RESUMEN!$C$17:$C$5475,0))</f>
        <v>364.69</v>
      </c>
      <c r="O1349" s="133">
        <f t="shared" si="245"/>
        <v>0.84299999999999997</v>
      </c>
      <c r="P1349" s="134">
        <f t="shared" si="237"/>
        <v>672.12366999999995</v>
      </c>
      <c r="Q1349" s="87">
        <v>0</v>
      </c>
      <c r="R1349" s="133">
        <f t="shared" si="238"/>
        <v>0.13400000000000001</v>
      </c>
      <c r="S1349" s="88">
        <f t="shared" si="239"/>
        <v>7.5053809816666659</v>
      </c>
      <c r="T1349" s="132">
        <f t="shared" si="240"/>
        <v>0.183</v>
      </c>
      <c r="U1349" s="135">
        <f t="shared" si="241"/>
        <v>1.3734847196449997</v>
      </c>
      <c r="V1349" s="88">
        <f t="shared" si="242"/>
        <v>0.46217247724950827</v>
      </c>
      <c r="W1349" s="182">
        <f t="shared" si="243"/>
        <v>0.5</v>
      </c>
      <c r="X1349" s="133">
        <f>'INFO Luz del Sur'!N1297</f>
        <v>1</v>
      </c>
      <c r="Y1349" s="135">
        <f t="shared" si="246"/>
        <v>0.5</v>
      </c>
    </row>
    <row r="1350" spans="1:25" x14ac:dyDescent="0.25">
      <c r="A1350" s="97">
        <f>'INFO Luz del Sur'!A1298</f>
        <v>1292</v>
      </c>
      <c r="B1350" s="98" t="s">
        <v>8151</v>
      </c>
      <c r="C1350" s="131" t="str">
        <f>'INFO Luz del Sur'!K1298</f>
        <v>Poste</v>
      </c>
      <c r="D1350" s="120" t="str">
        <f>'INFO Luz del Sur'!L1298</f>
        <v>Concreto</v>
      </c>
      <c r="E1350" s="131">
        <f>'INFO Luz del Sur'!J1298</f>
        <v>13</v>
      </c>
      <c r="F1350" s="131" t="str">
        <f>'INFO Luz del Sur'!H1298</f>
        <v>22.9 KV</v>
      </c>
      <c r="G1350" s="148" t="str">
        <f t="shared" si="244"/>
        <v>MT/AT</v>
      </c>
      <c r="H1350" s="120" t="str">
        <f>'INFO Luz del Sur'!D1298</f>
        <v>Cerro Azul</v>
      </c>
      <c r="I1350" s="120" t="str">
        <f>'INFO Luz del Sur'!C1298</f>
        <v>Lima</v>
      </c>
      <c r="J1350" s="120" t="str">
        <f>'INFO Luz del Sur'!B1298</f>
        <v>Lima</v>
      </c>
      <c r="K1350" s="120">
        <f>'INFO Luz del Sur'!E1298</f>
        <v>0</v>
      </c>
      <c r="L1350" s="132" t="str">
        <f>'INFO Luz del Sur'!M1298</f>
        <v>PPC20</v>
      </c>
      <c r="M1350" s="120" t="str">
        <f>INDEX(RESUMEN!$D$17:$D$5475, MATCH(L1350,RESUMEN!$C$17:$C$5475,0))</f>
        <v>POSTE DE CONCRETO ARMADO DE 13/400/150/345</v>
      </c>
      <c r="N1350" s="95">
        <f>INDEX(RESUMEN!$G$17:$G$5475, MATCH(L1350,RESUMEN!$C$17:$C$5475,0))</f>
        <v>364.69</v>
      </c>
      <c r="O1350" s="133">
        <f t="shared" si="245"/>
        <v>0.84299999999999997</v>
      </c>
      <c r="P1350" s="134">
        <f t="shared" si="237"/>
        <v>672.12366999999995</v>
      </c>
      <c r="Q1350" s="87">
        <v>0</v>
      </c>
      <c r="R1350" s="133">
        <f t="shared" si="238"/>
        <v>0.13400000000000001</v>
      </c>
      <c r="S1350" s="88">
        <f t="shared" si="239"/>
        <v>7.5053809816666659</v>
      </c>
      <c r="T1350" s="132">
        <f t="shared" si="240"/>
        <v>0.183</v>
      </c>
      <c r="U1350" s="135">
        <f t="shared" si="241"/>
        <v>1.3734847196449997</v>
      </c>
      <c r="V1350" s="88">
        <f t="shared" si="242"/>
        <v>0.46217247724950827</v>
      </c>
      <c r="W1350" s="182">
        <f t="shared" si="243"/>
        <v>0.5</v>
      </c>
      <c r="X1350" s="133">
        <f>'INFO Luz del Sur'!N1298</f>
        <v>1</v>
      </c>
      <c r="Y1350" s="135">
        <f t="shared" si="246"/>
        <v>0.5</v>
      </c>
    </row>
    <row r="1351" spans="1:25" x14ac:dyDescent="0.25">
      <c r="A1351" s="97">
        <f>'INFO Luz del Sur'!A1299</f>
        <v>1293</v>
      </c>
      <c r="B1351" s="98" t="s">
        <v>8151</v>
      </c>
      <c r="C1351" s="131" t="str">
        <f>'INFO Luz del Sur'!K1299</f>
        <v>Poste</v>
      </c>
      <c r="D1351" s="120" t="str">
        <f>'INFO Luz del Sur'!L1299</f>
        <v>Concreto</v>
      </c>
      <c r="E1351" s="131">
        <f>'INFO Luz del Sur'!J1299</f>
        <v>13</v>
      </c>
      <c r="F1351" s="131" t="str">
        <f>'INFO Luz del Sur'!H1299</f>
        <v>22.9 KV</v>
      </c>
      <c r="G1351" s="148" t="str">
        <f t="shared" si="244"/>
        <v>MT/AT</v>
      </c>
      <c r="H1351" s="120" t="str">
        <f>'INFO Luz del Sur'!D1299</f>
        <v>Cerro Azul</v>
      </c>
      <c r="I1351" s="120" t="str">
        <f>'INFO Luz del Sur'!C1299</f>
        <v>Lima</v>
      </c>
      <c r="J1351" s="120" t="str">
        <f>'INFO Luz del Sur'!B1299</f>
        <v>Lima</v>
      </c>
      <c r="K1351" s="120">
        <f>'INFO Luz del Sur'!E1299</f>
        <v>0</v>
      </c>
      <c r="L1351" s="132" t="str">
        <f>'INFO Luz del Sur'!M1299</f>
        <v>PPC20</v>
      </c>
      <c r="M1351" s="120" t="str">
        <f>INDEX(RESUMEN!$D$17:$D$5475, MATCH(L1351,RESUMEN!$C$17:$C$5475,0))</f>
        <v>POSTE DE CONCRETO ARMADO DE 13/400/150/345</v>
      </c>
      <c r="N1351" s="95">
        <f>INDEX(RESUMEN!$G$17:$G$5475, MATCH(L1351,RESUMEN!$C$17:$C$5475,0))</f>
        <v>364.69</v>
      </c>
      <c r="O1351" s="133">
        <f t="shared" si="245"/>
        <v>0.84299999999999997</v>
      </c>
      <c r="P1351" s="134">
        <f t="shared" si="237"/>
        <v>672.12366999999995</v>
      </c>
      <c r="Q1351" s="87">
        <v>0</v>
      </c>
      <c r="R1351" s="133">
        <f t="shared" si="238"/>
        <v>0.13400000000000001</v>
      </c>
      <c r="S1351" s="88">
        <f t="shared" si="239"/>
        <v>7.5053809816666659</v>
      </c>
      <c r="T1351" s="132">
        <f t="shared" si="240"/>
        <v>0.183</v>
      </c>
      <c r="U1351" s="135">
        <f t="shared" si="241"/>
        <v>1.3734847196449997</v>
      </c>
      <c r="V1351" s="88">
        <f t="shared" si="242"/>
        <v>0.46217247724950827</v>
      </c>
      <c r="W1351" s="182">
        <f t="shared" si="243"/>
        <v>0.5</v>
      </c>
      <c r="X1351" s="133">
        <f>'INFO Luz del Sur'!N1299</f>
        <v>1</v>
      </c>
      <c r="Y1351" s="135">
        <f t="shared" si="246"/>
        <v>0.5</v>
      </c>
    </row>
    <row r="1352" spans="1:25" x14ac:dyDescent="0.25">
      <c r="A1352" s="97">
        <f>'INFO Luz del Sur'!A1300</f>
        <v>1294</v>
      </c>
      <c r="B1352" s="98" t="s">
        <v>8151</v>
      </c>
      <c r="C1352" s="131" t="str">
        <f>'INFO Luz del Sur'!K1300</f>
        <v>Poste</v>
      </c>
      <c r="D1352" s="120" t="str">
        <f>'INFO Luz del Sur'!L1300</f>
        <v>Concreto</v>
      </c>
      <c r="E1352" s="131">
        <f>'INFO Luz del Sur'!J1300</f>
        <v>13</v>
      </c>
      <c r="F1352" s="131" t="str">
        <f>'INFO Luz del Sur'!H1300</f>
        <v>22.9 KV</v>
      </c>
      <c r="G1352" s="148" t="str">
        <f t="shared" si="244"/>
        <v>MT/AT</v>
      </c>
      <c r="H1352" s="120" t="str">
        <f>'INFO Luz del Sur'!D1300</f>
        <v>Cerro Azul</v>
      </c>
      <c r="I1352" s="120" t="str">
        <f>'INFO Luz del Sur'!C1300</f>
        <v>Lima</v>
      </c>
      <c r="J1352" s="120" t="str">
        <f>'INFO Luz del Sur'!B1300</f>
        <v>Lima</v>
      </c>
      <c r="K1352" s="120">
        <f>'INFO Luz del Sur'!E1300</f>
        <v>0</v>
      </c>
      <c r="L1352" s="132" t="str">
        <f>'INFO Luz del Sur'!M1300</f>
        <v>PPC20</v>
      </c>
      <c r="M1352" s="120" t="str">
        <f>INDEX(RESUMEN!$D$17:$D$5475, MATCH(L1352,RESUMEN!$C$17:$C$5475,0))</f>
        <v>POSTE DE CONCRETO ARMADO DE 13/400/150/345</v>
      </c>
      <c r="N1352" s="95">
        <f>INDEX(RESUMEN!$G$17:$G$5475, MATCH(L1352,RESUMEN!$C$17:$C$5475,0))</f>
        <v>364.69</v>
      </c>
      <c r="O1352" s="133">
        <f t="shared" si="245"/>
        <v>0.84299999999999997</v>
      </c>
      <c r="P1352" s="134">
        <f t="shared" si="237"/>
        <v>672.12366999999995</v>
      </c>
      <c r="Q1352" s="87">
        <v>0</v>
      </c>
      <c r="R1352" s="133">
        <f t="shared" si="238"/>
        <v>0.13400000000000001</v>
      </c>
      <c r="S1352" s="88">
        <f t="shared" si="239"/>
        <v>7.5053809816666659</v>
      </c>
      <c r="T1352" s="132">
        <f t="shared" si="240"/>
        <v>0.183</v>
      </c>
      <c r="U1352" s="135">
        <f t="shared" si="241"/>
        <v>1.3734847196449997</v>
      </c>
      <c r="V1352" s="88">
        <f t="shared" si="242"/>
        <v>0.46217247724950827</v>
      </c>
      <c r="W1352" s="182">
        <f t="shared" si="243"/>
        <v>0.5</v>
      </c>
      <c r="X1352" s="133">
        <f>'INFO Luz del Sur'!N1300</f>
        <v>1</v>
      </c>
      <c r="Y1352" s="135">
        <f t="shared" si="246"/>
        <v>0.5</v>
      </c>
    </row>
    <row r="1353" spans="1:25" x14ac:dyDescent="0.25">
      <c r="A1353" s="97">
        <f>'INFO Luz del Sur'!A1301</f>
        <v>1295</v>
      </c>
      <c r="B1353" s="98" t="s">
        <v>8151</v>
      </c>
      <c r="C1353" s="131" t="str">
        <f>'INFO Luz del Sur'!K1301</f>
        <v>Poste</v>
      </c>
      <c r="D1353" s="120" t="str">
        <f>'INFO Luz del Sur'!L1301</f>
        <v>Concreto</v>
      </c>
      <c r="E1353" s="131">
        <f>'INFO Luz del Sur'!J1301</f>
        <v>13</v>
      </c>
      <c r="F1353" s="131" t="str">
        <f>'INFO Luz del Sur'!H1301</f>
        <v>22.9 KV</v>
      </c>
      <c r="G1353" s="148" t="str">
        <f t="shared" si="244"/>
        <v>MT/AT</v>
      </c>
      <c r="H1353" s="120" t="str">
        <f>'INFO Luz del Sur'!D1301</f>
        <v>Cerro Azul</v>
      </c>
      <c r="I1353" s="120" t="str">
        <f>'INFO Luz del Sur'!C1301</f>
        <v>Lima</v>
      </c>
      <c r="J1353" s="120" t="str">
        <f>'INFO Luz del Sur'!B1301</f>
        <v>Lima</v>
      </c>
      <c r="K1353" s="120">
        <f>'INFO Luz del Sur'!E1301</f>
        <v>0</v>
      </c>
      <c r="L1353" s="132" t="str">
        <f>'INFO Luz del Sur'!M1301</f>
        <v>PPC20</v>
      </c>
      <c r="M1353" s="120" t="str">
        <f>INDEX(RESUMEN!$D$17:$D$5475, MATCH(L1353,RESUMEN!$C$17:$C$5475,0))</f>
        <v>POSTE DE CONCRETO ARMADO DE 13/400/150/345</v>
      </c>
      <c r="N1353" s="95">
        <f>INDEX(RESUMEN!$G$17:$G$5475, MATCH(L1353,RESUMEN!$C$17:$C$5475,0))</f>
        <v>364.69</v>
      </c>
      <c r="O1353" s="133">
        <f t="shared" si="245"/>
        <v>0.84299999999999997</v>
      </c>
      <c r="P1353" s="134">
        <f t="shared" si="237"/>
        <v>672.12366999999995</v>
      </c>
      <c r="Q1353" s="87">
        <v>0</v>
      </c>
      <c r="R1353" s="133">
        <f t="shared" si="238"/>
        <v>0.13400000000000001</v>
      </c>
      <c r="S1353" s="88">
        <f t="shared" si="239"/>
        <v>7.5053809816666659</v>
      </c>
      <c r="T1353" s="132">
        <f t="shared" si="240"/>
        <v>0.183</v>
      </c>
      <c r="U1353" s="135">
        <f t="shared" si="241"/>
        <v>1.3734847196449997</v>
      </c>
      <c r="V1353" s="88">
        <f t="shared" si="242"/>
        <v>0.46217247724950827</v>
      </c>
      <c r="W1353" s="182">
        <f t="shared" si="243"/>
        <v>0.5</v>
      </c>
      <c r="X1353" s="133">
        <f>'INFO Luz del Sur'!N1301</f>
        <v>1</v>
      </c>
      <c r="Y1353" s="135">
        <f t="shared" si="246"/>
        <v>0.5</v>
      </c>
    </row>
    <row r="1354" spans="1:25" x14ac:dyDescent="0.25">
      <c r="A1354" s="97">
        <f>'INFO Luz del Sur'!A1302</f>
        <v>1296</v>
      </c>
      <c r="B1354" s="98" t="s">
        <v>8151</v>
      </c>
      <c r="C1354" s="131" t="str">
        <f>'INFO Luz del Sur'!K1302</f>
        <v>Poste</v>
      </c>
      <c r="D1354" s="120" t="str">
        <f>'INFO Luz del Sur'!L1302</f>
        <v>Concreto</v>
      </c>
      <c r="E1354" s="131">
        <f>'INFO Luz del Sur'!J1302</f>
        <v>13</v>
      </c>
      <c r="F1354" s="131" t="str">
        <f>'INFO Luz del Sur'!H1302</f>
        <v>22.9 KV</v>
      </c>
      <c r="G1354" s="148" t="str">
        <f t="shared" si="244"/>
        <v>MT/AT</v>
      </c>
      <c r="H1354" s="120" t="str">
        <f>'INFO Luz del Sur'!D1302</f>
        <v>Cerro Azul</v>
      </c>
      <c r="I1354" s="120" t="str">
        <f>'INFO Luz del Sur'!C1302</f>
        <v>Lima</v>
      </c>
      <c r="J1354" s="120" t="str">
        <f>'INFO Luz del Sur'!B1302</f>
        <v>Lima</v>
      </c>
      <c r="K1354" s="120">
        <f>'INFO Luz del Sur'!E1302</f>
        <v>0</v>
      </c>
      <c r="L1354" s="132" t="str">
        <f>'INFO Luz del Sur'!M1302</f>
        <v>PPC20</v>
      </c>
      <c r="M1354" s="120" t="str">
        <f>INDEX(RESUMEN!$D$17:$D$5475, MATCH(L1354,RESUMEN!$C$17:$C$5475,0))</f>
        <v>POSTE DE CONCRETO ARMADO DE 13/400/150/345</v>
      </c>
      <c r="N1354" s="95">
        <f>INDEX(RESUMEN!$G$17:$G$5475, MATCH(L1354,RESUMEN!$C$17:$C$5475,0))</f>
        <v>364.69</v>
      </c>
      <c r="O1354" s="133">
        <f t="shared" si="245"/>
        <v>0.84299999999999997</v>
      </c>
      <c r="P1354" s="134">
        <f t="shared" ref="P1354:P1417" si="247">N1354*(O1354+1)</f>
        <v>672.12366999999995</v>
      </c>
      <c r="Q1354" s="87">
        <v>0</v>
      </c>
      <c r="R1354" s="133">
        <f t="shared" si="238"/>
        <v>0.13400000000000001</v>
      </c>
      <c r="S1354" s="88">
        <f t="shared" si="239"/>
        <v>7.5053809816666659</v>
      </c>
      <c r="T1354" s="132">
        <f t="shared" si="240"/>
        <v>0.183</v>
      </c>
      <c r="U1354" s="135">
        <f t="shared" si="241"/>
        <v>1.3734847196449997</v>
      </c>
      <c r="V1354" s="88">
        <f t="shared" si="242"/>
        <v>0.46217247724950827</v>
      </c>
      <c r="W1354" s="182">
        <f t="shared" si="243"/>
        <v>0.5</v>
      </c>
      <c r="X1354" s="133">
        <f>'INFO Luz del Sur'!N1302</f>
        <v>1</v>
      </c>
      <c r="Y1354" s="135">
        <f t="shared" si="246"/>
        <v>0.5</v>
      </c>
    </row>
    <row r="1355" spans="1:25" x14ac:dyDescent="0.25">
      <c r="A1355" s="97">
        <f>'INFO Luz del Sur'!A1303</f>
        <v>1297</v>
      </c>
      <c r="B1355" s="98" t="s">
        <v>8151</v>
      </c>
      <c r="C1355" s="131" t="str">
        <f>'INFO Luz del Sur'!K1303</f>
        <v>Poste</v>
      </c>
      <c r="D1355" s="120" t="str">
        <f>'INFO Luz del Sur'!L1303</f>
        <v>Concreto</v>
      </c>
      <c r="E1355" s="131">
        <f>'INFO Luz del Sur'!J1303</f>
        <v>13</v>
      </c>
      <c r="F1355" s="131" t="str">
        <f>'INFO Luz del Sur'!H1303</f>
        <v>22.9 KV</v>
      </c>
      <c r="G1355" s="148" t="str">
        <f t="shared" si="244"/>
        <v>MT/AT</v>
      </c>
      <c r="H1355" s="120" t="str">
        <f>'INFO Luz del Sur'!D1303</f>
        <v>Cerro Azul</v>
      </c>
      <c r="I1355" s="120" t="str">
        <f>'INFO Luz del Sur'!C1303</f>
        <v>Lima</v>
      </c>
      <c r="J1355" s="120" t="str">
        <f>'INFO Luz del Sur'!B1303</f>
        <v>Lima</v>
      </c>
      <c r="K1355" s="120">
        <f>'INFO Luz del Sur'!E1303</f>
        <v>0</v>
      </c>
      <c r="L1355" s="132" t="str">
        <f>'INFO Luz del Sur'!M1303</f>
        <v>PPC20</v>
      </c>
      <c r="M1355" s="120" t="str">
        <f>INDEX(RESUMEN!$D$17:$D$5475, MATCH(L1355,RESUMEN!$C$17:$C$5475,0))</f>
        <v>POSTE DE CONCRETO ARMADO DE 13/400/150/345</v>
      </c>
      <c r="N1355" s="95">
        <f>INDEX(RESUMEN!$G$17:$G$5475, MATCH(L1355,RESUMEN!$C$17:$C$5475,0))</f>
        <v>364.69</v>
      </c>
      <c r="O1355" s="133">
        <f t="shared" si="245"/>
        <v>0.84299999999999997</v>
      </c>
      <c r="P1355" s="134">
        <f t="shared" si="247"/>
        <v>672.12366999999995</v>
      </c>
      <c r="Q1355" s="87">
        <v>0</v>
      </c>
      <c r="R1355" s="133">
        <f t="shared" ref="R1355:R1418" si="248">IF(G1355="BT", ($R$2), ($R$3))</f>
        <v>0.13400000000000001</v>
      </c>
      <c r="S1355" s="88">
        <f t="shared" ref="S1355:S1418" si="249">(P1355*R1355)/12</f>
        <v>7.5053809816666659</v>
      </c>
      <c r="T1355" s="132">
        <f t="shared" ref="T1355:T1418" si="250">IF(G1355="BT", ($T$2), ($T$3))</f>
        <v>0.183</v>
      </c>
      <c r="U1355" s="135">
        <f t="shared" ref="U1355:U1418" si="251">S1355*T1355</f>
        <v>1.3734847196449997</v>
      </c>
      <c r="V1355" s="88">
        <f t="shared" ref="V1355:V1418" si="252">(U1355*(1/3)*(1+$X$2))+Q1355</f>
        <v>0.46217247724950827</v>
      </c>
      <c r="W1355" s="182">
        <f t="shared" ref="W1355:W1418" si="253">ROUND(V1355,1)</f>
        <v>0.5</v>
      </c>
      <c r="X1355" s="133">
        <f>'INFO Luz del Sur'!N1303</f>
        <v>1</v>
      </c>
      <c r="Y1355" s="135">
        <f t="shared" si="246"/>
        <v>0.5</v>
      </c>
    </row>
    <row r="1356" spans="1:25" x14ac:dyDescent="0.25">
      <c r="A1356" s="97">
        <f>'INFO Luz del Sur'!A1304</f>
        <v>1298</v>
      </c>
      <c r="B1356" s="98" t="s">
        <v>8151</v>
      </c>
      <c r="C1356" s="131" t="str">
        <f>'INFO Luz del Sur'!K1304</f>
        <v>Poste</v>
      </c>
      <c r="D1356" s="120" t="str">
        <f>'INFO Luz del Sur'!L1304</f>
        <v>Concreto</v>
      </c>
      <c r="E1356" s="131">
        <f>'INFO Luz del Sur'!J1304</f>
        <v>13</v>
      </c>
      <c r="F1356" s="131" t="str">
        <f>'INFO Luz del Sur'!H1304</f>
        <v>22.9 KV</v>
      </c>
      <c r="G1356" s="148" t="str">
        <f t="shared" si="244"/>
        <v>MT/AT</v>
      </c>
      <c r="H1356" s="120" t="str">
        <f>'INFO Luz del Sur'!D1304</f>
        <v>Cerro Azul</v>
      </c>
      <c r="I1356" s="120" t="str">
        <f>'INFO Luz del Sur'!C1304</f>
        <v>Lima</v>
      </c>
      <c r="J1356" s="120" t="str">
        <f>'INFO Luz del Sur'!B1304</f>
        <v>Lima</v>
      </c>
      <c r="K1356" s="120">
        <f>'INFO Luz del Sur'!E1304</f>
        <v>0</v>
      </c>
      <c r="L1356" s="132" t="str">
        <f>'INFO Luz del Sur'!M1304</f>
        <v>PPC20</v>
      </c>
      <c r="M1356" s="120" t="str">
        <f>INDEX(RESUMEN!$D$17:$D$5475, MATCH(L1356,RESUMEN!$C$17:$C$5475,0))</f>
        <v>POSTE DE CONCRETO ARMADO DE 13/400/150/345</v>
      </c>
      <c r="N1356" s="95">
        <f>INDEX(RESUMEN!$G$17:$G$5475, MATCH(L1356,RESUMEN!$C$17:$C$5475,0))</f>
        <v>364.69</v>
      </c>
      <c r="O1356" s="133">
        <f t="shared" si="245"/>
        <v>0.84299999999999997</v>
      </c>
      <c r="P1356" s="134">
        <f t="shared" si="247"/>
        <v>672.12366999999995</v>
      </c>
      <c r="Q1356" s="87">
        <v>0</v>
      </c>
      <c r="R1356" s="133">
        <f t="shared" si="248"/>
        <v>0.13400000000000001</v>
      </c>
      <c r="S1356" s="88">
        <f t="shared" si="249"/>
        <v>7.5053809816666659</v>
      </c>
      <c r="T1356" s="132">
        <f t="shared" si="250"/>
        <v>0.183</v>
      </c>
      <c r="U1356" s="135">
        <f t="shared" si="251"/>
        <v>1.3734847196449997</v>
      </c>
      <c r="V1356" s="88">
        <f t="shared" si="252"/>
        <v>0.46217247724950827</v>
      </c>
      <c r="W1356" s="182">
        <f t="shared" si="253"/>
        <v>0.5</v>
      </c>
      <c r="X1356" s="133">
        <f>'INFO Luz del Sur'!N1304</f>
        <v>1</v>
      </c>
      <c r="Y1356" s="135">
        <f t="shared" si="246"/>
        <v>0.5</v>
      </c>
    </row>
    <row r="1357" spans="1:25" x14ac:dyDescent="0.25">
      <c r="A1357" s="97">
        <f>'INFO Luz del Sur'!A1305</f>
        <v>1299</v>
      </c>
      <c r="B1357" s="98" t="s">
        <v>8151</v>
      </c>
      <c r="C1357" s="131" t="str">
        <f>'INFO Luz del Sur'!K1305</f>
        <v>Poste</v>
      </c>
      <c r="D1357" s="120" t="str">
        <f>'INFO Luz del Sur'!L1305</f>
        <v>Concreto</v>
      </c>
      <c r="E1357" s="131">
        <f>'INFO Luz del Sur'!J1305</f>
        <v>13</v>
      </c>
      <c r="F1357" s="131" t="str">
        <f>'INFO Luz del Sur'!H1305</f>
        <v>22.9 KV</v>
      </c>
      <c r="G1357" s="148" t="str">
        <f t="shared" si="244"/>
        <v>MT/AT</v>
      </c>
      <c r="H1357" s="120" t="str">
        <f>'INFO Luz del Sur'!D1305</f>
        <v>Cerro Azul</v>
      </c>
      <c r="I1357" s="120" t="str">
        <f>'INFO Luz del Sur'!C1305</f>
        <v>Lima</v>
      </c>
      <c r="J1357" s="120" t="str">
        <f>'INFO Luz del Sur'!B1305</f>
        <v>Lima</v>
      </c>
      <c r="K1357" s="120">
        <f>'INFO Luz del Sur'!E1305</f>
        <v>0</v>
      </c>
      <c r="L1357" s="132" t="str">
        <f>'INFO Luz del Sur'!M1305</f>
        <v>PPC20</v>
      </c>
      <c r="M1357" s="120" t="str">
        <f>INDEX(RESUMEN!$D$17:$D$5475, MATCH(L1357,RESUMEN!$C$17:$C$5475,0))</f>
        <v>POSTE DE CONCRETO ARMADO DE 13/400/150/345</v>
      </c>
      <c r="N1357" s="95">
        <f>INDEX(RESUMEN!$G$17:$G$5475, MATCH(L1357,RESUMEN!$C$17:$C$5475,0))</f>
        <v>364.69</v>
      </c>
      <c r="O1357" s="133">
        <f t="shared" si="245"/>
        <v>0.84299999999999997</v>
      </c>
      <c r="P1357" s="134">
        <f t="shared" si="247"/>
        <v>672.12366999999995</v>
      </c>
      <c r="Q1357" s="87">
        <v>0</v>
      </c>
      <c r="R1357" s="133">
        <f t="shared" si="248"/>
        <v>0.13400000000000001</v>
      </c>
      <c r="S1357" s="88">
        <f t="shared" si="249"/>
        <v>7.5053809816666659</v>
      </c>
      <c r="T1357" s="132">
        <f t="shared" si="250"/>
        <v>0.183</v>
      </c>
      <c r="U1357" s="135">
        <f t="shared" si="251"/>
        <v>1.3734847196449997</v>
      </c>
      <c r="V1357" s="88">
        <f t="shared" si="252"/>
        <v>0.46217247724950827</v>
      </c>
      <c r="W1357" s="182">
        <f t="shared" si="253"/>
        <v>0.5</v>
      </c>
      <c r="X1357" s="133">
        <f>'INFO Luz del Sur'!N1305</f>
        <v>1</v>
      </c>
      <c r="Y1357" s="135">
        <f t="shared" si="246"/>
        <v>0.5</v>
      </c>
    </row>
    <row r="1358" spans="1:25" x14ac:dyDescent="0.25">
      <c r="A1358" s="97">
        <f>'INFO Luz del Sur'!A1306</f>
        <v>1300</v>
      </c>
      <c r="B1358" s="98" t="s">
        <v>8151</v>
      </c>
      <c r="C1358" s="131" t="str">
        <f>'INFO Luz del Sur'!K1306</f>
        <v>Poste</v>
      </c>
      <c r="D1358" s="120" t="str">
        <f>'INFO Luz del Sur'!L1306</f>
        <v>Concreto</v>
      </c>
      <c r="E1358" s="131">
        <f>'INFO Luz del Sur'!J1306</f>
        <v>13</v>
      </c>
      <c r="F1358" s="131" t="str">
        <f>'INFO Luz del Sur'!H1306</f>
        <v>22.9 KV</v>
      </c>
      <c r="G1358" s="148" t="str">
        <f t="shared" si="244"/>
        <v>MT/AT</v>
      </c>
      <c r="H1358" s="120" t="str">
        <f>'INFO Luz del Sur'!D1306</f>
        <v>Cerro Azul</v>
      </c>
      <c r="I1358" s="120" t="str">
        <f>'INFO Luz del Sur'!C1306</f>
        <v>Lima</v>
      </c>
      <c r="J1358" s="120" t="str">
        <f>'INFO Luz del Sur'!B1306</f>
        <v>Lima</v>
      </c>
      <c r="K1358" s="120">
        <f>'INFO Luz del Sur'!E1306</f>
        <v>0</v>
      </c>
      <c r="L1358" s="132" t="str">
        <f>'INFO Luz del Sur'!M1306</f>
        <v>PPC20</v>
      </c>
      <c r="M1358" s="120" t="str">
        <f>INDEX(RESUMEN!$D$17:$D$5475, MATCH(L1358,RESUMEN!$C$17:$C$5475,0))</f>
        <v>POSTE DE CONCRETO ARMADO DE 13/400/150/345</v>
      </c>
      <c r="N1358" s="95">
        <f>INDEX(RESUMEN!$G$17:$G$5475, MATCH(L1358,RESUMEN!$C$17:$C$5475,0))</f>
        <v>364.69</v>
      </c>
      <c r="O1358" s="133">
        <f t="shared" si="245"/>
        <v>0.84299999999999997</v>
      </c>
      <c r="P1358" s="134">
        <f t="shared" si="247"/>
        <v>672.12366999999995</v>
      </c>
      <c r="Q1358" s="87">
        <v>0</v>
      </c>
      <c r="R1358" s="133">
        <f t="shared" si="248"/>
        <v>0.13400000000000001</v>
      </c>
      <c r="S1358" s="88">
        <f t="shared" si="249"/>
        <v>7.5053809816666659</v>
      </c>
      <c r="T1358" s="132">
        <f t="shared" si="250"/>
        <v>0.183</v>
      </c>
      <c r="U1358" s="135">
        <f t="shared" si="251"/>
        <v>1.3734847196449997</v>
      </c>
      <c r="V1358" s="88">
        <f t="shared" si="252"/>
        <v>0.46217247724950827</v>
      </c>
      <c r="W1358" s="182">
        <f t="shared" si="253"/>
        <v>0.5</v>
      </c>
      <c r="X1358" s="133">
        <f>'INFO Luz del Sur'!N1306</f>
        <v>1</v>
      </c>
      <c r="Y1358" s="135">
        <f t="shared" si="246"/>
        <v>0.5</v>
      </c>
    </row>
    <row r="1359" spans="1:25" x14ac:dyDescent="0.25">
      <c r="A1359" s="97">
        <f>'INFO Luz del Sur'!A1307</f>
        <v>1301</v>
      </c>
      <c r="B1359" s="98" t="s">
        <v>8151</v>
      </c>
      <c r="C1359" s="131" t="str">
        <f>'INFO Luz del Sur'!K1307</f>
        <v>Poste</v>
      </c>
      <c r="D1359" s="120" t="str">
        <f>'INFO Luz del Sur'!L1307</f>
        <v>Concreto</v>
      </c>
      <c r="E1359" s="131">
        <f>'INFO Luz del Sur'!J1307</f>
        <v>13</v>
      </c>
      <c r="F1359" s="131" t="str">
        <f>'INFO Luz del Sur'!H1307</f>
        <v>22.9 KV</v>
      </c>
      <c r="G1359" s="148" t="str">
        <f t="shared" si="244"/>
        <v>MT/AT</v>
      </c>
      <c r="H1359" s="120" t="str">
        <f>'INFO Luz del Sur'!D1307</f>
        <v>Cerro Azul</v>
      </c>
      <c r="I1359" s="120" t="str">
        <f>'INFO Luz del Sur'!C1307</f>
        <v>Lima</v>
      </c>
      <c r="J1359" s="120" t="str">
        <f>'INFO Luz del Sur'!B1307</f>
        <v>Lima</v>
      </c>
      <c r="K1359" s="120">
        <f>'INFO Luz del Sur'!E1307</f>
        <v>0</v>
      </c>
      <c r="L1359" s="132" t="str">
        <f>'INFO Luz del Sur'!M1307</f>
        <v>PPC20</v>
      </c>
      <c r="M1359" s="120" t="str">
        <f>INDEX(RESUMEN!$D$17:$D$5475, MATCH(L1359,RESUMEN!$C$17:$C$5475,0))</f>
        <v>POSTE DE CONCRETO ARMADO DE 13/400/150/345</v>
      </c>
      <c r="N1359" s="95">
        <f>INDEX(RESUMEN!$G$17:$G$5475, MATCH(L1359,RESUMEN!$C$17:$C$5475,0))</f>
        <v>364.69</v>
      </c>
      <c r="O1359" s="133">
        <f t="shared" si="245"/>
        <v>0.84299999999999997</v>
      </c>
      <c r="P1359" s="134">
        <f t="shared" si="247"/>
        <v>672.12366999999995</v>
      </c>
      <c r="Q1359" s="87">
        <v>0</v>
      </c>
      <c r="R1359" s="133">
        <f t="shared" si="248"/>
        <v>0.13400000000000001</v>
      </c>
      <c r="S1359" s="88">
        <f t="shared" si="249"/>
        <v>7.5053809816666659</v>
      </c>
      <c r="T1359" s="132">
        <f t="shared" si="250"/>
        <v>0.183</v>
      </c>
      <c r="U1359" s="135">
        <f t="shared" si="251"/>
        <v>1.3734847196449997</v>
      </c>
      <c r="V1359" s="88">
        <f t="shared" si="252"/>
        <v>0.46217247724950827</v>
      </c>
      <c r="W1359" s="182">
        <f t="shared" si="253"/>
        <v>0.5</v>
      </c>
      <c r="X1359" s="133">
        <f>'INFO Luz del Sur'!N1307</f>
        <v>1</v>
      </c>
      <c r="Y1359" s="135">
        <f t="shared" si="246"/>
        <v>0.5</v>
      </c>
    </row>
    <row r="1360" spans="1:25" x14ac:dyDescent="0.25">
      <c r="A1360" s="97">
        <f>'INFO Luz del Sur'!A1308</f>
        <v>1302</v>
      </c>
      <c r="B1360" s="98" t="s">
        <v>8151</v>
      </c>
      <c r="C1360" s="131" t="str">
        <f>'INFO Luz del Sur'!K1308</f>
        <v>Poste</v>
      </c>
      <c r="D1360" s="120" t="str">
        <f>'INFO Luz del Sur'!L1308</f>
        <v>Concreto</v>
      </c>
      <c r="E1360" s="131">
        <f>'INFO Luz del Sur'!J1308</f>
        <v>13</v>
      </c>
      <c r="F1360" s="131" t="str">
        <f>'INFO Luz del Sur'!H1308</f>
        <v>22.9 KV</v>
      </c>
      <c r="G1360" s="148" t="str">
        <f t="shared" si="244"/>
        <v>MT/AT</v>
      </c>
      <c r="H1360" s="120" t="str">
        <f>'INFO Luz del Sur'!D1308</f>
        <v>Cerro Azul</v>
      </c>
      <c r="I1360" s="120" t="str">
        <f>'INFO Luz del Sur'!C1308</f>
        <v>Lima</v>
      </c>
      <c r="J1360" s="120" t="str">
        <f>'INFO Luz del Sur'!B1308</f>
        <v>Lima</v>
      </c>
      <c r="K1360" s="120">
        <f>'INFO Luz del Sur'!E1308</f>
        <v>0</v>
      </c>
      <c r="L1360" s="132" t="str">
        <f>'INFO Luz del Sur'!M1308</f>
        <v>PPC20</v>
      </c>
      <c r="M1360" s="120" t="str">
        <f>INDEX(RESUMEN!$D$17:$D$5475, MATCH(L1360,RESUMEN!$C$17:$C$5475,0))</f>
        <v>POSTE DE CONCRETO ARMADO DE 13/400/150/345</v>
      </c>
      <c r="N1360" s="95">
        <f>INDEX(RESUMEN!$G$17:$G$5475, MATCH(L1360,RESUMEN!$C$17:$C$5475,0))</f>
        <v>364.69</v>
      </c>
      <c r="O1360" s="133">
        <f t="shared" si="245"/>
        <v>0.84299999999999997</v>
      </c>
      <c r="P1360" s="134">
        <f t="shared" si="247"/>
        <v>672.12366999999995</v>
      </c>
      <c r="Q1360" s="87">
        <v>0</v>
      </c>
      <c r="R1360" s="133">
        <f t="shared" si="248"/>
        <v>0.13400000000000001</v>
      </c>
      <c r="S1360" s="88">
        <f t="shared" si="249"/>
        <v>7.5053809816666659</v>
      </c>
      <c r="T1360" s="132">
        <f t="shared" si="250"/>
        <v>0.183</v>
      </c>
      <c r="U1360" s="135">
        <f t="shared" si="251"/>
        <v>1.3734847196449997</v>
      </c>
      <c r="V1360" s="88">
        <f t="shared" si="252"/>
        <v>0.46217247724950827</v>
      </c>
      <c r="W1360" s="182">
        <f t="shared" si="253"/>
        <v>0.5</v>
      </c>
      <c r="X1360" s="133">
        <f>'INFO Luz del Sur'!N1308</f>
        <v>1</v>
      </c>
      <c r="Y1360" s="135">
        <f t="shared" si="246"/>
        <v>0.5</v>
      </c>
    </row>
    <row r="1361" spans="1:25" x14ac:dyDescent="0.25">
      <c r="A1361" s="97">
        <f>'INFO Luz del Sur'!A1309</f>
        <v>1303</v>
      </c>
      <c r="B1361" s="98" t="s">
        <v>8151</v>
      </c>
      <c r="C1361" s="131" t="str">
        <f>'INFO Luz del Sur'!K1309</f>
        <v>Poste</v>
      </c>
      <c r="D1361" s="120" t="str">
        <f>'INFO Luz del Sur'!L1309</f>
        <v>Concreto</v>
      </c>
      <c r="E1361" s="131">
        <f>'INFO Luz del Sur'!J1309</f>
        <v>13</v>
      </c>
      <c r="F1361" s="131" t="str">
        <f>'INFO Luz del Sur'!H1309</f>
        <v>22.9 KV</v>
      </c>
      <c r="G1361" s="148" t="str">
        <f t="shared" si="244"/>
        <v>MT/AT</v>
      </c>
      <c r="H1361" s="120" t="str">
        <f>'INFO Luz del Sur'!D1309</f>
        <v>Cerro Azul</v>
      </c>
      <c r="I1361" s="120" t="str">
        <f>'INFO Luz del Sur'!C1309</f>
        <v>Lima</v>
      </c>
      <c r="J1361" s="120" t="str">
        <f>'INFO Luz del Sur'!B1309</f>
        <v>Lima</v>
      </c>
      <c r="K1361" s="120">
        <f>'INFO Luz del Sur'!E1309</f>
        <v>0</v>
      </c>
      <c r="L1361" s="132" t="str">
        <f>'INFO Luz del Sur'!M1309</f>
        <v>PPC20</v>
      </c>
      <c r="M1361" s="120" t="str">
        <f>INDEX(RESUMEN!$D$17:$D$5475, MATCH(L1361,RESUMEN!$C$17:$C$5475,0))</f>
        <v>POSTE DE CONCRETO ARMADO DE 13/400/150/345</v>
      </c>
      <c r="N1361" s="95">
        <f>INDEX(RESUMEN!$G$17:$G$5475, MATCH(L1361,RESUMEN!$C$17:$C$5475,0))</f>
        <v>364.69</v>
      </c>
      <c r="O1361" s="133">
        <f t="shared" si="245"/>
        <v>0.84299999999999997</v>
      </c>
      <c r="P1361" s="134">
        <f t="shared" si="247"/>
        <v>672.12366999999995</v>
      </c>
      <c r="Q1361" s="87">
        <v>0</v>
      </c>
      <c r="R1361" s="133">
        <f t="shared" si="248"/>
        <v>0.13400000000000001</v>
      </c>
      <c r="S1361" s="88">
        <f t="shared" si="249"/>
        <v>7.5053809816666659</v>
      </c>
      <c r="T1361" s="132">
        <f t="shared" si="250"/>
        <v>0.183</v>
      </c>
      <c r="U1361" s="135">
        <f t="shared" si="251"/>
        <v>1.3734847196449997</v>
      </c>
      <c r="V1361" s="88">
        <f t="shared" si="252"/>
        <v>0.46217247724950827</v>
      </c>
      <c r="W1361" s="182">
        <f t="shared" si="253"/>
        <v>0.5</v>
      </c>
      <c r="X1361" s="133">
        <f>'INFO Luz del Sur'!N1309</f>
        <v>1</v>
      </c>
      <c r="Y1361" s="135">
        <f t="shared" si="246"/>
        <v>0.5</v>
      </c>
    </row>
    <row r="1362" spans="1:25" x14ac:dyDescent="0.25">
      <c r="A1362" s="97">
        <f>'INFO Luz del Sur'!A1310</f>
        <v>1304</v>
      </c>
      <c r="B1362" s="98" t="s">
        <v>8151</v>
      </c>
      <c r="C1362" s="131" t="str">
        <f>'INFO Luz del Sur'!K1310</f>
        <v>Poste</v>
      </c>
      <c r="D1362" s="120" t="str">
        <f>'INFO Luz del Sur'!L1310</f>
        <v>Concreto</v>
      </c>
      <c r="E1362" s="131">
        <f>'INFO Luz del Sur'!J1310</f>
        <v>13</v>
      </c>
      <c r="F1362" s="131" t="str">
        <f>'INFO Luz del Sur'!H1310</f>
        <v>22.9 KV</v>
      </c>
      <c r="G1362" s="148" t="str">
        <f t="shared" si="244"/>
        <v>MT/AT</v>
      </c>
      <c r="H1362" s="120" t="str">
        <f>'INFO Luz del Sur'!D1310</f>
        <v>Cerro Azul</v>
      </c>
      <c r="I1362" s="120" t="str">
        <f>'INFO Luz del Sur'!C1310</f>
        <v>Lima</v>
      </c>
      <c r="J1362" s="120" t="str">
        <f>'INFO Luz del Sur'!B1310</f>
        <v>Lima</v>
      </c>
      <c r="K1362" s="120">
        <f>'INFO Luz del Sur'!E1310</f>
        <v>0</v>
      </c>
      <c r="L1362" s="132" t="str">
        <f>'INFO Luz del Sur'!M1310</f>
        <v>PPC20</v>
      </c>
      <c r="M1362" s="120" t="str">
        <f>INDEX(RESUMEN!$D$17:$D$5475, MATCH(L1362,RESUMEN!$C$17:$C$5475,0))</f>
        <v>POSTE DE CONCRETO ARMADO DE 13/400/150/345</v>
      </c>
      <c r="N1362" s="95">
        <f>INDEX(RESUMEN!$G$17:$G$5475, MATCH(L1362,RESUMEN!$C$17:$C$5475,0))</f>
        <v>364.69</v>
      </c>
      <c r="O1362" s="133">
        <f t="shared" si="245"/>
        <v>0.84299999999999997</v>
      </c>
      <c r="P1362" s="134">
        <f t="shared" si="247"/>
        <v>672.12366999999995</v>
      </c>
      <c r="Q1362" s="87">
        <v>0</v>
      </c>
      <c r="R1362" s="133">
        <f t="shared" si="248"/>
        <v>0.13400000000000001</v>
      </c>
      <c r="S1362" s="88">
        <f t="shared" si="249"/>
        <v>7.5053809816666659</v>
      </c>
      <c r="T1362" s="132">
        <f t="shared" si="250"/>
        <v>0.183</v>
      </c>
      <c r="U1362" s="135">
        <f t="shared" si="251"/>
        <v>1.3734847196449997</v>
      </c>
      <c r="V1362" s="88">
        <f t="shared" si="252"/>
        <v>0.46217247724950827</v>
      </c>
      <c r="W1362" s="182">
        <f t="shared" si="253"/>
        <v>0.5</v>
      </c>
      <c r="X1362" s="133">
        <f>'INFO Luz del Sur'!N1310</f>
        <v>1</v>
      </c>
      <c r="Y1362" s="135">
        <f t="shared" si="246"/>
        <v>0.5</v>
      </c>
    </row>
    <row r="1363" spans="1:25" x14ac:dyDescent="0.25">
      <c r="A1363" s="97">
        <f>'INFO Luz del Sur'!A1311</f>
        <v>1305</v>
      </c>
      <c r="B1363" s="98" t="s">
        <v>8151</v>
      </c>
      <c r="C1363" s="131" t="str">
        <f>'INFO Luz del Sur'!K1311</f>
        <v>Poste</v>
      </c>
      <c r="D1363" s="120" t="str">
        <f>'INFO Luz del Sur'!L1311</f>
        <v>Concreto</v>
      </c>
      <c r="E1363" s="131">
        <f>'INFO Luz del Sur'!J1311</f>
        <v>13</v>
      </c>
      <c r="F1363" s="131" t="str">
        <f>'INFO Luz del Sur'!H1311</f>
        <v>22.9 KV</v>
      </c>
      <c r="G1363" s="148" t="str">
        <f t="shared" si="244"/>
        <v>MT/AT</v>
      </c>
      <c r="H1363" s="120" t="str">
        <f>'INFO Luz del Sur'!D1311</f>
        <v>Cerro Azul</v>
      </c>
      <c r="I1363" s="120" t="str">
        <f>'INFO Luz del Sur'!C1311</f>
        <v>Lima</v>
      </c>
      <c r="J1363" s="120" t="str">
        <f>'INFO Luz del Sur'!B1311</f>
        <v>Lima</v>
      </c>
      <c r="K1363" s="120">
        <f>'INFO Luz del Sur'!E1311</f>
        <v>0</v>
      </c>
      <c r="L1363" s="132" t="str">
        <f>'INFO Luz del Sur'!M1311</f>
        <v>PPC20</v>
      </c>
      <c r="M1363" s="120" t="str">
        <f>INDEX(RESUMEN!$D$17:$D$5475, MATCH(L1363,RESUMEN!$C$17:$C$5475,0))</f>
        <v>POSTE DE CONCRETO ARMADO DE 13/400/150/345</v>
      </c>
      <c r="N1363" s="95">
        <f>INDEX(RESUMEN!$G$17:$G$5475, MATCH(L1363,RESUMEN!$C$17:$C$5475,0))</f>
        <v>364.69</v>
      </c>
      <c r="O1363" s="133">
        <f t="shared" si="245"/>
        <v>0.84299999999999997</v>
      </c>
      <c r="P1363" s="134">
        <f t="shared" si="247"/>
        <v>672.12366999999995</v>
      </c>
      <c r="Q1363" s="87">
        <v>0</v>
      </c>
      <c r="R1363" s="133">
        <f t="shared" si="248"/>
        <v>0.13400000000000001</v>
      </c>
      <c r="S1363" s="88">
        <f t="shared" si="249"/>
        <v>7.5053809816666659</v>
      </c>
      <c r="T1363" s="132">
        <f t="shared" si="250"/>
        <v>0.183</v>
      </c>
      <c r="U1363" s="135">
        <f t="shared" si="251"/>
        <v>1.3734847196449997</v>
      </c>
      <c r="V1363" s="88">
        <f t="shared" si="252"/>
        <v>0.46217247724950827</v>
      </c>
      <c r="W1363" s="182">
        <f t="shared" si="253"/>
        <v>0.5</v>
      </c>
      <c r="X1363" s="133">
        <f>'INFO Luz del Sur'!N1311</f>
        <v>1</v>
      </c>
      <c r="Y1363" s="135">
        <f t="shared" si="246"/>
        <v>0.5</v>
      </c>
    </row>
    <row r="1364" spans="1:25" x14ac:dyDescent="0.25">
      <c r="A1364" s="97">
        <f>'INFO Luz del Sur'!A1312</f>
        <v>1306</v>
      </c>
      <c r="B1364" s="98" t="s">
        <v>8151</v>
      </c>
      <c r="C1364" s="131" t="str">
        <f>'INFO Luz del Sur'!K1312</f>
        <v>Poste</v>
      </c>
      <c r="D1364" s="120" t="str">
        <f>'INFO Luz del Sur'!L1312</f>
        <v>Concreto</v>
      </c>
      <c r="E1364" s="131">
        <f>'INFO Luz del Sur'!J1312</f>
        <v>13</v>
      </c>
      <c r="F1364" s="131" t="str">
        <f>'INFO Luz del Sur'!H1312</f>
        <v>22.9 KV</v>
      </c>
      <c r="G1364" s="148" t="str">
        <f t="shared" si="244"/>
        <v>MT/AT</v>
      </c>
      <c r="H1364" s="120" t="str">
        <f>'INFO Luz del Sur'!D1312</f>
        <v>Cerro Azul</v>
      </c>
      <c r="I1364" s="120" t="str">
        <f>'INFO Luz del Sur'!C1312</f>
        <v>Lima</v>
      </c>
      <c r="J1364" s="120" t="str">
        <f>'INFO Luz del Sur'!B1312</f>
        <v>Lima</v>
      </c>
      <c r="K1364" s="120">
        <f>'INFO Luz del Sur'!E1312</f>
        <v>0</v>
      </c>
      <c r="L1364" s="132" t="str">
        <f>'INFO Luz del Sur'!M1312</f>
        <v>PPC20</v>
      </c>
      <c r="M1364" s="120" t="str">
        <f>INDEX(RESUMEN!$D$17:$D$5475, MATCH(L1364,RESUMEN!$C$17:$C$5475,0))</f>
        <v>POSTE DE CONCRETO ARMADO DE 13/400/150/345</v>
      </c>
      <c r="N1364" s="95">
        <f>INDEX(RESUMEN!$G$17:$G$5475, MATCH(L1364,RESUMEN!$C$17:$C$5475,0))</f>
        <v>364.69</v>
      </c>
      <c r="O1364" s="133">
        <f t="shared" si="245"/>
        <v>0.84299999999999997</v>
      </c>
      <c r="P1364" s="134">
        <f t="shared" si="247"/>
        <v>672.12366999999995</v>
      </c>
      <c r="Q1364" s="87">
        <v>0</v>
      </c>
      <c r="R1364" s="133">
        <f t="shared" si="248"/>
        <v>0.13400000000000001</v>
      </c>
      <c r="S1364" s="88">
        <f t="shared" si="249"/>
        <v>7.5053809816666659</v>
      </c>
      <c r="T1364" s="132">
        <f t="shared" si="250"/>
        <v>0.183</v>
      </c>
      <c r="U1364" s="135">
        <f t="shared" si="251"/>
        <v>1.3734847196449997</v>
      </c>
      <c r="V1364" s="88">
        <f t="shared" si="252"/>
        <v>0.46217247724950827</v>
      </c>
      <c r="W1364" s="182">
        <f t="shared" si="253"/>
        <v>0.5</v>
      </c>
      <c r="X1364" s="133">
        <f>'INFO Luz del Sur'!N1312</f>
        <v>1</v>
      </c>
      <c r="Y1364" s="135">
        <f t="shared" si="246"/>
        <v>0.5</v>
      </c>
    </row>
    <row r="1365" spans="1:25" x14ac:dyDescent="0.25">
      <c r="A1365" s="97">
        <f>'INFO Luz del Sur'!A1313</f>
        <v>1307</v>
      </c>
      <c r="B1365" s="98" t="s">
        <v>8151</v>
      </c>
      <c r="C1365" s="131" t="str">
        <f>'INFO Luz del Sur'!K1313</f>
        <v>Poste</v>
      </c>
      <c r="D1365" s="120" t="str">
        <f>'INFO Luz del Sur'!L1313</f>
        <v>Concreto</v>
      </c>
      <c r="E1365" s="131">
        <f>'INFO Luz del Sur'!J1313</f>
        <v>13</v>
      </c>
      <c r="F1365" s="131" t="str">
        <f>'INFO Luz del Sur'!H1313</f>
        <v>22.9 KV</v>
      </c>
      <c r="G1365" s="148" t="str">
        <f t="shared" si="244"/>
        <v>MT/AT</v>
      </c>
      <c r="H1365" s="120" t="str">
        <f>'INFO Luz del Sur'!D1313</f>
        <v>Cerro Azul</v>
      </c>
      <c r="I1365" s="120" t="str">
        <f>'INFO Luz del Sur'!C1313</f>
        <v>Lima</v>
      </c>
      <c r="J1365" s="120" t="str">
        <f>'INFO Luz del Sur'!B1313</f>
        <v>Lima</v>
      </c>
      <c r="K1365" s="120">
        <f>'INFO Luz del Sur'!E1313</f>
        <v>0</v>
      </c>
      <c r="L1365" s="132" t="str">
        <f>'INFO Luz del Sur'!M1313</f>
        <v>PPC20</v>
      </c>
      <c r="M1365" s="120" t="str">
        <f>INDEX(RESUMEN!$D$17:$D$5475, MATCH(L1365,RESUMEN!$C$17:$C$5475,0))</f>
        <v>POSTE DE CONCRETO ARMADO DE 13/400/150/345</v>
      </c>
      <c r="N1365" s="95">
        <f>INDEX(RESUMEN!$G$17:$G$5475, MATCH(L1365,RESUMEN!$C$17:$C$5475,0))</f>
        <v>364.69</v>
      </c>
      <c r="O1365" s="133">
        <f t="shared" si="245"/>
        <v>0.84299999999999997</v>
      </c>
      <c r="P1365" s="134">
        <f t="shared" si="247"/>
        <v>672.12366999999995</v>
      </c>
      <c r="Q1365" s="87">
        <v>0</v>
      </c>
      <c r="R1365" s="133">
        <f t="shared" si="248"/>
        <v>0.13400000000000001</v>
      </c>
      <c r="S1365" s="88">
        <f t="shared" si="249"/>
        <v>7.5053809816666659</v>
      </c>
      <c r="T1365" s="132">
        <f t="shared" si="250"/>
        <v>0.183</v>
      </c>
      <c r="U1365" s="135">
        <f t="shared" si="251"/>
        <v>1.3734847196449997</v>
      </c>
      <c r="V1365" s="88">
        <f t="shared" si="252"/>
        <v>0.46217247724950827</v>
      </c>
      <c r="W1365" s="182">
        <f t="shared" si="253"/>
        <v>0.5</v>
      </c>
      <c r="X1365" s="133">
        <f>'INFO Luz del Sur'!N1313</f>
        <v>1</v>
      </c>
      <c r="Y1365" s="135">
        <f t="shared" si="246"/>
        <v>0.5</v>
      </c>
    </row>
    <row r="1366" spans="1:25" x14ac:dyDescent="0.25">
      <c r="A1366" s="97">
        <f>'INFO Luz del Sur'!A1314</f>
        <v>1308</v>
      </c>
      <c r="B1366" s="98" t="s">
        <v>8151</v>
      </c>
      <c r="C1366" s="131" t="str">
        <f>'INFO Luz del Sur'!K1314</f>
        <v>Poste</v>
      </c>
      <c r="D1366" s="120" t="str">
        <f>'INFO Luz del Sur'!L1314</f>
        <v>Concreto</v>
      </c>
      <c r="E1366" s="131">
        <f>'INFO Luz del Sur'!J1314</f>
        <v>13</v>
      </c>
      <c r="F1366" s="131" t="str">
        <f>'INFO Luz del Sur'!H1314</f>
        <v>22.9 KV</v>
      </c>
      <c r="G1366" s="148" t="str">
        <f t="shared" si="244"/>
        <v>MT/AT</v>
      </c>
      <c r="H1366" s="120" t="str">
        <f>'INFO Luz del Sur'!D1314</f>
        <v>Cerro Azul</v>
      </c>
      <c r="I1366" s="120" t="str">
        <f>'INFO Luz del Sur'!C1314</f>
        <v>Lima</v>
      </c>
      <c r="J1366" s="120" t="str">
        <f>'INFO Luz del Sur'!B1314</f>
        <v>Lima</v>
      </c>
      <c r="K1366" s="120">
        <f>'INFO Luz del Sur'!E1314</f>
        <v>0</v>
      </c>
      <c r="L1366" s="132" t="str">
        <f>'INFO Luz del Sur'!M1314</f>
        <v>PPC20</v>
      </c>
      <c r="M1366" s="120" t="str">
        <f>INDEX(RESUMEN!$D$17:$D$5475, MATCH(L1366,RESUMEN!$C$17:$C$5475,0))</f>
        <v>POSTE DE CONCRETO ARMADO DE 13/400/150/345</v>
      </c>
      <c r="N1366" s="95">
        <f>INDEX(RESUMEN!$G$17:$G$5475, MATCH(L1366,RESUMEN!$C$17:$C$5475,0))</f>
        <v>364.69</v>
      </c>
      <c r="O1366" s="133">
        <f t="shared" si="245"/>
        <v>0.84299999999999997</v>
      </c>
      <c r="P1366" s="134">
        <f t="shared" si="247"/>
        <v>672.12366999999995</v>
      </c>
      <c r="Q1366" s="87">
        <v>0</v>
      </c>
      <c r="R1366" s="133">
        <f t="shared" si="248"/>
        <v>0.13400000000000001</v>
      </c>
      <c r="S1366" s="88">
        <f t="shared" si="249"/>
        <v>7.5053809816666659</v>
      </c>
      <c r="T1366" s="132">
        <f t="shared" si="250"/>
        <v>0.183</v>
      </c>
      <c r="U1366" s="135">
        <f t="shared" si="251"/>
        <v>1.3734847196449997</v>
      </c>
      <c r="V1366" s="88">
        <f t="shared" si="252"/>
        <v>0.46217247724950827</v>
      </c>
      <c r="W1366" s="182">
        <f t="shared" si="253"/>
        <v>0.5</v>
      </c>
      <c r="X1366" s="133">
        <f>'INFO Luz del Sur'!N1314</f>
        <v>1</v>
      </c>
      <c r="Y1366" s="135">
        <f t="shared" si="246"/>
        <v>0.5</v>
      </c>
    </row>
    <row r="1367" spans="1:25" x14ac:dyDescent="0.25">
      <c r="A1367" s="97">
        <f>'INFO Luz del Sur'!A1315</f>
        <v>1309</v>
      </c>
      <c r="B1367" s="98" t="s">
        <v>8151</v>
      </c>
      <c r="C1367" s="131" t="str">
        <f>'INFO Luz del Sur'!K1315</f>
        <v>Poste</v>
      </c>
      <c r="D1367" s="120" t="str">
        <f>'INFO Luz del Sur'!L1315</f>
        <v>Concreto</v>
      </c>
      <c r="E1367" s="131">
        <f>'INFO Luz del Sur'!J1315</f>
        <v>13</v>
      </c>
      <c r="F1367" s="131" t="str">
        <f>'INFO Luz del Sur'!H1315</f>
        <v>22.9 KV</v>
      </c>
      <c r="G1367" s="148" t="str">
        <f t="shared" si="244"/>
        <v>MT/AT</v>
      </c>
      <c r="H1367" s="120" t="str">
        <f>'INFO Luz del Sur'!D1315</f>
        <v>Cerro Azul</v>
      </c>
      <c r="I1367" s="120" t="str">
        <f>'INFO Luz del Sur'!C1315</f>
        <v>Lima</v>
      </c>
      <c r="J1367" s="120" t="str">
        <f>'INFO Luz del Sur'!B1315</f>
        <v>Lima</v>
      </c>
      <c r="K1367" s="120">
        <f>'INFO Luz del Sur'!E1315</f>
        <v>0</v>
      </c>
      <c r="L1367" s="132" t="str">
        <f>'INFO Luz del Sur'!M1315</f>
        <v>PPC20</v>
      </c>
      <c r="M1367" s="120" t="str">
        <f>INDEX(RESUMEN!$D$17:$D$5475, MATCH(L1367,RESUMEN!$C$17:$C$5475,0))</f>
        <v>POSTE DE CONCRETO ARMADO DE 13/400/150/345</v>
      </c>
      <c r="N1367" s="95">
        <f>INDEX(RESUMEN!$G$17:$G$5475, MATCH(L1367,RESUMEN!$C$17:$C$5475,0))</f>
        <v>364.69</v>
      </c>
      <c r="O1367" s="133">
        <f t="shared" si="245"/>
        <v>0.84299999999999997</v>
      </c>
      <c r="P1367" s="134">
        <f t="shared" si="247"/>
        <v>672.12366999999995</v>
      </c>
      <c r="Q1367" s="87">
        <v>0</v>
      </c>
      <c r="R1367" s="133">
        <f t="shared" si="248"/>
        <v>0.13400000000000001</v>
      </c>
      <c r="S1367" s="88">
        <f t="shared" si="249"/>
        <v>7.5053809816666659</v>
      </c>
      <c r="T1367" s="132">
        <f t="shared" si="250"/>
        <v>0.183</v>
      </c>
      <c r="U1367" s="135">
        <f t="shared" si="251"/>
        <v>1.3734847196449997</v>
      </c>
      <c r="V1367" s="88">
        <f t="shared" si="252"/>
        <v>0.46217247724950827</v>
      </c>
      <c r="W1367" s="182">
        <f t="shared" si="253"/>
        <v>0.5</v>
      </c>
      <c r="X1367" s="133">
        <f>'INFO Luz del Sur'!N1315</f>
        <v>1</v>
      </c>
      <c r="Y1367" s="135">
        <f t="shared" si="246"/>
        <v>0.5</v>
      </c>
    </row>
    <row r="1368" spans="1:25" x14ac:dyDescent="0.25">
      <c r="A1368" s="97">
        <f>'INFO Luz del Sur'!A1316</f>
        <v>1310</v>
      </c>
      <c r="B1368" s="98" t="s">
        <v>8151</v>
      </c>
      <c r="C1368" s="131" t="str">
        <f>'INFO Luz del Sur'!K1316</f>
        <v>Poste</v>
      </c>
      <c r="D1368" s="120" t="str">
        <f>'INFO Luz del Sur'!L1316</f>
        <v>Concreto</v>
      </c>
      <c r="E1368" s="131">
        <f>'INFO Luz del Sur'!J1316</f>
        <v>13</v>
      </c>
      <c r="F1368" s="131" t="str">
        <f>'INFO Luz del Sur'!H1316</f>
        <v>22.9 KV</v>
      </c>
      <c r="G1368" s="148" t="str">
        <f t="shared" si="244"/>
        <v>MT/AT</v>
      </c>
      <c r="H1368" s="120" t="str">
        <f>'INFO Luz del Sur'!D1316</f>
        <v>Cerro Azul</v>
      </c>
      <c r="I1368" s="120" t="str">
        <f>'INFO Luz del Sur'!C1316</f>
        <v>Lima</v>
      </c>
      <c r="J1368" s="120" t="str">
        <f>'INFO Luz del Sur'!B1316</f>
        <v>Lima</v>
      </c>
      <c r="K1368" s="120">
        <f>'INFO Luz del Sur'!E1316</f>
        <v>0</v>
      </c>
      <c r="L1368" s="132" t="str">
        <f>'INFO Luz del Sur'!M1316</f>
        <v>PPC20</v>
      </c>
      <c r="M1368" s="120" t="str">
        <f>INDEX(RESUMEN!$D$17:$D$5475, MATCH(L1368,RESUMEN!$C$17:$C$5475,0))</f>
        <v>POSTE DE CONCRETO ARMADO DE 13/400/150/345</v>
      </c>
      <c r="N1368" s="95">
        <f>INDEX(RESUMEN!$G$17:$G$5475, MATCH(L1368,RESUMEN!$C$17:$C$5475,0))</f>
        <v>364.69</v>
      </c>
      <c r="O1368" s="133">
        <f t="shared" si="245"/>
        <v>0.84299999999999997</v>
      </c>
      <c r="P1368" s="134">
        <f t="shared" si="247"/>
        <v>672.12366999999995</v>
      </c>
      <c r="Q1368" s="87">
        <v>0</v>
      </c>
      <c r="R1368" s="133">
        <f t="shared" si="248"/>
        <v>0.13400000000000001</v>
      </c>
      <c r="S1368" s="88">
        <f t="shared" si="249"/>
        <v>7.5053809816666659</v>
      </c>
      <c r="T1368" s="132">
        <f t="shared" si="250"/>
        <v>0.183</v>
      </c>
      <c r="U1368" s="135">
        <f t="shared" si="251"/>
        <v>1.3734847196449997</v>
      </c>
      <c r="V1368" s="88">
        <f t="shared" si="252"/>
        <v>0.46217247724950827</v>
      </c>
      <c r="W1368" s="182">
        <f t="shared" si="253"/>
        <v>0.5</v>
      </c>
      <c r="X1368" s="133">
        <f>'INFO Luz del Sur'!N1316</f>
        <v>1</v>
      </c>
      <c r="Y1368" s="135">
        <f t="shared" si="246"/>
        <v>0.5</v>
      </c>
    </row>
    <row r="1369" spans="1:25" x14ac:dyDescent="0.25">
      <c r="A1369" s="97">
        <f>'INFO Luz del Sur'!A1317</f>
        <v>1311</v>
      </c>
      <c r="B1369" s="98" t="s">
        <v>8151</v>
      </c>
      <c r="C1369" s="131" t="str">
        <f>'INFO Luz del Sur'!K1317</f>
        <v>Poste</v>
      </c>
      <c r="D1369" s="120" t="str">
        <f>'INFO Luz del Sur'!L1317</f>
        <v>Concreto</v>
      </c>
      <c r="E1369" s="131">
        <f>'INFO Luz del Sur'!J1317</f>
        <v>13</v>
      </c>
      <c r="F1369" s="131" t="str">
        <f>'INFO Luz del Sur'!H1317</f>
        <v>22.9 KV</v>
      </c>
      <c r="G1369" s="148" t="str">
        <f t="shared" si="244"/>
        <v>MT/AT</v>
      </c>
      <c r="H1369" s="120" t="str">
        <f>'INFO Luz del Sur'!D1317</f>
        <v>Cerro Azul</v>
      </c>
      <c r="I1369" s="120" t="str">
        <f>'INFO Luz del Sur'!C1317</f>
        <v>Lima</v>
      </c>
      <c r="J1369" s="120" t="str">
        <f>'INFO Luz del Sur'!B1317</f>
        <v>Lima</v>
      </c>
      <c r="K1369" s="120">
        <f>'INFO Luz del Sur'!E1317</f>
        <v>0</v>
      </c>
      <c r="L1369" s="132" t="str">
        <f>'INFO Luz del Sur'!M1317</f>
        <v>PPC20</v>
      </c>
      <c r="M1369" s="120" t="str">
        <f>INDEX(RESUMEN!$D$17:$D$5475, MATCH(L1369,RESUMEN!$C$17:$C$5475,0))</f>
        <v>POSTE DE CONCRETO ARMADO DE 13/400/150/345</v>
      </c>
      <c r="N1369" s="95">
        <f>INDEX(RESUMEN!$G$17:$G$5475, MATCH(L1369,RESUMEN!$C$17:$C$5475,0))</f>
        <v>364.69</v>
      </c>
      <c r="O1369" s="133">
        <f t="shared" si="245"/>
        <v>0.84299999999999997</v>
      </c>
      <c r="P1369" s="134">
        <f t="shared" si="247"/>
        <v>672.12366999999995</v>
      </c>
      <c r="Q1369" s="87">
        <v>0</v>
      </c>
      <c r="R1369" s="133">
        <f t="shared" si="248"/>
        <v>0.13400000000000001</v>
      </c>
      <c r="S1369" s="88">
        <f t="shared" si="249"/>
        <v>7.5053809816666659</v>
      </c>
      <c r="T1369" s="132">
        <f t="shared" si="250"/>
        <v>0.183</v>
      </c>
      <c r="U1369" s="135">
        <f t="shared" si="251"/>
        <v>1.3734847196449997</v>
      </c>
      <c r="V1369" s="88">
        <f t="shared" si="252"/>
        <v>0.46217247724950827</v>
      </c>
      <c r="W1369" s="182">
        <f t="shared" si="253"/>
        <v>0.5</v>
      </c>
      <c r="X1369" s="133">
        <f>'INFO Luz del Sur'!N1317</f>
        <v>1</v>
      </c>
      <c r="Y1369" s="135">
        <f t="shared" si="246"/>
        <v>0.5</v>
      </c>
    </row>
    <row r="1370" spans="1:25" x14ac:dyDescent="0.25">
      <c r="A1370" s="97">
        <f>'INFO Luz del Sur'!A1318</f>
        <v>1312</v>
      </c>
      <c r="B1370" s="98" t="s">
        <v>8151</v>
      </c>
      <c r="C1370" s="131" t="str">
        <f>'INFO Luz del Sur'!K1318</f>
        <v>Poste</v>
      </c>
      <c r="D1370" s="120" t="str">
        <f>'INFO Luz del Sur'!L1318</f>
        <v>Concreto</v>
      </c>
      <c r="E1370" s="131">
        <f>'INFO Luz del Sur'!J1318</f>
        <v>13</v>
      </c>
      <c r="F1370" s="131" t="str">
        <f>'INFO Luz del Sur'!H1318</f>
        <v>22.9 KV</v>
      </c>
      <c r="G1370" s="148" t="str">
        <f t="shared" si="244"/>
        <v>MT/AT</v>
      </c>
      <c r="H1370" s="120" t="str">
        <f>'INFO Luz del Sur'!D1318</f>
        <v>Cerro Azul</v>
      </c>
      <c r="I1370" s="120" t="str">
        <f>'INFO Luz del Sur'!C1318</f>
        <v>Lima</v>
      </c>
      <c r="J1370" s="120" t="str">
        <f>'INFO Luz del Sur'!B1318</f>
        <v>Lima</v>
      </c>
      <c r="K1370" s="120">
        <f>'INFO Luz del Sur'!E1318</f>
        <v>0</v>
      </c>
      <c r="L1370" s="132" t="str">
        <f>'INFO Luz del Sur'!M1318</f>
        <v>PPC20</v>
      </c>
      <c r="M1370" s="120" t="str">
        <f>INDEX(RESUMEN!$D$17:$D$5475, MATCH(L1370,RESUMEN!$C$17:$C$5475,0))</f>
        <v>POSTE DE CONCRETO ARMADO DE 13/400/150/345</v>
      </c>
      <c r="N1370" s="95">
        <f>INDEX(RESUMEN!$G$17:$G$5475, MATCH(L1370,RESUMEN!$C$17:$C$5475,0))</f>
        <v>364.69</v>
      </c>
      <c r="O1370" s="133">
        <f t="shared" si="245"/>
        <v>0.84299999999999997</v>
      </c>
      <c r="P1370" s="134">
        <f t="shared" si="247"/>
        <v>672.12366999999995</v>
      </c>
      <c r="Q1370" s="87">
        <v>0</v>
      </c>
      <c r="R1370" s="133">
        <f t="shared" si="248"/>
        <v>0.13400000000000001</v>
      </c>
      <c r="S1370" s="88">
        <f t="shared" si="249"/>
        <v>7.5053809816666659</v>
      </c>
      <c r="T1370" s="132">
        <f t="shared" si="250"/>
        <v>0.183</v>
      </c>
      <c r="U1370" s="135">
        <f t="shared" si="251"/>
        <v>1.3734847196449997</v>
      </c>
      <c r="V1370" s="88">
        <f t="shared" si="252"/>
        <v>0.46217247724950827</v>
      </c>
      <c r="W1370" s="182">
        <f t="shared" si="253"/>
        <v>0.5</v>
      </c>
      <c r="X1370" s="133">
        <f>'INFO Luz del Sur'!N1318</f>
        <v>1</v>
      </c>
      <c r="Y1370" s="135">
        <f t="shared" si="246"/>
        <v>0.5</v>
      </c>
    </row>
    <row r="1371" spans="1:25" x14ac:dyDescent="0.25">
      <c r="A1371" s="97">
        <f>'INFO Luz del Sur'!A1319</f>
        <v>1313</v>
      </c>
      <c r="B1371" s="98" t="s">
        <v>8151</v>
      </c>
      <c r="C1371" s="131" t="str">
        <f>'INFO Luz del Sur'!K1319</f>
        <v>Poste</v>
      </c>
      <c r="D1371" s="120" t="str">
        <f>'INFO Luz del Sur'!L1319</f>
        <v>Concreto</v>
      </c>
      <c r="E1371" s="131">
        <f>'INFO Luz del Sur'!J1319</f>
        <v>13</v>
      </c>
      <c r="F1371" s="131" t="str">
        <f>'INFO Luz del Sur'!H1319</f>
        <v>22.9 KV</v>
      </c>
      <c r="G1371" s="148" t="str">
        <f t="shared" si="244"/>
        <v>MT/AT</v>
      </c>
      <c r="H1371" s="120" t="str">
        <f>'INFO Luz del Sur'!D1319</f>
        <v>Cerro Azul</v>
      </c>
      <c r="I1371" s="120" t="str">
        <f>'INFO Luz del Sur'!C1319</f>
        <v>Lima</v>
      </c>
      <c r="J1371" s="120" t="str">
        <f>'INFO Luz del Sur'!B1319</f>
        <v>Lima</v>
      </c>
      <c r="K1371" s="120">
        <f>'INFO Luz del Sur'!E1319</f>
        <v>0</v>
      </c>
      <c r="L1371" s="132" t="str">
        <f>'INFO Luz del Sur'!M1319</f>
        <v>PPC20</v>
      </c>
      <c r="M1371" s="120" t="str">
        <f>INDEX(RESUMEN!$D$17:$D$5475, MATCH(L1371,RESUMEN!$C$17:$C$5475,0))</f>
        <v>POSTE DE CONCRETO ARMADO DE 13/400/150/345</v>
      </c>
      <c r="N1371" s="95">
        <f>INDEX(RESUMEN!$G$17:$G$5475, MATCH(L1371,RESUMEN!$C$17:$C$5475,0))</f>
        <v>364.69</v>
      </c>
      <c r="O1371" s="133">
        <f t="shared" si="245"/>
        <v>0.84299999999999997</v>
      </c>
      <c r="P1371" s="134">
        <f t="shared" si="247"/>
        <v>672.12366999999995</v>
      </c>
      <c r="Q1371" s="87">
        <v>0</v>
      </c>
      <c r="R1371" s="133">
        <f t="shared" si="248"/>
        <v>0.13400000000000001</v>
      </c>
      <c r="S1371" s="88">
        <f t="shared" si="249"/>
        <v>7.5053809816666659</v>
      </c>
      <c r="T1371" s="132">
        <f t="shared" si="250"/>
        <v>0.183</v>
      </c>
      <c r="U1371" s="135">
        <f t="shared" si="251"/>
        <v>1.3734847196449997</v>
      </c>
      <c r="V1371" s="88">
        <f t="shared" si="252"/>
        <v>0.46217247724950827</v>
      </c>
      <c r="W1371" s="182">
        <f t="shared" si="253"/>
        <v>0.5</v>
      </c>
      <c r="X1371" s="133">
        <f>'INFO Luz del Sur'!N1319</f>
        <v>1</v>
      </c>
      <c r="Y1371" s="135">
        <f t="shared" si="246"/>
        <v>0.5</v>
      </c>
    </row>
    <row r="1372" spans="1:25" x14ac:dyDescent="0.25">
      <c r="A1372" s="97">
        <f>'INFO Luz del Sur'!A1320</f>
        <v>1314</v>
      </c>
      <c r="B1372" s="98" t="s">
        <v>8151</v>
      </c>
      <c r="C1372" s="131" t="str">
        <f>'INFO Luz del Sur'!K1320</f>
        <v>Poste</v>
      </c>
      <c r="D1372" s="120" t="str">
        <f>'INFO Luz del Sur'!L1320</f>
        <v>Concreto</v>
      </c>
      <c r="E1372" s="131">
        <f>'INFO Luz del Sur'!J1320</f>
        <v>13</v>
      </c>
      <c r="F1372" s="131" t="str">
        <f>'INFO Luz del Sur'!H1320</f>
        <v>22.9 KV</v>
      </c>
      <c r="G1372" s="148" t="str">
        <f t="shared" si="244"/>
        <v>MT/AT</v>
      </c>
      <c r="H1372" s="120" t="str">
        <f>'INFO Luz del Sur'!D1320</f>
        <v>Cerro Azul</v>
      </c>
      <c r="I1372" s="120" t="str">
        <f>'INFO Luz del Sur'!C1320</f>
        <v>Lima</v>
      </c>
      <c r="J1372" s="120" t="str">
        <f>'INFO Luz del Sur'!B1320</f>
        <v>Lima</v>
      </c>
      <c r="K1372" s="120">
        <f>'INFO Luz del Sur'!E1320</f>
        <v>0</v>
      </c>
      <c r="L1372" s="132" t="str">
        <f>'INFO Luz del Sur'!M1320</f>
        <v>PPC20</v>
      </c>
      <c r="M1372" s="120" t="str">
        <f>INDEX(RESUMEN!$D$17:$D$5475, MATCH(L1372,RESUMEN!$C$17:$C$5475,0))</f>
        <v>POSTE DE CONCRETO ARMADO DE 13/400/150/345</v>
      </c>
      <c r="N1372" s="95">
        <f>INDEX(RESUMEN!$G$17:$G$5475, MATCH(L1372,RESUMEN!$C$17:$C$5475,0))</f>
        <v>364.69</v>
      </c>
      <c r="O1372" s="133">
        <f t="shared" si="245"/>
        <v>0.84299999999999997</v>
      </c>
      <c r="P1372" s="134">
        <f t="shared" si="247"/>
        <v>672.12366999999995</v>
      </c>
      <c r="Q1372" s="87">
        <v>0</v>
      </c>
      <c r="R1372" s="133">
        <f t="shared" si="248"/>
        <v>0.13400000000000001</v>
      </c>
      <c r="S1372" s="88">
        <f t="shared" si="249"/>
        <v>7.5053809816666659</v>
      </c>
      <c r="T1372" s="132">
        <f t="shared" si="250"/>
        <v>0.183</v>
      </c>
      <c r="U1372" s="135">
        <f t="shared" si="251"/>
        <v>1.3734847196449997</v>
      </c>
      <c r="V1372" s="88">
        <f t="shared" si="252"/>
        <v>0.46217247724950827</v>
      </c>
      <c r="W1372" s="182">
        <f t="shared" si="253"/>
        <v>0.5</v>
      </c>
      <c r="X1372" s="133">
        <f>'INFO Luz del Sur'!N1320</f>
        <v>1</v>
      </c>
      <c r="Y1372" s="135">
        <f t="shared" si="246"/>
        <v>0.5</v>
      </c>
    </row>
    <row r="1373" spans="1:25" x14ac:dyDescent="0.25">
      <c r="A1373" s="97">
        <f>'INFO Luz del Sur'!A1321</f>
        <v>1315</v>
      </c>
      <c r="B1373" s="98" t="s">
        <v>8151</v>
      </c>
      <c r="C1373" s="131" t="str">
        <f>'INFO Luz del Sur'!K1321</f>
        <v>Poste</v>
      </c>
      <c r="D1373" s="120" t="str">
        <f>'INFO Luz del Sur'!L1321</f>
        <v>Concreto</v>
      </c>
      <c r="E1373" s="131">
        <f>'INFO Luz del Sur'!J1321</f>
        <v>13</v>
      </c>
      <c r="F1373" s="131" t="str">
        <f>'INFO Luz del Sur'!H1321</f>
        <v>22.9 KV</v>
      </c>
      <c r="G1373" s="148" t="str">
        <f t="shared" si="244"/>
        <v>MT/AT</v>
      </c>
      <c r="H1373" s="120" t="str">
        <f>'INFO Luz del Sur'!D1321</f>
        <v>Cerro Azul</v>
      </c>
      <c r="I1373" s="120" t="str">
        <f>'INFO Luz del Sur'!C1321</f>
        <v>Lima</v>
      </c>
      <c r="J1373" s="120" t="str">
        <f>'INFO Luz del Sur'!B1321</f>
        <v>Lima</v>
      </c>
      <c r="K1373" s="120">
        <f>'INFO Luz del Sur'!E1321</f>
        <v>0</v>
      </c>
      <c r="L1373" s="132" t="str">
        <f>'INFO Luz del Sur'!M1321</f>
        <v>PPC20</v>
      </c>
      <c r="M1373" s="120" t="str">
        <f>INDEX(RESUMEN!$D$17:$D$5475, MATCH(L1373,RESUMEN!$C$17:$C$5475,0))</f>
        <v>POSTE DE CONCRETO ARMADO DE 13/400/150/345</v>
      </c>
      <c r="N1373" s="95">
        <f>INDEX(RESUMEN!$G$17:$G$5475, MATCH(L1373,RESUMEN!$C$17:$C$5475,0))</f>
        <v>364.69</v>
      </c>
      <c r="O1373" s="133">
        <f t="shared" si="245"/>
        <v>0.84299999999999997</v>
      </c>
      <c r="P1373" s="134">
        <f t="shared" si="247"/>
        <v>672.12366999999995</v>
      </c>
      <c r="Q1373" s="87">
        <v>0</v>
      </c>
      <c r="R1373" s="133">
        <f t="shared" si="248"/>
        <v>0.13400000000000001</v>
      </c>
      <c r="S1373" s="88">
        <f t="shared" si="249"/>
        <v>7.5053809816666659</v>
      </c>
      <c r="T1373" s="132">
        <f t="shared" si="250"/>
        <v>0.183</v>
      </c>
      <c r="U1373" s="135">
        <f t="shared" si="251"/>
        <v>1.3734847196449997</v>
      </c>
      <c r="V1373" s="88">
        <f t="shared" si="252"/>
        <v>0.46217247724950827</v>
      </c>
      <c r="W1373" s="182">
        <f t="shared" si="253"/>
        <v>0.5</v>
      </c>
      <c r="X1373" s="133">
        <f>'INFO Luz del Sur'!N1321</f>
        <v>1</v>
      </c>
      <c r="Y1373" s="135">
        <f t="shared" si="246"/>
        <v>0.5</v>
      </c>
    </row>
    <row r="1374" spans="1:25" x14ac:dyDescent="0.25">
      <c r="A1374" s="97">
        <f>'INFO Luz del Sur'!A1322</f>
        <v>1316</v>
      </c>
      <c r="B1374" s="98" t="s">
        <v>8151</v>
      </c>
      <c r="C1374" s="131" t="str">
        <f>'INFO Luz del Sur'!K1322</f>
        <v>Poste</v>
      </c>
      <c r="D1374" s="120" t="str">
        <f>'INFO Luz del Sur'!L1322</f>
        <v>Concreto</v>
      </c>
      <c r="E1374" s="131">
        <f>'INFO Luz del Sur'!J1322</f>
        <v>13</v>
      </c>
      <c r="F1374" s="131" t="str">
        <f>'INFO Luz del Sur'!H1322</f>
        <v>22.9 KV</v>
      </c>
      <c r="G1374" s="148" t="str">
        <f t="shared" si="244"/>
        <v>MT/AT</v>
      </c>
      <c r="H1374" s="120" t="str">
        <f>'INFO Luz del Sur'!D1322</f>
        <v>Cerro Azul</v>
      </c>
      <c r="I1374" s="120" t="str">
        <f>'INFO Luz del Sur'!C1322</f>
        <v>Lima</v>
      </c>
      <c r="J1374" s="120" t="str">
        <f>'INFO Luz del Sur'!B1322</f>
        <v>Lima</v>
      </c>
      <c r="K1374" s="120">
        <f>'INFO Luz del Sur'!E1322</f>
        <v>0</v>
      </c>
      <c r="L1374" s="132" t="str">
        <f>'INFO Luz del Sur'!M1322</f>
        <v>PPC20</v>
      </c>
      <c r="M1374" s="120" t="str">
        <f>INDEX(RESUMEN!$D$17:$D$5475, MATCH(L1374,RESUMEN!$C$17:$C$5475,0))</f>
        <v>POSTE DE CONCRETO ARMADO DE 13/400/150/345</v>
      </c>
      <c r="N1374" s="95">
        <f>INDEX(RESUMEN!$G$17:$G$5475, MATCH(L1374,RESUMEN!$C$17:$C$5475,0))</f>
        <v>364.69</v>
      </c>
      <c r="O1374" s="133">
        <f t="shared" si="245"/>
        <v>0.84299999999999997</v>
      </c>
      <c r="P1374" s="134">
        <f t="shared" si="247"/>
        <v>672.12366999999995</v>
      </c>
      <c r="Q1374" s="87">
        <v>0</v>
      </c>
      <c r="R1374" s="133">
        <f t="shared" si="248"/>
        <v>0.13400000000000001</v>
      </c>
      <c r="S1374" s="88">
        <f t="shared" si="249"/>
        <v>7.5053809816666659</v>
      </c>
      <c r="T1374" s="132">
        <f t="shared" si="250"/>
        <v>0.183</v>
      </c>
      <c r="U1374" s="135">
        <f t="shared" si="251"/>
        <v>1.3734847196449997</v>
      </c>
      <c r="V1374" s="88">
        <f t="shared" si="252"/>
        <v>0.46217247724950827</v>
      </c>
      <c r="W1374" s="182">
        <f t="shared" si="253"/>
        <v>0.5</v>
      </c>
      <c r="X1374" s="133">
        <f>'INFO Luz del Sur'!N1322</f>
        <v>1</v>
      </c>
      <c r="Y1374" s="135">
        <f t="shared" si="246"/>
        <v>0.5</v>
      </c>
    </row>
    <row r="1375" spans="1:25" x14ac:dyDescent="0.25">
      <c r="A1375" s="97">
        <f>'INFO Luz del Sur'!A1323</f>
        <v>1317</v>
      </c>
      <c r="B1375" s="98" t="s">
        <v>8151</v>
      </c>
      <c r="C1375" s="131" t="str">
        <f>'INFO Luz del Sur'!K1323</f>
        <v>Poste</v>
      </c>
      <c r="D1375" s="120" t="str">
        <f>'INFO Luz del Sur'!L1323</f>
        <v>Concreto</v>
      </c>
      <c r="E1375" s="131">
        <f>'INFO Luz del Sur'!J1323</f>
        <v>13</v>
      </c>
      <c r="F1375" s="131" t="str">
        <f>'INFO Luz del Sur'!H1323</f>
        <v>22.9 KV</v>
      </c>
      <c r="G1375" s="148" t="str">
        <f t="shared" si="244"/>
        <v>MT/AT</v>
      </c>
      <c r="H1375" s="120" t="str">
        <f>'INFO Luz del Sur'!D1323</f>
        <v>Cerro Azul</v>
      </c>
      <c r="I1375" s="120" t="str">
        <f>'INFO Luz del Sur'!C1323</f>
        <v>Lima</v>
      </c>
      <c r="J1375" s="120" t="str">
        <f>'INFO Luz del Sur'!B1323</f>
        <v>Lima</v>
      </c>
      <c r="K1375" s="120">
        <f>'INFO Luz del Sur'!E1323</f>
        <v>0</v>
      </c>
      <c r="L1375" s="132" t="str">
        <f>'INFO Luz del Sur'!M1323</f>
        <v>PPC20</v>
      </c>
      <c r="M1375" s="120" t="str">
        <f>INDEX(RESUMEN!$D$17:$D$5475, MATCH(L1375,RESUMEN!$C$17:$C$5475,0))</f>
        <v>POSTE DE CONCRETO ARMADO DE 13/400/150/345</v>
      </c>
      <c r="N1375" s="95">
        <f>INDEX(RESUMEN!$G$17:$G$5475, MATCH(L1375,RESUMEN!$C$17:$C$5475,0))</f>
        <v>364.69</v>
      </c>
      <c r="O1375" s="133">
        <f t="shared" si="245"/>
        <v>0.84299999999999997</v>
      </c>
      <c r="P1375" s="134">
        <f t="shared" si="247"/>
        <v>672.12366999999995</v>
      </c>
      <c r="Q1375" s="87">
        <v>0</v>
      </c>
      <c r="R1375" s="133">
        <f t="shared" si="248"/>
        <v>0.13400000000000001</v>
      </c>
      <c r="S1375" s="88">
        <f t="shared" si="249"/>
        <v>7.5053809816666659</v>
      </c>
      <c r="T1375" s="132">
        <f t="shared" si="250"/>
        <v>0.183</v>
      </c>
      <c r="U1375" s="135">
        <f t="shared" si="251"/>
        <v>1.3734847196449997</v>
      </c>
      <c r="V1375" s="88">
        <f t="shared" si="252"/>
        <v>0.46217247724950827</v>
      </c>
      <c r="W1375" s="182">
        <f t="shared" si="253"/>
        <v>0.5</v>
      </c>
      <c r="X1375" s="133">
        <f>'INFO Luz del Sur'!N1323</f>
        <v>1</v>
      </c>
      <c r="Y1375" s="135">
        <f t="shared" si="246"/>
        <v>0.5</v>
      </c>
    </row>
    <row r="1376" spans="1:25" x14ac:dyDescent="0.25">
      <c r="A1376" s="97">
        <f>'INFO Luz del Sur'!A1324</f>
        <v>1318</v>
      </c>
      <c r="B1376" s="98" t="s">
        <v>8151</v>
      </c>
      <c r="C1376" s="131" t="str">
        <f>'INFO Luz del Sur'!K1324</f>
        <v>Poste</v>
      </c>
      <c r="D1376" s="120" t="str">
        <f>'INFO Luz del Sur'!L1324</f>
        <v>Concreto</v>
      </c>
      <c r="E1376" s="131">
        <f>'INFO Luz del Sur'!J1324</f>
        <v>13</v>
      </c>
      <c r="F1376" s="131" t="str">
        <f>'INFO Luz del Sur'!H1324</f>
        <v>22.9 KV</v>
      </c>
      <c r="G1376" s="148" t="str">
        <f t="shared" si="244"/>
        <v>MT/AT</v>
      </c>
      <c r="H1376" s="120" t="str">
        <f>'INFO Luz del Sur'!D1324</f>
        <v>Cerro Azul</v>
      </c>
      <c r="I1376" s="120" t="str">
        <f>'INFO Luz del Sur'!C1324</f>
        <v>Lima</v>
      </c>
      <c r="J1376" s="120" t="str">
        <f>'INFO Luz del Sur'!B1324</f>
        <v>Lima</v>
      </c>
      <c r="K1376" s="120">
        <f>'INFO Luz del Sur'!E1324</f>
        <v>0</v>
      </c>
      <c r="L1376" s="132" t="str">
        <f>'INFO Luz del Sur'!M1324</f>
        <v>PPC20</v>
      </c>
      <c r="M1376" s="120" t="str">
        <f>INDEX(RESUMEN!$D$17:$D$5475, MATCH(L1376,RESUMEN!$C$17:$C$5475,0))</f>
        <v>POSTE DE CONCRETO ARMADO DE 13/400/150/345</v>
      </c>
      <c r="N1376" s="95">
        <f>INDEX(RESUMEN!$G$17:$G$5475, MATCH(L1376,RESUMEN!$C$17:$C$5475,0))</f>
        <v>364.69</v>
      </c>
      <c r="O1376" s="133">
        <f t="shared" si="245"/>
        <v>0.84299999999999997</v>
      </c>
      <c r="P1376" s="134">
        <f t="shared" si="247"/>
        <v>672.12366999999995</v>
      </c>
      <c r="Q1376" s="87">
        <v>0</v>
      </c>
      <c r="R1376" s="133">
        <f t="shared" si="248"/>
        <v>0.13400000000000001</v>
      </c>
      <c r="S1376" s="88">
        <f t="shared" si="249"/>
        <v>7.5053809816666659</v>
      </c>
      <c r="T1376" s="132">
        <f t="shared" si="250"/>
        <v>0.183</v>
      </c>
      <c r="U1376" s="135">
        <f t="shared" si="251"/>
        <v>1.3734847196449997</v>
      </c>
      <c r="V1376" s="88">
        <f t="shared" si="252"/>
        <v>0.46217247724950827</v>
      </c>
      <c r="W1376" s="182">
        <f t="shared" si="253"/>
        <v>0.5</v>
      </c>
      <c r="X1376" s="133">
        <f>'INFO Luz del Sur'!N1324</f>
        <v>1</v>
      </c>
      <c r="Y1376" s="135">
        <f t="shared" si="246"/>
        <v>0.5</v>
      </c>
    </row>
    <row r="1377" spans="1:25" x14ac:dyDescent="0.25">
      <c r="A1377" s="97">
        <f>'INFO Luz del Sur'!A1325</f>
        <v>1319</v>
      </c>
      <c r="B1377" s="98" t="s">
        <v>8151</v>
      </c>
      <c r="C1377" s="131" t="str">
        <f>'INFO Luz del Sur'!K1325</f>
        <v>Poste</v>
      </c>
      <c r="D1377" s="120" t="str">
        <f>'INFO Luz del Sur'!L1325</f>
        <v>Concreto</v>
      </c>
      <c r="E1377" s="131">
        <f>'INFO Luz del Sur'!J1325</f>
        <v>13</v>
      </c>
      <c r="F1377" s="131" t="str">
        <f>'INFO Luz del Sur'!H1325</f>
        <v>22.9 KV</v>
      </c>
      <c r="G1377" s="148" t="str">
        <f t="shared" si="244"/>
        <v>MT/AT</v>
      </c>
      <c r="H1377" s="120" t="str">
        <f>'INFO Luz del Sur'!D1325</f>
        <v>Cerro Azul</v>
      </c>
      <c r="I1377" s="120" t="str">
        <f>'INFO Luz del Sur'!C1325</f>
        <v>Lima</v>
      </c>
      <c r="J1377" s="120" t="str">
        <f>'INFO Luz del Sur'!B1325</f>
        <v>Lima</v>
      </c>
      <c r="K1377" s="120">
        <f>'INFO Luz del Sur'!E1325</f>
        <v>0</v>
      </c>
      <c r="L1377" s="132" t="str">
        <f>'INFO Luz del Sur'!M1325</f>
        <v>PPC20</v>
      </c>
      <c r="M1377" s="120" t="str">
        <f>INDEX(RESUMEN!$D$17:$D$5475, MATCH(L1377,RESUMEN!$C$17:$C$5475,0))</f>
        <v>POSTE DE CONCRETO ARMADO DE 13/400/150/345</v>
      </c>
      <c r="N1377" s="95">
        <f>INDEX(RESUMEN!$G$17:$G$5475, MATCH(L1377,RESUMEN!$C$17:$C$5475,0))</f>
        <v>364.69</v>
      </c>
      <c r="O1377" s="133">
        <f t="shared" si="245"/>
        <v>0.84299999999999997</v>
      </c>
      <c r="P1377" s="134">
        <f t="shared" si="247"/>
        <v>672.12366999999995</v>
      </c>
      <c r="Q1377" s="87">
        <v>0</v>
      </c>
      <c r="R1377" s="133">
        <f t="shared" si="248"/>
        <v>0.13400000000000001</v>
      </c>
      <c r="S1377" s="88">
        <f t="shared" si="249"/>
        <v>7.5053809816666659</v>
      </c>
      <c r="T1377" s="132">
        <f t="shared" si="250"/>
        <v>0.183</v>
      </c>
      <c r="U1377" s="135">
        <f t="shared" si="251"/>
        <v>1.3734847196449997</v>
      </c>
      <c r="V1377" s="88">
        <f t="shared" si="252"/>
        <v>0.46217247724950827</v>
      </c>
      <c r="W1377" s="182">
        <f t="shared" si="253"/>
        <v>0.5</v>
      </c>
      <c r="X1377" s="133">
        <f>'INFO Luz del Sur'!N1325</f>
        <v>1</v>
      </c>
      <c r="Y1377" s="135">
        <f t="shared" si="246"/>
        <v>0.5</v>
      </c>
    </row>
    <row r="1378" spans="1:25" x14ac:dyDescent="0.25">
      <c r="A1378" s="97">
        <f>'INFO Luz del Sur'!A1326</f>
        <v>1320</v>
      </c>
      <c r="B1378" s="98" t="s">
        <v>8151</v>
      </c>
      <c r="C1378" s="131" t="str">
        <f>'INFO Luz del Sur'!K1326</f>
        <v>Poste</v>
      </c>
      <c r="D1378" s="120" t="str">
        <f>'INFO Luz del Sur'!L1326</f>
        <v>Concreto</v>
      </c>
      <c r="E1378" s="131">
        <f>'INFO Luz del Sur'!J1326</f>
        <v>12</v>
      </c>
      <c r="F1378" s="131" t="str">
        <f>'INFO Luz del Sur'!H1326</f>
        <v>22.9 KV</v>
      </c>
      <c r="G1378" s="148" t="str">
        <f t="shared" si="244"/>
        <v>MT/AT</v>
      </c>
      <c r="H1378" s="120" t="str">
        <f>'INFO Luz del Sur'!D1326</f>
        <v>Cerro Azul</v>
      </c>
      <c r="I1378" s="120" t="str">
        <f>'INFO Luz del Sur'!C1326</f>
        <v>Lima</v>
      </c>
      <c r="J1378" s="120" t="str">
        <f>'INFO Luz del Sur'!B1326</f>
        <v>Lima</v>
      </c>
      <c r="K1378" s="120">
        <f>'INFO Luz del Sur'!E1326</f>
        <v>0</v>
      </c>
      <c r="L1378" s="132" t="str">
        <f>'INFO Luz del Sur'!M1326</f>
        <v>PPC17</v>
      </c>
      <c r="M1378" s="120" t="str">
        <f>INDEX(RESUMEN!$D$17:$D$5475, MATCH(L1378,RESUMEN!$C$17:$C$5475,0))</f>
        <v>POSTE DE CONCRETO ARMADO DE 12/400/150/330</v>
      </c>
      <c r="N1378" s="95">
        <f>INDEX(RESUMEN!$G$17:$G$5475, MATCH(L1378,RESUMEN!$C$17:$C$5475,0))</f>
        <v>305.79000000000002</v>
      </c>
      <c r="O1378" s="133">
        <f t="shared" si="245"/>
        <v>0.84299999999999997</v>
      </c>
      <c r="P1378" s="134">
        <f t="shared" si="247"/>
        <v>563.57096999999999</v>
      </c>
      <c r="Q1378" s="87">
        <v>0</v>
      </c>
      <c r="R1378" s="133">
        <f t="shared" si="248"/>
        <v>0.13400000000000001</v>
      </c>
      <c r="S1378" s="88">
        <f t="shared" si="249"/>
        <v>6.2932091650000004</v>
      </c>
      <c r="T1378" s="132">
        <f t="shared" si="250"/>
        <v>0.183</v>
      </c>
      <c r="U1378" s="135">
        <f t="shared" si="251"/>
        <v>1.151657277195</v>
      </c>
      <c r="V1378" s="88">
        <f t="shared" si="252"/>
        <v>0.387528371543303</v>
      </c>
      <c r="W1378" s="182">
        <f t="shared" si="253"/>
        <v>0.4</v>
      </c>
      <c r="X1378" s="133">
        <f>'INFO Luz del Sur'!N1326</f>
        <v>1</v>
      </c>
      <c r="Y1378" s="135">
        <f t="shared" si="246"/>
        <v>0.4</v>
      </c>
    </row>
    <row r="1379" spans="1:25" x14ac:dyDescent="0.25">
      <c r="A1379" s="97">
        <f>'INFO Luz del Sur'!A1327</f>
        <v>1321</v>
      </c>
      <c r="B1379" s="98" t="s">
        <v>8151</v>
      </c>
      <c r="C1379" s="131" t="str">
        <f>'INFO Luz del Sur'!K1327</f>
        <v>Poste</v>
      </c>
      <c r="D1379" s="120" t="str">
        <f>'INFO Luz del Sur'!L1327</f>
        <v>Concreto</v>
      </c>
      <c r="E1379" s="131">
        <f>'INFO Luz del Sur'!J1327</f>
        <v>12</v>
      </c>
      <c r="F1379" s="131" t="str">
        <f>'INFO Luz del Sur'!H1327</f>
        <v>22.9 KV</v>
      </c>
      <c r="G1379" s="148" t="str">
        <f t="shared" si="244"/>
        <v>MT/AT</v>
      </c>
      <c r="H1379" s="120" t="str">
        <f>'INFO Luz del Sur'!D1327</f>
        <v>Cerro Azul</v>
      </c>
      <c r="I1379" s="120" t="str">
        <f>'INFO Luz del Sur'!C1327</f>
        <v>Lima</v>
      </c>
      <c r="J1379" s="120" t="str">
        <f>'INFO Luz del Sur'!B1327</f>
        <v>Lima</v>
      </c>
      <c r="K1379" s="120">
        <f>'INFO Luz del Sur'!E1327</f>
        <v>0</v>
      </c>
      <c r="L1379" s="132" t="str">
        <f>'INFO Luz del Sur'!M1327</f>
        <v>PPC17</v>
      </c>
      <c r="M1379" s="120" t="str">
        <f>INDEX(RESUMEN!$D$17:$D$5475, MATCH(L1379,RESUMEN!$C$17:$C$5475,0))</f>
        <v>POSTE DE CONCRETO ARMADO DE 12/400/150/330</v>
      </c>
      <c r="N1379" s="95">
        <f>INDEX(RESUMEN!$G$17:$G$5475, MATCH(L1379,RESUMEN!$C$17:$C$5475,0))</f>
        <v>305.79000000000002</v>
      </c>
      <c r="O1379" s="133">
        <f t="shared" si="245"/>
        <v>0.84299999999999997</v>
      </c>
      <c r="P1379" s="134">
        <f t="shared" si="247"/>
        <v>563.57096999999999</v>
      </c>
      <c r="Q1379" s="87">
        <v>0</v>
      </c>
      <c r="R1379" s="133">
        <f t="shared" si="248"/>
        <v>0.13400000000000001</v>
      </c>
      <c r="S1379" s="88">
        <f t="shared" si="249"/>
        <v>6.2932091650000004</v>
      </c>
      <c r="T1379" s="132">
        <f t="shared" si="250"/>
        <v>0.183</v>
      </c>
      <c r="U1379" s="135">
        <f t="shared" si="251"/>
        <v>1.151657277195</v>
      </c>
      <c r="V1379" s="88">
        <f t="shared" si="252"/>
        <v>0.387528371543303</v>
      </c>
      <c r="W1379" s="182">
        <f t="shared" si="253"/>
        <v>0.4</v>
      </c>
      <c r="X1379" s="133">
        <f>'INFO Luz del Sur'!N1327</f>
        <v>1</v>
      </c>
      <c r="Y1379" s="135">
        <f t="shared" si="246"/>
        <v>0.4</v>
      </c>
    </row>
    <row r="1380" spans="1:25" x14ac:dyDescent="0.25">
      <c r="A1380" s="97">
        <f>'INFO Luz del Sur'!A1328</f>
        <v>1322</v>
      </c>
      <c r="B1380" s="98" t="s">
        <v>8151</v>
      </c>
      <c r="C1380" s="131" t="str">
        <f>'INFO Luz del Sur'!K1328</f>
        <v>Poste</v>
      </c>
      <c r="D1380" s="120" t="str">
        <f>'INFO Luz del Sur'!L1328</f>
        <v>Concreto</v>
      </c>
      <c r="E1380" s="131">
        <f>'INFO Luz del Sur'!J1328</f>
        <v>12</v>
      </c>
      <c r="F1380" s="131" t="str">
        <f>'INFO Luz del Sur'!H1328</f>
        <v>22.9 KV</v>
      </c>
      <c r="G1380" s="148" t="str">
        <f t="shared" si="244"/>
        <v>MT/AT</v>
      </c>
      <c r="H1380" s="120" t="str">
        <f>'INFO Luz del Sur'!D1328</f>
        <v>Cerro Azul</v>
      </c>
      <c r="I1380" s="120" t="str">
        <f>'INFO Luz del Sur'!C1328</f>
        <v>Lima</v>
      </c>
      <c r="J1380" s="120" t="str">
        <f>'INFO Luz del Sur'!B1328</f>
        <v>Lima</v>
      </c>
      <c r="K1380" s="120">
        <f>'INFO Luz del Sur'!E1328</f>
        <v>0</v>
      </c>
      <c r="L1380" s="132" t="str">
        <f>'INFO Luz del Sur'!M1328</f>
        <v>PPC17</v>
      </c>
      <c r="M1380" s="120" t="str">
        <f>INDEX(RESUMEN!$D$17:$D$5475, MATCH(L1380,RESUMEN!$C$17:$C$5475,0))</f>
        <v>POSTE DE CONCRETO ARMADO DE 12/400/150/330</v>
      </c>
      <c r="N1380" s="95">
        <f>INDEX(RESUMEN!$G$17:$G$5475, MATCH(L1380,RESUMEN!$C$17:$C$5475,0))</f>
        <v>305.79000000000002</v>
      </c>
      <c r="O1380" s="133">
        <f t="shared" si="245"/>
        <v>0.84299999999999997</v>
      </c>
      <c r="P1380" s="134">
        <f t="shared" si="247"/>
        <v>563.57096999999999</v>
      </c>
      <c r="Q1380" s="87">
        <v>0</v>
      </c>
      <c r="R1380" s="133">
        <f t="shared" si="248"/>
        <v>0.13400000000000001</v>
      </c>
      <c r="S1380" s="88">
        <f t="shared" si="249"/>
        <v>6.2932091650000004</v>
      </c>
      <c r="T1380" s="132">
        <f t="shared" si="250"/>
        <v>0.183</v>
      </c>
      <c r="U1380" s="135">
        <f t="shared" si="251"/>
        <v>1.151657277195</v>
      </c>
      <c r="V1380" s="88">
        <f t="shared" si="252"/>
        <v>0.387528371543303</v>
      </c>
      <c r="W1380" s="182">
        <f t="shared" si="253"/>
        <v>0.4</v>
      </c>
      <c r="X1380" s="133">
        <f>'INFO Luz del Sur'!N1328</f>
        <v>1</v>
      </c>
      <c r="Y1380" s="135">
        <f t="shared" si="246"/>
        <v>0.4</v>
      </c>
    </row>
    <row r="1381" spans="1:25" x14ac:dyDescent="0.25">
      <c r="A1381" s="97">
        <f>'INFO Luz del Sur'!A1329</f>
        <v>1323</v>
      </c>
      <c r="B1381" s="98" t="s">
        <v>8151</v>
      </c>
      <c r="C1381" s="131" t="str">
        <f>'INFO Luz del Sur'!K1329</f>
        <v>Poste</v>
      </c>
      <c r="D1381" s="120" t="str">
        <f>'INFO Luz del Sur'!L1329</f>
        <v>Concreto</v>
      </c>
      <c r="E1381" s="131">
        <f>'INFO Luz del Sur'!J1329</f>
        <v>12</v>
      </c>
      <c r="F1381" s="131" t="str">
        <f>'INFO Luz del Sur'!H1329</f>
        <v>22.9 KV</v>
      </c>
      <c r="G1381" s="148" t="str">
        <f t="shared" si="244"/>
        <v>MT/AT</v>
      </c>
      <c r="H1381" s="120" t="str">
        <f>'INFO Luz del Sur'!D1329</f>
        <v>Cerro Azul</v>
      </c>
      <c r="I1381" s="120" t="str">
        <f>'INFO Luz del Sur'!C1329</f>
        <v>Lima</v>
      </c>
      <c r="J1381" s="120" t="str">
        <f>'INFO Luz del Sur'!B1329</f>
        <v>Lima</v>
      </c>
      <c r="K1381" s="120">
        <f>'INFO Luz del Sur'!E1329</f>
        <v>0</v>
      </c>
      <c r="L1381" s="132" t="str">
        <f>'INFO Luz del Sur'!M1329</f>
        <v>PPC17</v>
      </c>
      <c r="M1381" s="120" t="str">
        <f>INDEX(RESUMEN!$D$17:$D$5475, MATCH(L1381,RESUMEN!$C$17:$C$5475,0))</f>
        <v>POSTE DE CONCRETO ARMADO DE 12/400/150/330</v>
      </c>
      <c r="N1381" s="95">
        <f>INDEX(RESUMEN!$G$17:$G$5475, MATCH(L1381,RESUMEN!$C$17:$C$5475,0))</f>
        <v>305.79000000000002</v>
      </c>
      <c r="O1381" s="133">
        <f t="shared" si="245"/>
        <v>0.84299999999999997</v>
      </c>
      <c r="P1381" s="134">
        <f t="shared" si="247"/>
        <v>563.57096999999999</v>
      </c>
      <c r="Q1381" s="87">
        <v>0</v>
      </c>
      <c r="R1381" s="133">
        <f t="shared" si="248"/>
        <v>0.13400000000000001</v>
      </c>
      <c r="S1381" s="88">
        <f t="shared" si="249"/>
        <v>6.2932091650000004</v>
      </c>
      <c r="T1381" s="132">
        <f t="shared" si="250"/>
        <v>0.183</v>
      </c>
      <c r="U1381" s="135">
        <f t="shared" si="251"/>
        <v>1.151657277195</v>
      </c>
      <c r="V1381" s="88">
        <f t="shared" si="252"/>
        <v>0.387528371543303</v>
      </c>
      <c r="W1381" s="182">
        <f t="shared" si="253"/>
        <v>0.4</v>
      </c>
      <c r="X1381" s="133">
        <f>'INFO Luz del Sur'!N1329</f>
        <v>1</v>
      </c>
      <c r="Y1381" s="135">
        <f t="shared" si="246"/>
        <v>0.4</v>
      </c>
    </row>
    <row r="1382" spans="1:25" x14ac:dyDescent="0.25">
      <c r="A1382" s="97">
        <f>'INFO Luz del Sur'!A1330</f>
        <v>1324</v>
      </c>
      <c r="B1382" s="98" t="s">
        <v>8151</v>
      </c>
      <c r="C1382" s="131" t="str">
        <f>'INFO Luz del Sur'!K1330</f>
        <v>Poste</v>
      </c>
      <c r="D1382" s="120" t="str">
        <f>'INFO Luz del Sur'!L1330</f>
        <v>Concreto</v>
      </c>
      <c r="E1382" s="131">
        <f>'INFO Luz del Sur'!J1330</f>
        <v>12</v>
      </c>
      <c r="F1382" s="131" t="str">
        <f>'INFO Luz del Sur'!H1330</f>
        <v>22.9 KV</v>
      </c>
      <c r="G1382" s="148" t="str">
        <f t="shared" si="244"/>
        <v>MT/AT</v>
      </c>
      <c r="H1382" s="120" t="str">
        <f>'INFO Luz del Sur'!D1330</f>
        <v>Cerro Azul</v>
      </c>
      <c r="I1382" s="120" t="str">
        <f>'INFO Luz del Sur'!C1330</f>
        <v>Lima</v>
      </c>
      <c r="J1382" s="120" t="str">
        <f>'INFO Luz del Sur'!B1330</f>
        <v>Lima</v>
      </c>
      <c r="K1382" s="120">
        <f>'INFO Luz del Sur'!E1330</f>
        <v>0</v>
      </c>
      <c r="L1382" s="132" t="str">
        <f>'INFO Luz del Sur'!M1330</f>
        <v>PPC17</v>
      </c>
      <c r="M1382" s="120" t="str">
        <f>INDEX(RESUMEN!$D$17:$D$5475, MATCH(L1382,RESUMEN!$C$17:$C$5475,0))</f>
        <v>POSTE DE CONCRETO ARMADO DE 12/400/150/330</v>
      </c>
      <c r="N1382" s="95">
        <f>INDEX(RESUMEN!$G$17:$G$5475, MATCH(L1382,RESUMEN!$C$17:$C$5475,0))</f>
        <v>305.79000000000002</v>
      </c>
      <c r="O1382" s="133">
        <f t="shared" si="245"/>
        <v>0.84299999999999997</v>
      </c>
      <c r="P1382" s="134">
        <f t="shared" si="247"/>
        <v>563.57096999999999</v>
      </c>
      <c r="Q1382" s="87">
        <v>0</v>
      </c>
      <c r="R1382" s="133">
        <f t="shared" si="248"/>
        <v>0.13400000000000001</v>
      </c>
      <c r="S1382" s="88">
        <f t="shared" si="249"/>
        <v>6.2932091650000004</v>
      </c>
      <c r="T1382" s="132">
        <f t="shared" si="250"/>
        <v>0.183</v>
      </c>
      <c r="U1382" s="135">
        <f t="shared" si="251"/>
        <v>1.151657277195</v>
      </c>
      <c r="V1382" s="88">
        <f t="shared" si="252"/>
        <v>0.387528371543303</v>
      </c>
      <c r="W1382" s="182">
        <f t="shared" si="253"/>
        <v>0.4</v>
      </c>
      <c r="X1382" s="133">
        <f>'INFO Luz del Sur'!N1330</f>
        <v>1</v>
      </c>
      <c r="Y1382" s="135">
        <f t="shared" si="246"/>
        <v>0.4</v>
      </c>
    </row>
    <row r="1383" spans="1:25" x14ac:dyDescent="0.25">
      <c r="A1383" s="97">
        <f>'INFO Luz del Sur'!A1331</f>
        <v>1325</v>
      </c>
      <c r="B1383" s="98" t="s">
        <v>8151</v>
      </c>
      <c r="C1383" s="131" t="str">
        <f>'INFO Luz del Sur'!K1331</f>
        <v>Poste</v>
      </c>
      <c r="D1383" s="120" t="str">
        <f>'INFO Luz del Sur'!L1331</f>
        <v>Concreto</v>
      </c>
      <c r="E1383" s="131">
        <f>'INFO Luz del Sur'!J1331</f>
        <v>12</v>
      </c>
      <c r="F1383" s="131" t="str">
        <f>'INFO Luz del Sur'!H1331</f>
        <v>22.9 KV</v>
      </c>
      <c r="G1383" s="148" t="str">
        <f t="shared" si="244"/>
        <v>MT/AT</v>
      </c>
      <c r="H1383" s="120" t="str">
        <f>'INFO Luz del Sur'!D1331</f>
        <v>Cerro Azul</v>
      </c>
      <c r="I1383" s="120" t="str">
        <f>'INFO Luz del Sur'!C1331</f>
        <v>Lima</v>
      </c>
      <c r="J1383" s="120" t="str">
        <f>'INFO Luz del Sur'!B1331</f>
        <v>Lima</v>
      </c>
      <c r="K1383" s="120">
        <f>'INFO Luz del Sur'!E1331</f>
        <v>0</v>
      </c>
      <c r="L1383" s="132" t="str">
        <f>'INFO Luz del Sur'!M1331</f>
        <v>PPC17</v>
      </c>
      <c r="M1383" s="120" t="str">
        <f>INDEX(RESUMEN!$D$17:$D$5475, MATCH(L1383,RESUMEN!$C$17:$C$5475,0))</f>
        <v>POSTE DE CONCRETO ARMADO DE 12/400/150/330</v>
      </c>
      <c r="N1383" s="95">
        <f>INDEX(RESUMEN!$G$17:$G$5475, MATCH(L1383,RESUMEN!$C$17:$C$5475,0))</f>
        <v>305.79000000000002</v>
      </c>
      <c r="O1383" s="133">
        <f t="shared" si="245"/>
        <v>0.84299999999999997</v>
      </c>
      <c r="P1383" s="134">
        <f t="shared" si="247"/>
        <v>563.57096999999999</v>
      </c>
      <c r="Q1383" s="87">
        <v>0</v>
      </c>
      <c r="R1383" s="133">
        <f t="shared" si="248"/>
        <v>0.13400000000000001</v>
      </c>
      <c r="S1383" s="88">
        <f t="shared" si="249"/>
        <v>6.2932091650000004</v>
      </c>
      <c r="T1383" s="132">
        <f t="shared" si="250"/>
        <v>0.183</v>
      </c>
      <c r="U1383" s="135">
        <f t="shared" si="251"/>
        <v>1.151657277195</v>
      </c>
      <c r="V1383" s="88">
        <f t="shared" si="252"/>
        <v>0.387528371543303</v>
      </c>
      <c r="W1383" s="182">
        <f t="shared" si="253"/>
        <v>0.4</v>
      </c>
      <c r="X1383" s="133">
        <f>'INFO Luz del Sur'!N1331</f>
        <v>1</v>
      </c>
      <c r="Y1383" s="135">
        <f t="shared" si="246"/>
        <v>0.4</v>
      </c>
    </row>
    <row r="1384" spans="1:25" x14ac:dyDescent="0.25">
      <c r="A1384" s="97">
        <f>'INFO Luz del Sur'!A1332</f>
        <v>1326</v>
      </c>
      <c r="B1384" s="98" t="s">
        <v>8151</v>
      </c>
      <c r="C1384" s="131" t="str">
        <f>'INFO Luz del Sur'!K1332</f>
        <v>Poste</v>
      </c>
      <c r="D1384" s="120" t="str">
        <f>'INFO Luz del Sur'!L1332</f>
        <v>Concreto</v>
      </c>
      <c r="E1384" s="131">
        <f>'INFO Luz del Sur'!J1332</f>
        <v>12</v>
      </c>
      <c r="F1384" s="131" t="str">
        <f>'INFO Luz del Sur'!H1332</f>
        <v>22.9 KV</v>
      </c>
      <c r="G1384" s="148" t="str">
        <f t="shared" si="244"/>
        <v>MT/AT</v>
      </c>
      <c r="H1384" s="120" t="str">
        <f>'INFO Luz del Sur'!D1332</f>
        <v>Cerro Azul</v>
      </c>
      <c r="I1384" s="120" t="str">
        <f>'INFO Luz del Sur'!C1332</f>
        <v>Lima</v>
      </c>
      <c r="J1384" s="120" t="str">
        <f>'INFO Luz del Sur'!B1332</f>
        <v>Lima</v>
      </c>
      <c r="K1384" s="120">
        <f>'INFO Luz del Sur'!E1332</f>
        <v>0</v>
      </c>
      <c r="L1384" s="132" t="str">
        <f>'INFO Luz del Sur'!M1332</f>
        <v>PPC17</v>
      </c>
      <c r="M1384" s="120" t="str">
        <f>INDEX(RESUMEN!$D$17:$D$5475, MATCH(L1384,RESUMEN!$C$17:$C$5475,0))</f>
        <v>POSTE DE CONCRETO ARMADO DE 12/400/150/330</v>
      </c>
      <c r="N1384" s="95">
        <f>INDEX(RESUMEN!$G$17:$G$5475, MATCH(L1384,RESUMEN!$C$17:$C$5475,0))</f>
        <v>305.79000000000002</v>
      </c>
      <c r="O1384" s="133">
        <f t="shared" si="245"/>
        <v>0.84299999999999997</v>
      </c>
      <c r="P1384" s="134">
        <f t="shared" si="247"/>
        <v>563.57096999999999</v>
      </c>
      <c r="Q1384" s="87">
        <v>0</v>
      </c>
      <c r="R1384" s="133">
        <f t="shared" si="248"/>
        <v>0.13400000000000001</v>
      </c>
      <c r="S1384" s="88">
        <f t="shared" si="249"/>
        <v>6.2932091650000004</v>
      </c>
      <c r="T1384" s="132">
        <f t="shared" si="250"/>
        <v>0.183</v>
      </c>
      <c r="U1384" s="135">
        <f t="shared" si="251"/>
        <v>1.151657277195</v>
      </c>
      <c r="V1384" s="88">
        <f t="shared" si="252"/>
        <v>0.387528371543303</v>
      </c>
      <c r="W1384" s="182">
        <f t="shared" si="253"/>
        <v>0.4</v>
      </c>
      <c r="X1384" s="133">
        <f>'INFO Luz del Sur'!N1332</f>
        <v>1</v>
      </c>
      <c r="Y1384" s="135">
        <f t="shared" si="246"/>
        <v>0.4</v>
      </c>
    </row>
    <row r="1385" spans="1:25" x14ac:dyDescent="0.25">
      <c r="A1385" s="97">
        <f>'INFO Luz del Sur'!A1333</f>
        <v>1327</v>
      </c>
      <c r="B1385" s="98" t="s">
        <v>8151</v>
      </c>
      <c r="C1385" s="131" t="str">
        <f>'INFO Luz del Sur'!K1333</f>
        <v>Poste</v>
      </c>
      <c r="D1385" s="120" t="str">
        <f>'INFO Luz del Sur'!L1333</f>
        <v>Concreto</v>
      </c>
      <c r="E1385" s="131">
        <f>'INFO Luz del Sur'!J1333</f>
        <v>12</v>
      </c>
      <c r="F1385" s="131" t="str">
        <f>'INFO Luz del Sur'!H1333</f>
        <v>22.9 KV</v>
      </c>
      <c r="G1385" s="148" t="str">
        <f t="shared" si="244"/>
        <v>MT/AT</v>
      </c>
      <c r="H1385" s="120" t="str">
        <f>'INFO Luz del Sur'!D1333</f>
        <v>Cerro Azul</v>
      </c>
      <c r="I1385" s="120" t="str">
        <f>'INFO Luz del Sur'!C1333</f>
        <v>Lima</v>
      </c>
      <c r="J1385" s="120" t="str">
        <f>'INFO Luz del Sur'!B1333</f>
        <v>Lima</v>
      </c>
      <c r="K1385" s="120">
        <f>'INFO Luz del Sur'!E1333</f>
        <v>0</v>
      </c>
      <c r="L1385" s="132" t="str">
        <f>'INFO Luz del Sur'!M1333</f>
        <v>PPC17</v>
      </c>
      <c r="M1385" s="120" t="str">
        <f>INDEX(RESUMEN!$D$17:$D$5475, MATCH(L1385,RESUMEN!$C$17:$C$5475,0))</f>
        <v>POSTE DE CONCRETO ARMADO DE 12/400/150/330</v>
      </c>
      <c r="N1385" s="95">
        <f>INDEX(RESUMEN!$G$17:$G$5475, MATCH(L1385,RESUMEN!$C$17:$C$5475,0))</f>
        <v>305.79000000000002</v>
      </c>
      <c r="O1385" s="133">
        <f t="shared" si="245"/>
        <v>0.84299999999999997</v>
      </c>
      <c r="P1385" s="134">
        <f t="shared" si="247"/>
        <v>563.57096999999999</v>
      </c>
      <c r="Q1385" s="87">
        <v>0</v>
      </c>
      <c r="R1385" s="133">
        <f t="shared" si="248"/>
        <v>0.13400000000000001</v>
      </c>
      <c r="S1385" s="88">
        <f t="shared" si="249"/>
        <v>6.2932091650000004</v>
      </c>
      <c r="T1385" s="132">
        <f t="shared" si="250"/>
        <v>0.183</v>
      </c>
      <c r="U1385" s="135">
        <f t="shared" si="251"/>
        <v>1.151657277195</v>
      </c>
      <c r="V1385" s="88">
        <f t="shared" si="252"/>
        <v>0.387528371543303</v>
      </c>
      <c r="W1385" s="182">
        <f t="shared" si="253"/>
        <v>0.4</v>
      </c>
      <c r="X1385" s="133">
        <f>'INFO Luz del Sur'!N1333</f>
        <v>1</v>
      </c>
      <c r="Y1385" s="135">
        <f t="shared" si="246"/>
        <v>0.4</v>
      </c>
    </row>
    <row r="1386" spans="1:25" x14ac:dyDescent="0.25">
      <c r="A1386" s="97">
        <f>'INFO Luz del Sur'!A1334</f>
        <v>1328</v>
      </c>
      <c r="B1386" s="98" t="s">
        <v>8151</v>
      </c>
      <c r="C1386" s="131" t="str">
        <f>'INFO Luz del Sur'!K1334</f>
        <v>Poste</v>
      </c>
      <c r="D1386" s="120" t="str">
        <f>'INFO Luz del Sur'!L1334</f>
        <v>Concreto</v>
      </c>
      <c r="E1386" s="131">
        <f>'INFO Luz del Sur'!J1334</f>
        <v>12</v>
      </c>
      <c r="F1386" s="131" t="str">
        <f>'INFO Luz del Sur'!H1334</f>
        <v>22.9 KV</v>
      </c>
      <c r="G1386" s="148" t="str">
        <f t="shared" si="244"/>
        <v>MT/AT</v>
      </c>
      <c r="H1386" s="120" t="str">
        <f>'INFO Luz del Sur'!D1334</f>
        <v>Cerro Azul</v>
      </c>
      <c r="I1386" s="120" t="str">
        <f>'INFO Luz del Sur'!C1334</f>
        <v>Lima</v>
      </c>
      <c r="J1386" s="120" t="str">
        <f>'INFO Luz del Sur'!B1334</f>
        <v>Lima</v>
      </c>
      <c r="K1386" s="120">
        <f>'INFO Luz del Sur'!E1334</f>
        <v>0</v>
      </c>
      <c r="L1386" s="132" t="str">
        <f>'INFO Luz del Sur'!M1334</f>
        <v>PPC17</v>
      </c>
      <c r="M1386" s="120" t="str">
        <f>INDEX(RESUMEN!$D$17:$D$5475, MATCH(L1386,RESUMEN!$C$17:$C$5475,0))</f>
        <v>POSTE DE CONCRETO ARMADO DE 12/400/150/330</v>
      </c>
      <c r="N1386" s="95">
        <f>INDEX(RESUMEN!$G$17:$G$5475, MATCH(L1386,RESUMEN!$C$17:$C$5475,0))</f>
        <v>305.79000000000002</v>
      </c>
      <c r="O1386" s="133">
        <f t="shared" si="245"/>
        <v>0.84299999999999997</v>
      </c>
      <c r="P1386" s="134">
        <f t="shared" si="247"/>
        <v>563.57096999999999</v>
      </c>
      <c r="Q1386" s="87">
        <v>0</v>
      </c>
      <c r="R1386" s="133">
        <f t="shared" si="248"/>
        <v>0.13400000000000001</v>
      </c>
      <c r="S1386" s="88">
        <f t="shared" si="249"/>
        <v>6.2932091650000004</v>
      </c>
      <c r="T1386" s="132">
        <f t="shared" si="250"/>
        <v>0.183</v>
      </c>
      <c r="U1386" s="135">
        <f t="shared" si="251"/>
        <v>1.151657277195</v>
      </c>
      <c r="V1386" s="88">
        <f t="shared" si="252"/>
        <v>0.387528371543303</v>
      </c>
      <c r="W1386" s="182">
        <f t="shared" si="253"/>
        <v>0.4</v>
      </c>
      <c r="X1386" s="133">
        <f>'INFO Luz del Sur'!N1334</f>
        <v>1</v>
      </c>
      <c r="Y1386" s="135">
        <f t="shared" si="246"/>
        <v>0.4</v>
      </c>
    </row>
    <row r="1387" spans="1:25" x14ac:dyDescent="0.25">
      <c r="A1387" s="97">
        <f>'INFO Luz del Sur'!A1335</f>
        <v>1329</v>
      </c>
      <c r="B1387" s="98" t="s">
        <v>8151</v>
      </c>
      <c r="C1387" s="131" t="str">
        <f>'INFO Luz del Sur'!K1335</f>
        <v>Poste</v>
      </c>
      <c r="D1387" s="120" t="str">
        <f>'INFO Luz del Sur'!L1335</f>
        <v>Concreto</v>
      </c>
      <c r="E1387" s="131">
        <f>'INFO Luz del Sur'!J1335</f>
        <v>12</v>
      </c>
      <c r="F1387" s="131" t="str">
        <f>'INFO Luz del Sur'!H1335</f>
        <v>22.9 KV</v>
      </c>
      <c r="G1387" s="148" t="str">
        <f t="shared" si="244"/>
        <v>MT/AT</v>
      </c>
      <c r="H1387" s="120" t="str">
        <f>'INFO Luz del Sur'!D1335</f>
        <v>Cerro Azul</v>
      </c>
      <c r="I1387" s="120" t="str">
        <f>'INFO Luz del Sur'!C1335</f>
        <v>Lima</v>
      </c>
      <c r="J1387" s="120" t="str">
        <f>'INFO Luz del Sur'!B1335</f>
        <v>Lima</v>
      </c>
      <c r="K1387" s="120">
        <f>'INFO Luz del Sur'!E1335</f>
        <v>0</v>
      </c>
      <c r="L1387" s="132" t="str">
        <f>'INFO Luz del Sur'!M1335</f>
        <v>PPC17</v>
      </c>
      <c r="M1387" s="120" t="str">
        <f>INDEX(RESUMEN!$D$17:$D$5475, MATCH(L1387,RESUMEN!$C$17:$C$5475,0))</f>
        <v>POSTE DE CONCRETO ARMADO DE 12/400/150/330</v>
      </c>
      <c r="N1387" s="95">
        <f>INDEX(RESUMEN!$G$17:$G$5475, MATCH(L1387,RESUMEN!$C$17:$C$5475,0))</f>
        <v>305.79000000000002</v>
      </c>
      <c r="O1387" s="133">
        <f t="shared" si="245"/>
        <v>0.84299999999999997</v>
      </c>
      <c r="P1387" s="134">
        <f t="shared" si="247"/>
        <v>563.57096999999999</v>
      </c>
      <c r="Q1387" s="87">
        <v>0</v>
      </c>
      <c r="R1387" s="133">
        <f t="shared" si="248"/>
        <v>0.13400000000000001</v>
      </c>
      <c r="S1387" s="88">
        <f t="shared" si="249"/>
        <v>6.2932091650000004</v>
      </c>
      <c r="T1387" s="132">
        <f t="shared" si="250"/>
        <v>0.183</v>
      </c>
      <c r="U1387" s="135">
        <f t="shared" si="251"/>
        <v>1.151657277195</v>
      </c>
      <c r="V1387" s="88">
        <f t="shared" si="252"/>
        <v>0.387528371543303</v>
      </c>
      <c r="W1387" s="182">
        <f t="shared" si="253"/>
        <v>0.4</v>
      </c>
      <c r="X1387" s="133">
        <f>'INFO Luz del Sur'!N1335</f>
        <v>1</v>
      </c>
      <c r="Y1387" s="135">
        <f t="shared" si="246"/>
        <v>0.4</v>
      </c>
    </row>
    <row r="1388" spans="1:25" x14ac:dyDescent="0.25">
      <c r="A1388" s="97">
        <f>'INFO Luz del Sur'!A1336</f>
        <v>1330</v>
      </c>
      <c r="B1388" s="98" t="s">
        <v>8151</v>
      </c>
      <c r="C1388" s="131" t="str">
        <f>'INFO Luz del Sur'!K1336</f>
        <v>Poste</v>
      </c>
      <c r="D1388" s="120" t="str">
        <f>'INFO Luz del Sur'!L1336</f>
        <v>Concreto</v>
      </c>
      <c r="E1388" s="131">
        <f>'INFO Luz del Sur'!J1336</f>
        <v>12</v>
      </c>
      <c r="F1388" s="131" t="str">
        <f>'INFO Luz del Sur'!H1336</f>
        <v>22.9 KV</v>
      </c>
      <c r="G1388" s="148" t="str">
        <f t="shared" si="244"/>
        <v>MT/AT</v>
      </c>
      <c r="H1388" s="120" t="str">
        <f>'INFO Luz del Sur'!D1336</f>
        <v>Cerro Azul</v>
      </c>
      <c r="I1388" s="120" t="str">
        <f>'INFO Luz del Sur'!C1336</f>
        <v>Lima</v>
      </c>
      <c r="J1388" s="120" t="str">
        <f>'INFO Luz del Sur'!B1336</f>
        <v>Lima</v>
      </c>
      <c r="K1388" s="120">
        <f>'INFO Luz del Sur'!E1336</f>
        <v>0</v>
      </c>
      <c r="L1388" s="132" t="str">
        <f>'INFO Luz del Sur'!M1336</f>
        <v>PPC17</v>
      </c>
      <c r="M1388" s="120" t="str">
        <f>INDEX(RESUMEN!$D$17:$D$5475, MATCH(L1388,RESUMEN!$C$17:$C$5475,0))</f>
        <v>POSTE DE CONCRETO ARMADO DE 12/400/150/330</v>
      </c>
      <c r="N1388" s="95">
        <f>INDEX(RESUMEN!$G$17:$G$5475, MATCH(L1388,RESUMEN!$C$17:$C$5475,0))</f>
        <v>305.79000000000002</v>
      </c>
      <c r="O1388" s="133">
        <f t="shared" si="245"/>
        <v>0.84299999999999997</v>
      </c>
      <c r="P1388" s="134">
        <f t="shared" si="247"/>
        <v>563.57096999999999</v>
      </c>
      <c r="Q1388" s="87">
        <v>0</v>
      </c>
      <c r="R1388" s="133">
        <f t="shared" si="248"/>
        <v>0.13400000000000001</v>
      </c>
      <c r="S1388" s="88">
        <f t="shared" si="249"/>
        <v>6.2932091650000004</v>
      </c>
      <c r="T1388" s="132">
        <f t="shared" si="250"/>
        <v>0.183</v>
      </c>
      <c r="U1388" s="135">
        <f t="shared" si="251"/>
        <v>1.151657277195</v>
      </c>
      <c r="V1388" s="88">
        <f t="shared" si="252"/>
        <v>0.387528371543303</v>
      </c>
      <c r="W1388" s="182">
        <f t="shared" si="253"/>
        <v>0.4</v>
      </c>
      <c r="X1388" s="133">
        <f>'INFO Luz del Sur'!N1336</f>
        <v>1</v>
      </c>
      <c r="Y1388" s="135">
        <f t="shared" si="246"/>
        <v>0.4</v>
      </c>
    </row>
    <row r="1389" spans="1:25" x14ac:dyDescent="0.25">
      <c r="A1389" s="97">
        <f>'INFO Luz del Sur'!A1337</f>
        <v>1331</v>
      </c>
      <c r="B1389" s="98" t="s">
        <v>8151</v>
      </c>
      <c r="C1389" s="131" t="str">
        <f>'INFO Luz del Sur'!K1337</f>
        <v>Poste</v>
      </c>
      <c r="D1389" s="120" t="str">
        <f>'INFO Luz del Sur'!L1337</f>
        <v>Concreto</v>
      </c>
      <c r="E1389" s="131">
        <f>'INFO Luz del Sur'!J1337</f>
        <v>12</v>
      </c>
      <c r="F1389" s="131" t="str">
        <f>'INFO Luz del Sur'!H1337</f>
        <v>22.9 KV</v>
      </c>
      <c r="G1389" s="148" t="str">
        <f t="shared" si="244"/>
        <v>MT/AT</v>
      </c>
      <c r="H1389" s="120" t="str">
        <f>'INFO Luz del Sur'!D1337</f>
        <v>Cerro Azul</v>
      </c>
      <c r="I1389" s="120" t="str">
        <f>'INFO Luz del Sur'!C1337</f>
        <v>Lima</v>
      </c>
      <c r="J1389" s="120" t="str">
        <f>'INFO Luz del Sur'!B1337</f>
        <v>Lima</v>
      </c>
      <c r="K1389" s="120">
        <f>'INFO Luz del Sur'!E1337</f>
        <v>0</v>
      </c>
      <c r="L1389" s="132" t="str">
        <f>'INFO Luz del Sur'!M1337</f>
        <v>PPC17</v>
      </c>
      <c r="M1389" s="120" t="str">
        <f>INDEX(RESUMEN!$D$17:$D$5475, MATCH(L1389,RESUMEN!$C$17:$C$5475,0))</f>
        <v>POSTE DE CONCRETO ARMADO DE 12/400/150/330</v>
      </c>
      <c r="N1389" s="95">
        <f>INDEX(RESUMEN!$G$17:$G$5475, MATCH(L1389,RESUMEN!$C$17:$C$5475,0))</f>
        <v>305.79000000000002</v>
      </c>
      <c r="O1389" s="133">
        <f t="shared" si="245"/>
        <v>0.84299999999999997</v>
      </c>
      <c r="P1389" s="134">
        <f t="shared" si="247"/>
        <v>563.57096999999999</v>
      </c>
      <c r="Q1389" s="87">
        <v>0</v>
      </c>
      <c r="R1389" s="133">
        <f t="shared" si="248"/>
        <v>0.13400000000000001</v>
      </c>
      <c r="S1389" s="88">
        <f t="shared" si="249"/>
        <v>6.2932091650000004</v>
      </c>
      <c r="T1389" s="132">
        <f t="shared" si="250"/>
        <v>0.183</v>
      </c>
      <c r="U1389" s="135">
        <f t="shared" si="251"/>
        <v>1.151657277195</v>
      </c>
      <c r="V1389" s="88">
        <f t="shared" si="252"/>
        <v>0.387528371543303</v>
      </c>
      <c r="W1389" s="182">
        <f t="shared" si="253"/>
        <v>0.4</v>
      </c>
      <c r="X1389" s="133">
        <f>'INFO Luz del Sur'!N1337</f>
        <v>1</v>
      </c>
      <c r="Y1389" s="135">
        <f t="shared" si="246"/>
        <v>0.4</v>
      </c>
    </row>
    <row r="1390" spans="1:25" x14ac:dyDescent="0.25">
      <c r="A1390" s="97">
        <f>'INFO Luz del Sur'!A1338</f>
        <v>1332</v>
      </c>
      <c r="B1390" s="98" t="s">
        <v>8151</v>
      </c>
      <c r="C1390" s="131" t="str">
        <f>'INFO Luz del Sur'!K1338</f>
        <v>Poste</v>
      </c>
      <c r="D1390" s="120" t="str">
        <f>'INFO Luz del Sur'!L1338</f>
        <v>Concreto</v>
      </c>
      <c r="E1390" s="131">
        <f>'INFO Luz del Sur'!J1338</f>
        <v>12</v>
      </c>
      <c r="F1390" s="131" t="str">
        <f>'INFO Luz del Sur'!H1338</f>
        <v>22.9 KV</v>
      </c>
      <c r="G1390" s="148" t="str">
        <f t="shared" si="244"/>
        <v>MT/AT</v>
      </c>
      <c r="H1390" s="120" t="str">
        <f>'INFO Luz del Sur'!D1338</f>
        <v>Cerro Azul</v>
      </c>
      <c r="I1390" s="120" t="str">
        <f>'INFO Luz del Sur'!C1338</f>
        <v>Lima</v>
      </c>
      <c r="J1390" s="120" t="str">
        <f>'INFO Luz del Sur'!B1338</f>
        <v>Lima</v>
      </c>
      <c r="K1390" s="120">
        <f>'INFO Luz del Sur'!E1338</f>
        <v>0</v>
      </c>
      <c r="L1390" s="132" t="str">
        <f>'INFO Luz del Sur'!M1338</f>
        <v>PPC17</v>
      </c>
      <c r="M1390" s="120" t="str">
        <f>INDEX(RESUMEN!$D$17:$D$5475, MATCH(L1390,RESUMEN!$C$17:$C$5475,0))</f>
        <v>POSTE DE CONCRETO ARMADO DE 12/400/150/330</v>
      </c>
      <c r="N1390" s="95">
        <f>INDEX(RESUMEN!$G$17:$G$5475, MATCH(L1390,RESUMEN!$C$17:$C$5475,0))</f>
        <v>305.79000000000002</v>
      </c>
      <c r="O1390" s="133">
        <f t="shared" si="245"/>
        <v>0.84299999999999997</v>
      </c>
      <c r="P1390" s="134">
        <f t="shared" si="247"/>
        <v>563.57096999999999</v>
      </c>
      <c r="Q1390" s="87">
        <v>0</v>
      </c>
      <c r="R1390" s="133">
        <f t="shared" si="248"/>
        <v>0.13400000000000001</v>
      </c>
      <c r="S1390" s="88">
        <f t="shared" si="249"/>
        <v>6.2932091650000004</v>
      </c>
      <c r="T1390" s="132">
        <f t="shared" si="250"/>
        <v>0.183</v>
      </c>
      <c r="U1390" s="135">
        <f t="shared" si="251"/>
        <v>1.151657277195</v>
      </c>
      <c r="V1390" s="88">
        <f t="shared" si="252"/>
        <v>0.387528371543303</v>
      </c>
      <c r="W1390" s="182">
        <f t="shared" si="253"/>
        <v>0.4</v>
      </c>
      <c r="X1390" s="133">
        <f>'INFO Luz del Sur'!N1338</f>
        <v>1</v>
      </c>
      <c r="Y1390" s="135">
        <f t="shared" si="246"/>
        <v>0.4</v>
      </c>
    </row>
    <row r="1391" spans="1:25" x14ac:dyDescent="0.25">
      <c r="A1391" s="97">
        <f>'INFO Luz del Sur'!A1339</f>
        <v>1333</v>
      </c>
      <c r="B1391" s="98" t="s">
        <v>8151</v>
      </c>
      <c r="C1391" s="131" t="str">
        <f>'INFO Luz del Sur'!K1339</f>
        <v>Poste</v>
      </c>
      <c r="D1391" s="120" t="str">
        <f>'INFO Luz del Sur'!L1339</f>
        <v>Concreto</v>
      </c>
      <c r="E1391" s="131">
        <f>'INFO Luz del Sur'!J1339</f>
        <v>12</v>
      </c>
      <c r="F1391" s="131" t="str">
        <f>'INFO Luz del Sur'!H1339</f>
        <v>22.9 KV</v>
      </c>
      <c r="G1391" s="148" t="str">
        <f t="shared" si="244"/>
        <v>MT/AT</v>
      </c>
      <c r="H1391" s="120" t="str">
        <f>'INFO Luz del Sur'!D1339</f>
        <v>Cerro Azul</v>
      </c>
      <c r="I1391" s="120" t="str">
        <f>'INFO Luz del Sur'!C1339</f>
        <v>Lima</v>
      </c>
      <c r="J1391" s="120" t="str">
        <f>'INFO Luz del Sur'!B1339</f>
        <v>Lima</v>
      </c>
      <c r="K1391" s="120">
        <f>'INFO Luz del Sur'!E1339</f>
        <v>0</v>
      </c>
      <c r="L1391" s="132" t="str">
        <f>'INFO Luz del Sur'!M1339</f>
        <v>PPC17</v>
      </c>
      <c r="M1391" s="120" t="str">
        <f>INDEX(RESUMEN!$D$17:$D$5475, MATCH(L1391,RESUMEN!$C$17:$C$5475,0))</f>
        <v>POSTE DE CONCRETO ARMADO DE 12/400/150/330</v>
      </c>
      <c r="N1391" s="95">
        <f>INDEX(RESUMEN!$G$17:$G$5475, MATCH(L1391,RESUMEN!$C$17:$C$5475,0))</f>
        <v>305.79000000000002</v>
      </c>
      <c r="O1391" s="133">
        <f t="shared" si="245"/>
        <v>0.84299999999999997</v>
      </c>
      <c r="P1391" s="134">
        <f t="shared" si="247"/>
        <v>563.57096999999999</v>
      </c>
      <c r="Q1391" s="87">
        <v>0</v>
      </c>
      <c r="R1391" s="133">
        <f t="shared" si="248"/>
        <v>0.13400000000000001</v>
      </c>
      <c r="S1391" s="88">
        <f t="shared" si="249"/>
        <v>6.2932091650000004</v>
      </c>
      <c r="T1391" s="132">
        <f t="shared" si="250"/>
        <v>0.183</v>
      </c>
      <c r="U1391" s="135">
        <f t="shared" si="251"/>
        <v>1.151657277195</v>
      </c>
      <c r="V1391" s="88">
        <f t="shared" si="252"/>
        <v>0.387528371543303</v>
      </c>
      <c r="W1391" s="182">
        <f t="shared" si="253"/>
        <v>0.4</v>
      </c>
      <c r="X1391" s="133">
        <f>'INFO Luz del Sur'!N1339</f>
        <v>1</v>
      </c>
      <c r="Y1391" s="135">
        <f t="shared" si="246"/>
        <v>0.4</v>
      </c>
    </row>
    <row r="1392" spans="1:25" x14ac:dyDescent="0.25">
      <c r="A1392" s="97">
        <f>'INFO Luz del Sur'!A1340</f>
        <v>1334</v>
      </c>
      <c r="B1392" s="98" t="s">
        <v>8151</v>
      </c>
      <c r="C1392" s="131" t="str">
        <f>'INFO Luz del Sur'!K1340</f>
        <v>Poste</v>
      </c>
      <c r="D1392" s="120" t="str">
        <f>'INFO Luz del Sur'!L1340</f>
        <v>Concreto</v>
      </c>
      <c r="E1392" s="131">
        <f>'INFO Luz del Sur'!J1340</f>
        <v>12</v>
      </c>
      <c r="F1392" s="131" t="str">
        <f>'INFO Luz del Sur'!H1340</f>
        <v>22.9 KV</v>
      </c>
      <c r="G1392" s="148" t="str">
        <f t="shared" si="244"/>
        <v>MT/AT</v>
      </c>
      <c r="H1392" s="120" t="str">
        <f>'INFO Luz del Sur'!D1340</f>
        <v>Cerro Azul</v>
      </c>
      <c r="I1392" s="120" t="str">
        <f>'INFO Luz del Sur'!C1340</f>
        <v>Lima</v>
      </c>
      <c r="J1392" s="120" t="str">
        <f>'INFO Luz del Sur'!B1340</f>
        <v>Lima</v>
      </c>
      <c r="K1392" s="120">
        <f>'INFO Luz del Sur'!E1340</f>
        <v>0</v>
      </c>
      <c r="L1392" s="132" t="str">
        <f>'INFO Luz del Sur'!M1340</f>
        <v>PPC17</v>
      </c>
      <c r="M1392" s="120" t="str">
        <f>INDEX(RESUMEN!$D$17:$D$5475, MATCH(L1392,RESUMEN!$C$17:$C$5475,0))</f>
        <v>POSTE DE CONCRETO ARMADO DE 12/400/150/330</v>
      </c>
      <c r="N1392" s="95">
        <f>INDEX(RESUMEN!$G$17:$G$5475, MATCH(L1392,RESUMEN!$C$17:$C$5475,0))</f>
        <v>305.79000000000002</v>
      </c>
      <c r="O1392" s="133">
        <f t="shared" si="245"/>
        <v>0.84299999999999997</v>
      </c>
      <c r="P1392" s="134">
        <f t="shared" si="247"/>
        <v>563.57096999999999</v>
      </c>
      <c r="Q1392" s="87">
        <v>0</v>
      </c>
      <c r="R1392" s="133">
        <f t="shared" si="248"/>
        <v>0.13400000000000001</v>
      </c>
      <c r="S1392" s="88">
        <f t="shared" si="249"/>
        <v>6.2932091650000004</v>
      </c>
      <c r="T1392" s="132">
        <f t="shared" si="250"/>
        <v>0.183</v>
      </c>
      <c r="U1392" s="135">
        <f t="shared" si="251"/>
        <v>1.151657277195</v>
      </c>
      <c r="V1392" s="88">
        <f t="shared" si="252"/>
        <v>0.387528371543303</v>
      </c>
      <c r="W1392" s="182">
        <f t="shared" si="253"/>
        <v>0.4</v>
      </c>
      <c r="X1392" s="133">
        <f>'INFO Luz del Sur'!N1340</f>
        <v>1</v>
      </c>
      <c r="Y1392" s="135">
        <f t="shared" si="246"/>
        <v>0.4</v>
      </c>
    </row>
    <row r="1393" spans="1:25" x14ac:dyDescent="0.25">
      <c r="A1393" s="97">
        <f>'INFO Luz del Sur'!A1341</f>
        <v>1335</v>
      </c>
      <c r="B1393" s="98" t="s">
        <v>8151</v>
      </c>
      <c r="C1393" s="131" t="str">
        <f>'INFO Luz del Sur'!K1341</f>
        <v>Poste</v>
      </c>
      <c r="D1393" s="120" t="str">
        <f>'INFO Luz del Sur'!L1341</f>
        <v>Concreto</v>
      </c>
      <c r="E1393" s="131">
        <f>'INFO Luz del Sur'!J1341</f>
        <v>12</v>
      </c>
      <c r="F1393" s="131" t="str">
        <f>'INFO Luz del Sur'!H1341</f>
        <v>22.9 KV</v>
      </c>
      <c r="G1393" s="148" t="str">
        <f t="shared" si="244"/>
        <v>MT/AT</v>
      </c>
      <c r="H1393" s="120" t="str">
        <f>'INFO Luz del Sur'!D1341</f>
        <v>Cerro Azul</v>
      </c>
      <c r="I1393" s="120" t="str">
        <f>'INFO Luz del Sur'!C1341</f>
        <v>Lima</v>
      </c>
      <c r="J1393" s="120" t="str">
        <f>'INFO Luz del Sur'!B1341</f>
        <v>Lima</v>
      </c>
      <c r="K1393" s="120">
        <f>'INFO Luz del Sur'!E1341</f>
        <v>0</v>
      </c>
      <c r="L1393" s="132" t="str">
        <f>'INFO Luz del Sur'!M1341</f>
        <v>PPC17</v>
      </c>
      <c r="M1393" s="120" t="str">
        <f>INDEX(RESUMEN!$D$17:$D$5475, MATCH(L1393,RESUMEN!$C$17:$C$5475,0))</f>
        <v>POSTE DE CONCRETO ARMADO DE 12/400/150/330</v>
      </c>
      <c r="N1393" s="95">
        <f>INDEX(RESUMEN!$G$17:$G$5475, MATCH(L1393,RESUMEN!$C$17:$C$5475,0))</f>
        <v>305.79000000000002</v>
      </c>
      <c r="O1393" s="133">
        <f t="shared" si="245"/>
        <v>0.84299999999999997</v>
      </c>
      <c r="P1393" s="134">
        <f t="shared" si="247"/>
        <v>563.57096999999999</v>
      </c>
      <c r="Q1393" s="87">
        <v>0</v>
      </c>
      <c r="R1393" s="133">
        <f t="shared" si="248"/>
        <v>0.13400000000000001</v>
      </c>
      <c r="S1393" s="88">
        <f t="shared" si="249"/>
        <v>6.2932091650000004</v>
      </c>
      <c r="T1393" s="132">
        <f t="shared" si="250"/>
        <v>0.183</v>
      </c>
      <c r="U1393" s="135">
        <f t="shared" si="251"/>
        <v>1.151657277195</v>
      </c>
      <c r="V1393" s="88">
        <f t="shared" si="252"/>
        <v>0.387528371543303</v>
      </c>
      <c r="W1393" s="182">
        <f t="shared" si="253"/>
        <v>0.4</v>
      </c>
      <c r="X1393" s="133">
        <f>'INFO Luz del Sur'!N1341</f>
        <v>1</v>
      </c>
      <c r="Y1393" s="135">
        <f t="shared" si="246"/>
        <v>0.4</v>
      </c>
    </row>
    <row r="1394" spans="1:25" x14ac:dyDescent="0.25">
      <c r="A1394" s="97">
        <f>'INFO Luz del Sur'!A1342</f>
        <v>1336</v>
      </c>
      <c r="B1394" s="98" t="s">
        <v>8151</v>
      </c>
      <c r="C1394" s="131" t="str">
        <f>'INFO Luz del Sur'!K1342</f>
        <v>Poste</v>
      </c>
      <c r="D1394" s="120" t="str">
        <f>'INFO Luz del Sur'!L1342</f>
        <v>Concreto</v>
      </c>
      <c r="E1394" s="131">
        <f>'INFO Luz del Sur'!J1342</f>
        <v>12</v>
      </c>
      <c r="F1394" s="131" t="str">
        <f>'INFO Luz del Sur'!H1342</f>
        <v>22.9 KV</v>
      </c>
      <c r="G1394" s="148" t="str">
        <f t="shared" si="244"/>
        <v>MT/AT</v>
      </c>
      <c r="H1394" s="120" t="str">
        <f>'INFO Luz del Sur'!D1342</f>
        <v>Cerro Azul</v>
      </c>
      <c r="I1394" s="120" t="str">
        <f>'INFO Luz del Sur'!C1342</f>
        <v>Lima</v>
      </c>
      <c r="J1394" s="120" t="str">
        <f>'INFO Luz del Sur'!B1342</f>
        <v>Lima</v>
      </c>
      <c r="K1394" s="120">
        <f>'INFO Luz del Sur'!E1342</f>
        <v>0</v>
      </c>
      <c r="L1394" s="132" t="str">
        <f>'INFO Luz del Sur'!M1342</f>
        <v>PPC17</v>
      </c>
      <c r="M1394" s="120" t="str">
        <f>INDEX(RESUMEN!$D$17:$D$5475, MATCH(L1394,RESUMEN!$C$17:$C$5475,0))</f>
        <v>POSTE DE CONCRETO ARMADO DE 12/400/150/330</v>
      </c>
      <c r="N1394" s="95">
        <f>INDEX(RESUMEN!$G$17:$G$5475, MATCH(L1394,RESUMEN!$C$17:$C$5475,0))</f>
        <v>305.79000000000002</v>
      </c>
      <c r="O1394" s="133">
        <f t="shared" si="245"/>
        <v>0.84299999999999997</v>
      </c>
      <c r="P1394" s="134">
        <f t="shared" si="247"/>
        <v>563.57096999999999</v>
      </c>
      <c r="Q1394" s="87">
        <v>0</v>
      </c>
      <c r="R1394" s="133">
        <f t="shared" si="248"/>
        <v>0.13400000000000001</v>
      </c>
      <c r="S1394" s="88">
        <f t="shared" si="249"/>
        <v>6.2932091650000004</v>
      </c>
      <c r="T1394" s="132">
        <f t="shared" si="250"/>
        <v>0.183</v>
      </c>
      <c r="U1394" s="135">
        <f t="shared" si="251"/>
        <v>1.151657277195</v>
      </c>
      <c r="V1394" s="88">
        <f t="shared" si="252"/>
        <v>0.387528371543303</v>
      </c>
      <c r="W1394" s="182">
        <f t="shared" si="253"/>
        <v>0.4</v>
      </c>
      <c r="X1394" s="133">
        <f>'INFO Luz del Sur'!N1342</f>
        <v>1</v>
      </c>
      <c r="Y1394" s="135">
        <f t="shared" si="246"/>
        <v>0.4</v>
      </c>
    </row>
    <row r="1395" spans="1:25" x14ac:dyDescent="0.25">
      <c r="A1395" s="97">
        <f>'INFO Luz del Sur'!A1343</f>
        <v>1337</v>
      </c>
      <c r="B1395" s="98" t="s">
        <v>8151</v>
      </c>
      <c r="C1395" s="131" t="str">
        <f>'INFO Luz del Sur'!K1343</f>
        <v>Poste</v>
      </c>
      <c r="D1395" s="120" t="str">
        <f>'INFO Luz del Sur'!L1343</f>
        <v>Concreto</v>
      </c>
      <c r="E1395" s="131">
        <f>'INFO Luz del Sur'!J1343</f>
        <v>15</v>
      </c>
      <c r="F1395" s="131" t="str">
        <f>'INFO Luz del Sur'!H1343</f>
        <v>22.9 KV</v>
      </c>
      <c r="G1395" s="148" t="str">
        <f t="shared" si="244"/>
        <v>MT/AT</v>
      </c>
      <c r="H1395" s="120" t="str">
        <f>'INFO Luz del Sur'!D1343</f>
        <v>San Luis</v>
      </c>
      <c r="I1395" s="120" t="str">
        <f>'INFO Luz del Sur'!C1343</f>
        <v>Lima</v>
      </c>
      <c r="J1395" s="120" t="str">
        <f>'INFO Luz del Sur'!B1343</f>
        <v>Lima</v>
      </c>
      <c r="K1395" s="120">
        <f>'INFO Luz del Sur'!E1343</f>
        <v>0</v>
      </c>
      <c r="L1395" s="132" t="str">
        <f>'INFO Luz del Sur'!M1343</f>
        <v>PPC24</v>
      </c>
      <c r="M1395" s="120" t="str">
        <f>INDEX(RESUMEN!$D$17:$D$5475, MATCH(L1395,RESUMEN!$C$17:$C$5475,0))</f>
        <v>POSTE DE CONCRETO ARMADO DE 15/400/150/375</v>
      </c>
      <c r="N1395" s="95">
        <f>INDEX(RESUMEN!$G$17:$G$5475, MATCH(L1395,RESUMEN!$C$17:$C$5475,0))</f>
        <v>476.76</v>
      </c>
      <c r="O1395" s="133">
        <f t="shared" si="245"/>
        <v>0.84299999999999997</v>
      </c>
      <c r="P1395" s="134">
        <f t="shared" si="247"/>
        <v>878.66867999999999</v>
      </c>
      <c r="Q1395" s="87">
        <v>0</v>
      </c>
      <c r="R1395" s="133">
        <f t="shared" si="248"/>
        <v>0.13400000000000001</v>
      </c>
      <c r="S1395" s="88">
        <f t="shared" si="249"/>
        <v>9.8118002600000001</v>
      </c>
      <c r="T1395" s="132">
        <f t="shared" si="250"/>
        <v>0.183</v>
      </c>
      <c r="U1395" s="135">
        <f t="shared" si="251"/>
        <v>1.7955594475800001</v>
      </c>
      <c r="V1395" s="88">
        <f t="shared" si="252"/>
        <v>0.60419904645994038</v>
      </c>
      <c r="W1395" s="182">
        <f t="shared" si="253"/>
        <v>0.6</v>
      </c>
      <c r="X1395" s="133">
        <f>'INFO Luz del Sur'!N1343</f>
        <v>1</v>
      </c>
      <c r="Y1395" s="135">
        <f t="shared" si="246"/>
        <v>0.6</v>
      </c>
    </row>
    <row r="1396" spans="1:25" x14ac:dyDescent="0.25">
      <c r="A1396" s="97">
        <f>'INFO Luz del Sur'!A1344</f>
        <v>1338</v>
      </c>
      <c r="B1396" s="98" t="s">
        <v>8151</v>
      </c>
      <c r="C1396" s="131" t="str">
        <f>'INFO Luz del Sur'!K1344</f>
        <v>Poste</v>
      </c>
      <c r="D1396" s="120" t="str">
        <f>'INFO Luz del Sur'!L1344</f>
        <v>Concreto</v>
      </c>
      <c r="E1396" s="131">
        <f>'INFO Luz del Sur'!J1344</f>
        <v>15</v>
      </c>
      <c r="F1396" s="131" t="str">
        <f>'INFO Luz del Sur'!H1344</f>
        <v>22.9 KV</v>
      </c>
      <c r="G1396" s="148" t="str">
        <f t="shared" si="244"/>
        <v>MT/AT</v>
      </c>
      <c r="H1396" s="120" t="str">
        <f>'INFO Luz del Sur'!D1344</f>
        <v>San Luis</v>
      </c>
      <c r="I1396" s="120" t="str">
        <f>'INFO Luz del Sur'!C1344</f>
        <v>Lima</v>
      </c>
      <c r="J1396" s="120" t="str">
        <f>'INFO Luz del Sur'!B1344</f>
        <v>Lima</v>
      </c>
      <c r="K1396" s="120">
        <f>'INFO Luz del Sur'!E1344</f>
        <v>0</v>
      </c>
      <c r="L1396" s="132" t="str">
        <f>'INFO Luz del Sur'!M1344</f>
        <v>PPC24</v>
      </c>
      <c r="M1396" s="120" t="str">
        <f>INDEX(RESUMEN!$D$17:$D$5475, MATCH(L1396,RESUMEN!$C$17:$C$5475,0))</f>
        <v>POSTE DE CONCRETO ARMADO DE 15/400/150/375</v>
      </c>
      <c r="N1396" s="95">
        <f>INDEX(RESUMEN!$G$17:$G$5475, MATCH(L1396,RESUMEN!$C$17:$C$5475,0))</f>
        <v>476.76</v>
      </c>
      <c r="O1396" s="133">
        <f t="shared" si="245"/>
        <v>0.84299999999999997</v>
      </c>
      <c r="P1396" s="134">
        <f t="shared" si="247"/>
        <v>878.66867999999999</v>
      </c>
      <c r="Q1396" s="87">
        <v>0</v>
      </c>
      <c r="R1396" s="133">
        <f t="shared" si="248"/>
        <v>0.13400000000000001</v>
      </c>
      <c r="S1396" s="88">
        <f t="shared" si="249"/>
        <v>9.8118002600000001</v>
      </c>
      <c r="T1396" s="132">
        <f t="shared" si="250"/>
        <v>0.183</v>
      </c>
      <c r="U1396" s="135">
        <f t="shared" si="251"/>
        <v>1.7955594475800001</v>
      </c>
      <c r="V1396" s="88">
        <f t="shared" si="252"/>
        <v>0.60419904645994038</v>
      </c>
      <c r="W1396" s="182">
        <f t="shared" si="253"/>
        <v>0.6</v>
      </c>
      <c r="X1396" s="133">
        <f>'INFO Luz del Sur'!N1344</f>
        <v>1</v>
      </c>
      <c r="Y1396" s="135">
        <f t="shared" si="246"/>
        <v>0.6</v>
      </c>
    </row>
    <row r="1397" spans="1:25" x14ac:dyDescent="0.25">
      <c r="A1397" s="97">
        <f>'INFO Luz del Sur'!A1345</f>
        <v>1339</v>
      </c>
      <c r="B1397" s="98" t="s">
        <v>8151</v>
      </c>
      <c r="C1397" s="131" t="str">
        <f>'INFO Luz del Sur'!K1345</f>
        <v>Poste</v>
      </c>
      <c r="D1397" s="120" t="str">
        <f>'INFO Luz del Sur'!L1345</f>
        <v>Concreto</v>
      </c>
      <c r="E1397" s="131">
        <f>'INFO Luz del Sur'!J1345</f>
        <v>15</v>
      </c>
      <c r="F1397" s="131" t="str">
        <f>'INFO Luz del Sur'!H1345</f>
        <v>22.9 KV</v>
      </c>
      <c r="G1397" s="148" t="str">
        <f t="shared" si="244"/>
        <v>MT/AT</v>
      </c>
      <c r="H1397" s="120" t="str">
        <f>'INFO Luz del Sur'!D1345</f>
        <v>San Luis</v>
      </c>
      <c r="I1397" s="120" t="str">
        <f>'INFO Luz del Sur'!C1345</f>
        <v>Lima</v>
      </c>
      <c r="J1397" s="120" t="str">
        <f>'INFO Luz del Sur'!B1345</f>
        <v>Lima</v>
      </c>
      <c r="K1397" s="120">
        <f>'INFO Luz del Sur'!E1345</f>
        <v>0</v>
      </c>
      <c r="L1397" s="132" t="str">
        <f>'INFO Luz del Sur'!M1345</f>
        <v>PPC24</v>
      </c>
      <c r="M1397" s="120" t="str">
        <f>INDEX(RESUMEN!$D$17:$D$5475, MATCH(L1397,RESUMEN!$C$17:$C$5475,0))</f>
        <v>POSTE DE CONCRETO ARMADO DE 15/400/150/375</v>
      </c>
      <c r="N1397" s="95">
        <f>INDEX(RESUMEN!$G$17:$G$5475, MATCH(L1397,RESUMEN!$C$17:$C$5475,0))</f>
        <v>476.76</v>
      </c>
      <c r="O1397" s="133">
        <f t="shared" si="245"/>
        <v>0.84299999999999997</v>
      </c>
      <c r="P1397" s="134">
        <f t="shared" si="247"/>
        <v>878.66867999999999</v>
      </c>
      <c r="Q1397" s="87">
        <v>0</v>
      </c>
      <c r="R1397" s="133">
        <f t="shared" si="248"/>
        <v>0.13400000000000001</v>
      </c>
      <c r="S1397" s="88">
        <f t="shared" si="249"/>
        <v>9.8118002600000001</v>
      </c>
      <c r="T1397" s="132">
        <f t="shared" si="250"/>
        <v>0.183</v>
      </c>
      <c r="U1397" s="135">
        <f t="shared" si="251"/>
        <v>1.7955594475800001</v>
      </c>
      <c r="V1397" s="88">
        <f t="shared" si="252"/>
        <v>0.60419904645994038</v>
      </c>
      <c r="W1397" s="182">
        <f t="shared" si="253"/>
        <v>0.6</v>
      </c>
      <c r="X1397" s="133">
        <f>'INFO Luz del Sur'!N1345</f>
        <v>1</v>
      </c>
      <c r="Y1397" s="135">
        <f t="shared" si="246"/>
        <v>0.6</v>
      </c>
    </row>
    <row r="1398" spans="1:25" x14ac:dyDescent="0.25">
      <c r="A1398" s="97">
        <f>'INFO Luz del Sur'!A1346</f>
        <v>1340</v>
      </c>
      <c r="B1398" s="98" t="s">
        <v>8151</v>
      </c>
      <c r="C1398" s="131" t="str">
        <f>'INFO Luz del Sur'!K1346</f>
        <v>Poste</v>
      </c>
      <c r="D1398" s="120" t="str">
        <f>'INFO Luz del Sur'!L1346</f>
        <v>Concreto</v>
      </c>
      <c r="E1398" s="131">
        <f>'INFO Luz del Sur'!J1346</f>
        <v>15</v>
      </c>
      <c r="F1398" s="131" t="str">
        <f>'INFO Luz del Sur'!H1346</f>
        <v>22.9 KV</v>
      </c>
      <c r="G1398" s="148" t="str">
        <f t="shared" si="244"/>
        <v>MT/AT</v>
      </c>
      <c r="H1398" s="120" t="str">
        <f>'INFO Luz del Sur'!D1346</f>
        <v>San Luis</v>
      </c>
      <c r="I1398" s="120" t="str">
        <f>'INFO Luz del Sur'!C1346</f>
        <v>Lima</v>
      </c>
      <c r="J1398" s="120" t="str">
        <f>'INFO Luz del Sur'!B1346</f>
        <v>Lima</v>
      </c>
      <c r="K1398" s="120">
        <f>'INFO Luz del Sur'!E1346</f>
        <v>0</v>
      </c>
      <c r="L1398" s="132" t="str">
        <f>'INFO Luz del Sur'!M1346</f>
        <v>PPC24</v>
      </c>
      <c r="M1398" s="120" t="str">
        <f>INDEX(RESUMEN!$D$17:$D$5475, MATCH(L1398,RESUMEN!$C$17:$C$5475,0))</f>
        <v>POSTE DE CONCRETO ARMADO DE 15/400/150/375</v>
      </c>
      <c r="N1398" s="95">
        <f>INDEX(RESUMEN!$G$17:$G$5475, MATCH(L1398,RESUMEN!$C$17:$C$5475,0))</f>
        <v>476.76</v>
      </c>
      <c r="O1398" s="133">
        <f t="shared" si="245"/>
        <v>0.84299999999999997</v>
      </c>
      <c r="P1398" s="134">
        <f t="shared" si="247"/>
        <v>878.66867999999999</v>
      </c>
      <c r="Q1398" s="87">
        <v>0</v>
      </c>
      <c r="R1398" s="133">
        <f t="shared" si="248"/>
        <v>0.13400000000000001</v>
      </c>
      <c r="S1398" s="88">
        <f t="shared" si="249"/>
        <v>9.8118002600000001</v>
      </c>
      <c r="T1398" s="132">
        <f t="shared" si="250"/>
        <v>0.183</v>
      </c>
      <c r="U1398" s="135">
        <f t="shared" si="251"/>
        <v>1.7955594475800001</v>
      </c>
      <c r="V1398" s="88">
        <f t="shared" si="252"/>
        <v>0.60419904645994038</v>
      </c>
      <c r="W1398" s="182">
        <f t="shared" si="253"/>
        <v>0.6</v>
      </c>
      <c r="X1398" s="133">
        <f>'INFO Luz del Sur'!N1346</f>
        <v>1</v>
      </c>
      <c r="Y1398" s="135">
        <f t="shared" si="246"/>
        <v>0.6</v>
      </c>
    </row>
    <row r="1399" spans="1:25" x14ac:dyDescent="0.25">
      <c r="A1399" s="97">
        <f>'INFO Luz del Sur'!A1347</f>
        <v>1341</v>
      </c>
      <c r="B1399" s="98" t="s">
        <v>8151</v>
      </c>
      <c r="C1399" s="131" t="str">
        <f>'INFO Luz del Sur'!K1347</f>
        <v>Poste</v>
      </c>
      <c r="D1399" s="120" t="str">
        <f>'INFO Luz del Sur'!L1347</f>
        <v>Concreto</v>
      </c>
      <c r="E1399" s="131">
        <f>'INFO Luz del Sur'!J1347</f>
        <v>15</v>
      </c>
      <c r="F1399" s="131" t="str">
        <f>'INFO Luz del Sur'!H1347</f>
        <v>22.9 KV</v>
      </c>
      <c r="G1399" s="148" t="str">
        <f t="shared" si="244"/>
        <v>MT/AT</v>
      </c>
      <c r="H1399" s="120" t="str">
        <f>'INFO Luz del Sur'!D1347</f>
        <v>San Luis</v>
      </c>
      <c r="I1399" s="120" t="str">
        <f>'INFO Luz del Sur'!C1347</f>
        <v>Lima</v>
      </c>
      <c r="J1399" s="120" t="str">
        <f>'INFO Luz del Sur'!B1347</f>
        <v>Lima</v>
      </c>
      <c r="K1399" s="120">
        <f>'INFO Luz del Sur'!E1347</f>
        <v>0</v>
      </c>
      <c r="L1399" s="132" t="str">
        <f>'INFO Luz del Sur'!M1347</f>
        <v>PPC24</v>
      </c>
      <c r="M1399" s="120" t="str">
        <f>INDEX(RESUMEN!$D$17:$D$5475, MATCH(L1399,RESUMEN!$C$17:$C$5475,0))</f>
        <v>POSTE DE CONCRETO ARMADO DE 15/400/150/375</v>
      </c>
      <c r="N1399" s="95">
        <f>INDEX(RESUMEN!$G$17:$G$5475, MATCH(L1399,RESUMEN!$C$17:$C$5475,0))</f>
        <v>476.76</v>
      </c>
      <c r="O1399" s="133">
        <f t="shared" si="245"/>
        <v>0.84299999999999997</v>
      </c>
      <c r="P1399" s="134">
        <f t="shared" si="247"/>
        <v>878.66867999999999</v>
      </c>
      <c r="Q1399" s="87">
        <v>0</v>
      </c>
      <c r="R1399" s="133">
        <f t="shared" si="248"/>
        <v>0.13400000000000001</v>
      </c>
      <c r="S1399" s="88">
        <f t="shared" si="249"/>
        <v>9.8118002600000001</v>
      </c>
      <c r="T1399" s="132">
        <f t="shared" si="250"/>
        <v>0.183</v>
      </c>
      <c r="U1399" s="135">
        <f t="shared" si="251"/>
        <v>1.7955594475800001</v>
      </c>
      <c r="V1399" s="88">
        <f t="shared" si="252"/>
        <v>0.60419904645994038</v>
      </c>
      <c r="W1399" s="182">
        <f t="shared" si="253"/>
        <v>0.6</v>
      </c>
      <c r="X1399" s="133">
        <f>'INFO Luz del Sur'!N1347</f>
        <v>1</v>
      </c>
      <c r="Y1399" s="135">
        <f t="shared" si="246"/>
        <v>0.6</v>
      </c>
    </row>
    <row r="1400" spans="1:25" x14ac:dyDescent="0.25">
      <c r="A1400" s="97">
        <f>'INFO Luz del Sur'!A1348</f>
        <v>1342</v>
      </c>
      <c r="B1400" s="98" t="s">
        <v>8151</v>
      </c>
      <c r="C1400" s="131" t="str">
        <f>'INFO Luz del Sur'!K1348</f>
        <v>Poste</v>
      </c>
      <c r="D1400" s="120" t="str">
        <f>'INFO Luz del Sur'!L1348</f>
        <v>Concreto</v>
      </c>
      <c r="E1400" s="131">
        <f>'INFO Luz del Sur'!J1348</f>
        <v>15</v>
      </c>
      <c r="F1400" s="131" t="str">
        <f>'INFO Luz del Sur'!H1348</f>
        <v>22.9 KV</v>
      </c>
      <c r="G1400" s="148" t="str">
        <f t="shared" si="244"/>
        <v>MT/AT</v>
      </c>
      <c r="H1400" s="120" t="str">
        <f>'INFO Luz del Sur'!D1348</f>
        <v>San Luis</v>
      </c>
      <c r="I1400" s="120" t="str">
        <f>'INFO Luz del Sur'!C1348</f>
        <v>Lima</v>
      </c>
      <c r="J1400" s="120" t="str">
        <f>'INFO Luz del Sur'!B1348</f>
        <v>Lima</v>
      </c>
      <c r="K1400" s="120">
        <f>'INFO Luz del Sur'!E1348</f>
        <v>0</v>
      </c>
      <c r="L1400" s="132" t="str">
        <f>'INFO Luz del Sur'!M1348</f>
        <v>PPC24</v>
      </c>
      <c r="M1400" s="120" t="str">
        <f>INDEX(RESUMEN!$D$17:$D$5475, MATCH(L1400,RESUMEN!$C$17:$C$5475,0))</f>
        <v>POSTE DE CONCRETO ARMADO DE 15/400/150/375</v>
      </c>
      <c r="N1400" s="95">
        <f>INDEX(RESUMEN!$G$17:$G$5475, MATCH(L1400,RESUMEN!$C$17:$C$5475,0))</f>
        <v>476.76</v>
      </c>
      <c r="O1400" s="133">
        <f t="shared" si="245"/>
        <v>0.84299999999999997</v>
      </c>
      <c r="P1400" s="134">
        <f t="shared" si="247"/>
        <v>878.66867999999999</v>
      </c>
      <c r="Q1400" s="87">
        <v>0</v>
      </c>
      <c r="R1400" s="133">
        <f t="shared" si="248"/>
        <v>0.13400000000000001</v>
      </c>
      <c r="S1400" s="88">
        <f t="shared" si="249"/>
        <v>9.8118002600000001</v>
      </c>
      <c r="T1400" s="132">
        <f t="shared" si="250"/>
        <v>0.183</v>
      </c>
      <c r="U1400" s="135">
        <f t="shared" si="251"/>
        <v>1.7955594475800001</v>
      </c>
      <c r="V1400" s="88">
        <f t="shared" si="252"/>
        <v>0.60419904645994038</v>
      </c>
      <c r="W1400" s="182">
        <f t="shared" si="253"/>
        <v>0.6</v>
      </c>
      <c r="X1400" s="133">
        <f>'INFO Luz del Sur'!N1348</f>
        <v>1</v>
      </c>
      <c r="Y1400" s="135">
        <f t="shared" si="246"/>
        <v>0.6</v>
      </c>
    </row>
    <row r="1401" spans="1:25" x14ac:dyDescent="0.25">
      <c r="A1401" s="97">
        <f>'INFO Luz del Sur'!A1349</f>
        <v>1343</v>
      </c>
      <c r="B1401" s="98" t="s">
        <v>8151</v>
      </c>
      <c r="C1401" s="131" t="str">
        <f>'INFO Luz del Sur'!K1349</f>
        <v>Poste</v>
      </c>
      <c r="D1401" s="120" t="str">
        <f>'INFO Luz del Sur'!L1349</f>
        <v>Concreto</v>
      </c>
      <c r="E1401" s="131">
        <f>'INFO Luz del Sur'!J1349</f>
        <v>15</v>
      </c>
      <c r="F1401" s="131" t="str">
        <f>'INFO Luz del Sur'!H1349</f>
        <v>22.9 KV</v>
      </c>
      <c r="G1401" s="148" t="str">
        <f t="shared" si="244"/>
        <v>MT/AT</v>
      </c>
      <c r="H1401" s="120" t="str">
        <f>'INFO Luz del Sur'!D1349</f>
        <v>San Luis</v>
      </c>
      <c r="I1401" s="120" t="str">
        <f>'INFO Luz del Sur'!C1349</f>
        <v>Lima</v>
      </c>
      <c r="J1401" s="120" t="str">
        <f>'INFO Luz del Sur'!B1349</f>
        <v>Lima</v>
      </c>
      <c r="K1401" s="120">
        <f>'INFO Luz del Sur'!E1349</f>
        <v>0</v>
      </c>
      <c r="L1401" s="132" t="str">
        <f>'INFO Luz del Sur'!M1349</f>
        <v>PPC24</v>
      </c>
      <c r="M1401" s="120" t="str">
        <f>INDEX(RESUMEN!$D$17:$D$5475, MATCH(L1401,RESUMEN!$C$17:$C$5475,0))</f>
        <v>POSTE DE CONCRETO ARMADO DE 15/400/150/375</v>
      </c>
      <c r="N1401" s="95">
        <f>INDEX(RESUMEN!$G$17:$G$5475, MATCH(L1401,RESUMEN!$C$17:$C$5475,0))</f>
        <v>476.76</v>
      </c>
      <c r="O1401" s="133">
        <f t="shared" si="245"/>
        <v>0.84299999999999997</v>
      </c>
      <c r="P1401" s="134">
        <f t="shared" si="247"/>
        <v>878.66867999999999</v>
      </c>
      <c r="Q1401" s="87">
        <v>0</v>
      </c>
      <c r="R1401" s="133">
        <f t="shared" si="248"/>
        <v>0.13400000000000001</v>
      </c>
      <c r="S1401" s="88">
        <f t="shared" si="249"/>
        <v>9.8118002600000001</v>
      </c>
      <c r="T1401" s="132">
        <f t="shared" si="250"/>
        <v>0.183</v>
      </c>
      <c r="U1401" s="135">
        <f t="shared" si="251"/>
        <v>1.7955594475800001</v>
      </c>
      <c r="V1401" s="88">
        <f t="shared" si="252"/>
        <v>0.60419904645994038</v>
      </c>
      <c r="W1401" s="182">
        <f t="shared" si="253"/>
        <v>0.6</v>
      </c>
      <c r="X1401" s="133">
        <f>'INFO Luz del Sur'!N1349</f>
        <v>1</v>
      </c>
      <c r="Y1401" s="135">
        <f t="shared" si="246"/>
        <v>0.6</v>
      </c>
    </row>
    <row r="1402" spans="1:25" x14ac:dyDescent="0.25">
      <c r="A1402" s="97">
        <f>'INFO Luz del Sur'!A1350</f>
        <v>1344</v>
      </c>
      <c r="B1402" s="98" t="s">
        <v>8151</v>
      </c>
      <c r="C1402" s="131" t="str">
        <f>'INFO Luz del Sur'!K1350</f>
        <v>Poste</v>
      </c>
      <c r="D1402" s="120" t="str">
        <f>'INFO Luz del Sur'!L1350</f>
        <v>Concreto</v>
      </c>
      <c r="E1402" s="131">
        <f>'INFO Luz del Sur'!J1350</f>
        <v>15</v>
      </c>
      <c r="F1402" s="131" t="str">
        <f>'INFO Luz del Sur'!H1350</f>
        <v>22.9 KV</v>
      </c>
      <c r="G1402" s="148" t="str">
        <f t="shared" si="244"/>
        <v>MT/AT</v>
      </c>
      <c r="H1402" s="120" t="str">
        <f>'INFO Luz del Sur'!D1350</f>
        <v>San Luis</v>
      </c>
      <c r="I1402" s="120" t="str">
        <f>'INFO Luz del Sur'!C1350</f>
        <v>Lima</v>
      </c>
      <c r="J1402" s="120" t="str">
        <f>'INFO Luz del Sur'!B1350</f>
        <v>Lima</v>
      </c>
      <c r="K1402" s="120">
        <f>'INFO Luz del Sur'!E1350</f>
        <v>0</v>
      </c>
      <c r="L1402" s="132" t="str">
        <f>'INFO Luz del Sur'!M1350</f>
        <v>PPC24</v>
      </c>
      <c r="M1402" s="120" t="str">
        <f>INDEX(RESUMEN!$D$17:$D$5475, MATCH(L1402,RESUMEN!$C$17:$C$5475,0))</f>
        <v>POSTE DE CONCRETO ARMADO DE 15/400/150/375</v>
      </c>
      <c r="N1402" s="95">
        <f>INDEX(RESUMEN!$G$17:$G$5475, MATCH(L1402,RESUMEN!$C$17:$C$5475,0))</f>
        <v>476.76</v>
      </c>
      <c r="O1402" s="133">
        <f t="shared" si="245"/>
        <v>0.84299999999999997</v>
      </c>
      <c r="P1402" s="134">
        <f t="shared" si="247"/>
        <v>878.66867999999999</v>
      </c>
      <c r="Q1402" s="87">
        <v>0</v>
      </c>
      <c r="R1402" s="133">
        <f t="shared" si="248"/>
        <v>0.13400000000000001</v>
      </c>
      <c r="S1402" s="88">
        <f t="shared" si="249"/>
        <v>9.8118002600000001</v>
      </c>
      <c r="T1402" s="132">
        <f t="shared" si="250"/>
        <v>0.183</v>
      </c>
      <c r="U1402" s="135">
        <f t="shared" si="251"/>
        <v>1.7955594475800001</v>
      </c>
      <c r="V1402" s="88">
        <f t="shared" si="252"/>
        <v>0.60419904645994038</v>
      </c>
      <c r="W1402" s="182">
        <f t="shared" si="253"/>
        <v>0.6</v>
      </c>
      <c r="X1402" s="133">
        <f>'INFO Luz del Sur'!N1350</f>
        <v>1</v>
      </c>
      <c r="Y1402" s="135">
        <f t="shared" si="246"/>
        <v>0.6</v>
      </c>
    </row>
    <row r="1403" spans="1:25" x14ac:dyDescent="0.25">
      <c r="A1403" s="97">
        <f>'INFO Luz del Sur'!A1351</f>
        <v>1345</v>
      </c>
      <c r="B1403" s="98" t="s">
        <v>8151</v>
      </c>
      <c r="C1403" s="131" t="str">
        <f>'INFO Luz del Sur'!K1351</f>
        <v>Poste</v>
      </c>
      <c r="D1403" s="120" t="str">
        <f>'INFO Luz del Sur'!L1351</f>
        <v>Concreto</v>
      </c>
      <c r="E1403" s="131">
        <f>'INFO Luz del Sur'!J1351</f>
        <v>15</v>
      </c>
      <c r="F1403" s="131" t="str">
        <f>'INFO Luz del Sur'!H1351</f>
        <v>22.9 KV</v>
      </c>
      <c r="G1403" s="148" t="str">
        <f t="shared" si="244"/>
        <v>MT/AT</v>
      </c>
      <c r="H1403" s="120" t="str">
        <f>'INFO Luz del Sur'!D1351</f>
        <v>San Luis</v>
      </c>
      <c r="I1403" s="120" t="str">
        <f>'INFO Luz del Sur'!C1351</f>
        <v>Lima</v>
      </c>
      <c r="J1403" s="120" t="str">
        <f>'INFO Luz del Sur'!B1351</f>
        <v>Lima</v>
      </c>
      <c r="K1403" s="120">
        <f>'INFO Luz del Sur'!E1351</f>
        <v>0</v>
      </c>
      <c r="L1403" s="132" t="str">
        <f>'INFO Luz del Sur'!M1351</f>
        <v>PPC24</v>
      </c>
      <c r="M1403" s="120" t="str">
        <f>INDEX(RESUMEN!$D$17:$D$5475, MATCH(L1403,RESUMEN!$C$17:$C$5475,0))</f>
        <v>POSTE DE CONCRETO ARMADO DE 15/400/150/375</v>
      </c>
      <c r="N1403" s="95">
        <f>INDEX(RESUMEN!$G$17:$G$5475, MATCH(L1403,RESUMEN!$C$17:$C$5475,0))</f>
        <v>476.76</v>
      </c>
      <c r="O1403" s="133">
        <f t="shared" si="245"/>
        <v>0.84299999999999997</v>
      </c>
      <c r="P1403" s="134">
        <f t="shared" si="247"/>
        <v>878.66867999999999</v>
      </c>
      <c r="Q1403" s="87">
        <v>0</v>
      </c>
      <c r="R1403" s="133">
        <f t="shared" si="248"/>
        <v>0.13400000000000001</v>
      </c>
      <c r="S1403" s="88">
        <f t="shared" si="249"/>
        <v>9.8118002600000001</v>
      </c>
      <c r="T1403" s="132">
        <f t="shared" si="250"/>
        <v>0.183</v>
      </c>
      <c r="U1403" s="135">
        <f t="shared" si="251"/>
        <v>1.7955594475800001</v>
      </c>
      <c r="V1403" s="88">
        <f t="shared" si="252"/>
        <v>0.60419904645994038</v>
      </c>
      <c r="W1403" s="182">
        <f t="shared" si="253"/>
        <v>0.6</v>
      </c>
      <c r="X1403" s="133">
        <f>'INFO Luz del Sur'!N1351</f>
        <v>1</v>
      </c>
      <c r="Y1403" s="135">
        <f t="shared" si="246"/>
        <v>0.6</v>
      </c>
    </row>
    <row r="1404" spans="1:25" x14ac:dyDescent="0.25">
      <c r="A1404" s="97">
        <f>'INFO Luz del Sur'!A1352</f>
        <v>1346</v>
      </c>
      <c r="B1404" s="98" t="s">
        <v>8151</v>
      </c>
      <c r="C1404" s="131" t="str">
        <f>'INFO Luz del Sur'!K1352</f>
        <v>Poste</v>
      </c>
      <c r="D1404" s="120" t="str">
        <f>'INFO Luz del Sur'!L1352</f>
        <v>Concreto</v>
      </c>
      <c r="E1404" s="131">
        <f>'INFO Luz del Sur'!J1352</f>
        <v>15</v>
      </c>
      <c r="F1404" s="131" t="str">
        <f>'INFO Luz del Sur'!H1352</f>
        <v>22.9 KV</v>
      </c>
      <c r="G1404" s="148" t="str">
        <f t="shared" ref="G1404:G1467" si="254">IF(F1404="0.22 KV", "BT", "MT/AT")</f>
        <v>MT/AT</v>
      </c>
      <c r="H1404" s="120" t="str">
        <f>'INFO Luz del Sur'!D1352</f>
        <v>San Luis</v>
      </c>
      <c r="I1404" s="120" t="str">
        <f>'INFO Luz del Sur'!C1352</f>
        <v>Lima</v>
      </c>
      <c r="J1404" s="120" t="str">
        <f>'INFO Luz del Sur'!B1352</f>
        <v>Lima</v>
      </c>
      <c r="K1404" s="120">
        <f>'INFO Luz del Sur'!E1352</f>
        <v>0</v>
      </c>
      <c r="L1404" s="132" t="str">
        <f>'INFO Luz del Sur'!M1352</f>
        <v>PPC24</v>
      </c>
      <c r="M1404" s="120" t="str">
        <f>INDEX(RESUMEN!$D$17:$D$5475, MATCH(L1404,RESUMEN!$C$17:$C$5475,0))</f>
        <v>POSTE DE CONCRETO ARMADO DE 15/400/150/375</v>
      </c>
      <c r="N1404" s="95">
        <f>INDEX(RESUMEN!$G$17:$G$5475, MATCH(L1404,RESUMEN!$C$17:$C$5475,0))</f>
        <v>476.76</v>
      </c>
      <c r="O1404" s="133">
        <f t="shared" ref="O1404:O1467" si="255">IF(G1404="BT", $O$2, $O$3)</f>
        <v>0.84299999999999997</v>
      </c>
      <c r="P1404" s="134">
        <f t="shared" si="247"/>
        <v>878.66867999999999</v>
      </c>
      <c r="Q1404" s="87">
        <v>0</v>
      </c>
      <c r="R1404" s="133">
        <f t="shared" si="248"/>
        <v>0.13400000000000001</v>
      </c>
      <c r="S1404" s="88">
        <f t="shared" si="249"/>
        <v>9.8118002600000001</v>
      </c>
      <c r="T1404" s="132">
        <f t="shared" si="250"/>
        <v>0.183</v>
      </c>
      <c r="U1404" s="135">
        <f t="shared" si="251"/>
        <v>1.7955594475800001</v>
      </c>
      <c r="V1404" s="88">
        <f t="shared" si="252"/>
        <v>0.60419904645994038</v>
      </c>
      <c r="W1404" s="182">
        <f t="shared" si="253"/>
        <v>0.6</v>
      </c>
      <c r="X1404" s="133">
        <f>'INFO Luz del Sur'!N1352</f>
        <v>1</v>
      </c>
      <c r="Y1404" s="135">
        <f t="shared" ref="Y1404:Y1467" si="256">W1404*X1404</f>
        <v>0.6</v>
      </c>
    </row>
    <row r="1405" spans="1:25" x14ac:dyDescent="0.25">
      <c r="A1405" s="97">
        <f>'INFO Luz del Sur'!A1353</f>
        <v>1347</v>
      </c>
      <c r="B1405" s="98" t="s">
        <v>8151</v>
      </c>
      <c r="C1405" s="131" t="str">
        <f>'INFO Luz del Sur'!K1353</f>
        <v>Poste</v>
      </c>
      <c r="D1405" s="120" t="str">
        <f>'INFO Luz del Sur'!L1353</f>
        <v>Concreto</v>
      </c>
      <c r="E1405" s="131">
        <f>'INFO Luz del Sur'!J1353</f>
        <v>15</v>
      </c>
      <c r="F1405" s="131" t="str">
        <f>'INFO Luz del Sur'!H1353</f>
        <v>22.9 KV</v>
      </c>
      <c r="G1405" s="148" t="str">
        <f t="shared" si="254"/>
        <v>MT/AT</v>
      </c>
      <c r="H1405" s="120" t="str">
        <f>'INFO Luz del Sur'!D1353</f>
        <v>San Luis</v>
      </c>
      <c r="I1405" s="120" t="str">
        <f>'INFO Luz del Sur'!C1353</f>
        <v>Lima</v>
      </c>
      <c r="J1405" s="120" t="str">
        <f>'INFO Luz del Sur'!B1353</f>
        <v>Lima</v>
      </c>
      <c r="K1405" s="120">
        <f>'INFO Luz del Sur'!E1353</f>
        <v>0</v>
      </c>
      <c r="L1405" s="132" t="str">
        <f>'INFO Luz del Sur'!M1353</f>
        <v>PPC24</v>
      </c>
      <c r="M1405" s="120" t="str">
        <f>INDEX(RESUMEN!$D$17:$D$5475, MATCH(L1405,RESUMEN!$C$17:$C$5475,0))</f>
        <v>POSTE DE CONCRETO ARMADO DE 15/400/150/375</v>
      </c>
      <c r="N1405" s="95">
        <f>INDEX(RESUMEN!$G$17:$G$5475, MATCH(L1405,RESUMEN!$C$17:$C$5475,0))</f>
        <v>476.76</v>
      </c>
      <c r="O1405" s="133">
        <f t="shared" si="255"/>
        <v>0.84299999999999997</v>
      </c>
      <c r="P1405" s="134">
        <f t="shared" si="247"/>
        <v>878.66867999999999</v>
      </c>
      <c r="Q1405" s="87">
        <v>0</v>
      </c>
      <c r="R1405" s="133">
        <f t="shared" si="248"/>
        <v>0.13400000000000001</v>
      </c>
      <c r="S1405" s="88">
        <f t="shared" si="249"/>
        <v>9.8118002600000001</v>
      </c>
      <c r="T1405" s="132">
        <f t="shared" si="250"/>
        <v>0.183</v>
      </c>
      <c r="U1405" s="135">
        <f t="shared" si="251"/>
        <v>1.7955594475800001</v>
      </c>
      <c r="V1405" s="88">
        <f t="shared" si="252"/>
        <v>0.60419904645994038</v>
      </c>
      <c r="W1405" s="182">
        <f t="shared" si="253"/>
        <v>0.6</v>
      </c>
      <c r="X1405" s="133">
        <f>'INFO Luz del Sur'!N1353</f>
        <v>1</v>
      </c>
      <c r="Y1405" s="135">
        <f t="shared" si="256"/>
        <v>0.6</v>
      </c>
    </row>
    <row r="1406" spans="1:25" x14ac:dyDescent="0.25">
      <c r="A1406" s="97">
        <f>'INFO Luz del Sur'!A1354</f>
        <v>1348</v>
      </c>
      <c r="B1406" s="98" t="s">
        <v>8151</v>
      </c>
      <c r="C1406" s="131" t="str">
        <f>'INFO Luz del Sur'!K1354</f>
        <v>Poste</v>
      </c>
      <c r="D1406" s="120" t="str">
        <f>'INFO Luz del Sur'!L1354</f>
        <v>Concreto</v>
      </c>
      <c r="E1406" s="131">
        <f>'INFO Luz del Sur'!J1354</f>
        <v>15</v>
      </c>
      <c r="F1406" s="131" t="str">
        <f>'INFO Luz del Sur'!H1354</f>
        <v>22.9 KV</v>
      </c>
      <c r="G1406" s="148" t="str">
        <f t="shared" si="254"/>
        <v>MT/AT</v>
      </c>
      <c r="H1406" s="120" t="str">
        <f>'INFO Luz del Sur'!D1354</f>
        <v>San Luis</v>
      </c>
      <c r="I1406" s="120" t="str">
        <f>'INFO Luz del Sur'!C1354</f>
        <v>Lima</v>
      </c>
      <c r="J1406" s="120" t="str">
        <f>'INFO Luz del Sur'!B1354</f>
        <v>Lima</v>
      </c>
      <c r="K1406" s="120">
        <f>'INFO Luz del Sur'!E1354</f>
        <v>0</v>
      </c>
      <c r="L1406" s="132" t="str">
        <f>'INFO Luz del Sur'!M1354</f>
        <v>PPC24</v>
      </c>
      <c r="M1406" s="120" t="str">
        <f>INDEX(RESUMEN!$D$17:$D$5475, MATCH(L1406,RESUMEN!$C$17:$C$5475,0))</f>
        <v>POSTE DE CONCRETO ARMADO DE 15/400/150/375</v>
      </c>
      <c r="N1406" s="95">
        <f>INDEX(RESUMEN!$G$17:$G$5475, MATCH(L1406,RESUMEN!$C$17:$C$5475,0))</f>
        <v>476.76</v>
      </c>
      <c r="O1406" s="133">
        <f t="shared" si="255"/>
        <v>0.84299999999999997</v>
      </c>
      <c r="P1406" s="134">
        <f t="shared" si="247"/>
        <v>878.66867999999999</v>
      </c>
      <c r="Q1406" s="87">
        <v>0</v>
      </c>
      <c r="R1406" s="133">
        <f t="shared" si="248"/>
        <v>0.13400000000000001</v>
      </c>
      <c r="S1406" s="88">
        <f t="shared" si="249"/>
        <v>9.8118002600000001</v>
      </c>
      <c r="T1406" s="132">
        <f t="shared" si="250"/>
        <v>0.183</v>
      </c>
      <c r="U1406" s="135">
        <f t="shared" si="251"/>
        <v>1.7955594475800001</v>
      </c>
      <c r="V1406" s="88">
        <f t="shared" si="252"/>
        <v>0.60419904645994038</v>
      </c>
      <c r="W1406" s="182">
        <f t="shared" si="253"/>
        <v>0.6</v>
      </c>
      <c r="X1406" s="133">
        <f>'INFO Luz del Sur'!N1354</f>
        <v>1</v>
      </c>
      <c r="Y1406" s="135">
        <f t="shared" si="256"/>
        <v>0.6</v>
      </c>
    </row>
    <row r="1407" spans="1:25" x14ac:dyDescent="0.25">
      <c r="A1407" s="97">
        <f>'INFO Luz del Sur'!A1355</f>
        <v>1349</v>
      </c>
      <c r="B1407" s="98" t="s">
        <v>8151</v>
      </c>
      <c r="C1407" s="131" t="str">
        <f>'INFO Luz del Sur'!K1355</f>
        <v>Poste</v>
      </c>
      <c r="D1407" s="120" t="str">
        <f>'INFO Luz del Sur'!L1355</f>
        <v>Concreto</v>
      </c>
      <c r="E1407" s="131">
        <f>'INFO Luz del Sur'!J1355</f>
        <v>13</v>
      </c>
      <c r="F1407" s="131" t="str">
        <f>'INFO Luz del Sur'!H1355</f>
        <v>22.9 KV</v>
      </c>
      <c r="G1407" s="148" t="str">
        <f t="shared" si="254"/>
        <v>MT/AT</v>
      </c>
      <c r="H1407" s="120" t="str">
        <f>'INFO Luz del Sur'!D1355</f>
        <v>San Luis</v>
      </c>
      <c r="I1407" s="120" t="str">
        <f>'INFO Luz del Sur'!C1355</f>
        <v>Lima</v>
      </c>
      <c r="J1407" s="120" t="str">
        <f>'INFO Luz del Sur'!B1355</f>
        <v>Lima</v>
      </c>
      <c r="K1407" s="120">
        <f>'INFO Luz del Sur'!E1355</f>
        <v>0</v>
      </c>
      <c r="L1407" s="132" t="str">
        <f>'INFO Luz del Sur'!M1355</f>
        <v>PPC19</v>
      </c>
      <c r="M1407" s="120" t="str">
        <f>INDEX(RESUMEN!$D$17:$D$5475, MATCH(L1407,RESUMEN!$C$17:$C$5475,0))</f>
        <v>POSTE DE CONCRETO ARMADO DE 13/300/150/345</v>
      </c>
      <c r="N1407" s="95">
        <f>INDEX(RESUMEN!$G$17:$G$5475, MATCH(L1407,RESUMEN!$C$17:$C$5475,0))</f>
        <v>314.14999999999998</v>
      </c>
      <c r="O1407" s="133">
        <f t="shared" si="255"/>
        <v>0.84299999999999997</v>
      </c>
      <c r="P1407" s="134">
        <f t="shared" si="247"/>
        <v>578.97844999999995</v>
      </c>
      <c r="Q1407" s="87">
        <v>0</v>
      </c>
      <c r="R1407" s="133">
        <f t="shared" si="248"/>
        <v>0.13400000000000001</v>
      </c>
      <c r="S1407" s="88">
        <f t="shared" si="249"/>
        <v>6.4652593583333333</v>
      </c>
      <c r="T1407" s="132">
        <f t="shared" si="250"/>
        <v>0.183</v>
      </c>
      <c r="U1407" s="135">
        <f t="shared" si="251"/>
        <v>1.183142462575</v>
      </c>
      <c r="V1407" s="88">
        <f t="shared" si="252"/>
        <v>0.39812301880482892</v>
      </c>
      <c r="W1407" s="182">
        <f t="shared" si="253"/>
        <v>0.4</v>
      </c>
      <c r="X1407" s="133">
        <f>'INFO Luz del Sur'!N1355</f>
        <v>1</v>
      </c>
      <c r="Y1407" s="135">
        <f t="shared" si="256"/>
        <v>0.4</v>
      </c>
    </row>
    <row r="1408" spans="1:25" x14ac:dyDescent="0.25">
      <c r="A1408" s="97">
        <f>'INFO Luz del Sur'!A1356</f>
        <v>1350</v>
      </c>
      <c r="B1408" s="98" t="s">
        <v>8151</v>
      </c>
      <c r="C1408" s="131" t="str">
        <f>'INFO Luz del Sur'!K1356</f>
        <v>Poste</v>
      </c>
      <c r="D1408" s="120" t="str">
        <f>'INFO Luz del Sur'!L1356</f>
        <v>Concreto</v>
      </c>
      <c r="E1408" s="131">
        <f>'INFO Luz del Sur'!J1356</f>
        <v>13</v>
      </c>
      <c r="F1408" s="131" t="str">
        <f>'INFO Luz del Sur'!H1356</f>
        <v>22.9 KV</v>
      </c>
      <c r="G1408" s="148" t="str">
        <f t="shared" si="254"/>
        <v>MT/AT</v>
      </c>
      <c r="H1408" s="120" t="str">
        <f>'INFO Luz del Sur'!D1356</f>
        <v>San Luis</v>
      </c>
      <c r="I1408" s="120" t="str">
        <f>'INFO Luz del Sur'!C1356</f>
        <v>Lima</v>
      </c>
      <c r="J1408" s="120" t="str">
        <f>'INFO Luz del Sur'!B1356</f>
        <v>Lima</v>
      </c>
      <c r="K1408" s="120">
        <f>'INFO Luz del Sur'!E1356</f>
        <v>0</v>
      </c>
      <c r="L1408" s="132" t="str">
        <f>'INFO Luz del Sur'!M1356</f>
        <v>PPC19</v>
      </c>
      <c r="M1408" s="120" t="str">
        <f>INDEX(RESUMEN!$D$17:$D$5475, MATCH(L1408,RESUMEN!$C$17:$C$5475,0))</f>
        <v>POSTE DE CONCRETO ARMADO DE 13/300/150/345</v>
      </c>
      <c r="N1408" s="95">
        <f>INDEX(RESUMEN!$G$17:$G$5475, MATCH(L1408,RESUMEN!$C$17:$C$5475,0))</f>
        <v>314.14999999999998</v>
      </c>
      <c r="O1408" s="133">
        <f t="shared" si="255"/>
        <v>0.84299999999999997</v>
      </c>
      <c r="P1408" s="134">
        <f t="shared" si="247"/>
        <v>578.97844999999995</v>
      </c>
      <c r="Q1408" s="87">
        <v>0</v>
      </c>
      <c r="R1408" s="133">
        <f t="shared" si="248"/>
        <v>0.13400000000000001</v>
      </c>
      <c r="S1408" s="88">
        <f t="shared" si="249"/>
        <v>6.4652593583333333</v>
      </c>
      <c r="T1408" s="132">
        <f t="shared" si="250"/>
        <v>0.183</v>
      </c>
      <c r="U1408" s="135">
        <f t="shared" si="251"/>
        <v>1.183142462575</v>
      </c>
      <c r="V1408" s="88">
        <f t="shared" si="252"/>
        <v>0.39812301880482892</v>
      </c>
      <c r="W1408" s="182">
        <f t="shared" si="253"/>
        <v>0.4</v>
      </c>
      <c r="X1408" s="133">
        <f>'INFO Luz del Sur'!N1356</f>
        <v>1</v>
      </c>
      <c r="Y1408" s="135">
        <f t="shared" si="256"/>
        <v>0.4</v>
      </c>
    </row>
    <row r="1409" spans="1:25" x14ac:dyDescent="0.25">
      <c r="A1409" s="97">
        <f>'INFO Luz del Sur'!A1357</f>
        <v>1351</v>
      </c>
      <c r="B1409" s="98" t="s">
        <v>8151</v>
      </c>
      <c r="C1409" s="131" t="str">
        <f>'INFO Luz del Sur'!K1357</f>
        <v>Poste</v>
      </c>
      <c r="D1409" s="120" t="str">
        <f>'INFO Luz del Sur'!L1357</f>
        <v>Concreto</v>
      </c>
      <c r="E1409" s="131">
        <f>'INFO Luz del Sur'!J1357</f>
        <v>13</v>
      </c>
      <c r="F1409" s="131" t="str">
        <f>'INFO Luz del Sur'!H1357</f>
        <v>22.9 KV</v>
      </c>
      <c r="G1409" s="148" t="str">
        <f t="shared" si="254"/>
        <v>MT/AT</v>
      </c>
      <c r="H1409" s="120" t="str">
        <f>'INFO Luz del Sur'!D1357</f>
        <v>San Luis</v>
      </c>
      <c r="I1409" s="120" t="str">
        <f>'INFO Luz del Sur'!C1357</f>
        <v>Lima</v>
      </c>
      <c r="J1409" s="120" t="str">
        <f>'INFO Luz del Sur'!B1357</f>
        <v>Lima</v>
      </c>
      <c r="K1409" s="120">
        <f>'INFO Luz del Sur'!E1357</f>
        <v>0</v>
      </c>
      <c r="L1409" s="132" t="str">
        <f>'INFO Luz del Sur'!M1357</f>
        <v>PPC19</v>
      </c>
      <c r="M1409" s="120" t="str">
        <f>INDEX(RESUMEN!$D$17:$D$5475, MATCH(L1409,RESUMEN!$C$17:$C$5475,0))</f>
        <v>POSTE DE CONCRETO ARMADO DE 13/300/150/345</v>
      </c>
      <c r="N1409" s="95">
        <f>INDEX(RESUMEN!$G$17:$G$5475, MATCH(L1409,RESUMEN!$C$17:$C$5475,0))</f>
        <v>314.14999999999998</v>
      </c>
      <c r="O1409" s="133">
        <f t="shared" si="255"/>
        <v>0.84299999999999997</v>
      </c>
      <c r="P1409" s="134">
        <f t="shared" si="247"/>
        <v>578.97844999999995</v>
      </c>
      <c r="Q1409" s="87">
        <v>0</v>
      </c>
      <c r="R1409" s="133">
        <f t="shared" si="248"/>
        <v>0.13400000000000001</v>
      </c>
      <c r="S1409" s="88">
        <f t="shared" si="249"/>
        <v>6.4652593583333333</v>
      </c>
      <c r="T1409" s="132">
        <f t="shared" si="250"/>
        <v>0.183</v>
      </c>
      <c r="U1409" s="135">
        <f t="shared" si="251"/>
        <v>1.183142462575</v>
      </c>
      <c r="V1409" s="88">
        <f t="shared" si="252"/>
        <v>0.39812301880482892</v>
      </c>
      <c r="W1409" s="182">
        <f t="shared" si="253"/>
        <v>0.4</v>
      </c>
      <c r="X1409" s="133">
        <f>'INFO Luz del Sur'!N1357</f>
        <v>1</v>
      </c>
      <c r="Y1409" s="135">
        <f t="shared" si="256"/>
        <v>0.4</v>
      </c>
    </row>
    <row r="1410" spans="1:25" x14ac:dyDescent="0.25">
      <c r="A1410" s="97">
        <f>'INFO Luz del Sur'!A1358</f>
        <v>1352</v>
      </c>
      <c r="B1410" s="98" t="s">
        <v>8151</v>
      </c>
      <c r="C1410" s="131" t="str">
        <f>'INFO Luz del Sur'!K1358</f>
        <v>Poste</v>
      </c>
      <c r="D1410" s="120" t="str">
        <f>'INFO Luz del Sur'!L1358</f>
        <v>Concreto</v>
      </c>
      <c r="E1410" s="131">
        <f>'INFO Luz del Sur'!J1358</f>
        <v>13</v>
      </c>
      <c r="F1410" s="131" t="str">
        <f>'INFO Luz del Sur'!H1358</f>
        <v>22.9 KV</v>
      </c>
      <c r="G1410" s="148" t="str">
        <f t="shared" si="254"/>
        <v>MT/AT</v>
      </c>
      <c r="H1410" s="120" t="str">
        <f>'INFO Luz del Sur'!D1358</f>
        <v>San Luis</v>
      </c>
      <c r="I1410" s="120" t="str">
        <f>'INFO Luz del Sur'!C1358</f>
        <v>Lima</v>
      </c>
      <c r="J1410" s="120" t="str">
        <f>'INFO Luz del Sur'!B1358</f>
        <v>Lima</v>
      </c>
      <c r="K1410" s="120">
        <f>'INFO Luz del Sur'!E1358</f>
        <v>0</v>
      </c>
      <c r="L1410" s="132" t="str">
        <f>'INFO Luz del Sur'!M1358</f>
        <v>PPC19</v>
      </c>
      <c r="M1410" s="120" t="str">
        <f>INDEX(RESUMEN!$D$17:$D$5475, MATCH(L1410,RESUMEN!$C$17:$C$5475,0))</f>
        <v>POSTE DE CONCRETO ARMADO DE 13/300/150/345</v>
      </c>
      <c r="N1410" s="95">
        <f>INDEX(RESUMEN!$G$17:$G$5475, MATCH(L1410,RESUMEN!$C$17:$C$5475,0))</f>
        <v>314.14999999999998</v>
      </c>
      <c r="O1410" s="133">
        <f t="shared" si="255"/>
        <v>0.84299999999999997</v>
      </c>
      <c r="P1410" s="134">
        <f t="shared" si="247"/>
        <v>578.97844999999995</v>
      </c>
      <c r="Q1410" s="87">
        <v>0</v>
      </c>
      <c r="R1410" s="133">
        <f t="shared" si="248"/>
        <v>0.13400000000000001</v>
      </c>
      <c r="S1410" s="88">
        <f t="shared" si="249"/>
        <v>6.4652593583333333</v>
      </c>
      <c r="T1410" s="132">
        <f t="shared" si="250"/>
        <v>0.183</v>
      </c>
      <c r="U1410" s="135">
        <f t="shared" si="251"/>
        <v>1.183142462575</v>
      </c>
      <c r="V1410" s="88">
        <f t="shared" si="252"/>
        <v>0.39812301880482892</v>
      </c>
      <c r="W1410" s="182">
        <f t="shared" si="253"/>
        <v>0.4</v>
      </c>
      <c r="X1410" s="133">
        <f>'INFO Luz del Sur'!N1358</f>
        <v>1</v>
      </c>
      <c r="Y1410" s="135">
        <f t="shared" si="256"/>
        <v>0.4</v>
      </c>
    </row>
    <row r="1411" spans="1:25" x14ac:dyDescent="0.25">
      <c r="A1411" s="97">
        <f>'INFO Luz del Sur'!A1359</f>
        <v>1353</v>
      </c>
      <c r="B1411" s="98" t="s">
        <v>8151</v>
      </c>
      <c r="C1411" s="131" t="str">
        <f>'INFO Luz del Sur'!K1359</f>
        <v>Poste</v>
      </c>
      <c r="D1411" s="120" t="str">
        <f>'INFO Luz del Sur'!L1359</f>
        <v>Concreto</v>
      </c>
      <c r="E1411" s="131">
        <f>'INFO Luz del Sur'!J1359</f>
        <v>13</v>
      </c>
      <c r="F1411" s="131" t="str">
        <f>'INFO Luz del Sur'!H1359</f>
        <v>22.9 KV</v>
      </c>
      <c r="G1411" s="148" t="str">
        <f t="shared" si="254"/>
        <v>MT/AT</v>
      </c>
      <c r="H1411" s="120" t="str">
        <f>'INFO Luz del Sur'!D1359</f>
        <v>San Luis</v>
      </c>
      <c r="I1411" s="120" t="str">
        <f>'INFO Luz del Sur'!C1359</f>
        <v>Lima</v>
      </c>
      <c r="J1411" s="120" t="str">
        <f>'INFO Luz del Sur'!B1359</f>
        <v>Lima</v>
      </c>
      <c r="K1411" s="120">
        <f>'INFO Luz del Sur'!E1359</f>
        <v>0</v>
      </c>
      <c r="L1411" s="132" t="str">
        <f>'INFO Luz del Sur'!M1359</f>
        <v>PPC19</v>
      </c>
      <c r="M1411" s="120" t="str">
        <f>INDEX(RESUMEN!$D$17:$D$5475, MATCH(L1411,RESUMEN!$C$17:$C$5475,0))</f>
        <v>POSTE DE CONCRETO ARMADO DE 13/300/150/345</v>
      </c>
      <c r="N1411" s="95">
        <f>INDEX(RESUMEN!$G$17:$G$5475, MATCH(L1411,RESUMEN!$C$17:$C$5475,0))</f>
        <v>314.14999999999998</v>
      </c>
      <c r="O1411" s="133">
        <f t="shared" si="255"/>
        <v>0.84299999999999997</v>
      </c>
      <c r="P1411" s="134">
        <f t="shared" si="247"/>
        <v>578.97844999999995</v>
      </c>
      <c r="Q1411" s="87">
        <v>0</v>
      </c>
      <c r="R1411" s="133">
        <f t="shared" si="248"/>
        <v>0.13400000000000001</v>
      </c>
      <c r="S1411" s="88">
        <f t="shared" si="249"/>
        <v>6.4652593583333333</v>
      </c>
      <c r="T1411" s="132">
        <f t="shared" si="250"/>
        <v>0.183</v>
      </c>
      <c r="U1411" s="135">
        <f t="shared" si="251"/>
        <v>1.183142462575</v>
      </c>
      <c r="V1411" s="88">
        <f t="shared" si="252"/>
        <v>0.39812301880482892</v>
      </c>
      <c r="W1411" s="182">
        <f t="shared" si="253"/>
        <v>0.4</v>
      </c>
      <c r="X1411" s="133">
        <f>'INFO Luz del Sur'!N1359</f>
        <v>1</v>
      </c>
      <c r="Y1411" s="135">
        <f t="shared" si="256"/>
        <v>0.4</v>
      </c>
    </row>
    <row r="1412" spans="1:25" x14ac:dyDescent="0.25">
      <c r="A1412" s="97">
        <f>'INFO Luz del Sur'!A1360</f>
        <v>1354</v>
      </c>
      <c r="B1412" s="98" t="s">
        <v>8151</v>
      </c>
      <c r="C1412" s="131" t="str">
        <f>'INFO Luz del Sur'!K1360</f>
        <v>Poste</v>
      </c>
      <c r="D1412" s="120" t="str">
        <f>'INFO Luz del Sur'!L1360</f>
        <v>Concreto</v>
      </c>
      <c r="E1412" s="131">
        <f>'INFO Luz del Sur'!J1360</f>
        <v>13</v>
      </c>
      <c r="F1412" s="131" t="str">
        <f>'INFO Luz del Sur'!H1360</f>
        <v>22.9 KV</v>
      </c>
      <c r="G1412" s="148" t="str">
        <f t="shared" si="254"/>
        <v>MT/AT</v>
      </c>
      <c r="H1412" s="120" t="str">
        <f>'INFO Luz del Sur'!D1360</f>
        <v>San Luis</v>
      </c>
      <c r="I1412" s="120" t="str">
        <f>'INFO Luz del Sur'!C1360</f>
        <v>Lima</v>
      </c>
      <c r="J1412" s="120" t="str">
        <f>'INFO Luz del Sur'!B1360</f>
        <v>Lima</v>
      </c>
      <c r="K1412" s="120">
        <f>'INFO Luz del Sur'!E1360</f>
        <v>0</v>
      </c>
      <c r="L1412" s="132" t="str">
        <f>'INFO Luz del Sur'!M1360</f>
        <v>PPC19</v>
      </c>
      <c r="M1412" s="120" t="str">
        <f>INDEX(RESUMEN!$D$17:$D$5475, MATCH(L1412,RESUMEN!$C$17:$C$5475,0))</f>
        <v>POSTE DE CONCRETO ARMADO DE 13/300/150/345</v>
      </c>
      <c r="N1412" s="95">
        <f>INDEX(RESUMEN!$G$17:$G$5475, MATCH(L1412,RESUMEN!$C$17:$C$5475,0))</f>
        <v>314.14999999999998</v>
      </c>
      <c r="O1412" s="133">
        <f t="shared" si="255"/>
        <v>0.84299999999999997</v>
      </c>
      <c r="P1412" s="134">
        <f t="shared" si="247"/>
        <v>578.97844999999995</v>
      </c>
      <c r="Q1412" s="87">
        <v>0</v>
      </c>
      <c r="R1412" s="133">
        <f t="shared" si="248"/>
        <v>0.13400000000000001</v>
      </c>
      <c r="S1412" s="88">
        <f t="shared" si="249"/>
        <v>6.4652593583333333</v>
      </c>
      <c r="T1412" s="132">
        <f t="shared" si="250"/>
        <v>0.183</v>
      </c>
      <c r="U1412" s="135">
        <f t="shared" si="251"/>
        <v>1.183142462575</v>
      </c>
      <c r="V1412" s="88">
        <f t="shared" si="252"/>
        <v>0.39812301880482892</v>
      </c>
      <c r="W1412" s="182">
        <f t="shared" si="253"/>
        <v>0.4</v>
      </c>
      <c r="X1412" s="133">
        <f>'INFO Luz del Sur'!N1360</f>
        <v>1</v>
      </c>
      <c r="Y1412" s="135">
        <f t="shared" si="256"/>
        <v>0.4</v>
      </c>
    </row>
    <row r="1413" spans="1:25" x14ac:dyDescent="0.25">
      <c r="A1413" s="97">
        <f>'INFO Luz del Sur'!A1361</f>
        <v>1355</v>
      </c>
      <c r="B1413" s="98" t="s">
        <v>8151</v>
      </c>
      <c r="C1413" s="131" t="str">
        <f>'INFO Luz del Sur'!K1361</f>
        <v>Poste</v>
      </c>
      <c r="D1413" s="120" t="str">
        <f>'INFO Luz del Sur'!L1361</f>
        <v>Concreto</v>
      </c>
      <c r="E1413" s="131">
        <f>'INFO Luz del Sur'!J1361</f>
        <v>13</v>
      </c>
      <c r="F1413" s="131" t="str">
        <f>'INFO Luz del Sur'!H1361</f>
        <v>22.9 KV</v>
      </c>
      <c r="G1413" s="148" t="str">
        <f t="shared" si="254"/>
        <v>MT/AT</v>
      </c>
      <c r="H1413" s="120" t="str">
        <f>'INFO Luz del Sur'!D1361</f>
        <v>San Vicente de Cañete</v>
      </c>
      <c r="I1413" s="120" t="str">
        <f>'INFO Luz del Sur'!C1361</f>
        <v>Lima</v>
      </c>
      <c r="J1413" s="120" t="str">
        <f>'INFO Luz del Sur'!B1361</f>
        <v>Lima</v>
      </c>
      <c r="K1413" s="120">
        <f>'INFO Luz del Sur'!E1361</f>
        <v>0</v>
      </c>
      <c r="L1413" s="132" t="str">
        <f>'INFO Luz del Sur'!M1361</f>
        <v>PPC19</v>
      </c>
      <c r="M1413" s="120" t="str">
        <f>INDEX(RESUMEN!$D$17:$D$5475, MATCH(L1413,RESUMEN!$C$17:$C$5475,0))</f>
        <v>POSTE DE CONCRETO ARMADO DE 13/300/150/345</v>
      </c>
      <c r="N1413" s="95">
        <f>INDEX(RESUMEN!$G$17:$G$5475, MATCH(L1413,RESUMEN!$C$17:$C$5475,0))</f>
        <v>314.14999999999998</v>
      </c>
      <c r="O1413" s="133">
        <f t="shared" si="255"/>
        <v>0.84299999999999997</v>
      </c>
      <c r="P1413" s="134">
        <f t="shared" si="247"/>
        <v>578.97844999999995</v>
      </c>
      <c r="Q1413" s="87">
        <v>0</v>
      </c>
      <c r="R1413" s="133">
        <f t="shared" si="248"/>
        <v>0.13400000000000001</v>
      </c>
      <c r="S1413" s="88">
        <f t="shared" si="249"/>
        <v>6.4652593583333333</v>
      </c>
      <c r="T1413" s="132">
        <f t="shared" si="250"/>
        <v>0.183</v>
      </c>
      <c r="U1413" s="135">
        <f t="shared" si="251"/>
        <v>1.183142462575</v>
      </c>
      <c r="V1413" s="88">
        <f t="shared" si="252"/>
        <v>0.39812301880482892</v>
      </c>
      <c r="W1413" s="182">
        <f t="shared" si="253"/>
        <v>0.4</v>
      </c>
      <c r="X1413" s="133">
        <f>'INFO Luz del Sur'!N1361</f>
        <v>1</v>
      </c>
      <c r="Y1413" s="135">
        <f t="shared" si="256"/>
        <v>0.4</v>
      </c>
    </row>
    <row r="1414" spans="1:25" x14ac:dyDescent="0.25">
      <c r="A1414" s="97">
        <f>'INFO Luz del Sur'!A1362</f>
        <v>1356</v>
      </c>
      <c r="B1414" s="98" t="s">
        <v>8151</v>
      </c>
      <c r="C1414" s="131" t="str">
        <f>'INFO Luz del Sur'!K1362</f>
        <v>Poste</v>
      </c>
      <c r="D1414" s="120" t="str">
        <f>'INFO Luz del Sur'!L1362</f>
        <v>Concreto</v>
      </c>
      <c r="E1414" s="131">
        <f>'INFO Luz del Sur'!J1362</f>
        <v>13</v>
      </c>
      <c r="F1414" s="131" t="str">
        <f>'INFO Luz del Sur'!H1362</f>
        <v>22.9 KV</v>
      </c>
      <c r="G1414" s="148" t="str">
        <f t="shared" si="254"/>
        <v>MT/AT</v>
      </c>
      <c r="H1414" s="120" t="str">
        <f>'INFO Luz del Sur'!D1362</f>
        <v>San Vicente de Cañete</v>
      </c>
      <c r="I1414" s="120" t="str">
        <f>'INFO Luz del Sur'!C1362</f>
        <v>Lima</v>
      </c>
      <c r="J1414" s="120" t="str">
        <f>'INFO Luz del Sur'!B1362</f>
        <v>Lima</v>
      </c>
      <c r="K1414" s="120">
        <f>'INFO Luz del Sur'!E1362</f>
        <v>0</v>
      </c>
      <c r="L1414" s="132" t="str">
        <f>'INFO Luz del Sur'!M1362</f>
        <v>PPC19</v>
      </c>
      <c r="M1414" s="120" t="str">
        <f>INDEX(RESUMEN!$D$17:$D$5475, MATCH(L1414,RESUMEN!$C$17:$C$5475,0))</f>
        <v>POSTE DE CONCRETO ARMADO DE 13/300/150/345</v>
      </c>
      <c r="N1414" s="95">
        <f>INDEX(RESUMEN!$G$17:$G$5475, MATCH(L1414,RESUMEN!$C$17:$C$5475,0))</f>
        <v>314.14999999999998</v>
      </c>
      <c r="O1414" s="133">
        <f t="shared" si="255"/>
        <v>0.84299999999999997</v>
      </c>
      <c r="P1414" s="134">
        <f t="shared" si="247"/>
        <v>578.97844999999995</v>
      </c>
      <c r="Q1414" s="87">
        <v>0</v>
      </c>
      <c r="R1414" s="133">
        <f t="shared" si="248"/>
        <v>0.13400000000000001</v>
      </c>
      <c r="S1414" s="88">
        <f t="shared" si="249"/>
        <v>6.4652593583333333</v>
      </c>
      <c r="T1414" s="132">
        <f t="shared" si="250"/>
        <v>0.183</v>
      </c>
      <c r="U1414" s="135">
        <f t="shared" si="251"/>
        <v>1.183142462575</v>
      </c>
      <c r="V1414" s="88">
        <f t="shared" si="252"/>
        <v>0.39812301880482892</v>
      </c>
      <c r="W1414" s="182">
        <f t="shared" si="253"/>
        <v>0.4</v>
      </c>
      <c r="X1414" s="133">
        <f>'INFO Luz del Sur'!N1362</f>
        <v>1</v>
      </c>
      <c r="Y1414" s="135">
        <f t="shared" si="256"/>
        <v>0.4</v>
      </c>
    </row>
    <row r="1415" spans="1:25" x14ac:dyDescent="0.25">
      <c r="A1415" s="97">
        <f>'INFO Luz del Sur'!A1363</f>
        <v>1357</v>
      </c>
      <c r="B1415" s="98" t="s">
        <v>8151</v>
      </c>
      <c r="C1415" s="131" t="str">
        <f>'INFO Luz del Sur'!K1363</f>
        <v>Poste</v>
      </c>
      <c r="D1415" s="120" t="str">
        <f>'INFO Luz del Sur'!L1363</f>
        <v>Concreto</v>
      </c>
      <c r="E1415" s="131">
        <f>'INFO Luz del Sur'!J1363</f>
        <v>13</v>
      </c>
      <c r="F1415" s="131" t="str">
        <f>'INFO Luz del Sur'!H1363</f>
        <v>22.9 KV</v>
      </c>
      <c r="G1415" s="148" t="str">
        <f t="shared" si="254"/>
        <v>MT/AT</v>
      </c>
      <c r="H1415" s="120" t="str">
        <f>'INFO Luz del Sur'!D1363</f>
        <v>San Vicente de Cañete</v>
      </c>
      <c r="I1415" s="120" t="str">
        <f>'INFO Luz del Sur'!C1363</f>
        <v>Lima</v>
      </c>
      <c r="J1415" s="120" t="str">
        <f>'INFO Luz del Sur'!B1363</f>
        <v>Lima</v>
      </c>
      <c r="K1415" s="120">
        <f>'INFO Luz del Sur'!E1363</f>
        <v>0</v>
      </c>
      <c r="L1415" s="132" t="str">
        <f>'INFO Luz del Sur'!M1363</f>
        <v>PPC19</v>
      </c>
      <c r="M1415" s="120" t="str">
        <f>INDEX(RESUMEN!$D$17:$D$5475, MATCH(L1415,RESUMEN!$C$17:$C$5475,0))</f>
        <v>POSTE DE CONCRETO ARMADO DE 13/300/150/345</v>
      </c>
      <c r="N1415" s="95">
        <f>INDEX(RESUMEN!$G$17:$G$5475, MATCH(L1415,RESUMEN!$C$17:$C$5475,0))</f>
        <v>314.14999999999998</v>
      </c>
      <c r="O1415" s="133">
        <f t="shared" si="255"/>
        <v>0.84299999999999997</v>
      </c>
      <c r="P1415" s="134">
        <f t="shared" si="247"/>
        <v>578.97844999999995</v>
      </c>
      <c r="Q1415" s="87">
        <v>0</v>
      </c>
      <c r="R1415" s="133">
        <f t="shared" si="248"/>
        <v>0.13400000000000001</v>
      </c>
      <c r="S1415" s="88">
        <f t="shared" si="249"/>
        <v>6.4652593583333333</v>
      </c>
      <c r="T1415" s="132">
        <f t="shared" si="250"/>
        <v>0.183</v>
      </c>
      <c r="U1415" s="135">
        <f t="shared" si="251"/>
        <v>1.183142462575</v>
      </c>
      <c r="V1415" s="88">
        <f t="shared" si="252"/>
        <v>0.39812301880482892</v>
      </c>
      <c r="W1415" s="182">
        <f t="shared" si="253"/>
        <v>0.4</v>
      </c>
      <c r="X1415" s="133">
        <f>'INFO Luz del Sur'!N1363</f>
        <v>1</v>
      </c>
      <c r="Y1415" s="135">
        <f t="shared" si="256"/>
        <v>0.4</v>
      </c>
    </row>
    <row r="1416" spans="1:25" x14ac:dyDescent="0.25">
      <c r="A1416" s="97">
        <f>'INFO Luz del Sur'!A1364</f>
        <v>1358</v>
      </c>
      <c r="B1416" s="98" t="s">
        <v>8151</v>
      </c>
      <c r="C1416" s="131" t="str">
        <f>'INFO Luz del Sur'!K1364</f>
        <v>Poste</v>
      </c>
      <c r="D1416" s="120" t="str">
        <f>'INFO Luz del Sur'!L1364</f>
        <v>Concreto</v>
      </c>
      <c r="E1416" s="131">
        <f>'INFO Luz del Sur'!J1364</f>
        <v>13</v>
      </c>
      <c r="F1416" s="131" t="str">
        <f>'INFO Luz del Sur'!H1364</f>
        <v>22.9 KV</v>
      </c>
      <c r="G1416" s="148" t="str">
        <f t="shared" si="254"/>
        <v>MT/AT</v>
      </c>
      <c r="H1416" s="120" t="str">
        <f>'INFO Luz del Sur'!D1364</f>
        <v>San Vicente de Cañete</v>
      </c>
      <c r="I1416" s="120" t="str">
        <f>'INFO Luz del Sur'!C1364</f>
        <v>Lima</v>
      </c>
      <c r="J1416" s="120" t="str">
        <f>'INFO Luz del Sur'!B1364</f>
        <v>Lima</v>
      </c>
      <c r="K1416" s="120">
        <f>'INFO Luz del Sur'!E1364</f>
        <v>0</v>
      </c>
      <c r="L1416" s="132" t="str">
        <f>'INFO Luz del Sur'!M1364</f>
        <v>PPC19</v>
      </c>
      <c r="M1416" s="120" t="str">
        <f>INDEX(RESUMEN!$D$17:$D$5475, MATCH(L1416,RESUMEN!$C$17:$C$5475,0))</f>
        <v>POSTE DE CONCRETO ARMADO DE 13/300/150/345</v>
      </c>
      <c r="N1416" s="95">
        <f>INDEX(RESUMEN!$G$17:$G$5475, MATCH(L1416,RESUMEN!$C$17:$C$5475,0))</f>
        <v>314.14999999999998</v>
      </c>
      <c r="O1416" s="133">
        <f t="shared" si="255"/>
        <v>0.84299999999999997</v>
      </c>
      <c r="P1416" s="134">
        <f t="shared" si="247"/>
        <v>578.97844999999995</v>
      </c>
      <c r="Q1416" s="87">
        <v>0</v>
      </c>
      <c r="R1416" s="133">
        <f t="shared" si="248"/>
        <v>0.13400000000000001</v>
      </c>
      <c r="S1416" s="88">
        <f t="shared" si="249"/>
        <v>6.4652593583333333</v>
      </c>
      <c r="T1416" s="132">
        <f t="shared" si="250"/>
        <v>0.183</v>
      </c>
      <c r="U1416" s="135">
        <f t="shared" si="251"/>
        <v>1.183142462575</v>
      </c>
      <c r="V1416" s="88">
        <f t="shared" si="252"/>
        <v>0.39812301880482892</v>
      </c>
      <c r="W1416" s="182">
        <f t="shared" si="253"/>
        <v>0.4</v>
      </c>
      <c r="X1416" s="133">
        <f>'INFO Luz del Sur'!N1364</f>
        <v>1</v>
      </c>
      <c r="Y1416" s="135">
        <f t="shared" si="256"/>
        <v>0.4</v>
      </c>
    </row>
    <row r="1417" spans="1:25" x14ac:dyDescent="0.25">
      <c r="A1417" s="97">
        <f>'INFO Luz del Sur'!A1365</f>
        <v>1359</v>
      </c>
      <c r="B1417" s="98" t="s">
        <v>8151</v>
      </c>
      <c r="C1417" s="131" t="str">
        <f>'INFO Luz del Sur'!K1365</f>
        <v>Poste</v>
      </c>
      <c r="D1417" s="120" t="str">
        <f>'INFO Luz del Sur'!L1365</f>
        <v>Concreto</v>
      </c>
      <c r="E1417" s="131">
        <f>'INFO Luz del Sur'!J1365</f>
        <v>13</v>
      </c>
      <c r="F1417" s="131" t="str">
        <f>'INFO Luz del Sur'!H1365</f>
        <v>22.9 KV</v>
      </c>
      <c r="G1417" s="148" t="str">
        <f t="shared" si="254"/>
        <v>MT/AT</v>
      </c>
      <c r="H1417" s="120" t="str">
        <f>'INFO Luz del Sur'!D1365</f>
        <v>San Vicente de Cañete</v>
      </c>
      <c r="I1417" s="120" t="str">
        <f>'INFO Luz del Sur'!C1365</f>
        <v>Lima</v>
      </c>
      <c r="J1417" s="120" t="str">
        <f>'INFO Luz del Sur'!B1365</f>
        <v>Lima</v>
      </c>
      <c r="K1417" s="120">
        <f>'INFO Luz del Sur'!E1365</f>
        <v>0</v>
      </c>
      <c r="L1417" s="132" t="str">
        <f>'INFO Luz del Sur'!M1365</f>
        <v>PPC19</v>
      </c>
      <c r="M1417" s="120" t="str">
        <f>INDEX(RESUMEN!$D$17:$D$5475, MATCH(L1417,RESUMEN!$C$17:$C$5475,0))</f>
        <v>POSTE DE CONCRETO ARMADO DE 13/300/150/345</v>
      </c>
      <c r="N1417" s="95">
        <f>INDEX(RESUMEN!$G$17:$G$5475, MATCH(L1417,RESUMEN!$C$17:$C$5475,0))</f>
        <v>314.14999999999998</v>
      </c>
      <c r="O1417" s="133">
        <f t="shared" si="255"/>
        <v>0.84299999999999997</v>
      </c>
      <c r="P1417" s="134">
        <f t="shared" si="247"/>
        <v>578.97844999999995</v>
      </c>
      <c r="Q1417" s="87">
        <v>0</v>
      </c>
      <c r="R1417" s="133">
        <f t="shared" si="248"/>
        <v>0.13400000000000001</v>
      </c>
      <c r="S1417" s="88">
        <f t="shared" si="249"/>
        <v>6.4652593583333333</v>
      </c>
      <c r="T1417" s="132">
        <f t="shared" si="250"/>
        <v>0.183</v>
      </c>
      <c r="U1417" s="135">
        <f t="shared" si="251"/>
        <v>1.183142462575</v>
      </c>
      <c r="V1417" s="88">
        <f t="shared" si="252"/>
        <v>0.39812301880482892</v>
      </c>
      <c r="W1417" s="182">
        <f t="shared" si="253"/>
        <v>0.4</v>
      </c>
      <c r="X1417" s="133">
        <f>'INFO Luz del Sur'!N1365</f>
        <v>1</v>
      </c>
      <c r="Y1417" s="135">
        <f t="shared" si="256"/>
        <v>0.4</v>
      </c>
    </row>
    <row r="1418" spans="1:25" x14ac:dyDescent="0.25">
      <c r="A1418" s="97">
        <f>'INFO Luz del Sur'!A1366</f>
        <v>1360</v>
      </c>
      <c r="B1418" s="98" t="s">
        <v>8151</v>
      </c>
      <c r="C1418" s="131" t="str">
        <f>'INFO Luz del Sur'!K1366</f>
        <v>Poste</v>
      </c>
      <c r="D1418" s="120" t="str">
        <f>'INFO Luz del Sur'!L1366</f>
        <v>Concreto</v>
      </c>
      <c r="E1418" s="131">
        <f>'INFO Luz del Sur'!J1366</f>
        <v>13</v>
      </c>
      <c r="F1418" s="131" t="str">
        <f>'INFO Luz del Sur'!H1366</f>
        <v>22.9 KV</v>
      </c>
      <c r="G1418" s="148" t="str">
        <f t="shared" si="254"/>
        <v>MT/AT</v>
      </c>
      <c r="H1418" s="120" t="str">
        <f>'INFO Luz del Sur'!D1366</f>
        <v>San Vicente de Cañete</v>
      </c>
      <c r="I1418" s="120" t="str">
        <f>'INFO Luz del Sur'!C1366</f>
        <v>Lima</v>
      </c>
      <c r="J1418" s="120" t="str">
        <f>'INFO Luz del Sur'!B1366</f>
        <v>Lima</v>
      </c>
      <c r="K1418" s="120">
        <f>'INFO Luz del Sur'!E1366</f>
        <v>0</v>
      </c>
      <c r="L1418" s="132" t="str">
        <f>'INFO Luz del Sur'!M1366</f>
        <v>PPC19</v>
      </c>
      <c r="M1418" s="120" t="str">
        <f>INDEX(RESUMEN!$D$17:$D$5475, MATCH(L1418,RESUMEN!$C$17:$C$5475,0))</f>
        <v>POSTE DE CONCRETO ARMADO DE 13/300/150/345</v>
      </c>
      <c r="N1418" s="95">
        <f>INDEX(RESUMEN!$G$17:$G$5475, MATCH(L1418,RESUMEN!$C$17:$C$5475,0))</f>
        <v>314.14999999999998</v>
      </c>
      <c r="O1418" s="133">
        <f t="shared" si="255"/>
        <v>0.84299999999999997</v>
      </c>
      <c r="P1418" s="134">
        <f t="shared" ref="P1418:P1481" si="257">N1418*(O1418+1)</f>
        <v>578.97844999999995</v>
      </c>
      <c r="Q1418" s="87">
        <v>0</v>
      </c>
      <c r="R1418" s="133">
        <f t="shared" si="248"/>
        <v>0.13400000000000001</v>
      </c>
      <c r="S1418" s="88">
        <f t="shared" si="249"/>
        <v>6.4652593583333333</v>
      </c>
      <c r="T1418" s="132">
        <f t="shared" si="250"/>
        <v>0.183</v>
      </c>
      <c r="U1418" s="135">
        <f t="shared" si="251"/>
        <v>1.183142462575</v>
      </c>
      <c r="V1418" s="88">
        <f t="shared" si="252"/>
        <v>0.39812301880482892</v>
      </c>
      <c r="W1418" s="182">
        <f t="shared" si="253"/>
        <v>0.4</v>
      </c>
      <c r="X1418" s="133">
        <f>'INFO Luz del Sur'!N1366</f>
        <v>1</v>
      </c>
      <c r="Y1418" s="135">
        <f t="shared" si="256"/>
        <v>0.4</v>
      </c>
    </row>
    <row r="1419" spans="1:25" x14ac:dyDescent="0.25">
      <c r="A1419" s="97">
        <f>'INFO Luz del Sur'!A1367</f>
        <v>1361</v>
      </c>
      <c r="B1419" s="98" t="s">
        <v>8151</v>
      </c>
      <c r="C1419" s="131" t="str">
        <f>'INFO Luz del Sur'!K1367</f>
        <v>Poste</v>
      </c>
      <c r="D1419" s="120" t="str">
        <f>'INFO Luz del Sur'!L1367</f>
        <v>Concreto</v>
      </c>
      <c r="E1419" s="131">
        <f>'INFO Luz del Sur'!J1367</f>
        <v>13</v>
      </c>
      <c r="F1419" s="131" t="str">
        <f>'INFO Luz del Sur'!H1367</f>
        <v>22.9 KV</v>
      </c>
      <c r="G1419" s="148" t="str">
        <f t="shared" si="254"/>
        <v>MT/AT</v>
      </c>
      <c r="H1419" s="120" t="str">
        <f>'INFO Luz del Sur'!D1367</f>
        <v>San Vicente de Cañete</v>
      </c>
      <c r="I1419" s="120" t="str">
        <f>'INFO Luz del Sur'!C1367</f>
        <v>Lima</v>
      </c>
      <c r="J1419" s="120" t="str">
        <f>'INFO Luz del Sur'!B1367</f>
        <v>Lima</v>
      </c>
      <c r="K1419" s="120">
        <f>'INFO Luz del Sur'!E1367</f>
        <v>0</v>
      </c>
      <c r="L1419" s="132" t="str">
        <f>'INFO Luz del Sur'!M1367</f>
        <v>PPC19</v>
      </c>
      <c r="M1419" s="120" t="str">
        <f>INDEX(RESUMEN!$D$17:$D$5475, MATCH(L1419,RESUMEN!$C$17:$C$5475,0))</f>
        <v>POSTE DE CONCRETO ARMADO DE 13/300/150/345</v>
      </c>
      <c r="N1419" s="95">
        <f>INDEX(RESUMEN!$G$17:$G$5475, MATCH(L1419,RESUMEN!$C$17:$C$5475,0))</f>
        <v>314.14999999999998</v>
      </c>
      <c r="O1419" s="133">
        <f t="shared" si="255"/>
        <v>0.84299999999999997</v>
      </c>
      <c r="P1419" s="134">
        <f t="shared" si="257"/>
        <v>578.97844999999995</v>
      </c>
      <c r="Q1419" s="87">
        <v>0</v>
      </c>
      <c r="R1419" s="133">
        <f t="shared" ref="R1419:R1482" si="258">IF(G1419="BT", ($R$2), ($R$3))</f>
        <v>0.13400000000000001</v>
      </c>
      <c r="S1419" s="88">
        <f t="shared" ref="S1419:S1482" si="259">(P1419*R1419)/12</f>
        <v>6.4652593583333333</v>
      </c>
      <c r="T1419" s="132">
        <f t="shared" ref="T1419:T1482" si="260">IF(G1419="BT", ($T$2), ($T$3))</f>
        <v>0.183</v>
      </c>
      <c r="U1419" s="135">
        <f t="shared" ref="U1419:U1482" si="261">S1419*T1419</f>
        <v>1.183142462575</v>
      </c>
      <c r="V1419" s="88">
        <f t="shared" ref="V1419:V1482" si="262">(U1419*(1/3)*(1+$X$2))+Q1419</f>
        <v>0.39812301880482892</v>
      </c>
      <c r="W1419" s="182">
        <f t="shared" ref="W1419:W1482" si="263">ROUND(V1419,1)</f>
        <v>0.4</v>
      </c>
      <c r="X1419" s="133">
        <f>'INFO Luz del Sur'!N1367</f>
        <v>1</v>
      </c>
      <c r="Y1419" s="135">
        <f t="shared" si="256"/>
        <v>0.4</v>
      </c>
    </row>
    <row r="1420" spans="1:25" x14ac:dyDescent="0.25">
      <c r="A1420" s="97">
        <f>'INFO Luz del Sur'!A1368</f>
        <v>1362</v>
      </c>
      <c r="B1420" s="98" t="s">
        <v>8151</v>
      </c>
      <c r="C1420" s="131" t="str">
        <f>'INFO Luz del Sur'!K1368</f>
        <v>Poste</v>
      </c>
      <c r="D1420" s="120" t="str">
        <f>'INFO Luz del Sur'!L1368</f>
        <v>Concreto</v>
      </c>
      <c r="E1420" s="131">
        <f>'INFO Luz del Sur'!J1368</f>
        <v>13</v>
      </c>
      <c r="F1420" s="131" t="str">
        <f>'INFO Luz del Sur'!H1368</f>
        <v>22.9 KV</v>
      </c>
      <c r="G1420" s="148" t="str">
        <f t="shared" si="254"/>
        <v>MT/AT</v>
      </c>
      <c r="H1420" s="120" t="str">
        <f>'INFO Luz del Sur'!D1368</f>
        <v>San Vicente de Cañete</v>
      </c>
      <c r="I1420" s="120" t="str">
        <f>'INFO Luz del Sur'!C1368</f>
        <v>Lima</v>
      </c>
      <c r="J1420" s="120" t="str">
        <f>'INFO Luz del Sur'!B1368</f>
        <v>Lima</v>
      </c>
      <c r="K1420" s="120">
        <f>'INFO Luz del Sur'!E1368</f>
        <v>0</v>
      </c>
      <c r="L1420" s="132" t="str">
        <f>'INFO Luz del Sur'!M1368</f>
        <v>PPC19</v>
      </c>
      <c r="M1420" s="120" t="str">
        <f>INDEX(RESUMEN!$D$17:$D$5475, MATCH(L1420,RESUMEN!$C$17:$C$5475,0))</f>
        <v>POSTE DE CONCRETO ARMADO DE 13/300/150/345</v>
      </c>
      <c r="N1420" s="95">
        <f>INDEX(RESUMEN!$G$17:$G$5475, MATCH(L1420,RESUMEN!$C$17:$C$5475,0))</f>
        <v>314.14999999999998</v>
      </c>
      <c r="O1420" s="133">
        <f t="shared" si="255"/>
        <v>0.84299999999999997</v>
      </c>
      <c r="P1420" s="134">
        <f t="shared" si="257"/>
        <v>578.97844999999995</v>
      </c>
      <c r="Q1420" s="87">
        <v>0</v>
      </c>
      <c r="R1420" s="133">
        <f t="shared" si="258"/>
        <v>0.13400000000000001</v>
      </c>
      <c r="S1420" s="88">
        <f t="shared" si="259"/>
        <v>6.4652593583333333</v>
      </c>
      <c r="T1420" s="132">
        <f t="shared" si="260"/>
        <v>0.183</v>
      </c>
      <c r="U1420" s="135">
        <f t="shared" si="261"/>
        <v>1.183142462575</v>
      </c>
      <c r="V1420" s="88">
        <f t="shared" si="262"/>
        <v>0.39812301880482892</v>
      </c>
      <c r="W1420" s="182">
        <f t="shared" si="263"/>
        <v>0.4</v>
      </c>
      <c r="X1420" s="133">
        <f>'INFO Luz del Sur'!N1368</f>
        <v>1</v>
      </c>
      <c r="Y1420" s="135">
        <f t="shared" si="256"/>
        <v>0.4</v>
      </c>
    </row>
    <row r="1421" spans="1:25" x14ac:dyDescent="0.25">
      <c r="A1421" s="97">
        <f>'INFO Luz del Sur'!A1369</f>
        <v>1363</v>
      </c>
      <c r="B1421" s="98" t="s">
        <v>8151</v>
      </c>
      <c r="C1421" s="131" t="str">
        <f>'INFO Luz del Sur'!K1369</f>
        <v>Poste</v>
      </c>
      <c r="D1421" s="120" t="str">
        <f>'INFO Luz del Sur'!L1369</f>
        <v>Concreto</v>
      </c>
      <c r="E1421" s="131">
        <f>'INFO Luz del Sur'!J1369</f>
        <v>13</v>
      </c>
      <c r="F1421" s="131" t="str">
        <f>'INFO Luz del Sur'!H1369</f>
        <v>22.9 KV</v>
      </c>
      <c r="G1421" s="148" t="str">
        <f t="shared" si="254"/>
        <v>MT/AT</v>
      </c>
      <c r="H1421" s="120" t="str">
        <f>'INFO Luz del Sur'!D1369</f>
        <v>San Vicente de Cañete</v>
      </c>
      <c r="I1421" s="120" t="str">
        <f>'INFO Luz del Sur'!C1369</f>
        <v>Lima</v>
      </c>
      <c r="J1421" s="120" t="str">
        <f>'INFO Luz del Sur'!B1369</f>
        <v>Lima</v>
      </c>
      <c r="K1421" s="120">
        <f>'INFO Luz del Sur'!E1369</f>
        <v>0</v>
      </c>
      <c r="L1421" s="132" t="str">
        <f>'INFO Luz del Sur'!M1369</f>
        <v>PPC19</v>
      </c>
      <c r="M1421" s="120" t="str">
        <f>INDEX(RESUMEN!$D$17:$D$5475, MATCH(L1421,RESUMEN!$C$17:$C$5475,0))</f>
        <v>POSTE DE CONCRETO ARMADO DE 13/300/150/345</v>
      </c>
      <c r="N1421" s="95">
        <f>INDEX(RESUMEN!$G$17:$G$5475, MATCH(L1421,RESUMEN!$C$17:$C$5475,0))</f>
        <v>314.14999999999998</v>
      </c>
      <c r="O1421" s="133">
        <f t="shared" si="255"/>
        <v>0.84299999999999997</v>
      </c>
      <c r="P1421" s="134">
        <f t="shared" si="257"/>
        <v>578.97844999999995</v>
      </c>
      <c r="Q1421" s="87">
        <v>0</v>
      </c>
      <c r="R1421" s="133">
        <f t="shared" si="258"/>
        <v>0.13400000000000001</v>
      </c>
      <c r="S1421" s="88">
        <f t="shared" si="259"/>
        <v>6.4652593583333333</v>
      </c>
      <c r="T1421" s="132">
        <f t="shared" si="260"/>
        <v>0.183</v>
      </c>
      <c r="U1421" s="135">
        <f t="shared" si="261"/>
        <v>1.183142462575</v>
      </c>
      <c r="V1421" s="88">
        <f t="shared" si="262"/>
        <v>0.39812301880482892</v>
      </c>
      <c r="W1421" s="182">
        <f t="shared" si="263"/>
        <v>0.4</v>
      </c>
      <c r="X1421" s="133">
        <f>'INFO Luz del Sur'!N1369</f>
        <v>1</v>
      </c>
      <c r="Y1421" s="135">
        <f t="shared" si="256"/>
        <v>0.4</v>
      </c>
    </row>
    <row r="1422" spans="1:25" x14ac:dyDescent="0.25">
      <c r="A1422" s="97">
        <f>'INFO Luz del Sur'!A1370</f>
        <v>1364</v>
      </c>
      <c r="B1422" s="98" t="s">
        <v>8151</v>
      </c>
      <c r="C1422" s="131" t="str">
        <f>'INFO Luz del Sur'!K1370</f>
        <v>Poste</v>
      </c>
      <c r="D1422" s="120" t="str">
        <f>'INFO Luz del Sur'!L1370</f>
        <v>Concreto</v>
      </c>
      <c r="E1422" s="131">
        <f>'INFO Luz del Sur'!J1370</f>
        <v>13</v>
      </c>
      <c r="F1422" s="131" t="str">
        <f>'INFO Luz del Sur'!H1370</f>
        <v>22.9 KV</v>
      </c>
      <c r="G1422" s="148" t="str">
        <f t="shared" si="254"/>
        <v>MT/AT</v>
      </c>
      <c r="H1422" s="120" t="str">
        <f>'INFO Luz del Sur'!D1370</f>
        <v>San Vicente de Cañete</v>
      </c>
      <c r="I1422" s="120" t="str">
        <f>'INFO Luz del Sur'!C1370</f>
        <v>Lima</v>
      </c>
      <c r="J1422" s="120" t="str">
        <f>'INFO Luz del Sur'!B1370</f>
        <v>Lima</v>
      </c>
      <c r="K1422" s="120">
        <f>'INFO Luz del Sur'!E1370</f>
        <v>0</v>
      </c>
      <c r="L1422" s="132" t="str">
        <f>'INFO Luz del Sur'!M1370</f>
        <v>PPC19</v>
      </c>
      <c r="M1422" s="120" t="str">
        <f>INDEX(RESUMEN!$D$17:$D$5475, MATCH(L1422,RESUMEN!$C$17:$C$5475,0))</f>
        <v>POSTE DE CONCRETO ARMADO DE 13/300/150/345</v>
      </c>
      <c r="N1422" s="95">
        <f>INDEX(RESUMEN!$G$17:$G$5475, MATCH(L1422,RESUMEN!$C$17:$C$5475,0))</f>
        <v>314.14999999999998</v>
      </c>
      <c r="O1422" s="133">
        <f t="shared" si="255"/>
        <v>0.84299999999999997</v>
      </c>
      <c r="P1422" s="134">
        <f t="shared" si="257"/>
        <v>578.97844999999995</v>
      </c>
      <c r="Q1422" s="87">
        <v>0</v>
      </c>
      <c r="R1422" s="133">
        <f t="shared" si="258"/>
        <v>0.13400000000000001</v>
      </c>
      <c r="S1422" s="88">
        <f t="shared" si="259"/>
        <v>6.4652593583333333</v>
      </c>
      <c r="T1422" s="132">
        <f t="shared" si="260"/>
        <v>0.183</v>
      </c>
      <c r="U1422" s="135">
        <f t="shared" si="261"/>
        <v>1.183142462575</v>
      </c>
      <c r="V1422" s="88">
        <f t="shared" si="262"/>
        <v>0.39812301880482892</v>
      </c>
      <c r="W1422" s="182">
        <f t="shared" si="263"/>
        <v>0.4</v>
      </c>
      <c r="X1422" s="133">
        <f>'INFO Luz del Sur'!N1370</f>
        <v>1</v>
      </c>
      <c r="Y1422" s="135">
        <f t="shared" si="256"/>
        <v>0.4</v>
      </c>
    </row>
    <row r="1423" spans="1:25" x14ac:dyDescent="0.25">
      <c r="A1423" s="97">
        <f>'INFO Luz del Sur'!A1371</f>
        <v>1365</v>
      </c>
      <c r="B1423" s="98" t="s">
        <v>8151</v>
      </c>
      <c r="C1423" s="131" t="str">
        <f>'INFO Luz del Sur'!K1371</f>
        <v>Poste</v>
      </c>
      <c r="D1423" s="120" t="str">
        <f>'INFO Luz del Sur'!L1371</f>
        <v>Concreto</v>
      </c>
      <c r="E1423" s="131">
        <f>'INFO Luz del Sur'!J1371</f>
        <v>13</v>
      </c>
      <c r="F1423" s="131" t="str">
        <f>'INFO Luz del Sur'!H1371</f>
        <v>22.9 KV</v>
      </c>
      <c r="G1423" s="148" t="str">
        <f t="shared" si="254"/>
        <v>MT/AT</v>
      </c>
      <c r="H1423" s="120" t="str">
        <f>'INFO Luz del Sur'!D1371</f>
        <v>San Vicente de Cañete</v>
      </c>
      <c r="I1423" s="120" t="str">
        <f>'INFO Luz del Sur'!C1371</f>
        <v>Lima</v>
      </c>
      <c r="J1423" s="120" t="str">
        <f>'INFO Luz del Sur'!B1371</f>
        <v>Lima</v>
      </c>
      <c r="K1423" s="120">
        <f>'INFO Luz del Sur'!E1371</f>
        <v>0</v>
      </c>
      <c r="L1423" s="132" t="str">
        <f>'INFO Luz del Sur'!M1371</f>
        <v>PPC19</v>
      </c>
      <c r="M1423" s="120" t="str">
        <f>INDEX(RESUMEN!$D$17:$D$5475, MATCH(L1423,RESUMEN!$C$17:$C$5475,0))</f>
        <v>POSTE DE CONCRETO ARMADO DE 13/300/150/345</v>
      </c>
      <c r="N1423" s="95">
        <f>INDEX(RESUMEN!$G$17:$G$5475, MATCH(L1423,RESUMEN!$C$17:$C$5475,0))</f>
        <v>314.14999999999998</v>
      </c>
      <c r="O1423" s="133">
        <f t="shared" si="255"/>
        <v>0.84299999999999997</v>
      </c>
      <c r="P1423" s="134">
        <f t="shared" si="257"/>
        <v>578.97844999999995</v>
      </c>
      <c r="Q1423" s="87">
        <v>0</v>
      </c>
      <c r="R1423" s="133">
        <f t="shared" si="258"/>
        <v>0.13400000000000001</v>
      </c>
      <c r="S1423" s="88">
        <f t="shared" si="259"/>
        <v>6.4652593583333333</v>
      </c>
      <c r="T1423" s="132">
        <f t="shared" si="260"/>
        <v>0.183</v>
      </c>
      <c r="U1423" s="135">
        <f t="shared" si="261"/>
        <v>1.183142462575</v>
      </c>
      <c r="V1423" s="88">
        <f t="shared" si="262"/>
        <v>0.39812301880482892</v>
      </c>
      <c r="W1423" s="182">
        <f t="shared" si="263"/>
        <v>0.4</v>
      </c>
      <c r="X1423" s="133">
        <f>'INFO Luz del Sur'!N1371</f>
        <v>1</v>
      </c>
      <c r="Y1423" s="135">
        <f t="shared" si="256"/>
        <v>0.4</v>
      </c>
    </row>
    <row r="1424" spans="1:25" x14ac:dyDescent="0.25">
      <c r="A1424" s="97">
        <f>'INFO Luz del Sur'!A1372</f>
        <v>1366</v>
      </c>
      <c r="B1424" s="98" t="s">
        <v>8151</v>
      </c>
      <c r="C1424" s="131" t="str">
        <f>'INFO Luz del Sur'!K1372</f>
        <v>Poste</v>
      </c>
      <c r="D1424" s="120" t="str">
        <f>'INFO Luz del Sur'!L1372</f>
        <v>Concreto</v>
      </c>
      <c r="E1424" s="131">
        <f>'INFO Luz del Sur'!J1372</f>
        <v>13</v>
      </c>
      <c r="F1424" s="131" t="str">
        <f>'INFO Luz del Sur'!H1372</f>
        <v>22.9 KV</v>
      </c>
      <c r="G1424" s="148" t="str">
        <f t="shared" si="254"/>
        <v>MT/AT</v>
      </c>
      <c r="H1424" s="120" t="str">
        <f>'INFO Luz del Sur'!D1372</f>
        <v>San Vicente de Cañete</v>
      </c>
      <c r="I1424" s="120" t="str">
        <f>'INFO Luz del Sur'!C1372</f>
        <v>Lima</v>
      </c>
      <c r="J1424" s="120" t="str">
        <f>'INFO Luz del Sur'!B1372</f>
        <v>Lima</v>
      </c>
      <c r="K1424" s="120">
        <f>'INFO Luz del Sur'!E1372</f>
        <v>0</v>
      </c>
      <c r="L1424" s="132" t="str">
        <f>'INFO Luz del Sur'!M1372</f>
        <v>PPC19</v>
      </c>
      <c r="M1424" s="120" t="str">
        <f>INDEX(RESUMEN!$D$17:$D$5475, MATCH(L1424,RESUMEN!$C$17:$C$5475,0))</f>
        <v>POSTE DE CONCRETO ARMADO DE 13/300/150/345</v>
      </c>
      <c r="N1424" s="95">
        <f>INDEX(RESUMEN!$G$17:$G$5475, MATCH(L1424,RESUMEN!$C$17:$C$5475,0))</f>
        <v>314.14999999999998</v>
      </c>
      <c r="O1424" s="133">
        <f t="shared" si="255"/>
        <v>0.84299999999999997</v>
      </c>
      <c r="P1424" s="134">
        <f t="shared" si="257"/>
        <v>578.97844999999995</v>
      </c>
      <c r="Q1424" s="87">
        <v>0</v>
      </c>
      <c r="R1424" s="133">
        <f t="shared" si="258"/>
        <v>0.13400000000000001</v>
      </c>
      <c r="S1424" s="88">
        <f t="shared" si="259"/>
        <v>6.4652593583333333</v>
      </c>
      <c r="T1424" s="132">
        <f t="shared" si="260"/>
        <v>0.183</v>
      </c>
      <c r="U1424" s="135">
        <f t="shared" si="261"/>
        <v>1.183142462575</v>
      </c>
      <c r="V1424" s="88">
        <f t="shared" si="262"/>
        <v>0.39812301880482892</v>
      </c>
      <c r="W1424" s="182">
        <f t="shared" si="263"/>
        <v>0.4</v>
      </c>
      <c r="X1424" s="133">
        <f>'INFO Luz del Sur'!N1372</f>
        <v>1</v>
      </c>
      <c r="Y1424" s="135">
        <f t="shared" si="256"/>
        <v>0.4</v>
      </c>
    </row>
    <row r="1425" spans="1:25" x14ac:dyDescent="0.25">
      <c r="A1425" s="97">
        <f>'INFO Luz del Sur'!A1373</f>
        <v>1367</v>
      </c>
      <c r="B1425" s="98" t="s">
        <v>8151</v>
      </c>
      <c r="C1425" s="131" t="str">
        <f>'INFO Luz del Sur'!K1373</f>
        <v>Poste</v>
      </c>
      <c r="D1425" s="120" t="str">
        <f>'INFO Luz del Sur'!L1373</f>
        <v>Concreto</v>
      </c>
      <c r="E1425" s="131">
        <f>'INFO Luz del Sur'!J1373</f>
        <v>13</v>
      </c>
      <c r="F1425" s="131" t="str">
        <f>'INFO Luz del Sur'!H1373</f>
        <v>22.9 KV</v>
      </c>
      <c r="G1425" s="148" t="str">
        <f t="shared" si="254"/>
        <v>MT/AT</v>
      </c>
      <c r="H1425" s="120" t="str">
        <f>'INFO Luz del Sur'!D1373</f>
        <v>San Vicente de Cañete</v>
      </c>
      <c r="I1425" s="120" t="str">
        <f>'INFO Luz del Sur'!C1373</f>
        <v>Lima</v>
      </c>
      <c r="J1425" s="120" t="str">
        <f>'INFO Luz del Sur'!B1373</f>
        <v>Lima</v>
      </c>
      <c r="K1425" s="120">
        <f>'INFO Luz del Sur'!E1373</f>
        <v>0</v>
      </c>
      <c r="L1425" s="132" t="str">
        <f>'INFO Luz del Sur'!M1373</f>
        <v>PPC19</v>
      </c>
      <c r="M1425" s="120" t="str">
        <f>INDEX(RESUMEN!$D$17:$D$5475, MATCH(L1425,RESUMEN!$C$17:$C$5475,0))</f>
        <v>POSTE DE CONCRETO ARMADO DE 13/300/150/345</v>
      </c>
      <c r="N1425" s="95">
        <f>INDEX(RESUMEN!$G$17:$G$5475, MATCH(L1425,RESUMEN!$C$17:$C$5475,0))</f>
        <v>314.14999999999998</v>
      </c>
      <c r="O1425" s="133">
        <f t="shared" si="255"/>
        <v>0.84299999999999997</v>
      </c>
      <c r="P1425" s="134">
        <f t="shared" si="257"/>
        <v>578.97844999999995</v>
      </c>
      <c r="Q1425" s="87">
        <v>0</v>
      </c>
      <c r="R1425" s="133">
        <f t="shared" si="258"/>
        <v>0.13400000000000001</v>
      </c>
      <c r="S1425" s="88">
        <f t="shared" si="259"/>
        <v>6.4652593583333333</v>
      </c>
      <c r="T1425" s="132">
        <f t="shared" si="260"/>
        <v>0.183</v>
      </c>
      <c r="U1425" s="135">
        <f t="shared" si="261"/>
        <v>1.183142462575</v>
      </c>
      <c r="V1425" s="88">
        <f t="shared" si="262"/>
        <v>0.39812301880482892</v>
      </c>
      <c r="W1425" s="182">
        <f t="shared" si="263"/>
        <v>0.4</v>
      </c>
      <c r="X1425" s="133">
        <f>'INFO Luz del Sur'!N1373</f>
        <v>1</v>
      </c>
      <c r="Y1425" s="135">
        <f t="shared" si="256"/>
        <v>0.4</v>
      </c>
    </row>
    <row r="1426" spans="1:25" x14ac:dyDescent="0.25">
      <c r="A1426" s="97">
        <f>'INFO Luz del Sur'!A1374</f>
        <v>1368</v>
      </c>
      <c r="B1426" s="98" t="s">
        <v>8151</v>
      </c>
      <c r="C1426" s="131" t="str">
        <f>'INFO Luz del Sur'!K1374</f>
        <v>Poste</v>
      </c>
      <c r="D1426" s="120" t="str">
        <f>'INFO Luz del Sur'!L1374</f>
        <v>Concreto</v>
      </c>
      <c r="E1426" s="131">
        <f>'INFO Luz del Sur'!J1374</f>
        <v>13</v>
      </c>
      <c r="F1426" s="131" t="str">
        <f>'INFO Luz del Sur'!H1374</f>
        <v>22.9 KV</v>
      </c>
      <c r="G1426" s="148" t="str">
        <f t="shared" si="254"/>
        <v>MT/AT</v>
      </c>
      <c r="H1426" s="120" t="str">
        <f>'INFO Luz del Sur'!D1374</f>
        <v>San Vicente de Cañete</v>
      </c>
      <c r="I1426" s="120" t="str">
        <f>'INFO Luz del Sur'!C1374</f>
        <v>Lima</v>
      </c>
      <c r="J1426" s="120" t="str">
        <f>'INFO Luz del Sur'!B1374</f>
        <v>Lima</v>
      </c>
      <c r="K1426" s="120">
        <f>'INFO Luz del Sur'!E1374</f>
        <v>0</v>
      </c>
      <c r="L1426" s="132" t="str">
        <f>'INFO Luz del Sur'!M1374</f>
        <v>PPC19</v>
      </c>
      <c r="M1426" s="120" t="str">
        <f>INDEX(RESUMEN!$D$17:$D$5475, MATCH(L1426,RESUMEN!$C$17:$C$5475,0))</f>
        <v>POSTE DE CONCRETO ARMADO DE 13/300/150/345</v>
      </c>
      <c r="N1426" s="95">
        <f>INDEX(RESUMEN!$G$17:$G$5475, MATCH(L1426,RESUMEN!$C$17:$C$5475,0))</f>
        <v>314.14999999999998</v>
      </c>
      <c r="O1426" s="133">
        <f t="shared" si="255"/>
        <v>0.84299999999999997</v>
      </c>
      <c r="P1426" s="134">
        <f t="shared" si="257"/>
        <v>578.97844999999995</v>
      </c>
      <c r="Q1426" s="87">
        <v>0</v>
      </c>
      <c r="R1426" s="133">
        <f t="shared" si="258"/>
        <v>0.13400000000000001</v>
      </c>
      <c r="S1426" s="88">
        <f t="shared" si="259"/>
        <v>6.4652593583333333</v>
      </c>
      <c r="T1426" s="132">
        <f t="shared" si="260"/>
        <v>0.183</v>
      </c>
      <c r="U1426" s="135">
        <f t="shared" si="261"/>
        <v>1.183142462575</v>
      </c>
      <c r="V1426" s="88">
        <f t="shared" si="262"/>
        <v>0.39812301880482892</v>
      </c>
      <c r="W1426" s="182">
        <f t="shared" si="263"/>
        <v>0.4</v>
      </c>
      <c r="X1426" s="133">
        <f>'INFO Luz del Sur'!N1374</f>
        <v>1</v>
      </c>
      <c r="Y1426" s="135">
        <f t="shared" si="256"/>
        <v>0.4</v>
      </c>
    </row>
    <row r="1427" spans="1:25" x14ac:dyDescent="0.25">
      <c r="A1427" s="97">
        <f>'INFO Luz del Sur'!A1375</f>
        <v>1369</v>
      </c>
      <c r="B1427" s="98" t="s">
        <v>8151</v>
      </c>
      <c r="C1427" s="131" t="str">
        <f>'INFO Luz del Sur'!K1375</f>
        <v>Poste</v>
      </c>
      <c r="D1427" s="120" t="str">
        <f>'INFO Luz del Sur'!L1375</f>
        <v>Concreto</v>
      </c>
      <c r="E1427" s="131">
        <f>'INFO Luz del Sur'!J1375</f>
        <v>15</v>
      </c>
      <c r="F1427" s="131" t="str">
        <f>'INFO Luz del Sur'!H1375</f>
        <v>22.9 KV</v>
      </c>
      <c r="G1427" s="148" t="str">
        <f t="shared" si="254"/>
        <v>MT/AT</v>
      </c>
      <c r="H1427" s="120" t="str">
        <f>'INFO Luz del Sur'!D1375</f>
        <v>San Vicente de Cañete</v>
      </c>
      <c r="I1427" s="120" t="str">
        <f>'INFO Luz del Sur'!C1375</f>
        <v>Lima</v>
      </c>
      <c r="J1427" s="120" t="str">
        <f>'INFO Luz del Sur'!B1375</f>
        <v>Lima</v>
      </c>
      <c r="K1427" s="120">
        <f>'INFO Luz del Sur'!E1375</f>
        <v>0</v>
      </c>
      <c r="L1427" s="132" t="str">
        <f>'INFO Luz del Sur'!M1375</f>
        <v>PPC24</v>
      </c>
      <c r="M1427" s="120" t="str">
        <f>INDEX(RESUMEN!$D$17:$D$5475, MATCH(L1427,RESUMEN!$C$17:$C$5475,0))</f>
        <v>POSTE DE CONCRETO ARMADO DE 15/400/150/375</v>
      </c>
      <c r="N1427" s="95">
        <f>INDEX(RESUMEN!$G$17:$G$5475, MATCH(L1427,RESUMEN!$C$17:$C$5475,0))</f>
        <v>476.76</v>
      </c>
      <c r="O1427" s="133">
        <f t="shared" si="255"/>
        <v>0.84299999999999997</v>
      </c>
      <c r="P1427" s="134">
        <f t="shared" si="257"/>
        <v>878.66867999999999</v>
      </c>
      <c r="Q1427" s="87">
        <v>0</v>
      </c>
      <c r="R1427" s="133">
        <f t="shared" si="258"/>
        <v>0.13400000000000001</v>
      </c>
      <c r="S1427" s="88">
        <f t="shared" si="259"/>
        <v>9.8118002600000001</v>
      </c>
      <c r="T1427" s="132">
        <f t="shared" si="260"/>
        <v>0.183</v>
      </c>
      <c r="U1427" s="135">
        <f t="shared" si="261"/>
        <v>1.7955594475800001</v>
      </c>
      <c r="V1427" s="88">
        <f t="shared" si="262"/>
        <v>0.60419904645994038</v>
      </c>
      <c r="W1427" s="182">
        <f t="shared" si="263"/>
        <v>0.6</v>
      </c>
      <c r="X1427" s="133">
        <f>'INFO Luz del Sur'!N1375</f>
        <v>1</v>
      </c>
      <c r="Y1427" s="135">
        <f t="shared" si="256"/>
        <v>0.6</v>
      </c>
    </row>
    <row r="1428" spans="1:25" x14ac:dyDescent="0.25">
      <c r="A1428" s="97">
        <f>'INFO Luz del Sur'!A1376</f>
        <v>1370</v>
      </c>
      <c r="B1428" s="98" t="s">
        <v>8151</v>
      </c>
      <c r="C1428" s="131" t="str">
        <f>'INFO Luz del Sur'!K1376</f>
        <v>Poste</v>
      </c>
      <c r="D1428" s="120" t="str">
        <f>'INFO Luz del Sur'!L1376</f>
        <v>Concreto</v>
      </c>
      <c r="E1428" s="131">
        <f>'INFO Luz del Sur'!J1376</f>
        <v>13</v>
      </c>
      <c r="F1428" s="131" t="str">
        <f>'INFO Luz del Sur'!H1376</f>
        <v>22.9 KV</v>
      </c>
      <c r="G1428" s="148" t="str">
        <f t="shared" si="254"/>
        <v>MT/AT</v>
      </c>
      <c r="H1428" s="120" t="str">
        <f>'INFO Luz del Sur'!D1376</f>
        <v>San Vicente de Cañete</v>
      </c>
      <c r="I1428" s="120" t="str">
        <f>'INFO Luz del Sur'!C1376</f>
        <v>Lima</v>
      </c>
      <c r="J1428" s="120" t="str">
        <f>'INFO Luz del Sur'!B1376</f>
        <v>Lima</v>
      </c>
      <c r="K1428" s="120">
        <f>'INFO Luz del Sur'!E1376</f>
        <v>0</v>
      </c>
      <c r="L1428" s="132" t="str">
        <f>'INFO Luz del Sur'!M1376</f>
        <v>PPC20</v>
      </c>
      <c r="M1428" s="120" t="str">
        <f>INDEX(RESUMEN!$D$17:$D$5475, MATCH(L1428,RESUMEN!$C$17:$C$5475,0))</f>
        <v>POSTE DE CONCRETO ARMADO DE 13/400/150/345</v>
      </c>
      <c r="N1428" s="95">
        <f>INDEX(RESUMEN!$G$17:$G$5475, MATCH(L1428,RESUMEN!$C$17:$C$5475,0))</f>
        <v>364.69</v>
      </c>
      <c r="O1428" s="133">
        <f t="shared" si="255"/>
        <v>0.84299999999999997</v>
      </c>
      <c r="P1428" s="134">
        <f t="shared" si="257"/>
        <v>672.12366999999995</v>
      </c>
      <c r="Q1428" s="87">
        <v>0</v>
      </c>
      <c r="R1428" s="133">
        <f t="shared" si="258"/>
        <v>0.13400000000000001</v>
      </c>
      <c r="S1428" s="88">
        <f t="shared" si="259"/>
        <v>7.5053809816666659</v>
      </c>
      <c r="T1428" s="132">
        <f t="shared" si="260"/>
        <v>0.183</v>
      </c>
      <c r="U1428" s="135">
        <f t="shared" si="261"/>
        <v>1.3734847196449997</v>
      </c>
      <c r="V1428" s="88">
        <f t="shared" si="262"/>
        <v>0.46217247724950827</v>
      </c>
      <c r="W1428" s="182">
        <f t="shared" si="263"/>
        <v>0.5</v>
      </c>
      <c r="X1428" s="133">
        <f>'INFO Luz del Sur'!N1376</f>
        <v>1</v>
      </c>
      <c r="Y1428" s="135">
        <f t="shared" si="256"/>
        <v>0.5</v>
      </c>
    </row>
    <row r="1429" spans="1:25" x14ac:dyDescent="0.25">
      <c r="A1429" s="97">
        <f>'INFO Luz del Sur'!A1377</f>
        <v>1371</v>
      </c>
      <c r="B1429" s="98" t="s">
        <v>8151</v>
      </c>
      <c r="C1429" s="131" t="str">
        <f>'INFO Luz del Sur'!K1377</f>
        <v>Poste</v>
      </c>
      <c r="D1429" s="120" t="str">
        <f>'INFO Luz del Sur'!L1377</f>
        <v>Concreto</v>
      </c>
      <c r="E1429" s="131">
        <f>'INFO Luz del Sur'!J1377</f>
        <v>13</v>
      </c>
      <c r="F1429" s="131" t="str">
        <f>'INFO Luz del Sur'!H1377</f>
        <v>22.9 KV</v>
      </c>
      <c r="G1429" s="148" t="str">
        <f t="shared" si="254"/>
        <v>MT/AT</v>
      </c>
      <c r="H1429" s="120" t="str">
        <f>'INFO Luz del Sur'!D1377</f>
        <v>San Vicente de Cañete</v>
      </c>
      <c r="I1429" s="120" t="str">
        <f>'INFO Luz del Sur'!C1377</f>
        <v>Lima</v>
      </c>
      <c r="J1429" s="120" t="str">
        <f>'INFO Luz del Sur'!B1377</f>
        <v>Lima</v>
      </c>
      <c r="K1429" s="120">
        <f>'INFO Luz del Sur'!E1377</f>
        <v>0</v>
      </c>
      <c r="L1429" s="132" t="str">
        <f>'INFO Luz del Sur'!M1377</f>
        <v>PPC20</v>
      </c>
      <c r="M1429" s="120" t="str">
        <f>INDEX(RESUMEN!$D$17:$D$5475, MATCH(L1429,RESUMEN!$C$17:$C$5475,0))</f>
        <v>POSTE DE CONCRETO ARMADO DE 13/400/150/345</v>
      </c>
      <c r="N1429" s="95">
        <f>INDEX(RESUMEN!$G$17:$G$5475, MATCH(L1429,RESUMEN!$C$17:$C$5475,0))</f>
        <v>364.69</v>
      </c>
      <c r="O1429" s="133">
        <f t="shared" si="255"/>
        <v>0.84299999999999997</v>
      </c>
      <c r="P1429" s="134">
        <f t="shared" si="257"/>
        <v>672.12366999999995</v>
      </c>
      <c r="Q1429" s="87">
        <v>0</v>
      </c>
      <c r="R1429" s="133">
        <f t="shared" si="258"/>
        <v>0.13400000000000001</v>
      </c>
      <c r="S1429" s="88">
        <f t="shared" si="259"/>
        <v>7.5053809816666659</v>
      </c>
      <c r="T1429" s="132">
        <f t="shared" si="260"/>
        <v>0.183</v>
      </c>
      <c r="U1429" s="135">
        <f t="shared" si="261"/>
        <v>1.3734847196449997</v>
      </c>
      <c r="V1429" s="88">
        <f t="shared" si="262"/>
        <v>0.46217247724950827</v>
      </c>
      <c r="W1429" s="182">
        <f t="shared" si="263"/>
        <v>0.5</v>
      </c>
      <c r="X1429" s="133">
        <f>'INFO Luz del Sur'!N1377</f>
        <v>1</v>
      </c>
      <c r="Y1429" s="135">
        <f t="shared" si="256"/>
        <v>0.5</v>
      </c>
    </row>
    <row r="1430" spans="1:25" x14ac:dyDescent="0.25">
      <c r="A1430" s="97">
        <f>'INFO Luz del Sur'!A1378</f>
        <v>1372</v>
      </c>
      <c r="B1430" s="98" t="s">
        <v>8151</v>
      </c>
      <c r="C1430" s="131" t="str">
        <f>'INFO Luz del Sur'!K1378</f>
        <v>Poste</v>
      </c>
      <c r="D1430" s="120" t="str">
        <f>'INFO Luz del Sur'!L1378</f>
        <v>Concreto</v>
      </c>
      <c r="E1430" s="131">
        <f>'INFO Luz del Sur'!J1378</f>
        <v>13</v>
      </c>
      <c r="F1430" s="131" t="str">
        <f>'INFO Luz del Sur'!H1378</f>
        <v>22.9 KV</v>
      </c>
      <c r="G1430" s="148" t="str">
        <f t="shared" si="254"/>
        <v>MT/AT</v>
      </c>
      <c r="H1430" s="120" t="str">
        <f>'INFO Luz del Sur'!D1378</f>
        <v>San Vicente de Cañete</v>
      </c>
      <c r="I1430" s="120" t="str">
        <f>'INFO Luz del Sur'!C1378</f>
        <v>Lima</v>
      </c>
      <c r="J1430" s="120" t="str">
        <f>'INFO Luz del Sur'!B1378</f>
        <v>Lima</v>
      </c>
      <c r="K1430" s="120">
        <f>'INFO Luz del Sur'!E1378</f>
        <v>0</v>
      </c>
      <c r="L1430" s="132" t="str">
        <f>'INFO Luz del Sur'!M1378</f>
        <v>PPC20</v>
      </c>
      <c r="M1430" s="120" t="str">
        <f>INDEX(RESUMEN!$D$17:$D$5475, MATCH(L1430,RESUMEN!$C$17:$C$5475,0))</f>
        <v>POSTE DE CONCRETO ARMADO DE 13/400/150/345</v>
      </c>
      <c r="N1430" s="95">
        <f>INDEX(RESUMEN!$G$17:$G$5475, MATCH(L1430,RESUMEN!$C$17:$C$5475,0))</f>
        <v>364.69</v>
      </c>
      <c r="O1430" s="133">
        <f t="shared" si="255"/>
        <v>0.84299999999999997</v>
      </c>
      <c r="P1430" s="134">
        <f t="shared" si="257"/>
        <v>672.12366999999995</v>
      </c>
      <c r="Q1430" s="87">
        <v>0</v>
      </c>
      <c r="R1430" s="133">
        <f t="shared" si="258"/>
        <v>0.13400000000000001</v>
      </c>
      <c r="S1430" s="88">
        <f t="shared" si="259"/>
        <v>7.5053809816666659</v>
      </c>
      <c r="T1430" s="132">
        <f t="shared" si="260"/>
        <v>0.183</v>
      </c>
      <c r="U1430" s="135">
        <f t="shared" si="261"/>
        <v>1.3734847196449997</v>
      </c>
      <c r="V1430" s="88">
        <f t="shared" si="262"/>
        <v>0.46217247724950827</v>
      </c>
      <c r="W1430" s="182">
        <f t="shared" si="263"/>
        <v>0.5</v>
      </c>
      <c r="X1430" s="133">
        <f>'INFO Luz del Sur'!N1378</f>
        <v>1</v>
      </c>
      <c r="Y1430" s="135">
        <f t="shared" si="256"/>
        <v>0.5</v>
      </c>
    </row>
    <row r="1431" spans="1:25" x14ac:dyDescent="0.25">
      <c r="A1431" s="97">
        <f>'INFO Luz del Sur'!A1379</f>
        <v>1373</v>
      </c>
      <c r="B1431" s="98" t="s">
        <v>8151</v>
      </c>
      <c r="C1431" s="131" t="str">
        <f>'INFO Luz del Sur'!K1379</f>
        <v>Poste</v>
      </c>
      <c r="D1431" s="120" t="str">
        <f>'INFO Luz del Sur'!L1379</f>
        <v>Concreto</v>
      </c>
      <c r="E1431" s="131">
        <f>'INFO Luz del Sur'!J1379</f>
        <v>13</v>
      </c>
      <c r="F1431" s="131" t="str">
        <f>'INFO Luz del Sur'!H1379</f>
        <v>22.9 KV</v>
      </c>
      <c r="G1431" s="148" t="str">
        <f t="shared" si="254"/>
        <v>MT/AT</v>
      </c>
      <c r="H1431" s="120" t="str">
        <f>'INFO Luz del Sur'!D1379</f>
        <v>San Vicente de Cañete</v>
      </c>
      <c r="I1431" s="120" t="str">
        <f>'INFO Luz del Sur'!C1379</f>
        <v>Lima</v>
      </c>
      <c r="J1431" s="120" t="str">
        <f>'INFO Luz del Sur'!B1379</f>
        <v>Lima</v>
      </c>
      <c r="K1431" s="120">
        <f>'INFO Luz del Sur'!E1379</f>
        <v>0</v>
      </c>
      <c r="L1431" s="132" t="str">
        <f>'INFO Luz del Sur'!M1379</f>
        <v>PPC20</v>
      </c>
      <c r="M1431" s="120" t="str">
        <f>INDEX(RESUMEN!$D$17:$D$5475, MATCH(L1431,RESUMEN!$C$17:$C$5475,0))</f>
        <v>POSTE DE CONCRETO ARMADO DE 13/400/150/345</v>
      </c>
      <c r="N1431" s="95">
        <f>INDEX(RESUMEN!$G$17:$G$5475, MATCH(L1431,RESUMEN!$C$17:$C$5475,0))</f>
        <v>364.69</v>
      </c>
      <c r="O1431" s="133">
        <f t="shared" si="255"/>
        <v>0.84299999999999997</v>
      </c>
      <c r="P1431" s="134">
        <f t="shared" si="257"/>
        <v>672.12366999999995</v>
      </c>
      <c r="Q1431" s="87">
        <v>0</v>
      </c>
      <c r="R1431" s="133">
        <f t="shared" si="258"/>
        <v>0.13400000000000001</v>
      </c>
      <c r="S1431" s="88">
        <f t="shared" si="259"/>
        <v>7.5053809816666659</v>
      </c>
      <c r="T1431" s="132">
        <f t="shared" si="260"/>
        <v>0.183</v>
      </c>
      <c r="U1431" s="135">
        <f t="shared" si="261"/>
        <v>1.3734847196449997</v>
      </c>
      <c r="V1431" s="88">
        <f t="shared" si="262"/>
        <v>0.46217247724950827</v>
      </c>
      <c r="W1431" s="182">
        <f t="shared" si="263"/>
        <v>0.5</v>
      </c>
      <c r="X1431" s="133">
        <f>'INFO Luz del Sur'!N1379</f>
        <v>1</v>
      </c>
      <c r="Y1431" s="135">
        <f t="shared" si="256"/>
        <v>0.5</v>
      </c>
    </row>
    <row r="1432" spans="1:25" x14ac:dyDescent="0.25">
      <c r="A1432" s="97">
        <f>'INFO Luz del Sur'!A1380</f>
        <v>1374</v>
      </c>
      <c r="B1432" s="98" t="s">
        <v>8151</v>
      </c>
      <c r="C1432" s="131" t="str">
        <f>'INFO Luz del Sur'!K1380</f>
        <v>Poste</v>
      </c>
      <c r="D1432" s="120" t="str">
        <f>'INFO Luz del Sur'!L1380</f>
        <v>Concreto</v>
      </c>
      <c r="E1432" s="131">
        <f>'INFO Luz del Sur'!J1380</f>
        <v>13</v>
      </c>
      <c r="F1432" s="131" t="str">
        <f>'INFO Luz del Sur'!H1380</f>
        <v>22.9 KV</v>
      </c>
      <c r="G1432" s="148" t="str">
        <f t="shared" si="254"/>
        <v>MT/AT</v>
      </c>
      <c r="H1432" s="120" t="str">
        <f>'INFO Luz del Sur'!D1380</f>
        <v>San Vicente de Cañete</v>
      </c>
      <c r="I1432" s="120" t="str">
        <f>'INFO Luz del Sur'!C1380</f>
        <v>Lima</v>
      </c>
      <c r="J1432" s="120" t="str">
        <f>'INFO Luz del Sur'!B1380</f>
        <v>Lima</v>
      </c>
      <c r="K1432" s="120">
        <f>'INFO Luz del Sur'!E1380</f>
        <v>0</v>
      </c>
      <c r="L1432" s="132" t="str">
        <f>'INFO Luz del Sur'!M1380</f>
        <v>PPC20</v>
      </c>
      <c r="M1432" s="120" t="str">
        <f>INDEX(RESUMEN!$D$17:$D$5475, MATCH(L1432,RESUMEN!$C$17:$C$5475,0))</f>
        <v>POSTE DE CONCRETO ARMADO DE 13/400/150/345</v>
      </c>
      <c r="N1432" s="95">
        <f>INDEX(RESUMEN!$G$17:$G$5475, MATCH(L1432,RESUMEN!$C$17:$C$5475,0))</f>
        <v>364.69</v>
      </c>
      <c r="O1432" s="133">
        <f t="shared" si="255"/>
        <v>0.84299999999999997</v>
      </c>
      <c r="P1432" s="134">
        <f t="shared" si="257"/>
        <v>672.12366999999995</v>
      </c>
      <c r="Q1432" s="87">
        <v>0</v>
      </c>
      <c r="R1432" s="133">
        <f t="shared" si="258"/>
        <v>0.13400000000000001</v>
      </c>
      <c r="S1432" s="88">
        <f t="shared" si="259"/>
        <v>7.5053809816666659</v>
      </c>
      <c r="T1432" s="132">
        <f t="shared" si="260"/>
        <v>0.183</v>
      </c>
      <c r="U1432" s="135">
        <f t="shared" si="261"/>
        <v>1.3734847196449997</v>
      </c>
      <c r="V1432" s="88">
        <f t="shared" si="262"/>
        <v>0.46217247724950827</v>
      </c>
      <c r="W1432" s="182">
        <f t="shared" si="263"/>
        <v>0.5</v>
      </c>
      <c r="X1432" s="133">
        <f>'INFO Luz del Sur'!N1380</f>
        <v>1</v>
      </c>
      <c r="Y1432" s="135">
        <f t="shared" si="256"/>
        <v>0.5</v>
      </c>
    </row>
    <row r="1433" spans="1:25" x14ac:dyDescent="0.25">
      <c r="A1433" s="97">
        <f>'INFO Luz del Sur'!A1381</f>
        <v>1375</v>
      </c>
      <c r="B1433" s="98" t="s">
        <v>8151</v>
      </c>
      <c r="C1433" s="131" t="str">
        <f>'INFO Luz del Sur'!K1381</f>
        <v>Poste</v>
      </c>
      <c r="D1433" s="120" t="str">
        <f>'INFO Luz del Sur'!L1381</f>
        <v>Concreto</v>
      </c>
      <c r="E1433" s="131">
        <f>'INFO Luz del Sur'!J1381</f>
        <v>13</v>
      </c>
      <c r="F1433" s="131" t="str">
        <f>'INFO Luz del Sur'!H1381</f>
        <v>22.9 KV</v>
      </c>
      <c r="G1433" s="148" t="str">
        <f t="shared" si="254"/>
        <v>MT/AT</v>
      </c>
      <c r="H1433" s="120" t="str">
        <f>'INFO Luz del Sur'!D1381</f>
        <v>San Vicente de Cañete</v>
      </c>
      <c r="I1433" s="120" t="str">
        <f>'INFO Luz del Sur'!C1381</f>
        <v>Lima</v>
      </c>
      <c r="J1433" s="120" t="str">
        <f>'INFO Luz del Sur'!B1381</f>
        <v>Lima</v>
      </c>
      <c r="K1433" s="120">
        <f>'INFO Luz del Sur'!E1381</f>
        <v>0</v>
      </c>
      <c r="L1433" s="132" t="str">
        <f>'INFO Luz del Sur'!M1381</f>
        <v>PPC20</v>
      </c>
      <c r="M1433" s="120" t="str">
        <f>INDEX(RESUMEN!$D$17:$D$5475, MATCH(L1433,RESUMEN!$C$17:$C$5475,0))</f>
        <v>POSTE DE CONCRETO ARMADO DE 13/400/150/345</v>
      </c>
      <c r="N1433" s="95">
        <f>INDEX(RESUMEN!$G$17:$G$5475, MATCH(L1433,RESUMEN!$C$17:$C$5475,0))</f>
        <v>364.69</v>
      </c>
      <c r="O1433" s="133">
        <f t="shared" si="255"/>
        <v>0.84299999999999997</v>
      </c>
      <c r="P1433" s="134">
        <f t="shared" si="257"/>
        <v>672.12366999999995</v>
      </c>
      <c r="Q1433" s="87">
        <v>0</v>
      </c>
      <c r="R1433" s="133">
        <f t="shared" si="258"/>
        <v>0.13400000000000001</v>
      </c>
      <c r="S1433" s="88">
        <f t="shared" si="259"/>
        <v>7.5053809816666659</v>
      </c>
      <c r="T1433" s="132">
        <f t="shared" si="260"/>
        <v>0.183</v>
      </c>
      <c r="U1433" s="135">
        <f t="shared" si="261"/>
        <v>1.3734847196449997</v>
      </c>
      <c r="V1433" s="88">
        <f t="shared" si="262"/>
        <v>0.46217247724950827</v>
      </c>
      <c r="W1433" s="182">
        <f t="shared" si="263"/>
        <v>0.5</v>
      </c>
      <c r="X1433" s="133">
        <f>'INFO Luz del Sur'!N1381</f>
        <v>1</v>
      </c>
      <c r="Y1433" s="135">
        <f t="shared" si="256"/>
        <v>0.5</v>
      </c>
    </row>
    <row r="1434" spans="1:25" x14ac:dyDescent="0.25">
      <c r="A1434" s="97">
        <f>'INFO Luz del Sur'!A1382</f>
        <v>1376</v>
      </c>
      <c r="B1434" s="98" t="s">
        <v>8151</v>
      </c>
      <c r="C1434" s="131" t="str">
        <f>'INFO Luz del Sur'!K1382</f>
        <v>Poste</v>
      </c>
      <c r="D1434" s="120" t="str">
        <f>'INFO Luz del Sur'!L1382</f>
        <v>Concreto</v>
      </c>
      <c r="E1434" s="131">
        <f>'INFO Luz del Sur'!J1382</f>
        <v>15</v>
      </c>
      <c r="F1434" s="131" t="str">
        <f>'INFO Luz del Sur'!H1382</f>
        <v>22.9 KV</v>
      </c>
      <c r="G1434" s="148" t="str">
        <f t="shared" si="254"/>
        <v>MT/AT</v>
      </c>
      <c r="H1434" s="120" t="str">
        <f>'INFO Luz del Sur'!D1382</f>
        <v>San Vicente de Cañete</v>
      </c>
      <c r="I1434" s="120" t="str">
        <f>'INFO Luz del Sur'!C1382</f>
        <v>Lima</v>
      </c>
      <c r="J1434" s="120" t="str">
        <f>'INFO Luz del Sur'!B1382</f>
        <v>Lima</v>
      </c>
      <c r="K1434" s="120">
        <f>'INFO Luz del Sur'!E1382</f>
        <v>0</v>
      </c>
      <c r="L1434" s="132" t="str">
        <f>'INFO Luz del Sur'!M1382</f>
        <v>PPC24</v>
      </c>
      <c r="M1434" s="120" t="str">
        <f>INDEX(RESUMEN!$D$17:$D$5475, MATCH(L1434,RESUMEN!$C$17:$C$5475,0))</f>
        <v>POSTE DE CONCRETO ARMADO DE 15/400/150/375</v>
      </c>
      <c r="N1434" s="95">
        <f>INDEX(RESUMEN!$G$17:$G$5475, MATCH(L1434,RESUMEN!$C$17:$C$5475,0))</f>
        <v>476.76</v>
      </c>
      <c r="O1434" s="133">
        <f t="shared" si="255"/>
        <v>0.84299999999999997</v>
      </c>
      <c r="P1434" s="134">
        <f t="shared" si="257"/>
        <v>878.66867999999999</v>
      </c>
      <c r="Q1434" s="87">
        <v>0</v>
      </c>
      <c r="R1434" s="133">
        <f t="shared" si="258"/>
        <v>0.13400000000000001</v>
      </c>
      <c r="S1434" s="88">
        <f t="shared" si="259"/>
        <v>9.8118002600000001</v>
      </c>
      <c r="T1434" s="132">
        <f t="shared" si="260"/>
        <v>0.183</v>
      </c>
      <c r="U1434" s="135">
        <f t="shared" si="261"/>
        <v>1.7955594475800001</v>
      </c>
      <c r="V1434" s="88">
        <f t="shared" si="262"/>
        <v>0.60419904645994038</v>
      </c>
      <c r="W1434" s="182">
        <f t="shared" si="263"/>
        <v>0.6</v>
      </c>
      <c r="X1434" s="133">
        <f>'INFO Luz del Sur'!N1382</f>
        <v>1</v>
      </c>
      <c r="Y1434" s="135">
        <f t="shared" si="256"/>
        <v>0.6</v>
      </c>
    </row>
    <row r="1435" spans="1:25" x14ac:dyDescent="0.25">
      <c r="A1435" s="97">
        <f>'INFO Luz del Sur'!A1383</f>
        <v>1377</v>
      </c>
      <c r="B1435" s="98" t="s">
        <v>8151</v>
      </c>
      <c r="C1435" s="131" t="str">
        <f>'INFO Luz del Sur'!K1383</f>
        <v>Poste</v>
      </c>
      <c r="D1435" s="120" t="str">
        <f>'INFO Luz del Sur'!L1383</f>
        <v>Concreto</v>
      </c>
      <c r="E1435" s="131">
        <f>'INFO Luz del Sur'!J1383</f>
        <v>15</v>
      </c>
      <c r="F1435" s="131" t="str">
        <f>'INFO Luz del Sur'!H1383</f>
        <v>22.9 KV</v>
      </c>
      <c r="G1435" s="148" t="str">
        <f t="shared" si="254"/>
        <v>MT/AT</v>
      </c>
      <c r="H1435" s="120" t="str">
        <f>'INFO Luz del Sur'!D1383</f>
        <v>San Vicente de Cañete</v>
      </c>
      <c r="I1435" s="120" t="str">
        <f>'INFO Luz del Sur'!C1383</f>
        <v>Lima</v>
      </c>
      <c r="J1435" s="120" t="str">
        <f>'INFO Luz del Sur'!B1383</f>
        <v>Lima</v>
      </c>
      <c r="K1435" s="120">
        <f>'INFO Luz del Sur'!E1383</f>
        <v>0</v>
      </c>
      <c r="L1435" s="132" t="str">
        <f>'INFO Luz del Sur'!M1383</f>
        <v>PPC24</v>
      </c>
      <c r="M1435" s="120" t="str">
        <f>INDEX(RESUMEN!$D$17:$D$5475, MATCH(L1435,RESUMEN!$C$17:$C$5475,0))</f>
        <v>POSTE DE CONCRETO ARMADO DE 15/400/150/375</v>
      </c>
      <c r="N1435" s="95">
        <f>INDEX(RESUMEN!$G$17:$G$5475, MATCH(L1435,RESUMEN!$C$17:$C$5475,0))</f>
        <v>476.76</v>
      </c>
      <c r="O1435" s="133">
        <f t="shared" si="255"/>
        <v>0.84299999999999997</v>
      </c>
      <c r="P1435" s="134">
        <f t="shared" si="257"/>
        <v>878.66867999999999</v>
      </c>
      <c r="Q1435" s="87">
        <v>0</v>
      </c>
      <c r="R1435" s="133">
        <f t="shared" si="258"/>
        <v>0.13400000000000001</v>
      </c>
      <c r="S1435" s="88">
        <f t="shared" si="259"/>
        <v>9.8118002600000001</v>
      </c>
      <c r="T1435" s="132">
        <f t="shared" si="260"/>
        <v>0.183</v>
      </c>
      <c r="U1435" s="135">
        <f t="shared" si="261"/>
        <v>1.7955594475800001</v>
      </c>
      <c r="V1435" s="88">
        <f t="shared" si="262"/>
        <v>0.60419904645994038</v>
      </c>
      <c r="W1435" s="182">
        <f t="shared" si="263"/>
        <v>0.6</v>
      </c>
      <c r="X1435" s="133">
        <f>'INFO Luz del Sur'!N1383</f>
        <v>1</v>
      </c>
      <c r="Y1435" s="135">
        <f t="shared" si="256"/>
        <v>0.6</v>
      </c>
    </row>
    <row r="1436" spans="1:25" x14ac:dyDescent="0.25">
      <c r="A1436" s="97">
        <f>'INFO Luz del Sur'!A1384</f>
        <v>1378</v>
      </c>
      <c r="B1436" s="98" t="s">
        <v>8151</v>
      </c>
      <c r="C1436" s="131" t="str">
        <f>'INFO Luz del Sur'!K1384</f>
        <v>Poste</v>
      </c>
      <c r="D1436" s="120" t="str">
        <f>'INFO Luz del Sur'!L1384</f>
        <v>Concreto</v>
      </c>
      <c r="E1436" s="131">
        <f>'INFO Luz del Sur'!J1384</f>
        <v>15</v>
      </c>
      <c r="F1436" s="131" t="str">
        <f>'INFO Luz del Sur'!H1384</f>
        <v>22.9 KV</v>
      </c>
      <c r="G1436" s="148" t="str">
        <f t="shared" si="254"/>
        <v>MT/AT</v>
      </c>
      <c r="H1436" s="120" t="str">
        <f>'INFO Luz del Sur'!D1384</f>
        <v>San Vicente de Cañete</v>
      </c>
      <c r="I1436" s="120" t="str">
        <f>'INFO Luz del Sur'!C1384</f>
        <v>Lima</v>
      </c>
      <c r="J1436" s="120" t="str">
        <f>'INFO Luz del Sur'!B1384</f>
        <v>Lima</v>
      </c>
      <c r="K1436" s="120">
        <f>'INFO Luz del Sur'!E1384</f>
        <v>0</v>
      </c>
      <c r="L1436" s="132" t="str">
        <f>'INFO Luz del Sur'!M1384</f>
        <v>PPC24</v>
      </c>
      <c r="M1436" s="120" t="str">
        <f>INDEX(RESUMEN!$D$17:$D$5475, MATCH(L1436,RESUMEN!$C$17:$C$5475,0))</f>
        <v>POSTE DE CONCRETO ARMADO DE 15/400/150/375</v>
      </c>
      <c r="N1436" s="95">
        <f>INDEX(RESUMEN!$G$17:$G$5475, MATCH(L1436,RESUMEN!$C$17:$C$5475,0))</f>
        <v>476.76</v>
      </c>
      <c r="O1436" s="133">
        <f t="shared" si="255"/>
        <v>0.84299999999999997</v>
      </c>
      <c r="P1436" s="134">
        <f t="shared" si="257"/>
        <v>878.66867999999999</v>
      </c>
      <c r="Q1436" s="87">
        <v>0</v>
      </c>
      <c r="R1436" s="133">
        <f t="shared" si="258"/>
        <v>0.13400000000000001</v>
      </c>
      <c r="S1436" s="88">
        <f t="shared" si="259"/>
        <v>9.8118002600000001</v>
      </c>
      <c r="T1436" s="132">
        <f t="shared" si="260"/>
        <v>0.183</v>
      </c>
      <c r="U1436" s="135">
        <f t="shared" si="261"/>
        <v>1.7955594475800001</v>
      </c>
      <c r="V1436" s="88">
        <f t="shared" si="262"/>
        <v>0.60419904645994038</v>
      </c>
      <c r="W1436" s="182">
        <f t="shared" si="263"/>
        <v>0.6</v>
      </c>
      <c r="X1436" s="133">
        <f>'INFO Luz del Sur'!N1384</f>
        <v>1</v>
      </c>
      <c r="Y1436" s="135">
        <f t="shared" si="256"/>
        <v>0.6</v>
      </c>
    </row>
    <row r="1437" spans="1:25" x14ac:dyDescent="0.25">
      <c r="A1437" s="97">
        <f>'INFO Luz del Sur'!A1385</f>
        <v>1379</v>
      </c>
      <c r="B1437" s="98" t="s">
        <v>8151</v>
      </c>
      <c r="C1437" s="131" t="str">
        <f>'INFO Luz del Sur'!K1385</f>
        <v>Poste</v>
      </c>
      <c r="D1437" s="120" t="str">
        <f>'INFO Luz del Sur'!L1385</f>
        <v>Concreto</v>
      </c>
      <c r="E1437" s="131">
        <f>'INFO Luz del Sur'!J1385</f>
        <v>15</v>
      </c>
      <c r="F1437" s="131" t="str">
        <f>'INFO Luz del Sur'!H1385</f>
        <v>22.9 KV</v>
      </c>
      <c r="G1437" s="148" t="str">
        <f t="shared" si="254"/>
        <v>MT/AT</v>
      </c>
      <c r="H1437" s="120" t="str">
        <f>'INFO Luz del Sur'!D1385</f>
        <v>San Vicente de Cañete</v>
      </c>
      <c r="I1437" s="120" t="str">
        <f>'INFO Luz del Sur'!C1385</f>
        <v>Lima</v>
      </c>
      <c r="J1437" s="120" t="str">
        <f>'INFO Luz del Sur'!B1385</f>
        <v>Lima</v>
      </c>
      <c r="K1437" s="120">
        <f>'INFO Luz del Sur'!E1385</f>
        <v>0</v>
      </c>
      <c r="L1437" s="132" t="str">
        <f>'INFO Luz del Sur'!M1385</f>
        <v>PPC24</v>
      </c>
      <c r="M1437" s="120" t="str">
        <f>INDEX(RESUMEN!$D$17:$D$5475, MATCH(L1437,RESUMEN!$C$17:$C$5475,0))</f>
        <v>POSTE DE CONCRETO ARMADO DE 15/400/150/375</v>
      </c>
      <c r="N1437" s="95">
        <f>INDEX(RESUMEN!$G$17:$G$5475, MATCH(L1437,RESUMEN!$C$17:$C$5475,0))</f>
        <v>476.76</v>
      </c>
      <c r="O1437" s="133">
        <f t="shared" si="255"/>
        <v>0.84299999999999997</v>
      </c>
      <c r="P1437" s="134">
        <f t="shared" si="257"/>
        <v>878.66867999999999</v>
      </c>
      <c r="Q1437" s="87">
        <v>0</v>
      </c>
      <c r="R1437" s="133">
        <f t="shared" si="258"/>
        <v>0.13400000000000001</v>
      </c>
      <c r="S1437" s="88">
        <f t="shared" si="259"/>
        <v>9.8118002600000001</v>
      </c>
      <c r="T1437" s="132">
        <f t="shared" si="260"/>
        <v>0.183</v>
      </c>
      <c r="U1437" s="135">
        <f t="shared" si="261"/>
        <v>1.7955594475800001</v>
      </c>
      <c r="V1437" s="88">
        <f t="shared" si="262"/>
        <v>0.60419904645994038</v>
      </c>
      <c r="W1437" s="182">
        <f t="shared" si="263"/>
        <v>0.6</v>
      </c>
      <c r="X1437" s="133">
        <f>'INFO Luz del Sur'!N1385</f>
        <v>1</v>
      </c>
      <c r="Y1437" s="135">
        <f t="shared" si="256"/>
        <v>0.6</v>
      </c>
    </row>
    <row r="1438" spans="1:25" x14ac:dyDescent="0.25">
      <c r="A1438" s="97">
        <f>'INFO Luz del Sur'!A1386</f>
        <v>1380</v>
      </c>
      <c r="B1438" s="98" t="s">
        <v>8151</v>
      </c>
      <c r="C1438" s="131" t="str">
        <f>'INFO Luz del Sur'!K1386</f>
        <v>Poste</v>
      </c>
      <c r="D1438" s="120" t="str">
        <f>'INFO Luz del Sur'!L1386</f>
        <v>Concreto</v>
      </c>
      <c r="E1438" s="131">
        <f>'INFO Luz del Sur'!J1386</f>
        <v>15</v>
      </c>
      <c r="F1438" s="131" t="str">
        <f>'INFO Luz del Sur'!H1386</f>
        <v>22.9 KV</v>
      </c>
      <c r="G1438" s="148" t="str">
        <f t="shared" si="254"/>
        <v>MT/AT</v>
      </c>
      <c r="H1438" s="120" t="str">
        <f>'INFO Luz del Sur'!D1386</f>
        <v>San Vicente de Cañete</v>
      </c>
      <c r="I1438" s="120" t="str">
        <f>'INFO Luz del Sur'!C1386</f>
        <v>Lima</v>
      </c>
      <c r="J1438" s="120" t="str">
        <f>'INFO Luz del Sur'!B1386</f>
        <v>Lima</v>
      </c>
      <c r="K1438" s="120">
        <f>'INFO Luz del Sur'!E1386</f>
        <v>0</v>
      </c>
      <c r="L1438" s="132" t="str">
        <f>'INFO Luz del Sur'!M1386</f>
        <v>PPC24</v>
      </c>
      <c r="M1438" s="120" t="str">
        <f>INDEX(RESUMEN!$D$17:$D$5475, MATCH(L1438,RESUMEN!$C$17:$C$5475,0))</f>
        <v>POSTE DE CONCRETO ARMADO DE 15/400/150/375</v>
      </c>
      <c r="N1438" s="95">
        <f>INDEX(RESUMEN!$G$17:$G$5475, MATCH(L1438,RESUMEN!$C$17:$C$5475,0))</f>
        <v>476.76</v>
      </c>
      <c r="O1438" s="133">
        <f t="shared" si="255"/>
        <v>0.84299999999999997</v>
      </c>
      <c r="P1438" s="134">
        <f t="shared" si="257"/>
        <v>878.66867999999999</v>
      </c>
      <c r="Q1438" s="87">
        <v>0</v>
      </c>
      <c r="R1438" s="133">
        <f t="shared" si="258"/>
        <v>0.13400000000000001</v>
      </c>
      <c r="S1438" s="88">
        <f t="shared" si="259"/>
        <v>9.8118002600000001</v>
      </c>
      <c r="T1438" s="132">
        <f t="shared" si="260"/>
        <v>0.183</v>
      </c>
      <c r="U1438" s="135">
        <f t="shared" si="261"/>
        <v>1.7955594475800001</v>
      </c>
      <c r="V1438" s="88">
        <f t="shared" si="262"/>
        <v>0.60419904645994038</v>
      </c>
      <c r="W1438" s="182">
        <f t="shared" si="263"/>
        <v>0.6</v>
      </c>
      <c r="X1438" s="133">
        <f>'INFO Luz del Sur'!N1386</f>
        <v>1</v>
      </c>
      <c r="Y1438" s="135">
        <f t="shared" si="256"/>
        <v>0.6</v>
      </c>
    </row>
    <row r="1439" spans="1:25" x14ac:dyDescent="0.25">
      <c r="A1439" s="97">
        <f>'INFO Luz del Sur'!A1387</f>
        <v>1381</v>
      </c>
      <c r="B1439" s="98" t="s">
        <v>8151</v>
      </c>
      <c r="C1439" s="131" t="str">
        <f>'INFO Luz del Sur'!K1387</f>
        <v>Poste</v>
      </c>
      <c r="D1439" s="120" t="str">
        <f>'INFO Luz del Sur'!L1387</f>
        <v>Concreto</v>
      </c>
      <c r="E1439" s="131">
        <f>'INFO Luz del Sur'!J1387</f>
        <v>15</v>
      </c>
      <c r="F1439" s="131" t="str">
        <f>'INFO Luz del Sur'!H1387</f>
        <v>22.9 KV</v>
      </c>
      <c r="G1439" s="148" t="str">
        <f t="shared" si="254"/>
        <v>MT/AT</v>
      </c>
      <c r="H1439" s="120" t="str">
        <f>'INFO Luz del Sur'!D1387</f>
        <v>San Vicente de Cañete</v>
      </c>
      <c r="I1439" s="120" t="str">
        <f>'INFO Luz del Sur'!C1387</f>
        <v>Lima</v>
      </c>
      <c r="J1439" s="120" t="str">
        <f>'INFO Luz del Sur'!B1387</f>
        <v>Lima</v>
      </c>
      <c r="K1439" s="120">
        <f>'INFO Luz del Sur'!E1387</f>
        <v>0</v>
      </c>
      <c r="L1439" s="132" t="str">
        <f>'INFO Luz del Sur'!M1387</f>
        <v>PPC24</v>
      </c>
      <c r="M1439" s="120" t="str">
        <f>INDEX(RESUMEN!$D$17:$D$5475, MATCH(L1439,RESUMEN!$C$17:$C$5475,0))</f>
        <v>POSTE DE CONCRETO ARMADO DE 15/400/150/375</v>
      </c>
      <c r="N1439" s="95">
        <f>INDEX(RESUMEN!$G$17:$G$5475, MATCH(L1439,RESUMEN!$C$17:$C$5475,0))</f>
        <v>476.76</v>
      </c>
      <c r="O1439" s="133">
        <f t="shared" si="255"/>
        <v>0.84299999999999997</v>
      </c>
      <c r="P1439" s="134">
        <f t="shared" si="257"/>
        <v>878.66867999999999</v>
      </c>
      <c r="Q1439" s="87">
        <v>0</v>
      </c>
      <c r="R1439" s="133">
        <f t="shared" si="258"/>
        <v>0.13400000000000001</v>
      </c>
      <c r="S1439" s="88">
        <f t="shared" si="259"/>
        <v>9.8118002600000001</v>
      </c>
      <c r="T1439" s="132">
        <f t="shared" si="260"/>
        <v>0.183</v>
      </c>
      <c r="U1439" s="135">
        <f t="shared" si="261"/>
        <v>1.7955594475800001</v>
      </c>
      <c r="V1439" s="88">
        <f t="shared" si="262"/>
        <v>0.60419904645994038</v>
      </c>
      <c r="W1439" s="182">
        <f t="shared" si="263"/>
        <v>0.6</v>
      </c>
      <c r="X1439" s="133">
        <f>'INFO Luz del Sur'!N1387</f>
        <v>1</v>
      </c>
      <c r="Y1439" s="135">
        <f t="shared" si="256"/>
        <v>0.6</v>
      </c>
    </row>
    <row r="1440" spans="1:25" x14ac:dyDescent="0.25">
      <c r="A1440" s="97">
        <f>'INFO Luz del Sur'!A1388</f>
        <v>1382</v>
      </c>
      <c r="B1440" s="98" t="s">
        <v>8151</v>
      </c>
      <c r="C1440" s="131" t="str">
        <f>'INFO Luz del Sur'!K1388</f>
        <v>Poste</v>
      </c>
      <c r="D1440" s="120" t="str">
        <f>'INFO Luz del Sur'!L1388</f>
        <v>Concreto</v>
      </c>
      <c r="E1440" s="131">
        <f>'INFO Luz del Sur'!J1388</f>
        <v>15</v>
      </c>
      <c r="F1440" s="131" t="str">
        <f>'INFO Luz del Sur'!H1388</f>
        <v>22.9 KV</v>
      </c>
      <c r="G1440" s="148" t="str">
        <f t="shared" si="254"/>
        <v>MT/AT</v>
      </c>
      <c r="H1440" s="120" t="str">
        <f>'INFO Luz del Sur'!D1388</f>
        <v>San Vicente de Cañete</v>
      </c>
      <c r="I1440" s="120" t="str">
        <f>'INFO Luz del Sur'!C1388</f>
        <v>Lima</v>
      </c>
      <c r="J1440" s="120" t="str">
        <f>'INFO Luz del Sur'!B1388</f>
        <v>Lima</v>
      </c>
      <c r="K1440" s="120">
        <f>'INFO Luz del Sur'!E1388</f>
        <v>0</v>
      </c>
      <c r="L1440" s="132" t="str">
        <f>'INFO Luz del Sur'!M1388</f>
        <v>PPC24</v>
      </c>
      <c r="M1440" s="120" t="str">
        <f>INDEX(RESUMEN!$D$17:$D$5475, MATCH(L1440,RESUMEN!$C$17:$C$5475,0))</f>
        <v>POSTE DE CONCRETO ARMADO DE 15/400/150/375</v>
      </c>
      <c r="N1440" s="95">
        <f>INDEX(RESUMEN!$G$17:$G$5475, MATCH(L1440,RESUMEN!$C$17:$C$5475,0))</f>
        <v>476.76</v>
      </c>
      <c r="O1440" s="133">
        <f t="shared" si="255"/>
        <v>0.84299999999999997</v>
      </c>
      <c r="P1440" s="134">
        <f t="shared" si="257"/>
        <v>878.66867999999999</v>
      </c>
      <c r="Q1440" s="87">
        <v>0</v>
      </c>
      <c r="R1440" s="133">
        <f t="shared" si="258"/>
        <v>0.13400000000000001</v>
      </c>
      <c r="S1440" s="88">
        <f t="shared" si="259"/>
        <v>9.8118002600000001</v>
      </c>
      <c r="T1440" s="132">
        <f t="shared" si="260"/>
        <v>0.183</v>
      </c>
      <c r="U1440" s="135">
        <f t="shared" si="261"/>
        <v>1.7955594475800001</v>
      </c>
      <c r="V1440" s="88">
        <f t="shared" si="262"/>
        <v>0.60419904645994038</v>
      </c>
      <c r="W1440" s="182">
        <f t="shared" si="263"/>
        <v>0.6</v>
      </c>
      <c r="X1440" s="133">
        <f>'INFO Luz del Sur'!N1388</f>
        <v>1</v>
      </c>
      <c r="Y1440" s="135">
        <f t="shared" si="256"/>
        <v>0.6</v>
      </c>
    </row>
    <row r="1441" spans="1:25" x14ac:dyDescent="0.25">
      <c r="A1441" s="97">
        <f>'INFO Luz del Sur'!A1389</f>
        <v>1383</v>
      </c>
      <c r="B1441" s="98" t="s">
        <v>8151</v>
      </c>
      <c r="C1441" s="131" t="str">
        <f>'INFO Luz del Sur'!K1389</f>
        <v>Poste</v>
      </c>
      <c r="D1441" s="120" t="str">
        <f>'INFO Luz del Sur'!L1389</f>
        <v>Concreto</v>
      </c>
      <c r="E1441" s="131">
        <f>'INFO Luz del Sur'!J1389</f>
        <v>15</v>
      </c>
      <c r="F1441" s="131" t="str">
        <f>'INFO Luz del Sur'!H1389</f>
        <v>22.9 KV</v>
      </c>
      <c r="G1441" s="148" t="str">
        <f t="shared" si="254"/>
        <v>MT/AT</v>
      </c>
      <c r="H1441" s="120" t="str">
        <f>'INFO Luz del Sur'!D1389</f>
        <v>San Vicente de Cañete</v>
      </c>
      <c r="I1441" s="120" t="str">
        <f>'INFO Luz del Sur'!C1389</f>
        <v>Lima</v>
      </c>
      <c r="J1441" s="120" t="str">
        <f>'INFO Luz del Sur'!B1389</f>
        <v>Lima</v>
      </c>
      <c r="K1441" s="120">
        <f>'INFO Luz del Sur'!E1389</f>
        <v>0</v>
      </c>
      <c r="L1441" s="132" t="str">
        <f>'INFO Luz del Sur'!M1389</f>
        <v>PPC24</v>
      </c>
      <c r="M1441" s="120" t="str">
        <f>INDEX(RESUMEN!$D$17:$D$5475, MATCH(L1441,RESUMEN!$C$17:$C$5475,0))</f>
        <v>POSTE DE CONCRETO ARMADO DE 15/400/150/375</v>
      </c>
      <c r="N1441" s="95">
        <f>INDEX(RESUMEN!$G$17:$G$5475, MATCH(L1441,RESUMEN!$C$17:$C$5475,0))</f>
        <v>476.76</v>
      </c>
      <c r="O1441" s="133">
        <f t="shared" si="255"/>
        <v>0.84299999999999997</v>
      </c>
      <c r="P1441" s="134">
        <f t="shared" si="257"/>
        <v>878.66867999999999</v>
      </c>
      <c r="Q1441" s="87">
        <v>0</v>
      </c>
      <c r="R1441" s="133">
        <f t="shared" si="258"/>
        <v>0.13400000000000001</v>
      </c>
      <c r="S1441" s="88">
        <f t="shared" si="259"/>
        <v>9.8118002600000001</v>
      </c>
      <c r="T1441" s="132">
        <f t="shared" si="260"/>
        <v>0.183</v>
      </c>
      <c r="U1441" s="135">
        <f t="shared" si="261"/>
        <v>1.7955594475800001</v>
      </c>
      <c r="V1441" s="88">
        <f t="shared" si="262"/>
        <v>0.60419904645994038</v>
      </c>
      <c r="W1441" s="182">
        <f t="shared" si="263"/>
        <v>0.6</v>
      </c>
      <c r="X1441" s="133">
        <f>'INFO Luz del Sur'!N1389</f>
        <v>1</v>
      </c>
      <c r="Y1441" s="135">
        <f t="shared" si="256"/>
        <v>0.6</v>
      </c>
    </row>
    <row r="1442" spans="1:25" x14ac:dyDescent="0.25">
      <c r="A1442" s="97">
        <f>'INFO Luz del Sur'!A1390</f>
        <v>1384</v>
      </c>
      <c r="B1442" s="98" t="s">
        <v>8151</v>
      </c>
      <c r="C1442" s="131" t="str">
        <f>'INFO Luz del Sur'!K1390</f>
        <v>Poste</v>
      </c>
      <c r="D1442" s="120" t="str">
        <f>'INFO Luz del Sur'!L1390</f>
        <v>Concreto</v>
      </c>
      <c r="E1442" s="131">
        <f>'INFO Luz del Sur'!J1390</f>
        <v>15</v>
      </c>
      <c r="F1442" s="131" t="str">
        <f>'INFO Luz del Sur'!H1390</f>
        <v>22.9 KV</v>
      </c>
      <c r="G1442" s="148" t="str">
        <f t="shared" si="254"/>
        <v>MT/AT</v>
      </c>
      <c r="H1442" s="120" t="str">
        <f>'INFO Luz del Sur'!D1390</f>
        <v>San Vicente de Cañete</v>
      </c>
      <c r="I1442" s="120" t="str">
        <f>'INFO Luz del Sur'!C1390</f>
        <v>Lima</v>
      </c>
      <c r="J1442" s="120" t="str">
        <f>'INFO Luz del Sur'!B1390</f>
        <v>Lima</v>
      </c>
      <c r="K1442" s="120">
        <f>'INFO Luz del Sur'!E1390</f>
        <v>0</v>
      </c>
      <c r="L1442" s="132" t="str">
        <f>'INFO Luz del Sur'!M1390</f>
        <v>PPC24</v>
      </c>
      <c r="M1442" s="120" t="str">
        <f>INDEX(RESUMEN!$D$17:$D$5475, MATCH(L1442,RESUMEN!$C$17:$C$5475,0))</f>
        <v>POSTE DE CONCRETO ARMADO DE 15/400/150/375</v>
      </c>
      <c r="N1442" s="95">
        <f>INDEX(RESUMEN!$G$17:$G$5475, MATCH(L1442,RESUMEN!$C$17:$C$5475,0))</f>
        <v>476.76</v>
      </c>
      <c r="O1442" s="133">
        <f t="shared" si="255"/>
        <v>0.84299999999999997</v>
      </c>
      <c r="P1442" s="134">
        <f t="shared" si="257"/>
        <v>878.66867999999999</v>
      </c>
      <c r="Q1442" s="87">
        <v>0</v>
      </c>
      <c r="R1442" s="133">
        <f t="shared" si="258"/>
        <v>0.13400000000000001</v>
      </c>
      <c r="S1442" s="88">
        <f t="shared" si="259"/>
        <v>9.8118002600000001</v>
      </c>
      <c r="T1442" s="132">
        <f t="shared" si="260"/>
        <v>0.183</v>
      </c>
      <c r="U1442" s="135">
        <f t="shared" si="261"/>
        <v>1.7955594475800001</v>
      </c>
      <c r="V1442" s="88">
        <f t="shared" si="262"/>
        <v>0.60419904645994038</v>
      </c>
      <c r="W1442" s="182">
        <f t="shared" si="263"/>
        <v>0.6</v>
      </c>
      <c r="X1442" s="133">
        <f>'INFO Luz del Sur'!N1390</f>
        <v>1</v>
      </c>
      <c r="Y1442" s="135">
        <f t="shared" si="256"/>
        <v>0.6</v>
      </c>
    </row>
    <row r="1443" spans="1:25" x14ac:dyDescent="0.25">
      <c r="A1443" s="97">
        <f>'INFO Luz del Sur'!A1391</f>
        <v>1385</v>
      </c>
      <c r="B1443" s="98" t="s">
        <v>8151</v>
      </c>
      <c r="C1443" s="131" t="str">
        <f>'INFO Luz del Sur'!K1391</f>
        <v>Poste</v>
      </c>
      <c r="D1443" s="120" t="str">
        <f>'INFO Luz del Sur'!L1391</f>
        <v>Concreto</v>
      </c>
      <c r="E1443" s="131">
        <f>'INFO Luz del Sur'!J1391</f>
        <v>15</v>
      </c>
      <c r="F1443" s="131" t="str">
        <f>'INFO Luz del Sur'!H1391</f>
        <v>22.9 KV</v>
      </c>
      <c r="G1443" s="148" t="str">
        <f t="shared" si="254"/>
        <v>MT/AT</v>
      </c>
      <c r="H1443" s="120" t="str">
        <f>'INFO Luz del Sur'!D1391</f>
        <v>San Vicente de Cañete</v>
      </c>
      <c r="I1443" s="120" t="str">
        <f>'INFO Luz del Sur'!C1391</f>
        <v>Lima</v>
      </c>
      <c r="J1443" s="120" t="str">
        <f>'INFO Luz del Sur'!B1391</f>
        <v>Lima</v>
      </c>
      <c r="K1443" s="120">
        <f>'INFO Luz del Sur'!E1391</f>
        <v>0</v>
      </c>
      <c r="L1443" s="132" t="str">
        <f>'INFO Luz del Sur'!M1391</f>
        <v>PPC24</v>
      </c>
      <c r="M1443" s="120" t="str">
        <f>INDEX(RESUMEN!$D$17:$D$5475, MATCH(L1443,RESUMEN!$C$17:$C$5475,0))</f>
        <v>POSTE DE CONCRETO ARMADO DE 15/400/150/375</v>
      </c>
      <c r="N1443" s="95">
        <f>INDEX(RESUMEN!$G$17:$G$5475, MATCH(L1443,RESUMEN!$C$17:$C$5475,0))</f>
        <v>476.76</v>
      </c>
      <c r="O1443" s="133">
        <f t="shared" si="255"/>
        <v>0.84299999999999997</v>
      </c>
      <c r="P1443" s="134">
        <f t="shared" si="257"/>
        <v>878.66867999999999</v>
      </c>
      <c r="Q1443" s="87">
        <v>0</v>
      </c>
      <c r="R1443" s="133">
        <f t="shared" si="258"/>
        <v>0.13400000000000001</v>
      </c>
      <c r="S1443" s="88">
        <f t="shared" si="259"/>
        <v>9.8118002600000001</v>
      </c>
      <c r="T1443" s="132">
        <f t="shared" si="260"/>
        <v>0.183</v>
      </c>
      <c r="U1443" s="135">
        <f t="shared" si="261"/>
        <v>1.7955594475800001</v>
      </c>
      <c r="V1443" s="88">
        <f t="shared" si="262"/>
        <v>0.60419904645994038</v>
      </c>
      <c r="W1443" s="182">
        <f t="shared" si="263"/>
        <v>0.6</v>
      </c>
      <c r="X1443" s="133">
        <f>'INFO Luz del Sur'!N1391</f>
        <v>1</v>
      </c>
      <c r="Y1443" s="135">
        <f t="shared" si="256"/>
        <v>0.6</v>
      </c>
    </row>
    <row r="1444" spans="1:25" x14ac:dyDescent="0.25">
      <c r="A1444" s="97">
        <f>'INFO Luz del Sur'!A1392</f>
        <v>1386</v>
      </c>
      <c r="B1444" s="98" t="s">
        <v>8151</v>
      </c>
      <c r="C1444" s="131" t="str">
        <f>'INFO Luz del Sur'!K1392</f>
        <v>Poste</v>
      </c>
      <c r="D1444" s="120" t="str">
        <f>'INFO Luz del Sur'!L1392</f>
        <v>Concreto</v>
      </c>
      <c r="E1444" s="131">
        <f>'INFO Luz del Sur'!J1392</f>
        <v>15</v>
      </c>
      <c r="F1444" s="131" t="str">
        <f>'INFO Luz del Sur'!H1392</f>
        <v>22.9 KV</v>
      </c>
      <c r="G1444" s="148" t="str">
        <f t="shared" si="254"/>
        <v>MT/AT</v>
      </c>
      <c r="H1444" s="120" t="str">
        <f>'INFO Luz del Sur'!D1392</f>
        <v>San Vicente de Cañete</v>
      </c>
      <c r="I1444" s="120" t="str">
        <f>'INFO Luz del Sur'!C1392</f>
        <v>Lima</v>
      </c>
      <c r="J1444" s="120" t="str">
        <f>'INFO Luz del Sur'!B1392</f>
        <v>Lima</v>
      </c>
      <c r="K1444" s="120">
        <f>'INFO Luz del Sur'!E1392</f>
        <v>0</v>
      </c>
      <c r="L1444" s="132" t="str">
        <f>'INFO Luz del Sur'!M1392</f>
        <v>PPC24</v>
      </c>
      <c r="M1444" s="120" t="str">
        <f>INDEX(RESUMEN!$D$17:$D$5475, MATCH(L1444,RESUMEN!$C$17:$C$5475,0))</f>
        <v>POSTE DE CONCRETO ARMADO DE 15/400/150/375</v>
      </c>
      <c r="N1444" s="95">
        <f>INDEX(RESUMEN!$G$17:$G$5475, MATCH(L1444,RESUMEN!$C$17:$C$5475,0))</f>
        <v>476.76</v>
      </c>
      <c r="O1444" s="133">
        <f t="shared" si="255"/>
        <v>0.84299999999999997</v>
      </c>
      <c r="P1444" s="134">
        <f t="shared" si="257"/>
        <v>878.66867999999999</v>
      </c>
      <c r="Q1444" s="87">
        <v>0</v>
      </c>
      <c r="R1444" s="133">
        <f t="shared" si="258"/>
        <v>0.13400000000000001</v>
      </c>
      <c r="S1444" s="88">
        <f t="shared" si="259"/>
        <v>9.8118002600000001</v>
      </c>
      <c r="T1444" s="132">
        <f t="shared" si="260"/>
        <v>0.183</v>
      </c>
      <c r="U1444" s="135">
        <f t="shared" si="261"/>
        <v>1.7955594475800001</v>
      </c>
      <c r="V1444" s="88">
        <f t="shared" si="262"/>
        <v>0.60419904645994038</v>
      </c>
      <c r="W1444" s="182">
        <f t="shared" si="263"/>
        <v>0.6</v>
      </c>
      <c r="X1444" s="133">
        <f>'INFO Luz del Sur'!N1392</f>
        <v>1</v>
      </c>
      <c r="Y1444" s="135">
        <f t="shared" si="256"/>
        <v>0.6</v>
      </c>
    </row>
    <row r="1445" spans="1:25" x14ac:dyDescent="0.25">
      <c r="A1445" s="97">
        <f>'INFO Luz del Sur'!A1393</f>
        <v>1387</v>
      </c>
      <c r="B1445" s="98" t="s">
        <v>8151</v>
      </c>
      <c r="C1445" s="131" t="str">
        <f>'INFO Luz del Sur'!K1393</f>
        <v>Poste</v>
      </c>
      <c r="D1445" s="120" t="str">
        <f>'INFO Luz del Sur'!L1393</f>
        <v>Concreto</v>
      </c>
      <c r="E1445" s="131">
        <f>'INFO Luz del Sur'!J1393</f>
        <v>15</v>
      </c>
      <c r="F1445" s="131" t="str">
        <f>'INFO Luz del Sur'!H1393</f>
        <v>22.9 KV</v>
      </c>
      <c r="G1445" s="148" t="str">
        <f t="shared" si="254"/>
        <v>MT/AT</v>
      </c>
      <c r="H1445" s="120" t="str">
        <f>'INFO Luz del Sur'!D1393</f>
        <v>San Vicente de Cañete</v>
      </c>
      <c r="I1445" s="120" t="str">
        <f>'INFO Luz del Sur'!C1393</f>
        <v>Lima</v>
      </c>
      <c r="J1445" s="120" t="str">
        <f>'INFO Luz del Sur'!B1393</f>
        <v>Lima</v>
      </c>
      <c r="K1445" s="120">
        <f>'INFO Luz del Sur'!E1393</f>
        <v>0</v>
      </c>
      <c r="L1445" s="132" t="str">
        <f>'INFO Luz del Sur'!M1393</f>
        <v>PPC24</v>
      </c>
      <c r="M1445" s="120" t="str">
        <f>INDEX(RESUMEN!$D$17:$D$5475, MATCH(L1445,RESUMEN!$C$17:$C$5475,0))</f>
        <v>POSTE DE CONCRETO ARMADO DE 15/400/150/375</v>
      </c>
      <c r="N1445" s="95">
        <f>INDEX(RESUMEN!$G$17:$G$5475, MATCH(L1445,RESUMEN!$C$17:$C$5475,0))</f>
        <v>476.76</v>
      </c>
      <c r="O1445" s="133">
        <f t="shared" si="255"/>
        <v>0.84299999999999997</v>
      </c>
      <c r="P1445" s="134">
        <f t="shared" si="257"/>
        <v>878.66867999999999</v>
      </c>
      <c r="Q1445" s="87">
        <v>0</v>
      </c>
      <c r="R1445" s="133">
        <f t="shared" si="258"/>
        <v>0.13400000000000001</v>
      </c>
      <c r="S1445" s="88">
        <f t="shared" si="259"/>
        <v>9.8118002600000001</v>
      </c>
      <c r="T1445" s="132">
        <f t="shared" si="260"/>
        <v>0.183</v>
      </c>
      <c r="U1445" s="135">
        <f t="shared" si="261"/>
        <v>1.7955594475800001</v>
      </c>
      <c r="V1445" s="88">
        <f t="shared" si="262"/>
        <v>0.60419904645994038</v>
      </c>
      <c r="W1445" s="182">
        <f t="shared" si="263"/>
        <v>0.6</v>
      </c>
      <c r="X1445" s="133">
        <f>'INFO Luz del Sur'!N1393</f>
        <v>1</v>
      </c>
      <c r="Y1445" s="135">
        <f t="shared" si="256"/>
        <v>0.6</v>
      </c>
    </row>
    <row r="1446" spans="1:25" x14ac:dyDescent="0.25">
      <c r="A1446" s="97">
        <f>'INFO Luz del Sur'!A1394</f>
        <v>1388</v>
      </c>
      <c r="B1446" s="98" t="s">
        <v>8151</v>
      </c>
      <c r="C1446" s="131" t="str">
        <f>'INFO Luz del Sur'!K1394</f>
        <v>Poste</v>
      </c>
      <c r="D1446" s="120" t="str">
        <f>'INFO Luz del Sur'!L1394</f>
        <v>Concreto</v>
      </c>
      <c r="E1446" s="131">
        <f>'INFO Luz del Sur'!J1394</f>
        <v>15</v>
      </c>
      <c r="F1446" s="131" t="str">
        <f>'INFO Luz del Sur'!H1394</f>
        <v>22.9 KV</v>
      </c>
      <c r="G1446" s="148" t="str">
        <f t="shared" si="254"/>
        <v>MT/AT</v>
      </c>
      <c r="H1446" s="120" t="str">
        <f>'INFO Luz del Sur'!D1394</f>
        <v>San Vicente de Cañete</v>
      </c>
      <c r="I1446" s="120" t="str">
        <f>'INFO Luz del Sur'!C1394</f>
        <v>Lima</v>
      </c>
      <c r="J1446" s="120" t="str">
        <f>'INFO Luz del Sur'!B1394</f>
        <v>Lima</v>
      </c>
      <c r="K1446" s="120">
        <f>'INFO Luz del Sur'!E1394</f>
        <v>0</v>
      </c>
      <c r="L1446" s="132" t="str">
        <f>'INFO Luz del Sur'!M1394</f>
        <v>PPC24</v>
      </c>
      <c r="M1446" s="120" t="str">
        <f>INDEX(RESUMEN!$D$17:$D$5475, MATCH(L1446,RESUMEN!$C$17:$C$5475,0))</f>
        <v>POSTE DE CONCRETO ARMADO DE 15/400/150/375</v>
      </c>
      <c r="N1446" s="95">
        <f>INDEX(RESUMEN!$G$17:$G$5475, MATCH(L1446,RESUMEN!$C$17:$C$5475,0))</f>
        <v>476.76</v>
      </c>
      <c r="O1446" s="133">
        <f t="shared" si="255"/>
        <v>0.84299999999999997</v>
      </c>
      <c r="P1446" s="134">
        <f t="shared" si="257"/>
        <v>878.66867999999999</v>
      </c>
      <c r="Q1446" s="87">
        <v>0</v>
      </c>
      <c r="R1446" s="133">
        <f t="shared" si="258"/>
        <v>0.13400000000000001</v>
      </c>
      <c r="S1446" s="88">
        <f t="shared" si="259"/>
        <v>9.8118002600000001</v>
      </c>
      <c r="T1446" s="132">
        <f t="shared" si="260"/>
        <v>0.183</v>
      </c>
      <c r="U1446" s="135">
        <f t="shared" si="261"/>
        <v>1.7955594475800001</v>
      </c>
      <c r="V1446" s="88">
        <f t="shared" si="262"/>
        <v>0.60419904645994038</v>
      </c>
      <c r="W1446" s="182">
        <f t="shared" si="263"/>
        <v>0.6</v>
      </c>
      <c r="X1446" s="133">
        <f>'INFO Luz del Sur'!N1394</f>
        <v>1</v>
      </c>
      <c r="Y1446" s="135">
        <f t="shared" si="256"/>
        <v>0.6</v>
      </c>
    </row>
    <row r="1447" spans="1:25" x14ac:dyDescent="0.25">
      <c r="A1447" s="97">
        <f>'INFO Luz del Sur'!A1395</f>
        <v>1389</v>
      </c>
      <c r="B1447" s="98" t="s">
        <v>8151</v>
      </c>
      <c r="C1447" s="131" t="str">
        <f>'INFO Luz del Sur'!K1395</f>
        <v>Poste</v>
      </c>
      <c r="D1447" s="120" t="str">
        <f>'INFO Luz del Sur'!L1395</f>
        <v>Concreto</v>
      </c>
      <c r="E1447" s="131">
        <f>'INFO Luz del Sur'!J1395</f>
        <v>15</v>
      </c>
      <c r="F1447" s="131" t="str">
        <f>'INFO Luz del Sur'!H1395</f>
        <v>22.9 KV</v>
      </c>
      <c r="G1447" s="148" t="str">
        <f t="shared" si="254"/>
        <v>MT/AT</v>
      </c>
      <c r="H1447" s="120" t="str">
        <f>'INFO Luz del Sur'!D1395</f>
        <v>San Vicente de Cañete</v>
      </c>
      <c r="I1447" s="120" t="str">
        <f>'INFO Luz del Sur'!C1395</f>
        <v>Lima</v>
      </c>
      <c r="J1447" s="120" t="str">
        <f>'INFO Luz del Sur'!B1395</f>
        <v>Lima</v>
      </c>
      <c r="K1447" s="120">
        <f>'INFO Luz del Sur'!E1395</f>
        <v>0</v>
      </c>
      <c r="L1447" s="132" t="str">
        <f>'INFO Luz del Sur'!M1395</f>
        <v>PPC24</v>
      </c>
      <c r="M1447" s="120" t="str">
        <f>INDEX(RESUMEN!$D$17:$D$5475, MATCH(L1447,RESUMEN!$C$17:$C$5475,0))</f>
        <v>POSTE DE CONCRETO ARMADO DE 15/400/150/375</v>
      </c>
      <c r="N1447" s="95">
        <f>INDEX(RESUMEN!$G$17:$G$5475, MATCH(L1447,RESUMEN!$C$17:$C$5475,0))</f>
        <v>476.76</v>
      </c>
      <c r="O1447" s="133">
        <f t="shared" si="255"/>
        <v>0.84299999999999997</v>
      </c>
      <c r="P1447" s="134">
        <f t="shared" si="257"/>
        <v>878.66867999999999</v>
      </c>
      <c r="Q1447" s="87">
        <v>0</v>
      </c>
      <c r="R1447" s="133">
        <f t="shared" si="258"/>
        <v>0.13400000000000001</v>
      </c>
      <c r="S1447" s="88">
        <f t="shared" si="259"/>
        <v>9.8118002600000001</v>
      </c>
      <c r="T1447" s="132">
        <f t="shared" si="260"/>
        <v>0.183</v>
      </c>
      <c r="U1447" s="135">
        <f t="shared" si="261"/>
        <v>1.7955594475800001</v>
      </c>
      <c r="V1447" s="88">
        <f t="shared" si="262"/>
        <v>0.60419904645994038</v>
      </c>
      <c r="W1447" s="182">
        <f t="shared" si="263"/>
        <v>0.6</v>
      </c>
      <c r="X1447" s="133">
        <f>'INFO Luz del Sur'!N1395</f>
        <v>1</v>
      </c>
      <c r="Y1447" s="135">
        <f t="shared" si="256"/>
        <v>0.6</v>
      </c>
    </row>
    <row r="1448" spans="1:25" x14ac:dyDescent="0.25">
      <c r="A1448" s="97">
        <f>'INFO Luz del Sur'!A1396</f>
        <v>1390</v>
      </c>
      <c r="B1448" s="98" t="s">
        <v>8151</v>
      </c>
      <c r="C1448" s="131" t="str">
        <f>'INFO Luz del Sur'!K1396</f>
        <v>Poste</v>
      </c>
      <c r="D1448" s="120" t="str">
        <f>'INFO Luz del Sur'!L1396</f>
        <v>Concreto</v>
      </c>
      <c r="E1448" s="131">
        <f>'INFO Luz del Sur'!J1396</f>
        <v>15</v>
      </c>
      <c r="F1448" s="131" t="str">
        <f>'INFO Luz del Sur'!H1396</f>
        <v>22.9 KV</v>
      </c>
      <c r="G1448" s="148" t="str">
        <f t="shared" si="254"/>
        <v>MT/AT</v>
      </c>
      <c r="H1448" s="120" t="str">
        <f>'INFO Luz del Sur'!D1396</f>
        <v>San Vicente de Cañete</v>
      </c>
      <c r="I1448" s="120" t="str">
        <f>'INFO Luz del Sur'!C1396</f>
        <v>Lima</v>
      </c>
      <c r="J1448" s="120" t="str">
        <f>'INFO Luz del Sur'!B1396</f>
        <v>Lima</v>
      </c>
      <c r="K1448" s="120">
        <f>'INFO Luz del Sur'!E1396</f>
        <v>0</v>
      </c>
      <c r="L1448" s="132" t="str">
        <f>'INFO Luz del Sur'!M1396</f>
        <v>PPC24</v>
      </c>
      <c r="M1448" s="120" t="str">
        <f>INDEX(RESUMEN!$D$17:$D$5475, MATCH(L1448,RESUMEN!$C$17:$C$5475,0))</f>
        <v>POSTE DE CONCRETO ARMADO DE 15/400/150/375</v>
      </c>
      <c r="N1448" s="95">
        <f>INDEX(RESUMEN!$G$17:$G$5475, MATCH(L1448,RESUMEN!$C$17:$C$5475,0))</f>
        <v>476.76</v>
      </c>
      <c r="O1448" s="133">
        <f t="shared" si="255"/>
        <v>0.84299999999999997</v>
      </c>
      <c r="P1448" s="134">
        <f t="shared" si="257"/>
        <v>878.66867999999999</v>
      </c>
      <c r="Q1448" s="87">
        <v>0</v>
      </c>
      <c r="R1448" s="133">
        <f t="shared" si="258"/>
        <v>0.13400000000000001</v>
      </c>
      <c r="S1448" s="88">
        <f t="shared" si="259"/>
        <v>9.8118002600000001</v>
      </c>
      <c r="T1448" s="132">
        <f t="shared" si="260"/>
        <v>0.183</v>
      </c>
      <c r="U1448" s="135">
        <f t="shared" si="261"/>
        <v>1.7955594475800001</v>
      </c>
      <c r="V1448" s="88">
        <f t="shared" si="262"/>
        <v>0.60419904645994038</v>
      </c>
      <c r="W1448" s="182">
        <f t="shared" si="263"/>
        <v>0.6</v>
      </c>
      <c r="X1448" s="133">
        <f>'INFO Luz del Sur'!N1396</f>
        <v>1</v>
      </c>
      <c r="Y1448" s="135">
        <f t="shared" si="256"/>
        <v>0.6</v>
      </c>
    </row>
    <row r="1449" spans="1:25" x14ac:dyDescent="0.25">
      <c r="A1449" s="97">
        <f>'INFO Luz del Sur'!A1397</f>
        <v>1391</v>
      </c>
      <c r="B1449" s="98" t="s">
        <v>8151</v>
      </c>
      <c r="C1449" s="131" t="str">
        <f>'INFO Luz del Sur'!K1397</f>
        <v>Poste</v>
      </c>
      <c r="D1449" s="120" t="str">
        <f>'INFO Luz del Sur'!L1397</f>
        <v>Concreto</v>
      </c>
      <c r="E1449" s="131">
        <f>'INFO Luz del Sur'!J1397</f>
        <v>15</v>
      </c>
      <c r="F1449" s="131" t="str">
        <f>'INFO Luz del Sur'!H1397</f>
        <v>22.9 KV</v>
      </c>
      <c r="G1449" s="148" t="str">
        <f t="shared" si="254"/>
        <v>MT/AT</v>
      </c>
      <c r="H1449" s="120" t="str">
        <f>'INFO Luz del Sur'!D1397</f>
        <v>San Vicente de Cañete</v>
      </c>
      <c r="I1449" s="120" t="str">
        <f>'INFO Luz del Sur'!C1397</f>
        <v>Lima</v>
      </c>
      <c r="J1449" s="120" t="str">
        <f>'INFO Luz del Sur'!B1397</f>
        <v>Lima</v>
      </c>
      <c r="K1449" s="120">
        <f>'INFO Luz del Sur'!E1397</f>
        <v>0</v>
      </c>
      <c r="L1449" s="132" t="str">
        <f>'INFO Luz del Sur'!M1397</f>
        <v>PPC24</v>
      </c>
      <c r="M1449" s="120" t="str">
        <f>INDEX(RESUMEN!$D$17:$D$5475, MATCH(L1449,RESUMEN!$C$17:$C$5475,0))</f>
        <v>POSTE DE CONCRETO ARMADO DE 15/400/150/375</v>
      </c>
      <c r="N1449" s="95">
        <f>INDEX(RESUMEN!$G$17:$G$5475, MATCH(L1449,RESUMEN!$C$17:$C$5475,0))</f>
        <v>476.76</v>
      </c>
      <c r="O1449" s="133">
        <f t="shared" si="255"/>
        <v>0.84299999999999997</v>
      </c>
      <c r="P1449" s="134">
        <f t="shared" si="257"/>
        <v>878.66867999999999</v>
      </c>
      <c r="Q1449" s="87">
        <v>0</v>
      </c>
      <c r="R1449" s="133">
        <f t="shared" si="258"/>
        <v>0.13400000000000001</v>
      </c>
      <c r="S1449" s="88">
        <f t="shared" si="259"/>
        <v>9.8118002600000001</v>
      </c>
      <c r="T1449" s="132">
        <f t="shared" si="260"/>
        <v>0.183</v>
      </c>
      <c r="U1449" s="135">
        <f t="shared" si="261"/>
        <v>1.7955594475800001</v>
      </c>
      <c r="V1449" s="88">
        <f t="shared" si="262"/>
        <v>0.60419904645994038</v>
      </c>
      <c r="W1449" s="182">
        <f t="shared" si="263"/>
        <v>0.6</v>
      </c>
      <c r="X1449" s="133">
        <f>'INFO Luz del Sur'!N1397</f>
        <v>1</v>
      </c>
      <c r="Y1449" s="135">
        <f t="shared" si="256"/>
        <v>0.6</v>
      </c>
    </row>
    <row r="1450" spans="1:25" x14ac:dyDescent="0.25">
      <c r="A1450" s="97">
        <f>'INFO Luz del Sur'!A1398</f>
        <v>1392</v>
      </c>
      <c r="B1450" s="98" t="s">
        <v>8151</v>
      </c>
      <c r="C1450" s="131" t="str">
        <f>'INFO Luz del Sur'!K1398</f>
        <v>Poste</v>
      </c>
      <c r="D1450" s="120" t="str">
        <f>'INFO Luz del Sur'!L1398</f>
        <v>Concreto</v>
      </c>
      <c r="E1450" s="131">
        <f>'INFO Luz del Sur'!J1398</f>
        <v>15</v>
      </c>
      <c r="F1450" s="131" t="str">
        <f>'INFO Luz del Sur'!H1398</f>
        <v>22.9 KV</v>
      </c>
      <c r="G1450" s="148" t="str">
        <f t="shared" si="254"/>
        <v>MT/AT</v>
      </c>
      <c r="H1450" s="120" t="str">
        <f>'INFO Luz del Sur'!D1398</f>
        <v>San Vicente de Cañete</v>
      </c>
      <c r="I1450" s="120" t="str">
        <f>'INFO Luz del Sur'!C1398</f>
        <v>Lima</v>
      </c>
      <c r="J1450" s="120" t="str">
        <f>'INFO Luz del Sur'!B1398</f>
        <v>Lima</v>
      </c>
      <c r="K1450" s="120">
        <f>'INFO Luz del Sur'!E1398</f>
        <v>0</v>
      </c>
      <c r="L1450" s="132" t="str">
        <f>'INFO Luz del Sur'!M1398</f>
        <v>PPC24</v>
      </c>
      <c r="M1450" s="120" t="str">
        <f>INDEX(RESUMEN!$D$17:$D$5475, MATCH(L1450,RESUMEN!$C$17:$C$5475,0))</f>
        <v>POSTE DE CONCRETO ARMADO DE 15/400/150/375</v>
      </c>
      <c r="N1450" s="95">
        <f>INDEX(RESUMEN!$G$17:$G$5475, MATCH(L1450,RESUMEN!$C$17:$C$5475,0))</f>
        <v>476.76</v>
      </c>
      <c r="O1450" s="133">
        <f t="shared" si="255"/>
        <v>0.84299999999999997</v>
      </c>
      <c r="P1450" s="134">
        <f t="shared" si="257"/>
        <v>878.66867999999999</v>
      </c>
      <c r="Q1450" s="87">
        <v>0</v>
      </c>
      <c r="R1450" s="133">
        <f t="shared" si="258"/>
        <v>0.13400000000000001</v>
      </c>
      <c r="S1450" s="88">
        <f t="shared" si="259"/>
        <v>9.8118002600000001</v>
      </c>
      <c r="T1450" s="132">
        <f t="shared" si="260"/>
        <v>0.183</v>
      </c>
      <c r="U1450" s="135">
        <f t="shared" si="261"/>
        <v>1.7955594475800001</v>
      </c>
      <c r="V1450" s="88">
        <f t="shared" si="262"/>
        <v>0.60419904645994038</v>
      </c>
      <c r="W1450" s="182">
        <f t="shared" si="263"/>
        <v>0.6</v>
      </c>
      <c r="X1450" s="133">
        <f>'INFO Luz del Sur'!N1398</f>
        <v>1</v>
      </c>
      <c r="Y1450" s="135">
        <f t="shared" si="256"/>
        <v>0.6</v>
      </c>
    </row>
    <row r="1451" spans="1:25" x14ac:dyDescent="0.25">
      <c r="A1451" s="97">
        <f>'INFO Luz del Sur'!A1399</f>
        <v>1393</v>
      </c>
      <c r="B1451" s="98" t="s">
        <v>8151</v>
      </c>
      <c r="C1451" s="131" t="str">
        <f>'INFO Luz del Sur'!K1399</f>
        <v>Poste</v>
      </c>
      <c r="D1451" s="120" t="str">
        <f>'INFO Luz del Sur'!L1399</f>
        <v>Concreto</v>
      </c>
      <c r="E1451" s="131">
        <f>'INFO Luz del Sur'!J1399</f>
        <v>15</v>
      </c>
      <c r="F1451" s="131" t="str">
        <f>'INFO Luz del Sur'!H1399</f>
        <v>22.9 KV</v>
      </c>
      <c r="G1451" s="148" t="str">
        <f t="shared" si="254"/>
        <v>MT/AT</v>
      </c>
      <c r="H1451" s="120" t="str">
        <f>'INFO Luz del Sur'!D1399</f>
        <v>San Vicente de Cañete</v>
      </c>
      <c r="I1451" s="120" t="str">
        <f>'INFO Luz del Sur'!C1399</f>
        <v>Lima</v>
      </c>
      <c r="J1451" s="120" t="str">
        <f>'INFO Luz del Sur'!B1399</f>
        <v>Lima</v>
      </c>
      <c r="K1451" s="120">
        <f>'INFO Luz del Sur'!E1399</f>
        <v>0</v>
      </c>
      <c r="L1451" s="132" t="str">
        <f>'INFO Luz del Sur'!M1399</f>
        <v>PPC24</v>
      </c>
      <c r="M1451" s="120" t="str">
        <f>INDEX(RESUMEN!$D$17:$D$5475, MATCH(L1451,RESUMEN!$C$17:$C$5475,0))</f>
        <v>POSTE DE CONCRETO ARMADO DE 15/400/150/375</v>
      </c>
      <c r="N1451" s="95">
        <f>INDEX(RESUMEN!$G$17:$G$5475, MATCH(L1451,RESUMEN!$C$17:$C$5475,0))</f>
        <v>476.76</v>
      </c>
      <c r="O1451" s="133">
        <f t="shared" si="255"/>
        <v>0.84299999999999997</v>
      </c>
      <c r="P1451" s="134">
        <f t="shared" si="257"/>
        <v>878.66867999999999</v>
      </c>
      <c r="Q1451" s="87">
        <v>0</v>
      </c>
      <c r="R1451" s="133">
        <f t="shared" si="258"/>
        <v>0.13400000000000001</v>
      </c>
      <c r="S1451" s="88">
        <f t="shared" si="259"/>
        <v>9.8118002600000001</v>
      </c>
      <c r="T1451" s="132">
        <f t="shared" si="260"/>
        <v>0.183</v>
      </c>
      <c r="U1451" s="135">
        <f t="shared" si="261"/>
        <v>1.7955594475800001</v>
      </c>
      <c r="V1451" s="88">
        <f t="shared" si="262"/>
        <v>0.60419904645994038</v>
      </c>
      <c r="W1451" s="182">
        <f t="shared" si="263"/>
        <v>0.6</v>
      </c>
      <c r="X1451" s="133">
        <f>'INFO Luz del Sur'!N1399</f>
        <v>1</v>
      </c>
      <c r="Y1451" s="135">
        <f t="shared" si="256"/>
        <v>0.6</v>
      </c>
    </row>
    <row r="1452" spans="1:25" x14ac:dyDescent="0.25">
      <c r="A1452" s="97">
        <f>'INFO Luz del Sur'!A1400</f>
        <v>1394</v>
      </c>
      <c r="B1452" s="98" t="s">
        <v>8151</v>
      </c>
      <c r="C1452" s="131" t="str">
        <f>'INFO Luz del Sur'!K1400</f>
        <v>Poste</v>
      </c>
      <c r="D1452" s="120" t="str">
        <f>'INFO Luz del Sur'!L1400</f>
        <v>Concreto</v>
      </c>
      <c r="E1452" s="131">
        <f>'INFO Luz del Sur'!J1400</f>
        <v>15</v>
      </c>
      <c r="F1452" s="131" t="str">
        <f>'INFO Luz del Sur'!H1400</f>
        <v>22.9 KV</v>
      </c>
      <c r="G1452" s="148" t="str">
        <f t="shared" si="254"/>
        <v>MT/AT</v>
      </c>
      <c r="H1452" s="120" t="str">
        <f>'INFO Luz del Sur'!D1400</f>
        <v>San Vicente de Cañete</v>
      </c>
      <c r="I1452" s="120" t="str">
        <f>'INFO Luz del Sur'!C1400</f>
        <v>Lima</v>
      </c>
      <c r="J1452" s="120" t="str">
        <f>'INFO Luz del Sur'!B1400</f>
        <v>Lima</v>
      </c>
      <c r="K1452" s="120">
        <f>'INFO Luz del Sur'!E1400</f>
        <v>0</v>
      </c>
      <c r="L1452" s="132" t="str">
        <f>'INFO Luz del Sur'!M1400</f>
        <v>PPC24</v>
      </c>
      <c r="M1452" s="120" t="str">
        <f>INDEX(RESUMEN!$D$17:$D$5475, MATCH(L1452,RESUMEN!$C$17:$C$5475,0))</f>
        <v>POSTE DE CONCRETO ARMADO DE 15/400/150/375</v>
      </c>
      <c r="N1452" s="95">
        <f>INDEX(RESUMEN!$G$17:$G$5475, MATCH(L1452,RESUMEN!$C$17:$C$5475,0))</f>
        <v>476.76</v>
      </c>
      <c r="O1452" s="133">
        <f t="shared" si="255"/>
        <v>0.84299999999999997</v>
      </c>
      <c r="P1452" s="134">
        <f t="shared" si="257"/>
        <v>878.66867999999999</v>
      </c>
      <c r="Q1452" s="87">
        <v>0</v>
      </c>
      <c r="R1452" s="133">
        <f t="shared" si="258"/>
        <v>0.13400000000000001</v>
      </c>
      <c r="S1452" s="88">
        <f t="shared" si="259"/>
        <v>9.8118002600000001</v>
      </c>
      <c r="T1452" s="132">
        <f t="shared" si="260"/>
        <v>0.183</v>
      </c>
      <c r="U1452" s="135">
        <f t="shared" si="261"/>
        <v>1.7955594475800001</v>
      </c>
      <c r="V1452" s="88">
        <f t="shared" si="262"/>
        <v>0.60419904645994038</v>
      </c>
      <c r="W1452" s="182">
        <f t="shared" si="263"/>
        <v>0.6</v>
      </c>
      <c r="X1452" s="133">
        <f>'INFO Luz del Sur'!N1400</f>
        <v>1</v>
      </c>
      <c r="Y1452" s="135">
        <f t="shared" si="256"/>
        <v>0.6</v>
      </c>
    </row>
    <row r="1453" spans="1:25" x14ac:dyDescent="0.25">
      <c r="A1453" s="97">
        <f>'INFO Luz del Sur'!A1401</f>
        <v>1395</v>
      </c>
      <c r="B1453" s="98" t="s">
        <v>8151</v>
      </c>
      <c r="C1453" s="131" t="str">
        <f>'INFO Luz del Sur'!K1401</f>
        <v>Poste</v>
      </c>
      <c r="D1453" s="120" t="str">
        <f>'INFO Luz del Sur'!L1401</f>
        <v>Concreto</v>
      </c>
      <c r="E1453" s="131">
        <f>'INFO Luz del Sur'!J1401</f>
        <v>15</v>
      </c>
      <c r="F1453" s="131" t="str">
        <f>'INFO Luz del Sur'!H1401</f>
        <v>22.9 KV</v>
      </c>
      <c r="G1453" s="148" t="str">
        <f t="shared" si="254"/>
        <v>MT/AT</v>
      </c>
      <c r="H1453" s="120" t="str">
        <f>'INFO Luz del Sur'!D1401</f>
        <v>San Vicente de Cañete</v>
      </c>
      <c r="I1453" s="120" t="str">
        <f>'INFO Luz del Sur'!C1401</f>
        <v>Lima</v>
      </c>
      <c r="J1453" s="120" t="str">
        <f>'INFO Luz del Sur'!B1401</f>
        <v>Lima</v>
      </c>
      <c r="K1453" s="120">
        <f>'INFO Luz del Sur'!E1401</f>
        <v>0</v>
      </c>
      <c r="L1453" s="132" t="str">
        <f>'INFO Luz del Sur'!M1401</f>
        <v>PPC24</v>
      </c>
      <c r="M1453" s="120" t="str">
        <f>INDEX(RESUMEN!$D$17:$D$5475, MATCH(L1453,RESUMEN!$C$17:$C$5475,0))</f>
        <v>POSTE DE CONCRETO ARMADO DE 15/400/150/375</v>
      </c>
      <c r="N1453" s="95">
        <f>INDEX(RESUMEN!$G$17:$G$5475, MATCH(L1453,RESUMEN!$C$17:$C$5475,0))</f>
        <v>476.76</v>
      </c>
      <c r="O1453" s="133">
        <f t="shared" si="255"/>
        <v>0.84299999999999997</v>
      </c>
      <c r="P1453" s="134">
        <f t="shared" si="257"/>
        <v>878.66867999999999</v>
      </c>
      <c r="Q1453" s="87">
        <v>0</v>
      </c>
      <c r="R1453" s="133">
        <f t="shared" si="258"/>
        <v>0.13400000000000001</v>
      </c>
      <c r="S1453" s="88">
        <f t="shared" si="259"/>
        <v>9.8118002600000001</v>
      </c>
      <c r="T1453" s="132">
        <f t="shared" si="260"/>
        <v>0.183</v>
      </c>
      <c r="U1453" s="135">
        <f t="shared" si="261"/>
        <v>1.7955594475800001</v>
      </c>
      <c r="V1453" s="88">
        <f t="shared" si="262"/>
        <v>0.60419904645994038</v>
      </c>
      <c r="W1453" s="182">
        <f t="shared" si="263"/>
        <v>0.6</v>
      </c>
      <c r="X1453" s="133">
        <f>'INFO Luz del Sur'!N1401</f>
        <v>1</v>
      </c>
      <c r="Y1453" s="135">
        <f t="shared" si="256"/>
        <v>0.6</v>
      </c>
    </row>
    <row r="1454" spans="1:25" x14ac:dyDescent="0.25">
      <c r="A1454" s="97">
        <f>'INFO Luz del Sur'!A1402</f>
        <v>1396</v>
      </c>
      <c r="B1454" s="98" t="s">
        <v>8151</v>
      </c>
      <c r="C1454" s="131" t="str">
        <f>'INFO Luz del Sur'!K1402</f>
        <v>Poste</v>
      </c>
      <c r="D1454" s="120" t="str">
        <f>'INFO Luz del Sur'!L1402</f>
        <v>Concreto</v>
      </c>
      <c r="E1454" s="131">
        <f>'INFO Luz del Sur'!J1402</f>
        <v>15</v>
      </c>
      <c r="F1454" s="131" t="str">
        <f>'INFO Luz del Sur'!H1402</f>
        <v>22.9 KV</v>
      </c>
      <c r="G1454" s="148" t="str">
        <f t="shared" si="254"/>
        <v>MT/AT</v>
      </c>
      <c r="H1454" s="120" t="str">
        <f>'INFO Luz del Sur'!D1402</f>
        <v>San Vicente de Cañete</v>
      </c>
      <c r="I1454" s="120" t="str">
        <f>'INFO Luz del Sur'!C1402</f>
        <v>Lima</v>
      </c>
      <c r="J1454" s="120" t="str">
        <f>'INFO Luz del Sur'!B1402</f>
        <v>Lima</v>
      </c>
      <c r="K1454" s="120">
        <f>'INFO Luz del Sur'!E1402</f>
        <v>0</v>
      </c>
      <c r="L1454" s="132" t="str">
        <f>'INFO Luz del Sur'!M1402</f>
        <v>PPC24</v>
      </c>
      <c r="M1454" s="120" t="str">
        <f>INDEX(RESUMEN!$D$17:$D$5475, MATCH(L1454,RESUMEN!$C$17:$C$5475,0))</f>
        <v>POSTE DE CONCRETO ARMADO DE 15/400/150/375</v>
      </c>
      <c r="N1454" s="95">
        <f>INDEX(RESUMEN!$G$17:$G$5475, MATCH(L1454,RESUMEN!$C$17:$C$5475,0))</f>
        <v>476.76</v>
      </c>
      <c r="O1454" s="133">
        <f t="shared" si="255"/>
        <v>0.84299999999999997</v>
      </c>
      <c r="P1454" s="134">
        <f t="shared" si="257"/>
        <v>878.66867999999999</v>
      </c>
      <c r="Q1454" s="87">
        <v>0</v>
      </c>
      <c r="R1454" s="133">
        <f t="shared" si="258"/>
        <v>0.13400000000000001</v>
      </c>
      <c r="S1454" s="88">
        <f t="shared" si="259"/>
        <v>9.8118002600000001</v>
      </c>
      <c r="T1454" s="132">
        <f t="shared" si="260"/>
        <v>0.183</v>
      </c>
      <c r="U1454" s="135">
        <f t="shared" si="261"/>
        <v>1.7955594475800001</v>
      </c>
      <c r="V1454" s="88">
        <f t="shared" si="262"/>
        <v>0.60419904645994038</v>
      </c>
      <c r="W1454" s="182">
        <f t="shared" si="263"/>
        <v>0.6</v>
      </c>
      <c r="X1454" s="133">
        <f>'INFO Luz del Sur'!N1402</f>
        <v>1</v>
      </c>
      <c r="Y1454" s="135">
        <f t="shared" si="256"/>
        <v>0.6</v>
      </c>
    </row>
    <row r="1455" spans="1:25" x14ac:dyDescent="0.25">
      <c r="A1455" s="97">
        <f>'INFO Luz del Sur'!A1403</f>
        <v>1397</v>
      </c>
      <c r="B1455" s="98" t="s">
        <v>8151</v>
      </c>
      <c r="C1455" s="131" t="str">
        <f>'INFO Luz del Sur'!K1403</f>
        <v>Poste</v>
      </c>
      <c r="D1455" s="120" t="str">
        <f>'INFO Luz del Sur'!L1403</f>
        <v>Madera</v>
      </c>
      <c r="E1455" s="131">
        <f>'INFO Luz del Sur'!J1403</f>
        <v>16</v>
      </c>
      <c r="F1455" s="131" t="str">
        <f>'INFO Luz del Sur'!H1403</f>
        <v>22.9 KV</v>
      </c>
      <c r="G1455" s="148" t="str">
        <f t="shared" si="254"/>
        <v>MT/AT</v>
      </c>
      <c r="H1455" s="120" t="str">
        <f>'INFO Luz del Sur'!D1403</f>
        <v xml:space="preserve">Villa El Salvador </v>
      </c>
      <c r="I1455" s="120" t="str">
        <f>'INFO Luz del Sur'!C1403</f>
        <v>Lima</v>
      </c>
      <c r="J1455" s="120" t="str">
        <f>'INFO Luz del Sur'!B1403</f>
        <v>Lima</v>
      </c>
      <c r="K1455" s="120">
        <f>'INFO Luz del Sur'!E1403</f>
        <v>0</v>
      </c>
      <c r="L1455" s="132" t="str">
        <f>'INFO Luz del Sur'!M1403</f>
        <v>PPM29</v>
      </c>
      <c r="M1455" s="120" t="str">
        <f>INDEX(RESUMEN!$D$17:$D$5475, MATCH(L1455,RESUMEN!$C$17:$C$5475,0))</f>
        <v>POSTE DE MADERA TRATADA DE 15 mts. CL.7</v>
      </c>
      <c r="N1455" s="95">
        <f>INDEX(RESUMEN!$G$17:$G$5475, MATCH(L1455,RESUMEN!$C$17:$C$5475,0))</f>
        <v>215.37</v>
      </c>
      <c r="O1455" s="133">
        <f t="shared" si="255"/>
        <v>0.84299999999999997</v>
      </c>
      <c r="P1455" s="134">
        <f t="shared" si="257"/>
        <v>396.92691000000002</v>
      </c>
      <c r="Q1455" s="87">
        <v>0</v>
      </c>
      <c r="R1455" s="133">
        <f t="shared" si="258"/>
        <v>0.13400000000000001</v>
      </c>
      <c r="S1455" s="88">
        <f t="shared" si="259"/>
        <v>4.4323504950000006</v>
      </c>
      <c r="T1455" s="132">
        <f t="shared" si="260"/>
        <v>0.183</v>
      </c>
      <c r="U1455" s="135">
        <f t="shared" si="261"/>
        <v>0.81112014058500004</v>
      </c>
      <c r="V1455" s="88">
        <f t="shared" si="262"/>
        <v>0.27293889721469367</v>
      </c>
      <c r="W1455" s="182">
        <f t="shared" si="263"/>
        <v>0.3</v>
      </c>
      <c r="X1455" s="133">
        <f>'INFO Luz del Sur'!N1403</f>
        <v>1</v>
      </c>
      <c r="Y1455" s="135">
        <f t="shared" si="256"/>
        <v>0.3</v>
      </c>
    </row>
    <row r="1456" spans="1:25" x14ac:dyDescent="0.25">
      <c r="A1456" s="97">
        <f>'INFO Luz del Sur'!A1404</f>
        <v>1398</v>
      </c>
      <c r="B1456" s="98" t="s">
        <v>8151</v>
      </c>
      <c r="C1456" s="131" t="str">
        <f>'INFO Luz del Sur'!K1404</f>
        <v>Poste</v>
      </c>
      <c r="D1456" s="120" t="str">
        <f>'INFO Luz del Sur'!L1404</f>
        <v>Madera</v>
      </c>
      <c r="E1456" s="131">
        <f>'INFO Luz del Sur'!J1404</f>
        <v>16</v>
      </c>
      <c r="F1456" s="131" t="str">
        <f>'INFO Luz del Sur'!H1404</f>
        <v>22.9 KV</v>
      </c>
      <c r="G1456" s="148" t="str">
        <f t="shared" si="254"/>
        <v>MT/AT</v>
      </c>
      <c r="H1456" s="120" t="str">
        <f>'INFO Luz del Sur'!D1404</f>
        <v xml:space="preserve">Villa El Salvador </v>
      </c>
      <c r="I1456" s="120" t="str">
        <f>'INFO Luz del Sur'!C1404</f>
        <v>Lima</v>
      </c>
      <c r="J1456" s="120" t="str">
        <f>'INFO Luz del Sur'!B1404</f>
        <v>Lima</v>
      </c>
      <c r="K1456" s="120">
        <f>'INFO Luz del Sur'!E1404</f>
        <v>0</v>
      </c>
      <c r="L1456" s="132" t="str">
        <f>'INFO Luz del Sur'!M1404</f>
        <v>PPM29</v>
      </c>
      <c r="M1456" s="120" t="str">
        <f>INDEX(RESUMEN!$D$17:$D$5475, MATCH(L1456,RESUMEN!$C$17:$C$5475,0))</f>
        <v>POSTE DE MADERA TRATADA DE 15 mts. CL.7</v>
      </c>
      <c r="N1456" s="95">
        <f>INDEX(RESUMEN!$G$17:$G$5475, MATCH(L1456,RESUMEN!$C$17:$C$5475,0))</f>
        <v>215.37</v>
      </c>
      <c r="O1456" s="133">
        <f t="shared" si="255"/>
        <v>0.84299999999999997</v>
      </c>
      <c r="P1456" s="134">
        <f t="shared" si="257"/>
        <v>396.92691000000002</v>
      </c>
      <c r="Q1456" s="87">
        <v>0</v>
      </c>
      <c r="R1456" s="133">
        <f t="shared" si="258"/>
        <v>0.13400000000000001</v>
      </c>
      <c r="S1456" s="88">
        <f t="shared" si="259"/>
        <v>4.4323504950000006</v>
      </c>
      <c r="T1456" s="132">
        <f t="shared" si="260"/>
        <v>0.183</v>
      </c>
      <c r="U1456" s="135">
        <f t="shared" si="261"/>
        <v>0.81112014058500004</v>
      </c>
      <c r="V1456" s="88">
        <f t="shared" si="262"/>
        <v>0.27293889721469367</v>
      </c>
      <c r="W1456" s="182">
        <f t="shared" si="263"/>
        <v>0.3</v>
      </c>
      <c r="X1456" s="133">
        <f>'INFO Luz del Sur'!N1404</f>
        <v>1</v>
      </c>
      <c r="Y1456" s="135">
        <f t="shared" si="256"/>
        <v>0.3</v>
      </c>
    </row>
    <row r="1457" spans="1:25" x14ac:dyDescent="0.25">
      <c r="A1457" s="97">
        <f>'INFO Luz del Sur'!A1405</f>
        <v>1399</v>
      </c>
      <c r="B1457" s="98" t="s">
        <v>8151</v>
      </c>
      <c r="C1457" s="131" t="str">
        <f>'INFO Luz del Sur'!K1405</f>
        <v>Poste</v>
      </c>
      <c r="D1457" s="120" t="str">
        <f>'INFO Luz del Sur'!L1405</f>
        <v>Concreto</v>
      </c>
      <c r="E1457" s="131">
        <f>'INFO Luz del Sur'!J1405</f>
        <v>15</v>
      </c>
      <c r="F1457" s="131" t="str">
        <f>'INFO Luz del Sur'!H1405</f>
        <v>22.9 KV</v>
      </c>
      <c r="G1457" s="148" t="str">
        <f t="shared" si="254"/>
        <v>MT/AT</v>
      </c>
      <c r="H1457" s="120" t="str">
        <f>'INFO Luz del Sur'!D1405</f>
        <v xml:space="preserve">Villa El Salvador </v>
      </c>
      <c r="I1457" s="120" t="str">
        <f>'INFO Luz del Sur'!C1405</f>
        <v>Lima</v>
      </c>
      <c r="J1457" s="120" t="str">
        <f>'INFO Luz del Sur'!B1405</f>
        <v>Lima</v>
      </c>
      <c r="K1457" s="120">
        <f>'INFO Luz del Sur'!E1405</f>
        <v>0</v>
      </c>
      <c r="L1457" s="132" t="str">
        <f>'INFO Luz del Sur'!M1405</f>
        <v>PPC24</v>
      </c>
      <c r="M1457" s="120" t="str">
        <f>INDEX(RESUMEN!$D$17:$D$5475, MATCH(L1457,RESUMEN!$C$17:$C$5475,0))</f>
        <v>POSTE DE CONCRETO ARMADO DE 15/400/150/375</v>
      </c>
      <c r="N1457" s="95">
        <f>INDEX(RESUMEN!$G$17:$G$5475, MATCH(L1457,RESUMEN!$C$17:$C$5475,0))</f>
        <v>476.76</v>
      </c>
      <c r="O1457" s="133">
        <f t="shared" si="255"/>
        <v>0.84299999999999997</v>
      </c>
      <c r="P1457" s="134">
        <f t="shared" si="257"/>
        <v>878.66867999999999</v>
      </c>
      <c r="Q1457" s="87">
        <v>0</v>
      </c>
      <c r="R1457" s="133">
        <f t="shared" si="258"/>
        <v>0.13400000000000001</v>
      </c>
      <c r="S1457" s="88">
        <f t="shared" si="259"/>
        <v>9.8118002600000001</v>
      </c>
      <c r="T1457" s="132">
        <f t="shared" si="260"/>
        <v>0.183</v>
      </c>
      <c r="U1457" s="135">
        <f t="shared" si="261"/>
        <v>1.7955594475800001</v>
      </c>
      <c r="V1457" s="88">
        <f t="shared" si="262"/>
        <v>0.60419904645994038</v>
      </c>
      <c r="W1457" s="182">
        <f t="shared" si="263"/>
        <v>0.6</v>
      </c>
      <c r="X1457" s="133">
        <f>'INFO Luz del Sur'!N1405</f>
        <v>1</v>
      </c>
      <c r="Y1457" s="135">
        <f t="shared" si="256"/>
        <v>0.6</v>
      </c>
    </row>
    <row r="1458" spans="1:25" x14ac:dyDescent="0.25">
      <c r="A1458" s="97">
        <f>'INFO Luz del Sur'!A1406</f>
        <v>1400</v>
      </c>
      <c r="B1458" s="98" t="s">
        <v>8151</v>
      </c>
      <c r="C1458" s="131" t="str">
        <f>'INFO Luz del Sur'!K1406</f>
        <v>Poste</v>
      </c>
      <c r="D1458" s="120" t="str">
        <f>'INFO Luz del Sur'!L1406</f>
        <v>Concreto</v>
      </c>
      <c r="E1458" s="131">
        <f>'INFO Luz del Sur'!J1406</f>
        <v>15</v>
      </c>
      <c r="F1458" s="131" t="str">
        <f>'INFO Luz del Sur'!H1406</f>
        <v>22.9 KV</v>
      </c>
      <c r="G1458" s="148" t="str">
        <f t="shared" si="254"/>
        <v>MT/AT</v>
      </c>
      <c r="H1458" s="120" t="str">
        <f>'INFO Luz del Sur'!D1406</f>
        <v xml:space="preserve">Villa El Salvador </v>
      </c>
      <c r="I1458" s="120" t="str">
        <f>'INFO Luz del Sur'!C1406</f>
        <v>Lima</v>
      </c>
      <c r="J1458" s="120" t="str">
        <f>'INFO Luz del Sur'!B1406</f>
        <v>Lima</v>
      </c>
      <c r="K1458" s="120">
        <f>'INFO Luz del Sur'!E1406</f>
        <v>0</v>
      </c>
      <c r="L1458" s="132" t="str">
        <f>'INFO Luz del Sur'!M1406</f>
        <v>PPC24</v>
      </c>
      <c r="M1458" s="120" t="str">
        <f>INDEX(RESUMEN!$D$17:$D$5475, MATCH(L1458,RESUMEN!$C$17:$C$5475,0))</f>
        <v>POSTE DE CONCRETO ARMADO DE 15/400/150/375</v>
      </c>
      <c r="N1458" s="95">
        <f>INDEX(RESUMEN!$G$17:$G$5475, MATCH(L1458,RESUMEN!$C$17:$C$5475,0))</f>
        <v>476.76</v>
      </c>
      <c r="O1458" s="133">
        <f t="shared" si="255"/>
        <v>0.84299999999999997</v>
      </c>
      <c r="P1458" s="134">
        <f t="shared" si="257"/>
        <v>878.66867999999999</v>
      </c>
      <c r="Q1458" s="87">
        <v>0</v>
      </c>
      <c r="R1458" s="133">
        <f t="shared" si="258"/>
        <v>0.13400000000000001</v>
      </c>
      <c r="S1458" s="88">
        <f t="shared" si="259"/>
        <v>9.8118002600000001</v>
      </c>
      <c r="T1458" s="132">
        <f t="shared" si="260"/>
        <v>0.183</v>
      </c>
      <c r="U1458" s="135">
        <f t="shared" si="261"/>
        <v>1.7955594475800001</v>
      </c>
      <c r="V1458" s="88">
        <f t="shared" si="262"/>
        <v>0.60419904645994038</v>
      </c>
      <c r="W1458" s="182">
        <f t="shared" si="263"/>
        <v>0.6</v>
      </c>
      <c r="X1458" s="133">
        <f>'INFO Luz del Sur'!N1406</f>
        <v>1</v>
      </c>
      <c r="Y1458" s="135">
        <f t="shared" si="256"/>
        <v>0.6</v>
      </c>
    </row>
    <row r="1459" spans="1:25" x14ac:dyDescent="0.25">
      <c r="A1459" s="97">
        <f>'INFO Luz del Sur'!A1407</f>
        <v>1401</v>
      </c>
      <c r="B1459" s="98" t="s">
        <v>8151</v>
      </c>
      <c r="C1459" s="131" t="str">
        <f>'INFO Luz del Sur'!K1407</f>
        <v>Poste</v>
      </c>
      <c r="D1459" s="120" t="str">
        <f>'INFO Luz del Sur'!L1407</f>
        <v>Concreto</v>
      </c>
      <c r="E1459" s="131">
        <f>'INFO Luz del Sur'!J1407</f>
        <v>15</v>
      </c>
      <c r="F1459" s="131" t="str">
        <f>'INFO Luz del Sur'!H1407</f>
        <v>22.9 KV</v>
      </c>
      <c r="G1459" s="148" t="str">
        <f t="shared" si="254"/>
        <v>MT/AT</v>
      </c>
      <c r="H1459" s="120" t="str">
        <f>'INFO Luz del Sur'!D1407</f>
        <v xml:space="preserve">Villa El Salvador </v>
      </c>
      <c r="I1459" s="120" t="str">
        <f>'INFO Luz del Sur'!C1407</f>
        <v>Lima</v>
      </c>
      <c r="J1459" s="120" t="str">
        <f>'INFO Luz del Sur'!B1407</f>
        <v>Lima</v>
      </c>
      <c r="K1459" s="120">
        <f>'INFO Luz del Sur'!E1407</f>
        <v>0</v>
      </c>
      <c r="L1459" s="132" t="str">
        <f>'INFO Luz del Sur'!M1407</f>
        <v>PPC24</v>
      </c>
      <c r="M1459" s="120" t="str">
        <f>INDEX(RESUMEN!$D$17:$D$5475, MATCH(L1459,RESUMEN!$C$17:$C$5475,0))</f>
        <v>POSTE DE CONCRETO ARMADO DE 15/400/150/375</v>
      </c>
      <c r="N1459" s="95">
        <f>INDEX(RESUMEN!$G$17:$G$5475, MATCH(L1459,RESUMEN!$C$17:$C$5475,0))</f>
        <v>476.76</v>
      </c>
      <c r="O1459" s="133">
        <f t="shared" si="255"/>
        <v>0.84299999999999997</v>
      </c>
      <c r="P1459" s="134">
        <f t="shared" si="257"/>
        <v>878.66867999999999</v>
      </c>
      <c r="Q1459" s="87">
        <v>0</v>
      </c>
      <c r="R1459" s="133">
        <f t="shared" si="258"/>
        <v>0.13400000000000001</v>
      </c>
      <c r="S1459" s="88">
        <f t="shared" si="259"/>
        <v>9.8118002600000001</v>
      </c>
      <c r="T1459" s="132">
        <f t="shared" si="260"/>
        <v>0.183</v>
      </c>
      <c r="U1459" s="135">
        <f t="shared" si="261"/>
        <v>1.7955594475800001</v>
      </c>
      <c r="V1459" s="88">
        <f t="shared" si="262"/>
        <v>0.60419904645994038</v>
      </c>
      <c r="W1459" s="182">
        <f t="shared" si="263"/>
        <v>0.6</v>
      </c>
      <c r="X1459" s="133">
        <f>'INFO Luz del Sur'!N1407</f>
        <v>1</v>
      </c>
      <c r="Y1459" s="135">
        <f t="shared" si="256"/>
        <v>0.6</v>
      </c>
    </row>
    <row r="1460" spans="1:25" x14ac:dyDescent="0.25">
      <c r="A1460" s="97">
        <f>'INFO Luz del Sur'!A1408</f>
        <v>1402</v>
      </c>
      <c r="B1460" s="98" t="s">
        <v>8151</v>
      </c>
      <c r="C1460" s="131" t="str">
        <f>'INFO Luz del Sur'!K1408</f>
        <v>Poste</v>
      </c>
      <c r="D1460" s="120" t="str">
        <f>'INFO Luz del Sur'!L1408</f>
        <v>Concreto</v>
      </c>
      <c r="E1460" s="131">
        <f>'INFO Luz del Sur'!J1408</f>
        <v>15</v>
      </c>
      <c r="F1460" s="131" t="str">
        <f>'INFO Luz del Sur'!H1408</f>
        <v>22.9 KV</v>
      </c>
      <c r="G1460" s="148" t="str">
        <f t="shared" si="254"/>
        <v>MT/AT</v>
      </c>
      <c r="H1460" s="120" t="str">
        <f>'INFO Luz del Sur'!D1408</f>
        <v xml:space="preserve">Villa El Salvador </v>
      </c>
      <c r="I1460" s="120" t="str">
        <f>'INFO Luz del Sur'!C1408</f>
        <v>Lima</v>
      </c>
      <c r="J1460" s="120" t="str">
        <f>'INFO Luz del Sur'!B1408</f>
        <v>Lima</v>
      </c>
      <c r="K1460" s="120">
        <f>'INFO Luz del Sur'!E1408</f>
        <v>0</v>
      </c>
      <c r="L1460" s="132" t="str">
        <f>'INFO Luz del Sur'!M1408</f>
        <v>PPC24</v>
      </c>
      <c r="M1460" s="120" t="str">
        <f>INDEX(RESUMEN!$D$17:$D$5475, MATCH(L1460,RESUMEN!$C$17:$C$5475,0))</f>
        <v>POSTE DE CONCRETO ARMADO DE 15/400/150/375</v>
      </c>
      <c r="N1460" s="95">
        <f>INDEX(RESUMEN!$G$17:$G$5475, MATCH(L1460,RESUMEN!$C$17:$C$5475,0))</f>
        <v>476.76</v>
      </c>
      <c r="O1460" s="133">
        <f t="shared" si="255"/>
        <v>0.84299999999999997</v>
      </c>
      <c r="P1460" s="134">
        <f t="shared" si="257"/>
        <v>878.66867999999999</v>
      </c>
      <c r="Q1460" s="87">
        <v>0</v>
      </c>
      <c r="R1460" s="133">
        <f t="shared" si="258"/>
        <v>0.13400000000000001</v>
      </c>
      <c r="S1460" s="88">
        <f t="shared" si="259"/>
        <v>9.8118002600000001</v>
      </c>
      <c r="T1460" s="132">
        <f t="shared" si="260"/>
        <v>0.183</v>
      </c>
      <c r="U1460" s="135">
        <f t="shared" si="261"/>
        <v>1.7955594475800001</v>
      </c>
      <c r="V1460" s="88">
        <f t="shared" si="262"/>
        <v>0.60419904645994038</v>
      </c>
      <c r="W1460" s="182">
        <f t="shared" si="263"/>
        <v>0.6</v>
      </c>
      <c r="X1460" s="133">
        <f>'INFO Luz del Sur'!N1408</f>
        <v>1</v>
      </c>
      <c r="Y1460" s="135">
        <f t="shared" si="256"/>
        <v>0.6</v>
      </c>
    </row>
    <row r="1461" spans="1:25" x14ac:dyDescent="0.25">
      <c r="A1461" s="97">
        <f>'INFO Luz del Sur'!A1409</f>
        <v>1403</v>
      </c>
      <c r="B1461" s="98" t="s">
        <v>8151</v>
      </c>
      <c r="C1461" s="131" t="str">
        <f>'INFO Luz del Sur'!K1409</f>
        <v>Poste</v>
      </c>
      <c r="D1461" s="120" t="str">
        <f>'INFO Luz del Sur'!L1409</f>
        <v>Concreto</v>
      </c>
      <c r="E1461" s="131">
        <f>'INFO Luz del Sur'!J1409</f>
        <v>15</v>
      </c>
      <c r="F1461" s="131" t="str">
        <f>'INFO Luz del Sur'!H1409</f>
        <v>22.9 KV</v>
      </c>
      <c r="G1461" s="148" t="str">
        <f t="shared" si="254"/>
        <v>MT/AT</v>
      </c>
      <c r="H1461" s="120" t="str">
        <f>'INFO Luz del Sur'!D1409</f>
        <v xml:space="preserve">Villa El Salvador </v>
      </c>
      <c r="I1461" s="120" t="str">
        <f>'INFO Luz del Sur'!C1409</f>
        <v>Lima</v>
      </c>
      <c r="J1461" s="120" t="str">
        <f>'INFO Luz del Sur'!B1409</f>
        <v>Lima</v>
      </c>
      <c r="K1461" s="120">
        <f>'INFO Luz del Sur'!E1409</f>
        <v>0</v>
      </c>
      <c r="L1461" s="132" t="str">
        <f>'INFO Luz del Sur'!M1409</f>
        <v>PPC24</v>
      </c>
      <c r="M1461" s="120" t="str">
        <f>INDEX(RESUMEN!$D$17:$D$5475, MATCH(L1461,RESUMEN!$C$17:$C$5475,0))</f>
        <v>POSTE DE CONCRETO ARMADO DE 15/400/150/375</v>
      </c>
      <c r="N1461" s="95">
        <f>INDEX(RESUMEN!$G$17:$G$5475, MATCH(L1461,RESUMEN!$C$17:$C$5475,0))</f>
        <v>476.76</v>
      </c>
      <c r="O1461" s="133">
        <f t="shared" si="255"/>
        <v>0.84299999999999997</v>
      </c>
      <c r="P1461" s="134">
        <f t="shared" si="257"/>
        <v>878.66867999999999</v>
      </c>
      <c r="Q1461" s="87">
        <v>0</v>
      </c>
      <c r="R1461" s="133">
        <f t="shared" si="258"/>
        <v>0.13400000000000001</v>
      </c>
      <c r="S1461" s="88">
        <f t="shared" si="259"/>
        <v>9.8118002600000001</v>
      </c>
      <c r="T1461" s="132">
        <f t="shared" si="260"/>
        <v>0.183</v>
      </c>
      <c r="U1461" s="135">
        <f t="shared" si="261"/>
        <v>1.7955594475800001</v>
      </c>
      <c r="V1461" s="88">
        <f t="shared" si="262"/>
        <v>0.60419904645994038</v>
      </c>
      <c r="W1461" s="182">
        <f t="shared" si="263"/>
        <v>0.6</v>
      </c>
      <c r="X1461" s="133">
        <f>'INFO Luz del Sur'!N1409</f>
        <v>1</v>
      </c>
      <c r="Y1461" s="135">
        <f t="shared" si="256"/>
        <v>0.6</v>
      </c>
    </row>
    <row r="1462" spans="1:25" x14ac:dyDescent="0.25">
      <c r="A1462" s="97">
        <f>'INFO Luz del Sur'!A1410</f>
        <v>1404</v>
      </c>
      <c r="B1462" s="98" t="s">
        <v>8151</v>
      </c>
      <c r="C1462" s="131" t="str">
        <f>'INFO Luz del Sur'!K1410</f>
        <v>Poste</v>
      </c>
      <c r="D1462" s="120" t="str">
        <f>'INFO Luz del Sur'!L1410</f>
        <v>Concreto</v>
      </c>
      <c r="E1462" s="131">
        <f>'INFO Luz del Sur'!J1410</f>
        <v>15</v>
      </c>
      <c r="F1462" s="131" t="str">
        <f>'INFO Luz del Sur'!H1410</f>
        <v>22.9 KV</v>
      </c>
      <c r="G1462" s="148" t="str">
        <f t="shared" si="254"/>
        <v>MT/AT</v>
      </c>
      <c r="H1462" s="120" t="str">
        <f>'INFO Luz del Sur'!D1410</f>
        <v xml:space="preserve">Villa El Salvador </v>
      </c>
      <c r="I1462" s="120" t="str">
        <f>'INFO Luz del Sur'!C1410</f>
        <v>Lima</v>
      </c>
      <c r="J1462" s="120" t="str">
        <f>'INFO Luz del Sur'!B1410</f>
        <v>Lima</v>
      </c>
      <c r="K1462" s="120">
        <f>'INFO Luz del Sur'!E1410</f>
        <v>0</v>
      </c>
      <c r="L1462" s="132" t="str">
        <f>'INFO Luz del Sur'!M1410</f>
        <v>PPC24</v>
      </c>
      <c r="M1462" s="120" t="str">
        <f>INDEX(RESUMEN!$D$17:$D$5475, MATCH(L1462,RESUMEN!$C$17:$C$5475,0))</f>
        <v>POSTE DE CONCRETO ARMADO DE 15/400/150/375</v>
      </c>
      <c r="N1462" s="95">
        <f>INDEX(RESUMEN!$G$17:$G$5475, MATCH(L1462,RESUMEN!$C$17:$C$5475,0))</f>
        <v>476.76</v>
      </c>
      <c r="O1462" s="133">
        <f t="shared" si="255"/>
        <v>0.84299999999999997</v>
      </c>
      <c r="P1462" s="134">
        <f t="shared" si="257"/>
        <v>878.66867999999999</v>
      </c>
      <c r="Q1462" s="87">
        <v>0</v>
      </c>
      <c r="R1462" s="133">
        <f t="shared" si="258"/>
        <v>0.13400000000000001</v>
      </c>
      <c r="S1462" s="88">
        <f t="shared" si="259"/>
        <v>9.8118002600000001</v>
      </c>
      <c r="T1462" s="132">
        <f t="shared" si="260"/>
        <v>0.183</v>
      </c>
      <c r="U1462" s="135">
        <f t="shared" si="261"/>
        <v>1.7955594475800001</v>
      </c>
      <c r="V1462" s="88">
        <f t="shared" si="262"/>
        <v>0.60419904645994038</v>
      </c>
      <c r="W1462" s="182">
        <f t="shared" si="263"/>
        <v>0.6</v>
      </c>
      <c r="X1462" s="133">
        <f>'INFO Luz del Sur'!N1410</f>
        <v>1</v>
      </c>
      <c r="Y1462" s="135">
        <f t="shared" si="256"/>
        <v>0.6</v>
      </c>
    </row>
    <row r="1463" spans="1:25" x14ac:dyDescent="0.25">
      <c r="A1463" s="97">
        <f>'INFO Luz del Sur'!A1411</f>
        <v>1405</v>
      </c>
      <c r="B1463" s="98" t="s">
        <v>8151</v>
      </c>
      <c r="C1463" s="131" t="str">
        <f>'INFO Luz del Sur'!K1411</f>
        <v>Poste</v>
      </c>
      <c r="D1463" s="120" t="str">
        <f>'INFO Luz del Sur'!L1411</f>
        <v>Concreto</v>
      </c>
      <c r="E1463" s="131">
        <f>'INFO Luz del Sur'!J1411</f>
        <v>15</v>
      </c>
      <c r="F1463" s="131" t="str">
        <f>'INFO Luz del Sur'!H1411</f>
        <v>22.9 KV</v>
      </c>
      <c r="G1463" s="148" t="str">
        <f t="shared" si="254"/>
        <v>MT/AT</v>
      </c>
      <c r="H1463" s="120" t="str">
        <f>'INFO Luz del Sur'!D1411</f>
        <v xml:space="preserve">Villa El Salvador </v>
      </c>
      <c r="I1463" s="120" t="str">
        <f>'INFO Luz del Sur'!C1411</f>
        <v>Lima</v>
      </c>
      <c r="J1463" s="120" t="str">
        <f>'INFO Luz del Sur'!B1411</f>
        <v>Lima</v>
      </c>
      <c r="K1463" s="120">
        <f>'INFO Luz del Sur'!E1411</f>
        <v>0</v>
      </c>
      <c r="L1463" s="132" t="str">
        <f>'INFO Luz del Sur'!M1411</f>
        <v>PPC24</v>
      </c>
      <c r="M1463" s="120" t="str">
        <f>INDEX(RESUMEN!$D$17:$D$5475, MATCH(L1463,RESUMEN!$C$17:$C$5475,0))</f>
        <v>POSTE DE CONCRETO ARMADO DE 15/400/150/375</v>
      </c>
      <c r="N1463" s="95">
        <f>INDEX(RESUMEN!$G$17:$G$5475, MATCH(L1463,RESUMEN!$C$17:$C$5475,0))</f>
        <v>476.76</v>
      </c>
      <c r="O1463" s="133">
        <f t="shared" si="255"/>
        <v>0.84299999999999997</v>
      </c>
      <c r="P1463" s="134">
        <f t="shared" si="257"/>
        <v>878.66867999999999</v>
      </c>
      <c r="Q1463" s="87">
        <v>0</v>
      </c>
      <c r="R1463" s="133">
        <f t="shared" si="258"/>
        <v>0.13400000000000001</v>
      </c>
      <c r="S1463" s="88">
        <f t="shared" si="259"/>
        <v>9.8118002600000001</v>
      </c>
      <c r="T1463" s="132">
        <f t="shared" si="260"/>
        <v>0.183</v>
      </c>
      <c r="U1463" s="135">
        <f t="shared" si="261"/>
        <v>1.7955594475800001</v>
      </c>
      <c r="V1463" s="88">
        <f t="shared" si="262"/>
        <v>0.60419904645994038</v>
      </c>
      <c r="W1463" s="182">
        <f t="shared" si="263"/>
        <v>0.6</v>
      </c>
      <c r="X1463" s="133">
        <f>'INFO Luz del Sur'!N1411</f>
        <v>1</v>
      </c>
      <c r="Y1463" s="135">
        <f t="shared" si="256"/>
        <v>0.6</v>
      </c>
    </row>
    <row r="1464" spans="1:25" x14ac:dyDescent="0.25">
      <c r="A1464" s="97">
        <f>'INFO Luz del Sur'!A1412</f>
        <v>1406</v>
      </c>
      <c r="B1464" s="98" t="s">
        <v>8151</v>
      </c>
      <c r="C1464" s="131" t="str">
        <f>'INFO Luz del Sur'!K1412</f>
        <v>Poste</v>
      </c>
      <c r="D1464" s="120" t="str">
        <f>'INFO Luz del Sur'!L1412</f>
        <v>Concreto</v>
      </c>
      <c r="E1464" s="131">
        <f>'INFO Luz del Sur'!J1412</f>
        <v>15</v>
      </c>
      <c r="F1464" s="131" t="str">
        <f>'INFO Luz del Sur'!H1412</f>
        <v>22.9 KV</v>
      </c>
      <c r="G1464" s="148" t="str">
        <f t="shared" si="254"/>
        <v>MT/AT</v>
      </c>
      <c r="H1464" s="120" t="str">
        <f>'INFO Luz del Sur'!D1412</f>
        <v xml:space="preserve">Villa El Salvador </v>
      </c>
      <c r="I1464" s="120" t="str">
        <f>'INFO Luz del Sur'!C1412</f>
        <v>Lima</v>
      </c>
      <c r="J1464" s="120" t="str">
        <f>'INFO Luz del Sur'!B1412</f>
        <v>Lima</v>
      </c>
      <c r="K1464" s="120">
        <f>'INFO Luz del Sur'!E1412</f>
        <v>0</v>
      </c>
      <c r="L1464" s="132" t="str">
        <f>'INFO Luz del Sur'!M1412</f>
        <v>PPC24</v>
      </c>
      <c r="M1464" s="120" t="str">
        <f>INDEX(RESUMEN!$D$17:$D$5475, MATCH(L1464,RESUMEN!$C$17:$C$5475,0))</f>
        <v>POSTE DE CONCRETO ARMADO DE 15/400/150/375</v>
      </c>
      <c r="N1464" s="95">
        <f>INDEX(RESUMEN!$G$17:$G$5475, MATCH(L1464,RESUMEN!$C$17:$C$5475,0))</f>
        <v>476.76</v>
      </c>
      <c r="O1464" s="133">
        <f t="shared" si="255"/>
        <v>0.84299999999999997</v>
      </c>
      <c r="P1464" s="134">
        <f t="shared" si="257"/>
        <v>878.66867999999999</v>
      </c>
      <c r="Q1464" s="87">
        <v>0</v>
      </c>
      <c r="R1464" s="133">
        <f t="shared" si="258"/>
        <v>0.13400000000000001</v>
      </c>
      <c r="S1464" s="88">
        <f t="shared" si="259"/>
        <v>9.8118002600000001</v>
      </c>
      <c r="T1464" s="132">
        <f t="shared" si="260"/>
        <v>0.183</v>
      </c>
      <c r="U1464" s="135">
        <f t="shared" si="261"/>
        <v>1.7955594475800001</v>
      </c>
      <c r="V1464" s="88">
        <f t="shared" si="262"/>
        <v>0.60419904645994038</v>
      </c>
      <c r="W1464" s="182">
        <f t="shared" si="263"/>
        <v>0.6</v>
      </c>
      <c r="X1464" s="133">
        <f>'INFO Luz del Sur'!N1412</f>
        <v>1</v>
      </c>
      <c r="Y1464" s="135">
        <f t="shared" si="256"/>
        <v>0.6</v>
      </c>
    </row>
    <row r="1465" spans="1:25" x14ac:dyDescent="0.25">
      <c r="A1465" s="97">
        <f>'INFO Luz del Sur'!A1413</f>
        <v>1407</v>
      </c>
      <c r="B1465" s="98" t="s">
        <v>8151</v>
      </c>
      <c r="C1465" s="131" t="str">
        <f>'INFO Luz del Sur'!K1413</f>
        <v>Poste</v>
      </c>
      <c r="D1465" s="120" t="str">
        <f>'INFO Luz del Sur'!L1413</f>
        <v>Concreto</v>
      </c>
      <c r="E1465" s="131">
        <f>'INFO Luz del Sur'!J1413</f>
        <v>15</v>
      </c>
      <c r="F1465" s="131" t="str">
        <f>'INFO Luz del Sur'!H1413</f>
        <v>22.9 KV</v>
      </c>
      <c r="G1465" s="148" t="str">
        <f t="shared" si="254"/>
        <v>MT/AT</v>
      </c>
      <c r="H1465" s="120" t="str">
        <f>'INFO Luz del Sur'!D1413</f>
        <v xml:space="preserve">Villa El Salvador </v>
      </c>
      <c r="I1465" s="120" t="str">
        <f>'INFO Luz del Sur'!C1413</f>
        <v>Lima</v>
      </c>
      <c r="J1465" s="120" t="str">
        <f>'INFO Luz del Sur'!B1413</f>
        <v>Lima</v>
      </c>
      <c r="K1465" s="120">
        <f>'INFO Luz del Sur'!E1413</f>
        <v>0</v>
      </c>
      <c r="L1465" s="132" t="str">
        <f>'INFO Luz del Sur'!M1413</f>
        <v>PPC24</v>
      </c>
      <c r="M1465" s="120" t="str">
        <f>INDEX(RESUMEN!$D$17:$D$5475, MATCH(L1465,RESUMEN!$C$17:$C$5475,0))</f>
        <v>POSTE DE CONCRETO ARMADO DE 15/400/150/375</v>
      </c>
      <c r="N1465" s="95">
        <f>INDEX(RESUMEN!$G$17:$G$5475, MATCH(L1465,RESUMEN!$C$17:$C$5475,0))</f>
        <v>476.76</v>
      </c>
      <c r="O1465" s="133">
        <f t="shared" si="255"/>
        <v>0.84299999999999997</v>
      </c>
      <c r="P1465" s="134">
        <f t="shared" si="257"/>
        <v>878.66867999999999</v>
      </c>
      <c r="Q1465" s="87">
        <v>0</v>
      </c>
      <c r="R1465" s="133">
        <f t="shared" si="258"/>
        <v>0.13400000000000001</v>
      </c>
      <c r="S1465" s="88">
        <f t="shared" si="259"/>
        <v>9.8118002600000001</v>
      </c>
      <c r="T1465" s="132">
        <f t="shared" si="260"/>
        <v>0.183</v>
      </c>
      <c r="U1465" s="135">
        <f t="shared" si="261"/>
        <v>1.7955594475800001</v>
      </c>
      <c r="V1465" s="88">
        <f t="shared" si="262"/>
        <v>0.60419904645994038</v>
      </c>
      <c r="W1465" s="182">
        <f t="shared" si="263"/>
        <v>0.6</v>
      </c>
      <c r="X1465" s="133">
        <f>'INFO Luz del Sur'!N1413</f>
        <v>1</v>
      </c>
      <c r="Y1465" s="135">
        <f t="shared" si="256"/>
        <v>0.6</v>
      </c>
    </row>
    <row r="1466" spans="1:25" x14ac:dyDescent="0.25">
      <c r="A1466" s="97">
        <f>'INFO Luz del Sur'!A1414</f>
        <v>1408</v>
      </c>
      <c r="B1466" s="98" t="s">
        <v>8151</v>
      </c>
      <c r="C1466" s="131" t="str">
        <f>'INFO Luz del Sur'!K1414</f>
        <v>Poste</v>
      </c>
      <c r="D1466" s="120" t="str">
        <f>'INFO Luz del Sur'!L1414</f>
        <v>Concreto</v>
      </c>
      <c r="E1466" s="131">
        <f>'INFO Luz del Sur'!J1414</f>
        <v>12</v>
      </c>
      <c r="F1466" s="131" t="str">
        <f>'INFO Luz del Sur'!H1414</f>
        <v>22.9 KV</v>
      </c>
      <c r="G1466" s="148" t="str">
        <f t="shared" si="254"/>
        <v>MT/AT</v>
      </c>
      <c r="H1466" s="120" t="str">
        <f>'INFO Luz del Sur'!D1414</f>
        <v>Chorrillos</v>
      </c>
      <c r="I1466" s="120" t="str">
        <f>'INFO Luz del Sur'!C1414</f>
        <v>Lima</v>
      </c>
      <c r="J1466" s="120" t="str">
        <f>'INFO Luz del Sur'!B1414</f>
        <v>Lima</v>
      </c>
      <c r="K1466" s="120">
        <f>'INFO Luz del Sur'!E1414</f>
        <v>0</v>
      </c>
      <c r="L1466" s="132" t="str">
        <f>'INFO Luz del Sur'!M1414</f>
        <v>PPC17</v>
      </c>
      <c r="M1466" s="120" t="str">
        <f>INDEX(RESUMEN!$D$17:$D$5475, MATCH(L1466,RESUMEN!$C$17:$C$5475,0))</f>
        <v>POSTE DE CONCRETO ARMADO DE 12/400/150/330</v>
      </c>
      <c r="N1466" s="95">
        <f>INDEX(RESUMEN!$G$17:$G$5475, MATCH(L1466,RESUMEN!$C$17:$C$5475,0))</f>
        <v>305.79000000000002</v>
      </c>
      <c r="O1466" s="133">
        <f t="shared" si="255"/>
        <v>0.84299999999999997</v>
      </c>
      <c r="P1466" s="134">
        <f t="shared" si="257"/>
        <v>563.57096999999999</v>
      </c>
      <c r="Q1466" s="87">
        <v>0</v>
      </c>
      <c r="R1466" s="133">
        <f t="shared" si="258"/>
        <v>0.13400000000000001</v>
      </c>
      <c r="S1466" s="88">
        <f t="shared" si="259"/>
        <v>6.2932091650000004</v>
      </c>
      <c r="T1466" s="132">
        <f t="shared" si="260"/>
        <v>0.183</v>
      </c>
      <c r="U1466" s="135">
        <f t="shared" si="261"/>
        <v>1.151657277195</v>
      </c>
      <c r="V1466" s="88">
        <f t="shared" si="262"/>
        <v>0.387528371543303</v>
      </c>
      <c r="W1466" s="182">
        <f t="shared" si="263"/>
        <v>0.4</v>
      </c>
      <c r="X1466" s="133">
        <f>'INFO Luz del Sur'!N1414</f>
        <v>1</v>
      </c>
      <c r="Y1466" s="135">
        <f t="shared" si="256"/>
        <v>0.4</v>
      </c>
    </row>
    <row r="1467" spans="1:25" x14ac:dyDescent="0.25">
      <c r="A1467" s="97">
        <f>'INFO Luz del Sur'!A1415</f>
        <v>1409</v>
      </c>
      <c r="B1467" s="98" t="s">
        <v>8151</v>
      </c>
      <c r="C1467" s="131" t="str">
        <f>'INFO Luz del Sur'!K1415</f>
        <v>Poste</v>
      </c>
      <c r="D1467" s="120" t="str">
        <f>'INFO Luz del Sur'!L1415</f>
        <v>Concreto</v>
      </c>
      <c r="E1467" s="131">
        <f>'INFO Luz del Sur'!J1415</f>
        <v>14</v>
      </c>
      <c r="F1467" s="131" t="str">
        <f>'INFO Luz del Sur'!H1415</f>
        <v>22.9 KV</v>
      </c>
      <c r="G1467" s="148" t="str">
        <f t="shared" si="254"/>
        <v>MT/AT</v>
      </c>
      <c r="H1467" s="120" t="str">
        <f>'INFO Luz del Sur'!D1415</f>
        <v>Chorrillos</v>
      </c>
      <c r="I1467" s="120" t="str">
        <f>'INFO Luz del Sur'!C1415</f>
        <v>Lima</v>
      </c>
      <c r="J1467" s="120" t="str">
        <f>'INFO Luz del Sur'!B1415</f>
        <v>Lima</v>
      </c>
      <c r="K1467" s="120">
        <f>'INFO Luz del Sur'!E1415</f>
        <v>0</v>
      </c>
      <c r="L1467" s="132" t="str">
        <f>'INFO Luz del Sur'!M1415</f>
        <v>PPC23</v>
      </c>
      <c r="M1467" s="120" t="str">
        <f>INDEX(RESUMEN!$D$17:$D$5475, MATCH(L1467,RESUMEN!$C$17:$C$5475,0))</f>
        <v>POSTE DE CONCRETO ARMADO DE 15/300/140/365</v>
      </c>
      <c r="N1467" s="95">
        <f>INDEX(RESUMEN!$G$17:$G$5475, MATCH(L1467,RESUMEN!$C$17:$C$5475,0))</f>
        <v>381.9</v>
      </c>
      <c r="O1467" s="133">
        <f t="shared" si="255"/>
        <v>0.84299999999999997</v>
      </c>
      <c r="P1467" s="134">
        <f t="shared" si="257"/>
        <v>703.84169999999995</v>
      </c>
      <c r="Q1467" s="87">
        <v>0</v>
      </c>
      <c r="R1467" s="133">
        <f t="shared" si="258"/>
        <v>0.13400000000000001</v>
      </c>
      <c r="S1467" s="88">
        <f t="shared" si="259"/>
        <v>7.8595656500000004</v>
      </c>
      <c r="T1467" s="132">
        <f t="shared" si="260"/>
        <v>0.183</v>
      </c>
      <c r="U1467" s="135">
        <f t="shared" si="261"/>
        <v>1.43830051395</v>
      </c>
      <c r="V1467" s="88">
        <f t="shared" si="262"/>
        <v>0.48398274990152534</v>
      </c>
      <c r="W1467" s="182">
        <f t="shared" si="263"/>
        <v>0.5</v>
      </c>
      <c r="X1467" s="133">
        <f>'INFO Luz del Sur'!N1415</f>
        <v>1</v>
      </c>
      <c r="Y1467" s="135">
        <f t="shared" si="256"/>
        <v>0.5</v>
      </c>
    </row>
    <row r="1468" spans="1:25" x14ac:dyDescent="0.25">
      <c r="A1468" s="97">
        <f>'INFO Luz del Sur'!A1416</f>
        <v>1410</v>
      </c>
      <c r="B1468" s="98" t="s">
        <v>8151</v>
      </c>
      <c r="C1468" s="131" t="str">
        <f>'INFO Luz del Sur'!K1416</f>
        <v>Poste</v>
      </c>
      <c r="D1468" s="120" t="str">
        <f>'INFO Luz del Sur'!L1416</f>
        <v>Concreto</v>
      </c>
      <c r="E1468" s="131">
        <f>'INFO Luz del Sur'!J1416</f>
        <v>13</v>
      </c>
      <c r="F1468" s="131" t="str">
        <f>'INFO Luz del Sur'!H1416</f>
        <v>22.9 KV</v>
      </c>
      <c r="G1468" s="148" t="str">
        <f t="shared" ref="G1468:G1531" si="264">IF(F1468="0.22 KV", "BT", "MT/AT")</f>
        <v>MT/AT</v>
      </c>
      <c r="H1468" s="120" t="str">
        <f>'INFO Luz del Sur'!D1416</f>
        <v>Chorrillos</v>
      </c>
      <c r="I1468" s="120" t="str">
        <f>'INFO Luz del Sur'!C1416</f>
        <v>Lima</v>
      </c>
      <c r="J1468" s="120" t="str">
        <f>'INFO Luz del Sur'!B1416</f>
        <v>Lima</v>
      </c>
      <c r="K1468" s="120">
        <f>'INFO Luz del Sur'!E1416</f>
        <v>0</v>
      </c>
      <c r="L1468" s="132" t="str">
        <f>'INFO Luz del Sur'!M1416</f>
        <v>PPC20</v>
      </c>
      <c r="M1468" s="120" t="str">
        <f>INDEX(RESUMEN!$D$17:$D$5475, MATCH(L1468,RESUMEN!$C$17:$C$5475,0))</f>
        <v>POSTE DE CONCRETO ARMADO DE 13/400/150/345</v>
      </c>
      <c r="N1468" s="95">
        <f>INDEX(RESUMEN!$G$17:$G$5475, MATCH(L1468,RESUMEN!$C$17:$C$5475,0))</f>
        <v>364.69</v>
      </c>
      <c r="O1468" s="133">
        <f t="shared" ref="O1468:O1531" si="265">IF(G1468="BT", $O$2, $O$3)</f>
        <v>0.84299999999999997</v>
      </c>
      <c r="P1468" s="134">
        <f t="shared" si="257"/>
        <v>672.12366999999995</v>
      </c>
      <c r="Q1468" s="87">
        <v>0</v>
      </c>
      <c r="R1468" s="133">
        <f t="shared" si="258"/>
        <v>0.13400000000000001</v>
      </c>
      <c r="S1468" s="88">
        <f t="shared" si="259"/>
        <v>7.5053809816666659</v>
      </c>
      <c r="T1468" s="132">
        <f t="shared" si="260"/>
        <v>0.183</v>
      </c>
      <c r="U1468" s="135">
        <f t="shared" si="261"/>
        <v>1.3734847196449997</v>
      </c>
      <c r="V1468" s="88">
        <f t="shared" si="262"/>
        <v>0.46217247724950827</v>
      </c>
      <c r="W1468" s="182">
        <f t="shared" si="263"/>
        <v>0.5</v>
      </c>
      <c r="X1468" s="133">
        <f>'INFO Luz del Sur'!N1416</f>
        <v>1</v>
      </c>
      <c r="Y1468" s="135">
        <f t="shared" ref="Y1468:Y1531" si="266">W1468*X1468</f>
        <v>0.5</v>
      </c>
    </row>
    <row r="1469" spans="1:25" x14ac:dyDescent="0.25">
      <c r="A1469" s="97">
        <f>'INFO Luz del Sur'!A1417</f>
        <v>1411</v>
      </c>
      <c r="B1469" s="98" t="s">
        <v>8151</v>
      </c>
      <c r="C1469" s="131" t="str">
        <f>'INFO Luz del Sur'!K1417</f>
        <v>Poste</v>
      </c>
      <c r="D1469" s="120" t="str">
        <f>'INFO Luz del Sur'!L1417</f>
        <v>Concreto</v>
      </c>
      <c r="E1469" s="131">
        <f>'INFO Luz del Sur'!J1417</f>
        <v>13</v>
      </c>
      <c r="F1469" s="131" t="str">
        <f>'INFO Luz del Sur'!H1417</f>
        <v>22.9 KV</v>
      </c>
      <c r="G1469" s="148" t="str">
        <f t="shared" si="264"/>
        <v>MT/AT</v>
      </c>
      <c r="H1469" s="120" t="str">
        <f>'INFO Luz del Sur'!D1417</f>
        <v>Chorrillos</v>
      </c>
      <c r="I1469" s="120" t="str">
        <f>'INFO Luz del Sur'!C1417</f>
        <v>Lima</v>
      </c>
      <c r="J1469" s="120" t="str">
        <f>'INFO Luz del Sur'!B1417</f>
        <v>Lima</v>
      </c>
      <c r="K1469" s="120">
        <f>'INFO Luz del Sur'!E1417</f>
        <v>0</v>
      </c>
      <c r="L1469" s="132" t="str">
        <f>'INFO Luz del Sur'!M1417</f>
        <v>PPC20</v>
      </c>
      <c r="M1469" s="120" t="str">
        <f>INDEX(RESUMEN!$D$17:$D$5475, MATCH(L1469,RESUMEN!$C$17:$C$5475,0))</f>
        <v>POSTE DE CONCRETO ARMADO DE 13/400/150/345</v>
      </c>
      <c r="N1469" s="95">
        <f>INDEX(RESUMEN!$G$17:$G$5475, MATCH(L1469,RESUMEN!$C$17:$C$5475,0))</f>
        <v>364.69</v>
      </c>
      <c r="O1469" s="133">
        <f t="shared" si="265"/>
        <v>0.84299999999999997</v>
      </c>
      <c r="P1469" s="134">
        <f t="shared" si="257"/>
        <v>672.12366999999995</v>
      </c>
      <c r="Q1469" s="87">
        <v>0</v>
      </c>
      <c r="R1469" s="133">
        <f t="shared" si="258"/>
        <v>0.13400000000000001</v>
      </c>
      <c r="S1469" s="88">
        <f t="shared" si="259"/>
        <v>7.5053809816666659</v>
      </c>
      <c r="T1469" s="132">
        <f t="shared" si="260"/>
        <v>0.183</v>
      </c>
      <c r="U1469" s="135">
        <f t="shared" si="261"/>
        <v>1.3734847196449997</v>
      </c>
      <c r="V1469" s="88">
        <f t="shared" si="262"/>
        <v>0.46217247724950827</v>
      </c>
      <c r="W1469" s="182">
        <f t="shared" si="263"/>
        <v>0.5</v>
      </c>
      <c r="X1469" s="133">
        <f>'INFO Luz del Sur'!N1417</f>
        <v>1</v>
      </c>
      <c r="Y1469" s="135">
        <f t="shared" si="266"/>
        <v>0.5</v>
      </c>
    </row>
    <row r="1470" spans="1:25" x14ac:dyDescent="0.25">
      <c r="A1470" s="97">
        <f>'INFO Luz del Sur'!A1418</f>
        <v>1412</v>
      </c>
      <c r="B1470" s="98" t="s">
        <v>8151</v>
      </c>
      <c r="C1470" s="131" t="str">
        <f>'INFO Luz del Sur'!K1418</f>
        <v>Poste</v>
      </c>
      <c r="D1470" s="120" t="str">
        <f>'INFO Luz del Sur'!L1418</f>
        <v>Concreto</v>
      </c>
      <c r="E1470" s="131">
        <f>'INFO Luz del Sur'!J1418</f>
        <v>13</v>
      </c>
      <c r="F1470" s="131" t="str">
        <f>'INFO Luz del Sur'!H1418</f>
        <v>22.9 KV</v>
      </c>
      <c r="G1470" s="148" t="str">
        <f t="shared" si="264"/>
        <v>MT/AT</v>
      </c>
      <c r="H1470" s="120" t="str">
        <f>'INFO Luz del Sur'!D1418</f>
        <v>Chorrillos</v>
      </c>
      <c r="I1470" s="120" t="str">
        <f>'INFO Luz del Sur'!C1418</f>
        <v>Lima</v>
      </c>
      <c r="J1470" s="120" t="str">
        <f>'INFO Luz del Sur'!B1418</f>
        <v>Lima</v>
      </c>
      <c r="K1470" s="120">
        <f>'INFO Luz del Sur'!E1418</f>
        <v>0</v>
      </c>
      <c r="L1470" s="132" t="str">
        <f>'INFO Luz del Sur'!M1418</f>
        <v>PPC20</v>
      </c>
      <c r="M1470" s="120" t="str">
        <f>INDEX(RESUMEN!$D$17:$D$5475, MATCH(L1470,RESUMEN!$C$17:$C$5475,0))</f>
        <v>POSTE DE CONCRETO ARMADO DE 13/400/150/345</v>
      </c>
      <c r="N1470" s="95">
        <f>INDEX(RESUMEN!$G$17:$G$5475, MATCH(L1470,RESUMEN!$C$17:$C$5475,0))</f>
        <v>364.69</v>
      </c>
      <c r="O1470" s="133">
        <f t="shared" si="265"/>
        <v>0.84299999999999997</v>
      </c>
      <c r="P1470" s="134">
        <f t="shared" si="257"/>
        <v>672.12366999999995</v>
      </c>
      <c r="Q1470" s="87">
        <v>0</v>
      </c>
      <c r="R1470" s="133">
        <f t="shared" si="258"/>
        <v>0.13400000000000001</v>
      </c>
      <c r="S1470" s="88">
        <f t="shared" si="259"/>
        <v>7.5053809816666659</v>
      </c>
      <c r="T1470" s="132">
        <f t="shared" si="260"/>
        <v>0.183</v>
      </c>
      <c r="U1470" s="135">
        <f t="shared" si="261"/>
        <v>1.3734847196449997</v>
      </c>
      <c r="V1470" s="88">
        <f t="shared" si="262"/>
        <v>0.46217247724950827</v>
      </c>
      <c r="W1470" s="182">
        <f t="shared" si="263"/>
        <v>0.5</v>
      </c>
      <c r="X1470" s="133">
        <f>'INFO Luz del Sur'!N1418</f>
        <v>1</v>
      </c>
      <c r="Y1470" s="135">
        <f t="shared" si="266"/>
        <v>0.5</v>
      </c>
    </row>
    <row r="1471" spans="1:25" x14ac:dyDescent="0.25">
      <c r="A1471" s="97">
        <f>'INFO Luz del Sur'!A1419</f>
        <v>1413</v>
      </c>
      <c r="B1471" s="98" t="s">
        <v>8151</v>
      </c>
      <c r="C1471" s="131" t="str">
        <f>'INFO Luz del Sur'!K1419</f>
        <v>Poste</v>
      </c>
      <c r="D1471" s="120" t="str">
        <f>'INFO Luz del Sur'!L1419</f>
        <v>Concreto</v>
      </c>
      <c r="E1471" s="131">
        <f>'INFO Luz del Sur'!J1419</f>
        <v>13</v>
      </c>
      <c r="F1471" s="131" t="str">
        <f>'INFO Luz del Sur'!H1419</f>
        <v>22.9 KV</v>
      </c>
      <c r="G1471" s="148" t="str">
        <f t="shared" si="264"/>
        <v>MT/AT</v>
      </c>
      <c r="H1471" s="120" t="str">
        <f>'INFO Luz del Sur'!D1419</f>
        <v>Chorrillos</v>
      </c>
      <c r="I1471" s="120" t="str">
        <f>'INFO Luz del Sur'!C1419</f>
        <v>Lima</v>
      </c>
      <c r="J1471" s="120" t="str">
        <f>'INFO Luz del Sur'!B1419</f>
        <v>Lima</v>
      </c>
      <c r="K1471" s="120">
        <f>'INFO Luz del Sur'!E1419</f>
        <v>0</v>
      </c>
      <c r="L1471" s="132" t="str">
        <f>'INFO Luz del Sur'!M1419</f>
        <v>PPC20</v>
      </c>
      <c r="M1471" s="120" t="str">
        <f>INDEX(RESUMEN!$D$17:$D$5475, MATCH(L1471,RESUMEN!$C$17:$C$5475,0))</f>
        <v>POSTE DE CONCRETO ARMADO DE 13/400/150/345</v>
      </c>
      <c r="N1471" s="95">
        <f>INDEX(RESUMEN!$G$17:$G$5475, MATCH(L1471,RESUMEN!$C$17:$C$5475,0))</f>
        <v>364.69</v>
      </c>
      <c r="O1471" s="133">
        <f t="shared" si="265"/>
        <v>0.84299999999999997</v>
      </c>
      <c r="P1471" s="134">
        <f t="shared" si="257"/>
        <v>672.12366999999995</v>
      </c>
      <c r="Q1471" s="87">
        <v>0</v>
      </c>
      <c r="R1471" s="133">
        <f t="shared" si="258"/>
        <v>0.13400000000000001</v>
      </c>
      <c r="S1471" s="88">
        <f t="shared" si="259"/>
        <v>7.5053809816666659</v>
      </c>
      <c r="T1471" s="132">
        <f t="shared" si="260"/>
        <v>0.183</v>
      </c>
      <c r="U1471" s="135">
        <f t="shared" si="261"/>
        <v>1.3734847196449997</v>
      </c>
      <c r="V1471" s="88">
        <f t="shared" si="262"/>
        <v>0.46217247724950827</v>
      </c>
      <c r="W1471" s="182">
        <f t="shared" si="263"/>
        <v>0.5</v>
      </c>
      <c r="X1471" s="133">
        <f>'INFO Luz del Sur'!N1419</f>
        <v>1</v>
      </c>
      <c r="Y1471" s="135">
        <f t="shared" si="266"/>
        <v>0.5</v>
      </c>
    </row>
    <row r="1472" spans="1:25" x14ac:dyDescent="0.25">
      <c r="A1472" s="97">
        <f>'INFO Luz del Sur'!A1420</f>
        <v>1414</v>
      </c>
      <c r="B1472" s="98" t="s">
        <v>8151</v>
      </c>
      <c r="C1472" s="131" t="str">
        <f>'INFO Luz del Sur'!K1420</f>
        <v>Poste</v>
      </c>
      <c r="D1472" s="120" t="str">
        <f>'INFO Luz del Sur'!L1420</f>
        <v>Concreto</v>
      </c>
      <c r="E1472" s="131">
        <f>'INFO Luz del Sur'!J1420</f>
        <v>13</v>
      </c>
      <c r="F1472" s="131" t="str">
        <f>'INFO Luz del Sur'!H1420</f>
        <v>22.9 KV</v>
      </c>
      <c r="G1472" s="148" t="str">
        <f t="shared" si="264"/>
        <v>MT/AT</v>
      </c>
      <c r="H1472" s="120" t="str">
        <f>'INFO Luz del Sur'!D1420</f>
        <v>Chorrillos</v>
      </c>
      <c r="I1472" s="120" t="str">
        <f>'INFO Luz del Sur'!C1420</f>
        <v>Lima</v>
      </c>
      <c r="J1472" s="120" t="str">
        <f>'INFO Luz del Sur'!B1420</f>
        <v>Lima</v>
      </c>
      <c r="K1472" s="120">
        <f>'INFO Luz del Sur'!E1420</f>
        <v>0</v>
      </c>
      <c r="L1472" s="132" t="str">
        <f>'INFO Luz del Sur'!M1420</f>
        <v>PPC19</v>
      </c>
      <c r="M1472" s="120" t="str">
        <f>INDEX(RESUMEN!$D$17:$D$5475, MATCH(L1472,RESUMEN!$C$17:$C$5475,0))</f>
        <v>POSTE DE CONCRETO ARMADO DE 13/300/150/345</v>
      </c>
      <c r="N1472" s="95">
        <f>INDEX(RESUMEN!$G$17:$G$5475, MATCH(L1472,RESUMEN!$C$17:$C$5475,0))</f>
        <v>314.14999999999998</v>
      </c>
      <c r="O1472" s="133">
        <f t="shared" si="265"/>
        <v>0.84299999999999997</v>
      </c>
      <c r="P1472" s="134">
        <f t="shared" si="257"/>
        <v>578.97844999999995</v>
      </c>
      <c r="Q1472" s="87">
        <v>0</v>
      </c>
      <c r="R1472" s="133">
        <f t="shared" si="258"/>
        <v>0.13400000000000001</v>
      </c>
      <c r="S1472" s="88">
        <f t="shared" si="259"/>
        <v>6.4652593583333333</v>
      </c>
      <c r="T1472" s="132">
        <f t="shared" si="260"/>
        <v>0.183</v>
      </c>
      <c r="U1472" s="135">
        <f t="shared" si="261"/>
        <v>1.183142462575</v>
      </c>
      <c r="V1472" s="88">
        <f t="shared" si="262"/>
        <v>0.39812301880482892</v>
      </c>
      <c r="W1472" s="182">
        <f t="shared" si="263"/>
        <v>0.4</v>
      </c>
      <c r="X1472" s="133">
        <f>'INFO Luz del Sur'!N1420</f>
        <v>1</v>
      </c>
      <c r="Y1472" s="135">
        <f t="shared" si="266"/>
        <v>0.4</v>
      </c>
    </row>
    <row r="1473" spans="1:25" x14ac:dyDescent="0.25">
      <c r="A1473" s="97">
        <f>'INFO Luz del Sur'!A1421</f>
        <v>1415</v>
      </c>
      <c r="B1473" s="98" t="s">
        <v>8151</v>
      </c>
      <c r="C1473" s="131" t="str">
        <f>'INFO Luz del Sur'!K1421</f>
        <v>Poste</v>
      </c>
      <c r="D1473" s="120" t="str">
        <f>'INFO Luz del Sur'!L1421</f>
        <v>Concreto</v>
      </c>
      <c r="E1473" s="131">
        <f>'INFO Luz del Sur'!J1421</f>
        <v>13</v>
      </c>
      <c r="F1473" s="131" t="str">
        <f>'INFO Luz del Sur'!H1421</f>
        <v>22.9 KV</v>
      </c>
      <c r="G1473" s="148" t="str">
        <f t="shared" si="264"/>
        <v>MT/AT</v>
      </c>
      <c r="H1473" s="120" t="str">
        <f>'INFO Luz del Sur'!D1421</f>
        <v>Chorrillos</v>
      </c>
      <c r="I1473" s="120" t="str">
        <f>'INFO Luz del Sur'!C1421</f>
        <v>Lima</v>
      </c>
      <c r="J1473" s="120" t="str">
        <f>'INFO Luz del Sur'!B1421</f>
        <v>Lima</v>
      </c>
      <c r="K1473" s="120">
        <f>'INFO Luz del Sur'!E1421</f>
        <v>0</v>
      </c>
      <c r="L1473" s="132" t="str">
        <f>'INFO Luz del Sur'!M1421</f>
        <v>PPC19</v>
      </c>
      <c r="M1473" s="120" t="str">
        <f>INDEX(RESUMEN!$D$17:$D$5475, MATCH(L1473,RESUMEN!$C$17:$C$5475,0))</f>
        <v>POSTE DE CONCRETO ARMADO DE 13/300/150/345</v>
      </c>
      <c r="N1473" s="95">
        <f>INDEX(RESUMEN!$G$17:$G$5475, MATCH(L1473,RESUMEN!$C$17:$C$5475,0))</f>
        <v>314.14999999999998</v>
      </c>
      <c r="O1473" s="133">
        <f t="shared" si="265"/>
        <v>0.84299999999999997</v>
      </c>
      <c r="P1473" s="134">
        <f t="shared" si="257"/>
        <v>578.97844999999995</v>
      </c>
      <c r="Q1473" s="87">
        <v>0</v>
      </c>
      <c r="R1473" s="133">
        <f t="shared" si="258"/>
        <v>0.13400000000000001</v>
      </c>
      <c r="S1473" s="88">
        <f t="shared" si="259"/>
        <v>6.4652593583333333</v>
      </c>
      <c r="T1473" s="132">
        <f t="shared" si="260"/>
        <v>0.183</v>
      </c>
      <c r="U1473" s="135">
        <f t="shared" si="261"/>
        <v>1.183142462575</v>
      </c>
      <c r="V1473" s="88">
        <f t="shared" si="262"/>
        <v>0.39812301880482892</v>
      </c>
      <c r="W1473" s="182">
        <f t="shared" si="263"/>
        <v>0.4</v>
      </c>
      <c r="X1473" s="133">
        <f>'INFO Luz del Sur'!N1421</f>
        <v>1</v>
      </c>
      <c r="Y1473" s="135">
        <f t="shared" si="266"/>
        <v>0.4</v>
      </c>
    </row>
    <row r="1474" spans="1:25" x14ac:dyDescent="0.25">
      <c r="A1474" s="97">
        <f>'INFO Luz del Sur'!A1422</f>
        <v>1416</v>
      </c>
      <c r="B1474" s="98" t="s">
        <v>8151</v>
      </c>
      <c r="C1474" s="131" t="str">
        <f>'INFO Luz del Sur'!K1422</f>
        <v>Poste</v>
      </c>
      <c r="D1474" s="120" t="str">
        <f>'INFO Luz del Sur'!L1422</f>
        <v>Concreto</v>
      </c>
      <c r="E1474" s="131">
        <f>'INFO Luz del Sur'!J1422</f>
        <v>13</v>
      </c>
      <c r="F1474" s="131" t="str">
        <f>'INFO Luz del Sur'!H1422</f>
        <v>22.9 KV</v>
      </c>
      <c r="G1474" s="148" t="str">
        <f t="shared" si="264"/>
        <v>MT/AT</v>
      </c>
      <c r="H1474" s="120" t="str">
        <f>'INFO Luz del Sur'!D1422</f>
        <v>Chorrillos</v>
      </c>
      <c r="I1474" s="120" t="str">
        <f>'INFO Luz del Sur'!C1422</f>
        <v>Lima</v>
      </c>
      <c r="J1474" s="120" t="str">
        <f>'INFO Luz del Sur'!B1422</f>
        <v>Lima</v>
      </c>
      <c r="K1474" s="120">
        <f>'INFO Luz del Sur'!E1422</f>
        <v>0</v>
      </c>
      <c r="L1474" s="132" t="str">
        <f>'INFO Luz del Sur'!M1422</f>
        <v>PPC19</v>
      </c>
      <c r="M1474" s="120" t="str">
        <f>INDEX(RESUMEN!$D$17:$D$5475, MATCH(L1474,RESUMEN!$C$17:$C$5475,0))</f>
        <v>POSTE DE CONCRETO ARMADO DE 13/300/150/345</v>
      </c>
      <c r="N1474" s="95">
        <f>INDEX(RESUMEN!$G$17:$G$5475, MATCH(L1474,RESUMEN!$C$17:$C$5475,0))</f>
        <v>314.14999999999998</v>
      </c>
      <c r="O1474" s="133">
        <f t="shared" si="265"/>
        <v>0.84299999999999997</v>
      </c>
      <c r="P1474" s="134">
        <f t="shared" si="257"/>
        <v>578.97844999999995</v>
      </c>
      <c r="Q1474" s="87">
        <v>0</v>
      </c>
      <c r="R1474" s="133">
        <f t="shared" si="258"/>
        <v>0.13400000000000001</v>
      </c>
      <c r="S1474" s="88">
        <f t="shared" si="259"/>
        <v>6.4652593583333333</v>
      </c>
      <c r="T1474" s="132">
        <f t="shared" si="260"/>
        <v>0.183</v>
      </c>
      <c r="U1474" s="135">
        <f t="shared" si="261"/>
        <v>1.183142462575</v>
      </c>
      <c r="V1474" s="88">
        <f t="shared" si="262"/>
        <v>0.39812301880482892</v>
      </c>
      <c r="W1474" s="182">
        <f t="shared" si="263"/>
        <v>0.4</v>
      </c>
      <c r="X1474" s="133">
        <f>'INFO Luz del Sur'!N1422</f>
        <v>1</v>
      </c>
      <c r="Y1474" s="135">
        <f t="shared" si="266"/>
        <v>0.4</v>
      </c>
    </row>
    <row r="1475" spans="1:25" x14ac:dyDescent="0.25">
      <c r="A1475" s="97">
        <f>'INFO Luz del Sur'!A1423</f>
        <v>1417</v>
      </c>
      <c r="B1475" s="98" t="s">
        <v>8151</v>
      </c>
      <c r="C1475" s="131" t="str">
        <f>'INFO Luz del Sur'!K1423</f>
        <v>Poste</v>
      </c>
      <c r="D1475" s="120" t="str">
        <f>'INFO Luz del Sur'!L1423</f>
        <v>Concreto</v>
      </c>
      <c r="E1475" s="131">
        <f>'INFO Luz del Sur'!J1423</f>
        <v>13</v>
      </c>
      <c r="F1475" s="131" t="str">
        <f>'INFO Luz del Sur'!H1423</f>
        <v>22.9 KV</v>
      </c>
      <c r="G1475" s="148" t="str">
        <f t="shared" si="264"/>
        <v>MT/AT</v>
      </c>
      <c r="H1475" s="120" t="str">
        <f>'INFO Luz del Sur'!D1423</f>
        <v>Chorrillos</v>
      </c>
      <c r="I1475" s="120" t="str">
        <f>'INFO Luz del Sur'!C1423</f>
        <v>Lima</v>
      </c>
      <c r="J1475" s="120" t="str">
        <f>'INFO Luz del Sur'!B1423</f>
        <v>Lima</v>
      </c>
      <c r="K1475" s="120">
        <f>'INFO Luz del Sur'!E1423</f>
        <v>0</v>
      </c>
      <c r="L1475" s="132" t="str">
        <f>'INFO Luz del Sur'!M1423</f>
        <v>PPC19</v>
      </c>
      <c r="M1475" s="120" t="str">
        <f>INDEX(RESUMEN!$D$17:$D$5475, MATCH(L1475,RESUMEN!$C$17:$C$5475,0))</f>
        <v>POSTE DE CONCRETO ARMADO DE 13/300/150/345</v>
      </c>
      <c r="N1475" s="95">
        <f>INDEX(RESUMEN!$G$17:$G$5475, MATCH(L1475,RESUMEN!$C$17:$C$5475,0))</f>
        <v>314.14999999999998</v>
      </c>
      <c r="O1475" s="133">
        <f t="shared" si="265"/>
        <v>0.84299999999999997</v>
      </c>
      <c r="P1475" s="134">
        <f t="shared" si="257"/>
        <v>578.97844999999995</v>
      </c>
      <c r="Q1475" s="87">
        <v>0</v>
      </c>
      <c r="R1475" s="133">
        <f t="shared" si="258"/>
        <v>0.13400000000000001</v>
      </c>
      <c r="S1475" s="88">
        <f t="shared" si="259"/>
        <v>6.4652593583333333</v>
      </c>
      <c r="T1475" s="132">
        <f t="shared" si="260"/>
        <v>0.183</v>
      </c>
      <c r="U1475" s="135">
        <f t="shared" si="261"/>
        <v>1.183142462575</v>
      </c>
      <c r="V1475" s="88">
        <f t="shared" si="262"/>
        <v>0.39812301880482892</v>
      </c>
      <c r="W1475" s="182">
        <f t="shared" si="263"/>
        <v>0.4</v>
      </c>
      <c r="X1475" s="133">
        <f>'INFO Luz del Sur'!N1423</f>
        <v>1</v>
      </c>
      <c r="Y1475" s="135">
        <f t="shared" si="266"/>
        <v>0.4</v>
      </c>
    </row>
    <row r="1476" spans="1:25" x14ac:dyDescent="0.25">
      <c r="A1476" s="97">
        <f>'INFO Luz del Sur'!A1424</f>
        <v>1418</v>
      </c>
      <c r="B1476" s="98" t="s">
        <v>8151</v>
      </c>
      <c r="C1476" s="131" t="str">
        <f>'INFO Luz del Sur'!K1424</f>
        <v>Poste</v>
      </c>
      <c r="D1476" s="120" t="str">
        <f>'INFO Luz del Sur'!L1424</f>
        <v>Concreto</v>
      </c>
      <c r="E1476" s="131">
        <f>'INFO Luz del Sur'!J1424</f>
        <v>13</v>
      </c>
      <c r="F1476" s="131" t="str">
        <f>'INFO Luz del Sur'!H1424</f>
        <v>22.9 KV</v>
      </c>
      <c r="G1476" s="148" t="str">
        <f t="shared" si="264"/>
        <v>MT/AT</v>
      </c>
      <c r="H1476" s="120" t="str">
        <f>'INFO Luz del Sur'!D1424</f>
        <v>Chorrillos</v>
      </c>
      <c r="I1476" s="120" t="str">
        <f>'INFO Luz del Sur'!C1424</f>
        <v>Lima</v>
      </c>
      <c r="J1476" s="120" t="str">
        <f>'INFO Luz del Sur'!B1424</f>
        <v>Lima</v>
      </c>
      <c r="K1476" s="120">
        <f>'INFO Luz del Sur'!E1424</f>
        <v>0</v>
      </c>
      <c r="L1476" s="132" t="str">
        <f>'INFO Luz del Sur'!M1424</f>
        <v>PPC19</v>
      </c>
      <c r="M1476" s="120" t="str">
        <f>INDEX(RESUMEN!$D$17:$D$5475, MATCH(L1476,RESUMEN!$C$17:$C$5475,0))</f>
        <v>POSTE DE CONCRETO ARMADO DE 13/300/150/345</v>
      </c>
      <c r="N1476" s="95">
        <f>INDEX(RESUMEN!$G$17:$G$5475, MATCH(L1476,RESUMEN!$C$17:$C$5475,0))</f>
        <v>314.14999999999998</v>
      </c>
      <c r="O1476" s="133">
        <f t="shared" si="265"/>
        <v>0.84299999999999997</v>
      </c>
      <c r="P1476" s="134">
        <f t="shared" si="257"/>
        <v>578.97844999999995</v>
      </c>
      <c r="Q1476" s="87">
        <v>0</v>
      </c>
      <c r="R1476" s="133">
        <f t="shared" si="258"/>
        <v>0.13400000000000001</v>
      </c>
      <c r="S1476" s="88">
        <f t="shared" si="259"/>
        <v>6.4652593583333333</v>
      </c>
      <c r="T1476" s="132">
        <f t="shared" si="260"/>
        <v>0.183</v>
      </c>
      <c r="U1476" s="135">
        <f t="shared" si="261"/>
        <v>1.183142462575</v>
      </c>
      <c r="V1476" s="88">
        <f t="shared" si="262"/>
        <v>0.39812301880482892</v>
      </c>
      <c r="W1476" s="182">
        <f t="shared" si="263"/>
        <v>0.4</v>
      </c>
      <c r="X1476" s="133">
        <f>'INFO Luz del Sur'!N1424</f>
        <v>1</v>
      </c>
      <c r="Y1476" s="135">
        <f t="shared" si="266"/>
        <v>0.4</v>
      </c>
    </row>
    <row r="1477" spans="1:25" x14ac:dyDescent="0.25">
      <c r="A1477" s="97">
        <f>'INFO Luz del Sur'!A1425</f>
        <v>1419</v>
      </c>
      <c r="B1477" s="98" t="s">
        <v>8151</v>
      </c>
      <c r="C1477" s="131" t="str">
        <f>'INFO Luz del Sur'!K1425</f>
        <v>Poste</v>
      </c>
      <c r="D1477" s="120" t="str">
        <f>'INFO Luz del Sur'!L1425</f>
        <v>Concreto</v>
      </c>
      <c r="E1477" s="131">
        <f>'INFO Luz del Sur'!J1425</f>
        <v>13</v>
      </c>
      <c r="F1477" s="131" t="str">
        <f>'INFO Luz del Sur'!H1425</f>
        <v>22.9 KV</v>
      </c>
      <c r="G1477" s="148" t="str">
        <f t="shared" si="264"/>
        <v>MT/AT</v>
      </c>
      <c r="H1477" s="120" t="str">
        <f>'INFO Luz del Sur'!D1425</f>
        <v>Chorrillos</v>
      </c>
      <c r="I1477" s="120" t="str">
        <f>'INFO Luz del Sur'!C1425</f>
        <v>Lima</v>
      </c>
      <c r="J1477" s="120" t="str">
        <f>'INFO Luz del Sur'!B1425</f>
        <v>Lima</v>
      </c>
      <c r="K1477" s="120">
        <f>'INFO Luz del Sur'!E1425</f>
        <v>0</v>
      </c>
      <c r="L1477" s="132" t="str">
        <f>'INFO Luz del Sur'!M1425</f>
        <v>PPC19</v>
      </c>
      <c r="M1477" s="120" t="str">
        <f>INDEX(RESUMEN!$D$17:$D$5475, MATCH(L1477,RESUMEN!$C$17:$C$5475,0))</f>
        <v>POSTE DE CONCRETO ARMADO DE 13/300/150/345</v>
      </c>
      <c r="N1477" s="95">
        <f>INDEX(RESUMEN!$G$17:$G$5475, MATCH(L1477,RESUMEN!$C$17:$C$5475,0))</f>
        <v>314.14999999999998</v>
      </c>
      <c r="O1477" s="133">
        <f t="shared" si="265"/>
        <v>0.84299999999999997</v>
      </c>
      <c r="P1477" s="134">
        <f t="shared" si="257"/>
        <v>578.97844999999995</v>
      </c>
      <c r="Q1477" s="87">
        <v>0</v>
      </c>
      <c r="R1477" s="133">
        <f t="shared" si="258"/>
        <v>0.13400000000000001</v>
      </c>
      <c r="S1477" s="88">
        <f t="shared" si="259"/>
        <v>6.4652593583333333</v>
      </c>
      <c r="T1477" s="132">
        <f t="shared" si="260"/>
        <v>0.183</v>
      </c>
      <c r="U1477" s="135">
        <f t="shared" si="261"/>
        <v>1.183142462575</v>
      </c>
      <c r="V1477" s="88">
        <f t="shared" si="262"/>
        <v>0.39812301880482892</v>
      </c>
      <c r="W1477" s="182">
        <f t="shared" si="263"/>
        <v>0.4</v>
      </c>
      <c r="X1477" s="133">
        <f>'INFO Luz del Sur'!N1425</f>
        <v>1</v>
      </c>
      <c r="Y1477" s="135">
        <f t="shared" si="266"/>
        <v>0.4</v>
      </c>
    </row>
    <row r="1478" spans="1:25" x14ac:dyDescent="0.25">
      <c r="A1478" s="97">
        <f>'INFO Luz del Sur'!A1426</f>
        <v>1420</v>
      </c>
      <c r="B1478" s="98" t="s">
        <v>8151</v>
      </c>
      <c r="C1478" s="131" t="str">
        <f>'INFO Luz del Sur'!K1426</f>
        <v>Poste</v>
      </c>
      <c r="D1478" s="120" t="str">
        <f>'INFO Luz del Sur'!L1426</f>
        <v>Concreto</v>
      </c>
      <c r="E1478" s="131">
        <f>'INFO Luz del Sur'!J1426</f>
        <v>13</v>
      </c>
      <c r="F1478" s="131" t="str">
        <f>'INFO Luz del Sur'!H1426</f>
        <v>22.9 KV</v>
      </c>
      <c r="G1478" s="148" t="str">
        <f t="shared" si="264"/>
        <v>MT/AT</v>
      </c>
      <c r="H1478" s="120" t="str">
        <f>'INFO Luz del Sur'!D1426</f>
        <v>Chorrillos</v>
      </c>
      <c r="I1478" s="120" t="str">
        <f>'INFO Luz del Sur'!C1426</f>
        <v>Lima</v>
      </c>
      <c r="J1478" s="120" t="str">
        <f>'INFO Luz del Sur'!B1426</f>
        <v>Lima</v>
      </c>
      <c r="K1478" s="120">
        <f>'INFO Luz del Sur'!E1426</f>
        <v>0</v>
      </c>
      <c r="L1478" s="132" t="str">
        <f>'INFO Luz del Sur'!M1426</f>
        <v>PPC20</v>
      </c>
      <c r="M1478" s="120" t="str">
        <f>INDEX(RESUMEN!$D$17:$D$5475, MATCH(L1478,RESUMEN!$C$17:$C$5475,0))</f>
        <v>POSTE DE CONCRETO ARMADO DE 13/400/150/345</v>
      </c>
      <c r="N1478" s="95">
        <f>INDEX(RESUMEN!$G$17:$G$5475, MATCH(L1478,RESUMEN!$C$17:$C$5475,0))</f>
        <v>364.69</v>
      </c>
      <c r="O1478" s="133">
        <f t="shared" si="265"/>
        <v>0.84299999999999997</v>
      </c>
      <c r="P1478" s="134">
        <f t="shared" si="257"/>
        <v>672.12366999999995</v>
      </c>
      <c r="Q1478" s="87">
        <v>0</v>
      </c>
      <c r="R1478" s="133">
        <f t="shared" si="258"/>
        <v>0.13400000000000001</v>
      </c>
      <c r="S1478" s="88">
        <f t="shared" si="259"/>
        <v>7.5053809816666659</v>
      </c>
      <c r="T1478" s="132">
        <f t="shared" si="260"/>
        <v>0.183</v>
      </c>
      <c r="U1478" s="135">
        <f t="shared" si="261"/>
        <v>1.3734847196449997</v>
      </c>
      <c r="V1478" s="88">
        <f t="shared" si="262"/>
        <v>0.46217247724950827</v>
      </c>
      <c r="W1478" s="182">
        <f t="shared" si="263"/>
        <v>0.5</v>
      </c>
      <c r="X1478" s="133">
        <f>'INFO Luz del Sur'!N1426</f>
        <v>1</v>
      </c>
      <c r="Y1478" s="135">
        <f t="shared" si="266"/>
        <v>0.5</v>
      </c>
    </row>
    <row r="1479" spans="1:25" x14ac:dyDescent="0.25">
      <c r="A1479" s="97">
        <f>'INFO Luz del Sur'!A1427</f>
        <v>1421</v>
      </c>
      <c r="B1479" s="98" t="s">
        <v>8151</v>
      </c>
      <c r="C1479" s="131" t="str">
        <f>'INFO Luz del Sur'!K1427</f>
        <v>Poste</v>
      </c>
      <c r="D1479" s="120" t="str">
        <f>'INFO Luz del Sur'!L1427</f>
        <v>Concreto</v>
      </c>
      <c r="E1479" s="131">
        <f>'INFO Luz del Sur'!J1427</f>
        <v>13</v>
      </c>
      <c r="F1479" s="131" t="str">
        <f>'INFO Luz del Sur'!H1427</f>
        <v>22.9 KV</v>
      </c>
      <c r="G1479" s="148" t="str">
        <f t="shared" si="264"/>
        <v>MT/AT</v>
      </c>
      <c r="H1479" s="120" t="str">
        <f>'INFO Luz del Sur'!D1427</f>
        <v>Chorrillos</v>
      </c>
      <c r="I1479" s="120" t="str">
        <f>'INFO Luz del Sur'!C1427</f>
        <v>Lima</v>
      </c>
      <c r="J1479" s="120" t="str">
        <f>'INFO Luz del Sur'!B1427</f>
        <v>Lima</v>
      </c>
      <c r="K1479" s="120">
        <f>'INFO Luz del Sur'!E1427</f>
        <v>0</v>
      </c>
      <c r="L1479" s="132" t="str">
        <f>'INFO Luz del Sur'!M1427</f>
        <v>PPC20</v>
      </c>
      <c r="M1479" s="120" t="str">
        <f>INDEX(RESUMEN!$D$17:$D$5475, MATCH(L1479,RESUMEN!$C$17:$C$5475,0))</f>
        <v>POSTE DE CONCRETO ARMADO DE 13/400/150/345</v>
      </c>
      <c r="N1479" s="95">
        <f>INDEX(RESUMEN!$G$17:$G$5475, MATCH(L1479,RESUMEN!$C$17:$C$5475,0))</f>
        <v>364.69</v>
      </c>
      <c r="O1479" s="133">
        <f t="shared" si="265"/>
        <v>0.84299999999999997</v>
      </c>
      <c r="P1479" s="134">
        <f t="shared" si="257"/>
        <v>672.12366999999995</v>
      </c>
      <c r="Q1479" s="87">
        <v>0</v>
      </c>
      <c r="R1479" s="133">
        <f t="shared" si="258"/>
        <v>0.13400000000000001</v>
      </c>
      <c r="S1479" s="88">
        <f t="shared" si="259"/>
        <v>7.5053809816666659</v>
      </c>
      <c r="T1479" s="132">
        <f t="shared" si="260"/>
        <v>0.183</v>
      </c>
      <c r="U1479" s="135">
        <f t="shared" si="261"/>
        <v>1.3734847196449997</v>
      </c>
      <c r="V1479" s="88">
        <f t="shared" si="262"/>
        <v>0.46217247724950827</v>
      </c>
      <c r="W1479" s="182">
        <f t="shared" si="263"/>
        <v>0.5</v>
      </c>
      <c r="X1479" s="133">
        <f>'INFO Luz del Sur'!N1427</f>
        <v>1</v>
      </c>
      <c r="Y1479" s="135">
        <f t="shared" si="266"/>
        <v>0.5</v>
      </c>
    </row>
    <row r="1480" spans="1:25" x14ac:dyDescent="0.25">
      <c r="A1480" s="97">
        <f>'INFO Luz del Sur'!A1428</f>
        <v>1422</v>
      </c>
      <c r="B1480" s="98" t="s">
        <v>8151</v>
      </c>
      <c r="C1480" s="131" t="str">
        <f>'INFO Luz del Sur'!K1428</f>
        <v>Poste</v>
      </c>
      <c r="D1480" s="120" t="str">
        <f>'INFO Luz del Sur'!L1428</f>
        <v>Concreto</v>
      </c>
      <c r="E1480" s="131">
        <f>'INFO Luz del Sur'!J1428</f>
        <v>13</v>
      </c>
      <c r="F1480" s="131" t="str">
        <f>'INFO Luz del Sur'!H1428</f>
        <v>22.9 KV</v>
      </c>
      <c r="G1480" s="148" t="str">
        <f t="shared" si="264"/>
        <v>MT/AT</v>
      </c>
      <c r="H1480" s="120" t="str">
        <f>'INFO Luz del Sur'!D1428</f>
        <v>Chorrillos</v>
      </c>
      <c r="I1480" s="120" t="str">
        <f>'INFO Luz del Sur'!C1428</f>
        <v>Lima</v>
      </c>
      <c r="J1480" s="120" t="str">
        <f>'INFO Luz del Sur'!B1428</f>
        <v>Lima</v>
      </c>
      <c r="K1480" s="120">
        <f>'INFO Luz del Sur'!E1428</f>
        <v>0</v>
      </c>
      <c r="L1480" s="132" t="str">
        <f>'INFO Luz del Sur'!M1428</f>
        <v>PPC19</v>
      </c>
      <c r="M1480" s="120" t="str">
        <f>INDEX(RESUMEN!$D$17:$D$5475, MATCH(L1480,RESUMEN!$C$17:$C$5475,0))</f>
        <v>POSTE DE CONCRETO ARMADO DE 13/300/150/345</v>
      </c>
      <c r="N1480" s="95">
        <f>INDEX(RESUMEN!$G$17:$G$5475, MATCH(L1480,RESUMEN!$C$17:$C$5475,0))</f>
        <v>314.14999999999998</v>
      </c>
      <c r="O1480" s="133">
        <f t="shared" si="265"/>
        <v>0.84299999999999997</v>
      </c>
      <c r="P1480" s="134">
        <f t="shared" si="257"/>
        <v>578.97844999999995</v>
      </c>
      <c r="Q1480" s="87">
        <v>0</v>
      </c>
      <c r="R1480" s="133">
        <f t="shared" si="258"/>
        <v>0.13400000000000001</v>
      </c>
      <c r="S1480" s="88">
        <f t="shared" si="259"/>
        <v>6.4652593583333333</v>
      </c>
      <c r="T1480" s="132">
        <f t="shared" si="260"/>
        <v>0.183</v>
      </c>
      <c r="U1480" s="135">
        <f t="shared" si="261"/>
        <v>1.183142462575</v>
      </c>
      <c r="V1480" s="88">
        <f t="shared" si="262"/>
        <v>0.39812301880482892</v>
      </c>
      <c r="W1480" s="182">
        <f t="shared" si="263"/>
        <v>0.4</v>
      </c>
      <c r="X1480" s="133">
        <f>'INFO Luz del Sur'!N1428</f>
        <v>1</v>
      </c>
      <c r="Y1480" s="135">
        <f t="shared" si="266"/>
        <v>0.4</v>
      </c>
    </row>
    <row r="1481" spans="1:25" x14ac:dyDescent="0.25">
      <c r="A1481" s="97">
        <f>'INFO Luz del Sur'!A1429</f>
        <v>1423</v>
      </c>
      <c r="B1481" s="98" t="s">
        <v>8151</v>
      </c>
      <c r="C1481" s="131" t="str">
        <f>'INFO Luz del Sur'!K1429</f>
        <v>Poste</v>
      </c>
      <c r="D1481" s="120" t="str">
        <f>'INFO Luz del Sur'!L1429</f>
        <v>Concreto</v>
      </c>
      <c r="E1481" s="131">
        <f>'INFO Luz del Sur'!J1429</f>
        <v>13</v>
      </c>
      <c r="F1481" s="131" t="str">
        <f>'INFO Luz del Sur'!H1429</f>
        <v>22.9 KV</v>
      </c>
      <c r="G1481" s="148" t="str">
        <f t="shared" si="264"/>
        <v>MT/AT</v>
      </c>
      <c r="H1481" s="120" t="str">
        <f>'INFO Luz del Sur'!D1429</f>
        <v>Chorrillos</v>
      </c>
      <c r="I1481" s="120" t="str">
        <f>'INFO Luz del Sur'!C1429</f>
        <v>Lima</v>
      </c>
      <c r="J1481" s="120" t="str">
        <f>'INFO Luz del Sur'!B1429</f>
        <v>Lima</v>
      </c>
      <c r="K1481" s="120">
        <f>'INFO Luz del Sur'!E1429</f>
        <v>0</v>
      </c>
      <c r="L1481" s="132" t="str">
        <f>'INFO Luz del Sur'!M1429</f>
        <v>PPC20</v>
      </c>
      <c r="M1481" s="120" t="str">
        <f>INDEX(RESUMEN!$D$17:$D$5475, MATCH(L1481,RESUMEN!$C$17:$C$5475,0))</f>
        <v>POSTE DE CONCRETO ARMADO DE 13/400/150/345</v>
      </c>
      <c r="N1481" s="95">
        <f>INDEX(RESUMEN!$G$17:$G$5475, MATCH(L1481,RESUMEN!$C$17:$C$5475,0))</f>
        <v>364.69</v>
      </c>
      <c r="O1481" s="133">
        <f t="shared" si="265"/>
        <v>0.84299999999999997</v>
      </c>
      <c r="P1481" s="134">
        <f t="shared" si="257"/>
        <v>672.12366999999995</v>
      </c>
      <c r="Q1481" s="87">
        <v>0</v>
      </c>
      <c r="R1481" s="133">
        <f t="shared" si="258"/>
        <v>0.13400000000000001</v>
      </c>
      <c r="S1481" s="88">
        <f t="shared" si="259"/>
        <v>7.5053809816666659</v>
      </c>
      <c r="T1481" s="132">
        <f t="shared" si="260"/>
        <v>0.183</v>
      </c>
      <c r="U1481" s="135">
        <f t="shared" si="261"/>
        <v>1.3734847196449997</v>
      </c>
      <c r="V1481" s="88">
        <f t="shared" si="262"/>
        <v>0.46217247724950827</v>
      </c>
      <c r="W1481" s="182">
        <f t="shared" si="263"/>
        <v>0.5</v>
      </c>
      <c r="X1481" s="133">
        <f>'INFO Luz del Sur'!N1429</f>
        <v>1</v>
      </c>
      <c r="Y1481" s="135">
        <f t="shared" si="266"/>
        <v>0.5</v>
      </c>
    </row>
    <row r="1482" spans="1:25" x14ac:dyDescent="0.25">
      <c r="A1482" s="97">
        <f>'INFO Luz del Sur'!A1430</f>
        <v>1424</v>
      </c>
      <c r="B1482" s="98" t="s">
        <v>8151</v>
      </c>
      <c r="C1482" s="131" t="str">
        <f>'INFO Luz del Sur'!K1430</f>
        <v>Poste</v>
      </c>
      <c r="D1482" s="120" t="str">
        <f>'INFO Luz del Sur'!L1430</f>
        <v>Concreto</v>
      </c>
      <c r="E1482" s="131">
        <f>'INFO Luz del Sur'!J1430</f>
        <v>13</v>
      </c>
      <c r="F1482" s="131" t="str">
        <f>'INFO Luz del Sur'!H1430</f>
        <v>22.9 KV</v>
      </c>
      <c r="G1482" s="148" t="str">
        <f t="shared" si="264"/>
        <v>MT/AT</v>
      </c>
      <c r="H1482" s="120" t="str">
        <f>'INFO Luz del Sur'!D1430</f>
        <v>Chorrillos</v>
      </c>
      <c r="I1482" s="120" t="str">
        <f>'INFO Luz del Sur'!C1430</f>
        <v>Lima</v>
      </c>
      <c r="J1482" s="120" t="str">
        <f>'INFO Luz del Sur'!B1430</f>
        <v>Lima</v>
      </c>
      <c r="K1482" s="120">
        <f>'INFO Luz del Sur'!E1430</f>
        <v>0</v>
      </c>
      <c r="L1482" s="132" t="str">
        <f>'INFO Luz del Sur'!M1430</f>
        <v>PPC19</v>
      </c>
      <c r="M1482" s="120" t="str">
        <f>INDEX(RESUMEN!$D$17:$D$5475, MATCH(L1482,RESUMEN!$C$17:$C$5475,0))</f>
        <v>POSTE DE CONCRETO ARMADO DE 13/300/150/345</v>
      </c>
      <c r="N1482" s="95">
        <f>INDEX(RESUMEN!$G$17:$G$5475, MATCH(L1482,RESUMEN!$C$17:$C$5475,0))</f>
        <v>314.14999999999998</v>
      </c>
      <c r="O1482" s="133">
        <f t="shared" si="265"/>
        <v>0.84299999999999997</v>
      </c>
      <c r="P1482" s="134">
        <f t="shared" ref="P1482:P1545" si="267">N1482*(O1482+1)</f>
        <v>578.97844999999995</v>
      </c>
      <c r="Q1482" s="87">
        <v>0</v>
      </c>
      <c r="R1482" s="133">
        <f t="shared" si="258"/>
        <v>0.13400000000000001</v>
      </c>
      <c r="S1482" s="88">
        <f t="shared" si="259"/>
        <v>6.4652593583333333</v>
      </c>
      <c r="T1482" s="132">
        <f t="shared" si="260"/>
        <v>0.183</v>
      </c>
      <c r="U1482" s="135">
        <f t="shared" si="261"/>
        <v>1.183142462575</v>
      </c>
      <c r="V1482" s="88">
        <f t="shared" si="262"/>
        <v>0.39812301880482892</v>
      </c>
      <c r="W1482" s="182">
        <f t="shared" si="263"/>
        <v>0.4</v>
      </c>
      <c r="X1482" s="133">
        <f>'INFO Luz del Sur'!N1430</f>
        <v>1</v>
      </c>
      <c r="Y1482" s="135">
        <f t="shared" si="266"/>
        <v>0.4</v>
      </c>
    </row>
    <row r="1483" spans="1:25" x14ac:dyDescent="0.25">
      <c r="A1483" s="97">
        <f>'INFO Luz del Sur'!A1431</f>
        <v>1425</v>
      </c>
      <c r="B1483" s="98" t="s">
        <v>8151</v>
      </c>
      <c r="C1483" s="131" t="str">
        <f>'INFO Luz del Sur'!K1431</f>
        <v>Poste</v>
      </c>
      <c r="D1483" s="120" t="str">
        <f>'INFO Luz del Sur'!L1431</f>
        <v>Concreto</v>
      </c>
      <c r="E1483" s="131">
        <f>'INFO Luz del Sur'!J1431</f>
        <v>13</v>
      </c>
      <c r="F1483" s="131" t="str">
        <f>'INFO Luz del Sur'!H1431</f>
        <v>22.9 KV</v>
      </c>
      <c r="G1483" s="148" t="str">
        <f t="shared" si="264"/>
        <v>MT/AT</v>
      </c>
      <c r="H1483" s="120" t="str">
        <f>'INFO Luz del Sur'!D1431</f>
        <v>Chorrillos</v>
      </c>
      <c r="I1483" s="120" t="str">
        <f>'INFO Luz del Sur'!C1431</f>
        <v>Lima</v>
      </c>
      <c r="J1483" s="120" t="str">
        <f>'INFO Luz del Sur'!B1431</f>
        <v>Lima</v>
      </c>
      <c r="K1483" s="120">
        <f>'INFO Luz del Sur'!E1431</f>
        <v>0</v>
      </c>
      <c r="L1483" s="132" t="str">
        <f>'INFO Luz del Sur'!M1431</f>
        <v>PPC20</v>
      </c>
      <c r="M1483" s="120" t="str">
        <f>INDEX(RESUMEN!$D$17:$D$5475, MATCH(L1483,RESUMEN!$C$17:$C$5475,0))</f>
        <v>POSTE DE CONCRETO ARMADO DE 13/400/150/345</v>
      </c>
      <c r="N1483" s="95">
        <f>INDEX(RESUMEN!$G$17:$G$5475, MATCH(L1483,RESUMEN!$C$17:$C$5475,0))</f>
        <v>364.69</v>
      </c>
      <c r="O1483" s="133">
        <f t="shared" si="265"/>
        <v>0.84299999999999997</v>
      </c>
      <c r="P1483" s="134">
        <f t="shared" si="267"/>
        <v>672.12366999999995</v>
      </c>
      <c r="Q1483" s="87">
        <v>0</v>
      </c>
      <c r="R1483" s="133">
        <f t="shared" ref="R1483:R1546" si="268">IF(G1483="BT", ($R$2), ($R$3))</f>
        <v>0.13400000000000001</v>
      </c>
      <c r="S1483" s="88">
        <f t="shared" ref="S1483:S1546" si="269">(P1483*R1483)/12</f>
        <v>7.5053809816666659</v>
      </c>
      <c r="T1483" s="132">
        <f t="shared" ref="T1483:T1546" si="270">IF(G1483="BT", ($T$2), ($T$3))</f>
        <v>0.183</v>
      </c>
      <c r="U1483" s="135">
        <f t="shared" ref="U1483:U1546" si="271">S1483*T1483</f>
        <v>1.3734847196449997</v>
      </c>
      <c r="V1483" s="88">
        <f t="shared" ref="V1483:V1546" si="272">(U1483*(1/3)*(1+$X$2))+Q1483</f>
        <v>0.46217247724950827</v>
      </c>
      <c r="W1483" s="182">
        <f t="shared" ref="W1483:W1546" si="273">ROUND(V1483,1)</f>
        <v>0.5</v>
      </c>
      <c r="X1483" s="133">
        <f>'INFO Luz del Sur'!N1431</f>
        <v>1</v>
      </c>
      <c r="Y1483" s="135">
        <f t="shared" si="266"/>
        <v>0.5</v>
      </c>
    </row>
    <row r="1484" spans="1:25" x14ac:dyDescent="0.25">
      <c r="A1484" s="97">
        <f>'INFO Luz del Sur'!A1432</f>
        <v>1426</v>
      </c>
      <c r="B1484" s="98" t="s">
        <v>8151</v>
      </c>
      <c r="C1484" s="131" t="str">
        <f>'INFO Luz del Sur'!K1432</f>
        <v>Poste</v>
      </c>
      <c r="D1484" s="120" t="str">
        <f>'INFO Luz del Sur'!L1432</f>
        <v>Concreto</v>
      </c>
      <c r="E1484" s="131">
        <f>'INFO Luz del Sur'!J1432</f>
        <v>13</v>
      </c>
      <c r="F1484" s="131" t="str">
        <f>'INFO Luz del Sur'!H1432</f>
        <v>22.9 KV</v>
      </c>
      <c r="G1484" s="148" t="str">
        <f t="shared" si="264"/>
        <v>MT/AT</v>
      </c>
      <c r="H1484" s="120" t="str">
        <f>'INFO Luz del Sur'!D1432</f>
        <v>Chorrillos</v>
      </c>
      <c r="I1484" s="120" t="str">
        <f>'INFO Luz del Sur'!C1432</f>
        <v>Lima</v>
      </c>
      <c r="J1484" s="120" t="str">
        <f>'INFO Luz del Sur'!B1432</f>
        <v>Lima</v>
      </c>
      <c r="K1484" s="120">
        <f>'INFO Luz del Sur'!E1432</f>
        <v>0</v>
      </c>
      <c r="L1484" s="132" t="str">
        <f>'INFO Luz del Sur'!M1432</f>
        <v>PPC19</v>
      </c>
      <c r="M1484" s="120" t="str">
        <f>INDEX(RESUMEN!$D$17:$D$5475, MATCH(L1484,RESUMEN!$C$17:$C$5475,0))</f>
        <v>POSTE DE CONCRETO ARMADO DE 13/300/150/345</v>
      </c>
      <c r="N1484" s="95">
        <f>INDEX(RESUMEN!$G$17:$G$5475, MATCH(L1484,RESUMEN!$C$17:$C$5475,0))</f>
        <v>314.14999999999998</v>
      </c>
      <c r="O1484" s="133">
        <f t="shared" si="265"/>
        <v>0.84299999999999997</v>
      </c>
      <c r="P1484" s="134">
        <f t="shared" si="267"/>
        <v>578.97844999999995</v>
      </c>
      <c r="Q1484" s="87">
        <v>0</v>
      </c>
      <c r="R1484" s="133">
        <f t="shared" si="268"/>
        <v>0.13400000000000001</v>
      </c>
      <c r="S1484" s="88">
        <f t="shared" si="269"/>
        <v>6.4652593583333333</v>
      </c>
      <c r="T1484" s="132">
        <f t="shared" si="270"/>
        <v>0.183</v>
      </c>
      <c r="U1484" s="135">
        <f t="shared" si="271"/>
        <v>1.183142462575</v>
      </c>
      <c r="V1484" s="88">
        <f t="shared" si="272"/>
        <v>0.39812301880482892</v>
      </c>
      <c r="W1484" s="182">
        <f t="shared" si="273"/>
        <v>0.4</v>
      </c>
      <c r="X1484" s="133">
        <f>'INFO Luz del Sur'!N1432</f>
        <v>1</v>
      </c>
      <c r="Y1484" s="135">
        <f t="shared" si="266"/>
        <v>0.4</v>
      </c>
    </row>
    <row r="1485" spans="1:25" x14ac:dyDescent="0.25">
      <c r="A1485" s="97">
        <f>'INFO Luz del Sur'!A1433</f>
        <v>1427</v>
      </c>
      <c r="B1485" s="98" t="s">
        <v>8151</v>
      </c>
      <c r="C1485" s="131" t="str">
        <f>'INFO Luz del Sur'!K1433</f>
        <v>Poste</v>
      </c>
      <c r="D1485" s="120" t="str">
        <f>'INFO Luz del Sur'!L1433</f>
        <v>Concreto</v>
      </c>
      <c r="E1485" s="131">
        <f>'INFO Luz del Sur'!J1433</f>
        <v>13</v>
      </c>
      <c r="F1485" s="131" t="str">
        <f>'INFO Luz del Sur'!H1433</f>
        <v>22.9 KV</v>
      </c>
      <c r="G1485" s="148" t="str">
        <f t="shared" si="264"/>
        <v>MT/AT</v>
      </c>
      <c r="H1485" s="120" t="str">
        <f>'INFO Luz del Sur'!D1433</f>
        <v>Chorrillos</v>
      </c>
      <c r="I1485" s="120" t="str">
        <f>'INFO Luz del Sur'!C1433</f>
        <v>Lima</v>
      </c>
      <c r="J1485" s="120" t="str">
        <f>'INFO Luz del Sur'!B1433</f>
        <v>Lima</v>
      </c>
      <c r="K1485" s="120">
        <f>'INFO Luz del Sur'!E1433</f>
        <v>0</v>
      </c>
      <c r="L1485" s="132" t="str">
        <f>'INFO Luz del Sur'!M1433</f>
        <v>PPC20</v>
      </c>
      <c r="M1485" s="120" t="str">
        <f>INDEX(RESUMEN!$D$17:$D$5475, MATCH(L1485,RESUMEN!$C$17:$C$5475,0))</f>
        <v>POSTE DE CONCRETO ARMADO DE 13/400/150/345</v>
      </c>
      <c r="N1485" s="95">
        <f>INDEX(RESUMEN!$G$17:$G$5475, MATCH(L1485,RESUMEN!$C$17:$C$5475,0))</f>
        <v>364.69</v>
      </c>
      <c r="O1485" s="133">
        <f t="shared" si="265"/>
        <v>0.84299999999999997</v>
      </c>
      <c r="P1485" s="134">
        <f t="shared" si="267"/>
        <v>672.12366999999995</v>
      </c>
      <c r="Q1485" s="87">
        <v>0</v>
      </c>
      <c r="R1485" s="133">
        <f t="shared" si="268"/>
        <v>0.13400000000000001</v>
      </c>
      <c r="S1485" s="88">
        <f t="shared" si="269"/>
        <v>7.5053809816666659</v>
      </c>
      <c r="T1485" s="132">
        <f t="shared" si="270"/>
        <v>0.183</v>
      </c>
      <c r="U1485" s="135">
        <f t="shared" si="271"/>
        <v>1.3734847196449997</v>
      </c>
      <c r="V1485" s="88">
        <f t="shared" si="272"/>
        <v>0.46217247724950827</v>
      </c>
      <c r="W1485" s="182">
        <f t="shared" si="273"/>
        <v>0.5</v>
      </c>
      <c r="X1485" s="133">
        <f>'INFO Luz del Sur'!N1433</f>
        <v>1</v>
      </c>
      <c r="Y1485" s="135">
        <f t="shared" si="266"/>
        <v>0.5</v>
      </c>
    </row>
    <row r="1486" spans="1:25" x14ac:dyDescent="0.25">
      <c r="A1486" s="97">
        <f>'INFO Luz del Sur'!A1434</f>
        <v>1428</v>
      </c>
      <c r="B1486" s="98" t="s">
        <v>8151</v>
      </c>
      <c r="C1486" s="131" t="str">
        <f>'INFO Luz del Sur'!K1434</f>
        <v>Poste</v>
      </c>
      <c r="D1486" s="120" t="str">
        <f>'INFO Luz del Sur'!L1434</f>
        <v>Concreto</v>
      </c>
      <c r="E1486" s="131">
        <f>'INFO Luz del Sur'!J1434</f>
        <v>13</v>
      </c>
      <c r="F1486" s="131" t="str">
        <f>'INFO Luz del Sur'!H1434</f>
        <v>22.9 KV</v>
      </c>
      <c r="G1486" s="148" t="str">
        <f t="shared" si="264"/>
        <v>MT/AT</v>
      </c>
      <c r="H1486" s="120" t="str">
        <f>'INFO Luz del Sur'!D1434</f>
        <v>Chorrillos</v>
      </c>
      <c r="I1486" s="120" t="str">
        <f>'INFO Luz del Sur'!C1434</f>
        <v>Lima</v>
      </c>
      <c r="J1486" s="120" t="str">
        <f>'INFO Luz del Sur'!B1434</f>
        <v>Lima</v>
      </c>
      <c r="K1486" s="120">
        <f>'INFO Luz del Sur'!E1434</f>
        <v>0</v>
      </c>
      <c r="L1486" s="132" t="str">
        <f>'INFO Luz del Sur'!M1434</f>
        <v>PPC19</v>
      </c>
      <c r="M1486" s="120" t="str">
        <f>INDEX(RESUMEN!$D$17:$D$5475, MATCH(L1486,RESUMEN!$C$17:$C$5475,0))</f>
        <v>POSTE DE CONCRETO ARMADO DE 13/300/150/345</v>
      </c>
      <c r="N1486" s="95">
        <f>INDEX(RESUMEN!$G$17:$G$5475, MATCH(L1486,RESUMEN!$C$17:$C$5475,0))</f>
        <v>314.14999999999998</v>
      </c>
      <c r="O1486" s="133">
        <f t="shared" si="265"/>
        <v>0.84299999999999997</v>
      </c>
      <c r="P1486" s="134">
        <f t="shared" si="267"/>
        <v>578.97844999999995</v>
      </c>
      <c r="Q1486" s="87">
        <v>0</v>
      </c>
      <c r="R1486" s="133">
        <f t="shared" si="268"/>
        <v>0.13400000000000001</v>
      </c>
      <c r="S1486" s="88">
        <f t="shared" si="269"/>
        <v>6.4652593583333333</v>
      </c>
      <c r="T1486" s="132">
        <f t="shared" si="270"/>
        <v>0.183</v>
      </c>
      <c r="U1486" s="135">
        <f t="shared" si="271"/>
        <v>1.183142462575</v>
      </c>
      <c r="V1486" s="88">
        <f t="shared" si="272"/>
        <v>0.39812301880482892</v>
      </c>
      <c r="W1486" s="182">
        <f t="shared" si="273"/>
        <v>0.4</v>
      </c>
      <c r="X1486" s="133">
        <f>'INFO Luz del Sur'!N1434</f>
        <v>1</v>
      </c>
      <c r="Y1486" s="135">
        <f t="shared" si="266"/>
        <v>0.4</v>
      </c>
    </row>
    <row r="1487" spans="1:25" x14ac:dyDescent="0.25">
      <c r="A1487" s="97">
        <f>'INFO Luz del Sur'!A1435</f>
        <v>1429</v>
      </c>
      <c r="B1487" s="98" t="s">
        <v>8151</v>
      </c>
      <c r="C1487" s="131" t="str">
        <f>'INFO Luz del Sur'!K1435</f>
        <v>Poste</v>
      </c>
      <c r="D1487" s="120" t="str">
        <f>'INFO Luz del Sur'!L1435</f>
        <v>Concreto</v>
      </c>
      <c r="E1487" s="131">
        <f>'INFO Luz del Sur'!J1435</f>
        <v>12</v>
      </c>
      <c r="F1487" s="131" t="str">
        <f>'INFO Luz del Sur'!H1435</f>
        <v>22.9 KV</v>
      </c>
      <c r="G1487" s="148" t="str">
        <f t="shared" si="264"/>
        <v>MT/AT</v>
      </c>
      <c r="H1487" s="120" t="str">
        <f>'INFO Luz del Sur'!D1435</f>
        <v>Chorrillos</v>
      </c>
      <c r="I1487" s="120" t="str">
        <f>'INFO Luz del Sur'!C1435</f>
        <v>Lima</v>
      </c>
      <c r="J1487" s="120" t="str">
        <f>'INFO Luz del Sur'!B1435</f>
        <v>Lima</v>
      </c>
      <c r="K1487" s="120">
        <f>'INFO Luz del Sur'!E1435</f>
        <v>0</v>
      </c>
      <c r="L1487" s="132" t="str">
        <f>'INFO Luz del Sur'!M1435</f>
        <v>PPC16</v>
      </c>
      <c r="M1487" s="120" t="str">
        <f>INDEX(RESUMEN!$D$17:$D$5475, MATCH(L1487,RESUMEN!$C$17:$C$5475,0))</f>
        <v>POSTE DE CONCRETO ARMADO DE 12/300/150/330</v>
      </c>
      <c r="N1487" s="95">
        <f>INDEX(RESUMEN!$G$17:$G$5475, MATCH(L1487,RESUMEN!$C$17:$C$5475,0))</f>
        <v>281.68</v>
      </c>
      <c r="O1487" s="133">
        <f t="shared" si="265"/>
        <v>0.84299999999999997</v>
      </c>
      <c r="P1487" s="134">
        <f t="shared" si="267"/>
        <v>519.13624000000004</v>
      </c>
      <c r="Q1487" s="87">
        <v>0</v>
      </c>
      <c r="R1487" s="133">
        <f t="shared" si="268"/>
        <v>0.13400000000000001</v>
      </c>
      <c r="S1487" s="88">
        <f t="shared" si="269"/>
        <v>5.7970213466666678</v>
      </c>
      <c r="T1487" s="132">
        <f t="shared" si="270"/>
        <v>0.183</v>
      </c>
      <c r="U1487" s="135">
        <f t="shared" si="271"/>
        <v>1.0608549064400001</v>
      </c>
      <c r="V1487" s="88">
        <f t="shared" si="272"/>
        <v>0.35697371299361524</v>
      </c>
      <c r="W1487" s="182">
        <f t="shared" si="273"/>
        <v>0.4</v>
      </c>
      <c r="X1487" s="133">
        <f>'INFO Luz del Sur'!N1435</f>
        <v>1</v>
      </c>
      <c r="Y1487" s="135">
        <f t="shared" si="266"/>
        <v>0.4</v>
      </c>
    </row>
    <row r="1488" spans="1:25" x14ac:dyDescent="0.25">
      <c r="A1488" s="97">
        <f>'INFO Luz del Sur'!A1436</f>
        <v>1430</v>
      </c>
      <c r="B1488" s="98" t="s">
        <v>8151</v>
      </c>
      <c r="C1488" s="131" t="str">
        <f>'INFO Luz del Sur'!K1436</f>
        <v>Poste</v>
      </c>
      <c r="D1488" s="120" t="str">
        <f>'INFO Luz del Sur'!L1436</f>
        <v>Concreto</v>
      </c>
      <c r="E1488" s="131">
        <f>'INFO Luz del Sur'!J1436</f>
        <v>13</v>
      </c>
      <c r="F1488" s="131" t="str">
        <f>'INFO Luz del Sur'!H1436</f>
        <v>22.9 KV</v>
      </c>
      <c r="G1488" s="148" t="str">
        <f t="shared" si="264"/>
        <v>MT/AT</v>
      </c>
      <c r="H1488" s="120" t="str">
        <f>'INFO Luz del Sur'!D1436</f>
        <v>Chorrillos</v>
      </c>
      <c r="I1488" s="120" t="str">
        <f>'INFO Luz del Sur'!C1436</f>
        <v>Lima</v>
      </c>
      <c r="J1488" s="120" t="str">
        <f>'INFO Luz del Sur'!B1436</f>
        <v>Lima</v>
      </c>
      <c r="K1488" s="120">
        <f>'INFO Luz del Sur'!E1436</f>
        <v>0</v>
      </c>
      <c r="L1488" s="132" t="str">
        <f>'INFO Luz del Sur'!M1436</f>
        <v>PPC19</v>
      </c>
      <c r="M1488" s="120" t="str">
        <f>INDEX(RESUMEN!$D$17:$D$5475, MATCH(L1488,RESUMEN!$C$17:$C$5475,0))</f>
        <v>POSTE DE CONCRETO ARMADO DE 13/300/150/345</v>
      </c>
      <c r="N1488" s="95">
        <f>INDEX(RESUMEN!$G$17:$G$5475, MATCH(L1488,RESUMEN!$C$17:$C$5475,0))</f>
        <v>314.14999999999998</v>
      </c>
      <c r="O1488" s="133">
        <f t="shared" si="265"/>
        <v>0.84299999999999997</v>
      </c>
      <c r="P1488" s="134">
        <f t="shared" si="267"/>
        <v>578.97844999999995</v>
      </c>
      <c r="Q1488" s="87">
        <v>0</v>
      </c>
      <c r="R1488" s="133">
        <f t="shared" si="268"/>
        <v>0.13400000000000001</v>
      </c>
      <c r="S1488" s="88">
        <f t="shared" si="269"/>
        <v>6.4652593583333333</v>
      </c>
      <c r="T1488" s="132">
        <f t="shared" si="270"/>
        <v>0.183</v>
      </c>
      <c r="U1488" s="135">
        <f t="shared" si="271"/>
        <v>1.183142462575</v>
      </c>
      <c r="V1488" s="88">
        <f t="shared" si="272"/>
        <v>0.39812301880482892</v>
      </c>
      <c r="W1488" s="182">
        <f t="shared" si="273"/>
        <v>0.4</v>
      </c>
      <c r="X1488" s="133">
        <f>'INFO Luz del Sur'!N1436</f>
        <v>1</v>
      </c>
      <c r="Y1488" s="135">
        <f t="shared" si="266"/>
        <v>0.4</v>
      </c>
    </row>
    <row r="1489" spans="1:25" x14ac:dyDescent="0.25">
      <c r="A1489" s="97">
        <f>'INFO Luz del Sur'!A1437</f>
        <v>1431</v>
      </c>
      <c r="B1489" s="98" t="s">
        <v>8151</v>
      </c>
      <c r="C1489" s="131" t="str">
        <f>'INFO Luz del Sur'!K1437</f>
        <v>Poste</v>
      </c>
      <c r="D1489" s="120" t="str">
        <f>'INFO Luz del Sur'!L1437</f>
        <v>Concreto</v>
      </c>
      <c r="E1489" s="131">
        <f>'INFO Luz del Sur'!J1437</f>
        <v>13</v>
      </c>
      <c r="F1489" s="131" t="str">
        <f>'INFO Luz del Sur'!H1437</f>
        <v>22.9 KV</v>
      </c>
      <c r="G1489" s="148" t="str">
        <f t="shared" si="264"/>
        <v>MT/AT</v>
      </c>
      <c r="H1489" s="120" t="str">
        <f>'INFO Luz del Sur'!D1437</f>
        <v>Chorrillos</v>
      </c>
      <c r="I1489" s="120" t="str">
        <f>'INFO Luz del Sur'!C1437</f>
        <v>Lima</v>
      </c>
      <c r="J1489" s="120" t="str">
        <f>'INFO Luz del Sur'!B1437</f>
        <v>Lima</v>
      </c>
      <c r="K1489" s="120">
        <f>'INFO Luz del Sur'!E1437</f>
        <v>0</v>
      </c>
      <c r="L1489" s="132" t="str">
        <f>'INFO Luz del Sur'!M1437</f>
        <v>PPC20</v>
      </c>
      <c r="M1489" s="120" t="str">
        <f>INDEX(RESUMEN!$D$17:$D$5475, MATCH(L1489,RESUMEN!$C$17:$C$5475,0))</f>
        <v>POSTE DE CONCRETO ARMADO DE 13/400/150/345</v>
      </c>
      <c r="N1489" s="95">
        <f>INDEX(RESUMEN!$G$17:$G$5475, MATCH(L1489,RESUMEN!$C$17:$C$5475,0))</f>
        <v>364.69</v>
      </c>
      <c r="O1489" s="133">
        <f t="shared" si="265"/>
        <v>0.84299999999999997</v>
      </c>
      <c r="P1489" s="134">
        <f t="shared" si="267"/>
        <v>672.12366999999995</v>
      </c>
      <c r="Q1489" s="87">
        <v>0</v>
      </c>
      <c r="R1489" s="133">
        <f t="shared" si="268"/>
        <v>0.13400000000000001</v>
      </c>
      <c r="S1489" s="88">
        <f t="shared" si="269"/>
        <v>7.5053809816666659</v>
      </c>
      <c r="T1489" s="132">
        <f t="shared" si="270"/>
        <v>0.183</v>
      </c>
      <c r="U1489" s="135">
        <f t="shared" si="271"/>
        <v>1.3734847196449997</v>
      </c>
      <c r="V1489" s="88">
        <f t="shared" si="272"/>
        <v>0.46217247724950827</v>
      </c>
      <c r="W1489" s="182">
        <f t="shared" si="273"/>
        <v>0.5</v>
      </c>
      <c r="X1489" s="133">
        <f>'INFO Luz del Sur'!N1437</f>
        <v>1</v>
      </c>
      <c r="Y1489" s="135">
        <f t="shared" si="266"/>
        <v>0.5</v>
      </c>
    </row>
    <row r="1490" spans="1:25" x14ac:dyDescent="0.25">
      <c r="A1490" s="97">
        <f>'INFO Luz del Sur'!A1438</f>
        <v>1432</v>
      </c>
      <c r="B1490" s="98" t="s">
        <v>8151</v>
      </c>
      <c r="C1490" s="131" t="str">
        <f>'INFO Luz del Sur'!K1438</f>
        <v>Poste</v>
      </c>
      <c r="D1490" s="120" t="str">
        <f>'INFO Luz del Sur'!L1438</f>
        <v>Concreto</v>
      </c>
      <c r="E1490" s="131">
        <f>'INFO Luz del Sur'!J1438</f>
        <v>13</v>
      </c>
      <c r="F1490" s="131" t="str">
        <f>'INFO Luz del Sur'!H1438</f>
        <v>22.9 KV</v>
      </c>
      <c r="G1490" s="148" t="str">
        <f t="shared" si="264"/>
        <v>MT/AT</v>
      </c>
      <c r="H1490" s="120" t="str">
        <f>'INFO Luz del Sur'!D1438</f>
        <v>Chorrillos</v>
      </c>
      <c r="I1490" s="120" t="str">
        <f>'INFO Luz del Sur'!C1438</f>
        <v>Lima</v>
      </c>
      <c r="J1490" s="120" t="str">
        <f>'INFO Luz del Sur'!B1438</f>
        <v>Lima</v>
      </c>
      <c r="K1490" s="120">
        <f>'INFO Luz del Sur'!E1438</f>
        <v>0</v>
      </c>
      <c r="L1490" s="132" t="str">
        <f>'INFO Luz del Sur'!M1438</f>
        <v>PPC20</v>
      </c>
      <c r="M1490" s="120" t="str">
        <f>INDEX(RESUMEN!$D$17:$D$5475, MATCH(L1490,RESUMEN!$C$17:$C$5475,0))</f>
        <v>POSTE DE CONCRETO ARMADO DE 13/400/150/345</v>
      </c>
      <c r="N1490" s="95">
        <f>INDEX(RESUMEN!$G$17:$G$5475, MATCH(L1490,RESUMEN!$C$17:$C$5475,0))</f>
        <v>364.69</v>
      </c>
      <c r="O1490" s="133">
        <f t="shared" si="265"/>
        <v>0.84299999999999997</v>
      </c>
      <c r="P1490" s="134">
        <f t="shared" si="267"/>
        <v>672.12366999999995</v>
      </c>
      <c r="Q1490" s="87">
        <v>0</v>
      </c>
      <c r="R1490" s="133">
        <f t="shared" si="268"/>
        <v>0.13400000000000001</v>
      </c>
      <c r="S1490" s="88">
        <f t="shared" si="269"/>
        <v>7.5053809816666659</v>
      </c>
      <c r="T1490" s="132">
        <f t="shared" si="270"/>
        <v>0.183</v>
      </c>
      <c r="U1490" s="135">
        <f t="shared" si="271"/>
        <v>1.3734847196449997</v>
      </c>
      <c r="V1490" s="88">
        <f t="shared" si="272"/>
        <v>0.46217247724950827</v>
      </c>
      <c r="W1490" s="182">
        <f t="shared" si="273"/>
        <v>0.5</v>
      </c>
      <c r="X1490" s="133">
        <f>'INFO Luz del Sur'!N1438</f>
        <v>1</v>
      </c>
      <c r="Y1490" s="135">
        <f t="shared" si="266"/>
        <v>0.5</v>
      </c>
    </row>
    <row r="1491" spans="1:25" x14ac:dyDescent="0.25">
      <c r="A1491" s="97">
        <f>'INFO Luz del Sur'!A1439</f>
        <v>1433</v>
      </c>
      <c r="B1491" s="98" t="s">
        <v>8151</v>
      </c>
      <c r="C1491" s="131" t="str">
        <f>'INFO Luz del Sur'!K1439</f>
        <v>Poste</v>
      </c>
      <c r="D1491" s="120" t="str">
        <f>'INFO Luz del Sur'!L1439</f>
        <v>Concreto</v>
      </c>
      <c r="E1491" s="131">
        <f>'INFO Luz del Sur'!J1439</f>
        <v>13</v>
      </c>
      <c r="F1491" s="131" t="str">
        <f>'INFO Luz del Sur'!H1439</f>
        <v>22.9 KV</v>
      </c>
      <c r="G1491" s="148" t="str">
        <f t="shared" si="264"/>
        <v>MT/AT</v>
      </c>
      <c r="H1491" s="120" t="str">
        <f>'INFO Luz del Sur'!D1439</f>
        <v>Chorrillos</v>
      </c>
      <c r="I1491" s="120" t="str">
        <f>'INFO Luz del Sur'!C1439</f>
        <v>Lima</v>
      </c>
      <c r="J1491" s="120" t="str">
        <f>'INFO Luz del Sur'!B1439</f>
        <v>Lima</v>
      </c>
      <c r="K1491" s="120">
        <f>'INFO Luz del Sur'!E1439</f>
        <v>0</v>
      </c>
      <c r="L1491" s="132" t="str">
        <f>'INFO Luz del Sur'!M1439</f>
        <v>PPC20</v>
      </c>
      <c r="M1491" s="120" t="str">
        <f>INDEX(RESUMEN!$D$17:$D$5475, MATCH(L1491,RESUMEN!$C$17:$C$5475,0))</f>
        <v>POSTE DE CONCRETO ARMADO DE 13/400/150/345</v>
      </c>
      <c r="N1491" s="95">
        <f>INDEX(RESUMEN!$G$17:$G$5475, MATCH(L1491,RESUMEN!$C$17:$C$5475,0))</f>
        <v>364.69</v>
      </c>
      <c r="O1491" s="133">
        <f t="shared" si="265"/>
        <v>0.84299999999999997</v>
      </c>
      <c r="P1491" s="134">
        <f t="shared" si="267"/>
        <v>672.12366999999995</v>
      </c>
      <c r="Q1491" s="87">
        <v>0</v>
      </c>
      <c r="R1491" s="133">
        <f t="shared" si="268"/>
        <v>0.13400000000000001</v>
      </c>
      <c r="S1491" s="88">
        <f t="shared" si="269"/>
        <v>7.5053809816666659</v>
      </c>
      <c r="T1491" s="132">
        <f t="shared" si="270"/>
        <v>0.183</v>
      </c>
      <c r="U1491" s="135">
        <f t="shared" si="271"/>
        <v>1.3734847196449997</v>
      </c>
      <c r="V1491" s="88">
        <f t="shared" si="272"/>
        <v>0.46217247724950827</v>
      </c>
      <c r="W1491" s="182">
        <f t="shared" si="273"/>
        <v>0.5</v>
      </c>
      <c r="X1491" s="133">
        <f>'INFO Luz del Sur'!N1439</f>
        <v>1</v>
      </c>
      <c r="Y1491" s="135">
        <f t="shared" si="266"/>
        <v>0.5</v>
      </c>
    </row>
    <row r="1492" spans="1:25" x14ac:dyDescent="0.25">
      <c r="A1492" s="97">
        <f>'INFO Luz del Sur'!A1440</f>
        <v>1434</v>
      </c>
      <c r="B1492" s="98" t="s">
        <v>8151</v>
      </c>
      <c r="C1492" s="131" t="str">
        <f>'INFO Luz del Sur'!K1440</f>
        <v>Poste</v>
      </c>
      <c r="D1492" s="120" t="str">
        <f>'INFO Luz del Sur'!L1440</f>
        <v>Concreto</v>
      </c>
      <c r="E1492" s="131">
        <f>'INFO Luz del Sur'!J1440</f>
        <v>13</v>
      </c>
      <c r="F1492" s="131" t="str">
        <f>'INFO Luz del Sur'!H1440</f>
        <v>22.9 KV</v>
      </c>
      <c r="G1492" s="148" t="str">
        <f t="shared" si="264"/>
        <v>MT/AT</v>
      </c>
      <c r="H1492" s="120" t="str">
        <f>'INFO Luz del Sur'!D1440</f>
        <v>Chorrillos</v>
      </c>
      <c r="I1492" s="120" t="str">
        <f>'INFO Luz del Sur'!C1440</f>
        <v>Lima</v>
      </c>
      <c r="J1492" s="120" t="str">
        <f>'INFO Luz del Sur'!B1440</f>
        <v>Lima</v>
      </c>
      <c r="K1492" s="120">
        <f>'INFO Luz del Sur'!E1440</f>
        <v>0</v>
      </c>
      <c r="L1492" s="132" t="str">
        <f>'INFO Luz del Sur'!M1440</f>
        <v>PPC20</v>
      </c>
      <c r="M1492" s="120" t="str">
        <f>INDEX(RESUMEN!$D$17:$D$5475, MATCH(L1492,RESUMEN!$C$17:$C$5475,0))</f>
        <v>POSTE DE CONCRETO ARMADO DE 13/400/150/345</v>
      </c>
      <c r="N1492" s="95">
        <f>INDEX(RESUMEN!$G$17:$G$5475, MATCH(L1492,RESUMEN!$C$17:$C$5475,0))</f>
        <v>364.69</v>
      </c>
      <c r="O1492" s="133">
        <f t="shared" si="265"/>
        <v>0.84299999999999997</v>
      </c>
      <c r="P1492" s="134">
        <f t="shared" si="267"/>
        <v>672.12366999999995</v>
      </c>
      <c r="Q1492" s="87">
        <v>0</v>
      </c>
      <c r="R1492" s="133">
        <f t="shared" si="268"/>
        <v>0.13400000000000001</v>
      </c>
      <c r="S1492" s="88">
        <f t="shared" si="269"/>
        <v>7.5053809816666659</v>
      </c>
      <c r="T1492" s="132">
        <f t="shared" si="270"/>
        <v>0.183</v>
      </c>
      <c r="U1492" s="135">
        <f t="shared" si="271"/>
        <v>1.3734847196449997</v>
      </c>
      <c r="V1492" s="88">
        <f t="shared" si="272"/>
        <v>0.46217247724950827</v>
      </c>
      <c r="W1492" s="182">
        <f t="shared" si="273"/>
        <v>0.5</v>
      </c>
      <c r="X1492" s="133">
        <f>'INFO Luz del Sur'!N1440</f>
        <v>1</v>
      </c>
      <c r="Y1492" s="135">
        <f t="shared" si="266"/>
        <v>0.5</v>
      </c>
    </row>
    <row r="1493" spans="1:25" x14ac:dyDescent="0.25">
      <c r="A1493" s="97">
        <f>'INFO Luz del Sur'!A1441</f>
        <v>1435</v>
      </c>
      <c r="B1493" s="98" t="s">
        <v>8151</v>
      </c>
      <c r="C1493" s="131" t="str">
        <f>'INFO Luz del Sur'!K1441</f>
        <v>Poste</v>
      </c>
      <c r="D1493" s="120" t="str">
        <f>'INFO Luz del Sur'!L1441</f>
        <v>Concreto</v>
      </c>
      <c r="E1493" s="131">
        <f>'INFO Luz del Sur'!J1441</f>
        <v>13</v>
      </c>
      <c r="F1493" s="131" t="str">
        <f>'INFO Luz del Sur'!H1441</f>
        <v>22.9 KV</v>
      </c>
      <c r="G1493" s="148" t="str">
        <f t="shared" si="264"/>
        <v>MT/AT</v>
      </c>
      <c r="H1493" s="120" t="str">
        <f>'INFO Luz del Sur'!D1441</f>
        <v>Chorrillos</v>
      </c>
      <c r="I1493" s="120" t="str">
        <f>'INFO Luz del Sur'!C1441</f>
        <v>Lima</v>
      </c>
      <c r="J1493" s="120" t="str">
        <f>'INFO Luz del Sur'!B1441</f>
        <v>Lima</v>
      </c>
      <c r="K1493" s="120">
        <f>'INFO Luz del Sur'!E1441</f>
        <v>0</v>
      </c>
      <c r="L1493" s="132" t="str">
        <f>'INFO Luz del Sur'!M1441</f>
        <v>PPC19</v>
      </c>
      <c r="M1493" s="120" t="str">
        <f>INDEX(RESUMEN!$D$17:$D$5475, MATCH(L1493,RESUMEN!$C$17:$C$5475,0))</f>
        <v>POSTE DE CONCRETO ARMADO DE 13/300/150/345</v>
      </c>
      <c r="N1493" s="95">
        <f>INDEX(RESUMEN!$G$17:$G$5475, MATCH(L1493,RESUMEN!$C$17:$C$5475,0))</f>
        <v>314.14999999999998</v>
      </c>
      <c r="O1493" s="133">
        <f t="shared" si="265"/>
        <v>0.84299999999999997</v>
      </c>
      <c r="P1493" s="134">
        <f t="shared" si="267"/>
        <v>578.97844999999995</v>
      </c>
      <c r="Q1493" s="87">
        <v>0</v>
      </c>
      <c r="R1493" s="133">
        <f t="shared" si="268"/>
        <v>0.13400000000000001</v>
      </c>
      <c r="S1493" s="88">
        <f t="shared" si="269"/>
        <v>6.4652593583333333</v>
      </c>
      <c r="T1493" s="132">
        <f t="shared" si="270"/>
        <v>0.183</v>
      </c>
      <c r="U1493" s="135">
        <f t="shared" si="271"/>
        <v>1.183142462575</v>
      </c>
      <c r="V1493" s="88">
        <f t="shared" si="272"/>
        <v>0.39812301880482892</v>
      </c>
      <c r="W1493" s="182">
        <f t="shared" si="273"/>
        <v>0.4</v>
      </c>
      <c r="X1493" s="133">
        <f>'INFO Luz del Sur'!N1441</f>
        <v>1</v>
      </c>
      <c r="Y1493" s="135">
        <f t="shared" si="266"/>
        <v>0.4</v>
      </c>
    </row>
    <row r="1494" spans="1:25" x14ac:dyDescent="0.25">
      <c r="A1494" s="97">
        <f>'INFO Luz del Sur'!A1442</f>
        <v>1436</v>
      </c>
      <c r="B1494" s="98" t="s">
        <v>8151</v>
      </c>
      <c r="C1494" s="131" t="str">
        <f>'INFO Luz del Sur'!K1442</f>
        <v>Poste</v>
      </c>
      <c r="D1494" s="120" t="str">
        <f>'INFO Luz del Sur'!L1442</f>
        <v>Concreto</v>
      </c>
      <c r="E1494" s="131">
        <f>'INFO Luz del Sur'!J1442</f>
        <v>13</v>
      </c>
      <c r="F1494" s="131" t="str">
        <f>'INFO Luz del Sur'!H1442</f>
        <v>22.9 KV</v>
      </c>
      <c r="G1494" s="148" t="str">
        <f t="shared" si="264"/>
        <v>MT/AT</v>
      </c>
      <c r="H1494" s="120" t="str">
        <f>'INFO Luz del Sur'!D1442</f>
        <v>Chorrillos</v>
      </c>
      <c r="I1494" s="120" t="str">
        <f>'INFO Luz del Sur'!C1442</f>
        <v>Lima</v>
      </c>
      <c r="J1494" s="120" t="str">
        <f>'INFO Luz del Sur'!B1442</f>
        <v>Lima</v>
      </c>
      <c r="K1494" s="120">
        <f>'INFO Luz del Sur'!E1442</f>
        <v>0</v>
      </c>
      <c r="L1494" s="132" t="str">
        <f>'INFO Luz del Sur'!M1442</f>
        <v>PPC20</v>
      </c>
      <c r="M1494" s="120" t="str">
        <f>INDEX(RESUMEN!$D$17:$D$5475, MATCH(L1494,RESUMEN!$C$17:$C$5475,0))</f>
        <v>POSTE DE CONCRETO ARMADO DE 13/400/150/345</v>
      </c>
      <c r="N1494" s="95">
        <f>INDEX(RESUMEN!$G$17:$G$5475, MATCH(L1494,RESUMEN!$C$17:$C$5475,0))</f>
        <v>364.69</v>
      </c>
      <c r="O1494" s="133">
        <f t="shared" si="265"/>
        <v>0.84299999999999997</v>
      </c>
      <c r="P1494" s="134">
        <f t="shared" si="267"/>
        <v>672.12366999999995</v>
      </c>
      <c r="Q1494" s="87">
        <v>0</v>
      </c>
      <c r="R1494" s="133">
        <f t="shared" si="268"/>
        <v>0.13400000000000001</v>
      </c>
      <c r="S1494" s="88">
        <f t="shared" si="269"/>
        <v>7.5053809816666659</v>
      </c>
      <c r="T1494" s="132">
        <f t="shared" si="270"/>
        <v>0.183</v>
      </c>
      <c r="U1494" s="135">
        <f t="shared" si="271"/>
        <v>1.3734847196449997</v>
      </c>
      <c r="V1494" s="88">
        <f t="shared" si="272"/>
        <v>0.46217247724950827</v>
      </c>
      <c r="W1494" s="182">
        <f t="shared" si="273"/>
        <v>0.5</v>
      </c>
      <c r="X1494" s="133">
        <f>'INFO Luz del Sur'!N1442</f>
        <v>1</v>
      </c>
      <c r="Y1494" s="135">
        <f t="shared" si="266"/>
        <v>0.5</v>
      </c>
    </row>
    <row r="1495" spans="1:25" x14ac:dyDescent="0.25">
      <c r="A1495" s="97">
        <f>'INFO Luz del Sur'!A1443</f>
        <v>1437</v>
      </c>
      <c r="B1495" s="98" t="s">
        <v>8151</v>
      </c>
      <c r="C1495" s="131" t="str">
        <f>'INFO Luz del Sur'!K1443</f>
        <v>Poste</v>
      </c>
      <c r="D1495" s="120" t="str">
        <f>'INFO Luz del Sur'!L1443</f>
        <v>Concreto</v>
      </c>
      <c r="E1495" s="131">
        <f>'INFO Luz del Sur'!J1443</f>
        <v>13</v>
      </c>
      <c r="F1495" s="131" t="str">
        <f>'INFO Luz del Sur'!H1443</f>
        <v>22.9 KV</v>
      </c>
      <c r="G1495" s="148" t="str">
        <f t="shared" si="264"/>
        <v>MT/AT</v>
      </c>
      <c r="H1495" s="120" t="str">
        <f>'INFO Luz del Sur'!D1443</f>
        <v>Chorrillos</v>
      </c>
      <c r="I1495" s="120" t="str">
        <f>'INFO Luz del Sur'!C1443</f>
        <v>Lima</v>
      </c>
      <c r="J1495" s="120" t="str">
        <f>'INFO Luz del Sur'!B1443</f>
        <v>Lima</v>
      </c>
      <c r="K1495" s="120">
        <f>'INFO Luz del Sur'!E1443</f>
        <v>0</v>
      </c>
      <c r="L1495" s="132" t="str">
        <f>'INFO Luz del Sur'!M1443</f>
        <v>PPC19</v>
      </c>
      <c r="M1495" s="120" t="str">
        <f>INDEX(RESUMEN!$D$17:$D$5475, MATCH(L1495,RESUMEN!$C$17:$C$5475,0))</f>
        <v>POSTE DE CONCRETO ARMADO DE 13/300/150/345</v>
      </c>
      <c r="N1495" s="95">
        <f>INDEX(RESUMEN!$G$17:$G$5475, MATCH(L1495,RESUMEN!$C$17:$C$5475,0))</f>
        <v>314.14999999999998</v>
      </c>
      <c r="O1495" s="133">
        <f t="shared" si="265"/>
        <v>0.84299999999999997</v>
      </c>
      <c r="P1495" s="134">
        <f t="shared" si="267"/>
        <v>578.97844999999995</v>
      </c>
      <c r="Q1495" s="87">
        <v>0</v>
      </c>
      <c r="R1495" s="133">
        <f t="shared" si="268"/>
        <v>0.13400000000000001</v>
      </c>
      <c r="S1495" s="88">
        <f t="shared" si="269"/>
        <v>6.4652593583333333</v>
      </c>
      <c r="T1495" s="132">
        <f t="shared" si="270"/>
        <v>0.183</v>
      </c>
      <c r="U1495" s="135">
        <f t="shared" si="271"/>
        <v>1.183142462575</v>
      </c>
      <c r="V1495" s="88">
        <f t="shared" si="272"/>
        <v>0.39812301880482892</v>
      </c>
      <c r="W1495" s="182">
        <f t="shared" si="273"/>
        <v>0.4</v>
      </c>
      <c r="X1495" s="133">
        <f>'INFO Luz del Sur'!N1443</f>
        <v>1</v>
      </c>
      <c r="Y1495" s="135">
        <f t="shared" si="266"/>
        <v>0.4</v>
      </c>
    </row>
    <row r="1496" spans="1:25" x14ac:dyDescent="0.25">
      <c r="A1496" s="97">
        <f>'INFO Luz del Sur'!A1444</f>
        <v>1438</v>
      </c>
      <c r="B1496" s="98" t="s">
        <v>8151</v>
      </c>
      <c r="C1496" s="131" t="str">
        <f>'INFO Luz del Sur'!K1444</f>
        <v>Poste</v>
      </c>
      <c r="D1496" s="120" t="str">
        <f>'INFO Luz del Sur'!L1444</f>
        <v>Concreto</v>
      </c>
      <c r="E1496" s="131">
        <f>'INFO Luz del Sur'!J1444</f>
        <v>13</v>
      </c>
      <c r="F1496" s="131" t="str">
        <f>'INFO Luz del Sur'!H1444</f>
        <v>22.9 KV</v>
      </c>
      <c r="G1496" s="148" t="str">
        <f t="shared" si="264"/>
        <v>MT/AT</v>
      </c>
      <c r="H1496" s="120" t="str">
        <f>'INFO Luz del Sur'!D1444</f>
        <v>Chorrillos</v>
      </c>
      <c r="I1496" s="120" t="str">
        <f>'INFO Luz del Sur'!C1444</f>
        <v>Lima</v>
      </c>
      <c r="J1496" s="120" t="str">
        <f>'INFO Luz del Sur'!B1444</f>
        <v>Lima</v>
      </c>
      <c r="K1496" s="120">
        <f>'INFO Luz del Sur'!E1444</f>
        <v>0</v>
      </c>
      <c r="L1496" s="132" t="str">
        <f>'INFO Luz del Sur'!M1444</f>
        <v>PPC20</v>
      </c>
      <c r="M1496" s="120" t="str">
        <f>INDEX(RESUMEN!$D$17:$D$5475, MATCH(L1496,RESUMEN!$C$17:$C$5475,0))</f>
        <v>POSTE DE CONCRETO ARMADO DE 13/400/150/345</v>
      </c>
      <c r="N1496" s="95">
        <f>INDEX(RESUMEN!$G$17:$G$5475, MATCH(L1496,RESUMEN!$C$17:$C$5475,0))</f>
        <v>364.69</v>
      </c>
      <c r="O1496" s="133">
        <f t="shared" si="265"/>
        <v>0.84299999999999997</v>
      </c>
      <c r="P1496" s="134">
        <f t="shared" si="267"/>
        <v>672.12366999999995</v>
      </c>
      <c r="Q1496" s="87">
        <v>0</v>
      </c>
      <c r="R1496" s="133">
        <f t="shared" si="268"/>
        <v>0.13400000000000001</v>
      </c>
      <c r="S1496" s="88">
        <f t="shared" si="269"/>
        <v>7.5053809816666659</v>
      </c>
      <c r="T1496" s="132">
        <f t="shared" si="270"/>
        <v>0.183</v>
      </c>
      <c r="U1496" s="135">
        <f t="shared" si="271"/>
        <v>1.3734847196449997</v>
      </c>
      <c r="V1496" s="88">
        <f t="shared" si="272"/>
        <v>0.46217247724950827</v>
      </c>
      <c r="W1496" s="182">
        <f t="shared" si="273"/>
        <v>0.5</v>
      </c>
      <c r="X1496" s="133">
        <f>'INFO Luz del Sur'!N1444</f>
        <v>1</v>
      </c>
      <c r="Y1496" s="135">
        <f t="shared" si="266"/>
        <v>0.5</v>
      </c>
    </row>
    <row r="1497" spans="1:25" x14ac:dyDescent="0.25">
      <c r="A1497" s="97">
        <f>'INFO Luz del Sur'!A1445</f>
        <v>1439</v>
      </c>
      <c r="B1497" s="98" t="s">
        <v>8151</v>
      </c>
      <c r="C1497" s="131" t="str">
        <f>'INFO Luz del Sur'!K1445</f>
        <v>Poste</v>
      </c>
      <c r="D1497" s="120" t="str">
        <f>'INFO Luz del Sur'!L1445</f>
        <v>Concreto</v>
      </c>
      <c r="E1497" s="131">
        <f>'INFO Luz del Sur'!J1445</f>
        <v>13</v>
      </c>
      <c r="F1497" s="131" t="str">
        <f>'INFO Luz del Sur'!H1445</f>
        <v>22.9 KV</v>
      </c>
      <c r="G1497" s="148" t="str">
        <f t="shared" si="264"/>
        <v>MT/AT</v>
      </c>
      <c r="H1497" s="120" t="str">
        <f>'INFO Luz del Sur'!D1445</f>
        <v>Chorrillos</v>
      </c>
      <c r="I1497" s="120" t="str">
        <f>'INFO Luz del Sur'!C1445</f>
        <v>Lima</v>
      </c>
      <c r="J1497" s="120" t="str">
        <f>'INFO Luz del Sur'!B1445</f>
        <v>Lima</v>
      </c>
      <c r="K1497" s="120">
        <f>'INFO Luz del Sur'!E1445</f>
        <v>0</v>
      </c>
      <c r="L1497" s="132" t="str">
        <f>'INFO Luz del Sur'!M1445</f>
        <v>PPC20</v>
      </c>
      <c r="M1497" s="120" t="str">
        <f>INDEX(RESUMEN!$D$17:$D$5475, MATCH(L1497,RESUMEN!$C$17:$C$5475,0))</f>
        <v>POSTE DE CONCRETO ARMADO DE 13/400/150/345</v>
      </c>
      <c r="N1497" s="95">
        <f>INDEX(RESUMEN!$G$17:$G$5475, MATCH(L1497,RESUMEN!$C$17:$C$5475,0))</f>
        <v>364.69</v>
      </c>
      <c r="O1497" s="133">
        <f t="shared" si="265"/>
        <v>0.84299999999999997</v>
      </c>
      <c r="P1497" s="134">
        <f t="shared" si="267"/>
        <v>672.12366999999995</v>
      </c>
      <c r="Q1497" s="87">
        <v>0</v>
      </c>
      <c r="R1497" s="133">
        <f t="shared" si="268"/>
        <v>0.13400000000000001</v>
      </c>
      <c r="S1497" s="88">
        <f t="shared" si="269"/>
        <v>7.5053809816666659</v>
      </c>
      <c r="T1497" s="132">
        <f t="shared" si="270"/>
        <v>0.183</v>
      </c>
      <c r="U1497" s="135">
        <f t="shared" si="271"/>
        <v>1.3734847196449997</v>
      </c>
      <c r="V1497" s="88">
        <f t="shared" si="272"/>
        <v>0.46217247724950827</v>
      </c>
      <c r="W1497" s="182">
        <f t="shared" si="273"/>
        <v>0.5</v>
      </c>
      <c r="X1497" s="133">
        <f>'INFO Luz del Sur'!N1445</f>
        <v>1</v>
      </c>
      <c r="Y1497" s="135">
        <f t="shared" si="266"/>
        <v>0.5</v>
      </c>
    </row>
    <row r="1498" spans="1:25" x14ac:dyDescent="0.25">
      <c r="A1498" s="97">
        <f>'INFO Luz del Sur'!A1446</f>
        <v>1440</v>
      </c>
      <c r="B1498" s="98" t="s">
        <v>8151</v>
      </c>
      <c r="C1498" s="131" t="str">
        <f>'INFO Luz del Sur'!K1446</f>
        <v>Poste</v>
      </c>
      <c r="D1498" s="120" t="str">
        <f>'INFO Luz del Sur'!L1446</f>
        <v>Concreto</v>
      </c>
      <c r="E1498" s="131">
        <f>'INFO Luz del Sur'!J1446</f>
        <v>13</v>
      </c>
      <c r="F1498" s="131" t="str">
        <f>'INFO Luz del Sur'!H1446</f>
        <v>22.9 KV</v>
      </c>
      <c r="G1498" s="148" t="str">
        <f t="shared" si="264"/>
        <v>MT/AT</v>
      </c>
      <c r="H1498" s="120" t="str">
        <f>'INFO Luz del Sur'!D1446</f>
        <v>Chorrillos</v>
      </c>
      <c r="I1498" s="120" t="str">
        <f>'INFO Luz del Sur'!C1446</f>
        <v>Lima</v>
      </c>
      <c r="J1498" s="120" t="str">
        <f>'INFO Luz del Sur'!B1446</f>
        <v>Lima</v>
      </c>
      <c r="K1498" s="120">
        <f>'INFO Luz del Sur'!E1446</f>
        <v>0</v>
      </c>
      <c r="L1498" s="132" t="str">
        <f>'INFO Luz del Sur'!M1446</f>
        <v>PPC19</v>
      </c>
      <c r="M1498" s="120" t="str">
        <f>INDEX(RESUMEN!$D$17:$D$5475, MATCH(L1498,RESUMEN!$C$17:$C$5475,0))</f>
        <v>POSTE DE CONCRETO ARMADO DE 13/300/150/345</v>
      </c>
      <c r="N1498" s="95">
        <f>INDEX(RESUMEN!$G$17:$G$5475, MATCH(L1498,RESUMEN!$C$17:$C$5475,0))</f>
        <v>314.14999999999998</v>
      </c>
      <c r="O1498" s="133">
        <f t="shared" si="265"/>
        <v>0.84299999999999997</v>
      </c>
      <c r="P1498" s="134">
        <f t="shared" si="267"/>
        <v>578.97844999999995</v>
      </c>
      <c r="Q1498" s="87">
        <v>0</v>
      </c>
      <c r="R1498" s="133">
        <f t="shared" si="268"/>
        <v>0.13400000000000001</v>
      </c>
      <c r="S1498" s="88">
        <f t="shared" si="269"/>
        <v>6.4652593583333333</v>
      </c>
      <c r="T1498" s="132">
        <f t="shared" si="270"/>
        <v>0.183</v>
      </c>
      <c r="U1498" s="135">
        <f t="shared" si="271"/>
        <v>1.183142462575</v>
      </c>
      <c r="V1498" s="88">
        <f t="shared" si="272"/>
        <v>0.39812301880482892</v>
      </c>
      <c r="W1498" s="182">
        <f t="shared" si="273"/>
        <v>0.4</v>
      </c>
      <c r="X1498" s="133">
        <f>'INFO Luz del Sur'!N1446</f>
        <v>1</v>
      </c>
      <c r="Y1498" s="135">
        <f t="shared" si="266"/>
        <v>0.4</v>
      </c>
    </row>
    <row r="1499" spans="1:25" x14ac:dyDescent="0.25">
      <c r="A1499" s="97">
        <f>'INFO Luz del Sur'!A1447</f>
        <v>1441</v>
      </c>
      <c r="B1499" s="98" t="s">
        <v>8151</v>
      </c>
      <c r="C1499" s="131" t="str">
        <f>'INFO Luz del Sur'!K1447</f>
        <v>Poste</v>
      </c>
      <c r="D1499" s="120" t="str">
        <f>'INFO Luz del Sur'!L1447</f>
        <v>Concreto</v>
      </c>
      <c r="E1499" s="131">
        <f>'INFO Luz del Sur'!J1447</f>
        <v>13</v>
      </c>
      <c r="F1499" s="131" t="str">
        <f>'INFO Luz del Sur'!H1447</f>
        <v>22.9 KV</v>
      </c>
      <c r="G1499" s="148" t="str">
        <f t="shared" si="264"/>
        <v>MT/AT</v>
      </c>
      <c r="H1499" s="120" t="str">
        <f>'INFO Luz del Sur'!D1447</f>
        <v>Chorrillos</v>
      </c>
      <c r="I1499" s="120" t="str">
        <f>'INFO Luz del Sur'!C1447</f>
        <v>Lima</v>
      </c>
      <c r="J1499" s="120" t="str">
        <f>'INFO Luz del Sur'!B1447</f>
        <v>Lima</v>
      </c>
      <c r="K1499" s="120">
        <f>'INFO Luz del Sur'!E1447</f>
        <v>0</v>
      </c>
      <c r="L1499" s="132" t="str">
        <f>'INFO Luz del Sur'!M1447</f>
        <v>PPC20</v>
      </c>
      <c r="M1499" s="120" t="str">
        <f>INDEX(RESUMEN!$D$17:$D$5475, MATCH(L1499,RESUMEN!$C$17:$C$5475,0))</f>
        <v>POSTE DE CONCRETO ARMADO DE 13/400/150/345</v>
      </c>
      <c r="N1499" s="95">
        <f>INDEX(RESUMEN!$G$17:$G$5475, MATCH(L1499,RESUMEN!$C$17:$C$5475,0))</f>
        <v>364.69</v>
      </c>
      <c r="O1499" s="133">
        <f t="shared" si="265"/>
        <v>0.84299999999999997</v>
      </c>
      <c r="P1499" s="134">
        <f t="shared" si="267"/>
        <v>672.12366999999995</v>
      </c>
      <c r="Q1499" s="87">
        <v>0</v>
      </c>
      <c r="R1499" s="133">
        <f t="shared" si="268"/>
        <v>0.13400000000000001</v>
      </c>
      <c r="S1499" s="88">
        <f t="shared" si="269"/>
        <v>7.5053809816666659</v>
      </c>
      <c r="T1499" s="132">
        <f t="shared" si="270"/>
        <v>0.183</v>
      </c>
      <c r="U1499" s="135">
        <f t="shared" si="271"/>
        <v>1.3734847196449997</v>
      </c>
      <c r="V1499" s="88">
        <f t="shared" si="272"/>
        <v>0.46217247724950827</v>
      </c>
      <c r="W1499" s="182">
        <f t="shared" si="273"/>
        <v>0.5</v>
      </c>
      <c r="X1499" s="133">
        <f>'INFO Luz del Sur'!N1447</f>
        <v>1</v>
      </c>
      <c r="Y1499" s="135">
        <f t="shared" si="266"/>
        <v>0.5</v>
      </c>
    </row>
    <row r="1500" spans="1:25" x14ac:dyDescent="0.25">
      <c r="A1500" s="97">
        <f>'INFO Luz del Sur'!A1448</f>
        <v>1442</v>
      </c>
      <c r="B1500" s="98" t="s">
        <v>8151</v>
      </c>
      <c r="C1500" s="131" t="str">
        <f>'INFO Luz del Sur'!K1448</f>
        <v>Poste</v>
      </c>
      <c r="D1500" s="120" t="str">
        <f>'INFO Luz del Sur'!L1448</f>
        <v>Concreto</v>
      </c>
      <c r="E1500" s="131">
        <f>'INFO Luz del Sur'!J1448</f>
        <v>13</v>
      </c>
      <c r="F1500" s="131" t="str">
        <f>'INFO Luz del Sur'!H1448</f>
        <v>22.9 KV</v>
      </c>
      <c r="G1500" s="148" t="str">
        <f t="shared" si="264"/>
        <v>MT/AT</v>
      </c>
      <c r="H1500" s="120" t="str">
        <f>'INFO Luz del Sur'!D1448</f>
        <v>Chorrillos</v>
      </c>
      <c r="I1500" s="120" t="str">
        <f>'INFO Luz del Sur'!C1448</f>
        <v>Lima</v>
      </c>
      <c r="J1500" s="120" t="str">
        <f>'INFO Luz del Sur'!B1448</f>
        <v>Lima</v>
      </c>
      <c r="K1500" s="120">
        <f>'INFO Luz del Sur'!E1448</f>
        <v>0</v>
      </c>
      <c r="L1500" s="132" t="str">
        <f>'INFO Luz del Sur'!M1448</f>
        <v>PPC19</v>
      </c>
      <c r="M1500" s="120" t="str">
        <f>INDEX(RESUMEN!$D$17:$D$5475, MATCH(L1500,RESUMEN!$C$17:$C$5475,0))</f>
        <v>POSTE DE CONCRETO ARMADO DE 13/300/150/345</v>
      </c>
      <c r="N1500" s="95">
        <f>INDEX(RESUMEN!$G$17:$G$5475, MATCH(L1500,RESUMEN!$C$17:$C$5475,0))</f>
        <v>314.14999999999998</v>
      </c>
      <c r="O1500" s="133">
        <f t="shared" si="265"/>
        <v>0.84299999999999997</v>
      </c>
      <c r="P1500" s="134">
        <f t="shared" si="267"/>
        <v>578.97844999999995</v>
      </c>
      <c r="Q1500" s="87">
        <v>0</v>
      </c>
      <c r="R1500" s="133">
        <f t="shared" si="268"/>
        <v>0.13400000000000001</v>
      </c>
      <c r="S1500" s="88">
        <f t="shared" si="269"/>
        <v>6.4652593583333333</v>
      </c>
      <c r="T1500" s="132">
        <f t="shared" si="270"/>
        <v>0.183</v>
      </c>
      <c r="U1500" s="135">
        <f t="shared" si="271"/>
        <v>1.183142462575</v>
      </c>
      <c r="V1500" s="88">
        <f t="shared" si="272"/>
        <v>0.39812301880482892</v>
      </c>
      <c r="W1500" s="182">
        <f t="shared" si="273"/>
        <v>0.4</v>
      </c>
      <c r="X1500" s="133">
        <f>'INFO Luz del Sur'!N1448</f>
        <v>1</v>
      </c>
      <c r="Y1500" s="135">
        <f t="shared" si="266"/>
        <v>0.4</v>
      </c>
    </row>
    <row r="1501" spans="1:25" x14ac:dyDescent="0.25">
      <c r="A1501" s="97">
        <f>'INFO Luz del Sur'!A1449</f>
        <v>1443</v>
      </c>
      <c r="B1501" s="98" t="s">
        <v>20</v>
      </c>
      <c r="C1501" s="131" t="str">
        <f>'INFO Luz del Sur'!K1449</f>
        <v>Poste</v>
      </c>
      <c r="D1501" s="120" t="str">
        <f>'INFO Luz del Sur'!L1449</f>
        <v>Concreto</v>
      </c>
      <c r="E1501" s="131">
        <f>'INFO Luz del Sur'!J1449</f>
        <v>16</v>
      </c>
      <c r="F1501" s="131" t="str">
        <f>'INFO Luz del Sur'!H1449</f>
        <v>60 KV</v>
      </c>
      <c r="G1501" s="148" t="str">
        <f t="shared" si="264"/>
        <v>MT/AT</v>
      </c>
      <c r="H1501" s="120" t="str">
        <f>'INFO Luz del Sur'!D1449</f>
        <v>Chorrillos</v>
      </c>
      <c r="I1501" s="120" t="str">
        <f>'INFO Luz del Sur'!C1449</f>
        <v>Lima</v>
      </c>
      <c r="J1501" s="120" t="str">
        <f>'INFO Luz del Sur'!B1449</f>
        <v>Lima</v>
      </c>
      <c r="K1501" s="120">
        <f>'INFO Luz del Sur'!E1449</f>
        <v>0</v>
      </c>
      <c r="L1501" s="132" t="str">
        <f>'INFO Luz del Sur'!M1449</f>
        <v>TA060SIR0D1C1240R+3</v>
      </c>
      <c r="M1501" s="120" t="str">
        <f>INDEX(RESUMEN!$D$17:$D$5475, MATCH(L1501,RESUMEN!$C$17:$C$5475,0))</f>
        <v>Torre de anclaje, retención intermedia y terminal (15°) Tipo R2+3</v>
      </c>
      <c r="N1501" s="95">
        <f>INDEX(RESUMEN!$G$17:$G$5475, MATCH(L1501,RESUMEN!$C$17:$C$5475,0))</f>
        <v>15480.457667929655</v>
      </c>
      <c r="O1501" s="133">
        <f t="shared" si="265"/>
        <v>0.84299999999999997</v>
      </c>
      <c r="P1501" s="134">
        <f t="shared" si="267"/>
        <v>28530.483481994353</v>
      </c>
      <c r="Q1501" s="87">
        <v>0</v>
      </c>
      <c r="R1501" s="133">
        <f t="shared" si="268"/>
        <v>0.13400000000000001</v>
      </c>
      <c r="S1501" s="88">
        <f t="shared" si="269"/>
        <v>318.59039888227034</v>
      </c>
      <c r="T1501" s="132">
        <f t="shared" si="270"/>
        <v>0.183</v>
      </c>
      <c r="U1501" s="135">
        <f t="shared" si="271"/>
        <v>58.302042995455473</v>
      </c>
      <c r="V1501" s="88">
        <f t="shared" si="272"/>
        <v>19.618419669700835</v>
      </c>
      <c r="W1501" s="182">
        <f t="shared" si="273"/>
        <v>19.600000000000001</v>
      </c>
      <c r="X1501" s="133">
        <f>'INFO Luz del Sur'!N1449</f>
        <v>1</v>
      </c>
      <c r="Y1501" s="135">
        <f t="shared" si="266"/>
        <v>19.600000000000001</v>
      </c>
    </row>
    <row r="1502" spans="1:25" x14ac:dyDescent="0.25">
      <c r="A1502" s="97">
        <f>'INFO Luz del Sur'!A1450</f>
        <v>1444</v>
      </c>
      <c r="B1502" s="98" t="s">
        <v>20</v>
      </c>
      <c r="C1502" s="131" t="str">
        <f>'INFO Luz del Sur'!K1450</f>
        <v>Poste</v>
      </c>
      <c r="D1502" s="120" t="str">
        <f>'INFO Luz del Sur'!L1450</f>
        <v>Concreto</v>
      </c>
      <c r="E1502" s="131">
        <f>'INFO Luz del Sur'!J1450</f>
        <v>16</v>
      </c>
      <c r="F1502" s="131" t="str">
        <f>'INFO Luz del Sur'!H1450</f>
        <v>60 KV</v>
      </c>
      <c r="G1502" s="148" t="str">
        <f t="shared" si="264"/>
        <v>MT/AT</v>
      </c>
      <c r="H1502" s="120" t="str">
        <f>'INFO Luz del Sur'!D1450</f>
        <v>Chorrillos</v>
      </c>
      <c r="I1502" s="120" t="str">
        <f>'INFO Luz del Sur'!C1450</f>
        <v>Lima</v>
      </c>
      <c r="J1502" s="120" t="str">
        <f>'INFO Luz del Sur'!B1450</f>
        <v>Lima</v>
      </c>
      <c r="K1502" s="120">
        <f>'INFO Luz del Sur'!E1450</f>
        <v>0</v>
      </c>
      <c r="L1502" s="132" t="str">
        <f>'INFO Luz del Sur'!M1450</f>
        <v>TA060SIR0D1C1240R+3</v>
      </c>
      <c r="M1502" s="120" t="str">
        <f>INDEX(RESUMEN!$D$17:$D$5475, MATCH(L1502,RESUMEN!$C$17:$C$5475,0))</f>
        <v>Torre de anclaje, retención intermedia y terminal (15°) Tipo R2+3</v>
      </c>
      <c r="N1502" s="95">
        <f>INDEX(RESUMEN!$G$17:$G$5475, MATCH(L1502,RESUMEN!$C$17:$C$5475,0))</f>
        <v>15480.457667929655</v>
      </c>
      <c r="O1502" s="133">
        <f t="shared" si="265"/>
        <v>0.84299999999999997</v>
      </c>
      <c r="P1502" s="134">
        <f t="shared" si="267"/>
        <v>28530.483481994353</v>
      </c>
      <c r="Q1502" s="87">
        <v>0</v>
      </c>
      <c r="R1502" s="133">
        <f t="shared" si="268"/>
        <v>0.13400000000000001</v>
      </c>
      <c r="S1502" s="88">
        <f t="shared" si="269"/>
        <v>318.59039888227034</v>
      </c>
      <c r="T1502" s="132">
        <f t="shared" si="270"/>
        <v>0.183</v>
      </c>
      <c r="U1502" s="135">
        <f t="shared" si="271"/>
        <v>58.302042995455473</v>
      </c>
      <c r="V1502" s="88">
        <f t="shared" si="272"/>
        <v>19.618419669700835</v>
      </c>
      <c r="W1502" s="182">
        <f t="shared" si="273"/>
        <v>19.600000000000001</v>
      </c>
      <c r="X1502" s="133">
        <f>'INFO Luz del Sur'!N1450</f>
        <v>1</v>
      </c>
      <c r="Y1502" s="135">
        <f t="shared" si="266"/>
        <v>19.600000000000001</v>
      </c>
    </row>
    <row r="1503" spans="1:25" x14ac:dyDescent="0.25">
      <c r="A1503" s="97">
        <f>'INFO Luz del Sur'!A1451</f>
        <v>1445</v>
      </c>
      <c r="B1503" s="98" t="s">
        <v>20</v>
      </c>
      <c r="C1503" s="131" t="str">
        <f>'INFO Luz del Sur'!K1451</f>
        <v>Poste</v>
      </c>
      <c r="D1503" s="120" t="str">
        <f>'INFO Luz del Sur'!L1451</f>
        <v>Concreto</v>
      </c>
      <c r="E1503" s="131">
        <f>'INFO Luz del Sur'!J1451</f>
        <v>16</v>
      </c>
      <c r="F1503" s="131" t="str">
        <f>'INFO Luz del Sur'!H1451</f>
        <v>60 KV</v>
      </c>
      <c r="G1503" s="148" t="str">
        <f t="shared" si="264"/>
        <v>MT/AT</v>
      </c>
      <c r="H1503" s="120" t="str">
        <f>'INFO Luz del Sur'!D1451</f>
        <v>Chorrillos</v>
      </c>
      <c r="I1503" s="120" t="str">
        <f>'INFO Luz del Sur'!C1451</f>
        <v>Lima</v>
      </c>
      <c r="J1503" s="120" t="str">
        <f>'INFO Luz del Sur'!B1451</f>
        <v>Lima</v>
      </c>
      <c r="K1503" s="120">
        <f>'INFO Luz del Sur'!E1451</f>
        <v>0</v>
      </c>
      <c r="L1503" s="132" t="str">
        <f>'INFO Luz del Sur'!M1451</f>
        <v>TA060SIR0D1C1240R+3</v>
      </c>
      <c r="M1503" s="120" t="str">
        <f>INDEX(RESUMEN!$D$17:$D$5475, MATCH(L1503,RESUMEN!$C$17:$C$5475,0))</f>
        <v>Torre de anclaje, retención intermedia y terminal (15°) Tipo R2+3</v>
      </c>
      <c r="N1503" s="95">
        <f>INDEX(RESUMEN!$G$17:$G$5475, MATCH(L1503,RESUMEN!$C$17:$C$5475,0))</f>
        <v>15480.457667929655</v>
      </c>
      <c r="O1503" s="133">
        <f t="shared" si="265"/>
        <v>0.84299999999999997</v>
      </c>
      <c r="P1503" s="134">
        <f t="shared" si="267"/>
        <v>28530.483481994353</v>
      </c>
      <c r="Q1503" s="87">
        <v>0</v>
      </c>
      <c r="R1503" s="133">
        <f t="shared" si="268"/>
        <v>0.13400000000000001</v>
      </c>
      <c r="S1503" s="88">
        <f t="shared" si="269"/>
        <v>318.59039888227034</v>
      </c>
      <c r="T1503" s="132">
        <f t="shared" si="270"/>
        <v>0.183</v>
      </c>
      <c r="U1503" s="135">
        <f t="shared" si="271"/>
        <v>58.302042995455473</v>
      </c>
      <c r="V1503" s="88">
        <f t="shared" si="272"/>
        <v>19.618419669700835</v>
      </c>
      <c r="W1503" s="182">
        <f t="shared" si="273"/>
        <v>19.600000000000001</v>
      </c>
      <c r="X1503" s="133">
        <f>'INFO Luz del Sur'!N1451</f>
        <v>1</v>
      </c>
      <c r="Y1503" s="135">
        <f t="shared" si="266"/>
        <v>19.600000000000001</v>
      </c>
    </row>
    <row r="1504" spans="1:25" x14ac:dyDescent="0.25">
      <c r="A1504" s="97">
        <f>'INFO Luz del Sur'!A1452</f>
        <v>1446</v>
      </c>
      <c r="B1504" s="98" t="s">
        <v>20</v>
      </c>
      <c r="C1504" s="131" t="str">
        <f>'INFO Luz del Sur'!K1452</f>
        <v>Poste</v>
      </c>
      <c r="D1504" s="120" t="str">
        <f>'INFO Luz del Sur'!L1452</f>
        <v>Concreto</v>
      </c>
      <c r="E1504" s="131">
        <f>'INFO Luz del Sur'!J1452</f>
        <v>16</v>
      </c>
      <c r="F1504" s="131" t="str">
        <f>'INFO Luz del Sur'!H1452</f>
        <v>60 KV</v>
      </c>
      <c r="G1504" s="148" t="str">
        <f t="shared" si="264"/>
        <v>MT/AT</v>
      </c>
      <c r="H1504" s="120" t="str">
        <f>'INFO Luz del Sur'!D1452</f>
        <v>Chorrillos</v>
      </c>
      <c r="I1504" s="120" t="str">
        <f>'INFO Luz del Sur'!C1452</f>
        <v>Lima</v>
      </c>
      <c r="J1504" s="120" t="str">
        <f>'INFO Luz del Sur'!B1452</f>
        <v>Lima</v>
      </c>
      <c r="K1504" s="120">
        <f>'INFO Luz del Sur'!E1452</f>
        <v>0</v>
      </c>
      <c r="L1504" s="132" t="str">
        <f>'INFO Luz del Sur'!M1452</f>
        <v>TA060SIR0D1C1240R+3</v>
      </c>
      <c r="M1504" s="120" t="str">
        <f>INDEX(RESUMEN!$D$17:$D$5475, MATCH(L1504,RESUMEN!$C$17:$C$5475,0))</f>
        <v>Torre de anclaje, retención intermedia y terminal (15°) Tipo R2+3</v>
      </c>
      <c r="N1504" s="95">
        <f>INDEX(RESUMEN!$G$17:$G$5475, MATCH(L1504,RESUMEN!$C$17:$C$5475,0))</f>
        <v>15480.457667929655</v>
      </c>
      <c r="O1504" s="133">
        <f t="shared" si="265"/>
        <v>0.84299999999999997</v>
      </c>
      <c r="P1504" s="134">
        <f t="shared" si="267"/>
        <v>28530.483481994353</v>
      </c>
      <c r="Q1504" s="87">
        <v>0</v>
      </c>
      <c r="R1504" s="133">
        <f t="shared" si="268"/>
        <v>0.13400000000000001</v>
      </c>
      <c r="S1504" s="88">
        <f t="shared" si="269"/>
        <v>318.59039888227034</v>
      </c>
      <c r="T1504" s="132">
        <f t="shared" si="270"/>
        <v>0.183</v>
      </c>
      <c r="U1504" s="135">
        <f t="shared" si="271"/>
        <v>58.302042995455473</v>
      </c>
      <c r="V1504" s="88">
        <f t="shared" si="272"/>
        <v>19.618419669700835</v>
      </c>
      <c r="W1504" s="182">
        <f t="shared" si="273"/>
        <v>19.600000000000001</v>
      </c>
      <c r="X1504" s="133">
        <f>'INFO Luz del Sur'!N1452</f>
        <v>1</v>
      </c>
      <c r="Y1504" s="135">
        <f t="shared" si="266"/>
        <v>19.600000000000001</v>
      </c>
    </row>
    <row r="1505" spans="1:25" x14ac:dyDescent="0.25">
      <c r="A1505" s="97">
        <f>'INFO Luz del Sur'!A1453</f>
        <v>1447</v>
      </c>
      <c r="B1505" s="98" t="s">
        <v>20</v>
      </c>
      <c r="C1505" s="131" t="str">
        <f>'INFO Luz del Sur'!K1453</f>
        <v>Poste</v>
      </c>
      <c r="D1505" s="120" t="str">
        <f>'INFO Luz del Sur'!L1453</f>
        <v>Concreto</v>
      </c>
      <c r="E1505" s="131">
        <f>'INFO Luz del Sur'!J1453</f>
        <v>16</v>
      </c>
      <c r="F1505" s="131" t="str">
        <f>'INFO Luz del Sur'!H1453</f>
        <v>60 KV</v>
      </c>
      <c r="G1505" s="148" t="str">
        <f t="shared" si="264"/>
        <v>MT/AT</v>
      </c>
      <c r="H1505" s="120" t="str">
        <f>'INFO Luz del Sur'!D1453</f>
        <v>Chorrillos</v>
      </c>
      <c r="I1505" s="120" t="str">
        <f>'INFO Luz del Sur'!C1453</f>
        <v>Lima</v>
      </c>
      <c r="J1505" s="120" t="str">
        <f>'INFO Luz del Sur'!B1453</f>
        <v>Lima</v>
      </c>
      <c r="K1505" s="120">
        <f>'INFO Luz del Sur'!E1453</f>
        <v>0</v>
      </c>
      <c r="L1505" s="132" t="str">
        <f>'INFO Luz del Sur'!M1453</f>
        <v>TA060SIR0D1C1240R+3</v>
      </c>
      <c r="M1505" s="120" t="str">
        <f>INDEX(RESUMEN!$D$17:$D$5475, MATCH(L1505,RESUMEN!$C$17:$C$5475,0))</f>
        <v>Torre de anclaje, retención intermedia y terminal (15°) Tipo R2+3</v>
      </c>
      <c r="N1505" s="95">
        <f>INDEX(RESUMEN!$G$17:$G$5475, MATCH(L1505,RESUMEN!$C$17:$C$5475,0))</f>
        <v>15480.457667929655</v>
      </c>
      <c r="O1505" s="133">
        <f t="shared" si="265"/>
        <v>0.84299999999999997</v>
      </c>
      <c r="P1505" s="134">
        <f t="shared" si="267"/>
        <v>28530.483481994353</v>
      </c>
      <c r="Q1505" s="87">
        <v>0</v>
      </c>
      <c r="R1505" s="133">
        <f t="shared" si="268"/>
        <v>0.13400000000000001</v>
      </c>
      <c r="S1505" s="88">
        <f t="shared" si="269"/>
        <v>318.59039888227034</v>
      </c>
      <c r="T1505" s="132">
        <f t="shared" si="270"/>
        <v>0.183</v>
      </c>
      <c r="U1505" s="135">
        <f t="shared" si="271"/>
        <v>58.302042995455473</v>
      </c>
      <c r="V1505" s="88">
        <f t="shared" si="272"/>
        <v>19.618419669700835</v>
      </c>
      <c r="W1505" s="182">
        <f t="shared" si="273"/>
        <v>19.600000000000001</v>
      </c>
      <c r="X1505" s="133">
        <f>'INFO Luz del Sur'!N1453</f>
        <v>1</v>
      </c>
      <c r="Y1505" s="135">
        <f t="shared" si="266"/>
        <v>19.600000000000001</v>
      </c>
    </row>
    <row r="1506" spans="1:25" x14ac:dyDescent="0.25">
      <c r="A1506" s="97">
        <f>'INFO Luz del Sur'!A1454</f>
        <v>1448</v>
      </c>
      <c r="B1506" s="98" t="s">
        <v>20</v>
      </c>
      <c r="C1506" s="131" t="str">
        <f>'INFO Luz del Sur'!K1454</f>
        <v>Poste</v>
      </c>
      <c r="D1506" s="120" t="str">
        <f>'INFO Luz del Sur'!L1454</f>
        <v>Concreto</v>
      </c>
      <c r="E1506" s="131">
        <f>'INFO Luz del Sur'!J1454</f>
        <v>16</v>
      </c>
      <c r="F1506" s="131" t="str">
        <f>'INFO Luz del Sur'!H1454</f>
        <v>60 KV</v>
      </c>
      <c r="G1506" s="148" t="str">
        <f t="shared" si="264"/>
        <v>MT/AT</v>
      </c>
      <c r="H1506" s="120" t="str">
        <f>'INFO Luz del Sur'!D1454</f>
        <v>Chorrillos</v>
      </c>
      <c r="I1506" s="120" t="str">
        <f>'INFO Luz del Sur'!C1454</f>
        <v>Lima</v>
      </c>
      <c r="J1506" s="120" t="str">
        <f>'INFO Luz del Sur'!B1454</f>
        <v>Lima</v>
      </c>
      <c r="K1506" s="120">
        <f>'INFO Luz del Sur'!E1454</f>
        <v>0</v>
      </c>
      <c r="L1506" s="132" t="str">
        <f>'INFO Luz del Sur'!M1454</f>
        <v>TA060SIR0D1C1240R+3</v>
      </c>
      <c r="M1506" s="120" t="str">
        <f>INDEX(RESUMEN!$D$17:$D$5475, MATCH(L1506,RESUMEN!$C$17:$C$5475,0))</f>
        <v>Torre de anclaje, retención intermedia y terminal (15°) Tipo R2+3</v>
      </c>
      <c r="N1506" s="95">
        <f>INDEX(RESUMEN!$G$17:$G$5475, MATCH(L1506,RESUMEN!$C$17:$C$5475,0))</f>
        <v>15480.457667929655</v>
      </c>
      <c r="O1506" s="133">
        <f t="shared" si="265"/>
        <v>0.84299999999999997</v>
      </c>
      <c r="P1506" s="134">
        <f t="shared" si="267"/>
        <v>28530.483481994353</v>
      </c>
      <c r="Q1506" s="87">
        <v>0</v>
      </c>
      <c r="R1506" s="133">
        <f t="shared" si="268"/>
        <v>0.13400000000000001</v>
      </c>
      <c r="S1506" s="88">
        <f t="shared" si="269"/>
        <v>318.59039888227034</v>
      </c>
      <c r="T1506" s="132">
        <f t="shared" si="270"/>
        <v>0.183</v>
      </c>
      <c r="U1506" s="135">
        <f t="shared" si="271"/>
        <v>58.302042995455473</v>
      </c>
      <c r="V1506" s="88">
        <f t="shared" si="272"/>
        <v>19.618419669700835</v>
      </c>
      <c r="W1506" s="182">
        <f t="shared" si="273"/>
        <v>19.600000000000001</v>
      </c>
      <c r="X1506" s="133">
        <f>'INFO Luz del Sur'!N1454</f>
        <v>1</v>
      </c>
      <c r="Y1506" s="135">
        <f t="shared" si="266"/>
        <v>19.600000000000001</v>
      </c>
    </row>
    <row r="1507" spans="1:25" x14ac:dyDescent="0.25">
      <c r="A1507" s="97">
        <f>'INFO Luz del Sur'!A1455</f>
        <v>1449</v>
      </c>
      <c r="B1507" s="98" t="s">
        <v>20</v>
      </c>
      <c r="C1507" s="131" t="str">
        <f>'INFO Luz del Sur'!K1455</f>
        <v>Poste</v>
      </c>
      <c r="D1507" s="120" t="str">
        <f>'INFO Luz del Sur'!L1455</f>
        <v>Concreto</v>
      </c>
      <c r="E1507" s="131">
        <f>'INFO Luz del Sur'!J1455</f>
        <v>16</v>
      </c>
      <c r="F1507" s="131" t="str">
        <f>'INFO Luz del Sur'!H1455</f>
        <v>60 KV</v>
      </c>
      <c r="G1507" s="148" t="str">
        <f t="shared" si="264"/>
        <v>MT/AT</v>
      </c>
      <c r="H1507" s="120" t="str">
        <f>'INFO Luz del Sur'!D1455</f>
        <v>Chorrillos</v>
      </c>
      <c r="I1507" s="120" t="str">
        <f>'INFO Luz del Sur'!C1455</f>
        <v>Lima</v>
      </c>
      <c r="J1507" s="120" t="str">
        <f>'INFO Luz del Sur'!B1455</f>
        <v>Lima</v>
      </c>
      <c r="K1507" s="120">
        <f>'INFO Luz del Sur'!E1455</f>
        <v>0</v>
      </c>
      <c r="L1507" s="132" t="str">
        <f>'INFO Luz del Sur'!M1455</f>
        <v>TA060SIR0D1C1240R+3</v>
      </c>
      <c r="M1507" s="120" t="str">
        <f>INDEX(RESUMEN!$D$17:$D$5475, MATCH(L1507,RESUMEN!$C$17:$C$5475,0))</f>
        <v>Torre de anclaje, retención intermedia y terminal (15°) Tipo R2+3</v>
      </c>
      <c r="N1507" s="95">
        <f>INDEX(RESUMEN!$G$17:$G$5475, MATCH(L1507,RESUMEN!$C$17:$C$5475,0))</f>
        <v>15480.457667929655</v>
      </c>
      <c r="O1507" s="133">
        <f t="shared" si="265"/>
        <v>0.84299999999999997</v>
      </c>
      <c r="P1507" s="134">
        <f t="shared" si="267"/>
        <v>28530.483481994353</v>
      </c>
      <c r="Q1507" s="87">
        <v>0</v>
      </c>
      <c r="R1507" s="133">
        <f t="shared" si="268"/>
        <v>0.13400000000000001</v>
      </c>
      <c r="S1507" s="88">
        <f t="shared" si="269"/>
        <v>318.59039888227034</v>
      </c>
      <c r="T1507" s="132">
        <f t="shared" si="270"/>
        <v>0.183</v>
      </c>
      <c r="U1507" s="135">
        <f t="shared" si="271"/>
        <v>58.302042995455473</v>
      </c>
      <c r="V1507" s="88">
        <f t="shared" si="272"/>
        <v>19.618419669700835</v>
      </c>
      <c r="W1507" s="182">
        <f t="shared" si="273"/>
        <v>19.600000000000001</v>
      </c>
      <c r="X1507" s="133">
        <f>'INFO Luz del Sur'!N1455</f>
        <v>1</v>
      </c>
      <c r="Y1507" s="135">
        <f t="shared" si="266"/>
        <v>19.600000000000001</v>
      </c>
    </row>
    <row r="1508" spans="1:25" x14ac:dyDescent="0.25">
      <c r="A1508" s="97">
        <f>'INFO Luz del Sur'!A1456</f>
        <v>1450</v>
      </c>
      <c r="B1508" s="98" t="s">
        <v>20</v>
      </c>
      <c r="C1508" s="131" t="str">
        <f>'INFO Luz del Sur'!K1456</f>
        <v>Poste</v>
      </c>
      <c r="D1508" s="120" t="str">
        <f>'INFO Luz del Sur'!L1456</f>
        <v>Concreto</v>
      </c>
      <c r="E1508" s="131">
        <f>'INFO Luz del Sur'!J1456</f>
        <v>16</v>
      </c>
      <c r="F1508" s="131" t="str">
        <f>'INFO Luz del Sur'!H1456</f>
        <v>60 KV</v>
      </c>
      <c r="G1508" s="148" t="str">
        <f t="shared" si="264"/>
        <v>MT/AT</v>
      </c>
      <c r="H1508" s="120" t="str">
        <f>'INFO Luz del Sur'!D1456</f>
        <v>Chorrillos</v>
      </c>
      <c r="I1508" s="120" t="str">
        <f>'INFO Luz del Sur'!C1456</f>
        <v>Lima</v>
      </c>
      <c r="J1508" s="120" t="str">
        <f>'INFO Luz del Sur'!B1456</f>
        <v>Lima</v>
      </c>
      <c r="K1508" s="120">
        <f>'INFO Luz del Sur'!E1456</f>
        <v>0</v>
      </c>
      <c r="L1508" s="132" t="str">
        <f>'INFO Luz del Sur'!M1456</f>
        <v>TA060SIR0D1C1240R+3</v>
      </c>
      <c r="M1508" s="120" t="str">
        <f>INDEX(RESUMEN!$D$17:$D$5475, MATCH(L1508,RESUMEN!$C$17:$C$5475,0))</f>
        <v>Torre de anclaje, retención intermedia y terminal (15°) Tipo R2+3</v>
      </c>
      <c r="N1508" s="95">
        <f>INDEX(RESUMEN!$G$17:$G$5475, MATCH(L1508,RESUMEN!$C$17:$C$5475,0))</f>
        <v>15480.457667929655</v>
      </c>
      <c r="O1508" s="133">
        <f t="shared" si="265"/>
        <v>0.84299999999999997</v>
      </c>
      <c r="P1508" s="134">
        <f t="shared" si="267"/>
        <v>28530.483481994353</v>
      </c>
      <c r="Q1508" s="87">
        <v>0</v>
      </c>
      <c r="R1508" s="133">
        <f t="shared" si="268"/>
        <v>0.13400000000000001</v>
      </c>
      <c r="S1508" s="88">
        <f t="shared" si="269"/>
        <v>318.59039888227034</v>
      </c>
      <c r="T1508" s="132">
        <f t="shared" si="270"/>
        <v>0.183</v>
      </c>
      <c r="U1508" s="135">
        <f t="shared" si="271"/>
        <v>58.302042995455473</v>
      </c>
      <c r="V1508" s="88">
        <f t="shared" si="272"/>
        <v>19.618419669700835</v>
      </c>
      <c r="W1508" s="182">
        <f t="shared" si="273"/>
        <v>19.600000000000001</v>
      </c>
      <c r="X1508" s="133">
        <f>'INFO Luz del Sur'!N1456</f>
        <v>1</v>
      </c>
      <c r="Y1508" s="135">
        <f t="shared" si="266"/>
        <v>19.600000000000001</v>
      </c>
    </row>
    <row r="1509" spans="1:25" x14ac:dyDescent="0.25">
      <c r="A1509" s="97">
        <f>'INFO Luz del Sur'!A1457</f>
        <v>1451</v>
      </c>
      <c r="B1509" s="98" t="s">
        <v>20</v>
      </c>
      <c r="C1509" s="131" t="str">
        <f>'INFO Luz del Sur'!K1457</f>
        <v>Poste</v>
      </c>
      <c r="D1509" s="120" t="str">
        <f>'INFO Luz del Sur'!L1457</f>
        <v>Concreto</v>
      </c>
      <c r="E1509" s="131">
        <f>'INFO Luz del Sur'!J1457</f>
        <v>16</v>
      </c>
      <c r="F1509" s="131" t="str">
        <f>'INFO Luz del Sur'!H1457</f>
        <v>60 KV</v>
      </c>
      <c r="G1509" s="148" t="str">
        <f t="shared" si="264"/>
        <v>MT/AT</v>
      </c>
      <c r="H1509" s="120" t="str">
        <f>'INFO Luz del Sur'!D1457</f>
        <v>Chorrillos</v>
      </c>
      <c r="I1509" s="120" t="str">
        <f>'INFO Luz del Sur'!C1457</f>
        <v>Lima</v>
      </c>
      <c r="J1509" s="120" t="str">
        <f>'INFO Luz del Sur'!B1457</f>
        <v>Lima</v>
      </c>
      <c r="K1509" s="120">
        <f>'INFO Luz del Sur'!E1457</f>
        <v>0</v>
      </c>
      <c r="L1509" s="132" t="str">
        <f>'INFO Luz del Sur'!M1457</f>
        <v>TA060SIR0D1C1240R+3</v>
      </c>
      <c r="M1509" s="120" t="str">
        <f>INDEX(RESUMEN!$D$17:$D$5475, MATCH(L1509,RESUMEN!$C$17:$C$5475,0))</f>
        <v>Torre de anclaje, retención intermedia y terminal (15°) Tipo R2+3</v>
      </c>
      <c r="N1509" s="95">
        <f>INDEX(RESUMEN!$G$17:$G$5475, MATCH(L1509,RESUMEN!$C$17:$C$5475,0))</f>
        <v>15480.457667929655</v>
      </c>
      <c r="O1509" s="133">
        <f t="shared" si="265"/>
        <v>0.84299999999999997</v>
      </c>
      <c r="P1509" s="134">
        <f t="shared" si="267"/>
        <v>28530.483481994353</v>
      </c>
      <c r="Q1509" s="87">
        <v>0</v>
      </c>
      <c r="R1509" s="133">
        <f t="shared" si="268"/>
        <v>0.13400000000000001</v>
      </c>
      <c r="S1509" s="88">
        <f t="shared" si="269"/>
        <v>318.59039888227034</v>
      </c>
      <c r="T1509" s="132">
        <f t="shared" si="270"/>
        <v>0.183</v>
      </c>
      <c r="U1509" s="135">
        <f t="shared" si="271"/>
        <v>58.302042995455473</v>
      </c>
      <c r="V1509" s="88">
        <f t="shared" si="272"/>
        <v>19.618419669700835</v>
      </c>
      <c r="W1509" s="182">
        <f t="shared" si="273"/>
        <v>19.600000000000001</v>
      </c>
      <c r="X1509" s="133">
        <f>'INFO Luz del Sur'!N1457</f>
        <v>1</v>
      </c>
      <c r="Y1509" s="135">
        <f t="shared" si="266"/>
        <v>19.600000000000001</v>
      </c>
    </row>
    <row r="1510" spans="1:25" x14ac:dyDescent="0.25">
      <c r="A1510" s="97">
        <f>'INFO Luz del Sur'!A1458</f>
        <v>1452</v>
      </c>
      <c r="B1510" s="98" t="s">
        <v>20</v>
      </c>
      <c r="C1510" s="131" t="str">
        <f>'INFO Luz del Sur'!K1458</f>
        <v>Poste</v>
      </c>
      <c r="D1510" s="120" t="str">
        <f>'INFO Luz del Sur'!L1458</f>
        <v>Concreto</v>
      </c>
      <c r="E1510" s="131">
        <f>'INFO Luz del Sur'!J1458</f>
        <v>16</v>
      </c>
      <c r="F1510" s="131" t="str">
        <f>'INFO Luz del Sur'!H1458</f>
        <v>60 KV</v>
      </c>
      <c r="G1510" s="148" t="str">
        <f t="shared" si="264"/>
        <v>MT/AT</v>
      </c>
      <c r="H1510" s="120" t="str">
        <f>'INFO Luz del Sur'!D1458</f>
        <v>Chorrillos</v>
      </c>
      <c r="I1510" s="120" t="str">
        <f>'INFO Luz del Sur'!C1458</f>
        <v>Lima</v>
      </c>
      <c r="J1510" s="120" t="str">
        <f>'INFO Luz del Sur'!B1458</f>
        <v>Lima</v>
      </c>
      <c r="K1510" s="120">
        <f>'INFO Luz del Sur'!E1458</f>
        <v>0</v>
      </c>
      <c r="L1510" s="132" t="str">
        <f>'INFO Luz del Sur'!M1458</f>
        <v>TA060SIR0D1C1240R+3</v>
      </c>
      <c r="M1510" s="120" t="str">
        <f>INDEX(RESUMEN!$D$17:$D$5475, MATCH(L1510,RESUMEN!$C$17:$C$5475,0))</f>
        <v>Torre de anclaje, retención intermedia y terminal (15°) Tipo R2+3</v>
      </c>
      <c r="N1510" s="95">
        <f>INDEX(RESUMEN!$G$17:$G$5475, MATCH(L1510,RESUMEN!$C$17:$C$5475,0))</f>
        <v>15480.457667929655</v>
      </c>
      <c r="O1510" s="133">
        <f t="shared" si="265"/>
        <v>0.84299999999999997</v>
      </c>
      <c r="P1510" s="134">
        <f t="shared" si="267"/>
        <v>28530.483481994353</v>
      </c>
      <c r="Q1510" s="87">
        <v>0</v>
      </c>
      <c r="R1510" s="133">
        <f t="shared" si="268"/>
        <v>0.13400000000000001</v>
      </c>
      <c r="S1510" s="88">
        <f t="shared" si="269"/>
        <v>318.59039888227034</v>
      </c>
      <c r="T1510" s="132">
        <f t="shared" si="270"/>
        <v>0.183</v>
      </c>
      <c r="U1510" s="135">
        <f t="shared" si="271"/>
        <v>58.302042995455473</v>
      </c>
      <c r="V1510" s="88">
        <f t="shared" si="272"/>
        <v>19.618419669700835</v>
      </c>
      <c r="W1510" s="182">
        <f t="shared" si="273"/>
        <v>19.600000000000001</v>
      </c>
      <c r="X1510" s="133">
        <f>'INFO Luz del Sur'!N1458</f>
        <v>1</v>
      </c>
      <c r="Y1510" s="135">
        <f t="shared" si="266"/>
        <v>19.600000000000001</v>
      </c>
    </row>
    <row r="1511" spans="1:25" x14ac:dyDescent="0.25">
      <c r="A1511" s="97">
        <f>'INFO Luz del Sur'!A1459</f>
        <v>1453</v>
      </c>
      <c r="B1511" s="98" t="s">
        <v>20</v>
      </c>
      <c r="C1511" s="131" t="str">
        <f>'INFO Luz del Sur'!K1459</f>
        <v>Poste</v>
      </c>
      <c r="D1511" s="120" t="str">
        <f>'INFO Luz del Sur'!L1459</f>
        <v>Concreto</v>
      </c>
      <c r="E1511" s="131">
        <f>'INFO Luz del Sur'!J1459</f>
        <v>16</v>
      </c>
      <c r="F1511" s="131" t="str">
        <f>'INFO Luz del Sur'!H1459</f>
        <v>60 KV</v>
      </c>
      <c r="G1511" s="148" t="str">
        <f t="shared" si="264"/>
        <v>MT/AT</v>
      </c>
      <c r="H1511" s="120" t="str">
        <f>'INFO Luz del Sur'!D1459</f>
        <v>Chorrillos</v>
      </c>
      <c r="I1511" s="120" t="str">
        <f>'INFO Luz del Sur'!C1459</f>
        <v>Lima</v>
      </c>
      <c r="J1511" s="120" t="str">
        <f>'INFO Luz del Sur'!B1459</f>
        <v>Lima</v>
      </c>
      <c r="K1511" s="120">
        <f>'INFO Luz del Sur'!E1459</f>
        <v>0</v>
      </c>
      <c r="L1511" s="132" t="str">
        <f>'INFO Luz del Sur'!M1459</f>
        <v>TA060SIR0D1C1240R+3</v>
      </c>
      <c r="M1511" s="120" t="str">
        <f>INDEX(RESUMEN!$D$17:$D$5475, MATCH(L1511,RESUMEN!$C$17:$C$5475,0))</f>
        <v>Torre de anclaje, retención intermedia y terminal (15°) Tipo R2+3</v>
      </c>
      <c r="N1511" s="95">
        <f>INDEX(RESUMEN!$G$17:$G$5475, MATCH(L1511,RESUMEN!$C$17:$C$5475,0))</f>
        <v>15480.457667929655</v>
      </c>
      <c r="O1511" s="133">
        <f t="shared" si="265"/>
        <v>0.84299999999999997</v>
      </c>
      <c r="P1511" s="134">
        <f t="shared" si="267"/>
        <v>28530.483481994353</v>
      </c>
      <c r="Q1511" s="87">
        <v>0</v>
      </c>
      <c r="R1511" s="133">
        <f t="shared" si="268"/>
        <v>0.13400000000000001</v>
      </c>
      <c r="S1511" s="88">
        <f t="shared" si="269"/>
        <v>318.59039888227034</v>
      </c>
      <c r="T1511" s="132">
        <f t="shared" si="270"/>
        <v>0.183</v>
      </c>
      <c r="U1511" s="135">
        <f t="shared" si="271"/>
        <v>58.302042995455473</v>
      </c>
      <c r="V1511" s="88">
        <f t="shared" si="272"/>
        <v>19.618419669700835</v>
      </c>
      <c r="W1511" s="182">
        <f t="shared" si="273"/>
        <v>19.600000000000001</v>
      </c>
      <c r="X1511" s="133">
        <f>'INFO Luz del Sur'!N1459</f>
        <v>1</v>
      </c>
      <c r="Y1511" s="135">
        <f t="shared" si="266"/>
        <v>19.600000000000001</v>
      </c>
    </row>
    <row r="1512" spans="1:25" x14ac:dyDescent="0.25">
      <c r="A1512" s="97">
        <f>'INFO Luz del Sur'!A1460</f>
        <v>1454</v>
      </c>
      <c r="B1512" s="98" t="s">
        <v>8151</v>
      </c>
      <c r="C1512" s="131" t="str">
        <f>'INFO Luz del Sur'!K1460</f>
        <v>Poste</v>
      </c>
      <c r="D1512" s="120" t="str">
        <f>'INFO Luz del Sur'!L1460</f>
        <v>Concreto</v>
      </c>
      <c r="E1512" s="131">
        <f>'INFO Luz del Sur'!J1460</f>
        <v>13</v>
      </c>
      <c r="F1512" s="131" t="str">
        <f>'INFO Luz del Sur'!H1460</f>
        <v>0.22 KV</v>
      </c>
      <c r="G1512" s="148" t="str">
        <f t="shared" si="264"/>
        <v>BT</v>
      </c>
      <c r="H1512" s="120" t="str">
        <f>'INFO Luz del Sur'!D1460</f>
        <v>Chorrillos</v>
      </c>
      <c r="I1512" s="120" t="str">
        <f>'INFO Luz del Sur'!C1460</f>
        <v>Lima</v>
      </c>
      <c r="J1512" s="120" t="str">
        <f>'INFO Luz del Sur'!B1460</f>
        <v>Lima</v>
      </c>
      <c r="K1512" s="120">
        <f>'INFO Luz del Sur'!E1460</f>
        <v>0</v>
      </c>
      <c r="L1512" s="132" t="str">
        <f>'INFO Luz del Sur'!M1460</f>
        <v>PPC19</v>
      </c>
      <c r="M1512" s="120" t="str">
        <f>INDEX(RESUMEN!$D$17:$D$5475, MATCH(L1512,RESUMEN!$C$17:$C$5475,0))</f>
        <v>POSTE DE CONCRETO ARMADO DE 13/300/150/345</v>
      </c>
      <c r="N1512" s="95">
        <f>INDEX(RESUMEN!$G$17:$G$5475, MATCH(L1512,RESUMEN!$C$17:$C$5475,0))</f>
        <v>314.14999999999998</v>
      </c>
      <c r="O1512" s="133">
        <f t="shared" si="265"/>
        <v>0.77</v>
      </c>
      <c r="P1512" s="134">
        <f t="shared" si="267"/>
        <v>556.04549999999995</v>
      </c>
      <c r="Q1512" s="87">
        <v>0</v>
      </c>
      <c r="R1512" s="133">
        <f t="shared" si="268"/>
        <v>7.2000000000000008E-2</v>
      </c>
      <c r="S1512" s="88">
        <f t="shared" si="269"/>
        <v>3.3362730000000003</v>
      </c>
      <c r="T1512" s="132">
        <f t="shared" si="270"/>
        <v>0.2</v>
      </c>
      <c r="U1512" s="135">
        <f t="shared" si="271"/>
        <v>0.66725460000000014</v>
      </c>
      <c r="V1512" s="88">
        <f t="shared" si="272"/>
        <v>0.22452868024468273</v>
      </c>
      <c r="W1512" s="182">
        <f t="shared" si="273"/>
        <v>0.2</v>
      </c>
      <c r="X1512" s="133">
        <f>'INFO Luz del Sur'!N1460</f>
        <v>1</v>
      </c>
      <c r="Y1512" s="135">
        <f t="shared" si="266"/>
        <v>0.2</v>
      </c>
    </row>
    <row r="1513" spans="1:25" x14ac:dyDescent="0.25">
      <c r="A1513" s="97">
        <f>'INFO Luz del Sur'!A1461</f>
        <v>1455</v>
      </c>
      <c r="B1513" s="98" t="s">
        <v>8151</v>
      </c>
      <c r="C1513" s="131" t="str">
        <f>'INFO Luz del Sur'!K1461</f>
        <v>Poste</v>
      </c>
      <c r="D1513" s="120" t="str">
        <f>'INFO Luz del Sur'!L1461</f>
        <v>Concreto</v>
      </c>
      <c r="E1513" s="131">
        <f>'INFO Luz del Sur'!J1461</f>
        <v>13</v>
      </c>
      <c r="F1513" s="131" t="str">
        <f>'INFO Luz del Sur'!H1461</f>
        <v>0.22 KV</v>
      </c>
      <c r="G1513" s="148" t="str">
        <f t="shared" si="264"/>
        <v>BT</v>
      </c>
      <c r="H1513" s="120" t="str">
        <f>'INFO Luz del Sur'!D1461</f>
        <v>Chorrillos</v>
      </c>
      <c r="I1513" s="120" t="str">
        <f>'INFO Luz del Sur'!C1461</f>
        <v>Lima</v>
      </c>
      <c r="J1513" s="120" t="str">
        <f>'INFO Luz del Sur'!B1461</f>
        <v>Lima</v>
      </c>
      <c r="K1513" s="120">
        <f>'INFO Luz del Sur'!E1461</f>
        <v>0</v>
      </c>
      <c r="L1513" s="132" t="str">
        <f>'INFO Luz del Sur'!M1461</f>
        <v>PPC19</v>
      </c>
      <c r="M1513" s="120" t="str">
        <f>INDEX(RESUMEN!$D$17:$D$5475, MATCH(L1513,RESUMEN!$C$17:$C$5475,0))</f>
        <v>POSTE DE CONCRETO ARMADO DE 13/300/150/345</v>
      </c>
      <c r="N1513" s="95">
        <f>INDEX(RESUMEN!$G$17:$G$5475, MATCH(L1513,RESUMEN!$C$17:$C$5475,0))</f>
        <v>314.14999999999998</v>
      </c>
      <c r="O1513" s="133">
        <f t="shared" si="265"/>
        <v>0.77</v>
      </c>
      <c r="P1513" s="134">
        <f t="shared" si="267"/>
        <v>556.04549999999995</v>
      </c>
      <c r="Q1513" s="87">
        <v>0</v>
      </c>
      <c r="R1513" s="133">
        <f t="shared" si="268"/>
        <v>7.2000000000000008E-2</v>
      </c>
      <c r="S1513" s="88">
        <f t="shared" si="269"/>
        <v>3.3362730000000003</v>
      </c>
      <c r="T1513" s="132">
        <f t="shared" si="270"/>
        <v>0.2</v>
      </c>
      <c r="U1513" s="135">
        <f t="shared" si="271"/>
        <v>0.66725460000000014</v>
      </c>
      <c r="V1513" s="88">
        <f t="shared" si="272"/>
        <v>0.22452868024468273</v>
      </c>
      <c r="W1513" s="182">
        <f t="shared" si="273"/>
        <v>0.2</v>
      </c>
      <c r="X1513" s="133">
        <f>'INFO Luz del Sur'!N1461</f>
        <v>1</v>
      </c>
      <c r="Y1513" s="135">
        <f t="shared" si="266"/>
        <v>0.2</v>
      </c>
    </row>
    <row r="1514" spans="1:25" x14ac:dyDescent="0.25">
      <c r="A1514" s="97">
        <f>'INFO Luz del Sur'!A1462</f>
        <v>1456</v>
      </c>
      <c r="B1514" s="98" t="s">
        <v>8151</v>
      </c>
      <c r="C1514" s="131" t="str">
        <f>'INFO Luz del Sur'!K1462</f>
        <v>Poste</v>
      </c>
      <c r="D1514" s="120" t="str">
        <f>'INFO Luz del Sur'!L1462</f>
        <v>Concreto</v>
      </c>
      <c r="E1514" s="131">
        <f>'INFO Luz del Sur'!J1462</f>
        <v>10</v>
      </c>
      <c r="F1514" s="131" t="str">
        <f>'INFO Luz del Sur'!H1462</f>
        <v>0.22 KV</v>
      </c>
      <c r="G1514" s="148" t="str">
        <f t="shared" si="264"/>
        <v>BT</v>
      </c>
      <c r="H1514" s="120" t="str">
        <f>'INFO Luz del Sur'!D1462</f>
        <v>Chorrillos</v>
      </c>
      <c r="I1514" s="120" t="str">
        <f>'INFO Luz del Sur'!C1462</f>
        <v>Lima</v>
      </c>
      <c r="J1514" s="120" t="str">
        <f>'INFO Luz del Sur'!B1462</f>
        <v>Lima</v>
      </c>
      <c r="K1514" s="120">
        <f>'INFO Luz del Sur'!E1462</f>
        <v>0</v>
      </c>
      <c r="L1514" s="132" t="str">
        <f>'INFO Luz del Sur'!M1462</f>
        <v>PPC12</v>
      </c>
      <c r="M1514" s="120" t="str">
        <f>INDEX(RESUMEN!$D$17:$D$5475, MATCH(L1514,RESUMEN!$C$17:$C$5475,0))</f>
        <v>POSTE DE CONCRETO ARMADO DE 11/300/120/285</v>
      </c>
      <c r="N1514" s="95">
        <f>INDEX(RESUMEN!$G$17:$G$5475, MATCH(L1514,RESUMEN!$C$17:$C$5475,0))</f>
        <v>250.13</v>
      </c>
      <c r="O1514" s="133">
        <f t="shared" si="265"/>
        <v>0.77</v>
      </c>
      <c r="P1514" s="134">
        <f t="shared" si="267"/>
        <v>442.73009999999999</v>
      </c>
      <c r="Q1514" s="87">
        <v>0</v>
      </c>
      <c r="R1514" s="133">
        <f t="shared" si="268"/>
        <v>7.2000000000000008E-2</v>
      </c>
      <c r="S1514" s="88">
        <f t="shared" si="269"/>
        <v>2.6563806000000003</v>
      </c>
      <c r="T1514" s="132">
        <f t="shared" si="270"/>
        <v>0.2</v>
      </c>
      <c r="U1514" s="135">
        <f t="shared" si="271"/>
        <v>0.53127612000000013</v>
      </c>
      <c r="V1514" s="88">
        <f t="shared" si="272"/>
        <v>0.17877242969792292</v>
      </c>
      <c r="W1514" s="182">
        <f t="shared" si="273"/>
        <v>0.2</v>
      </c>
      <c r="X1514" s="133">
        <f>'INFO Luz del Sur'!N1462</f>
        <v>1</v>
      </c>
      <c r="Y1514" s="135">
        <f t="shared" si="266"/>
        <v>0.2</v>
      </c>
    </row>
    <row r="1515" spans="1:25" x14ac:dyDescent="0.25">
      <c r="A1515" s="97">
        <f>'INFO Luz del Sur'!A1463</f>
        <v>1457</v>
      </c>
      <c r="B1515" s="98" t="s">
        <v>8151</v>
      </c>
      <c r="C1515" s="131" t="str">
        <f>'INFO Luz del Sur'!K1463</f>
        <v>Poste</v>
      </c>
      <c r="D1515" s="120" t="str">
        <f>'INFO Luz del Sur'!L1463</f>
        <v>Concreto</v>
      </c>
      <c r="E1515" s="131">
        <f>'INFO Luz del Sur'!J1463</f>
        <v>12</v>
      </c>
      <c r="F1515" s="131" t="str">
        <f>'INFO Luz del Sur'!H1463</f>
        <v>0.22 KV</v>
      </c>
      <c r="G1515" s="148" t="str">
        <f t="shared" si="264"/>
        <v>BT</v>
      </c>
      <c r="H1515" s="120" t="str">
        <f>'INFO Luz del Sur'!D1463</f>
        <v>Chorrillos</v>
      </c>
      <c r="I1515" s="120" t="str">
        <f>'INFO Luz del Sur'!C1463</f>
        <v>Lima</v>
      </c>
      <c r="J1515" s="120" t="str">
        <f>'INFO Luz del Sur'!B1463</f>
        <v>Lima</v>
      </c>
      <c r="K1515" s="120">
        <f>'INFO Luz del Sur'!E1463</f>
        <v>0</v>
      </c>
      <c r="L1515" s="132" t="str">
        <f>'INFO Luz del Sur'!M1463</f>
        <v>PPC15</v>
      </c>
      <c r="M1515" s="120" t="str">
        <f>INDEX(RESUMEN!$D$17:$D$5475, MATCH(L1515,RESUMEN!$C$17:$C$5475,0))</f>
        <v>POSTE DE CONCRETO ARMADO DE 12/200/120/300</v>
      </c>
      <c r="N1515" s="95">
        <f>INDEX(RESUMEN!$G$17:$G$5475, MATCH(L1515,RESUMEN!$C$17:$C$5475,0))</f>
        <v>230.4</v>
      </c>
      <c r="O1515" s="133">
        <f t="shared" si="265"/>
        <v>0.77</v>
      </c>
      <c r="P1515" s="134">
        <f t="shared" si="267"/>
        <v>407.80799999999999</v>
      </c>
      <c r="Q1515" s="87">
        <v>0</v>
      </c>
      <c r="R1515" s="133">
        <f t="shared" si="268"/>
        <v>7.2000000000000008E-2</v>
      </c>
      <c r="S1515" s="88">
        <f t="shared" si="269"/>
        <v>2.4468480000000001</v>
      </c>
      <c r="T1515" s="132">
        <f t="shared" si="270"/>
        <v>0.2</v>
      </c>
      <c r="U1515" s="135">
        <f t="shared" si="271"/>
        <v>0.48936960000000007</v>
      </c>
      <c r="V1515" s="88">
        <f t="shared" si="272"/>
        <v>0.16467104226762661</v>
      </c>
      <c r="W1515" s="182">
        <f t="shared" si="273"/>
        <v>0.2</v>
      </c>
      <c r="X1515" s="133">
        <f>'INFO Luz del Sur'!N1463</f>
        <v>1</v>
      </c>
      <c r="Y1515" s="135">
        <f t="shared" si="266"/>
        <v>0.2</v>
      </c>
    </row>
    <row r="1516" spans="1:25" x14ac:dyDescent="0.25">
      <c r="A1516" s="97">
        <f>'INFO Luz del Sur'!A1464</f>
        <v>1458</v>
      </c>
      <c r="B1516" s="98" t="s">
        <v>8151</v>
      </c>
      <c r="C1516" s="131" t="str">
        <f>'INFO Luz del Sur'!K1464</f>
        <v>Poste</v>
      </c>
      <c r="D1516" s="120" t="str">
        <f>'INFO Luz del Sur'!L1464</f>
        <v>Concreto</v>
      </c>
      <c r="E1516" s="131">
        <f>'INFO Luz del Sur'!J1464</f>
        <v>12</v>
      </c>
      <c r="F1516" s="131" t="str">
        <f>'INFO Luz del Sur'!H1464</f>
        <v>0.22 KV</v>
      </c>
      <c r="G1516" s="148" t="str">
        <f t="shared" si="264"/>
        <v>BT</v>
      </c>
      <c r="H1516" s="120" t="str">
        <f>'INFO Luz del Sur'!D1464</f>
        <v>Chorrillos</v>
      </c>
      <c r="I1516" s="120" t="str">
        <f>'INFO Luz del Sur'!C1464</f>
        <v>Lima</v>
      </c>
      <c r="J1516" s="120" t="str">
        <f>'INFO Luz del Sur'!B1464</f>
        <v>Lima</v>
      </c>
      <c r="K1516" s="120">
        <f>'INFO Luz del Sur'!E1464</f>
        <v>0</v>
      </c>
      <c r="L1516" s="132" t="str">
        <f>'INFO Luz del Sur'!M1464</f>
        <v>PPC15</v>
      </c>
      <c r="M1516" s="120" t="str">
        <f>INDEX(RESUMEN!$D$17:$D$5475, MATCH(L1516,RESUMEN!$C$17:$C$5475,0))</f>
        <v>POSTE DE CONCRETO ARMADO DE 12/200/120/300</v>
      </c>
      <c r="N1516" s="95">
        <f>INDEX(RESUMEN!$G$17:$G$5475, MATCH(L1516,RESUMEN!$C$17:$C$5475,0))</f>
        <v>230.4</v>
      </c>
      <c r="O1516" s="133">
        <f t="shared" si="265"/>
        <v>0.77</v>
      </c>
      <c r="P1516" s="134">
        <f t="shared" si="267"/>
        <v>407.80799999999999</v>
      </c>
      <c r="Q1516" s="87">
        <v>0</v>
      </c>
      <c r="R1516" s="133">
        <f t="shared" si="268"/>
        <v>7.2000000000000008E-2</v>
      </c>
      <c r="S1516" s="88">
        <f t="shared" si="269"/>
        <v>2.4468480000000001</v>
      </c>
      <c r="T1516" s="132">
        <f t="shared" si="270"/>
        <v>0.2</v>
      </c>
      <c r="U1516" s="135">
        <f t="shared" si="271"/>
        <v>0.48936960000000007</v>
      </c>
      <c r="V1516" s="88">
        <f t="shared" si="272"/>
        <v>0.16467104226762661</v>
      </c>
      <c r="W1516" s="182">
        <f t="shared" si="273"/>
        <v>0.2</v>
      </c>
      <c r="X1516" s="133">
        <f>'INFO Luz del Sur'!N1464</f>
        <v>1</v>
      </c>
      <c r="Y1516" s="135">
        <f t="shared" si="266"/>
        <v>0.2</v>
      </c>
    </row>
    <row r="1517" spans="1:25" x14ac:dyDescent="0.25">
      <c r="A1517" s="97">
        <f>'INFO Luz del Sur'!A1465</f>
        <v>1459</v>
      </c>
      <c r="B1517" s="98" t="s">
        <v>8151</v>
      </c>
      <c r="C1517" s="131" t="str">
        <f>'INFO Luz del Sur'!K1465</f>
        <v>Poste</v>
      </c>
      <c r="D1517" s="120" t="str">
        <f>'INFO Luz del Sur'!L1465</f>
        <v>Concreto</v>
      </c>
      <c r="E1517" s="131">
        <f>'INFO Luz del Sur'!J1465</f>
        <v>12</v>
      </c>
      <c r="F1517" s="131" t="str">
        <f>'INFO Luz del Sur'!H1465</f>
        <v>0.22 KV</v>
      </c>
      <c r="G1517" s="148" t="str">
        <f t="shared" si="264"/>
        <v>BT</v>
      </c>
      <c r="H1517" s="120" t="str">
        <f>'INFO Luz del Sur'!D1465</f>
        <v>Chorrillos</v>
      </c>
      <c r="I1517" s="120" t="str">
        <f>'INFO Luz del Sur'!C1465</f>
        <v>Lima</v>
      </c>
      <c r="J1517" s="120" t="str">
        <f>'INFO Luz del Sur'!B1465</f>
        <v>Lima</v>
      </c>
      <c r="K1517" s="120">
        <f>'INFO Luz del Sur'!E1465</f>
        <v>0</v>
      </c>
      <c r="L1517" s="132" t="str">
        <f>'INFO Luz del Sur'!M1465</f>
        <v>PPC15</v>
      </c>
      <c r="M1517" s="120" t="str">
        <f>INDEX(RESUMEN!$D$17:$D$5475, MATCH(L1517,RESUMEN!$C$17:$C$5475,0))</f>
        <v>POSTE DE CONCRETO ARMADO DE 12/200/120/300</v>
      </c>
      <c r="N1517" s="95">
        <f>INDEX(RESUMEN!$G$17:$G$5475, MATCH(L1517,RESUMEN!$C$17:$C$5475,0))</f>
        <v>230.4</v>
      </c>
      <c r="O1517" s="133">
        <f t="shared" si="265"/>
        <v>0.77</v>
      </c>
      <c r="P1517" s="134">
        <f t="shared" si="267"/>
        <v>407.80799999999999</v>
      </c>
      <c r="Q1517" s="87">
        <v>0</v>
      </c>
      <c r="R1517" s="133">
        <f t="shared" si="268"/>
        <v>7.2000000000000008E-2</v>
      </c>
      <c r="S1517" s="88">
        <f t="shared" si="269"/>
        <v>2.4468480000000001</v>
      </c>
      <c r="T1517" s="132">
        <f t="shared" si="270"/>
        <v>0.2</v>
      </c>
      <c r="U1517" s="135">
        <f t="shared" si="271"/>
        <v>0.48936960000000007</v>
      </c>
      <c r="V1517" s="88">
        <f t="shared" si="272"/>
        <v>0.16467104226762661</v>
      </c>
      <c r="W1517" s="182">
        <f t="shared" si="273"/>
        <v>0.2</v>
      </c>
      <c r="X1517" s="133">
        <f>'INFO Luz del Sur'!N1465</f>
        <v>1</v>
      </c>
      <c r="Y1517" s="135">
        <f t="shared" si="266"/>
        <v>0.2</v>
      </c>
    </row>
    <row r="1518" spans="1:25" x14ac:dyDescent="0.25">
      <c r="A1518" s="97">
        <f>'INFO Luz del Sur'!A1466</f>
        <v>1460</v>
      </c>
      <c r="B1518" s="98" t="s">
        <v>8151</v>
      </c>
      <c r="C1518" s="131" t="str">
        <f>'INFO Luz del Sur'!K1466</f>
        <v>Poste</v>
      </c>
      <c r="D1518" s="120" t="str">
        <f>'INFO Luz del Sur'!L1466</f>
        <v>Concreto</v>
      </c>
      <c r="E1518" s="131">
        <f>'INFO Luz del Sur'!J1466</f>
        <v>12</v>
      </c>
      <c r="F1518" s="131" t="str">
        <f>'INFO Luz del Sur'!H1466</f>
        <v>0.22 KV</v>
      </c>
      <c r="G1518" s="148" t="str">
        <f t="shared" si="264"/>
        <v>BT</v>
      </c>
      <c r="H1518" s="120" t="str">
        <f>'INFO Luz del Sur'!D1466</f>
        <v>Chorrillos</v>
      </c>
      <c r="I1518" s="120" t="str">
        <f>'INFO Luz del Sur'!C1466</f>
        <v>Lima</v>
      </c>
      <c r="J1518" s="120" t="str">
        <f>'INFO Luz del Sur'!B1466</f>
        <v>Lima</v>
      </c>
      <c r="K1518" s="120">
        <f>'INFO Luz del Sur'!E1466</f>
        <v>0</v>
      </c>
      <c r="L1518" s="132" t="str">
        <f>'INFO Luz del Sur'!M1466</f>
        <v>PPC15</v>
      </c>
      <c r="M1518" s="120" t="str">
        <f>INDEX(RESUMEN!$D$17:$D$5475, MATCH(L1518,RESUMEN!$C$17:$C$5475,0))</f>
        <v>POSTE DE CONCRETO ARMADO DE 12/200/120/300</v>
      </c>
      <c r="N1518" s="95">
        <f>INDEX(RESUMEN!$G$17:$G$5475, MATCH(L1518,RESUMEN!$C$17:$C$5475,0))</f>
        <v>230.4</v>
      </c>
      <c r="O1518" s="133">
        <f t="shared" si="265"/>
        <v>0.77</v>
      </c>
      <c r="P1518" s="134">
        <f t="shared" si="267"/>
        <v>407.80799999999999</v>
      </c>
      <c r="Q1518" s="87">
        <v>0</v>
      </c>
      <c r="R1518" s="133">
        <f t="shared" si="268"/>
        <v>7.2000000000000008E-2</v>
      </c>
      <c r="S1518" s="88">
        <f t="shared" si="269"/>
        <v>2.4468480000000001</v>
      </c>
      <c r="T1518" s="132">
        <f t="shared" si="270"/>
        <v>0.2</v>
      </c>
      <c r="U1518" s="135">
        <f t="shared" si="271"/>
        <v>0.48936960000000007</v>
      </c>
      <c r="V1518" s="88">
        <f t="shared" si="272"/>
        <v>0.16467104226762661</v>
      </c>
      <c r="W1518" s="182">
        <f t="shared" si="273"/>
        <v>0.2</v>
      </c>
      <c r="X1518" s="133">
        <f>'INFO Luz del Sur'!N1466</f>
        <v>1</v>
      </c>
      <c r="Y1518" s="135">
        <f t="shared" si="266"/>
        <v>0.2</v>
      </c>
    </row>
    <row r="1519" spans="1:25" x14ac:dyDescent="0.25">
      <c r="A1519" s="97">
        <f>'INFO Luz del Sur'!A1467</f>
        <v>1461</v>
      </c>
      <c r="B1519" s="98" t="s">
        <v>8151</v>
      </c>
      <c r="C1519" s="131" t="str">
        <f>'INFO Luz del Sur'!K1467</f>
        <v>Poste</v>
      </c>
      <c r="D1519" s="120" t="str">
        <f>'INFO Luz del Sur'!L1467</f>
        <v>Concreto</v>
      </c>
      <c r="E1519" s="131">
        <f>'INFO Luz del Sur'!J1467</f>
        <v>9</v>
      </c>
      <c r="F1519" s="131" t="str">
        <f>'INFO Luz del Sur'!H1467</f>
        <v>0.22 KV</v>
      </c>
      <c r="G1519" s="148" t="str">
        <f t="shared" si="264"/>
        <v>BT</v>
      </c>
      <c r="H1519" s="120" t="str">
        <f>'INFO Luz del Sur'!D1467</f>
        <v>Chorrillos</v>
      </c>
      <c r="I1519" s="120" t="str">
        <f>'INFO Luz del Sur'!C1467</f>
        <v>Lima</v>
      </c>
      <c r="J1519" s="120" t="str">
        <f>'INFO Luz del Sur'!B1467</f>
        <v>Lima</v>
      </c>
      <c r="K1519" s="120">
        <f>'INFO Luz del Sur'!E1467</f>
        <v>0</v>
      </c>
      <c r="L1519" s="132" t="str">
        <f>'INFO Luz del Sur'!M1467</f>
        <v>PPC08</v>
      </c>
      <c r="M1519" s="120" t="str">
        <f>INDEX(RESUMEN!$D$17:$D$5475, MATCH(L1519,RESUMEN!$C$17:$C$5475,0))</f>
        <v>POSTE DE CONCRETO ARMADO DE  9/200/120/255</v>
      </c>
      <c r="N1519" s="95">
        <f>INDEX(RESUMEN!$G$17:$G$5475, MATCH(L1519,RESUMEN!$C$17:$C$5475,0))</f>
        <v>159.16999999999999</v>
      </c>
      <c r="O1519" s="133">
        <f t="shared" si="265"/>
        <v>0.77</v>
      </c>
      <c r="P1519" s="134">
        <f t="shared" si="267"/>
        <v>281.73089999999996</v>
      </c>
      <c r="Q1519" s="87">
        <v>0</v>
      </c>
      <c r="R1519" s="133">
        <f t="shared" si="268"/>
        <v>7.2000000000000008E-2</v>
      </c>
      <c r="S1519" s="88">
        <f t="shared" si="269"/>
        <v>1.6903854</v>
      </c>
      <c r="T1519" s="132">
        <f t="shared" si="270"/>
        <v>0.2</v>
      </c>
      <c r="U1519" s="135">
        <f t="shared" si="271"/>
        <v>0.33807708000000003</v>
      </c>
      <c r="V1519" s="88">
        <f t="shared" si="272"/>
        <v>0.1137616744693495</v>
      </c>
      <c r="W1519" s="182">
        <f t="shared" si="273"/>
        <v>0.1</v>
      </c>
      <c r="X1519" s="133">
        <f>'INFO Luz del Sur'!N1467</f>
        <v>1</v>
      </c>
      <c r="Y1519" s="135">
        <f t="shared" si="266"/>
        <v>0.1</v>
      </c>
    </row>
    <row r="1520" spans="1:25" x14ac:dyDescent="0.25">
      <c r="A1520" s="97">
        <f>'INFO Luz del Sur'!A1468</f>
        <v>1462</v>
      </c>
      <c r="B1520" s="98" t="s">
        <v>8151</v>
      </c>
      <c r="C1520" s="131" t="str">
        <f>'INFO Luz del Sur'!K1468</f>
        <v>Poste</v>
      </c>
      <c r="D1520" s="120" t="str">
        <f>'INFO Luz del Sur'!L1468</f>
        <v>Concreto</v>
      </c>
      <c r="E1520" s="131">
        <f>'INFO Luz del Sur'!J1468</f>
        <v>9</v>
      </c>
      <c r="F1520" s="131" t="str">
        <f>'INFO Luz del Sur'!H1468</f>
        <v>0.22 KV</v>
      </c>
      <c r="G1520" s="148" t="str">
        <f t="shared" si="264"/>
        <v>BT</v>
      </c>
      <c r="H1520" s="120" t="str">
        <f>'INFO Luz del Sur'!D1468</f>
        <v>Chorrillos</v>
      </c>
      <c r="I1520" s="120" t="str">
        <f>'INFO Luz del Sur'!C1468</f>
        <v>Lima</v>
      </c>
      <c r="J1520" s="120" t="str">
        <f>'INFO Luz del Sur'!B1468</f>
        <v>Lima</v>
      </c>
      <c r="K1520" s="120">
        <f>'INFO Luz del Sur'!E1468</f>
        <v>0</v>
      </c>
      <c r="L1520" s="132" t="str">
        <f>'INFO Luz del Sur'!M1468</f>
        <v>PPC08</v>
      </c>
      <c r="M1520" s="120" t="str">
        <f>INDEX(RESUMEN!$D$17:$D$5475, MATCH(L1520,RESUMEN!$C$17:$C$5475,0))</f>
        <v>POSTE DE CONCRETO ARMADO DE  9/200/120/255</v>
      </c>
      <c r="N1520" s="95">
        <f>INDEX(RESUMEN!$G$17:$G$5475, MATCH(L1520,RESUMEN!$C$17:$C$5475,0))</f>
        <v>159.16999999999999</v>
      </c>
      <c r="O1520" s="133">
        <f t="shared" si="265"/>
        <v>0.77</v>
      </c>
      <c r="P1520" s="134">
        <f t="shared" si="267"/>
        <v>281.73089999999996</v>
      </c>
      <c r="Q1520" s="87">
        <v>0</v>
      </c>
      <c r="R1520" s="133">
        <f t="shared" si="268"/>
        <v>7.2000000000000008E-2</v>
      </c>
      <c r="S1520" s="88">
        <f t="shared" si="269"/>
        <v>1.6903854</v>
      </c>
      <c r="T1520" s="132">
        <f t="shared" si="270"/>
        <v>0.2</v>
      </c>
      <c r="U1520" s="135">
        <f t="shared" si="271"/>
        <v>0.33807708000000003</v>
      </c>
      <c r="V1520" s="88">
        <f t="shared" si="272"/>
        <v>0.1137616744693495</v>
      </c>
      <c r="W1520" s="182">
        <f t="shared" si="273"/>
        <v>0.1</v>
      </c>
      <c r="X1520" s="133">
        <f>'INFO Luz del Sur'!N1468</f>
        <v>1</v>
      </c>
      <c r="Y1520" s="135">
        <f t="shared" si="266"/>
        <v>0.1</v>
      </c>
    </row>
    <row r="1521" spans="1:25" x14ac:dyDescent="0.25">
      <c r="A1521" s="97">
        <f>'INFO Luz del Sur'!A1469</f>
        <v>1463</v>
      </c>
      <c r="B1521" s="98" t="s">
        <v>8151</v>
      </c>
      <c r="C1521" s="131" t="str">
        <f>'INFO Luz del Sur'!K1469</f>
        <v>Poste</v>
      </c>
      <c r="D1521" s="120" t="str">
        <f>'INFO Luz del Sur'!L1469</f>
        <v>Concreto</v>
      </c>
      <c r="E1521" s="131">
        <f>'INFO Luz del Sur'!J1469</f>
        <v>9</v>
      </c>
      <c r="F1521" s="131" t="str">
        <f>'INFO Luz del Sur'!H1469</f>
        <v>0.22 KV</v>
      </c>
      <c r="G1521" s="148" t="str">
        <f t="shared" si="264"/>
        <v>BT</v>
      </c>
      <c r="H1521" s="120" t="str">
        <f>'INFO Luz del Sur'!D1469</f>
        <v>Chorrillos</v>
      </c>
      <c r="I1521" s="120" t="str">
        <f>'INFO Luz del Sur'!C1469</f>
        <v>Lima</v>
      </c>
      <c r="J1521" s="120" t="str">
        <f>'INFO Luz del Sur'!B1469</f>
        <v>Lima</v>
      </c>
      <c r="K1521" s="120">
        <f>'INFO Luz del Sur'!E1469</f>
        <v>0</v>
      </c>
      <c r="L1521" s="132" t="str">
        <f>'INFO Luz del Sur'!M1469</f>
        <v>PPC08</v>
      </c>
      <c r="M1521" s="120" t="str">
        <f>INDEX(RESUMEN!$D$17:$D$5475, MATCH(L1521,RESUMEN!$C$17:$C$5475,0))</f>
        <v>POSTE DE CONCRETO ARMADO DE  9/200/120/255</v>
      </c>
      <c r="N1521" s="95">
        <f>INDEX(RESUMEN!$G$17:$G$5475, MATCH(L1521,RESUMEN!$C$17:$C$5475,0))</f>
        <v>159.16999999999999</v>
      </c>
      <c r="O1521" s="133">
        <f t="shared" si="265"/>
        <v>0.77</v>
      </c>
      <c r="P1521" s="134">
        <f t="shared" si="267"/>
        <v>281.73089999999996</v>
      </c>
      <c r="Q1521" s="87">
        <v>0</v>
      </c>
      <c r="R1521" s="133">
        <f t="shared" si="268"/>
        <v>7.2000000000000008E-2</v>
      </c>
      <c r="S1521" s="88">
        <f t="shared" si="269"/>
        <v>1.6903854</v>
      </c>
      <c r="T1521" s="132">
        <f t="shared" si="270"/>
        <v>0.2</v>
      </c>
      <c r="U1521" s="135">
        <f t="shared" si="271"/>
        <v>0.33807708000000003</v>
      </c>
      <c r="V1521" s="88">
        <f t="shared" si="272"/>
        <v>0.1137616744693495</v>
      </c>
      <c r="W1521" s="182">
        <f t="shared" si="273"/>
        <v>0.1</v>
      </c>
      <c r="X1521" s="133">
        <f>'INFO Luz del Sur'!N1469</f>
        <v>1</v>
      </c>
      <c r="Y1521" s="135">
        <f t="shared" si="266"/>
        <v>0.1</v>
      </c>
    </row>
    <row r="1522" spans="1:25" x14ac:dyDescent="0.25">
      <c r="A1522" s="97">
        <f>'INFO Luz del Sur'!A1470</f>
        <v>1464</v>
      </c>
      <c r="B1522" s="98" t="s">
        <v>8151</v>
      </c>
      <c r="C1522" s="131" t="str">
        <f>'INFO Luz del Sur'!K1470</f>
        <v>Poste</v>
      </c>
      <c r="D1522" s="120" t="str">
        <f>'INFO Luz del Sur'!L1470</f>
        <v>Concreto</v>
      </c>
      <c r="E1522" s="131">
        <f>'INFO Luz del Sur'!J1470</f>
        <v>9</v>
      </c>
      <c r="F1522" s="131" t="str">
        <f>'INFO Luz del Sur'!H1470</f>
        <v>0.22 KV</v>
      </c>
      <c r="G1522" s="148" t="str">
        <f t="shared" si="264"/>
        <v>BT</v>
      </c>
      <c r="H1522" s="120" t="str">
        <f>'INFO Luz del Sur'!D1470</f>
        <v>Chorrillos</v>
      </c>
      <c r="I1522" s="120" t="str">
        <f>'INFO Luz del Sur'!C1470</f>
        <v>Lima</v>
      </c>
      <c r="J1522" s="120" t="str">
        <f>'INFO Luz del Sur'!B1470</f>
        <v>Lima</v>
      </c>
      <c r="K1522" s="120">
        <f>'INFO Luz del Sur'!E1470</f>
        <v>0</v>
      </c>
      <c r="L1522" s="132" t="str">
        <f>'INFO Luz del Sur'!M1470</f>
        <v>PPC08</v>
      </c>
      <c r="M1522" s="120" t="str">
        <f>INDEX(RESUMEN!$D$17:$D$5475, MATCH(L1522,RESUMEN!$C$17:$C$5475,0))</f>
        <v>POSTE DE CONCRETO ARMADO DE  9/200/120/255</v>
      </c>
      <c r="N1522" s="95">
        <f>INDEX(RESUMEN!$G$17:$G$5475, MATCH(L1522,RESUMEN!$C$17:$C$5475,0))</f>
        <v>159.16999999999999</v>
      </c>
      <c r="O1522" s="133">
        <f t="shared" si="265"/>
        <v>0.77</v>
      </c>
      <c r="P1522" s="134">
        <f t="shared" si="267"/>
        <v>281.73089999999996</v>
      </c>
      <c r="Q1522" s="87">
        <v>0</v>
      </c>
      <c r="R1522" s="133">
        <f t="shared" si="268"/>
        <v>7.2000000000000008E-2</v>
      </c>
      <c r="S1522" s="88">
        <f t="shared" si="269"/>
        <v>1.6903854</v>
      </c>
      <c r="T1522" s="132">
        <f t="shared" si="270"/>
        <v>0.2</v>
      </c>
      <c r="U1522" s="135">
        <f t="shared" si="271"/>
        <v>0.33807708000000003</v>
      </c>
      <c r="V1522" s="88">
        <f t="shared" si="272"/>
        <v>0.1137616744693495</v>
      </c>
      <c r="W1522" s="182">
        <f t="shared" si="273"/>
        <v>0.1</v>
      </c>
      <c r="X1522" s="133">
        <f>'INFO Luz del Sur'!N1470</f>
        <v>1</v>
      </c>
      <c r="Y1522" s="135">
        <f t="shared" si="266"/>
        <v>0.1</v>
      </c>
    </row>
    <row r="1523" spans="1:25" x14ac:dyDescent="0.25">
      <c r="A1523" s="97">
        <f>'INFO Luz del Sur'!A1471</f>
        <v>1465</v>
      </c>
      <c r="B1523" s="98" t="s">
        <v>8151</v>
      </c>
      <c r="C1523" s="131" t="str">
        <f>'INFO Luz del Sur'!K1471</f>
        <v>Poste</v>
      </c>
      <c r="D1523" s="120" t="str">
        <f>'INFO Luz del Sur'!L1471</f>
        <v>Concreto</v>
      </c>
      <c r="E1523" s="131">
        <f>'INFO Luz del Sur'!J1471</f>
        <v>9</v>
      </c>
      <c r="F1523" s="131" t="str">
        <f>'INFO Luz del Sur'!H1471</f>
        <v>0.22 KV</v>
      </c>
      <c r="G1523" s="148" t="str">
        <f t="shared" si="264"/>
        <v>BT</v>
      </c>
      <c r="H1523" s="120" t="str">
        <f>'INFO Luz del Sur'!D1471</f>
        <v>Chorrillos</v>
      </c>
      <c r="I1523" s="120" t="str">
        <f>'INFO Luz del Sur'!C1471</f>
        <v>Lima</v>
      </c>
      <c r="J1523" s="120" t="str">
        <f>'INFO Luz del Sur'!B1471</f>
        <v>Lima</v>
      </c>
      <c r="K1523" s="120">
        <f>'INFO Luz del Sur'!E1471</f>
        <v>0</v>
      </c>
      <c r="L1523" s="132" t="str">
        <f>'INFO Luz del Sur'!M1471</f>
        <v>PPC08</v>
      </c>
      <c r="M1523" s="120" t="str">
        <f>INDEX(RESUMEN!$D$17:$D$5475, MATCH(L1523,RESUMEN!$C$17:$C$5475,0))</f>
        <v>POSTE DE CONCRETO ARMADO DE  9/200/120/255</v>
      </c>
      <c r="N1523" s="95">
        <f>INDEX(RESUMEN!$G$17:$G$5475, MATCH(L1523,RESUMEN!$C$17:$C$5475,0))</f>
        <v>159.16999999999999</v>
      </c>
      <c r="O1523" s="133">
        <f t="shared" si="265"/>
        <v>0.77</v>
      </c>
      <c r="P1523" s="134">
        <f t="shared" si="267"/>
        <v>281.73089999999996</v>
      </c>
      <c r="Q1523" s="87">
        <v>0</v>
      </c>
      <c r="R1523" s="133">
        <f t="shared" si="268"/>
        <v>7.2000000000000008E-2</v>
      </c>
      <c r="S1523" s="88">
        <f t="shared" si="269"/>
        <v>1.6903854</v>
      </c>
      <c r="T1523" s="132">
        <f t="shared" si="270"/>
        <v>0.2</v>
      </c>
      <c r="U1523" s="135">
        <f t="shared" si="271"/>
        <v>0.33807708000000003</v>
      </c>
      <c r="V1523" s="88">
        <f t="shared" si="272"/>
        <v>0.1137616744693495</v>
      </c>
      <c r="W1523" s="182">
        <f t="shared" si="273"/>
        <v>0.1</v>
      </c>
      <c r="X1523" s="133">
        <f>'INFO Luz del Sur'!N1471</f>
        <v>1</v>
      </c>
      <c r="Y1523" s="135">
        <f t="shared" si="266"/>
        <v>0.1</v>
      </c>
    </row>
    <row r="1524" spans="1:25" x14ac:dyDescent="0.25">
      <c r="A1524" s="97">
        <f>'INFO Luz del Sur'!A1472</f>
        <v>1466</v>
      </c>
      <c r="B1524" s="98" t="s">
        <v>8151</v>
      </c>
      <c r="C1524" s="131" t="str">
        <f>'INFO Luz del Sur'!K1472</f>
        <v>Poste</v>
      </c>
      <c r="D1524" s="120" t="str">
        <f>'INFO Luz del Sur'!L1472</f>
        <v>Concreto</v>
      </c>
      <c r="E1524" s="131">
        <f>'INFO Luz del Sur'!J1472</f>
        <v>13</v>
      </c>
      <c r="F1524" s="131" t="str">
        <f>'INFO Luz del Sur'!H1472</f>
        <v>0.22 KV</v>
      </c>
      <c r="G1524" s="148" t="str">
        <f t="shared" si="264"/>
        <v>BT</v>
      </c>
      <c r="H1524" s="120" t="str">
        <f>'INFO Luz del Sur'!D1472</f>
        <v>Chorrillos</v>
      </c>
      <c r="I1524" s="120" t="str">
        <f>'INFO Luz del Sur'!C1472</f>
        <v>Lima</v>
      </c>
      <c r="J1524" s="120" t="str">
        <f>'INFO Luz del Sur'!B1472</f>
        <v>Lima</v>
      </c>
      <c r="K1524" s="120">
        <f>'INFO Luz del Sur'!E1472</f>
        <v>0</v>
      </c>
      <c r="L1524" s="132" t="str">
        <f>'INFO Luz del Sur'!M1472</f>
        <v>PPC19</v>
      </c>
      <c r="M1524" s="120" t="str">
        <f>INDEX(RESUMEN!$D$17:$D$5475, MATCH(L1524,RESUMEN!$C$17:$C$5475,0))</f>
        <v>POSTE DE CONCRETO ARMADO DE 13/300/150/345</v>
      </c>
      <c r="N1524" s="95">
        <f>INDEX(RESUMEN!$G$17:$G$5475, MATCH(L1524,RESUMEN!$C$17:$C$5475,0))</f>
        <v>314.14999999999998</v>
      </c>
      <c r="O1524" s="133">
        <f t="shared" si="265"/>
        <v>0.77</v>
      </c>
      <c r="P1524" s="134">
        <f t="shared" si="267"/>
        <v>556.04549999999995</v>
      </c>
      <c r="Q1524" s="87">
        <v>0</v>
      </c>
      <c r="R1524" s="133">
        <f t="shared" si="268"/>
        <v>7.2000000000000008E-2</v>
      </c>
      <c r="S1524" s="88">
        <f t="shared" si="269"/>
        <v>3.3362730000000003</v>
      </c>
      <c r="T1524" s="132">
        <f t="shared" si="270"/>
        <v>0.2</v>
      </c>
      <c r="U1524" s="135">
        <f t="shared" si="271"/>
        <v>0.66725460000000014</v>
      </c>
      <c r="V1524" s="88">
        <f t="shared" si="272"/>
        <v>0.22452868024468273</v>
      </c>
      <c r="W1524" s="182">
        <f t="shared" si="273"/>
        <v>0.2</v>
      </c>
      <c r="X1524" s="133">
        <f>'INFO Luz del Sur'!N1472</f>
        <v>1</v>
      </c>
      <c r="Y1524" s="135">
        <f t="shared" si="266"/>
        <v>0.2</v>
      </c>
    </row>
    <row r="1525" spans="1:25" x14ac:dyDescent="0.25">
      <c r="A1525" s="97">
        <f>'INFO Luz del Sur'!A1473</f>
        <v>1467</v>
      </c>
      <c r="B1525" s="98" t="s">
        <v>8151</v>
      </c>
      <c r="C1525" s="131" t="str">
        <f>'INFO Luz del Sur'!K1473</f>
        <v>Poste</v>
      </c>
      <c r="D1525" s="120" t="str">
        <f>'INFO Luz del Sur'!L1473</f>
        <v>Concreto</v>
      </c>
      <c r="E1525" s="131">
        <f>'INFO Luz del Sur'!J1473</f>
        <v>13</v>
      </c>
      <c r="F1525" s="131" t="str">
        <f>'INFO Luz del Sur'!H1473</f>
        <v>0.22 KV</v>
      </c>
      <c r="G1525" s="148" t="str">
        <f t="shared" si="264"/>
        <v>BT</v>
      </c>
      <c r="H1525" s="120" t="str">
        <f>'INFO Luz del Sur'!D1473</f>
        <v>Chorrillos</v>
      </c>
      <c r="I1525" s="120" t="str">
        <f>'INFO Luz del Sur'!C1473</f>
        <v>Lima</v>
      </c>
      <c r="J1525" s="120" t="str">
        <f>'INFO Luz del Sur'!B1473</f>
        <v>Lima</v>
      </c>
      <c r="K1525" s="120">
        <f>'INFO Luz del Sur'!E1473</f>
        <v>0</v>
      </c>
      <c r="L1525" s="132" t="str">
        <f>'INFO Luz del Sur'!M1473</f>
        <v>PPC19</v>
      </c>
      <c r="M1525" s="120" t="str">
        <f>INDEX(RESUMEN!$D$17:$D$5475, MATCH(L1525,RESUMEN!$C$17:$C$5475,0))</f>
        <v>POSTE DE CONCRETO ARMADO DE 13/300/150/345</v>
      </c>
      <c r="N1525" s="95">
        <f>INDEX(RESUMEN!$G$17:$G$5475, MATCH(L1525,RESUMEN!$C$17:$C$5475,0))</f>
        <v>314.14999999999998</v>
      </c>
      <c r="O1525" s="133">
        <f t="shared" si="265"/>
        <v>0.77</v>
      </c>
      <c r="P1525" s="134">
        <f t="shared" si="267"/>
        <v>556.04549999999995</v>
      </c>
      <c r="Q1525" s="87">
        <v>0</v>
      </c>
      <c r="R1525" s="133">
        <f t="shared" si="268"/>
        <v>7.2000000000000008E-2</v>
      </c>
      <c r="S1525" s="88">
        <f t="shared" si="269"/>
        <v>3.3362730000000003</v>
      </c>
      <c r="T1525" s="132">
        <f t="shared" si="270"/>
        <v>0.2</v>
      </c>
      <c r="U1525" s="135">
        <f t="shared" si="271"/>
        <v>0.66725460000000014</v>
      </c>
      <c r="V1525" s="88">
        <f t="shared" si="272"/>
        <v>0.22452868024468273</v>
      </c>
      <c r="W1525" s="182">
        <f t="shared" si="273"/>
        <v>0.2</v>
      </c>
      <c r="X1525" s="133">
        <f>'INFO Luz del Sur'!N1473</f>
        <v>1</v>
      </c>
      <c r="Y1525" s="135">
        <f t="shared" si="266"/>
        <v>0.2</v>
      </c>
    </row>
    <row r="1526" spans="1:25" x14ac:dyDescent="0.25">
      <c r="A1526" s="97">
        <f>'INFO Luz del Sur'!A1474</f>
        <v>1468</v>
      </c>
      <c r="B1526" s="98" t="s">
        <v>8151</v>
      </c>
      <c r="C1526" s="131" t="str">
        <f>'INFO Luz del Sur'!K1474</f>
        <v>Poste</v>
      </c>
      <c r="D1526" s="120" t="str">
        <f>'INFO Luz del Sur'!L1474</f>
        <v>Concreto</v>
      </c>
      <c r="E1526" s="131">
        <f>'INFO Luz del Sur'!J1474</f>
        <v>13</v>
      </c>
      <c r="F1526" s="131" t="str">
        <f>'INFO Luz del Sur'!H1474</f>
        <v>0.22 KV</v>
      </c>
      <c r="G1526" s="148" t="str">
        <f t="shared" si="264"/>
        <v>BT</v>
      </c>
      <c r="H1526" s="120" t="str">
        <f>'INFO Luz del Sur'!D1474</f>
        <v>Chorrillos</v>
      </c>
      <c r="I1526" s="120" t="str">
        <f>'INFO Luz del Sur'!C1474</f>
        <v>Lima</v>
      </c>
      <c r="J1526" s="120" t="str">
        <f>'INFO Luz del Sur'!B1474</f>
        <v>Lima</v>
      </c>
      <c r="K1526" s="120">
        <f>'INFO Luz del Sur'!E1474</f>
        <v>0</v>
      </c>
      <c r="L1526" s="132" t="str">
        <f>'INFO Luz del Sur'!M1474</f>
        <v>PPC19</v>
      </c>
      <c r="M1526" s="120" t="str">
        <f>INDEX(RESUMEN!$D$17:$D$5475, MATCH(L1526,RESUMEN!$C$17:$C$5475,0))</f>
        <v>POSTE DE CONCRETO ARMADO DE 13/300/150/345</v>
      </c>
      <c r="N1526" s="95">
        <f>INDEX(RESUMEN!$G$17:$G$5475, MATCH(L1526,RESUMEN!$C$17:$C$5475,0))</f>
        <v>314.14999999999998</v>
      </c>
      <c r="O1526" s="133">
        <f t="shared" si="265"/>
        <v>0.77</v>
      </c>
      <c r="P1526" s="134">
        <f t="shared" si="267"/>
        <v>556.04549999999995</v>
      </c>
      <c r="Q1526" s="87">
        <v>0</v>
      </c>
      <c r="R1526" s="133">
        <f t="shared" si="268"/>
        <v>7.2000000000000008E-2</v>
      </c>
      <c r="S1526" s="88">
        <f t="shared" si="269"/>
        <v>3.3362730000000003</v>
      </c>
      <c r="T1526" s="132">
        <f t="shared" si="270"/>
        <v>0.2</v>
      </c>
      <c r="U1526" s="135">
        <f t="shared" si="271"/>
        <v>0.66725460000000014</v>
      </c>
      <c r="V1526" s="88">
        <f t="shared" si="272"/>
        <v>0.22452868024468273</v>
      </c>
      <c r="W1526" s="182">
        <f t="shared" si="273"/>
        <v>0.2</v>
      </c>
      <c r="X1526" s="133">
        <f>'INFO Luz del Sur'!N1474</f>
        <v>1</v>
      </c>
      <c r="Y1526" s="135">
        <f t="shared" si="266"/>
        <v>0.2</v>
      </c>
    </row>
    <row r="1527" spans="1:25" x14ac:dyDescent="0.25">
      <c r="A1527" s="97">
        <f>'INFO Luz del Sur'!A1475</f>
        <v>1469</v>
      </c>
      <c r="B1527" s="98" t="s">
        <v>8151</v>
      </c>
      <c r="C1527" s="131" t="str">
        <f>'INFO Luz del Sur'!K1475</f>
        <v>Poste</v>
      </c>
      <c r="D1527" s="120" t="str">
        <f>'INFO Luz del Sur'!L1475</f>
        <v>Concreto</v>
      </c>
      <c r="E1527" s="131">
        <f>'INFO Luz del Sur'!J1475</f>
        <v>13</v>
      </c>
      <c r="F1527" s="131" t="str">
        <f>'INFO Luz del Sur'!H1475</f>
        <v>0.22 KV</v>
      </c>
      <c r="G1527" s="148" t="str">
        <f t="shared" si="264"/>
        <v>BT</v>
      </c>
      <c r="H1527" s="120" t="str">
        <f>'INFO Luz del Sur'!D1475</f>
        <v>Chorrillos</v>
      </c>
      <c r="I1527" s="120" t="str">
        <f>'INFO Luz del Sur'!C1475</f>
        <v>Lima</v>
      </c>
      <c r="J1527" s="120" t="str">
        <f>'INFO Luz del Sur'!B1475</f>
        <v>Lima</v>
      </c>
      <c r="K1527" s="120">
        <f>'INFO Luz del Sur'!E1475</f>
        <v>0</v>
      </c>
      <c r="L1527" s="132" t="str">
        <f>'INFO Luz del Sur'!M1475</f>
        <v>PPC19</v>
      </c>
      <c r="M1527" s="120" t="str">
        <f>INDEX(RESUMEN!$D$17:$D$5475, MATCH(L1527,RESUMEN!$C$17:$C$5475,0))</f>
        <v>POSTE DE CONCRETO ARMADO DE 13/300/150/345</v>
      </c>
      <c r="N1527" s="95">
        <f>INDEX(RESUMEN!$G$17:$G$5475, MATCH(L1527,RESUMEN!$C$17:$C$5475,0))</f>
        <v>314.14999999999998</v>
      </c>
      <c r="O1527" s="133">
        <f t="shared" si="265"/>
        <v>0.77</v>
      </c>
      <c r="P1527" s="134">
        <f t="shared" si="267"/>
        <v>556.04549999999995</v>
      </c>
      <c r="Q1527" s="87">
        <v>0</v>
      </c>
      <c r="R1527" s="133">
        <f t="shared" si="268"/>
        <v>7.2000000000000008E-2</v>
      </c>
      <c r="S1527" s="88">
        <f t="shared" si="269"/>
        <v>3.3362730000000003</v>
      </c>
      <c r="T1527" s="132">
        <f t="shared" si="270"/>
        <v>0.2</v>
      </c>
      <c r="U1527" s="135">
        <f t="shared" si="271"/>
        <v>0.66725460000000014</v>
      </c>
      <c r="V1527" s="88">
        <f t="shared" si="272"/>
        <v>0.22452868024468273</v>
      </c>
      <c r="W1527" s="182">
        <f t="shared" si="273"/>
        <v>0.2</v>
      </c>
      <c r="X1527" s="133">
        <f>'INFO Luz del Sur'!N1475</f>
        <v>1</v>
      </c>
      <c r="Y1527" s="135">
        <f t="shared" si="266"/>
        <v>0.2</v>
      </c>
    </row>
    <row r="1528" spans="1:25" x14ac:dyDescent="0.25">
      <c r="A1528" s="97">
        <f>'INFO Luz del Sur'!A1476</f>
        <v>1470</v>
      </c>
      <c r="B1528" s="98" t="s">
        <v>8151</v>
      </c>
      <c r="C1528" s="131" t="str">
        <f>'INFO Luz del Sur'!K1476</f>
        <v>Poste</v>
      </c>
      <c r="D1528" s="120" t="str">
        <f>'INFO Luz del Sur'!L1476</f>
        <v>Concreto</v>
      </c>
      <c r="E1528" s="131">
        <f>'INFO Luz del Sur'!J1476</f>
        <v>13</v>
      </c>
      <c r="F1528" s="131" t="str">
        <f>'INFO Luz del Sur'!H1476</f>
        <v>0.22 KV</v>
      </c>
      <c r="G1528" s="148" t="str">
        <f t="shared" si="264"/>
        <v>BT</v>
      </c>
      <c r="H1528" s="120" t="str">
        <f>'INFO Luz del Sur'!D1476</f>
        <v>Chorrillos</v>
      </c>
      <c r="I1528" s="120" t="str">
        <f>'INFO Luz del Sur'!C1476</f>
        <v>Lima</v>
      </c>
      <c r="J1528" s="120" t="str">
        <f>'INFO Luz del Sur'!B1476</f>
        <v>Lima</v>
      </c>
      <c r="K1528" s="120">
        <f>'INFO Luz del Sur'!E1476</f>
        <v>0</v>
      </c>
      <c r="L1528" s="132" t="str">
        <f>'INFO Luz del Sur'!M1476</f>
        <v>PPC19</v>
      </c>
      <c r="M1528" s="120" t="str">
        <f>INDEX(RESUMEN!$D$17:$D$5475, MATCH(L1528,RESUMEN!$C$17:$C$5475,0))</f>
        <v>POSTE DE CONCRETO ARMADO DE 13/300/150/345</v>
      </c>
      <c r="N1528" s="95">
        <f>INDEX(RESUMEN!$G$17:$G$5475, MATCH(L1528,RESUMEN!$C$17:$C$5475,0))</f>
        <v>314.14999999999998</v>
      </c>
      <c r="O1528" s="133">
        <f t="shared" si="265"/>
        <v>0.77</v>
      </c>
      <c r="P1528" s="134">
        <f t="shared" si="267"/>
        <v>556.04549999999995</v>
      </c>
      <c r="Q1528" s="87">
        <v>0</v>
      </c>
      <c r="R1528" s="133">
        <f t="shared" si="268"/>
        <v>7.2000000000000008E-2</v>
      </c>
      <c r="S1528" s="88">
        <f t="shared" si="269"/>
        <v>3.3362730000000003</v>
      </c>
      <c r="T1528" s="132">
        <f t="shared" si="270"/>
        <v>0.2</v>
      </c>
      <c r="U1528" s="135">
        <f t="shared" si="271"/>
        <v>0.66725460000000014</v>
      </c>
      <c r="V1528" s="88">
        <f t="shared" si="272"/>
        <v>0.22452868024468273</v>
      </c>
      <c r="W1528" s="182">
        <f t="shared" si="273"/>
        <v>0.2</v>
      </c>
      <c r="X1528" s="133">
        <f>'INFO Luz del Sur'!N1476</f>
        <v>1</v>
      </c>
      <c r="Y1528" s="135">
        <f t="shared" si="266"/>
        <v>0.2</v>
      </c>
    </row>
    <row r="1529" spans="1:25" x14ac:dyDescent="0.25">
      <c r="A1529" s="97">
        <f>'INFO Luz del Sur'!A1477</f>
        <v>1471</v>
      </c>
      <c r="B1529" s="98" t="s">
        <v>8151</v>
      </c>
      <c r="C1529" s="131" t="str">
        <f>'INFO Luz del Sur'!K1477</f>
        <v>Poste</v>
      </c>
      <c r="D1529" s="120" t="str">
        <f>'INFO Luz del Sur'!L1477</f>
        <v>Concreto</v>
      </c>
      <c r="E1529" s="131">
        <f>'INFO Luz del Sur'!J1477</f>
        <v>13</v>
      </c>
      <c r="F1529" s="131" t="str">
        <f>'INFO Luz del Sur'!H1477</f>
        <v>0.22 KV</v>
      </c>
      <c r="G1529" s="148" t="str">
        <f t="shared" si="264"/>
        <v>BT</v>
      </c>
      <c r="H1529" s="120" t="str">
        <f>'INFO Luz del Sur'!D1477</f>
        <v>Chorrillos</v>
      </c>
      <c r="I1529" s="120" t="str">
        <f>'INFO Luz del Sur'!C1477</f>
        <v>Lima</v>
      </c>
      <c r="J1529" s="120" t="str">
        <f>'INFO Luz del Sur'!B1477</f>
        <v>Lima</v>
      </c>
      <c r="K1529" s="120">
        <f>'INFO Luz del Sur'!E1477</f>
        <v>0</v>
      </c>
      <c r="L1529" s="132" t="str">
        <f>'INFO Luz del Sur'!M1477</f>
        <v>PPC19</v>
      </c>
      <c r="M1529" s="120" t="str">
        <f>INDEX(RESUMEN!$D$17:$D$5475, MATCH(L1529,RESUMEN!$C$17:$C$5475,0))</f>
        <v>POSTE DE CONCRETO ARMADO DE 13/300/150/345</v>
      </c>
      <c r="N1529" s="95">
        <f>INDEX(RESUMEN!$G$17:$G$5475, MATCH(L1529,RESUMEN!$C$17:$C$5475,0))</f>
        <v>314.14999999999998</v>
      </c>
      <c r="O1529" s="133">
        <f t="shared" si="265"/>
        <v>0.77</v>
      </c>
      <c r="P1529" s="134">
        <f t="shared" si="267"/>
        <v>556.04549999999995</v>
      </c>
      <c r="Q1529" s="87">
        <v>0</v>
      </c>
      <c r="R1529" s="133">
        <f t="shared" si="268"/>
        <v>7.2000000000000008E-2</v>
      </c>
      <c r="S1529" s="88">
        <f t="shared" si="269"/>
        <v>3.3362730000000003</v>
      </c>
      <c r="T1529" s="132">
        <f t="shared" si="270"/>
        <v>0.2</v>
      </c>
      <c r="U1529" s="135">
        <f t="shared" si="271"/>
        <v>0.66725460000000014</v>
      </c>
      <c r="V1529" s="88">
        <f t="shared" si="272"/>
        <v>0.22452868024468273</v>
      </c>
      <c r="W1529" s="182">
        <f t="shared" si="273"/>
        <v>0.2</v>
      </c>
      <c r="X1529" s="133">
        <f>'INFO Luz del Sur'!N1477</f>
        <v>1</v>
      </c>
      <c r="Y1529" s="135">
        <f t="shared" si="266"/>
        <v>0.2</v>
      </c>
    </row>
    <row r="1530" spans="1:25" x14ac:dyDescent="0.25">
      <c r="A1530" s="97">
        <f>'INFO Luz del Sur'!A1478</f>
        <v>1472</v>
      </c>
      <c r="B1530" s="98" t="s">
        <v>8151</v>
      </c>
      <c r="C1530" s="131" t="str">
        <f>'INFO Luz del Sur'!K1478</f>
        <v>Poste</v>
      </c>
      <c r="D1530" s="120" t="str">
        <f>'INFO Luz del Sur'!L1478</f>
        <v>Concreto</v>
      </c>
      <c r="E1530" s="131">
        <f>'INFO Luz del Sur'!J1478</f>
        <v>13</v>
      </c>
      <c r="F1530" s="131" t="str">
        <f>'INFO Luz del Sur'!H1478</f>
        <v>0.22 KV</v>
      </c>
      <c r="G1530" s="148" t="str">
        <f t="shared" si="264"/>
        <v>BT</v>
      </c>
      <c r="H1530" s="120" t="str">
        <f>'INFO Luz del Sur'!D1478</f>
        <v>Chorrillos</v>
      </c>
      <c r="I1530" s="120" t="str">
        <f>'INFO Luz del Sur'!C1478</f>
        <v>Lima</v>
      </c>
      <c r="J1530" s="120" t="str">
        <f>'INFO Luz del Sur'!B1478</f>
        <v>Lima</v>
      </c>
      <c r="K1530" s="120">
        <f>'INFO Luz del Sur'!E1478</f>
        <v>0</v>
      </c>
      <c r="L1530" s="132" t="str">
        <f>'INFO Luz del Sur'!M1478</f>
        <v>PPC19</v>
      </c>
      <c r="M1530" s="120" t="str">
        <f>INDEX(RESUMEN!$D$17:$D$5475, MATCH(L1530,RESUMEN!$C$17:$C$5475,0))</f>
        <v>POSTE DE CONCRETO ARMADO DE 13/300/150/345</v>
      </c>
      <c r="N1530" s="95">
        <f>INDEX(RESUMEN!$G$17:$G$5475, MATCH(L1530,RESUMEN!$C$17:$C$5475,0))</f>
        <v>314.14999999999998</v>
      </c>
      <c r="O1530" s="133">
        <f t="shared" si="265"/>
        <v>0.77</v>
      </c>
      <c r="P1530" s="134">
        <f t="shared" si="267"/>
        <v>556.04549999999995</v>
      </c>
      <c r="Q1530" s="87">
        <v>0</v>
      </c>
      <c r="R1530" s="133">
        <f t="shared" si="268"/>
        <v>7.2000000000000008E-2</v>
      </c>
      <c r="S1530" s="88">
        <f t="shared" si="269"/>
        <v>3.3362730000000003</v>
      </c>
      <c r="T1530" s="132">
        <f t="shared" si="270"/>
        <v>0.2</v>
      </c>
      <c r="U1530" s="135">
        <f t="shared" si="271"/>
        <v>0.66725460000000014</v>
      </c>
      <c r="V1530" s="88">
        <f t="shared" si="272"/>
        <v>0.22452868024468273</v>
      </c>
      <c r="W1530" s="182">
        <f t="shared" si="273"/>
        <v>0.2</v>
      </c>
      <c r="X1530" s="133">
        <f>'INFO Luz del Sur'!N1478</f>
        <v>1</v>
      </c>
      <c r="Y1530" s="135">
        <f t="shared" si="266"/>
        <v>0.2</v>
      </c>
    </row>
    <row r="1531" spans="1:25" x14ac:dyDescent="0.25">
      <c r="A1531" s="97">
        <f>'INFO Luz del Sur'!A1479</f>
        <v>1473</v>
      </c>
      <c r="B1531" s="98" t="s">
        <v>8151</v>
      </c>
      <c r="C1531" s="131" t="str">
        <f>'INFO Luz del Sur'!K1479</f>
        <v>Poste</v>
      </c>
      <c r="D1531" s="120" t="str">
        <f>'INFO Luz del Sur'!L1479</f>
        <v>Concreto</v>
      </c>
      <c r="E1531" s="131">
        <f>'INFO Luz del Sur'!J1479</f>
        <v>13</v>
      </c>
      <c r="F1531" s="131" t="str">
        <f>'INFO Luz del Sur'!H1479</f>
        <v>0.22 KV</v>
      </c>
      <c r="G1531" s="148" t="str">
        <f t="shared" si="264"/>
        <v>BT</v>
      </c>
      <c r="H1531" s="120" t="str">
        <f>'INFO Luz del Sur'!D1479</f>
        <v>Chorrillos</v>
      </c>
      <c r="I1531" s="120" t="str">
        <f>'INFO Luz del Sur'!C1479</f>
        <v>Lima</v>
      </c>
      <c r="J1531" s="120" t="str">
        <f>'INFO Luz del Sur'!B1479</f>
        <v>Lima</v>
      </c>
      <c r="K1531" s="120">
        <f>'INFO Luz del Sur'!E1479</f>
        <v>0</v>
      </c>
      <c r="L1531" s="132" t="str">
        <f>'INFO Luz del Sur'!M1479</f>
        <v>PPC19</v>
      </c>
      <c r="M1531" s="120" t="str">
        <f>INDEX(RESUMEN!$D$17:$D$5475, MATCH(L1531,RESUMEN!$C$17:$C$5475,0))</f>
        <v>POSTE DE CONCRETO ARMADO DE 13/300/150/345</v>
      </c>
      <c r="N1531" s="95">
        <f>INDEX(RESUMEN!$G$17:$G$5475, MATCH(L1531,RESUMEN!$C$17:$C$5475,0))</f>
        <v>314.14999999999998</v>
      </c>
      <c r="O1531" s="133">
        <f t="shared" si="265"/>
        <v>0.77</v>
      </c>
      <c r="P1531" s="134">
        <f t="shared" si="267"/>
        <v>556.04549999999995</v>
      </c>
      <c r="Q1531" s="87">
        <v>0</v>
      </c>
      <c r="R1531" s="133">
        <f t="shared" si="268"/>
        <v>7.2000000000000008E-2</v>
      </c>
      <c r="S1531" s="88">
        <f t="shared" si="269"/>
        <v>3.3362730000000003</v>
      </c>
      <c r="T1531" s="132">
        <f t="shared" si="270"/>
        <v>0.2</v>
      </c>
      <c r="U1531" s="135">
        <f t="shared" si="271"/>
        <v>0.66725460000000014</v>
      </c>
      <c r="V1531" s="88">
        <f t="shared" si="272"/>
        <v>0.22452868024468273</v>
      </c>
      <c r="W1531" s="182">
        <f t="shared" si="273"/>
        <v>0.2</v>
      </c>
      <c r="X1531" s="133">
        <f>'INFO Luz del Sur'!N1479</f>
        <v>1</v>
      </c>
      <c r="Y1531" s="135">
        <f t="shared" si="266"/>
        <v>0.2</v>
      </c>
    </row>
    <row r="1532" spans="1:25" x14ac:dyDescent="0.25">
      <c r="A1532" s="97">
        <f>'INFO Luz del Sur'!A1480</f>
        <v>1474</v>
      </c>
      <c r="B1532" s="98" t="s">
        <v>8151</v>
      </c>
      <c r="C1532" s="131" t="str">
        <f>'INFO Luz del Sur'!K1480</f>
        <v>Poste</v>
      </c>
      <c r="D1532" s="120" t="str">
        <f>'INFO Luz del Sur'!L1480</f>
        <v>Concreto</v>
      </c>
      <c r="E1532" s="131">
        <f>'INFO Luz del Sur'!J1480</f>
        <v>13</v>
      </c>
      <c r="F1532" s="131" t="str">
        <f>'INFO Luz del Sur'!H1480</f>
        <v>0.22 KV</v>
      </c>
      <c r="G1532" s="148" t="str">
        <f t="shared" ref="G1532:G1595" si="274">IF(F1532="0.22 KV", "BT", "MT/AT")</f>
        <v>BT</v>
      </c>
      <c r="H1532" s="120" t="str">
        <f>'INFO Luz del Sur'!D1480</f>
        <v>Chorrillos</v>
      </c>
      <c r="I1532" s="120" t="str">
        <f>'INFO Luz del Sur'!C1480</f>
        <v>Lima</v>
      </c>
      <c r="J1532" s="120" t="str">
        <f>'INFO Luz del Sur'!B1480</f>
        <v>Lima</v>
      </c>
      <c r="K1532" s="120">
        <f>'INFO Luz del Sur'!E1480</f>
        <v>0</v>
      </c>
      <c r="L1532" s="132" t="str">
        <f>'INFO Luz del Sur'!M1480</f>
        <v>PPC19</v>
      </c>
      <c r="M1532" s="120" t="str">
        <f>INDEX(RESUMEN!$D$17:$D$5475, MATCH(L1532,RESUMEN!$C$17:$C$5475,0))</f>
        <v>POSTE DE CONCRETO ARMADO DE 13/300/150/345</v>
      </c>
      <c r="N1532" s="95">
        <f>INDEX(RESUMEN!$G$17:$G$5475, MATCH(L1532,RESUMEN!$C$17:$C$5475,0))</f>
        <v>314.14999999999998</v>
      </c>
      <c r="O1532" s="133">
        <f t="shared" ref="O1532:O1595" si="275">IF(G1532="BT", $O$2, $O$3)</f>
        <v>0.77</v>
      </c>
      <c r="P1532" s="134">
        <f t="shared" si="267"/>
        <v>556.04549999999995</v>
      </c>
      <c r="Q1532" s="87">
        <v>0</v>
      </c>
      <c r="R1532" s="133">
        <f t="shared" si="268"/>
        <v>7.2000000000000008E-2</v>
      </c>
      <c r="S1532" s="88">
        <f t="shared" si="269"/>
        <v>3.3362730000000003</v>
      </c>
      <c r="T1532" s="132">
        <f t="shared" si="270"/>
        <v>0.2</v>
      </c>
      <c r="U1532" s="135">
        <f t="shared" si="271"/>
        <v>0.66725460000000014</v>
      </c>
      <c r="V1532" s="88">
        <f t="shared" si="272"/>
        <v>0.22452868024468273</v>
      </c>
      <c r="W1532" s="182">
        <f t="shared" si="273"/>
        <v>0.2</v>
      </c>
      <c r="X1532" s="133">
        <f>'INFO Luz del Sur'!N1480</f>
        <v>1</v>
      </c>
      <c r="Y1532" s="135">
        <f t="shared" ref="Y1532:Y1595" si="276">W1532*X1532</f>
        <v>0.2</v>
      </c>
    </row>
    <row r="1533" spans="1:25" x14ac:dyDescent="0.25">
      <c r="A1533" s="97">
        <f>'INFO Luz del Sur'!A1481</f>
        <v>1475</v>
      </c>
      <c r="B1533" s="98" t="s">
        <v>8151</v>
      </c>
      <c r="C1533" s="131" t="str">
        <f>'INFO Luz del Sur'!K1481</f>
        <v>Poste</v>
      </c>
      <c r="D1533" s="120" t="str">
        <f>'INFO Luz del Sur'!L1481</f>
        <v>Concreto</v>
      </c>
      <c r="E1533" s="131">
        <f>'INFO Luz del Sur'!J1481</f>
        <v>13</v>
      </c>
      <c r="F1533" s="131" t="str">
        <f>'INFO Luz del Sur'!H1481</f>
        <v>0.22 KV</v>
      </c>
      <c r="G1533" s="148" t="str">
        <f t="shared" si="274"/>
        <v>BT</v>
      </c>
      <c r="H1533" s="120" t="str">
        <f>'INFO Luz del Sur'!D1481</f>
        <v>Chorrillos</v>
      </c>
      <c r="I1533" s="120" t="str">
        <f>'INFO Luz del Sur'!C1481</f>
        <v>Lima</v>
      </c>
      <c r="J1533" s="120" t="str">
        <f>'INFO Luz del Sur'!B1481</f>
        <v>Lima</v>
      </c>
      <c r="K1533" s="120">
        <f>'INFO Luz del Sur'!E1481</f>
        <v>0</v>
      </c>
      <c r="L1533" s="132" t="str">
        <f>'INFO Luz del Sur'!M1481</f>
        <v>PPC19</v>
      </c>
      <c r="M1533" s="120" t="str">
        <f>INDEX(RESUMEN!$D$17:$D$5475, MATCH(L1533,RESUMEN!$C$17:$C$5475,0))</f>
        <v>POSTE DE CONCRETO ARMADO DE 13/300/150/345</v>
      </c>
      <c r="N1533" s="95">
        <f>INDEX(RESUMEN!$G$17:$G$5475, MATCH(L1533,RESUMEN!$C$17:$C$5475,0))</f>
        <v>314.14999999999998</v>
      </c>
      <c r="O1533" s="133">
        <f t="shared" si="275"/>
        <v>0.77</v>
      </c>
      <c r="P1533" s="134">
        <f t="shared" si="267"/>
        <v>556.04549999999995</v>
      </c>
      <c r="Q1533" s="87">
        <v>0</v>
      </c>
      <c r="R1533" s="133">
        <f t="shared" si="268"/>
        <v>7.2000000000000008E-2</v>
      </c>
      <c r="S1533" s="88">
        <f t="shared" si="269"/>
        <v>3.3362730000000003</v>
      </c>
      <c r="T1533" s="132">
        <f t="shared" si="270"/>
        <v>0.2</v>
      </c>
      <c r="U1533" s="135">
        <f t="shared" si="271"/>
        <v>0.66725460000000014</v>
      </c>
      <c r="V1533" s="88">
        <f t="shared" si="272"/>
        <v>0.22452868024468273</v>
      </c>
      <c r="W1533" s="182">
        <f t="shared" si="273"/>
        <v>0.2</v>
      </c>
      <c r="X1533" s="133">
        <f>'INFO Luz del Sur'!N1481</f>
        <v>1</v>
      </c>
      <c r="Y1533" s="135">
        <f t="shared" si="276"/>
        <v>0.2</v>
      </c>
    </row>
    <row r="1534" spans="1:25" x14ac:dyDescent="0.25">
      <c r="A1534" s="97">
        <f>'INFO Luz del Sur'!A1482</f>
        <v>1476</v>
      </c>
      <c r="B1534" s="98" t="s">
        <v>8151</v>
      </c>
      <c r="C1534" s="131" t="str">
        <f>'INFO Luz del Sur'!K1482</f>
        <v>Poste</v>
      </c>
      <c r="D1534" s="120" t="str">
        <f>'INFO Luz del Sur'!L1482</f>
        <v>Concreto</v>
      </c>
      <c r="E1534" s="131">
        <f>'INFO Luz del Sur'!J1482</f>
        <v>13</v>
      </c>
      <c r="F1534" s="131" t="str">
        <f>'INFO Luz del Sur'!H1482</f>
        <v>0.22 KV</v>
      </c>
      <c r="G1534" s="148" t="str">
        <f t="shared" si="274"/>
        <v>BT</v>
      </c>
      <c r="H1534" s="120" t="str">
        <f>'INFO Luz del Sur'!D1482</f>
        <v>Chorrillos</v>
      </c>
      <c r="I1534" s="120" t="str">
        <f>'INFO Luz del Sur'!C1482</f>
        <v>Lima</v>
      </c>
      <c r="J1534" s="120" t="str">
        <f>'INFO Luz del Sur'!B1482</f>
        <v>Lima</v>
      </c>
      <c r="K1534" s="120">
        <f>'INFO Luz del Sur'!E1482</f>
        <v>0</v>
      </c>
      <c r="L1534" s="132" t="str">
        <f>'INFO Luz del Sur'!M1482</f>
        <v>PPC19</v>
      </c>
      <c r="M1534" s="120" t="str">
        <f>INDEX(RESUMEN!$D$17:$D$5475, MATCH(L1534,RESUMEN!$C$17:$C$5475,0))</f>
        <v>POSTE DE CONCRETO ARMADO DE 13/300/150/345</v>
      </c>
      <c r="N1534" s="95">
        <f>INDEX(RESUMEN!$G$17:$G$5475, MATCH(L1534,RESUMEN!$C$17:$C$5475,0))</f>
        <v>314.14999999999998</v>
      </c>
      <c r="O1534" s="133">
        <f t="shared" si="275"/>
        <v>0.77</v>
      </c>
      <c r="P1534" s="134">
        <f t="shared" si="267"/>
        <v>556.04549999999995</v>
      </c>
      <c r="Q1534" s="87">
        <v>0</v>
      </c>
      <c r="R1534" s="133">
        <f t="shared" si="268"/>
        <v>7.2000000000000008E-2</v>
      </c>
      <c r="S1534" s="88">
        <f t="shared" si="269"/>
        <v>3.3362730000000003</v>
      </c>
      <c r="T1534" s="132">
        <f t="shared" si="270"/>
        <v>0.2</v>
      </c>
      <c r="U1534" s="135">
        <f t="shared" si="271"/>
        <v>0.66725460000000014</v>
      </c>
      <c r="V1534" s="88">
        <f t="shared" si="272"/>
        <v>0.22452868024468273</v>
      </c>
      <c r="W1534" s="182">
        <f t="shared" si="273"/>
        <v>0.2</v>
      </c>
      <c r="X1534" s="133">
        <f>'INFO Luz del Sur'!N1482</f>
        <v>1</v>
      </c>
      <c r="Y1534" s="135">
        <f t="shared" si="276"/>
        <v>0.2</v>
      </c>
    </row>
    <row r="1535" spans="1:25" x14ac:dyDescent="0.25">
      <c r="A1535" s="97">
        <f>'INFO Luz del Sur'!A1483</f>
        <v>1477</v>
      </c>
      <c r="B1535" s="98" t="s">
        <v>8151</v>
      </c>
      <c r="C1535" s="131" t="str">
        <f>'INFO Luz del Sur'!K1483</f>
        <v>Poste</v>
      </c>
      <c r="D1535" s="120" t="str">
        <f>'INFO Luz del Sur'!L1483</f>
        <v>Concreto</v>
      </c>
      <c r="E1535" s="131">
        <f>'INFO Luz del Sur'!J1483</f>
        <v>13</v>
      </c>
      <c r="F1535" s="131" t="str">
        <f>'INFO Luz del Sur'!H1483</f>
        <v>0.22 KV</v>
      </c>
      <c r="G1535" s="148" t="str">
        <f t="shared" si="274"/>
        <v>BT</v>
      </c>
      <c r="H1535" s="120" t="str">
        <f>'INFO Luz del Sur'!D1483</f>
        <v>Chorrillos</v>
      </c>
      <c r="I1535" s="120" t="str">
        <f>'INFO Luz del Sur'!C1483</f>
        <v>Lima</v>
      </c>
      <c r="J1535" s="120" t="str">
        <f>'INFO Luz del Sur'!B1483</f>
        <v>Lima</v>
      </c>
      <c r="K1535" s="120">
        <f>'INFO Luz del Sur'!E1483</f>
        <v>0</v>
      </c>
      <c r="L1535" s="132" t="str">
        <f>'INFO Luz del Sur'!M1483</f>
        <v>PPC19</v>
      </c>
      <c r="M1535" s="120" t="str">
        <f>INDEX(RESUMEN!$D$17:$D$5475, MATCH(L1535,RESUMEN!$C$17:$C$5475,0))</f>
        <v>POSTE DE CONCRETO ARMADO DE 13/300/150/345</v>
      </c>
      <c r="N1535" s="95">
        <f>INDEX(RESUMEN!$G$17:$G$5475, MATCH(L1535,RESUMEN!$C$17:$C$5475,0))</f>
        <v>314.14999999999998</v>
      </c>
      <c r="O1535" s="133">
        <f t="shared" si="275"/>
        <v>0.77</v>
      </c>
      <c r="P1535" s="134">
        <f t="shared" si="267"/>
        <v>556.04549999999995</v>
      </c>
      <c r="Q1535" s="87">
        <v>0</v>
      </c>
      <c r="R1535" s="133">
        <f t="shared" si="268"/>
        <v>7.2000000000000008E-2</v>
      </c>
      <c r="S1535" s="88">
        <f t="shared" si="269"/>
        <v>3.3362730000000003</v>
      </c>
      <c r="T1535" s="132">
        <f t="shared" si="270"/>
        <v>0.2</v>
      </c>
      <c r="U1535" s="135">
        <f t="shared" si="271"/>
        <v>0.66725460000000014</v>
      </c>
      <c r="V1535" s="88">
        <f t="shared" si="272"/>
        <v>0.22452868024468273</v>
      </c>
      <c r="W1535" s="182">
        <f t="shared" si="273"/>
        <v>0.2</v>
      </c>
      <c r="X1535" s="133">
        <f>'INFO Luz del Sur'!N1483</f>
        <v>1</v>
      </c>
      <c r="Y1535" s="135">
        <f t="shared" si="276"/>
        <v>0.2</v>
      </c>
    </row>
    <row r="1536" spans="1:25" x14ac:dyDescent="0.25">
      <c r="A1536" s="97">
        <f>'INFO Luz del Sur'!A1484</f>
        <v>1478</v>
      </c>
      <c r="B1536" s="98" t="s">
        <v>8151</v>
      </c>
      <c r="C1536" s="131" t="str">
        <f>'INFO Luz del Sur'!K1484</f>
        <v>Poste</v>
      </c>
      <c r="D1536" s="120" t="str">
        <f>'INFO Luz del Sur'!L1484</f>
        <v>Concreto</v>
      </c>
      <c r="E1536" s="131">
        <f>'INFO Luz del Sur'!J1484</f>
        <v>13</v>
      </c>
      <c r="F1536" s="131" t="str">
        <f>'INFO Luz del Sur'!H1484</f>
        <v>0.22 KV</v>
      </c>
      <c r="G1536" s="148" t="str">
        <f t="shared" si="274"/>
        <v>BT</v>
      </c>
      <c r="H1536" s="120" t="str">
        <f>'INFO Luz del Sur'!D1484</f>
        <v>Chorrillos</v>
      </c>
      <c r="I1536" s="120" t="str">
        <f>'INFO Luz del Sur'!C1484</f>
        <v>Lima</v>
      </c>
      <c r="J1536" s="120" t="str">
        <f>'INFO Luz del Sur'!B1484</f>
        <v>Lima</v>
      </c>
      <c r="K1536" s="120">
        <f>'INFO Luz del Sur'!E1484</f>
        <v>0</v>
      </c>
      <c r="L1536" s="132" t="str">
        <f>'INFO Luz del Sur'!M1484</f>
        <v>PPC19</v>
      </c>
      <c r="M1536" s="120" t="str">
        <f>INDEX(RESUMEN!$D$17:$D$5475, MATCH(L1536,RESUMEN!$C$17:$C$5475,0))</f>
        <v>POSTE DE CONCRETO ARMADO DE 13/300/150/345</v>
      </c>
      <c r="N1536" s="95">
        <f>INDEX(RESUMEN!$G$17:$G$5475, MATCH(L1536,RESUMEN!$C$17:$C$5475,0))</f>
        <v>314.14999999999998</v>
      </c>
      <c r="O1536" s="133">
        <f t="shared" si="275"/>
        <v>0.77</v>
      </c>
      <c r="P1536" s="134">
        <f t="shared" si="267"/>
        <v>556.04549999999995</v>
      </c>
      <c r="Q1536" s="87">
        <v>0</v>
      </c>
      <c r="R1536" s="133">
        <f t="shared" si="268"/>
        <v>7.2000000000000008E-2</v>
      </c>
      <c r="S1536" s="88">
        <f t="shared" si="269"/>
        <v>3.3362730000000003</v>
      </c>
      <c r="T1536" s="132">
        <f t="shared" si="270"/>
        <v>0.2</v>
      </c>
      <c r="U1536" s="135">
        <f t="shared" si="271"/>
        <v>0.66725460000000014</v>
      </c>
      <c r="V1536" s="88">
        <f t="shared" si="272"/>
        <v>0.22452868024468273</v>
      </c>
      <c r="W1536" s="182">
        <f t="shared" si="273"/>
        <v>0.2</v>
      </c>
      <c r="X1536" s="133">
        <f>'INFO Luz del Sur'!N1484</f>
        <v>1</v>
      </c>
      <c r="Y1536" s="135">
        <f t="shared" si="276"/>
        <v>0.2</v>
      </c>
    </row>
    <row r="1537" spans="1:25" x14ac:dyDescent="0.25">
      <c r="A1537" s="97">
        <f>'INFO Luz del Sur'!A1485</f>
        <v>1479</v>
      </c>
      <c r="B1537" s="98" t="s">
        <v>8151</v>
      </c>
      <c r="C1537" s="131" t="str">
        <f>'INFO Luz del Sur'!K1485</f>
        <v>Poste</v>
      </c>
      <c r="D1537" s="120" t="str">
        <f>'INFO Luz del Sur'!L1485</f>
        <v>Concreto</v>
      </c>
      <c r="E1537" s="131">
        <f>'INFO Luz del Sur'!J1485</f>
        <v>13</v>
      </c>
      <c r="F1537" s="131" t="str">
        <f>'INFO Luz del Sur'!H1485</f>
        <v>0.22 KV</v>
      </c>
      <c r="G1537" s="148" t="str">
        <f t="shared" si="274"/>
        <v>BT</v>
      </c>
      <c r="H1537" s="120" t="str">
        <f>'INFO Luz del Sur'!D1485</f>
        <v>Chorrillos</v>
      </c>
      <c r="I1537" s="120" t="str">
        <f>'INFO Luz del Sur'!C1485</f>
        <v>Lima</v>
      </c>
      <c r="J1537" s="120" t="str">
        <f>'INFO Luz del Sur'!B1485</f>
        <v>Lima</v>
      </c>
      <c r="K1537" s="120">
        <f>'INFO Luz del Sur'!E1485</f>
        <v>0</v>
      </c>
      <c r="L1537" s="132" t="str">
        <f>'INFO Luz del Sur'!M1485</f>
        <v>PPC19</v>
      </c>
      <c r="M1537" s="120" t="str">
        <f>INDEX(RESUMEN!$D$17:$D$5475, MATCH(L1537,RESUMEN!$C$17:$C$5475,0))</f>
        <v>POSTE DE CONCRETO ARMADO DE 13/300/150/345</v>
      </c>
      <c r="N1537" s="95">
        <f>INDEX(RESUMEN!$G$17:$G$5475, MATCH(L1537,RESUMEN!$C$17:$C$5475,0))</f>
        <v>314.14999999999998</v>
      </c>
      <c r="O1537" s="133">
        <f t="shared" si="275"/>
        <v>0.77</v>
      </c>
      <c r="P1537" s="134">
        <f t="shared" si="267"/>
        <v>556.04549999999995</v>
      </c>
      <c r="Q1537" s="87">
        <v>0</v>
      </c>
      <c r="R1537" s="133">
        <f t="shared" si="268"/>
        <v>7.2000000000000008E-2</v>
      </c>
      <c r="S1537" s="88">
        <f t="shared" si="269"/>
        <v>3.3362730000000003</v>
      </c>
      <c r="T1537" s="132">
        <f t="shared" si="270"/>
        <v>0.2</v>
      </c>
      <c r="U1537" s="135">
        <f t="shared" si="271"/>
        <v>0.66725460000000014</v>
      </c>
      <c r="V1537" s="88">
        <f t="shared" si="272"/>
        <v>0.22452868024468273</v>
      </c>
      <c r="W1537" s="182">
        <f t="shared" si="273"/>
        <v>0.2</v>
      </c>
      <c r="X1537" s="133">
        <f>'INFO Luz del Sur'!N1485</f>
        <v>1</v>
      </c>
      <c r="Y1537" s="135">
        <f t="shared" si="276"/>
        <v>0.2</v>
      </c>
    </row>
    <row r="1538" spans="1:25" x14ac:dyDescent="0.25">
      <c r="A1538" s="97">
        <f>'INFO Luz del Sur'!A1486</f>
        <v>1480</v>
      </c>
      <c r="B1538" s="98" t="s">
        <v>8151</v>
      </c>
      <c r="C1538" s="131" t="str">
        <f>'INFO Luz del Sur'!K1486</f>
        <v>Poste</v>
      </c>
      <c r="D1538" s="120" t="str">
        <f>'INFO Luz del Sur'!L1486</f>
        <v>Concreto</v>
      </c>
      <c r="E1538" s="131">
        <f>'INFO Luz del Sur'!J1486</f>
        <v>13</v>
      </c>
      <c r="F1538" s="131" t="str">
        <f>'INFO Luz del Sur'!H1486</f>
        <v>0.22 KV</v>
      </c>
      <c r="G1538" s="148" t="str">
        <f t="shared" si="274"/>
        <v>BT</v>
      </c>
      <c r="H1538" s="120" t="str">
        <f>'INFO Luz del Sur'!D1486</f>
        <v>Chorrillos</v>
      </c>
      <c r="I1538" s="120" t="str">
        <f>'INFO Luz del Sur'!C1486</f>
        <v>Lima</v>
      </c>
      <c r="J1538" s="120" t="str">
        <f>'INFO Luz del Sur'!B1486</f>
        <v>Lima</v>
      </c>
      <c r="K1538" s="120">
        <f>'INFO Luz del Sur'!E1486</f>
        <v>0</v>
      </c>
      <c r="L1538" s="132" t="str">
        <f>'INFO Luz del Sur'!M1486</f>
        <v>PPC19</v>
      </c>
      <c r="M1538" s="120" t="str">
        <f>INDEX(RESUMEN!$D$17:$D$5475, MATCH(L1538,RESUMEN!$C$17:$C$5475,0))</f>
        <v>POSTE DE CONCRETO ARMADO DE 13/300/150/345</v>
      </c>
      <c r="N1538" s="95">
        <f>INDEX(RESUMEN!$G$17:$G$5475, MATCH(L1538,RESUMEN!$C$17:$C$5475,0))</f>
        <v>314.14999999999998</v>
      </c>
      <c r="O1538" s="133">
        <f t="shared" si="275"/>
        <v>0.77</v>
      </c>
      <c r="P1538" s="134">
        <f t="shared" si="267"/>
        <v>556.04549999999995</v>
      </c>
      <c r="Q1538" s="87">
        <v>0</v>
      </c>
      <c r="R1538" s="133">
        <f t="shared" si="268"/>
        <v>7.2000000000000008E-2</v>
      </c>
      <c r="S1538" s="88">
        <f t="shared" si="269"/>
        <v>3.3362730000000003</v>
      </c>
      <c r="T1538" s="132">
        <f t="shared" si="270"/>
        <v>0.2</v>
      </c>
      <c r="U1538" s="135">
        <f t="shared" si="271"/>
        <v>0.66725460000000014</v>
      </c>
      <c r="V1538" s="88">
        <f t="shared" si="272"/>
        <v>0.22452868024468273</v>
      </c>
      <c r="W1538" s="182">
        <f t="shared" si="273"/>
        <v>0.2</v>
      </c>
      <c r="X1538" s="133">
        <f>'INFO Luz del Sur'!N1486</f>
        <v>1</v>
      </c>
      <c r="Y1538" s="135">
        <f t="shared" si="276"/>
        <v>0.2</v>
      </c>
    </row>
    <row r="1539" spans="1:25" x14ac:dyDescent="0.25">
      <c r="A1539" s="97">
        <f>'INFO Luz del Sur'!A1487</f>
        <v>1481</v>
      </c>
      <c r="B1539" s="98" t="s">
        <v>8151</v>
      </c>
      <c r="C1539" s="131" t="str">
        <f>'INFO Luz del Sur'!K1487</f>
        <v>Poste</v>
      </c>
      <c r="D1539" s="120" t="str">
        <f>'INFO Luz del Sur'!L1487</f>
        <v>Concreto</v>
      </c>
      <c r="E1539" s="131">
        <f>'INFO Luz del Sur'!J1487</f>
        <v>13</v>
      </c>
      <c r="F1539" s="131" t="str">
        <f>'INFO Luz del Sur'!H1487</f>
        <v>0.22 KV</v>
      </c>
      <c r="G1539" s="148" t="str">
        <f t="shared" si="274"/>
        <v>BT</v>
      </c>
      <c r="H1539" s="120" t="str">
        <f>'INFO Luz del Sur'!D1487</f>
        <v>Chorrillos</v>
      </c>
      <c r="I1539" s="120" t="str">
        <f>'INFO Luz del Sur'!C1487</f>
        <v>Lima</v>
      </c>
      <c r="J1539" s="120" t="str">
        <f>'INFO Luz del Sur'!B1487</f>
        <v>Lima</v>
      </c>
      <c r="K1539" s="120">
        <f>'INFO Luz del Sur'!E1487</f>
        <v>0</v>
      </c>
      <c r="L1539" s="132" t="str">
        <f>'INFO Luz del Sur'!M1487</f>
        <v>PPC19</v>
      </c>
      <c r="M1539" s="120" t="str">
        <f>INDEX(RESUMEN!$D$17:$D$5475, MATCH(L1539,RESUMEN!$C$17:$C$5475,0))</f>
        <v>POSTE DE CONCRETO ARMADO DE 13/300/150/345</v>
      </c>
      <c r="N1539" s="95">
        <f>INDEX(RESUMEN!$G$17:$G$5475, MATCH(L1539,RESUMEN!$C$17:$C$5475,0))</f>
        <v>314.14999999999998</v>
      </c>
      <c r="O1539" s="133">
        <f t="shared" si="275"/>
        <v>0.77</v>
      </c>
      <c r="P1539" s="134">
        <f t="shared" si="267"/>
        <v>556.04549999999995</v>
      </c>
      <c r="Q1539" s="87">
        <v>0</v>
      </c>
      <c r="R1539" s="133">
        <f t="shared" si="268"/>
        <v>7.2000000000000008E-2</v>
      </c>
      <c r="S1539" s="88">
        <f t="shared" si="269"/>
        <v>3.3362730000000003</v>
      </c>
      <c r="T1539" s="132">
        <f t="shared" si="270"/>
        <v>0.2</v>
      </c>
      <c r="U1539" s="135">
        <f t="shared" si="271"/>
        <v>0.66725460000000014</v>
      </c>
      <c r="V1539" s="88">
        <f t="shared" si="272"/>
        <v>0.22452868024468273</v>
      </c>
      <c r="W1539" s="182">
        <f t="shared" si="273"/>
        <v>0.2</v>
      </c>
      <c r="X1539" s="133">
        <f>'INFO Luz del Sur'!N1487</f>
        <v>1</v>
      </c>
      <c r="Y1539" s="135">
        <f t="shared" si="276"/>
        <v>0.2</v>
      </c>
    </row>
    <row r="1540" spans="1:25" x14ac:dyDescent="0.25">
      <c r="A1540" s="97">
        <f>'INFO Luz del Sur'!A1488</f>
        <v>1482</v>
      </c>
      <c r="B1540" s="98" t="s">
        <v>8151</v>
      </c>
      <c r="C1540" s="131" t="str">
        <f>'INFO Luz del Sur'!K1488</f>
        <v>Poste</v>
      </c>
      <c r="D1540" s="120" t="str">
        <f>'INFO Luz del Sur'!L1488</f>
        <v>Concreto</v>
      </c>
      <c r="E1540" s="131">
        <f>'INFO Luz del Sur'!J1488</f>
        <v>13</v>
      </c>
      <c r="F1540" s="131" t="str">
        <f>'INFO Luz del Sur'!H1488</f>
        <v>0.22 KV</v>
      </c>
      <c r="G1540" s="148" t="str">
        <f t="shared" si="274"/>
        <v>BT</v>
      </c>
      <c r="H1540" s="120" t="str">
        <f>'INFO Luz del Sur'!D1488</f>
        <v>Chorrillos</v>
      </c>
      <c r="I1540" s="120" t="str">
        <f>'INFO Luz del Sur'!C1488</f>
        <v>Lima</v>
      </c>
      <c r="J1540" s="120" t="str">
        <f>'INFO Luz del Sur'!B1488</f>
        <v>Lima</v>
      </c>
      <c r="K1540" s="120">
        <f>'INFO Luz del Sur'!E1488</f>
        <v>0</v>
      </c>
      <c r="L1540" s="132" t="str">
        <f>'INFO Luz del Sur'!M1488</f>
        <v>PPC19</v>
      </c>
      <c r="M1540" s="120" t="str">
        <f>INDEX(RESUMEN!$D$17:$D$5475, MATCH(L1540,RESUMEN!$C$17:$C$5475,0))</f>
        <v>POSTE DE CONCRETO ARMADO DE 13/300/150/345</v>
      </c>
      <c r="N1540" s="95">
        <f>INDEX(RESUMEN!$G$17:$G$5475, MATCH(L1540,RESUMEN!$C$17:$C$5475,0))</f>
        <v>314.14999999999998</v>
      </c>
      <c r="O1540" s="133">
        <f t="shared" si="275"/>
        <v>0.77</v>
      </c>
      <c r="P1540" s="134">
        <f t="shared" si="267"/>
        <v>556.04549999999995</v>
      </c>
      <c r="Q1540" s="87">
        <v>0</v>
      </c>
      <c r="R1540" s="133">
        <f t="shared" si="268"/>
        <v>7.2000000000000008E-2</v>
      </c>
      <c r="S1540" s="88">
        <f t="shared" si="269"/>
        <v>3.3362730000000003</v>
      </c>
      <c r="T1540" s="132">
        <f t="shared" si="270"/>
        <v>0.2</v>
      </c>
      <c r="U1540" s="135">
        <f t="shared" si="271"/>
        <v>0.66725460000000014</v>
      </c>
      <c r="V1540" s="88">
        <f t="shared" si="272"/>
        <v>0.22452868024468273</v>
      </c>
      <c r="W1540" s="182">
        <f t="shared" si="273"/>
        <v>0.2</v>
      </c>
      <c r="X1540" s="133">
        <f>'INFO Luz del Sur'!N1488</f>
        <v>1</v>
      </c>
      <c r="Y1540" s="135">
        <f t="shared" si="276"/>
        <v>0.2</v>
      </c>
    </row>
    <row r="1541" spans="1:25" x14ac:dyDescent="0.25">
      <c r="A1541" s="97">
        <f>'INFO Luz del Sur'!A1489</f>
        <v>1483</v>
      </c>
      <c r="B1541" s="98" t="s">
        <v>8151</v>
      </c>
      <c r="C1541" s="131" t="str">
        <f>'INFO Luz del Sur'!K1489</f>
        <v>Poste</v>
      </c>
      <c r="D1541" s="120" t="str">
        <f>'INFO Luz del Sur'!L1489</f>
        <v>Concreto</v>
      </c>
      <c r="E1541" s="131">
        <f>'INFO Luz del Sur'!J1489</f>
        <v>13</v>
      </c>
      <c r="F1541" s="131" t="str">
        <f>'INFO Luz del Sur'!H1489</f>
        <v>0.22 KV</v>
      </c>
      <c r="G1541" s="148" t="str">
        <f t="shared" si="274"/>
        <v>BT</v>
      </c>
      <c r="H1541" s="120" t="str">
        <f>'INFO Luz del Sur'!D1489</f>
        <v>Chorrillos</v>
      </c>
      <c r="I1541" s="120" t="str">
        <f>'INFO Luz del Sur'!C1489</f>
        <v>Lima</v>
      </c>
      <c r="J1541" s="120" t="str">
        <f>'INFO Luz del Sur'!B1489</f>
        <v>Lima</v>
      </c>
      <c r="K1541" s="120">
        <f>'INFO Luz del Sur'!E1489</f>
        <v>0</v>
      </c>
      <c r="L1541" s="132" t="str">
        <f>'INFO Luz del Sur'!M1489</f>
        <v>PPC19</v>
      </c>
      <c r="M1541" s="120" t="str">
        <f>INDEX(RESUMEN!$D$17:$D$5475, MATCH(L1541,RESUMEN!$C$17:$C$5475,0))</f>
        <v>POSTE DE CONCRETO ARMADO DE 13/300/150/345</v>
      </c>
      <c r="N1541" s="95">
        <f>INDEX(RESUMEN!$G$17:$G$5475, MATCH(L1541,RESUMEN!$C$17:$C$5475,0))</f>
        <v>314.14999999999998</v>
      </c>
      <c r="O1541" s="133">
        <f t="shared" si="275"/>
        <v>0.77</v>
      </c>
      <c r="P1541" s="134">
        <f t="shared" si="267"/>
        <v>556.04549999999995</v>
      </c>
      <c r="Q1541" s="87">
        <v>0</v>
      </c>
      <c r="R1541" s="133">
        <f t="shared" si="268"/>
        <v>7.2000000000000008E-2</v>
      </c>
      <c r="S1541" s="88">
        <f t="shared" si="269"/>
        <v>3.3362730000000003</v>
      </c>
      <c r="T1541" s="132">
        <f t="shared" si="270"/>
        <v>0.2</v>
      </c>
      <c r="U1541" s="135">
        <f t="shared" si="271"/>
        <v>0.66725460000000014</v>
      </c>
      <c r="V1541" s="88">
        <f t="shared" si="272"/>
        <v>0.22452868024468273</v>
      </c>
      <c r="W1541" s="182">
        <f t="shared" si="273"/>
        <v>0.2</v>
      </c>
      <c r="X1541" s="133">
        <f>'INFO Luz del Sur'!N1489</f>
        <v>1</v>
      </c>
      <c r="Y1541" s="135">
        <f t="shared" si="276"/>
        <v>0.2</v>
      </c>
    </row>
    <row r="1542" spans="1:25" x14ac:dyDescent="0.25">
      <c r="A1542" s="97">
        <f>'INFO Luz del Sur'!A1490</f>
        <v>1484</v>
      </c>
      <c r="B1542" s="98" t="s">
        <v>8151</v>
      </c>
      <c r="C1542" s="131" t="str">
        <f>'INFO Luz del Sur'!K1490</f>
        <v>Poste</v>
      </c>
      <c r="D1542" s="120" t="str">
        <f>'INFO Luz del Sur'!L1490</f>
        <v>Concreto</v>
      </c>
      <c r="E1542" s="131">
        <f>'INFO Luz del Sur'!J1490</f>
        <v>13</v>
      </c>
      <c r="F1542" s="131" t="str">
        <f>'INFO Luz del Sur'!H1490</f>
        <v>0.22 KV</v>
      </c>
      <c r="G1542" s="148" t="str">
        <f t="shared" si="274"/>
        <v>BT</v>
      </c>
      <c r="H1542" s="120" t="str">
        <f>'INFO Luz del Sur'!D1490</f>
        <v>Chorrillos</v>
      </c>
      <c r="I1542" s="120" t="str">
        <f>'INFO Luz del Sur'!C1490</f>
        <v>Lima</v>
      </c>
      <c r="J1542" s="120" t="str">
        <f>'INFO Luz del Sur'!B1490</f>
        <v>Lima</v>
      </c>
      <c r="K1542" s="120">
        <f>'INFO Luz del Sur'!E1490</f>
        <v>0</v>
      </c>
      <c r="L1542" s="132" t="str">
        <f>'INFO Luz del Sur'!M1490</f>
        <v>PPC19</v>
      </c>
      <c r="M1542" s="120" t="str">
        <f>INDEX(RESUMEN!$D$17:$D$5475, MATCH(L1542,RESUMEN!$C$17:$C$5475,0))</f>
        <v>POSTE DE CONCRETO ARMADO DE 13/300/150/345</v>
      </c>
      <c r="N1542" s="95">
        <f>INDEX(RESUMEN!$G$17:$G$5475, MATCH(L1542,RESUMEN!$C$17:$C$5475,0))</f>
        <v>314.14999999999998</v>
      </c>
      <c r="O1542" s="133">
        <f t="shared" si="275"/>
        <v>0.77</v>
      </c>
      <c r="P1542" s="134">
        <f t="shared" si="267"/>
        <v>556.04549999999995</v>
      </c>
      <c r="Q1542" s="87">
        <v>0</v>
      </c>
      <c r="R1542" s="133">
        <f t="shared" si="268"/>
        <v>7.2000000000000008E-2</v>
      </c>
      <c r="S1542" s="88">
        <f t="shared" si="269"/>
        <v>3.3362730000000003</v>
      </c>
      <c r="T1542" s="132">
        <f t="shared" si="270"/>
        <v>0.2</v>
      </c>
      <c r="U1542" s="135">
        <f t="shared" si="271"/>
        <v>0.66725460000000014</v>
      </c>
      <c r="V1542" s="88">
        <f t="shared" si="272"/>
        <v>0.22452868024468273</v>
      </c>
      <c r="W1542" s="182">
        <f t="shared" si="273"/>
        <v>0.2</v>
      </c>
      <c r="X1542" s="133">
        <f>'INFO Luz del Sur'!N1490</f>
        <v>1</v>
      </c>
      <c r="Y1542" s="135">
        <f t="shared" si="276"/>
        <v>0.2</v>
      </c>
    </row>
    <row r="1543" spans="1:25" x14ac:dyDescent="0.25">
      <c r="A1543" s="97">
        <f>'INFO Luz del Sur'!A1491</f>
        <v>1485</v>
      </c>
      <c r="B1543" s="98" t="s">
        <v>8151</v>
      </c>
      <c r="C1543" s="131" t="str">
        <f>'INFO Luz del Sur'!K1491</f>
        <v>Poste</v>
      </c>
      <c r="D1543" s="120" t="str">
        <f>'INFO Luz del Sur'!L1491</f>
        <v>Concreto</v>
      </c>
      <c r="E1543" s="131">
        <f>'INFO Luz del Sur'!J1491</f>
        <v>13</v>
      </c>
      <c r="F1543" s="131" t="str">
        <f>'INFO Luz del Sur'!H1491</f>
        <v>0.22 KV</v>
      </c>
      <c r="G1543" s="148" t="str">
        <f t="shared" si="274"/>
        <v>BT</v>
      </c>
      <c r="H1543" s="120" t="str">
        <f>'INFO Luz del Sur'!D1491</f>
        <v>Chorrillos</v>
      </c>
      <c r="I1543" s="120" t="str">
        <f>'INFO Luz del Sur'!C1491</f>
        <v>Lima</v>
      </c>
      <c r="J1543" s="120" t="str">
        <f>'INFO Luz del Sur'!B1491</f>
        <v>Lima</v>
      </c>
      <c r="K1543" s="120">
        <f>'INFO Luz del Sur'!E1491</f>
        <v>0</v>
      </c>
      <c r="L1543" s="132" t="str">
        <f>'INFO Luz del Sur'!M1491</f>
        <v>PPC19</v>
      </c>
      <c r="M1543" s="120" t="str">
        <f>INDEX(RESUMEN!$D$17:$D$5475, MATCH(L1543,RESUMEN!$C$17:$C$5475,0))</f>
        <v>POSTE DE CONCRETO ARMADO DE 13/300/150/345</v>
      </c>
      <c r="N1543" s="95">
        <f>INDEX(RESUMEN!$G$17:$G$5475, MATCH(L1543,RESUMEN!$C$17:$C$5475,0))</f>
        <v>314.14999999999998</v>
      </c>
      <c r="O1543" s="133">
        <f t="shared" si="275"/>
        <v>0.77</v>
      </c>
      <c r="P1543" s="134">
        <f t="shared" si="267"/>
        <v>556.04549999999995</v>
      </c>
      <c r="Q1543" s="87">
        <v>0</v>
      </c>
      <c r="R1543" s="133">
        <f t="shared" si="268"/>
        <v>7.2000000000000008E-2</v>
      </c>
      <c r="S1543" s="88">
        <f t="shared" si="269"/>
        <v>3.3362730000000003</v>
      </c>
      <c r="T1543" s="132">
        <f t="shared" si="270"/>
        <v>0.2</v>
      </c>
      <c r="U1543" s="135">
        <f t="shared" si="271"/>
        <v>0.66725460000000014</v>
      </c>
      <c r="V1543" s="88">
        <f t="shared" si="272"/>
        <v>0.22452868024468273</v>
      </c>
      <c r="W1543" s="182">
        <f t="shared" si="273"/>
        <v>0.2</v>
      </c>
      <c r="X1543" s="133">
        <f>'INFO Luz del Sur'!N1491</f>
        <v>1</v>
      </c>
      <c r="Y1543" s="135">
        <f t="shared" si="276"/>
        <v>0.2</v>
      </c>
    </row>
    <row r="1544" spans="1:25" x14ac:dyDescent="0.25">
      <c r="A1544" s="97">
        <f>'INFO Luz del Sur'!A1492</f>
        <v>1486</v>
      </c>
      <c r="B1544" s="98" t="s">
        <v>8151</v>
      </c>
      <c r="C1544" s="131" t="str">
        <f>'INFO Luz del Sur'!K1492</f>
        <v>Poste</v>
      </c>
      <c r="D1544" s="120" t="str">
        <f>'INFO Luz del Sur'!L1492</f>
        <v>Concreto</v>
      </c>
      <c r="E1544" s="131">
        <f>'INFO Luz del Sur'!J1492</f>
        <v>13</v>
      </c>
      <c r="F1544" s="131" t="str">
        <f>'INFO Luz del Sur'!H1492</f>
        <v>0.22 KV</v>
      </c>
      <c r="G1544" s="148" t="str">
        <f t="shared" si="274"/>
        <v>BT</v>
      </c>
      <c r="H1544" s="120" t="str">
        <f>'INFO Luz del Sur'!D1492</f>
        <v>Chorrillos</v>
      </c>
      <c r="I1544" s="120" t="str">
        <f>'INFO Luz del Sur'!C1492</f>
        <v>Lima</v>
      </c>
      <c r="J1544" s="120" t="str">
        <f>'INFO Luz del Sur'!B1492</f>
        <v>Lima</v>
      </c>
      <c r="K1544" s="120">
        <f>'INFO Luz del Sur'!E1492</f>
        <v>0</v>
      </c>
      <c r="L1544" s="132" t="str">
        <f>'INFO Luz del Sur'!M1492</f>
        <v>PPC19</v>
      </c>
      <c r="M1544" s="120" t="str">
        <f>INDEX(RESUMEN!$D$17:$D$5475, MATCH(L1544,RESUMEN!$C$17:$C$5475,0))</f>
        <v>POSTE DE CONCRETO ARMADO DE 13/300/150/345</v>
      </c>
      <c r="N1544" s="95">
        <f>INDEX(RESUMEN!$G$17:$G$5475, MATCH(L1544,RESUMEN!$C$17:$C$5475,0))</f>
        <v>314.14999999999998</v>
      </c>
      <c r="O1544" s="133">
        <f t="shared" si="275"/>
        <v>0.77</v>
      </c>
      <c r="P1544" s="134">
        <f t="shared" si="267"/>
        <v>556.04549999999995</v>
      </c>
      <c r="Q1544" s="87">
        <v>0</v>
      </c>
      <c r="R1544" s="133">
        <f t="shared" si="268"/>
        <v>7.2000000000000008E-2</v>
      </c>
      <c r="S1544" s="88">
        <f t="shared" si="269"/>
        <v>3.3362730000000003</v>
      </c>
      <c r="T1544" s="132">
        <f t="shared" si="270"/>
        <v>0.2</v>
      </c>
      <c r="U1544" s="135">
        <f t="shared" si="271"/>
        <v>0.66725460000000014</v>
      </c>
      <c r="V1544" s="88">
        <f t="shared" si="272"/>
        <v>0.22452868024468273</v>
      </c>
      <c r="W1544" s="182">
        <f t="shared" si="273"/>
        <v>0.2</v>
      </c>
      <c r="X1544" s="133">
        <f>'INFO Luz del Sur'!N1492</f>
        <v>1</v>
      </c>
      <c r="Y1544" s="135">
        <f t="shared" si="276"/>
        <v>0.2</v>
      </c>
    </row>
    <row r="1545" spans="1:25" x14ac:dyDescent="0.25">
      <c r="A1545" s="97">
        <f>'INFO Luz del Sur'!A1493</f>
        <v>1487</v>
      </c>
      <c r="B1545" s="98" t="s">
        <v>8151</v>
      </c>
      <c r="C1545" s="131" t="str">
        <f>'INFO Luz del Sur'!K1493</f>
        <v>Poste</v>
      </c>
      <c r="D1545" s="120" t="str">
        <f>'INFO Luz del Sur'!L1493</f>
        <v>Concreto</v>
      </c>
      <c r="E1545" s="131">
        <f>'INFO Luz del Sur'!J1493</f>
        <v>13</v>
      </c>
      <c r="F1545" s="131" t="str">
        <f>'INFO Luz del Sur'!H1493</f>
        <v>0.22 KV</v>
      </c>
      <c r="G1545" s="148" t="str">
        <f t="shared" si="274"/>
        <v>BT</v>
      </c>
      <c r="H1545" s="120" t="str">
        <f>'INFO Luz del Sur'!D1493</f>
        <v>Chorrillos</v>
      </c>
      <c r="I1545" s="120" t="str">
        <f>'INFO Luz del Sur'!C1493</f>
        <v>Lima</v>
      </c>
      <c r="J1545" s="120" t="str">
        <f>'INFO Luz del Sur'!B1493</f>
        <v>Lima</v>
      </c>
      <c r="K1545" s="120">
        <f>'INFO Luz del Sur'!E1493</f>
        <v>0</v>
      </c>
      <c r="L1545" s="132" t="str">
        <f>'INFO Luz del Sur'!M1493</f>
        <v>PPC19</v>
      </c>
      <c r="M1545" s="120" t="str">
        <f>INDEX(RESUMEN!$D$17:$D$5475, MATCH(L1545,RESUMEN!$C$17:$C$5475,0))</f>
        <v>POSTE DE CONCRETO ARMADO DE 13/300/150/345</v>
      </c>
      <c r="N1545" s="95">
        <f>INDEX(RESUMEN!$G$17:$G$5475, MATCH(L1545,RESUMEN!$C$17:$C$5475,0))</f>
        <v>314.14999999999998</v>
      </c>
      <c r="O1545" s="133">
        <f t="shared" si="275"/>
        <v>0.77</v>
      </c>
      <c r="P1545" s="134">
        <f t="shared" si="267"/>
        <v>556.04549999999995</v>
      </c>
      <c r="Q1545" s="87">
        <v>0</v>
      </c>
      <c r="R1545" s="133">
        <f t="shared" si="268"/>
        <v>7.2000000000000008E-2</v>
      </c>
      <c r="S1545" s="88">
        <f t="shared" si="269"/>
        <v>3.3362730000000003</v>
      </c>
      <c r="T1545" s="132">
        <f t="shared" si="270"/>
        <v>0.2</v>
      </c>
      <c r="U1545" s="135">
        <f t="shared" si="271"/>
        <v>0.66725460000000014</v>
      </c>
      <c r="V1545" s="88">
        <f t="shared" si="272"/>
        <v>0.22452868024468273</v>
      </c>
      <c r="W1545" s="182">
        <f t="shared" si="273"/>
        <v>0.2</v>
      </c>
      <c r="X1545" s="133">
        <f>'INFO Luz del Sur'!N1493</f>
        <v>1</v>
      </c>
      <c r="Y1545" s="135">
        <f t="shared" si="276"/>
        <v>0.2</v>
      </c>
    </row>
    <row r="1546" spans="1:25" x14ac:dyDescent="0.25">
      <c r="A1546" s="97">
        <f>'INFO Luz del Sur'!A1494</f>
        <v>1488</v>
      </c>
      <c r="B1546" s="98" t="s">
        <v>8151</v>
      </c>
      <c r="C1546" s="131" t="str">
        <f>'INFO Luz del Sur'!K1494</f>
        <v>Poste</v>
      </c>
      <c r="D1546" s="120" t="str">
        <f>'INFO Luz del Sur'!L1494</f>
        <v>Concreto</v>
      </c>
      <c r="E1546" s="131">
        <f>'INFO Luz del Sur'!J1494</f>
        <v>13</v>
      </c>
      <c r="F1546" s="131" t="str">
        <f>'INFO Luz del Sur'!H1494</f>
        <v>0.22 KV</v>
      </c>
      <c r="G1546" s="148" t="str">
        <f t="shared" si="274"/>
        <v>BT</v>
      </c>
      <c r="H1546" s="120" t="str">
        <f>'INFO Luz del Sur'!D1494</f>
        <v>Chorrillos</v>
      </c>
      <c r="I1546" s="120" t="str">
        <f>'INFO Luz del Sur'!C1494</f>
        <v>Lima</v>
      </c>
      <c r="J1546" s="120" t="str">
        <f>'INFO Luz del Sur'!B1494</f>
        <v>Lima</v>
      </c>
      <c r="K1546" s="120">
        <f>'INFO Luz del Sur'!E1494</f>
        <v>0</v>
      </c>
      <c r="L1546" s="132" t="str">
        <f>'INFO Luz del Sur'!M1494</f>
        <v>PPC19</v>
      </c>
      <c r="M1546" s="120" t="str">
        <f>INDEX(RESUMEN!$D$17:$D$5475, MATCH(L1546,RESUMEN!$C$17:$C$5475,0))</f>
        <v>POSTE DE CONCRETO ARMADO DE 13/300/150/345</v>
      </c>
      <c r="N1546" s="95">
        <f>INDEX(RESUMEN!$G$17:$G$5475, MATCH(L1546,RESUMEN!$C$17:$C$5475,0))</f>
        <v>314.14999999999998</v>
      </c>
      <c r="O1546" s="133">
        <f t="shared" si="275"/>
        <v>0.77</v>
      </c>
      <c r="P1546" s="134">
        <f t="shared" ref="P1546:P1609" si="277">N1546*(O1546+1)</f>
        <v>556.04549999999995</v>
      </c>
      <c r="Q1546" s="87">
        <v>0</v>
      </c>
      <c r="R1546" s="133">
        <f t="shared" si="268"/>
        <v>7.2000000000000008E-2</v>
      </c>
      <c r="S1546" s="88">
        <f t="shared" si="269"/>
        <v>3.3362730000000003</v>
      </c>
      <c r="T1546" s="132">
        <f t="shared" si="270"/>
        <v>0.2</v>
      </c>
      <c r="U1546" s="135">
        <f t="shared" si="271"/>
        <v>0.66725460000000014</v>
      </c>
      <c r="V1546" s="88">
        <f t="shared" si="272"/>
        <v>0.22452868024468273</v>
      </c>
      <c r="W1546" s="182">
        <f t="shared" si="273"/>
        <v>0.2</v>
      </c>
      <c r="X1546" s="133">
        <f>'INFO Luz del Sur'!N1494</f>
        <v>1</v>
      </c>
      <c r="Y1546" s="135">
        <f t="shared" si="276"/>
        <v>0.2</v>
      </c>
    </row>
    <row r="1547" spans="1:25" x14ac:dyDescent="0.25">
      <c r="A1547" s="97">
        <f>'INFO Luz del Sur'!A1495</f>
        <v>1489</v>
      </c>
      <c r="B1547" s="98" t="s">
        <v>8151</v>
      </c>
      <c r="C1547" s="131" t="str">
        <f>'INFO Luz del Sur'!K1495</f>
        <v>Poste</v>
      </c>
      <c r="D1547" s="120" t="str">
        <f>'INFO Luz del Sur'!L1495</f>
        <v>Concreto</v>
      </c>
      <c r="E1547" s="131">
        <f>'INFO Luz del Sur'!J1495</f>
        <v>13</v>
      </c>
      <c r="F1547" s="131" t="str">
        <f>'INFO Luz del Sur'!H1495</f>
        <v>0.22 KV</v>
      </c>
      <c r="G1547" s="148" t="str">
        <f t="shared" si="274"/>
        <v>BT</v>
      </c>
      <c r="H1547" s="120" t="str">
        <f>'INFO Luz del Sur'!D1495</f>
        <v>Chorrillos</v>
      </c>
      <c r="I1547" s="120" t="str">
        <f>'INFO Luz del Sur'!C1495</f>
        <v>Lima</v>
      </c>
      <c r="J1547" s="120" t="str">
        <f>'INFO Luz del Sur'!B1495</f>
        <v>Lima</v>
      </c>
      <c r="K1547" s="120">
        <f>'INFO Luz del Sur'!E1495</f>
        <v>0</v>
      </c>
      <c r="L1547" s="132" t="str">
        <f>'INFO Luz del Sur'!M1495</f>
        <v>PPC19</v>
      </c>
      <c r="M1547" s="120" t="str">
        <f>INDEX(RESUMEN!$D$17:$D$5475, MATCH(L1547,RESUMEN!$C$17:$C$5475,0))</f>
        <v>POSTE DE CONCRETO ARMADO DE 13/300/150/345</v>
      </c>
      <c r="N1547" s="95">
        <f>INDEX(RESUMEN!$G$17:$G$5475, MATCH(L1547,RESUMEN!$C$17:$C$5475,0))</f>
        <v>314.14999999999998</v>
      </c>
      <c r="O1547" s="133">
        <f t="shared" si="275"/>
        <v>0.77</v>
      </c>
      <c r="P1547" s="134">
        <f t="shared" si="277"/>
        <v>556.04549999999995</v>
      </c>
      <c r="Q1547" s="87">
        <v>0</v>
      </c>
      <c r="R1547" s="133">
        <f t="shared" ref="R1547:R1610" si="278">IF(G1547="BT", ($R$2), ($R$3))</f>
        <v>7.2000000000000008E-2</v>
      </c>
      <c r="S1547" s="88">
        <f t="shared" ref="S1547:S1610" si="279">(P1547*R1547)/12</f>
        <v>3.3362730000000003</v>
      </c>
      <c r="T1547" s="132">
        <f t="shared" ref="T1547:T1610" si="280">IF(G1547="BT", ($T$2), ($T$3))</f>
        <v>0.2</v>
      </c>
      <c r="U1547" s="135">
        <f t="shared" ref="U1547:U1610" si="281">S1547*T1547</f>
        <v>0.66725460000000014</v>
      </c>
      <c r="V1547" s="88">
        <f t="shared" ref="V1547:V1610" si="282">(U1547*(1/3)*(1+$X$2))+Q1547</f>
        <v>0.22452868024468273</v>
      </c>
      <c r="W1547" s="182">
        <f t="shared" ref="W1547:W1610" si="283">ROUND(V1547,1)</f>
        <v>0.2</v>
      </c>
      <c r="X1547" s="133">
        <f>'INFO Luz del Sur'!N1495</f>
        <v>1</v>
      </c>
      <c r="Y1547" s="135">
        <f t="shared" si="276"/>
        <v>0.2</v>
      </c>
    </row>
    <row r="1548" spans="1:25" x14ac:dyDescent="0.25">
      <c r="A1548" s="97">
        <f>'INFO Luz del Sur'!A1496</f>
        <v>1490</v>
      </c>
      <c r="B1548" s="98" t="s">
        <v>8151</v>
      </c>
      <c r="C1548" s="131" t="str">
        <f>'INFO Luz del Sur'!K1496</f>
        <v>Poste</v>
      </c>
      <c r="D1548" s="120" t="str">
        <f>'INFO Luz del Sur'!L1496</f>
        <v>Concreto</v>
      </c>
      <c r="E1548" s="131">
        <f>'INFO Luz del Sur'!J1496</f>
        <v>13</v>
      </c>
      <c r="F1548" s="131" t="str">
        <f>'INFO Luz del Sur'!H1496</f>
        <v>0.22 KV</v>
      </c>
      <c r="G1548" s="148" t="str">
        <f t="shared" si="274"/>
        <v>BT</v>
      </c>
      <c r="H1548" s="120" t="str">
        <f>'INFO Luz del Sur'!D1496</f>
        <v>Chorrillos</v>
      </c>
      <c r="I1548" s="120" t="str">
        <f>'INFO Luz del Sur'!C1496</f>
        <v>Lima</v>
      </c>
      <c r="J1548" s="120" t="str">
        <f>'INFO Luz del Sur'!B1496</f>
        <v>Lima</v>
      </c>
      <c r="K1548" s="120">
        <f>'INFO Luz del Sur'!E1496</f>
        <v>0</v>
      </c>
      <c r="L1548" s="132" t="str">
        <f>'INFO Luz del Sur'!M1496</f>
        <v>PPC19</v>
      </c>
      <c r="M1548" s="120" t="str">
        <f>INDEX(RESUMEN!$D$17:$D$5475, MATCH(L1548,RESUMEN!$C$17:$C$5475,0))</f>
        <v>POSTE DE CONCRETO ARMADO DE 13/300/150/345</v>
      </c>
      <c r="N1548" s="95">
        <f>INDEX(RESUMEN!$G$17:$G$5475, MATCH(L1548,RESUMEN!$C$17:$C$5475,0))</f>
        <v>314.14999999999998</v>
      </c>
      <c r="O1548" s="133">
        <f t="shared" si="275"/>
        <v>0.77</v>
      </c>
      <c r="P1548" s="134">
        <f t="shared" si="277"/>
        <v>556.04549999999995</v>
      </c>
      <c r="Q1548" s="87">
        <v>0</v>
      </c>
      <c r="R1548" s="133">
        <f t="shared" si="278"/>
        <v>7.2000000000000008E-2</v>
      </c>
      <c r="S1548" s="88">
        <f t="shared" si="279"/>
        <v>3.3362730000000003</v>
      </c>
      <c r="T1548" s="132">
        <f t="shared" si="280"/>
        <v>0.2</v>
      </c>
      <c r="U1548" s="135">
        <f t="shared" si="281"/>
        <v>0.66725460000000014</v>
      </c>
      <c r="V1548" s="88">
        <f t="shared" si="282"/>
        <v>0.22452868024468273</v>
      </c>
      <c r="W1548" s="182">
        <f t="shared" si="283"/>
        <v>0.2</v>
      </c>
      <c r="X1548" s="133">
        <f>'INFO Luz del Sur'!N1496</f>
        <v>1</v>
      </c>
      <c r="Y1548" s="135">
        <f t="shared" si="276"/>
        <v>0.2</v>
      </c>
    </row>
    <row r="1549" spans="1:25" x14ac:dyDescent="0.25">
      <c r="A1549" s="97">
        <f>'INFO Luz del Sur'!A1497</f>
        <v>1491</v>
      </c>
      <c r="B1549" s="98" t="s">
        <v>8151</v>
      </c>
      <c r="C1549" s="131" t="str">
        <f>'INFO Luz del Sur'!K1497</f>
        <v>Poste</v>
      </c>
      <c r="D1549" s="120" t="str">
        <f>'INFO Luz del Sur'!L1497</f>
        <v>Concreto</v>
      </c>
      <c r="E1549" s="131">
        <f>'INFO Luz del Sur'!J1497</f>
        <v>13</v>
      </c>
      <c r="F1549" s="131" t="str">
        <f>'INFO Luz del Sur'!H1497</f>
        <v>0.22 KV</v>
      </c>
      <c r="G1549" s="148" t="str">
        <f t="shared" si="274"/>
        <v>BT</v>
      </c>
      <c r="H1549" s="120" t="str">
        <f>'INFO Luz del Sur'!D1497</f>
        <v>Chorrillos</v>
      </c>
      <c r="I1549" s="120" t="str">
        <f>'INFO Luz del Sur'!C1497</f>
        <v>Lima</v>
      </c>
      <c r="J1549" s="120" t="str">
        <f>'INFO Luz del Sur'!B1497</f>
        <v>Lima</v>
      </c>
      <c r="K1549" s="120">
        <f>'INFO Luz del Sur'!E1497</f>
        <v>0</v>
      </c>
      <c r="L1549" s="132" t="str">
        <f>'INFO Luz del Sur'!M1497</f>
        <v>PPC19</v>
      </c>
      <c r="M1549" s="120" t="str">
        <f>INDEX(RESUMEN!$D$17:$D$5475, MATCH(L1549,RESUMEN!$C$17:$C$5475,0))</f>
        <v>POSTE DE CONCRETO ARMADO DE 13/300/150/345</v>
      </c>
      <c r="N1549" s="95">
        <f>INDEX(RESUMEN!$G$17:$G$5475, MATCH(L1549,RESUMEN!$C$17:$C$5475,0))</f>
        <v>314.14999999999998</v>
      </c>
      <c r="O1549" s="133">
        <f t="shared" si="275"/>
        <v>0.77</v>
      </c>
      <c r="P1549" s="134">
        <f t="shared" si="277"/>
        <v>556.04549999999995</v>
      </c>
      <c r="Q1549" s="87">
        <v>0</v>
      </c>
      <c r="R1549" s="133">
        <f t="shared" si="278"/>
        <v>7.2000000000000008E-2</v>
      </c>
      <c r="S1549" s="88">
        <f t="shared" si="279"/>
        <v>3.3362730000000003</v>
      </c>
      <c r="T1549" s="132">
        <f t="shared" si="280"/>
        <v>0.2</v>
      </c>
      <c r="U1549" s="135">
        <f t="shared" si="281"/>
        <v>0.66725460000000014</v>
      </c>
      <c r="V1549" s="88">
        <f t="shared" si="282"/>
        <v>0.22452868024468273</v>
      </c>
      <c r="W1549" s="182">
        <f t="shared" si="283"/>
        <v>0.2</v>
      </c>
      <c r="X1549" s="133">
        <f>'INFO Luz del Sur'!N1497</f>
        <v>1</v>
      </c>
      <c r="Y1549" s="135">
        <f t="shared" si="276"/>
        <v>0.2</v>
      </c>
    </row>
    <row r="1550" spans="1:25" x14ac:dyDescent="0.25">
      <c r="A1550" s="97">
        <f>'INFO Luz del Sur'!A1498</f>
        <v>1492</v>
      </c>
      <c r="B1550" s="98" t="s">
        <v>8151</v>
      </c>
      <c r="C1550" s="131" t="str">
        <f>'INFO Luz del Sur'!K1498</f>
        <v>Poste</v>
      </c>
      <c r="D1550" s="120" t="str">
        <f>'INFO Luz del Sur'!L1498</f>
        <v>Concreto</v>
      </c>
      <c r="E1550" s="131">
        <f>'INFO Luz del Sur'!J1498</f>
        <v>13</v>
      </c>
      <c r="F1550" s="131" t="str">
        <f>'INFO Luz del Sur'!H1498</f>
        <v>0.22 KV</v>
      </c>
      <c r="G1550" s="148" t="str">
        <f t="shared" si="274"/>
        <v>BT</v>
      </c>
      <c r="H1550" s="120" t="str">
        <f>'INFO Luz del Sur'!D1498</f>
        <v>Chorrillos</v>
      </c>
      <c r="I1550" s="120" t="str">
        <f>'INFO Luz del Sur'!C1498</f>
        <v>Lima</v>
      </c>
      <c r="J1550" s="120" t="str">
        <f>'INFO Luz del Sur'!B1498</f>
        <v>Lima</v>
      </c>
      <c r="K1550" s="120">
        <f>'INFO Luz del Sur'!E1498</f>
        <v>0</v>
      </c>
      <c r="L1550" s="132" t="str">
        <f>'INFO Luz del Sur'!M1498</f>
        <v>PPC19</v>
      </c>
      <c r="M1550" s="120" t="str">
        <f>INDEX(RESUMEN!$D$17:$D$5475, MATCH(L1550,RESUMEN!$C$17:$C$5475,0))</f>
        <v>POSTE DE CONCRETO ARMADO DE 13/300/150/345</v>
      </c>
      <c r="N1550" s="95">
        <f>INDEX(RESUMEN!$G$17:$G$5475, MATCH(L1550,RESUMEN!$C$17:$C$5475,0))</f>
        <v>314.14999999999998</v>
      </c>
      <c r="O1550" s="133">
        <f t="shared" si="275"/>
        <v>0.77</v>
      </c>
      <c r="P1550" s="134">
        <f t="shared" si="277"/>
        <v>556.04549999999995</v>
      </c>
      <c r="Q1550" s="87">
        <v>0</v>
      </c>
      <c r="R1550" s="133">
        <f t="shared" si="278"/>
        <v>7.2000000000000008E-2</v>
      </c>
      <c r="S1550" s="88">
        <f t="shared" si="279"/>
        <v>3.3362730000000003</v>
      </c>
      <c r="T1550" s="132">
        <f t="shared" si="280"/>
        <v>0.2</v>
      </c>
      <c r="U1550" s="135">
        <f t="shared" si="281"/>
        <v>0.66725460000000014</v>
      </c>
      <c r="V1550" s="88">
        <f t="shared" si="282"/>
        <v>0.22452868024468273</v>
      </c>
      <c r="W1550" s="182">
        <f t="shared" si="283"/>
        <v>0.2</v>
      </c>
      <c r="X1550" s="133">
        <f>'INFO Luz del Sur'!N1498</f>
        <v>1</v>
      </c>
      <c r="Y1550" s="135">
        <f t="shared" si="276"/>
        <v>0.2</v>
      </c>
    </row>
    <row r="1551" spans="1:25" x14ac:dyDescent="0.25">
      <c r="A1551" s="97">
        <f>'INFO Luz del Sur'!A1499</f>
        <v>1493</v>
      </c>
      <c r="B1551" s="98" t="s">
        <v>8151</v>
      </c>
      <c r="C1551" s="131" t="str">
        <f>'INFO Luz del Sur'!K1499</f>
        <v>Poste</v>
      </c>
      <c r="D1551" s="120" t="str">
        <f>'INFO Luz del Sur'!L1499</f>
        <v>Concreto</v>
      </c>
      <c r="E1551" s="131">
        <f>'INFO Luz del Sur'!J1499</f>
        <v>13</v>
      </c>
      <c r="F1551" s="131" t="str">
        <f>'INFO Luz del Sur'!H1499</f>
        <v>0.22 KV</v>
      </c>
      <c r="G1551" s="148" t="str">
        <f t="shared" si="274"/>
        <v>BT</v>
      </c>
      <c r="H1551" s="120" t="str">
        <f>'INFO Luz del Sur'!D1499</f>
        <v>Chorrillos</v>
      </c>
      <c r="I1551" s="120" t="str">
        <f>'INFO Luz del Sur'!C1499</f>
        <v>Lima</v>
      </c>
      <c r="J1551" s="120" t="str">
        <f>'INFO Luz del Sur'!B1499</f>
        <v>Lima</v>
      </c>
      <c r="K1551" s="120">
        <f>'INFO Luz del Sur'!E1499</f>
        <v>0</v>
      </c>
      <c r="L1551" s="132" t="str">
        <f>'INFO Luz del Sur'!M1499</f>
        <v>PPC19</v>
      </c>
      <c r="M1551" s="120" t="str">
        <f>INDEX(RESUMEN!$D$17:$D$5475, MATCH(L1551,RESUMEN!$C$17:$C$5475,0))</f>
        <v>POSTE DE CONCRETO ARMADO DE 13/300/150/345</v>
      </c>
      <c r="N1551" s="95">
        <f>INDEX(RESUMEN!$G$17:$G$5475, MATCH(L1551,RESUMEN!$C$17:$C$5475,0))</f>
        <v>314.14999999999998</v>
      </c>
      <c r="O1551" s="133">
        <f t="shared" si="275"/>
        <v>0.77</v>
      </c>
      <c r="P1551" s="134">
        <f t="shared" si="277"/>
        <v>556.04549999999995</v>
      </c>
      <c r="Q1551" s="87">
        <v>0</v>
      </c>
      <c r="R1551" s="133">
        <f t="shared" si="278"/>
        <v>7.2000000000000008E-2</v>
      </c>
      <c r="S1551" s="88">
        <f t="shared" si="279"/>
        <v>3.3362730000000003</v>
      </c>
      <c r="T1551" s="132">
        <f t="shared" si="280"/>
        <v>0.2</v>
      </c>
      <c r="U1551" s="135">
        <f t="shared" si="281"/>
        <v>0.66725460000000014</v>
      </c>
      <c r="V1551" s="88">
        <f t="shared" si="282"/>
        <v>0.22452868024468273</v>
      </c>
      <c r="W1551" s="182">
        <f t="shared" si="283"/>
        <v>0.2</v>
      </c>
      <c r="X1551" s="133">
        <f>'INFO Luz del Sur'!N1499</f>
        <v>1</v>
      </c>
      <c r="Y1551" s="135">
        <f t="shared" si="276"/>
        <v>0.2</v>
      </c>
    </row>
    <row r="1552" spans="1:25" x14ac:dyDescent="0.25">
      <c r="A1552" s="97">
        <f>'INFO Luz del Sur'!A1500</f>
        <v>1494</v>
      </c>
      <c r="B1552" s="98" t="s">
        <v>8151</v>
      </c>
      <c r="C1552" s="131" t="str">
        <f>'INFO Luz del Sur'!K1500</f>
        <v>Poste</v>
      </c>
      <c r="D1552" s="120" t="str">
        <f>'INFO Luz del Sur'!L1500</f>
        <v>Concreto</v>
      </c>
      <c r="E1552" s="131">
        <f>'INFO Luz del Sur'!J1500</f>
        <v>13</v>
      </c>
      <c r="F1552" s="131" t="str">
        <f>'INFO Luz del Sur'!H1500</f>
        <v>0.22 KV</v>
      </c>
      <c r="G1552" s="148" t="str">
        <f t="shared" si="274"/>
        <v>BT</v>
      </c>
      <c r="H1552" s="120" t="str">
        <f>'INFO Luz del Sur'!D1500</f>
        <v>Chorrillos</v>
      </c>
      <c r="I1552" s="120" t="str">
        <f>'INFO Luz del Sur'!C1500</f>
        <v>Lima</v>
      </c>
      <c r="J1552" s="120" t="str">
        <f>'INFO Luz del Sur'!B1500</f>
        <v>Lima</v>
      </c>
      <c r="K1552" s="120">
        <f>'INFO Luz del Sur'!E1500</f>
        <v>0</v>
      </c>
      <c r="L1552" s="132" t="str">
        <f>'INFO Luz del Sur'!M1500</f>
        <v>PPC19</v>
      </c>
      <c r="M1552" s="120" t="str">
        <f>INDEX(RESUMEN!$D$17:$D$5475, MATCH(L1552,RESUMEN!$C$17:$C$5475,0))</f>
        <v>POSTE DE CONCRETO ARMADO DE 13/300/150/345</v>
      </c>
      <c r="N1552" s="95">
        <f>INDEX(RESUMEN!$G$17:$G$5475, MATCH(L1552,RESUMEN!$C$17:$C$5475,0))</f>
        <v>314.14999999999998</v>
      </c>
      <c r="O1552" s="133">
        <f t="shared" si="275"/>
        <v>0.77</v>
      </c>
      <c r="P1552" s="134">
        <f t="shared" si="277"/>
        <v>556.04549999999995</v>
      </c>
      <c r="Q1552" s="87">
        <v>0</v>
      </c>
      <c r="R1552" s="133">
        <f t="shared" si="278"/>
        <v>7.2000000000000008E-2</v>
      </c>
      <c r="S1552" s="88">
        <f t="shared" si="279"/>
        <v>3.3362730000000003</v>
      </c>
      <c r="T1552" s="132">
        <f t="shared" si="280"/>
        <v>0.2</v>
      </c>
      <c r="U1552" s="135">
        <f t="shared" si="281"/>
        <v>0.66725460000000014</v>
      </c>
      <c r="V1552" s="88">
        <f t="shared" si="282"/>
        <v>0.22452868024468273</v>
      </c>
      <c r="W1552" s="182">
        <f t="shared" si="283"/>
        <v>0.2</v>
      </c>
      <c r="X1552" s="133">
        <f>'INFO Luz del Sur'!N1500</f>
        <v>1</v>
      </c>
      <c r="Y1552" s="135">
        <f t="shared" si="276"/>
        <v>0.2</v>
      </c>
    </row>
    <row r="1553" spans="1:25" x14ac:dyDescent="0.25">
      <c r="A1553" s="97">
        <f>'INFO Luz del Sur'!A1501</f>
        <v>1495</v>
      </c>
      <c r="B1553" s="98" t="s">
        <v>8151</v>
      </c>
      <c r="C1553" s="131" t="str">
        <f>'INFO Luz del Sur'!K1501</f>
        <v>Poste</v>
      </c>
      <c r="D1553" s="120" t="str">
        <f>'INFO Luz del Sur'!L1501</f>
        <v>Concreto</v>
      </c>
      <c r="E1553" s="131">
        <f>'INFO Luz del Sur'!J1501</f>
        <v>13</v>
      </c>
      <c r="F1553" s="131" t="str">
        <f>'INFO Luz del Sur'!H1501</f>
        <v>0.22 KV</v>
      </c>
      <c r="G1553" s="148" t="str">
        <f t="shared" si="274"/>
        <v>BT</v>
      </c>
      <c r="H1553" s="120" t="str">
        <f>'INFO Luz del Sur'!D1501</f>
        <v>Chorrillos</v>
      </c>
      <c r="I1553" s="120" t="str">
        <f>'INFO Luz del Sur'!C1501</f>
        <v>Lima</v>
      </c>
      <c r="J1553" s="120" t="str">
        <f>'INFO Luz del Sur'!B1501</f>
        <v>Lima</v>
      </c>
      <c r="K1553" s="120">
        <f>'INFO Luz del Sur'!E1501</f>
        <v>0</v>
      </c>
      <c r="L1553" s="132" t="str">
        <f>'INFO Luz del Sur'!M1501</f>
        <v>PPC19</v>
      </c>
      <c r="M1553" s="120" t="str">
        <f>INDEX(RESUMEN!$D$17:$D$5475, MATCH(L1553,RESUMEN!$C$17:$C$5475,0))</f>
        <v>POSTE DE CONCRETO ARMADO DE 13/300/150/345</v>
      </c>
      <c r="N1553" s="95">
        <f>INDEX(RESUMEN!$G$17:$G$5475, MATCH(L1553,RESUMEN!$C$17:$C$5475,0))</f>
        <v>314.14999999999998</v>
      </c>
      <c r="O1553" s="133">
        <f t="shared" si="275"/>
        <v>0.77</v>
      </c>
      <c r="P1553" s="134">
        <f t="shared" si="277"/>
        <v>556.04549999999995</v>
      </c>
      <c r="Q1553" s="87">
        <v>0</v>
      </c>
      <c r="R1553" s="133">
        <f t="shared" si="278"/>
        <v>7.2000000000000008E-2</v>
      </c>
      <c r="S1553" s="88">
        <f t="shared" si="279"/>
        <v>3.3362730000000003</v>
      </c>
      <c r="T1553" s="132">
        <f t="shared" si="280"/>
        <v>0.2</v>
      </c>
      <c r="U1553" s="135">
        <f t="shared" si="281"/>
        <v>0.66725460000000014</v>
      </c>
      <c r="V1553" s="88">
        <f t="shared" si="282"/>
        <v>0.22452868024468273</v>
      </c>
      <c r="W1553" s="182">
        <f t="shared" si="283"/>
        <v>0.2</v>
      </c>
      <c r="X1553" s="133">
        <f>'INFO Luz del Sur'!N1501</f>
        <v>1</v>
      </c>
      <c r="Y1553" s="135">
        <f t="shared" si="276"/>
        <v>0.2</v>
      </c>
    </row>
    <row r="1554" spans="1:25" x14ac:dyDescent="0.25">
      <c r="A1554" s="97">
        <f>'INFO Luz del Sur'!A1502</f>
        <v>1496</v>
      </c>
      <c r="B1554" s="98" t="s">
        <v>8151</v>
      </c>
      <c r="C1554" s="131" t="str">
        <f>'INFO Luz del Sur'!K1502</f>
        <v>Poste</v>
      </c>
      <c r="D1554" s="120" t="str">
        <f>'INFO Luz del Sur'!L1502</f>
        <v>Concreto</v>
      </c>
      <c r="E1554" s="131">
        <f>'INFO Luz del Sur'!J1502</f>
        <v>13</v>
      </c>
      <c r="F1554" s="131" t="str">
        <f>'INFO Luz del Sur'!H1502</f>
        <v>0.22 KV</v>
      </c>
      <c r="G1554" s="148" t="str">
        <f t="shared" si="274"/>
        <v>BT</v>
      </c>
      <c r="H1554" s="120" t="str">
        <f>'INFO Luz del Sur'!D1502</f>
        <v>Chorrillos</v>
      </c>
      <c r="I1554" s="120" t="str">
        <f>'INFO Luz del Sur'!C1502</f>
        <v>Lima</v>
      </c>
      <c r="J1554" s="120" t="str">
        <f>'INFO Luz del Sur'!B1502</f>
        <v>Lima</v>
      </c>
      <c r="K1554" s="120">
        <f>'INFO Luz del Sur'!E1502</f>
        <v>0</v>
      </c>
      <c r="L1554" s="132" t="str">
        <f>'INFO Luz del Sur'!M1502</f>
        <v>PPC19</v>
      </c>
      <c r="M1554" s="120" t="str">
        <f>INDEX(RESUMEN!$D$17:$D$5475, MATCH(L1554,RESUMEN!$C$17:$C$5475,0))</f>
        <v>POSTE DE CONCRETO ARMADO DE 13/300/150/345</v>
      </c>
      <c r="N1554" s="95">
        <f>INDEX(RESUMEN!$G$17:$G$5475, MATCH(L1554,RESUMEN!$C$17:$C$5475,0))</f>
        <v>314.14999999999998</v>
      </c>
      <c r="O1554" s="133">
        <f t="shared" si="275"/>
        <v>0.77</v>
      </c>
      <c r="P1554" s="134">
        <f t="shared" si="277"/>
        <v>556.04549999999995</v>
      </c>
      <c r="Q1554" s="87">
        <v>0</v>
      </c>
      <c r="R1554" s="133">
        <f t="shared" si="278"/>
        <v>7.2000000000000008E-2</v>
      </c>
      <c r="S1554" s="88">
        <f t="shared" si="279"/>
        <v>3.3362730000000003</v>
      </c>
      <c r="T1554" s="132">
        <f t="shared" si="280"/>
        <v>0.2</v>
      </c>
      <c r="U1554" s="135">
        <f t="shared" si="281"/>
        <v>0.66725460000000014</v>
      </c>
      <c r="V1554" s="88">
        <f t="shared" si="282"/>
        <v>0.22452868024468273</v>
      </c>
      <c r="W1554" s="182">
        <f t="shared" si="283"/>
        <v>0.2</v>
      </c>
      <c r="X1554" s="133">
        <f>'INFO Luz del Sur'!N1502</f>
        <v>1</v>
      </c>
      <c r="Y1554" s="135">
        <f t="shared" si="276"/>
        <v>0.2</v>
      </c>
    </row>
    <row r="1555" spans="1:25" x14ac:dyDescent="0.25">
      <c r="A1555" s="97">
        <f>'INFO Luz del Sur'!A1503</f>
        <v>1497</v>
      </c>
      <c r="B1555" s="98" t="s">
        <v>8151</v>
      </c>
      <c r="C1555" s="131" t="str">
        <f>'INFO Luz del Sur'!K1503</f>
        <v>Poste</v>
      </c>
      <c r="D1555" s="120" t="str">
        <f>'INFO Luz del Sur'!L1503</f>
        <v>Concreto</v>
      </c>
      <c r="E1555" s="131">
        <f>'INFO Luz del Sur'!J1503</f>
        <v>13</v>
      </c>
      <c r="F1555" s="131" t="str">
        <f>'INFO Luz del Sur'!H1503</f>
        <v>0.22 KV</v>
      </c>
      <c r="G1555" s="148" t="str">
        <f t="shared" si="274"/>
        <v>BT</v>
      </c>
      <c r="H1555" s="120" t="str">
        <f>'INFO Luz del Sur'!D1503</f>
        <v>Chorrillos</v>
      </c>
      <c r="I1555" s="120" t="str">
        <f>'INFO Luz del Sur'!C1503</f>
        <v>Lima</v>
      </c>
      <c r="J1555" s="120" t="str">
        <f>'INFO Luz del Sur'!B1503</f>
        <v>Lima</v>
      </c>
      <c r="K1555" s="120">
        <f>'INFO Luz del Sur'!E1503</f>
        <v>0</v>
      </c>
      <c r="L1555" s="132" t="str">
        <f>'INFO Luz del Sur'!M1503</f>
        <v>PPC19</v>
      </c>
      <c r="M1555" s="120" t="str">
        <f>INDEX(RESUMEN!$D$17:$D$5475, MATCH(L1555,RESUMEN!$C$17:$C$5475,0))</f>
        <v>POSTE DE CONCRETO ARMADO DE 13/300/150/345</v>
      </c>
      <c r="N1555" s="95">
        <f>INDEX(RESUMEN!$G$17:$G$5475, MATCH(L1555,RESUMEN!$C$17:$C$5475,0))</f>
        <v>314.14999999999998</v>
      </c>
      <c r="O1555" s="133">
        <f t="shared" si="275"/>
        <v>0.77</v>
      </c>
      <c r="P1555" s="134">
        <f t="shared" si="277"/>
        <v>556.04549999999995</v>
      </c>
      <c r="Q1555" s="87">
        <v>0</v>
      </c>
      <c r="R1555" s="133">
        <f t="shared" si="278"/>
        <v>7.2000000000000008E-2</v>
      </c>
      <c r="S1555" s="88">
        <f t="shared" si="279"/>
        <v>3.3362730000000003</v>
      </c>
      <c r="T1555" s="132">
        <f t="shared" si="280"/>
        <v>0.2</v>
      </c>
      <c r="U1555" s="135">
        <f t="shared" si="281"/>
        <v>0.66725460000000014</v>
      </c>
      <c r="V1555" s="88">
        <f t="shared" si="282"/>
        <v>0.22452868024468273</v>
      </c>
      <c r="W1555" s="182">
        <f t="shared" si="283"/>
        <v>0.2</v>
      </c>
      <c r="X1555" s="133">
        <f>'INFO Luz del Sur'!N1503</f>
        <v>1</v>
      </c>
      <c r="Y1555" s="135">
        <f t="shared" si="276"/>
        <v>0.2</v>
      </c>
    </row>
    <row r="1556" spans="1:25" x14ac:dyDescent="0.25">
      <c r="A1556" s="97">
        <f>'INFO Luz del Sur'!A1504</f>
        <v>1498</v>
      </c>
      <c r="B1556" s="98" t="s">
        <v>8151</v>
      </c>
      <c r="C1556" s="131" t="str">
        <f>'INFO Luz del Sur'!K1504</f>
        <v>Poste</v>
      </c>
      <c r="D1556" s="120" t="str">
        <f>'INFO Luz del Sur'!L1504</f>
        <v>Concreto</v>
      </c>
      <c r="E1556" s="131">
        <f>'INFO Luz del Sur'!J1504</f>
        <v>13</v>
      </c>
      <c r="F1556" s="131" t="str">
        <f>'INFO Luz del Sur'!H1504</f>
        <v>0.22 KV</v>
      </c>
      <c r="G1556" s="148" t="str">
        <f t="shared" si="274"/>
        <v>BT</v>
      </c>
      <c r="H1556" s="120" t="str">
        <f>'INFO Luz del Sur'!D1504</f>
        <v>Chorrillos</v>
      </c>
      <c r="I1556" s="120" t="str">
        <f>'INFO Luz del Sur'!C1504</f>
        <v>Lima</v>
      </c>
      <c r="J1556" s="120" t="str">
        <f>'INFO Luz del Sur'!B1504</f>
        <v>Lima</v>
      </c>
      <c r="K1556" s="120">
        <f>'INFO Luz del Sur'!E1504</f>
        <v>0</v>
      </c>
      <c r="L1556" s="132" t="str">
        <f>'INFO Luz del Sur'!M1504</f>
        <v>PPC19</v>
      </c>
      <c r="M1556" s="120" t="str">
        <f>INDEX(RESUMEN!$D$17:$D$5475, MATCH(L1556,RESUMEN!$C$17:$C$5475,0))</f>
        <v>POSTE DE CONCRETO ARMADO DE 13/300/150/345</v>
      </c>
      <c r="N1556" s="95">
        <f>INDEX(RESUMEN!$G$17:$G$5475, MATCH(L1556,RESUMEN!$C$17:$C$5475,0))</f>
        <v>314.14999999999998</v>
      </c>
      <c r="O1556" s="133">
        <f t="shared" si="275"/>
        <v>0.77</v>
      </c>
      <c r="P1556" s="134">
        <f t="shared" si="277"/>
        <v>556.04549999999995</v>
      </c>
      <c r="Q1556" s="87">
        <v>0</v>
      </c>
      <c r="R1556" s="133">
        <f t="shared" si="278"/>
        <v>7.2000000000000008E-2</v>
      </c>
      <c r="S1556" s="88">
        <f t="shared" si="279"/>
        <v>3.3362730000000003</v>
      </c>
      <c r="T1556" s="132">
        <f t="shared" si="280"/>
        <v>0.2</v>
      </c>
      <c r="U1556" s="135">
        <f t="shared" si="281"/>
        <v>0.66725460000000014</v>
      </c>
      <c r="V1556" s="88">
        <f t="shared" si="282"/>
        <v>0.22452868024468273</v>
      </c>
      <c r="W1556" s="182">
        <f t="shared" si="283"/>
        <v>0.2</v>
      </c>
      <c r="X1556" s="133">
        <f>'INFO Luz del Sur'!N1504</f>
        <v>1</v>
      </c>
      <c r="Y1556" s="135">
        <f t="shared" si="276"/>
        <v>0.2</v>
      </c>
    </row>
    <row r="1557" spans="1:25" x14ac:dyDescent="0.25">
      <c r="A1557" s="97">
        <f>'INFO Luz del Sur'!A1505</f>
        <v>1499</v>
      </c>
      <c r="B1557" s="98" t="s">
        <v>8151</v>
      </c>
      <c r="C1557" s="131" t="str">
        <f>'INFO Luz del Sur'!K1505</f>
        <v>Poste</v>
      </c>
      <c r="D1557" s="120" t="str">
        <f>'INFO Luz del Sur'!L1505</f>
        <v>Concreto</v>
      </c>
      <c r="E1557" s="131">
        <f>'INFO Luz del Sur'!J1505</f>
        <v>13</v>
      </c>
      <c r="F1557" s="131" t="str">
        <f>'INFO Luz del Sur'!H1505</f>
        <v>0.22 KV</v>
      </c>
      <c r="G1557" s="148" t="str">
        <f t="shared" si="274"/>
        <v>BT</v>
      </c>
      <c r="H1557" s="120" t="str">
        <f>'INFO Luz del Sur'!D1505</f>
        <v>Chorrillos</v>
      </c>
      <c r="I1557" s="120" t="str">
        <f>'INFO Luz del Sur'!C1505</f>
        <v>Lima</v>
      </c>
      <c r="J1557" s="120" t="str">
        <f>'INFO Luz del Sur'!B1505</f>
        <v>Lima</v>
      </c>
      <c r="K1557" s="120">
        <f>'INFO Luz del Sur'!E1505</f>
        <v>0</v>
      </c>
      <c r="L1557" s="132" t="str">
        <f>'INFO Luz del Sur'!M1505</f>
        <v>PPC19</v>
      </c>
      <c r="M1557" s="120" t="str">
        <f>INDEX(RESUMEN!$D$17:$D$5475, MATCH(L1557,RESUMEN!$C$17:$C$5475,0))</f>
        <v>POSTE DE CONCRETO ARMADO DE 13/300/150/345</v>
      </c>
      <c r="N1557" s="95">
        <f>INDEX(RESUMEN!$G$17:$G$5475, MATCH(L1557,RESUMEN!$C$17:$C$5475,0))</f>
        <v>314.14999999999998</v>
      </c>
      <c r="O1557" s="133">
        <f t="shared" si="275"/>
        <v>0.77</v>
      </c>
      <c r="P1557" s="134">
        <f t="shared" si="277"/>
        <v>556.04549999999995</v>
      </c>
      <c r="Q1557" s="87">
        <v>0</v>
      </c>
      <c r="R1557" s="133">
        <f t="shared" si="278"/>
        <v>7.2000000000000008E-2</v>
      </c>
      <c r="S1557" s="88">
        <f t="shared" si="279"/>
        <v>3.3362730000000003</v>
      </c>
      <c r="T1557" s="132">
        <f t="shared" si="280"/>
        <v>0.2</v>
      </c>
      <c r="U1557" s="135">
        <f t="shared" si="281"/>
        <v>0.66725460000000014</v>
      </c>
      <c r="V1557" s="88">
        <f t="shared" si="282"/>
        <v>0.22452868024468273</v>
      </c>
      <c r="W1557" s="182">
        <f t="shared" si="283"/>
        <v>0.2</v>
      </c>
      <c r="X1557" s="133">
        <f>'INFO Luz del Sur'!N1505</f>
        <v>1</v>
      </c>
      <c r="Y1557" s="135">
        <f t="shared" si="276"/>
        <v>0.2</v>
      </c>
    </row>
    <row r="1558" spans="1:25" x14ac:dyDescent="0.25">
      <c r="A1558" s="97">
        <f>'INFO Luz del Sur'!A1506</f>
        <v>1500</v>
      </c>
      <c r="B1558" s="98" t="s">
        <v>8151</v>
      </c>
      <c r="C1558" s="131" t="str">
        <f>'INFO Luz del Sur'!K1506</f>
        <v>Poste</v>
      </c>
      <c r="D1558" s="120" t="str">
        <f>'INFO Luz del Sur'!L1506</f>
        <v>Concreto</v>
      </c>
      <c r="E1558" s="131">
        <f>'INFO Luz del Sur'!J1506</f>
        <v>13</v>
      </c>
      <c r="F1558" s="131" t="str">
        <f>'INFO Luz del Sur'!H1506</f>
        <v>0.22 KV</v>
      </c>
      <c r="G1558" s="148" t="str">
        <f t="shared" si="274"/>
        <v>BT</v>
      </c>
      <c r="H1558" s="120" t="str">
        <f>'INFO Luz del Sur'!D1506</f>
        <v>Chorrillos</v>
      </c>
      <c r="I1558" s="120" t="str">
        <f>'INFO Luz del Sur'!C1506</f>
        <v>Lima</v>
      </c>
      <c r="J1558" s="120" t="str">
        <f>'INFO Luz del Sur'!B1506</f>
        <v>Lima</v>
      </c>
      <c r="K1558" s="120">
        <f>'INFO Luz del Sur'!E1506</f>
        <v>0</v>
      </c>
      <c r="L1558" s="132" t="str">
        <f>'INFO Luz del Sur'!M1506</f>
        <v>PPC19</v>
      </c>
      <c r="M1558" s="120" t="str">
        <f>INDEX(RESUMEN!$D$17:$D$5475, MATCH(L1558,RESUMEN!$C$17:$C$5475,0))</f>
        <v>POSTE DE CONCRETO ARMADO DE 13/300/150/345</v>
      </c>
      <c r="N1558" s="95">
        <f>INDEX(RESUMEN!$G$17:$G$5475, MATCH(L1558,RESUMEN!$C$17:$C$5475,0))</f>
        <v>314.14999999999998</v>
      </c>
      <c r="O1558" s="133">
        <f t="shared" si="275"/>
        <v>0.77</v>
      </c>
      <c r="P1558" s="134">
        <f t="shared" si="277"/>
        <v>556.04549999999995</v>
      </c>
      <c r="Q1558" s="87">
        <v>0</v>
      </c>
      <c r="R1558" s="133">
        <f t="shared" si="278"/>
        <v>7.2000000000000008E-2</v>
      </c>
      <c r="S1558" s="88">
        <f t="shared" si="279"/>
        <v>3.3362730000000003</v>
      </c>
      <c r="T1558" s="132">
        <f t="shared" si="280"/>
        <v>0.2</v>
      </c>
      <c r="U1558" s="135">
        <f t="shared" si="281"/>
        <v>0.66725460000000014</v>
      </c>
      <c r="V1558" s="88">
        <f t="shared" si="282"/>
        <v>0.22452868024468273</v>
      </c>
      <c r="W1558" s="182">
        <f t="shared" si="283"/>
        <v>0.2</v>
      </c>
      <c r="X1558" s="133">
        <f>'INFO Luz del Sur'!N1506</f>
        <v>1</v>
      </c>
      <c r="Y1558" s="135">
        <f t="shared" si="276"/>
        <v>0.2</v>
      </c>
    </row>
    <row r="1559" spans="1:25" x14ac:dyDescent="0.25">
      <c r="A1559" s="97">
        <f>'INFO Luz del Sur'!A1507</f>
        <v>1501</v>
      </c>
      <c r="B1559" s="98" t="s">
        <v>8151</v>
      </c>
      <c r="C1559" s="131" t="str">
        <f>'INFO Luz del Sur'!K1507</f>
        <v>Poste</v>
      </c>
      <c r="D1559" s="120" t="str">
        <f>'INFO Luz del Sur'!L1507</f>
        <v>Concreto</v>
      </c>
      <c r="E1559" s="131">
        <f>'INFO Luz del Sur'!J1507</f>
        <v>13</v>
      </c>
      <c r="F1559" s="131" t="str">
        <f>'INFO Luz del Sur'!H1507</f>
        <v>0.22 KV</v>
      </c>
      <c r="G1559" s="148" t="str">
        <f t="shared" si="274"/>
        <v>BT</v>
      </c>
      <c r="H1559" s="120" t="str">
        <f>'INFO Luz del Sur'!D1507</f>
        <v>Chorrillos</v>
      </c>
      <c r="I1559" s="120" t="str">
        <f>'INFO Luz del Sur'!C1507</f>
        <v>Lima</v>
      </c>
      <c r="J1559" s="120" t="str">
        <f>'INFO Luz del Sur'!B1507</f>
        <v>Lima</v>
      </c>
      <c r="K1559" s="120">
        <f>'INFO Luz del Sur'!E1507</f>
        <v>0</v>
      </c>
      <c r="L1559" s="132" t="str">
        <f>'INFO Luz del Sur'!M1507</f>
        <v>PPC19</v>
      </c>
      <c r="M1559" s="120" t="str">
        <f>INDEX(RESUMEN!$D$17:$D$5475, MATCH(L1559,RESUMEN!$C$17:$C$5475,0))</f>
        <v>POSTE DE CONCRETO ARMADO DE 13/300/150/345</v>
      </c>
      <c r="N1559" s="95">
        <f>INDEX(RESUMEN!$G$17:$G$5475, MATCH(L1559,RESUMEN!$C$17:$C$5475,0))</f>
        <v>314.14999999999998</v>
      </c>
      <c r="O1559" s="133">
        <f t="shared" si="275"/>
        <v>0.77</v>
      </c>
      <c r="P1559" s="134">
        <f t="shared" si="277"/>
        <v>556.04549999999995</v>
      </c>
      <c r="Q1559" s="87">
        <v>0</v>
      </c>
      <c r="R1559" s="133">
        <f t="shared" si="278"/>
        <v>7.2000000000000008E-2</v>
      </c>
      <c r="S1559" s="88">
        <f t="shared" si="279"/>
        <v>3.3362730000000003</v>
      </c>
      <c r="T1559" s="132">
        <f t="shared" si="280"/>
        <v>0.2</v>
      </c>
      <c r="U1559" s="135">
        <f t="shared" si="281"/>
        <v>0.66725460000000014</v>
      </c>
      <c r="V1559" s="88">
        <f t="shared" si="282"/>
        <v>0.22452868024468273</v>
      </c>
      <c r="W1559" s="182">
        <f t="shared" si="283"/>
        <v>0.2</v>
      </c>
      <c r="X1559" s="133">
        <f>'INFO Luz del Sur'!N1507</f>
        <v>1</v>
      </c>
      <c r="Y1559" s="135">
        <f t="shared" si="276"/>
        <v>0.2</v>
      </c>
    </row>
    <row r="1560" spans="1:25" x14ac:dyDescent="0.25">
      <c r="A1560" s="97">
        <f>'INFO Luz del Sur'!A1508</f>
        <v>1502</v>
      </c>
      <c r="B1560" s="98" t="s">
        <v>8151</v>
      </c>
      <c r="C1560" s="131" t="str">
        <f>'INFO Luz del Sur'!K1508</f>
        <v>Poste</v>
      </c>
      <c r="D1560" s="120" t="str">
        <f>'INFO Luz del Sur'!L1508</f>
        <v>Concreto</v>
      </c>
      <c r="E1560" s="131">
        <f>'INFO Luz del Sur'!J1508</f>
        <v>13</v>
      </c>
      <c r="F1560" s="131" t="str">
        <f>'INFO Luz del Sur'!H1508</f>
        <v>0.22 KV</v>
      </c>
      <c r="G1560" s="148" t="str">
        <f t="shared" si="274"/>
        <v>BT</v>
      </c>
      <c r="H1560" s="120" t="str">
        <f>'INFO Luz del Sur'!D1508</f>
        <v>Chorrillos</v>
      </c>
      <c r="I1560" s="120" t="str">
        <f>'INFO Luz del Sur'!C1508</f>
        <v>Lima</v>
      </c>
      <c r="J1560" s="120" t="str">
        <f>'INFO Luz del Sur'!B1508</f>
        <v>Lima</v>
      </c>
      <c r="K1560" s="120">
        <f>'INFO Luz del Sur'!E1508</f>
        <v>0</v>
      </c>
      <c r="L1560" s="132" t="str">
        <f>'INFO Luz del Sur'!M1508</f>
        <v>PPC19</v>
      </c>
      <c r="M1560" s="120" t="str">
        <f>INDEX(RESUMEN!$D$17:$D$5475, MATCH(L1560,RESUMEN!$C$17:$C$5475,0))</f>
        <v>POSTE DE CONCRETO ARMADO DE 13/300/150/345</v>
      </c>
      <c r="N1560" s="95">
        <f>INDEX(RESUMEN!$G$17:$G$5475, MATCH(L1560,RESUMEN!$C$17:$C$5475,0))</f>
        <v>314.14999999999998</v>
      </c>
      <c r="O1560" s="133">
        <f t="shared" si="275"/>
        <v>0.77</v>
      </c>
      <c r="P1560" s="134">
        <f t="shared" si="277"/>
        <v>556.04549999999995</v>
      </c>
      <c r="Q1560" s="87">
        <v>0</v>
      </c>
      <c r="R1560" s="133">
        <f t="shared" si="278"/>
        <v>7.2000000000000008E-2</v>
      </c>
      <c r="S1560" s="88">
        <f t="shared" si="279"/>
        <v>3.3362730000000003</v>
      </c>
      <c r="T1560" s="132">
        <f t="shared" si="280"/>
        <v>0.2</v>
      </c>
      <c r="U1560" s="135">
        <f t="shared" si="281"/>
        <v>0.66725460000000014</v>
      </c>
      <c r="V1560" s="88">
        <f t="shared" si="282"/>
        <v>0.22452868024468273</v>
      </c>
      <c r="W1560" s="182">
        <f t="shared" si="283"/>
        <v>0.2</v>
      </c>
      <c r="X1560" s="133">
        <f>'INFO Luz del Sur'!N1508</f>
        <v>1</v>
      </c>
      <c r="Y1560" s="135">
        <f t="shared" si="276"/>
        <v>0.2</v>
      </c>
    </row>
    <row r="1561" spans="1:25" x14ac:dyDescent="0.25">
      <c r="A1561" s="97">
        <f>'INFO Luz del Sur'!A1509</f>
        <v>1503</v>
      </c>
      <c r="B1561" s="98" t="s">
        <v>8151</v>
      </c>
      <c r="C1561" s="131" t="str">
        <f>'INFO Luz del Sur'!K1509</f>
        <v>Poste</v>
      </c>
      <c r="D1561" s="120" t="str">
        <f>'INFO Luz del Sur'!L1509</f>
        <v>Concreto</v>
      </c>
      <c r="E1561" s="131">
        <f>'INFO Luz del Sur'!J1509</f>
        <v>13</v>
      </c>
      <c r="F1561" s="131" t="str">
        <f>'INFO Luz del Sur'!H1509</f>
        <v>0.22 KV</v>
      </c>
      <c r="G1561" s="148" t="str">
        <f t="shared" si="274"/>
        <v>BT</v>
      </c>
      <c r="H1561" s="120" t="str">
        <f>'INFO Luz del Sur'!D1509</f>
        <v>Chorrillos</v>
      </c>
      <c r="I1561" s="120" t="str">
        <f>'INFO Luz del Sur'!C1509</f>
        <v>Lima</v>
      </c>
      <c r="J1561" s="120" t="str">
        <f>'INFO Luz del Sur'!B1509</f>
        <v>Lima</v>
      </c>
      <c r="K1561" s="120">
        <f>'INFO Luz del Sur'!E1509</f>
        <v>0</v>
      </c>
      <c r="L1561" s="132" t="str">
        <f>'INFO Luz del Sur'!M1509</f>
        <v>PPC19</v>
      </c>
      <c r="M1561" s="120" t="str">
        <f>INDEX(RESUMEN!$D$17:$D$5475, MATCH(L1561,RESUMEN!$C$17:$C$5475,0))</f>
        <v>POSTE DE CONCRETO ARMADO DE 13/300/150/345</v>
      </c>
      <c r="N1561" s="95">
        <f>INDEX(RESUMEN!$G$17:$G$5475, MATCH(L1561,RESUMEN!$C$17:$C$5475,0))</f>
        <v>314.14999999999998</v>
      </c>
      <c r="O1561" s="133">
        <f t="shared" si="275"/>
        <v>0.77</v>
      </c>
      <c r="P1561" s="134">
        <f t="shared" si="277"/>
        <v>556.04549999999995</v>
      </c>
      <c r="Q1561" s="87">
        <v>0</v>
      </c>
      <c r="R1561" s="133">
        <f t="shared" si="278"/>
        <v>7.2000000000000008E-2</v>
      </c>
      <c r="S1561" s="88">
        <f t="shared" si="279"/>
        <v>3.3362730000000003</v>
      </c>
      <c r="T1561" s="132">
        <f t="shared" si="280"/>
        <v>0.2</v>
      </c>
      <c r="U1561" s="135">
        <f t="shared" si="281"/>
        <v>0.66725460000000014</v>
      </c>
      <c r="V1561" s="88">
        <f t="shared" si="282"/>
        <v>0.22452868024468273</v>
      </c>
      <c r="W1561" s="182">
        <f t="shared" si="283"/>
        <v>0.2</v>
      </c>
      <c r="X1561" s="133">
        <f>'INFO Luz del Sur'!N1509</f>
        <v>1</v>
      </c>
      <c r="Y1561" s="135">
        <f t="shared" si="276"/>
        <v>0.2</v>
      </c>
    </row>
    <row r="1562" spans="1:25" x14ac:dyDescent="0.25">
      <c r="A1562" s="97">
        <f>'INFO Luz del Sur'!A1510</f>
        <v>1504</v>
      </c>
      <c r="B1562" s="98" t="s">
        <v>8151</v>
      </c>
      <c r="C1562" s="131" t="str">
        <f>'INFO Luz del Sur'!K1510</f>
        <v>Poste</v>
      </c>
      <c r="D1562" s="120" t="str">
        <f>'INFO Luz del Sur'!L1510</f>
        <v>Concreto</v>
      </c>
      <c r="E1562" s="131">
        <f>'INFO Luz del Sur'!J1510</f>
        <v>13</v>
      </c>
      <c r="F1562" s="131" t="str">
        <f>'INFO Luz del Sur'!H1510</f>
        <v>0.22 KV</v>
      </c>
      <c r="G1562" s="148" t="str">
        <f t="shared" si="274"/>
        <v>BT</v>
      </c>
      <c r="H1562" s="120" t="str">
        <f>'INFO Luz del Sur'!D1510</f>
        <v>Chorrillos</v>
      </c>
      <c r="I1562" s="120" t="str">
        <f>'INFO Luz del Sur'!C1510</f>
        <v>Lima</v>
      </c>
      <c r="J1562" s="120" t="str">
        <f>'INFO Luz del Sur'!B1510</f>
        <v>Lima</v>
      </c>
      <c r="K1562" s="120">
        <f>'INFO Luz del Sur'!E1510</f>
        <v>0</v>
      </c>
      <c r="L1562" s="132" t="str">
        <f>'INFO Luz del Sur'!M1510</f>
        <v>PPC19</v>
      </c>
      <c r="M1562" s="120" t="str">
        <f>INDEX(RESUMEN!$D$17:$D$5475, MATCH(L1562,RESUMEN!$C$17:$C$5475,0))</f>
        <v>POSTE DE CONCRETO ARMADO DE 13/300/150/345</v>
      </c>
      <c r="N1562" s="95">
        <f>INDEX(RESUMEN!$G$17:$G$5475, MATCH(L1562,RESUMEN!$C$17:$C$5475,0))</f>
        <v>314.14999999999998</v>
      </c>
      <c r="O1562" s="133">
        <f t="shared" si="275"/>
        <v>0.77</v>
      </c>
      <c r="P1562" s="134">
        <f t="shared" si="277"/>
        <v>556.04549999999995</v>
      </c>
      <c r="Q1562" s="87">
        <v>0</v>
      </c>
      <c r="R1562" s="133">
        <f t="shared" si="278"/>
        <v>7.2000000000000008E-2</v>
      </c>
      <c r="S1562" s="88">
        <f t="shared" si="279"/>
        <v>3.3362730000000003</v>
      </c>
      <c r="T1562" s="132">
        <f t="shared" si="280"/>
        <v>0.2</v>
      </c>
      <c r="U1562" s="135">
        <f t="shared" si="281"/>
        <v>0.66725460000000014</v>
      </c>
      <c r="V1562" s="88">
        <f t="shared" si="282"/>
        <v>0.22452868024468273</v>
      </c>
      <c r="W1562" s="182">
        <f t="shared" si="283"/>
        <v>0.2</v>
      </c>
      <c r="X1562" s="133">
        <f>'INFO Luz del Sur'!N1510</f>
        <v>1</v>
      </c>
      <c r="Y1562" s="135">
        <f t="shared" si="276"/>
        <v>0.2</v>
      </c>
    </row>
    <row r="1563" spans="1:25" x14ac:dyDescent="0.25">
      <c r="A1563" s="97">
        <f>'INFO Luz del Sur'!A1511</f>
        <v>1505</v>
      </c>
      <c r="B1563" s="98" t="s">
        <v>8151</v>
      </c>
      <c r="C1563" s="131" t="str">
        <f>'INFO Luz del Sur'!K1511</f>
        <v>Poste</v>
      </c>
      <c r="D1563" s="120" t="str">
        <f>'INFO Luz del Sur'!L1511</f>
        <v>Concreto</v>
      </c>
      <c r="E1563" s="131">
        <f>'INFO Luz del Sur'!J1511</f>
        <v>13</v>
      </c>
      <c r="F1563" s="131" t="str">
        <f>'INFO Luz del Sur'!H1511</f>
        <v>0.22 KV</v>
      </c>
      <c r="G1563" s="148" t="str">
        <f t="shared" si="274"/>
        <v>BT</v>
      </c>
      <c r="H1563" s="120" t="str">
        <f>'INFO Luz del Sur'!D1511</f>
        <v>Chorrillos</v>
      </c>
      <c r="I1563" s="120" t="str">
        <f>'INFO Luz del Sur'!C1511</f>
        <v>Lima</v>
      </c>
      <c r="J1563" s="120" t="str">
        <f>'INFO Luz del Sur'!B1511</f>
        <v>Lima</v>
      </c>
      <c r="K1563" s="120">
        <f>'INFO Luz del Sur'!E1511</f>
        <v>0</v>
      </c>
      <c r="L1563" s="132" t="str">
        <f>'INFO Luz del Sur'!M1511</f>
        <v>PPC19</v>
      </c>
      <c r="M1563" s="120" t="str">
        <f>INDEX(RESUMEN!$D$17:$D$5475, MATCH(L1563,RESUMEN!$C$17:$C$5475,0))</f>
        <v>POSTE DE CONCRETO ARMADO DE 13/300/150/345</v>
      </c>
      <c r="N1563" s="95">
        <f>INDEX(RESUMEN!$G$17:$G$5475, MATCH(L1563,RESUMEN!$C$17:$C$5475,0))</f>
        <v>314.14999999999998</v>
      </c>
      <c r="O1563" s="133">
        <f t="shared" si="275"/>
        <v>0.77</v>
      </c>
      <c r="P1563" s="134">
        <f t="shared" si="277"/>
        <v>556.04549999999995</v>
      </c>
      <c r="Q1563" s="87">
        <v>0</v>
      </c>
      <c r="R1563" s="133">
        <f t="shared" si="278"/>
        <v>7.2000000000000008E-2</v>
      </c>
      <c r="S1563" s="88">
        <f t="shared" si="279"/>
        <v>3.3362730000000003</v>
      </c>
      <c r="T1563" s="132">
        <f t="shared" si="280"/>
        <v>0.2</v>
      </c>
      <c r="U1563" s="135">
        <f t="shared" si="281"/>
        <v>0.66725460000000014</v>
      </c>
      <c r="V1563" s="88">
        <f t="shared" si="282"/>
        <v>0.22452868024468273</v>
      </c>
      <c r="W1563" s="182">
        <f t="shared" si="283"/>
        <v>0.2</v>
      </c>
      <c r="X1563" s="133">
        <f>'INFO Luz del Sur'!N1511</f>
        <v>1</v>
      </c>
      <c r="Y1563" s="135">
        <f t="shared" si="276"/>
        <v>0.2</v>
      </c>
    </row>
    <row r="1564" spans="1:25" x14ac:dyDescent="0.25">
      <c r="A1564" s="97">
        <f>'INFO Luz del Sur'!A1512</f>
        <v>1506</v>
      </c>
      <c r="B1564" s="98" t="s">
        <v>8151</v>
      </c>
      <c r="C1564" s="131" t="str">
        <f>'INFO Luz del Sur'!K1512</f>
        <v>Poste</v>
      </c>
      <c r="D1564" s="120" t="str">
        <f>'INFO Luz del Sur'!L1512</f>
        <v>Concreto</v>
      </c>
      <c r="E1564" s="131">
        <f>'INFO Luz del Sur'!J1512</f>
        <v>13</v>
      </c>
      <c r="F1564" s="131" t="str">
        <f>'INFO Luz del Sur'!H1512</f>
        <v>0.22 KV</v>
      </c>
      <c r="G1564" s="148" t="str">
        <f t="shared" si="274"/>
        <v>BT</v>
      </c>
      <c r="H1564" s="120" t="str">
        <f>'INFO Luz del Sur'!D1512</f>
        <v>Chorrillos</v>
      </c>
      <c r="I1564" s="120" t="str">
        <f>'INFO Luz del Sur'!C1512</f>
        <v>Lima</v>
      </c>
      <c r="J1564" s="120" t="str">
        <f>'INFO Luz del Sur'!B1512</f>
        <v>Lima</v>
      </c>
      <c r="K1564" s="120">
        <f>'INFO Luz del Sur'!E1512</f>
        <v>0</v>
      </c>
      <c r="L1564" s="132" t="str">
        <f>'INFO Luz del Sur'!M1512</f>
        <v>PPC19</v>
      </c>
      <c r="M1564" s="120" t="str">
        <f>INDEX(RESUMEN!$D$17:$D$5475, MATCH(L1564,RESUMEN!$C$17:$C$5475,0))</f>
        <v>POSTE DE CONCRETO ARMADO DE 13/300/150/345</v>
      </c>
      <c r="N1564" s="95">
        <f>INDEX(RESUMEN!$G$17:$G$5475, MATCH(L1564,RESUMEN!$C$17:$C$5475,0))</f>
        <v>314.14999999999998</v>
      </c>
      <c r="O1564" s="133">
        <f t="shared" si="275"/>
        <v>0.77</v>
      </c>
      <c r="P1564" s="134">
        <f t="shared" si="277"/>
        <v>556.04549999999995</v>
      </c>
      <c r="Q1564" s="87">
        <v>0</v>
      </c>
      <c r="R1564" s="133">
        <f t="shared" si="278"/>
        <v>7.2000000000000008E-2</v>
      </c>
      <c r="S1564" s="88">
        <f t="shared" si="279"/>
        <v>3.3362730000000003</v>
      </c>
      <c r="T1564" s="132">
        <f t="shared" si="280"/>
        <v>0.2</v>
      </c>
      <c r="U1564" s="135">
        <f t="shared" si="281"/>
        <v>0.66725460000000014</v>
      </c>
      <c r="V1564" s="88">
        <f t="shared" si="282"/>
        <v>0.22452868024468273</v>
      </c>
      <c r="W1564" s="182">
        <f t="shared" si="283"/>
        <v>0.2</v>
      </c>
      <c r="X1564" s="133">
        <f>'INFO Luz del Sur'!N1512</f>
        <v>1</v>
      </c>
      <c r="Y1564" s="135">
        <f t="shared" si="276"/>
        <v>0.2</v>
      </c>
    </row>
    <row r="1565" spans="1:25" x14ac:dyDescent="0.25">
      <c r="A1565" s="97">
        <f>'INFO Luz del Sur'!A1513</f>
        <v>1507</v>
      </c>
      <c r="B1565" s="98" t="s">
        <v>8151</v>
      </c>
      <c r="C1565" s="131" t="str">
        <f>'INFO Luz del Sur'!K1513</f>
        <v>Poste</v>
      </c>
      <c r="D1565" s="120" t="str">
        <f>'INFO Luz del Sur'!L1513</f>
        <v>Concreto</v>
      </c>
      <c r="E1565" s="131">
        <f>'INFO Luz del Sur'!J1513</f>
        <v>13</v>
      </c>
      <c r="F1565" s="131" t="str">
        <f>'INFO Luz del Sur'!H1513</f>
        <v>0.22 KV</v>
      </c>
      <c r="G1565" s="148" t="str">
        <f t="shared" si="274"/>
        <v>BT</v>
      </c>
      <c r="H1565" s="120" t="str">
        <f>'INFO Luz del Sur'!D1513</f>
        <v>Chorrillos</v>
      </c>
      <c r="I1565" s="120" t="str">
        <f>'INFO Luz del Sur'!C1513</f>
        <v>Lima</v>
      </c>
      <c r="J1565" s="120" t="str">
        <f>'INFO Luz del Sur'!B1513</f>
        <v>Lima</v>
      </c>
      <c r="K1565" s="120">
        <f>'INFO Luz del Sur'!E1513</f>
        <v>0</v>
      </c>
      <c r="L1565" s="132" t="str">
        <f>'INFO Luz del Sur'!M1513</f>
        <v>PPC19</v>
      </c>
      <c r="M1565" s="120" t="str">
        <f>INDEX(RESUMEN!$D$17:$D$5475, MATCH(L1565,RESUMEN!$C$17:$C$5475,0))</f>
        <v>POSTE DE CONCRETO ARMADO DE 13/300/150/345</v>
      </c>
      <c r="N1565" s="95">
        <f>INDEX(RESUMEN!$G$17:$G$5475, MATCH(L1565,RESUMEN!$C$17:$C$5475,0))</f>
        <v>314.14999999999998</v>
      </c>
      <c r="O1565" s="133">
        <f t="shared" si="275"/>
        <v>0.77</v>
      </c>
      <c r="P1565" s="134">
        <f t="shared" si="277"/>
        <v>556.04549999999995</v>
      </c>
      <c r="Q1565" s="87">
        <v>0</v>
      </c>
      <c r="R1565" s="133">
        <f t="shared" si="278"/>
        <v>7.2000000000000008E-2</v>
      </c>
      <c r="S1565" s="88">
        <f t="shared" si="279"/>
        <v>3.3362730000000003</v>
      </c>
      <c r="T1565" s="132">
        <f t="shared" si="280"/>
        <v>0.2</v>
      </c>
      <c r="U1565" s="135">
        <f t="shared" si="281"/>
        <v>0.66725460000000014</v>
      </c>
      <c r="V1565" s="88">
        <f t="shared" si="282"/>
        <v>0.22452868024468273</v>
      </c>
      <c r="W1565" s="182">
        <f t="shared" si="283"/>
        <v>0.2</v>
      </c>
      <c r="X1565" s="133">
        <f>'INFO Luz del Sur'!N1513</f>
        <v>1</v>
      </c>
      <c r="Y1565" s="135">
        <f t="shared" si="276"/>
        <v>0.2</v>
      </c>
    </row>
    <row r="1566" spans="1:25" x14ac:dyDescent="0.25">
      <c r="A1566" s="97">
        <f>'INFO Luz del Sur'!A1514</f>
        <v>1508</v>
      </c>
      <c r="B1566" s="98" t="s">
        <v>8151</v>
      </c>
      <c r="C1566" s="131" t="str">
        <f>'INFO Luz del Sur'!K1514</f>
        <v>Poste</v>
      </c>
      <c r="D1566" s="120" t="str">
        <f>'INFO Luz del Sur'!L1514</f>
        <v>Concreto</v>
      </c>
      <c r="E1566" s="131">
        <f>'INFO Luz del Sur'!J1514</f>
        <v>13</v>
      </c>
      <c r="F1566" s="131" t="str">
        <f>'INFO Luz del Sur'!H1514</f>
        <v>0.22 KV</v>
      </c>
      <c r="G1566" s="148" t="str">
        <f t="shared" si="274"/>
        <v>BT</v>
      </c>
      <c r="H1566" s="120" t="str">
        <f>'INFO Luz del Sur'!D1514</f>
        <v>Chorrillos</v>
      </c>
      <c r="I1566" s="120" t="str">
        <f>'INFO Luz del Sur'!C1514</f>
        <v>Lima</v>
      </c>
      <c r="J1566" s="120" t="str">
        <f>'INFO Luz del Sur'!B1514</f>
        <v>Lima</v>
      </c>
      <c r="K1566" s="120">
        <f>'INFO Luz del Sur'!E1514</f>
        <v>0</v>
      </c>
      <c r="L1566" s="132" t="str">
        <f>'INFO Luz del Sur'!M1514</f>
        <v>PPC19</v>
      </c>
      <c r="M1566" s="120" t="str">
        <f>INDEX(RESUMEN!$D$17:$D$5475, MATCH(L1566,RESUMEN!$C$17:$C$5475,0))</f>
        <v>POSTE DE CONCRETO ARMADO DE 13/300/150/345</v>
      </c>
      <c r="N1566" s="95">
        <f>INDEX(RESUMEN!$G$17:$G$5475, MATCH(L1566,RESUMEN!$C$17:$C$5475,0))</f>
        <v>314.14999999999998</v>
      </c>
      <c r="O1566" s="133">
        <f t="shared" si="275"/>
        <v>0.77</v>
      </c>
      <c r="P1566" s="134">
        <f t="shared" si="277"/>
        <v>556.04549999999995</v>
      </c>
      <c r="Q1566" s="87">
        <v>0</v>
      </c>
      <c r="R1566" s="133">
        <f t="shared" si="278"/>
        <v>7.2000000000000008E-2</v>
      </c>
      <c r="S1566" s="88">
        <f t="shared" si="279"/>
        <v>3.3362730000000003</v>
      </c>
      <c r="T1566" s="132">
        <f t="shared" si="280"/>
        <v>0.2</v>
      </c>
      <c r="U1566" s="135">
        <f t="shared" si="281"/>
        <v>0.66725460000000014</v>
      </c>
      <c r="V1566" s="88">
        <f t="shared" si="282"/>
        <v>0.22452868024468273</v>
      </c>
      <c r="W1566" s="182">
        <f t="shared" si="283"/>
        <v>0.2</v>
      </c>
      <c r="X1566" s="133">
        <f>'INFO Luz del Sur'!N1514</f>
        <v>1</v>
      </c>
      <c r="Y1566" s="135">
        <f t="shared" si="276"/>
        <v>0.2</v>
      </c>
    </row>
    <row r="1567" spans="1:25" x14ac:dyDescent="0.25">
      <c r="A1567" s="97">
        <f>'INFO Luz del Sur'!A1515</f>
        <v>1509</v>
      </c>
      <c r="B1567" s="98" t="s">
        <v>8151</v>
      </c>
      <c r="C1567" s="131" t="str">
        <f>'INFO Luz del Sur'!K1515</f>
        <v>Poste</v>
      </c>
      <c r="D1567" s="120" t="str">
        <f>'INFO Luz del Sur'!L1515</f>
        <v>Concreto</v>
      </c>
      <c r="E1567" s="131">
        <f>'INFO Luz del Sur'!J1515</f>
        <v>13</v>
      </c>
      <c r="F1567" s="131" t="str">
        <f>'INFO Luz del Sur'!H1515</f>
        <v>0.22 KV</v>
      </c>
      <c r="G1567" s="148" t="str">
        <f t="shared" si="274"/>
        <v>BT</v>
      </c>
      <c r="H1567" s="120" t="str">
        <f>'INFO Luz del Sur'!D1515</f>
        <v>Chorrillos</v>
      </c>
      <c r="I1567" s="120" t="str">
        <f>'INFO Luz del Sur'!C1515</f>
        <v>Lima</v>
      </c>
      <c r="J1567" s="120" t="str">
        <f>'INFO Luz del Sur'!B1515</f>
        <v>Lima</v>
      </c>
      <c r="K1567" s="120">
        <f>'INFO Luz del Sur'!E1515</f>
        <v>0</v>
      </c>
      <c r="L1567" s="132" t="str">
        <f>'INFO Luz del Sur'!M1515</f>
        <v>PPC19</v>
      </c>
      <c r="M1567" s="120" t="str">
        <f>INDEX(RESUMEN!$D$17:$D$5475, MATCH(L1567,RESUMEN!$C$17:$C$5475,0))</f>
        <v>POSTE DE CONCRETO ARMADO DE 13/300/150/345</v>
      </c>
      <c r="N1567" s="95">
        <f>INDEX(RESUMEN!$G$17:$G$5475, MATCH(L1567,RESUMEN!$C$17:$C$5475,0))</f>
        <v>314.14999999999998</v>
      </c>
      <c r="O1567" s="133">
        <f t="shared" si="275"/>
        <v>0.77</v>
      </c>
      <c r="P1567" s="134">
        <f t="shared" si="277"/>
        <v>556.04549999999995</v>
      </c>
      <c r="Q1567" s="87">
        <v>0</v>
      </c>
      <c r="R1567" s="133">
        <f t="shared" si="278"/>
        <v>7.2000000000000008E-2</v>
      </c>
      <c r="S1567" s="88">
        <f t="shared" si="279"/>
        <v>3.3362730000000003</v>
      </c>
      <c r="T1567" s="132">
        <f t="shared" si="280"/>
        <v>0.2</v>
      </c>
      <c r="U1567" s="135">
        <f t="shared" si="281"/>
        <v>0.66725460000000014</v>
      </c>
      <c r="V1567" s="88">
        <f t="shared" si="282"/>
        <v>0.22452868024468273</v>
      </c>
      <c r="W1567" s="182">
        <f t="shared" si="283"/>
        <v>0.2</v>
      </c>
      <c r="X1567" s="133">
        <f>'INFO Luz del Sur'!N1515</f>
        <v>1</v>
      </c>
      <c r="Y1567" s="135">
        <f t="shared" si="276"/>
        <v>0.2</v>
      </c>
    </row>
    <row r="1568" spans="1:25" x14ac:dyDescent="0.25">
      <c r="A1568" s="97">
        <f>'INFO Luz del Sur'!A1516</f>
        <v>1510</v>
      </c>
      <c r="B1568" s="98" t="s">
        <v>8151</v>
      </c>
      <c r="C1568" s="131" t="str">
        <f>'INFO Luz del Sur'!K1516</f>
        <v>Poste</v>
      </c>
      <c r="D1568" s="120" t="str">
        <f>'INFO Luz del Sur'!L1516</f>
        <v>Concreto</v>
      </c>
      <c r="E1568" s="131">
        <f>'INFO Luz del Sur'!J1516</f>
        <v>13</v>
      </c>
      <c r="F1568" s="131" t="str">
        <f>'INFO Luz del Sur'!H1516</f>
        <v>0.22 KV</v>
      </c>
      <c r="G1568" s="148" t="str">
        <f t="shared" si="274"/>
        <v>BT</v>
      </c>
      <c r="H1568" s="120" t="str">
        <f>'INFO Luz del Sur'!D1516</f>
        <v>Chorrillos</v>
      </c>
      <c r="I1568" s="120" t="str">
        <f>'INFO Luz del Sur'!C1516</f>
        <v>Lima</v>
      </c>
      <c r="J1568" s="120" t="str">
        <f>'INFO Luz del Sur'!B1516</f>
        <v>Lima</v>
      </c>
      <c r="K1568" s="120">
        <f>'INFO Luz del Sur'!E1516</f>
        <v>0</v>
      </c>
      <c r="L1568" s="132" t="str">
        <f>'INFO Luz del Sur'!M1516</f>
        <v>PPC19</v>
      </c>
      <c r="M1568" s="120" t="str">
        <f>INDEX(RESUMEN!$D$17:$D$5475, MATCH(L1568,RESUMEN!$C$17:$C$5475,0))</f>
        <v>POSTE DE CONCRETO ARMADO DE 13/300/150/345</v>
      </c>
      <c r="N1568" s="95">
        <f>INDEX(RESUMEN!$G$17:$G$5475, MATCH(L1568,RESUMEN!$C$17:$C$5475,0))</f>
        <v>314.14999999999998</v>
      </c>
      <c r="O1568" s="133">
        <f t="shared" si="275"/>
        <v>0.77</v>
      </c>
      <c r="P1568" s="134">
        <f t="shared" si="277"/>
        <v>556.04549999999995</v>
      </c>
      <c r="Q1568" s="87">
        <v>0</v>
      </c>
      <c r="R1568" s="133">
        <f t="shared" si="278"/>
        <v>7.2000000000000008E-2</v>
      </c>
      <c r="S1568" s="88">
        <f t="shared" si="279"/>
        <v>3.3362730000000003</v>
      </c>
      <c r="T1568" s="132">
        <f t="shared" si="280"/>
        <v>0.2</v>
      </c>
      <c r="U1568" s="135">
        <f t="shared" si="281"/>
        <v>0.66725460000000014</v>
      </c>
      <c r="V1568" s="88">
        <f t="shared" si="282"/>
        <v>0.22452868024468273</v>
      </c>
      <c r="W1568" s="182">
        <f t="shared" si="283"/>
        <v>0.2</v>
      </c>
      <c r="X1568" s="133">
        <f>'INFO Luz del Sur'!N1516</f>
        <v>1</v>
      </c>
      <c r="Y1568" s="135">
        <f t="shared" si="276"/>
        <v>0.2</v>
      </c>
    </row>
    <row r="1569" spans="1:25" x14ac:dyDescent="0.25">
      <c r="A1569" s="97">
        <f>'INFO Luz del Sur'!A1517</f>
        <v>1511</v>
      </c>
      <c r="B1569" s="98" t="s">
        <v>8151</v>
      </c>
      <c r="C1569" s="131" t="str">
        <f>'INFO Luz del Sur'!K1517</f>
        <v>Poste</v>
      </c>
      <c r="D1569" s="120" t="str">
        <f>'INFO Luz del Sur'!L1517</f>
        <v>Concreto</v>
      </c>
      <c r="E1569" s="131">
        <f>'INFO Luz del Sur'!J1517</f>
        <v>13</v>
      </c>
      <c r="F1569" s="131" t="str">
        <f>'INFO Luz del Sur'!H1517</f>
        <v>0.22 KV</v>
      </c>
      <c r="G1569" s="148" t="str">
        <f t="shared" si="274"/>
        <v>BT</v>
      </c>
      <c r="H1569" s="120" t="str">
        <f>'INFO Luz del Sur'!D1517</f>
        <v>Chorrillos</v>
      </c>
      <c r="I1569" s="120" t="str">
        <f>'INFO Luz del Sur'!C1517</f>
        <v>Lima</v>
      </c>
      <c r="J1569" s="120" t="str">
        <f>'INFO Luz del Sur'!B1517</f>
        <v>Lima</v>
      </c>
      <c r="K1569" s="120">
        <f>'INFO Luz del Sur'!E1517</f>
        <v>0</v>
      </c>
      <c r="L1569" s="132" t="str">
        <f>'INFO Luz del Sur'!M1517</f>
        <v>PPC19</v>
      </c>
      <c r="M1569" s="120" t="str">
        <f>INDEX(RESUMEN!$D$17:$D$5475, MATCH(L1569,RESUMEN!$C$17:$C$5475,0))</f>
        <v>POSTE DE CONCRETO ARMADO DE 13/300/150/345</v>
      </c>
      <c r="N1569" s="95">
        <f>INDEX(RESUMEN!$G$17:$G$5475, MATCH(L1569,RESUMEN!$C$17:$C$5475,0))</f>
        <v>314.14999999999998</v>
      </c>
      <c r="O1569" s="133">
        <f t="shared" si="275"/>
        <v>0.77</v>
      </c>
      <c r="P1569" s="134">
        <f t="shared" si="277"/>
        <v>556.04549999999995</v>
      </c>
      <c r="Q1569" s="87">
        <v>0</v>
      </c>
      <c r="R1569" s="133">
        <f t="shared" si="278"/>
        <v>7.2000000000000008E-2</v>
      </c>
      <c r="S1569" s="88">
        <f t="shared" si="279"/>
        <v>3.3362730000000003</v>
      </c>
      <c r="T1569" s="132">
        <f t="shared" si="280"/>
        <v>0.2</v>
      </c>
      <c r="U1569" s="135">
        <f t="shared" si="281"/>
        <v>0.66725460000000014</v>
      </c>
      <c r="V1569" s="88">
        <f t="shared" si="282"/>
        <v>0.22452868024468273</v>
      </c>
      <c r="W1569" s="182">
        <f t="shared" si="283"/>
        <v>0.2</v>
      </c>
      <c r="X1569" s="133">
        <f>'INFO Luz del Sur'!N1517</f>
        <v>1</v>
      </c>
      <c r="Y1569" s="135">
        <f t="shared" si="276"/>
        <v>0.2</v>
      </c>
    </row>
    <row r="1570" spans="1:25" x14ac:dyDescent="0.25">
      <c r="A1570" s="97">
        <f>'INFO Luz del Sur'!A1518</f>
        <v>1512</v>
      </c>
      <c r="B1570" s="98" t="s">
        <v>8151</v>
      </c>
      <c r="C1570" s="131" t="str">
        <f>'INFO Luz del Sur'!K1518</f>
        <v>Poste</v>
      </c>
      <c r="D1570" s="120" t="str">
        <f>'INFO Luz del Sur'!L1518</f>
        <v>Concreto</v>
      </c>
      <c r="E1570" s="131">
        <f>'INFO Luz del Sur'!J1518</f>
        <v>13</v>
      </c>
      <c r="F1570" s="131" t="str">
        <f>'INFO Luz del Sur'!H1518</f>
        <v>0.22 KV</v>
      </c>
      <c r="G1570" s="148" t="str">
        <f t="shared" si="274"/>
        <v>BT</v>
      </c>
      <c r="H1570" s="120" t="str">
        <f>'INFO Luz del Sur'!D1518</f>
        <v>Chorrillos</v>
      </c>
      <c r="I1570" s="120" t="str">
        <f>'INFO Luz del Sur'!C1518</f>
        <v>Lima</v>
      </c>
      <c r="J1570" s="120" t="str">
        <f>'INFO Luz del Sur'!B1518</f>
        <v>Lima</v>
      </c>
      <c r="K1570" s="120">
        <f>'INFO Luz del Sur'!E1518</f>
        <v>0</v>
      </c>
      <c r="L1570" s="132" t="str">
        <f>'INFO Luz del Sur'!M1518</f>
        <v>PPC19</v>
      </c>
      <c r="M1570" s="120" t="str">
        <f>INDEX(RESUMEN!$D$17:$D$5475, MATCH(L1570,RESUMEN!$C$17:$C$5475,0))</f>
        <v>POSTE DE CONCRETO ARMADO DE 13/300/150/345</v>
      </c>
      <c r="N1570" s="95">
        <f>INDEX(RESUMEN!$G$17:$G$5475, MATCH(L1570,RESUMEN!$C$17:$C$5475,0))</f>
        <v>314.14999999999998</v>
      </c>
      <c r="O1570" s="133">
        <f t="shared" si="275"/>
        <v>0.77</v>
      </c>
      <c r="P1570" s="134">
        <f t="shared" si="277"/>
        <v>556.04549999999995</v>
      </c>
      <c r="Q1570" s="87">
        <v>0</v>
      </c>
      <c r="R1570" s="133">
        <f t="shared" si="278"/>
        <v>7.2000000000000008E-2</v>
      </c>
      <c r="S1570" s="88">
        <f t="shared" si="279"/>
        <v>3.3362730000000003</v>
      </c>
      <c r="T1570" s="132">
        <f t="shared" si="280"/>
        <v>0.2</v>
      </c>
      <c r="U1570" s="135">
        <f t="shared" si="281"/>
        <v>0.66725460000000014</v>
      </c>
      <c r="V1570" s="88">
        <f t="shared" si="282"/>
        <v>0.22452868024468273</v>
      </c>
      <c r="W1570" s="182">
        <f t="shared" si="283"/>
        <v>0.2</v>
      </c>
      <c r="X1570" s="133">
        <f>'INFO Luz del Sur'!N1518</f>
        <v>1</v>
      </c>
      <c r="Y1570" s="135">
        <f t="shared" si="276"/>
        <v>0.2</v>
      </c>
    </row>
    <row r="1571" spans="1:25" x14ac:dyDescent="0.25">
      <c r="A1571" s="97">
        <f>'INFO Luz del Sur'!A1519</f>
        <v>1513</v>
      </c>
      <c r="B1571" s="98" t="s">
        <v>8151</v>
      </c>
      <c r="C1571" s="131" t="str">
        <f>'INFO Luz del Sur'!K1519</f>
        <v>Poste</v>
      </c>
      <c r="D1571" s="120" t="str">
        <f>'INFO Luz del Sur'!L1519</f>
        <v>Concreto</v>
      </c>
      <c r="E1571" s="131">
        <f>'INFO Luz del Sur'!J1519</f>
        <v>13</v>
      </c>
      <c r="F1571" s="131" t="str">
        <f>'INFO Luz del Sur'!H1519</f>
        <v>0.22 KV</v>
      </c>
      <c r="G1571" s="148" t="str">
        <f t="shared" si="274"/>
        <v>BT</v>
      </c>
      <c r="H1571" s="120" t="str">
        <f>'INFO Luz del Sur'!D1519</f>
        <v>Chorrillos</v>
      </c>
      <c r="I1571" s="120" t="str">
        <f>'INFO Luz del Sur'!C1519</f>
        <v>Lima</v>
      </c>
      <c r="J1571" s="120" t="str">
        <f>'INFO Luz del Sur'!B1519</f>
        <v>Lima</v>
      </c>
      <c r="K1571" s="120">
        <f>'INFO Luz del Sur'!E1519</f>
        <v>0</v>
      </c>
      <c r="L1571" s="132" t="str">
        <f>'INFO Luz del Sur'!M1519</f>
        <v>PPC19</v>
      </c>
      <c r="M1571" s="120" t="str">
        <f>INDEX(RESUMEN!$D$17:$D$5475, MATCH(L1571,RESUMEN!$C$17:$C$5475,0))</f>
        <v>POSTE DE CONCRETO ARMADO DE 13/300/150/345</v>
      </c>
      <c r="N1571" s="95">
        <f>INDEX(RESUMEN!$G$17:$G$5475, MATCH(L1571,RESUMEN!$C$17:$C$5475,0))</f>
        <v>314.14999999999998</v>
      </c>
      <c r="O1571" s="133">
        <f t="shared" si="275"/>
        <v>0.77</v>
      </c>
      <c r="P1571" s="134">
        <f t="shared" si="277"/>
        <v>556.04549999999995</v>
      </c>
      <c r="Q1571" s="87">
        <v>0</v>
      </c>
      <c r="R1571" s="133">
        <f t="shared" si="278"/>
        <v>7.2000000000000008E-2</v>
      </c>
      <c r="S1571" s="88">
        <f t="shared" si="279"/>
        <v>3.3362730000000003</v>
      </c>
      <c r="T1571" s="132">
        <f t="shared" si="280"/>
        <v>0.2</v>
      </c>
      <c r="U1571" s="135">
        <f t="shared" si="281"/>
        <v>0.66725460000000014</v>
      </c>
      <c r="V1571" s="88">
        <f t="shared" si="282"/>
        <v>0.22452868024468273</v>
      </c>
      <c r="W1571" s="182">
        <f t="shared" si="283"/>
        <v>0.2</v>
      </c>
      <c r="X1571" s="133">
        <f>'INFO Luz del Sur'!N1519</f>
        <v>1</v>
      </c>
      <c r="Y1571" s="135">
        <f t="shared" si="276"/>
        <v>0.2</v>
      </c>
    </row>
    <row r="1572" spans="1:25" x14ac:dyDescent="0.25">
      <c r="A1572" s="97">
        <f>'INFO Luz del Sur'!A1520</f>
        <v>1514</v>
      </c>
      <c r="B1572" s="98" t="s">
        <v>8151</v>
      </c>
      <c r="C1572" s="131" t="str">
        <f>'INFO Luz del Sur'!K1520</f>
        <v>Poste</v>
      </c>
      <c r="D1572" s="120" t="str">
        <f>'INFO Luz del Sur'!L1520</f>
        <v>Concreto</v>
      </c>
      <c r="E1572" s="131">
        <f>'INFO Luz del Sur'!J1520</f>
        <v>13</v>
      </c>
      <c r="F1572" s="131" t="str">
        <f>'INFO Luz del Sur'!H1520</f>
        <v>0.22 KV</v>
      </c>
      <c r="G1572" s="148" t="str">
        <f t="shared" si="274"/>
        <v>BT</v>
      </c>
      <c r="H1572" s="120" t="str">
        <f>'INFO Luz del Sur'!D1520</f>
        <v>Chorrillos</v>
      </c>
      <c r="I1572" s="120" t="str">
        <f>'INFO Luz del Sur'!C1520</f>
        <v>Lima</v>
      </c>
      <c r="J1572" s="120" t="str">
        <f>'INFO Luz del Sur'!B1520</f>
        <v>Lima</v>
      </c>
      <c r="K1572" s="120">
        <f>'INFO Luz del Sur'!E1520</f>
        <v>0</v>
      </c>
      <c r="L1572" s="132" t="str">
        <f>'INFO Luz del Sur'!M1520</f>
        <v>PPC19</v>
      </c>
      <c r="M1572" s="120" t="str">
        <f>INDEX(RESUMEN!$D$17:$D$5475, MATCH(L1572,RESUMEN!$C$17:$C$5475,0))</f>
        <v>POSTE DE CONCRETO ARMADO DE 13/300/150/345</v>
      </c>
      <c r="N1572" s="95">
        <f>INDEX(RESUMEN!$G$17:$G$5475, MATCH(L1572,RESUMEN!$C$17:$C$5475,0))</f>
        <v>314.14999999999998</v>
      </c>
      <c r="O1572" s="133">
        <f t="shared" si="275"/>
        <v>0.77</v>
      </c>
      <c r="P1572" s="134">
        <f t="shared" si="277"/>
        <v>556.04549999999995</v>
      </c>
      <c r="Q1572" s="87">
        <v>0</v>
      </c>
      <c r="R1572" s="133">
        <f t="shared" si="278"/>
        <v>7.2000000000000008E-2</v>
      </c>
      <c r="S1572" s="88">
        <f t="shared" si="279"/>
        <v>3.3362730000000003</v>
      </c>
      <c r="T1572" s="132">
        <f t="shared" si="280"/>
        <v>0.2</v>
      </c>
      <c r="U1572" s="135">
        <f t="shared" si="281"/>
        <v>0.66725460000000014</v>
      </c>
      <c r="V1572" s="88">
        <f t="shared" si="282"/>
        <v>0.22452868024468273</v>
      </c>
      <c r="W1572" s="182">
        <f t="shared" si="283"/>
        <v>0.2</v>
      </c>
      <c r="X1572" s="133">
        <f>'INFO Luz del Sur'!N1520</f>
        <v>1</v>
      </c>
      <c r="Y1572" s="135">
        <f t="shared" si="276"/>
        <v>0.2</v>
      </c>
    </row>
    <row r="1573" spans="1:25" x14ac:dyDescent="0.25">
      <c r="A1573" s="97">
        <f>'INFO Luz del Sur'!A1521</f>
        <v>1515</v>
      </c>
      <c r="B1573" s="98" t="s">
        <v>8151</v>
      </c>
      <c r="C1573" s="131" t="str">
        <f>'INFO Luz del Sur'!K1521</f>
        <v>Poste</v>
      </c>
      <c r="D1573" s="120" t="str">
        <f>'INFO Luz del Sur'!L1521</f>
        <v>Concreto</v>
      </c>
      <c r="E1573" s="131">
        <f>'INFO Luz del Sur'!J1521</f>
        <v>13</v>
      </c>
      <c r="F1573" s="131" t="str">
        <f>'INFO Luz del Sur'!H1521</f>
        <v>0.22 KV</v>
      </c>
      <c r="G1573" s="148" t="str">
        <f t="shared" si="274"/>
        <v>BT</v>
      </c>
      <c r="H1573" s="120" t="str">
        <f>'INFO Luz del Sur'!D1521</f>
        <v>Chorrillos</v>
      </c>
      <c r="I1573" s="120" t="str">
        <f>'INFO Luz del Sur'!C1521</f>
        <v>Lima</v>
      </c>
      <c r="J1573" s="120" t="str">
        <f>'INFO Luz del Sur'!B1521</f>
        <v>Lima</v>
      </c>
      <c r="K1573" s="120">
        <f>'INFO Luz del Sur'!E1521</f>
        <v>0</v>
      </c>
      <c r="L1573" s="132" t="str">
        <f>'INFO Luz del Sur'!M1521</f>
        <v>PPC19</v>
      </c>
      <c r="M1573" s="120" t="str">
        <f>INDEX(RESUMEN!$D$17:$D$5475, MATCH(L1573,RESUMEN!$C$17:$C$5475,0))</f>
        <v>POSTE DE CONCRETO ARMADO DE 13/300/150/345</v>
      </c>
      <c r="N1573" s="95">
        <f>INDEX(RESUMEN!$G$17:$G$5475, MATCH(L1573,RESUMEN!$C$17:$C$5475,0))</f>
        <v>314.14999999999998</v>
      </c>
      <c r="O1573" s="133">
        <f t="shared" si="275"/>
        <v>0.77</v>
      </c>
      <c r="P1573" s="134">
        <f t="shared" si="277"/>
        <v>556.04549999999995</v>
      </c>
      <c r="Q1573" s="87">
        <v>0</v>
      </c>
      <c r="R1573" s="133">
        <f t="shared" si="278"/>
        <v>7.2000000000000008E-2</v>
      </c>
      <c r="S1573" s="88">
        <f t="shared" si="279"/>
        <v>3.3362730000000003</v>
      </c>
      <c r="T1573" s="132">
        <f t="shared" si="280"/>
        <v>0.2</v>
      </c>
      <c r="U1573" s="135">
        <f t="shared" si="281"/>
        <v>0.66725460000000014</v>
      </c>
      <c r="V1573" s="88">
        <f t="shared" si="282"/>
        <v>0.22452868024468273</v>
      </c>
      <c r="W1573" s="182">
        <f t="shared" si="283"/>
        <v>0.2</v>
      </c>
      <c r="X1573" s="133">
        <f>'INFO Luz del Sur'!N1521</f>
        <v>1</v>
      </c>
      <c r="Y1573" s="135">
        <f t="shared" si="276"/>
        <v>0.2</v>
      </c>
    </row>
    <row r="1574" spans="1:25" x14ac:dyDescent="0.25">
      <c r="A1574" s="97">
        <f>'INFO Luz del Sur'!A1522</f>
        <v>1516</v>
      </c>
      <c r="B1574" s="98" t="s">
        <v>8151</v>
      </c>
      <c r="C1574" s="131" t="str">
        <f>'INFO Luz del Sur'!K1522</f>
        <v>Poste</v>
      </c>
      <c r="D1574" s="120" t="str">
        <f>'INFO Luz del Sur'!L1522</f>
        <v>Concreto</v>
      </c>
      <c r="E1574" s="131">
        <f>'INFO Luz del Sur'!J1522</f>
        <v>13</v>
      </c>
      <c r="F1574" s="131" t="str">
        <f>'INFO Luz del Sur'!H1522</f>
        <v>0.22 KV</v>
      </c>
      <c r="G1574" s="148" t="str">
        <f t="shared" si="274"/>
        <v>BT</v>
      </c>
      <c r="H1574" s="120" t="str">
        <f>'INFO Luz del Sur'!D1522</f>
        <v>Chorrillos</v>
      </c>
      <c r="I1574" s="120" t="str">
        <f>'INFO Luz del Sur'!C1522</f>
        <v>Lima</v>
      </c>
      <c r="J1574" s="120" t="str">
        <f>'INFO Luz del Sur'!B1522</f>
        <v>Lima</v>
      </c>
      <c r="K1574" s="120">
        <f>'INFO Luz del Sur'!E1522</f>
        <v>0</v>
      </c>
      <c r="L1574" s="132" t="str">
        <f>'INFO Luz del Sur'!M1522</f>
        <v>PPC19</v>
      </c>
      <c r="M1574" s="120" t="str">
        <f>INDEX(RESUMEN!$D$17:$D$5475, MATCH(L1574,RESUMEN!$C$17:$C$5475,0))</f>
        <v>POSTE DE CONCRETO ARMADO DE 13/300/150/345</v>
      </c>
      <c r="N1574" s="95">
        <f>INDEX(RESUMEN!$G$17:$G$5475, MATCH(L1574,RESUMEN!$C$17:$C$5475,0))</f>
        <v>314.14999999999998</v>
      </c>
      <c r="O1574" s="133">
        <f t="shared" si="275"/>
        <v>0.77</v>
      </c>
      <c r="P1574" s="134">
        <f t="shared" si="277"/>
        <v>556.04549999999995</v>
      </c>
      <c r="Q1574" s="87">
        <v>0</v>
      </c>
      <c r="R1574" s="133">
        <f t="shared" si="278"/>
        <v>7.2000000000000008E-2</v>
      </c>
      <c r="S1574" s="88">
        <f t="shared" si="279"/>
        <v>3.3362730000000003</v>
      </c>
      <c r="T1574" s="132">
        <f t="shared" si="280"/>
        <v>0.2</v>
      </c>
      <c r="U1574" s="135">
        <f t="shared" si="281"/>
        <v>0.66725460000000014</v>
      </c>
      <c r="V1574" s="88">
        <f t="shared" si="282"/>
        <v>0.22452868024468273</v>
      </c>
      <c r="W1574" s="182">
        <f t="shared" si="283"/>
        <v>0.2</v>
      </c>
      <c r="X1574" s="133">
        <f>'INFO Luz del Sur'!N1522</f>
        <v>1</v>
      </c>
      <c r="Y1574" s="135">
        <f t="shared" si="276"/>
        <v>0.2</v>
      </c>
    </row>
    <row r="1575" spans="1:25" x14ac:dyDescent="0.25">
      <c r="A1575" s="97">
        <f>'INFO Luz del Sur'!A1523</f>
        <v>1517</v>
      </c>
      <c r="B1575" s="98" t="s">
        <v>8151</v>
      </c>
      <c r="C1575" s="131" t="str">
        <f>'INFO Luz del Sur'!K1523</f>
        <v>Poste</v>
      </c>
      <c r="D1575" s="120" t="str">
        <f>'INFO Luz del Sur'!L1523</f>
        <v>Concreto</v>
      </c>
      <c r="E1575" s="131">
        <f>'INFO Luz del Sur'!J1523</f>
        <v>13</v>
      </c>
      <c r="F1575" s="131" t="str">
        <f>'INFO Luz del Sur'!H1523</f>
        <v>0.22 KV</v>
      </c>
      <c r="G1575" s="148" t="str">
        <f t="shared" si="274"/>
        <v>BT</v>
      </c>
      <c r="H1575" s="120" t="str">
        <f>'INFO Luz del Sur'!D1523</f>
        <v>Chorrillos</v>
      </c>
      <c r="I1575" s="120" t="str">
        <f>'INFO Luz del Sur'!C1523</f>
        <v>Lima</v>
      </c>
      <c r="J1575" s="120" t="str">
        <f>'INFO Luz del Sur'!B1523</f>
        <v>Lima</v>
      </c>
      <c r="K1575" s="120">
        <f>'INFO Luz del Sur'!E1523</f>
        <v>0</v>
      </c>
      <c r="L1575" s="132" t="str">
        <f>'INFO Luz del Sur'!M1523</f>
        <v>PPC19</v>
      </c>
      <c r="M1575" s="120" t="str">
        <f>INDEX(RESUMEN!$D$17:$D$5475, MATCH(L1575,RESUMEN!$C$17:$C$5475,0))</f>
        <v>POSTE DE CONCRETO ARMADO DE 13/300/150/345</v>
      </c>
      <c r="N1575" s="95">
        <f>INDEX(RESUMEN!$G$17:$G$5475, MATCH(L1575,RESUMEN!$C$17:$C$5475,0))</f>
        <v>314.14999999999998</v>
      </c>
      <c r="O1575" s="133">
        <f t="shared" si="275"/>
        <v>0.77</v>
      </c>
      <c r="P1575" s="134">
        <f t="shared" si="277"/>
        <v>556.04549999999995</v>
      </c>
      <c r="Q1575" s="87">
        <v>0</v>
      </c>
      <c r="R1575" s="133">
        <f t="shared" si="278"/>
        <v>7.2000000000000008E-2</v>
      </c>
      <c r="S1575" s="88">
        <f t="shared" si="279"/>
        <v>3.3362730000000003</v>
      </c>
      <c r="T1575" s="132">
        <f t="shared" si="280"/>
        <v>0.2</v>
      </c>
      <c r="U1575" s="135">
        <f t="shared" si="281"/>
        <v>0.66725460000000014</v>
      </c>
      <c r="V1575" s="88">
        <f t="shared" si="282"/>
        <v>0.22452868024468273</v>
      </c>
      <c r="W1575" s="182">
        <f t="shared" si="283"/>
        <v>0.2</v>
      </c>
      <c r="X1575" s="133">
        <f>'INFO Luz del Sur'!N1523</f>
        <v>1</v>
      </c>
      <c r="Y1575" s="135">
        <f t="shared" si="276"/>
        <v>0.2</v>
      </c>
    </row>
    <row r="1576" spans="1:25" x14ac:dyDescent="0.25">
      <c r="A1576" s="97">
        <f>'INFO Luz del Sur'!A1524</f>
        <v>1518</v>
      </c>
      <c r="B1576" s="98" t="s">
        <v>8151</v>
      </c>
      <c r="C1576" s="131" t="str">
        <f>'INFO Luz del Sur'!K1524</f>
        <v>Poste</v>
      </c>
      <c r="D1576" s="120" t="str">
        <f>'INFO Luz del Sur'!L1524</f>
        <v>Concreto</v>
      </c>
      <c r="E1576" s="131">
        <f>'INFO Luz del Sur'!J1524</f>
        <v>13</v>
      </c>
      <c r="F1576" s="131" t="str">
        <f>'INFO Luz del Sur'!H1524</f>
        <v>0.22 KV</v>
      </c>
      <c r="G1576" s="148" t="str">
        <f t="shared" si="274"/>
        <v>BT</v>
      </c>
      <c r="H1576" s="120" t="str">
        <f>'INFO Luz del Sur'!D1524</f>
        <v>Chorrillos</v>
      </c>
      <c r="I1576" s="120" t="str">
        <f>'INFO Luz del Sur'!C1524</f>
        <v>Lima</v>
      </c>
      <c r="J1576" s="120" t="str">
        <f>'INFO Luz del Sur'!B1524</f>
        <v>Lima</v>
      </c>
      <c r="K1576" s="120">
        <f>'INFO Luz del Sur'!E1524</f>
        <v>0</v>
      </c>
      <c r="L1576" s="132" t="str">
        <f>'INFO Luz del Sur'!M1524</f>
        <v>PPC19</v>
      </c>
      <c r="M1576" s="120" t="str">
        <f>INDEX(RESUMEN!$D$17:$D$5475, MATCH(L1576,RESUMEN!$C$17:$C$5475,0))</f>
        <v>POSTE DE CONCRETO ARMADO DE 13/300/150/345</v>
      </c>
      <c r="N1576" s="95">
        <f>INDEX(RESUMEN!$G$17:$G$5475, MATCH(L1576,RESUMEN!$C$17:$C$5475,0))</f>
        <v>314.14999999999998</v>
      </c>
      <c r="O1576" s="133">
        <f t="shared" si="275"/>
        <v>0.77</v>
      </c>
      <c r="P1576" s="134">
        <f t="shared" si="277"/>
        <v>556.04549999999995</v>
      </c>
      <c r="Q1576" s="87">
        <v>0</v>
      </c>
      <c r="R1576" s="133">
        <f t="shared" si="278"/>
        <v>7.2000000000000008E-2</v>
      </c>
      <c r="S1576" s="88">
        <f t="shared" si="279"/>
        <v>3.3362730000000003</v>
      </c>
      <c r="T1576" s="132">
        <f t="shared" si="280"/>
        <v>0.2</v>
      </c>
      <c r="U1576" s="135">
        <f t="shared" si="281"/>
        <v>0.66725460000000014</v>
      </c>
      <c r="V1576" s="88">
        <f t="shared" si="282"/>
        <v>0.22452868024468273</v>
      </c>
      <c r="W1576" s="182">
        <f t="shared" si="283"/>
        <v>0.2</v>
      </c>
      <c r="X1576" s="133">
        <f>'INFO Luz del Sur'!N1524</f>
        <v>1</v>
      </c>
      <c r="Y1576" s="135">
        <f t="shared" si="276"/>
        <v>0.2</v>
      </c>
    </row>
    <row r="1577" spans="1:25" x14ac:dyDescent="0.25">
      <c r="A1577" s="97">
        <f>'INFO Luz del Sur'!A1525</f>
        <v>1519</v>
      </c>
      <c r="B1577" s="98" t="s">
        <v>8151</v>
      </c>
      <c r="C1577" s="131" t="str">
        <f>'INFO Luz del Sur'!K1525</f>
        <v>Poste</v>
      </c>
      <c r="D1577" s="120" t="str">
        <f>'INFO Luz del Sur'!L1525</f>
        <v>Concreto</v>
      </c>
      <c r="E1577" s="131">
        <f>'INFO Luz del Sur'!J1525</f>
        <v>13</v>
      </c>
      <c r="F1577" s="131" t="str">
        <f>'INFO Luz del Sur'!H1525</f>
        <v>0.22 KV</v>
      </c>
      <c r="G1577" s="148" t="str">
        <f t="shared" si="274"/>
        <v>BT</v>
      </c>
      <c r="H1577" s="120" t="str">
        <f>'INFO Luz del Sur'!D1525</f>
        <v>Chorrillos</v>
      </c>
      <c r="I1577" s="120" t="str">
        <f>'INFO Luz del Sur'!C1525</f>
        <v>Lima</v>
      </c>
      <c r="J1577" s="120" t="str">
        <f>'INFO Luz del Sur'!B1525</f>
        <v>Lima</v>
      </c>
      <c r="K1577" s="120">
        <f>'INFO Luz del Sur'!E1525</f>
        <v>0</v>
      </c>
      <c r="L1577" s="132" t="str">
        <f>'INFO Luz del Sur'!M1525</f>
        <v>PPC19</v>
      </c>
      <c r="M1577" s="120" t="str">
        <f>INDEX(RESUMEN!$D$17:$D$5475, MATCH(L1577,RESUMEN!$C$17:$C$5475,0))</f>
        <v>POSTE DE CONCRETO ARMADO DE 13/300/150/345</v>
      </c>
      <c r="N1577" s="95">
        <f>INDEX(RESUMEN!$G$17:$G$5475, MATCH(L1577,RESUMEN!$C$17:$C$5475,0))</f>
        <v>314.14999999999998</v>
      </c>
      <c r="O1577" s="133">
        <f t="shared" si="275"/>
        <v>0.77</v>
      </c>
      <c r="P1577" s="134">
        <f t="shared" si="277"/>
        <v>556.04549999999995</v>
      </c>
      <c r="Q1577" s="87">
        <v>0</v>
      </c>
      <c r="R1577" s="133">
        <f t="shared" si="278"/>
        <v>7.2000000000000008E-2</v>
      </c>
      <c r="S1577" s="88">
        <f t="shared" si="279"/>
        <v>3.3362730000000003</v>
      </c>
      <c r="T1577" s="132">
        <f t="shared" si="280"/>
        <v>0.2</v>
      </c>
      <c r="U1577" s="135">
        <f t="shared" si="281"/>
        <v>0.66725460000000014</v>
      </c>
      <c r="V1577" s="88">
        <f t="shared" si="282"/>
        <v>0.22452868024468273</v>
      </c>
      <c r="W1577" s="182">
        <f t="shared" si="283"/>
        <v>0.2</v>
      </c>
      <c r="X1577" s="133">
        <f>'INFO Luz del Sur'!N1525</f>
        <v>1</v>
      </c>
      <c r="Y1577" s="135">
        <f t="shared" si="276"/>
        <v>0.2</v>
      </c>
    </row>
    <row r="1578" spans="1:25" x14ac:dyDescent="0.25">
      <c r="A1578" s="97">
        <f>'INFO Luz del Sur'!A1526</f>
        <v>1520</v>
      </c>
      <c r="B1578" s="98" t="s">
        <v>8151</v>
      </c>
      <c r="C1578" s="131" t="str">
        <f>'INFO Luz del Sur'!K1526</f>
        <v>Poste</v>
      </c>
      <c r="D1578" s="120" t="str">
        <f>'INFO Luz del Sur'!L1526</f>
        <v>Concreto</v>
      </c>
      <c r="E1578" s="131">
        <f>'INFO Luz del Sur'!J1526</f>
        <v>13</v>
      </c>
      <c r="F1578" s="131" t="str">
        <f>'INFO Luz del Sur'!H1526</f>
        <v>0.22 KV</v>
      </c>
      <c r="G1578" s="148" t="str">
        <f t="shared" si="274"/>
        <v>BT</v>
      </c>
      <c r="H1578" s="120" t="str">
        <f>'INFO Luz del Sur'!D1526</f>
        <v>Chorrillos</v>
      </c>
      <c r="I1578" s="120" t="str">
        <f>'INFO Luz del Sur'!C1526</f>
        <v>Lima</v>
      </c>
      <c r="J1578" s="120" t="str">
        <f>'INFO Luz del Sur'!B1526</f>
        <v>Lima</v>
      </c>
      <c r="K1578" s="120">
        <f>'INFO Luz del Sur'!E1526</f>
        <v>0</v>
      </c>
      <c r="L1578" s="132" t="str">
        <f>'INFO Luz del Sur'!M1526</f>
        <v>PPC19</v>
      </c>
      <c r="M1578" s="120" t="str">
        <f>INDEX(RESUMEN!$D$17:$D$5475, MATCH(L1578,RESUMEN!$C$17:$C$5475,0))</f>
        <v>POSTE DE CONCRETO ARMADO DE 13/300/150/345</v>
      </c>
      <c r="N1578" s="95">
        <f>INDEX(RESUMEN!$G$17:$G$5475, MATCH(L1578,RESUMEN!$C$17:$C$5475,0))</f>
        <v>314.14999999999998</v>
      </c>
      <c r="O1578" s="133">
        <f t="shared" si="275"/>
        <v>0.77</v>
      </c>
      <c r="P1578" s="134">
        <f t="shared" si="277"/>
        <v>556.04549999999995</v>
      </c>
      <c r="Q1578" s="87">
        <v>0</v>
      </c>
      <c r="R1578" s="133">
        <f t="shared" si="278"/>
        <v>7.2000000000000008E-2</v>
      </c>
      <c r="S1578" s="88">
        <f t="shared" si="279"/>
        <v>3.3362730000000003</v>
      </c>
      <c r="T1578" s="132">
        <f t="shared" si="280"/>
        <v>0.2</v>
      </c>
      <c r="U1578" s="135">
        <f t="shared" si="281"/>
        <v>0.66725460000000014</v>
      </c>
      <c r="V1578" s="88">
        <f t="shared" si="282"/>
        <v>0.22452868024468273</v>
      </c>
      <c r="W1578" s="182">
        <f t="shared" si="283"/>
        <v>0.2</v>
      </c>
      <c r="X1578" s="133">
        <f>'INFO Luz del Sur'!N1526</f>
        <v>1</v>
      </c>
      <c r="Y1578" s="135">
        <f t="shared" si="276"/>
        <v>0.2</v>
      </c>
    </row>
    <row r="1579" spans="1:25" x14ac:dyDescent="0.25">
      <c r="A1579" s="97">
        <f>'INFO Luz del Sur'!A1527</f>
        <v>1521</v>
      </c>
      <c r="B1579" s="98" t="s">
        <v>8151</v>
      </c>
      <c r="C1579" s="131" t="str">
        <f>'INFO Luz del Sur'!K1527</f>
        <v>Poste</v>
      </c>
      <c r="D1579" s="120" t="str">
        <f>'INFO Luz del Sur'!L1527</f>
        <v>Concreto</v>
      </c>
      <c r="E1579" s="131">
        <f>'INFO Luz del Sur'!J1527</f>
        <v>13</v>
      </c>
      <c r="F1579" s="131" t="str">
        <f>'INFO Luz del Sur'!H1527</f>
        <v>0.22 KV</v>
      </c>
      <c r="G1579" s="148" t="str">
        <f t="shared" si="274"/>
        <v>BT</v>
      </c>
      <c r="H1579" s="120" t="str">
        <f>'INFO Luz del Sur'!D1527</f>
        <v>Chorrillos</v>
      </c>
      <c r="I1579" s="120" t="str">
        <f>'INFO Luz del Sur'!C1527</f>
        <v>Lima</v>
      </c>
      <c r="J1579" s="120" t="str">
        <f>'INFO Luz del Sur'!B1527</f>
        <v>Lima</v>
      </c>
      <c r="K1579" s="120">
        <f>'INFO Luz del Sur'!E1527</f>
        <v>0</v>
      </c>
      <c r="L1579" s="132" t="str">
        <f>'INFO Luz del Sur'!M1527</f>
        <v>PPC19</v>
      </c>
      <c r="M1579" s="120" t="str">
        <f>INDEX(RESUMEN!$D$17:$D$5475, MATCH(L1579,RESUMEN!$C$17:$C$5475,0))</f>
        <v>POSTE DE CONCRETO ARMADO DE 13/300/150/345</v>
      </c>
      <c r="N1579" s="95">
        <f>INDEX(RESUMEN!$G$17:$G$5475, MATCH(L1579,RESUMEN!$C$17:$C$5475,0))</f>
        <v>314.14999999999998</v>
      </c>
      <c r="O1579" s="133">
        <f t="shared" si="275"/>
        <v>0.77</v>
      </c>
      <c r="P1579" s="134">
        <f t="shared" si="277"/>
        <v>556.04549999999995</v>
      </c>
      <c r="Q1579" s="87">
        <v>0</v>
      </c>
      <c r="R1579" s="133">
        <f t="shared" si="278"/>
        <v>7.2000000000000008E-2</v>
      </c>
      <c r="S1579" s="88">
        <f t="shared" si="279"/>
        <v>3.3362730000000003</v>
      </c>
      <c r="T1579" s="132">
        <f t="shared" si="280"/>
        <v>0.2</v>
      </c>
      <c r="U1579" s="135">
        <f t="shared" si="281"/>
        <v>0.66725460000000014</v>
      </c>
      <c r="V1579" s="88">
        <f t="shared" si="282"/>
        <v>0.22452868024468273</v>
      </c>
      <c r="W1579" s="182">
        <f t="shared" si="283"/>
        <v>0.2</v>
      </c>
      <c r="X1579" s="133">
        <f>'INFO Luz del Sur'!N1527</f>
        <v>1</v>
      </c>
      <c r="Y1579" s="135">
        <f t="shared" si="276"/>
        <v>0.2</v>
      </c>
    </row>
    <row r="1580" spans="1:25" x14ac:dyDescent="0.25">
      <c r="A1580" s="97">
        <f>'INFO Luz del Sur'!A1528</f>
        <v>1522</v>
      </c>
      <c r="B1580" s="98" t="s">
        <v>8151</v>
      </c>
      <c r="C1580" s="131" t="str">
        <f>'INFO Luz del Sur'!K1528</f>
        <v>Poste</v>
      </c>
      <c r="D1580" s="120" t="str">
        <f>'INFO Luz del Sur'!L1528</f>
        <v>Concreto</v>
      </c>
      <c r="E1580" s="131">
        <f>'INFO Luz del Sur'!J1528</f>
        <v>13</v>
      </c>
      <c r="F1580" s="131" t="str">
        <f>'INFO Luz del Sur'!H1528</f>
        <v>0.22 KV</v>
      </c>
      <c r="G1580" s="148" t="str">
        <f t="shared" si="274"/>
        <v>BT</v>
      </c>
      <c r="H1580" s="120" t="str">
        <f>'INFO Luz del Sur'!D1528</f>
        <v>Chorrillos</v>
      </c>
      <c r="I1580" s="120" t="str">
        <f>'INFO Luz del Sur'!C1528</f>
        <v>Lima</v>
      </c>
      <c r="J1580" s="120" t="str">
        <f>'INFO Luz del Sur'!B1528</f>
        <v>Lima</v>
      </c>
      <c r="K1580" s="120">
        <f>'INFO Luz del Sur'!E1528</f>
        <v>0</v>
      </c>
      <c r="L1580" s="132" t="str">
        <f>'INFO Luz del Sur'!M1528</f>
        <v>PPC19</v>
      </c>
      <c r="M1580" s="120" t="str">
        <f>INDEX(RESUMEN!$D$17:$D$5475, MATCH(L1580,RESUMEN!$C$17:$C$5475,0))</f>
        <v>POSTE DE CONCRETO ARMADO DE 13/300/150/345</v>
      </c>
      <c r="N1580" s="95">
        <f>INDEX(RESUMEN!$G$17:$G$5475, MATCH(L1580,RESUMEN!$C$17:$C$5475,0))</f>
        <v>314.14999999999998</v>
      </c>
      <c r="O1580" s="133">
        <f t="shared" si="275"/>
        <v>0.77</v>
      </c>
      <c r="P1580" s="134">
        <f t="shared" si="277"/>
        <v>556.04549999999995</v>
      </c>
      <c r="Q1580" s="87">
        <v>0</v>
      </c>
      <c r="R1580" s="133">
        <f t="shared" si="278"/>
        <v>7.2000000000000008E-2</v>
      </c>
      <c r="S1580" s="88">
        <f t="shared" si="279"/>
        <v>3.3362730000000003</v>
      </c>
      <c r="T1580" s="132">
        <f t="shared" si="280"/>
        <v>0.2</v>
      </c>
      <c r="U1580" s="135">
        <f t="shared" si="281"/>
        <v>0.66725460000000014</v>
      </c>
      <c r="V1580" s="88">
        <f t="shared" si="282"/>
        <v>0.22452868024468273</v>
      </c>
      <c r="W1580" s="182">
        <f t="shared" si="283"/>
        <v>0.2</v>
      </c>
      <c r="X1580" s="133">
        <f>'INFO Luz del Sur'!N1528</f>
        <v>1</v>
      </c>
      <c r="Y1580" s="135">
        <f t="shared" si="276"/>
        <v>0.2</v>
      </c>
    </row>
    <row r="1581" spans="1:25" x14ac:dyDescent="0.25">
      <c r="A1581" s="97">
        <f>'INFO Luz del Sur'!A1529</f>
        <v>1523</v>
      </c>
      <c r="B1581" s="98" t="s">
        <v>8151</v>
      </c>
      <c r="C1581" s="131" t="str">
        <f>'INFO Luz del Sur'!K1529</f>
        <v>Poste</v>
      </c>
      <c r="D1581" s="120" t="str">
        <f>'INFO Luz del Sur'!L1529</f>
        <v>Concreto</v>
      </c>
      <c r="E1581" s="131">
        <f>'INFO Luz del Sur'!J1529</f>
        <v>13</v>
      </c>
      <c r="F1581" s="131" t="str">
        <f>'INFO Luz del Sur'!H1529</f>
        <v>0.22 KV</v>
      </c>
      <c r="G1581" s="148" t="str">
        <f t="shared" si="274"/>
        <v>BT</v>
      </c>
      <c r="H1581" s="120" t="str">
        <f>'INFO Luz del Sur'!D1529</f>
        <v>Chorrillos</v>
      </c>
      <c r="I1581" s="120" t="str">
        <f>'INFO Luz del Sur'!C1529</f>
        <v>Lima</v>
      </c>
      <c r="J1581" s="120" t="str">
        <f>'INFO Luz del Sur'!B1529</f>
        <v>Lima</v>
      </c>
      <c r="K1581" s="120">
        <f>'INFO Luz del Sur'!E1529</f>
        <v>0</v>
      </c>
      <c r="L1581" s="132" t="str">
        <f>'INFO Luz del Sur'!M1529</f>
        <v>PPC19</v>
      </c>
      <c r="M1581" s="120" t="str">
        <f>INDEX(RESUMEN!$D$17:$D$5475, MATCH(L1581,RESUMEN!$C$17:$C$5475,0))</f>
        <v>POSTE DE CONCRETO ARMADO DE 13/300/150/345</v>
      </c>
      <c r="N1581" s="95">
        <f>INDEX(RESUMEN!$G$17:$G$5475, MATCH(L1581,RESUMEN!$C$17:$C$5475,0))</f>
        <v>314.14999999999998</v>
      </c>
      <c r="O1581" s="133">
        <f t="shared" si="275"/>
        <v>0.77</v>
      </c>
      <c r="P1581" s="134">
        <f t="shared" si="277"/>
        <v>556.04549999999995</v>
      </c>
      <c r="Q1581" s="87">
        <v>0</v>
      </c>
      <c r="R1581" s="133">
        <f t="shared" si="278"/>
        <v>7.2000000000000008E-2</v>
      </c>
      <c r="S1581" s="88">
        <f t="shared" si="279"/>
        <v>3.3362730000000003</v>
      </c>
      <c r="T1581" s="132">
        <f t="shared" si="280"/>
        <v>0.2</v>
      </c>
      <c r="U1581" s="135">
        <f t="shared" si="281"/>
        <v>0.66725460000000014</v>
      </c>
      <c r="V1581" s="88">
        <f t="shared" si="282"/>
        <v>0.22452868024468273</v>
      </c>
      <c r="W1581" s="182">
        <f t="shared" si="283"/>
        <v>0.2</v>
      </c>
      <c r="X1581" s="133">
        <f>'INFO Luz del Sur'!N1529</f>
        <v>1</v>
      </c>
      <c r="Y1581" s="135">
        <f t="shared" si="276"/>
        <v>0.2</v>
      </c>
    </row>
    <row r="1582" spans="1:25" x14ac:dyDescent="0.25">
      <c r="A1582" s="97">
        <f>'INFO Luz del Sur'!A1530</f>
        <v>1524</v>
      </c>
      <c r="B1582" s="98" t="s">
        <v>8151</v>
      </c>
      <c r="C1582" s="131" t="str">
        <f>'INFO Luz del Sur'!K1530</f>
        <v>Poste</v>
      </c>
      <c r="D1582" s="120" t="str">
        <f>'INFO Luz del Sur'!L1530</f>
        <v>Concreto</v>
      </c>
      <c r="E1582" s="131">
        <f>'INFO Luz del Sur'!J1530</f>
        <v>13</v>
      </c>
      <c r="F1582" s="131" t="str">
        <f>'INFO Luz del Sur'!H1530</f>
        <v>0.22 KV</v>
      </c>
      <c r="G1582" s="148" t="str">
        <f t="shared" si="274"/>
        <v>BT</v>
      </c>
      <c r="H1582" s="120" t="str">
        <f>'INFO Luz del Sur'!D1530</f>
        <v>Chorrillos</v>
      </c>
      <c r="I1582" s="120" t="str">
        <f>'INFO Luz del Sur'!C1530</f>
        <v>Lima</v>
      </c>
      <c r="J1582" s="120" t="str">
        <f>'INFO Luz del Sur'!B1530</f>
        <v>Lima</v>
      </c>
      <c r="K1582" s="120">
        <f>'INFO Luz del Sur'!E1530</f>
        <v>0</v>
      </c>
      <c r="L1582" s="132" t="str">
        <f>'INFO Luz del Sur'!M1530</f>
        <v>PPC19</v>
      </c>
      <c r="M1582" s="120" t="str">
        <f>INDEX(RESUMEN!$D$17:$D$5475, MATCH(L1582,RESUMEN!$C$17:$C$5475,0))</f>
        <v>POSTE DE CONCRETO ARMADO DE 13/300/150/345</v>
      </c>
      <c r="N1582" s="95">
        <f>INDEX(RESUMEN!$G$17:$G$5475, MATCH(L1582,RESUMEN!$C$17:$C$5475,0))</f>
        <v>314.14999999999998</v>
      </c>
      <c r="O1582" s="133">
        <f t="shared" si="275"/>
        <v>0.77</v>
      </c>
      <c r="P1582" s="134">
        <f t="shared" si="277"/>
        <v>556.04549999999995</v>
      </c>
      <c r="Q1582" s="87">
        <v>0</v>
      </c>
      <c r="R1582" s="133">
        <f t="shared" si="278"/>
        <v>7.2000000000000008E-2</v>
      </c>
      <c r="S1582" s="88">
        <f t="shared" si="279"/>
        <v>3.3362730000000003</v>
      </c>
      <c r="T1582" s="132">
        <f t="shared" si="280"/>
        <v>0.2</v>
      </c>
      <c r="U1582" s="135">
        <f t="shared" si="281"/>
        <v>0.66725460000000014</v>
      </c>
      <c r="V1582" s="88">
        <f t="shared" si="282"/>
        <v>0.22452868024468273</v>
      </c>
      <c r="W1582" s="182">
        <f t="shared" si="283"/>
        <v>0.2</v>
      </c>
      <c r="X1582" s="133">
        <f>'INFO Luz del Sur'!N1530</f>
        <v>1</v>
      </c>
      <c r="Y1582" s="135">
        <f t="shared" si="276"/>
        <v>0.2</v>
      </c>
    </row>
    <row r="1583" spans="1:25" x14ac:dyDescent="0.25">
      <c r="A1583" s="97">
        <f>'INFO Luz del Sur'!A1531</f>
        <v>1525</v>
      </c>
      <c r="B1583" s="98" t="s">
        <v>8151</v>
      </c>
      <c r="C1583" s="131" t="str">
        <f>'INFO Luz del Sur'!K1531</f>
        <v>Poste</v>
      </c>
      <c r="D1583" s="120" t="str">
        <f>'INFO Luz del Sur'!L1531</f>
        <v>Concreto</v>
      </c>
      <c r="E1583" s="131">
        <f>'INFO Luz del Sur'!J1531</f>
        <v>13</v>
      </c>
      <c r="F1583" s="131" t="str">
        <f>'INFO Luz del Sur'!H1531</f>
        <v>0.22 KV</v>
      </c>
      <c r="G1583" s="148" t="str">
        <f t="shared" si="274"/>
        <v>BT</v>
      </c>
      <c r="H1583" s="120" t="str">
        <f>'INFO Luz del Sur'!D1531</f>
        <v>Chorrillos</v>
      </c>
      <c r="I1583" s="120" t="str">
        <f>'INFO Luz del Sur'!C1531</f>
        <v>Lima</v>
      </c>
      <c r="J1583" s="120" t="str">
        <f>'INFO Luz del Sur'!B1531</f>
        <v>Lima</v>
      </c>
      <c r="K1583" s="120">
        <f>'INFO Luz del Sur'!E1531</f>
        <v>0</v>
      </c>
      <c r="L1583" s="132" t="str">
        <f>'INFO Luz del Sur'!M1531</f>
        <v>PPC19</v>
      </c>
      <c r="M1583" s="120" t="str">
        <f>INDEX(RESUMEN!$D$17:$D$5475, MATCH(L1583,RESUMEN!$C$17:$C$5475,0))</f>
        <v>POSTE DE CONCRETO ARMADO DE 13/300/150/345</v>
      </c>
      <c r="N1583" s="95">
        <f>INDEX(RESUMEN!$G$17:$G$5475, MATCH(L1583,RESUMEN!$C$17:$C$5475,0))</f>
        <v>314.14999999999998</v>
      </c>
      <c r="O1583" s="133">
        <f t="shared" si="275"/>
        <v>0.77</v>
      </c>
      <c r="P1583" s="134">
        <f t="shared" si="277"/>
        <v>556.04549999999995</v>
      </c>
      <c r="Q1583" s="87">
        <v>0</v>
      </c>
      <c r="R1583" s="133">
        <f t="shared" si="278"/>
        <v>7.2000000000000008E-2</v>
      </c>
      <c r="S1583" s="88">
        <f t="shared" si="279"/>
        <v>3.3362730000000003</v>
      </c>
      <c r="T1583" s="132">
        <f t="shared" si="280"/>
        <v>0.2</v>
      </c>
      <c r="U1583" s="135">
        <f t="shared" si="281"/>
        <v>0.66725460000000014</v>
      </c>
      <c r="V1583" s="88">
        <f t="shared" si="282"/>
        <v>0.22452868024468273</v>
      </c>
      <c r="W1583" s="182">
        <f t="shared" si="283"/>
        <v>0.2</v>
      </c>
      <c r="X1583" s="133">
        <f>'INFO Luz del Sur'!N1531</f>
        <v>1</v>
      </c>
      <c r="Y1583" s="135">
        <f t="shared" si="276"/>
        <v>0.2</v>
      </c>
    </row>
    <row r="1584" spans="1:25" x14ac:dyDescent="0.25">
      <c r="A1584" s="97">
        <f>'INFO Luz del Sur'!A1532</f>
        <v>1526</v>
      </c>
      <c r="B1584" s="98" t="s">
        <v>8151</v>
      </c>
      <c r="C1584" s="131" t="str">
        <f>'INFO Luz del Sur'!K1532</f>
        <v>Poste</v>
      </c>
      <c r="D1584" s="120" t="str">
        <f>'INFO Luz del Sur'!L1532</f>
        <v>Concreto</v>
      </c>
      <c r="E1584" s="131">
        <f>'INFO Luz del Sur'!J1532</f>
        <v>13</v>
      </c>
      <c r="F1584" s="131" t="str">
        <f>'INFO Luz del Sur'!H1532</f>
        <v>0.22 KV</v>
      </c>
      <c r="G1584" s="148" t="str">
        <f t="shared" si="274"/>
        <v>BT</v>
      </c>
      <c r="H1584" s="120" t="str">
        <f>'INFO Luz del Sur'!D1532</f>
        <v>Chorrillos</v>
      </c>
      <c r="I1584" s="120" t="str">
        <f>'INFO Luz del Sur'!C1532</f>
        <v>Lima</v>
      </c>
      <c r="J1584" s="120" t="str">
        <f>'INFO Luz del Sur'!B1532</f>
        <v>Lima</v>
      </c>
      <c r="K1584" s="120">
        <f>'INFO Luz del Sur'!E1532</f>
        <v>0</v>
      </c>
      <c r="L1584" s="132" t="str">
        <f>'INFO Luz del Sur'!M1532</f>
        <v>PPC19</v>
      </c>
      <c r="M1584" s="120" t="str">
        <f>INDEX(RESUMEN!$D$17:$D$5475, MATCH(L1584,RESUMEN!$C$17:$C$5475,0))</f>
        <v>POSTE DE CONCRETO ARMADO DE 13/300/150/345</v>
      </c>
      <c r="N1584" s="95">
        <f>INDEX(RESUMEN!$G$17:$G$5475, MATCH(L1584,RESUMEN!$C$17:$C$5475,0))</f>
        <v>314.14999999999998</v>
      </c>
      <c r="O1584" s="133">
        <f t="shared" si="275"/>
        <v>0.77</v>
      </c>
      <c r="P1584" s="134">
        <f t="shared" si="277"/>
        <v>556.04549999999995</v>
      </c>
      <c r="Q1584" s="87">
        <v>0</v>
      </c>
      <c r="R1584" s="133">
        <f t="shared" si="278"/>
        <v>7.2000000000000008E-2</v>
      </c>
      <c r="S1584" s="88">
        <f t="shared" si="279"/>
        <v>3.3362730000000003</v>
      </c>
      <c r="T1584" s="132">
        <f t="shared" si="280"/>
        <v>0.2</v>
      </c>
      <c r="U1584" s="135">
        <f t="shared" si="281"/>
        <v>0.66725460000000014</v>
      </c>
      <c r="V1584" s="88">
        <f t="shared" si="282"/>
        <v>0.22452868024468273</v>
      </c>
      <c r="W1584" s="182">
        <f t="shared" si="283"/>
        <v>0.2</v>
      </c>
      <c r="X1584" s="133">
        <f>'INFO Luz del Sur'!N1532</f>
        <v>1</v>
      </c>
      <c r="Y1584" s="135">
        <f t="shared" si="276"/>
        <v>0.2</v>
      </c>
    </row>
    <row r="1585" spans="1:25" x14ac:dyDescent="0.25">
      <c r="A1585" s="97">
        <f>'INFO Luz del Sur'!A1533</f>
        <v>1527</v>
      </c>
      <c r="B1585" s="98" t="s">
        <v>8151</v>
      </c>
      <c r="C1585" s="131" t="str">
        <f>'INFO Luz del Sur'!K1533</f>
        <v>Poste</v>
      </c>
      <c r="D1585" s="120" t="str">
        <f>'INFO Luz del Sur'!L1533</f>
        <v>Concreto</v>
      </c>
      <c r="E1585" s="131">
        <f>'INFO Luz del Sur'!J1533</f>
        <v>13</v>
      </c>
      <c r="F1585" s="131" t="str">
        <f>'INFO Luz del Sur'!H1533</f>
        <v>0.22 KV</v>
      </c>
      <c r="G1585" s="148" t="str">
        <f t="shared" si="274"/>
        <v>BT</v>
      </c>
      <c r="H1585" s="120" t="str">
        <f>'INFO Luz del Sur'!D1533</f>
        <v>Chorrillos</v>
      </c>
      <c r="I1585" s="120" t="str">
        <f>'INFO Luz del Sur'!C1533</f>
        <v>Lima</v>
      </c>
      <c r="J1585" s="120" t="str">
        <f>'INFO Luz del Sur'!B1533</f>
        <v>Lima</v>
      </c>
      <c r="K1585" s="120">
        <f>'INFO Luz del Sur'!E1533</f>
        <v>0</v>
      </c>
      <c r="L1585" s="132" t="str">
        <f>'INFO Luz del Sur'!M1533</f>
        <v>PPC19</v>
      </c>
      <c r="M1585" s="120" t="str">
        <f>INDEX(RESUMEN!$D$17:$D$5475, MATCH(L1585,RESUMEN!$C$17:$C$5475,0))</f>
        <v>POSTE DE CONCRETO ARMADO DE 13/300/150/345</v>
      </c>
      <c r="N1585" s="95">
        <f>INDEX(RESUMEN!$G$17:$G$5475, MATCH(L1585,RESUMEN!$C$17:$C$5475,0))</f>
        <v>314.14999999999998</v>
      </c>
      <c r="O1585" s="133">
        <f t="shared" si="275"/>
        <v>0.77</v>
      </c>
      <c r="P1585" s="134">
        <f t="shared" si="277"/>
        <v>556.04549999999995</v>
      </c>
      <c r="Q1585" s="87">
        <v>0</v>
      </c>
      <c r="R1585" s="133">
        <f t="shared" si="278"/>
        <v>7.2000000000000008E-2</v>
      </c>
      <c r="S1585" s="88">
        <f t="shared" si="279"/>
        <v>3.3362730000000003</v>
      </c>
      <c r="T1585" s="132">
        <f t="shared" si="280"/>
        <v>0.2</v>
      </c>
      <c r="U1585" s="135">
        <f t="shared" si="281"/>
        <v>0.66725460000000014</v>
      </c>
      <c r="V1585" s="88">
        <f t="shared" si="282"/>
        <v>0.22452868024468273</v>
      </c>
      <c r="W1585" s="182">
        <f t="shared" si="283"/>
        <v>0.2</v>
      </c>
      <c r="X1585" s="133">
        <f>'INFO Luz del Sur'!N1533</f>
        <v>1</v>
      </c>
      <c r="Y1585" s="135">
        <f t="shared" si="276"/>
        <v>0.2</v>
      </c>
    </row>
    <row r="1586" spans="1:25" x14ac:dyDescent="0.25">
      <c r="A1586" s="97">
        <f>'INFO Luz del Sur'!A1534</f>
        <v>1528</v>
      </c>
      <c r="B1586" s="98" t="s">
        <v>8151</v>
      </c>
      <c r="C1586" s="131" t="str">
        <f>'INFO Luz del Sur'!K1534</f>
        <v>Poste</v>
      </c>
      <c r="D1586" s="120" t="str">
        <f>'INFO Luz del Sur'!L1534</f>
        <v>Concreto</v>
      </c>
      <c r="E1586" s="131">
        <f>'INFO Luz del Sur'!J1534</f>
        <v>13</v>
      </c>
      <c r="F1586" s="131" t="str">
        <f>'INFO Luz del Sur'!H1534</f>
        <v>0.22 KV</v>
      </c>
      <c r="G1586" s="148" t="str">
        <f t="shared" si="274"/>
        <v>BT</v>
      </c>
      <c r="H1586" s="120" t="str">
        <f>'INFO Luz del Sur'!D1534</f>
        <v>Chorrillos</v>
      </c>
      <c r="I1586" s="120" t="str">
        <f>'INFO Luz del Sur'!C1534</f>
        <v>Lima</v>
      </c>
      <c r="J1586" s="120" t="str">
        <f>'INFO Luz del Sur'!B1534</f>
        <v>Lima</v>
      </c>
      <c r="K1586" s="120">
        <f>'INFO Luz del Sur'!E1534</f>
        <v>0</v>
      </c>
      <c r="L1586" s="132" t="str">
        <f>'INFO Luz del Sur'!M1534</f>
        <v>PPC19</v>
      </c>
      <c r="M1586" s="120" t="str">
        <f>INDEX(RESUMEN!$D$17:$D$5475, MATCH(L1586,RESUMEN!$C$17:$C$5475,0))</f>
        <v>POSTE DE CONCRETO ARMADO DE 13/300/150/345</v>
      </c>
      <c r="N1586" s="95">
        <f>INDEX(RESUMEN!$G$17:$G$5475, MATCH(L1586,RESUMEN!$C$17:$C$5475,0))</f>
        <v>314.14999999999998</v>
      </c>
      <c r="O1586" s="133">
        <f t="shared" si="275"/>
        <v>0.77</v>
      </c>
      <c r="P1586" s="134">
        <f t="shared" si="277"/>
        <v>556.04549999999995</v>
      </c>
      <c r="Q1586" s="87">
        <v>0</v>
      </c>
      <c r="R1586" s="133">
        <f t="shared" si="278"/>
        <v>7.2000000000000008E-2</v>
      </c>
      <c r="S1586" s="88">
        <f t="shared" si="279"/>
        <v>3.3362730000000003</v>
      </c>
      <c r="T1586" s="132">
        <f t="shared" si="280"/>
        <v>0.2</v>
      </c>
      <c r="U1586" s="135">
        <f t="shared" si="281"/>
        <v>0.66725460000000014</v>
      </c>
      <c r="V1586" s="88">
        <f t="shared" si="282"/>
        <v>0.22452868024468273</v>
      </c>
      <c r="W1586" s="182">
        <f t="shared" si="283"/>
        <v>0.2</v>
      </c>
      <c r="X1586" s="133">
        <f>'INFO Luz del Sur'!N1534</f>
        <v>1</v>
      </c>
      <c r="Y1586" s="135">
        <f t="shared" si="276"/>
        <v>0.2</v>
      </c>
    </row>
    <row r="1587" spans="1:25" x14ac:dyDescent="0.25">
      <c r="A1587" s="97">
        <f>'INFO Luz del Sur'!A1535</f>
        <v>1529</v>
      </c>
      <c r="B1587" s="98" t="s">
        <v>8151</v>
      </c>
      <c r="C1587" s="131" t="str">
        <f>'INFO Luz del Sur'!K1535</f>
        <v>Poste</v>
      </c>
      <c r="D1587" s="120" t="str">
        <f>'INFO Luz del Sur'!L1535</f>
        <v>Concreto</v>
      </c>
      <c r="E1587" s="131">
        <f>'INFO Luz del Sur'!J1535</f>
        <v>13</v>
      </c>
      <c r="F1587" s="131" t="str">
        <f>'INFO Luz del Sur'!H1535</f>
        <v>0.22 KV</v>
      </c>
      <c r="G1587" s="148" t="str">
        <f t="shared" si="274"/>
        <v>BT</v>
      </c>
      <c r="H1587" s="120" t="str">
        <f>'INFO Luz del Sur'!D1535</f>
        <v>Chorrillos</v>
      </c>
      <c r="I1587" s="120" t="str">
        <f>'INFO Luz del Sur'!C1535</f>
        <v>Lima</v>
      </c>
      <c r="J1587" s="120" t="str">
        <f>'INFO Luz del Sur'!B1535</f>
        <v>Lima</v>
      </c>
      <c r="K1587" s="120">
        <f>'INFO Luz del Sur'!E1535</f>
        <v>0</v>
      </c>
      <c r="L1587" s="132" t="str">
        <f>'INFO Luz del Sur'!M1535</f>
        <v>PPC19</v>
      </c>
      <c r="M1587" s="120" t="str">
        <f>INDEX(RESUMEN!$D$17:$D$5475, MATCH(L1587,RESUMEN!$C$17:$C$5475,0))</f>
        <v>POSTE DE CONCRETO ARMADO DE 13/300/150/345</v>
      </c>
      <c r="N1587" s="95">
        <f>INDEX(RESUMEN!$G$17:$G$5475, MATCH(L1587,RESUMEN!$C$17:$C$5475,0))</f>
        <v>314.14999999999998</v>
      </c>
      <c r="O1587" s="133">
        <f t="shared" si="275"/>
        <v>0.77</v>
      </c>
      <c r="P1587" s="134">
        <f t="shared" si="277"/>
        <v>556.04549999999995</v>
      </c>
      <c r="Q1587" s="87">
        <v>0</v>
      </c>
      <c r="R1587" s="133">
        <f t="shared" si="278"/>
        <v>7.2000000000000008E-2</v>
      </c>
      <c r="S1587" s="88">
        <f t="shared" si="279"/>
        <v>3.3362730000000003</v>
      </c>
      <c r="T1587" s="132">
        <f t="shared" si="280"/>
        <v>0.2</v>
      </c>
      <c r="U1587" s="135">
        <f t="shared" si="281"/>
        <v>0.66725460000000014</v>
      </c>
      <c r="V1587" s="88">
        <f t="shared" si="282"/>
        <v>0.22452868024468273</v>
      </c>
      <c r="W1587" s="182">
        <f t="shared" si="283"/>
        <v>0.2</v>
      </c>
      <c r="X1587" s="133">
        <f>'INFO Luz del Sur'!N1535</f>
        <v>1</v>
      </c>
      <c r="Y1587" s="135">
        <f t="shared" si="276"/>
        <v>0.2</v>
      </c>
    </row>
    <row r="1588" spans="1:25" x14ac:dyDescent="0.25">
      <c r="A1588" s="97">
        <f>'INFO Luz del Sur'!A1536</f>
        <v>1530</v>
      </c>
      <c r="B1588" s="98" t="s">
        <v>8151</v>
      </c>
      <c r="C1588" s="131" t="str">
        <f>'INFO Luz del Sur'!K1536</f>
        <v>Poste</v>
      </c>
      <c r="D1588" s="120" t="str">
        <f>'INFO Luz del Sur'!L1536</f>
        <v>Concreto</v>
      </c>
      <c r="E1588" s="131">
        <f>'INFO Luz del Sur'!J1536</f>
        <v>13</v>
      </c>
      <c r="F1588" s="131" t="str">
        <f>'INFO Luz del Sur'!H1536</f>
        <v>0.22 KV</v>
      </c>
      <c r="G1588" s="148" t="str">
        <f t="shared" si="274"/>
        <v>BT</v>
      </c>
      <c r="H1588" s="120" t="str">
        <f>'INFO Luz del Sur'!D1536</f>
        <v>Barranco</v>
      </c>
      <c r="I1588" s="120" t="str">
        <f>'INFO Luz del Sur'!C1536</f>
        <v>Lima</v>
      </c>
      <c r="J1588" s="120" t="str">
        <f>'INFO Luz del Sur'!B1536</f>
        <v>Lima</v>
      </c>
      <c r="K1588" s="120">
        <f>'INFO Luz del Sur'!E1536</f>
        <v>0</v>
      </c>
      <c r="L1588" s="132" t="str">
        <f>'INFO Luz del Sur'!M1536</f>
        <v>PPC19</v>
      </c>
      <c r="M1588" s="120" t="str">
        <f>INDEX(RESUMEN!$D$17:$D$5475, MATCH(L1588,RESUMEN!$C$17:$C$5475,0))</f>
        <v>POSTE DE CONCRETO ARMADO DE 13/300/150/345</v>
      </c>
      <c r="N1588" s="95">
        <f>INDEX(RESUMEN!$G$17:$G$5475, MATCH(L1588,RESUMEN!$C$17:$C$5475,0))</f>
        <v>314.14999999999998</v>
      </c>
      <c r="O1588" s="133">
        <f t="shared" si="275"/>
        <v>0.77</v>
      </c>
      <c r="P1588" s="134">
        <f t="shared" si="277"/>
        <v>556.04549999999995</v>
      </c>
      <c r="Q1588" s="87">
        <v>0</v>
      </c>
      <c r="R1588" s="133">
        <f t="shared" si="278"/>
        <v>7.2000000000000008E-2</v>
      </c>
      <c r="S1588" s="88">
        <f t="shared" si="279"/>
        <v>3.3362730000000003</v>
      </c>
      <c r="T1588" s="132">
        <f t="shared" si="280"/>
        <v>0.2</v>
      </c>
      <c r="U1588" s="135">
        <f t="shared" si="281"/>
        <v>0.66725460000000014</v>
      </c>
      <c r="V1588" s="88">
        <f t="shared" si="282"/>
        <v>0.22452868024468273</v>
      </c>
      <c r="W1588" s="182">
        <f t="shared" si="283"/>
        <v>0.2</v>
      </c>
      <c r="X1588" s="133">
        <f>'INFO Luz del Sur'!N1536</f>
        <v>1</v>
      </c>
      <c r="Y1588" s="135">
        <f t="shared" si="276"/>
        <v>0.2</v>
      </c>
    </row>
    <row r="1589" spans="1:25" x14ac:dyDescent="0.25">
      <c r="A1589" s="97">
        <f>'INFO Luz del Sur'!A1537</f>
        <v>1531</v>
      </c>
      <c r="B1589" s="98" t="s">
        <v>8151</v>
      </c>
      <c r="C1589" s="131" t="str">
        <f>'INFO Luz del Sur'!K1537</f>
        <v>Poste</v>
      </c>
      <c r="D1589" s="120" t="str">
        <f>'INFO Luz del Sur'!L1537</f>
        <v>Concreto</v>
      </c>
      <c r="E1589" s="131">
        <f>'INFO Luz del Sur'!J1537</f>
        <v>13</v>
      </c>
      <c r="F1589" s="131" t="str">
        <f>'INFO Luz del Sur'!H1537</f>
        <v>0.22 KV</v>
      </c>
      <c r="G1589" s="148" t="str">
        <f t="shared" si="274"/>
        <v>BT</v>
      </c>
      <c r="H1589" s="120" t="str">
        <f>'INFO Luz del Sur'!D1537</f>
        <v>Barranco</v>
      </c>
      <c r="I1589" s="120" t="str">
        <f>'INFO Luz del Sur'!C1537</f>
        <v>Lima</v>
      </c>
      <c r="J1589" s="120" t="str">
        <f>'INFO Luz del Sur'!B1537</f>
        <v>Lima</v>
      </c>
      <c r="K1589" s="120">
        <f>'INFO Luz del Sur'!E1537</f>
        <v>0</v>
      </c>
      <c r="L1589" s="132" t="str">
        <f>'INFO Luz del Sur'!M1537</f>
        <v>PPC19</v>
      </c>
      <c r="M1589" s="120" t="str">
        <f>INDEX(RESUMEN!$D$17:$D$5475, MATCH(L1589,RESUMEN!$C$17:$C$5475,0))</f>
        <v>POSTE DE CONCRETO ARMADO DE 13/300/150/345</v>
      </c>
      <c r="N1589" s="95">
        <f>INDEX(RESUMEN!$G$17:$G$5475, MATCH(L1589,RESUMEN!$C$17:$C$5475,0))</f>
        <v>314.14999999999998</v>
      </c>
      <c r="O1589" s="133">
        <f t="shared" si="275"/>
        <v>0.77</v>
      </c>
      <c r="P1589" s="134">
        <f t="shared" si="277"/>
        <v>556.04549999999995</v>
      </c>
      <c r="Q1589" s="87">
        <v>0</v>
      </c>
      <c r="R1589" s="133">
        <f t="shared" si="278"/>
        <v>7.2000000000000008E-2</v>
      </c>
      <c r="S1589" s="88">
        <f t="shared" si="279"/>
        <v>3.3362730000000003</v>
      </c>
      <c r="T1589" s="132">
        <f t="shared" si="280"/>
        <v>0.2</v>
      </c>
      <c r="U1589" s="135">
        <f t="shared" si="281"/>
        <v>0.66725460000000014</v>
      </c>
      <c r="V1589" s="88">
        <f t="shared" si="282"/>
        <v>0.22452868024468273</v>
      </c>
      <c r="W1589" s="182">
        <f t="shared" si="283"/>
        <v>0.2</v>
      </c>
      <c r="X1589" s="133">
        <f>'INFO Luz del Sur'!N1537</f>
        <v>1</v>
      </c>
      <c r="Y1589" s="135">
        <f t="shared" si="276"/>
        <v>0.2</v>
      </c>
    </row>
    <row r="1590" spans="1:25" x14ac:dyDescent="0.25">
      <c r="A1590" s="97">
        <f>'INFO Luz del Sur'!A1538</f>
        <v>1532</v>
      </c>
      <c r="B1590" s="98" t="s">
        <v>8151</v>
      </c>
      <c r="C1590" s="131" t="str">
        <f>'INFO Luz del Sur'!K1538</f>
        <v>Poste</v>
      </c>
      <c r="D1590" s="120" t="str">
        <f>'INFO Luz del Sur'!L1538</f>
        <v>Concreto</v>
      </c>
      <c r="E1590" s="131">
        <f>'INFO Luz del Sur'!J1538</f>
        <v>13</v>
      </c>
      <c r="F1590" s="131" t="str">
        <f>'INFO Luz del Sur'!H1538</f>
        <v>0.22 KV</v>
      </c>
      <c r="G1590" s="148" t="str">
        <f t="shared" si="274"/>
        <v>BT</v>
      </c>
      <c r="H1590" s="120" t="str">
        <f>'INFO Luz del Sur'!D1538</f>
        <v>Barranco</v>
      </c>
      <c r="I1590" s="120" t="str">
        <f>'INFO Luz del Sur'!C1538</f>
        <v>Lima</v>
      </c>
      <c r="J1590" s="120" t="str">
        <f>'INFO Luz del Sur'!B1538</f>
        <v>Lima</v>
      </c>
      <c r="K1590" s="120">
        <f>'INFO Luz del Sur'!E1538</f>
        <v>0</v>
      </c>
      <c r="L1590" s="132" t="str">
        <f>'INFO Luz del Sur'!M1538</f>
        <v>PPC19</v>
      </c>
      <c r="M1590" s="120" t="str">
        <f>INDEX(RESUMEN!$D$17:$D$5475, MATCH(L1590,RESUMEN!$C$17:$C$5475,0))</f>
        <v>POSTE DE CONCRETO ARMADO DE 13/300/150/345</v>
      </c>
      <c r="N1590" s="95">
        <f>INDEX(RESUMEN!$G$17:$G$5475, MATCH(L1590,RESUMEN!$C$17:$C$5475,0))</f>
        <v>314.14999999999998</v>
      </c>
      <c r="O1590" s="133">
        <f t="shared" si="275"/>
        <v>0.77</v>
      </c>
      <c r="P1590" s="134">
        <f t="shared" si="277"/>
        <v>556.04549999999995</v>
      </c>
      <c r="Q1590" s="87">
        <v>0</v>
      </c>
      <c r="R1590" s="133">
        <f t="shared" si="278"/>
        <v>7.2000000000000008E-2</v>
      </c>
      <c r="S1590" s="88">
        <f t="shared" si="279"/>
        <v>3.3362730000000003</v>
      </c>
      <c r="T1590" s="132">
        <f t="shared" si="280"/>
        <v>0.2</v>
      </c>
      <c r="U1590" s="135">
        <f t="shared" si="281"/>
        <v>0.66725460000000014</v>
      </c>
      <c r="V1590" s="88">
        <f t="shared" si="282"/>
        <v>0.22452868024468273</v>
      </c>
      <c r="W1590" s="182">
        <f t="shared" si="283"/>
        <v>0.2</v>
      </c>
      <c r="X1590" s="133">
        <f>'INFO Luz del Sur'!N1538</f>
        <v>1</v>
      </c>
      <c r="Y1590" s="135">
        <f t="shared" si="276"/>
        <v>0.2</v>
      </c>
    </row>
    <row r="1591" spans="1:25" x14ac:dyDescent="0.25">
      <c r="A1591" s="97">
        <f>'INFO Luz del Sur'!A1539</f>
        <v>1533</v>
      </c>
      <c r="B1591" s="98" t="s">
        <v>8151</v>
      </c>
      <c r="C1591" s="131" t="str">
        <f>'INFO Luz del Sur'!K1539</f>
        <v>Poste</v>
      </c>
      <c r="D1591" s="120" t="str">
        <f>'INFO Luz del Sur'!L1539</f>
        <v>Concreto</v>
      </c>
      <c r="E1591" s="131">
        <f>'INFO Luz del Sur'!J1539</f>
        <v>13</v>
      </c>
      <c r="F1591" s="131" t="str">
        <f>'INFO Luz del Sur'!H1539</f>
        <v>0.22 KV</v>
      </c>
      <c r="G1591" s="148" t="str">
        <f t="shared" si="274"/>
        <v>BT</v>
      </c>
      <c r="H1591" s="120" t="str">
        <f>'INFO Luz del Sur'!D1539</f>
        <v>Barranco</v>
      </c>
      <c r="I1591" s="120" t="str">
        <f>'INFO Luz del Sur'!C1539</f>
        <v>Lima</v>
      </c>
      <c r="J1591" s="120" t="str">
        <f>'INFO Luz del Sur'!B1539</f>
        <v>Lima</v>
      </c>
      <c r="K1591" s="120">
        <f>'INFO Luz del Sur'!E1539</f>
        <v>0</v>
      </c>
      <c r="L1591" s="132" t="str">
        <f>'INFO Luz del Sur'!M1539</f>
        <v>PPC19</v>
      </c>
      <c r="M1591" s="120" t="str">
        <f>INDEX(RESUMEN!$D$17:$D$5475, MATCH(L1591,RESUMEN!$C$17:$C$5475,0))</f>
        <v>POSTE DE CONCRETO ARMADO DE 13/300/150/345</v>
      </c>
      <c r="N1591" s="95">
        <f>INDEX(RESUMEN!$G$17:$G$5475, MATCH(L1591,RESUMEN!$C$17:$C$5475,0))</f>
        <v>314.14999999999998</v>
      </c>
      <c r="O1591" s="133">
        <f t="shared" si="275"/>
        <v>0.77</v>
      </c>
      <c r="P1591" s="134">
        <f t="shared" si="277"/>
        <v>556.04549999999995</v>
      </c>
      <c r="Q1591" s="87">
        <v>0</v>
      </c>
      <c r="R1591" s="133">
        <f t="shared" si="278"/>
        <v>7.2000000000000008E-2</v>
      </c>
      <c r="S1591" s="88">
        <f t="shared" si="279"/>
        <v>3.3362730000000003</v>
      </c>
      <c r="T1591" s="132">
        <f t="shared" si="280"/>
        <v>0.2</v>
      </c>
      <c r="U1591" s="135">
        <f t="shared" si="281"/>
        <v>0.66725460000000014</v>
      </c>
      <c r="V1591" s="88">
        <f t="shared" si="282"/>
        <v>0.22452868024468273</v>
      </c>
      <c r="W1591" s="182">
        <f t="shared" si="283"/>
        <v>0.2</v>
      </c>
      <c r="X1591" s="133">
        <f>'INFO Luz del Sur'!N1539</f>
        <v>1</v>
      </c>
      <c r="Y1591" s="135">
        <f t="shared" si="276"/>
        <v>0.2</v>
      </c>
    </row>
    <row r="1592" spans="1:25" x14ac:dyDescent="0.25">
      <c r="A1592" s="97">
        <f>'INFO Luz del Sur'!A1540</f>
        <v>1534</v>
      </c>
      <c r="B1592" s="98" t="s">
        <v>8151</v>
      </c>
      <c r="C1592" s="131" t="str">
        <f>'INFO Luz del Sur'!K1540</f>
        <v>Poste</v>
      </c>
      <c r="D1592" s="120" t="str">
        <f>'INFO Luz del Sur'!L1540</f>
        <v>Concreto</v>
      </c>
      <c r="E1592" s="131">
        <f>'INFO Luz del Sur'!J1540</f>
        <v>13</v>
      </c>
      <c r="F1592" s="131" t="str">
        <f>'INFO Luz del Sur'!H1540</f>
        <v>0.22 KV</v>
      </c>
      <c r="G1592" s="148" t="str">
        <f t="shared" si="274"/>
        <v>BT</v>
      </c>
      <c r="H1592" s="120" t="str">
        <f>'INFO Luz del Sur'!D1540</f>
        <v>Barranco</v>
      </c>
      <c r="I1592" s="120" t="str">
        <f>'INFO Luz del Sur'!C1540</f>
        <v>Lima</v>
      </c>
      <c r="J1592" s="120" t="str">
        <f>'INFO Luz del Sur'!B1540</f>
        <v>Lima</v>
      </c>
      <c r="K1592" s="120">
        <f>'INFO Luz del Sur'!E1540</f>
        <v>0</v>
      </c>
      <c r="L1592" s="132" t="str">
        <f>'INFO Luz del Sur'!M1540</f>
        <v>PPC19</v>
      </c>
      <c r="M1592" s="120" t="str">
        <f>INDEX(RESUMEN!$D$17:$D$5475, MATCH(L1592,RESUMEN!$C$17:$C$5475,0))</f>
        <v>POSTE DE CONCRETO ARMADO DE 13/300/150/345</v>
      </c>
      <c r="N1592" s="95">
        <f>INDEX(RESUMEN!$G$17:$G$5475, MATCH(L1592,RESUMEN!$C$17:$C$5475,0))</f>
        <v>314.14999999999998</v>
      </c>
      <c r="O1592" s="133">
        <f t="shared" si="275"/>
        <v>0.77</v>
      </c>
      <c r="P1592" s="134">
        <f t="shared" si="277"/>
        <v>556.04549999999995</v>
      </c>
      <c r="Q1592" s="87">
        <v>0</v>
      </c>
      <c r="R1592" s="133">
        <f t="shared" si="278"/>
        <v>7.2000000000000008E-2</v>
      </c>
      <c r="S1592" s="88">
        <f t="shared" si="279"/>
        <v>3.3362730000000003</v>
      </c>
      <c r="T1592" s="132">
        <f t="shared" si="280"/>
        <v>0.2</v>
      </c>
      <c r="U1592" s="135">
        <f t="shared" si="281"/>
        <v>0.66725460000000014</v>
      </c>
      <c r="V1592" s="88">
        <f t="shared" si="282"/>
        <v>0.22452868024468273</v>
      </c>
      <c r="W1592" s="182">
        <f t="shared" si="283"/>
        <v>0.2</v>
      </c>
      <c r="X1592" s="133">
        <f>'INFO Luz del Sur'!N1540</f>
        <v>1</v>
      </c>
      <c r="Y1592" s="135">
        <f t="shared" si="276"/>
        <v>0.2</v>
      </c>
    </row>
    <row r="1593" spans="1:25" x14ac:dyDescent="0.25">
      <c r="A1593" s="97">
        <f>'INFO Luz del Sur'!A1541</f>
        <v>1535</v>
      </c>
      <c r="B1593" s="98" t="s">
        <v>8151</v>
      </c>
      <c r="C1593" s="131" t="str">
        <f>'INFO Luz del Sur'!K1541</f>
        <v>Poste</v>
      </c>
      <c r="D1593" s="120" t="str">
        <f>'INFO Luz del Sur'!L1541</f>
        <v>Concreto</v>
      </c>
      <c r="E1593" s="131">
        <f>'INFO Luz del Sur'!J1541</f>
        <v>13</v>
      </c>
      <c r="F1593" s="131" t="str">
        <f>'INFO Luz del Sur'!H1541</f>
        <v>0.22 KV</v>
      </c>
      <c r="G1593" s="148" t="str">
        <f t="shared" si="274"/>
        <v>BT</v>
      </c>
      <c r="H1593" s="120" t="str">
        <f>'INFO Luz del Sur'!D1541</f>
        <v>Barranco</v>
      </c>
      <c r="I1593" s="120" t="str">
        <f>'INFO Luz del Sur'!C1541</f>
        <v>Lima</v>
      </c>
      <c r="J1593" s="120" t="str">
        <f>'INFO Luz del Sur'!B1541</f>
        <v>Lima</v>
      </c>
      <c r="K1593" s="120">
        <f>'INFO Luz del Sur'!E1541</f>
        <v>0</v>
      </c>
      <c r="L1593" s="132" t="str">
        <f>'INFO Luz del Sur'!M1541</f>
        <v>PPC19</v>
      </c>
      <c r="M1593" s="120" t="str">
        <f>INDEX(RESUMEN!$D$17:$D$5475, MATCH(L1593,RESUMEN!$C$17:$C$5475,0))</f>
        <v>POSTE DE CONCRETO ARMADO DE 13/300/150/345</v>
      </c>
      <c r="N1593" s="95">
        <f>INDEX(RESUMEN!$G$17:$G$5475, MATCH(L1593,RESUMEN!$C$17:$C$5475,0))</f>
        <v>314.14999999999998</v>
      </c>
      <c r="O1593" s="133">
        <f t="shared" si="275"/>
        <v>0.77</v>
      </c>
      <c r="P1593" s="134">
        <f t="shared" si="277"/>
        <v>556.04549999999995</v>
      </c>
      <c r="Q1593" s="87">
        <v>0</v>
      </c>
      <c r="R1593" s="133">
        <f t="shared" si="278"/>
        <v>7.2000000000000008E-2</v>
      </c>
      <c r="S1593" s="88">
        <f t="shared" si="279"/>
        <v>3.3362730000000003</v>
      </c>
      <c r="T1593" s="132">
        <f t="shared" si="280"/>
        <v>0.2</v>
      </c>
      <c r="U1593" s="135">
        <f t="shared" si="281"/>
        <v>0.66725460000000014</v>
      </c>
      <c r="V1593" s="88">
        <f t="shared" si="282"/>
        <v>0.22452868024468273</v>
      </c>
      <c r="W1593" s="182">
        <f t="shared" si="283"/>
        <v>0.2</v>
      </c>
      <c r="X1593" s="133">
        <f>'INFO Luz del Sur'!N1541</f>
        <v>1</v>
      </c>
      <c r="Y1593" s="135">
        <f t="shared" si="276"/>
        <v>0.2</v>
      </c>
    </row>
    <row r="1594" spans="1:25" x14ac:dyDescent="0.25">
      <c r="A1594" s="97">
        <f>'INFO Luz del Sur'!A1542</f>
        <v>1536</v>
      </c>
      <c r="B1594" s="98" t="s">
        <v>8151</v>
      </c>
      <c r="C1594" s="131" t="str">
        <f>'INFO Luz del Sur'!K1542</f>
        <v>Poste</v>
      </c>
      <c r="D1594" s="120" t="str">
        <f>'INFO Luz del Sur'!L1542</f>
        <v>Concreto</v>
      </c>
      <c r="E1594" s="131">
        <f>'INFO Luz del Sur'!J1542</f>
        <v>13</v>
      </c>
      <c r="F1594" s="131" t="str">
        <f>'INFO Luz del Sur'!H1542</f>
        <v>0.22 KV</v>
      </c>
      <c r="G1594" s="148" t="str">
        <f t="shared" si="274"/>
        <v>BT</v>
      </c>
      <c r="H1594" s="120" t="str">
        <f>'INFO Luz del Sur'!D1542</f>
        <v>Barranco</v>
      </c>
      <c r="I1594" s="120" t="str">
        <f>'INFO Luz del Sur'!C1542</f>
        <v>Lima</v>
      </c>
      <c r="J1594" s="120" t="str">
        <f>'INFO Luz del Sur'!B1542</f>
        <v>Lima</v>
      </c>
      <c r="K1594" s="120">
        <f>'INFO Luz del Sur'!E1542</f>
        <v>0</v>
      </c>
      <c r="L1594" s="132" t="str">
        <f>'INFO Luz del Sur'!M1542</f>
        <v>PPC19</v>
      </c>
      <c r="M1594" s="120" t="str">
        <f>INDEX(RESUMEN!$D$17:$D$5475, MATCH(L1594,RESUMEN!$C$17:$C$5475,0))</f>
        <v>POSTE DE CONCRETO ARMADO DE 13/300/150/345</v>
      </c>
      <c r="N1594" s="95">
        <f>INDEX(RESUMEN!$G$17:$G$5475, MATCH(L1594,RESUMEN!$C$17:$C$5475,0))</f>
        <v>314.14999999999998</v>
      </c>
      <c r="O1594" s="133">
        <f t="shared" si="275"/>
        <v>0.77</v>
      </c>
      <c r="P1594" s="134">
        <f t="shared" si="277"/>
        <v>556.04549999999995</v>
      </c>
      <c r="Q1594" s="87">
        <v>0</v>
      </c>
      <c r="R1594" s="133">
        <f t="shared" si="278"/>
        <v>7.2000000000000008E-2</v>
      </c>
      <c r="S1594" s="88">
        <f t="shared" si="279"/>
        <v>3.3362730000000003</v>
      </c>
      <c r="T1594" s="132">
        <f t="shared" si="280"/>
        <v>0.2</v>
      </c>
      <c r="U1594" s="135">
        <f t="shared" si="281"/>
        <v>0.66725460000000014</v>
      </c>
      <c r="V1594" s="88">
        <f t="shared" si="282"/>
        <v>0.22452868024468273</v>
      </c>
      <c r="W1594" s="182">
        <f t="shared" si="283"/>
        <v>0.2</v>
      </c>
      <c r="X1594" s="133">
        <f>'INFO Luz del Sur'!N1542</f>
        <v>1</v>
      </c>
      <c r="Y1594" s="135">
        <f t="shared" si="276"/>
        <v>0.2</v>
      </c>
    </row>
    <row r="1595" spans="1:25" x14ac:dyDescent="0.25">
      <c r="A1595" s="97">
        <f>'INFO Luz del Sur'!A1543</f>
        <v>1537</v>
      </c>
      <c r="B1595" s="98" t="s">
        <v>8151</v>
      </c>
      <c r="C1595" s="131" t="str">
        <f>'INFO Luz del Sur'!K1543</f>
        <v>Poste</v>
      </c>
      <c r="D1595" s="120" t="str">
        <f>'INFO Luz del Sur'!L1543</f>
        <v>Concreto</v>
      </c>
      <c r="E1595" s="131">
        <f>'INFO Luz del Sur'!J1543</f>
        <v>13</v>
      </c>
      <c r="F1595" s="131" t="str">
        <f>'INFO Luz del Sur'!H1543</f>
        <v>0.22 KV</v>
      </c>
      <c r="G1595" s="148" t="str">
        <f t="shared" si="274"/>
        <v>BT</v>
      </c>
      <c r="H1595" s="120" t="str">
        <f>'INFO Luz del Sur'!D1543</f>
        <v>Barranco</v>
      </c>
      <c r="I1595" s="120" t="str">
        <f>'INFO Luz del Sur'!C1543</f>
        <v>Lima</v>
      </c>
      <c r="J1595" s="120" t="str">
        <f>'INFO Luz del Sur'!B1543</f>
        <v>Lima</v>
      </c>
      <c r="K1595" s="120">
        <f>'INFO Luz del Sur'!E1543</f>
        <v>0</v>
      </c>
      <c r="L1595" s="132" t="str">
        <f>'INFO Luz del Sur'!M1543</f>
        <v>PPC19</v>
      </c>
      <c r="M1595" s="120" t="str">
        <f>INDEX(RESUMEN!$D$17:$D$5475, MATCH(L1595,RESUMEN!$C$17:$C$5475,0))</f>
        <v>POSTE DE CONCRETO ARMADO DE 13/300/150/345</v>
      </c>
      <c r="N1595" s="95">
        <f>INDEX(RESUMEN!$G$17:$G$5475, MATCH(L1595,RESUMEN!$C$17:$C$5475,0))</f>
        <v>314.14999999999998</v>
      </c>
      <c r="O1595" s="133">
        <f t="shared" si="275"/>
        <v>0.77</v>
      </c>
      <c r="P1595" s="134">
        <f t="shared" si="277"/>
        <v>556.04549999999995</v>
      </c>
      <c r="Q1595" s="87">
        <v>0</v>
      </c>
      <c r="R1595" s="133">
        <f t="shared" si="278"/>
        <v>7.2000000000000008E-2</v>
      </c>
      <c r="S1595" s="88">
        <f t="shared" si="279"/>
        <v>3.3362730000000003</v>
      </c>
      <c r="T1595" s="132">
        <f t="shared" si="280"/>
        <v>0.2</v>
      </c>
      <c r="U1595" s="135">
        <f t="shared" si="281"/>
        <v>0.66725460000000014</v>
      </c>
      <c r="V1595" s="88">
        <f t="shared" si="282"/>
        <v>0.22452868024468273</v>
      </c>
      <c r="W1595" s="182">
        <f t="shared" si="283"/>
        <v>0.2</v>
      </c>
      <c r="X1595" s="133">
        <f>'INFO Luz del Sur'!N1543</f>
        <v>1</v>
      </c>
      <c r="Y1595" s="135">
        <f t="shared" si="276"/>
        <v>0.2</v>
      </c>
    </row>
    <row r="1596" spans="1:25" x14ac:dyDescent="0.25">
      <c r="A1596" s="97">
        <f>'INFO Luz del Sur'!A1544</f>
        <v>1538</v>
      </c>
      <c r="B1596" s="98" t="s">
        <v>8151</v>
      </c>
      <c r="C1596" s="131" t="str">
        <f>'INFO Luz del Sur'!K1544</f>
        <v>Poste</v>
      </c>
      <c r="D1596" s="120" t="str">
        <f>'INFO Luz del Sur'!L1544</f>
        <v>Concreto</v>
      </c>
      <c r="E1596" s="131">
        <f>'INFO Luz del Sur'!J1544</f>
        <v>13</v>
      </c>
      <c r="F1596" s="131" t="str">
        <f>'INFO Luz del Sur'!H1544</f>
        <v>0.22 KV</v>
      </c>
      <c r="G1596" s="148" t="str">
        <f t="shared" ref="G1596:G1659" si="284">IF(F1596="0.22 KV", "BT", "MT/AT")</f>
        <v>BT</v>
      </c>
      <c r="H1596" s="120" t="str">
        <f>'INFO Luz del Sur'!D1544</f>
        <v>Barranco</v>
      </c>
      <c r="I1596" s="120" t="str">
        <f>'INFO Luz del Sur'!C1544</f>
        <v>Lima</v>
      </c>
      <c r="J1596" s="120" t="str">
        <f>'INFO Luz del Sur'!B1544</f>
        <v>Lima</v>
      </c>
      <c r="K1596" s="120">
        <f>'INFO Luz del Sur'!E1544</f>
        <v>0</v>
      </c>
      <c r="L1596" s="132" t="str">
        <f>'INFO Luz del Sur'!M1544</f>
        <v>PPC19</v>
      </c>
      <c r="M1596" s="120" t="str">
        <f>INDEX(RESUMEN!$D$17:$D$5475, MATCH(L1596,RESUMEN!$C$17:$C$5475,0))</f>
        <v>POSTE DE CONCRETO ARMADO DE 13/300/150/345</v>
      </c>
      <c r="N1596" s="95">
        <f>INDEX(RESUMEN!$G$17:$G$5475, MATCH(L1596,RESUMEN!$C$17:$C$5475,0))</f>
        <v>314.14999999999998</v>
      </c>
      <c r="O1596" s="133">
        <f t="shared" ref="O1596:O1659" si="285">IF(G1596="BT", $O$2, $O$3)</f>
        <v>0.77</v>
      </c>
      <c r="P1596" s="134">
        <f t="shared" si="277"/>
        <v>556.04549999999995</v>
      </c>
      <c r="Q1596" s="87">
        <v>0</v>
      </c>
      <c r="R1596" s="133">
        <f t="shared" si="278"/>
        <v>7.2000000000000008E-2</v>
      </c>
      <c r="S1596" s="88">
        <f t="shared" si="279"/>
        <v>3.3362730000000003</v>
      </c>
      <c r="T1596" s="132">
        <f t="shared" si="280"/>
        <v>0.2</v>
      </c>
      <c r="U1596" s="135">
        <f t="shared" si="281"/>
        <v>0.66725460000000014</v>
      </c>
      <c r="V1596" s="88">
        <f t="shared" si="282"/>
        <v>0.22452868024468273</v>
      </c>
      <c r="W1596" s="182">
        <f t="shared" si="283"/>
        <v>0.2</v>
      </c>
      <c r="X1596" s="133">
        <f>'INFO Luz del Sur'!N1544</f>
        <v>1</v>
      </c>
      <c r="Y1596" s="135">
        <f t="shared" ref="Y1596:Y1659" si="286">W1596*X1596</f>
        <v>0.2</v>
      </c>
    </row>
    <row r="1597" spans="1:25" x14ac:dyDescent="0.25">
      <c r="A1597" s="97">
        <f>'INFO Luz del Sur'!A1545</f>
        <v>1539</v>
      </c>
      <c r="B1597" s="98" t="s">
        <v>8151</v>
      </c>
      <c r="C1597" s="131" t="str">
        <f>'INFO Luz del Sur'!K1545</f>
        <v>Poste</v>
      </c>
      <c r="D1597" s="120" t="str">
        <f>'INFO Luz del Sur'!L1545</f>
        <v>Concreto</v>
      </c>
      <c r="E1597" s="131">
        <f>'INFO Luz del Sur'!J1545</f>
        <v>13</v>
      </c>
      <c r="F1597" s="131" t="str">
        <f>'INFO Luz del Sur'!H1545</f>
        <v>0.22 KV</v>
      </c>
      <c r="G1597" s="148" t="str">
        <f t="shared" si="284"/>
        <v>BT</v>
      </c>
      <c r="H1597" s="120" t="str">
        <f>'INFO Luz del Sur'!D1545</f>
        <v>Barranco</v>
      </c>
      <c r="I1597" s="120" t="str">
        <f>'INFO Luz del Sur'!C1545</f>
        <v>Lima</v>
      </c>
      <c r="J1597" s="120" t="str">
        <f>'INFO Luz del Sur'!B1545</f>
        <v>Lima</v>
      </c>
      <c r="K1597" s="120">
        <f>'INFO Luz del Sur'!E1545</f>
        <v>0</v>
      </c>
      <c r="L1597" s="132" t="str">
        <f>'INFO Luz del Sur'!M1545</f>
        <v>PPC19</v>
      </c>
      <c r="M1597" s="120" t="str">
        <f>INDEX(RESUMEN!$D$17:$D$5475, MATCH(L1597,RESUMEN!$C$17:$C$5475,0))</f>
        <v>POSTE DE CONCRETO ARMADO DE 13/300/150/345</v>
      </c>
      <c r="N1597" s="95">
        <f>INDEX(RESUMEN!$G$17:$G$5475, MATCH(L1597,RESUMEN!$C$17:$C$5475,0))</f>
        <v>314.14999999999998</v>
      </c>
      <c r="O1597" s="133">
        <f t="shared" si="285"/>
        <v>0.77</v>
      </c>
      <c r="P1597" s="134">
        <f t="shared" si="277"/>
        <v>556.04549999999995</v>
      </c>
      <c r="Q1597" s="87">
        <v>0</v>
      </c>
      <c r="R1597" s="133">
        <f t="shared" si="278"/>
        <v>7.2000000000000008E-2</v>
      </c>
      <c r="S1597" s="88">
        <f t="shared" si="279"/>
        <v>3.3362730000000003</v>
      </c>
      <c r="T1597" s="132">
        <f t="shared" si="280"/>
        <v>0.2</v>
      </c>
      <c r="U1597" s="135">
        <f t="shared" si="281"/>
        <v>0.66725460000000014</v>
      </c>
      <c r="V1597" s="88">
        <f t="shared" si="282"/>
        <v>0.22452868024468273</v>
      </c>
      <c r="W1597" s="182">
        <f t="shared" si="283"/>
        <v>0.2</v>
      </c>
      <c r="X1597" s="133">
        <f>'INFO Luz del Sur'!N1545</f>
        <v>1</v>
      </c>
      <c r="Y1597" s="135">
        <f t="shared" si="286"/>
        <v>0.2</v>
      </c>
    </row>
    <row r="1598" spans="1:25" x14ac:dyDescent="0.25">
      <c r="A1598" s="97">
        <f>'INFO Luz del Sur'!A1546</f>
        <v>1540</v>
      </c>
      <c r="B1598" s="98" t="s">
        <v>8151</v>
      </c>
      <c r="C1598" s="131" t="str">
        <f>'INFO Luz del Sur'!K1546</f>
        <v>Poste</v>
      </c>
      <c r="D1598" s="120" t="str">
        <f>'INFO Luz del Sur'!L1546</f>
        <v>Concreto</v>
      </c>
      <c r="E1598" s="131">
        <f>'INFO Luz del Sur'!J1546</f>
        <v>13</v>
      </c>
      <c r="F1598" s="131" t="str">
        <f>'INFO Luz del Sur'!H1546</f>
        <v>0.22 KV</v>
      </c>
      <c r="G1598" s="148" t="str">
        <f t="shared" si="284"/>
        <v>BT</v>
      </c>
      <c r="H1598" s="120" t="str">
        <f>'INFO Luz del Sur'!D1546</f>
        <v>Barranco</v>
      </c>
      <c r="I1598" s="120" t="str">
        <f>'INFO Luz del Sur'!C1546</f>
        <v>Lima</v>
      </c>
      <c r="J1598" s="120" t="str">
        <f>'INFO Luz del Sur'!B1546</f>
        <v>Lima</v>
      </c>
      <c r="K1598" s="120">
        <f>'INFO Luz del Sur'!E1546</f>
        <v>0</v>
      </c>
      <c r="L1598" s="132" t="str">
        <f>'INFO Luz del Sur'!M1546</f>
        <v>PPC19</v>
      </c>
      <c r="M1598" s="120" t="str">
        <f>INDEX(RESUMEN!$D$17:$D$5475, MATCH(L1598,RESUMEN!$C$17:$C$5475,0))</f>
        <v>POSTE DE CONCRETO ARMADO DE 13/300/150/345</v>
      </c>
      <c r="N1598" s="95">
        <f>INDEX(RESUMEN!$G$17:$G$5475, MATCH(L1598,RESUMEN!$C$17:$C$5475,0))</f>
        <v>314.14999999999998</v>
      </c>
      <c r="O1598" s="133">
        <f t="shared" si="285"/>
        <v>0.77</v>
      </c>
      <c r="P1598" s="134">
        <f t="shared" si="277"/>
        <v>556.04549999999995</v>
      </c>
      <c r="Q1598" s="87">
        <v>0</v>
      </c>
      <c r="R1598" s="133">
        <f t="shared" si="278"/>
        <v>7.2000000000000008E-2</v>
      </c>
      <c r="S1598" s="88">
        <f t="shared" si="279"/>
        <v>3.3362730000000003</v>
      </c>
      <c r="T1598" s="132">
        <f t="shared" si="280"/>
        <v>0.2</v>
      </c>
      <c r="U1598" s="135">
        <f t="shared" si="281"/>
        <v>0.66725460000000014</v>
      </c>
      <c r="V1598" s="88">
        <f t="shared" si="282"/>
        <v>0.22452868024468273</v>
      </c>
      <c r="W1598" s="182">
        <f t="shared" si="283"/>
        <v>0.2</v>
      </c>
      <c r="X1598" s="133">
        <f>'INFO Luz del Sur'!N1546</f>
        <v>1</v>
      </c>
      <c r="Y1598" s="135">
        <f t="shared" si="286"/>
        <v>0.2</v>
      </c>
    </row>
    <row r="1599" spans="1:25" x14ac:dyDescent="0.25">
      <c r="A1599" s="97">
        <f>'INFO Luz del Sur'!A1547</f>
        <v>1541</v>
      </c>
      <c r="B1599" s="98" t="s">
        <v>8151</v>
      </c>
      <c r="C1599" s="131" t="str">
        <f>'INFO Luz del Sur'!K1547</f>
        <v>Poste</v>
      </c>
      <c r="D1599" s="120" t="str">
        <f>'INFO Luz del Sur'!L1547</f>
        <v>Concreto</v>
      </c>
      <c r="E1599" s="131">
        <f>'INFO Luz del Sur'!J1547</f>
        <v>13</v>
      </c>
      <c r="F1599" s="131" t="str">
        <f>'INFO Luz del Sur'!H1547</f>
        <v>0.22 KV</v>
      </c>
      <c r="G1599" s="148" t="str">
        <f t="shared" si="284"/>
        <v>BT</v>
      </c>
      <c r="H1599" s="120" t="str">
        <f>'INFO Luz del Sur'!D1547</f>
        <v>Barranco</v>
      </c>
      <c r="I1599" s="120" t="str">
        <f>'INFO Luz del Sur'!C1547</f>
        <v>Lima</v>
      </c>
      <c r="J1599" s="120" t="str">
        <f>'INFO Luz del Sur'!B1547</f>
        <v>Lima</v>
      </c>
      <c r="K1599" s="120">
        <f>'INFO Luz del Sur'!E1547</f>
        <v>0</v>
      </c>
      <c r="L1599" s="132" t="str">
        <f>'INFO Luz del Sur'!M1547</f>
        <v>PPC19</v>
      </c>
      <c r="M1599" s="120" t="str">
        <f>INDEX(RESUMEN!$D$17:$D$5475, MATCH(L1599,RESUMEN!$C$17:$C$5475,0))</f>
        <v>POSTE DE CONCRETO ARMADO DE 13/300/150/345</v>
      </c>
      <c r="N1599" s="95">
        <f>INDEX(RESUMEN!$G$17:$G$5475, MATCH(L1599,RESUMEN!$C$17:$C$5475,0))</f>
        <v>314.14999999999998</v>
      </c>
      <c r="O1599" s="133">
        <f t="shared" si="285"/>
        <v>0.77</v>
      </c>
      <c r="P1599" s="134">
        <f t="shared" si="277"/>
        <v>556.04549999999995</v>
      </c>
      <c r="Q1599" s="87">
        <v>0</v>
      </c>
      <c r="R1599" s="133">
        <f t="shared" si="278"/>
        <v>7.2000000000000008E-2</v>
      </c>
      <c r="S1599" s="88">
        <f t="shared" si="279"/>
        <v>3.3362730000000003</v>
      </c>
      <c r="T1599" s="132">
        <f t="shared" si="280"/>
        <v>0.2</v>
      </c>
      <c r="U1599" s="135">
        <f t="shared" si="281"/>
        <v>0.66725460000000014</v>
      </c>
      <c r="V1599" s="88">
        <f t="shared" si="282"/>
        <v>0.22452868024468273</v>
      </c>
      <c r="W1599" s="182">
        <f t="shared" si="283"/>
        <v>0.2</v>
      </c>
      <c r="X1599" s="133">
        <f>'INFO Luz del Sur'!N1547</f>
        <v>1</v>
      </c>
      <c r="Y1599" s="135">
        <f t="shared" si="286"/>
        <v>0.2</v>
      </c>
    </row>
    <row r="1600" spans="1:25" x14ac:dyDescent="0.25">
      <c r="A1600" s="97">
        <f>'INFO Luz del Sur'!A1548</f>
        <v>1542</v>
      </c>
      <c r="B1600" s="98" t="s">
        <v>8151</v>
      </c>
      <c r="C1600" s="131" t="str">
        <f>'INFO Luz del Sur'!K1548</f>
        <v>Poste</v>
      </c>
      <c r="D1600" s="120" t="str">
        <f>'INFO Luz del Sur'!L1548</f>
        <v>Concreto</v>
      </c>
      <c r="E1600" s="131">
        <f>'INFO Luz del Sur'!J1548</f>
        <v>13</v>
      </c>
      <c r="F1600" s="131" t="str">
        <f>'INFO Luz del Sur'!H1548</f>
        <v>0.22 KV</v>
      </c>
      <c r="G1600" s="148" t="str">
        <f t="shared" si="284"/>
        <v>BT</v>
      </c>
      <c r="H1600" s="120" t="str">
        <f>'INFO Luz del Sur'!D1548</f>
        <v>Barranco</v>
      </c>
      <c r="I1600" s="120" t="str">
        <f>'INFO Luz del Sur'!C1548</f>
        <v>Lima</v>
      </c>
      <c r="J1600" s="120" t="str">
        <f>'INFO Luz del Sur'!B1548</f>
        <v>Lima</v>
      </c>
      <c r="K1600" s="120">
        <f>'INFO Luz del Sur'!E1548</f>
        <v>0</v>
      </c>
      <c r="L1600" s="132" t="str">
        <f>'INFO Luz del Sur'!M1548</f>
        <v>PPC19</v>
      </c>
      <c r="M1600" s="120" t="str">
        <f>INDEX(RESUMEN!$D$17:$D$5475, MATCH(L1600,RESUMEN!$C$17:$C$5475,0))</f>
        <v>POSTE DE CONCRETO ARMADO DE 13/300/150/345</v>
      </c>
      <c r="N1600" s="95">
        <f>INDEX(RESUMEN!$G$17:$G$5475, MATCH(L1600,RESUMEN!$C$17:$C$5475,0))</f>
        <v>314.14999999999998</v>
      </c>
      <c r="O1600" s="133">
        <f t="shared" si="285"/>
        <v>0.77</v>
      </c>
      <c r="P1600" s="134">
        <f t="shared" si="277"/>
        <v>556.04549999999995</v>
      </c>
      <c r="Q1600" s="87">
        <v>0</v>
      </c>
      <c r="R1600" s="133">
        <f t="shared" si="278"/>
        <v>7.2000000000000008E-2</v>
      </c>
      <c r="S1600" s="88">
        <f t="shared" si="279"/>
        <v>3.3362730000000003</v>
      </c>
      <c r="T1600" s="132">
        <f t="shared" si="280"/>
        <v>0.2</v>
      </c>
      <c r="U1600" s="135">
        <f t="shared" si="281"/>
        <v>0.66725460000000014</v>
      </c>
      <c r="V1600" s="88">
        <f t="shared" si="282"/>
        <v>0.22452868024468273</v>
      </c>
      <c r="W1600" s="182">
        <f t="shared" si="283"/>
        <v>0.2</v>
      </c>
      <c r="X1600" s="133">
        <f>'INFO Luz del Sur'!N1548</f>
        <v>1</v>
      </c>
      <c r="Y1600" s="135">
        <f t="shared" si="286"/>
        <v>0.2</v>
      </c>
    </row>
    <row r="1601" spans="1:25" x14ac:dyDescent="0.25">
      <c r="A1601" s="97">
        <f>'INFO Luz del Sur'!A1549</f>
        <v>1543</v>
      </c>
      <c r="B1601" s="98" t="s">
        <v>8151</v>
      </c>
      <c r="C1601" s="131" t="str">
        <f>'INFO Luz del Sur'!K1549</f>
        <v>Poste</v>
      </c>
      <c r="D1601" s="120" t="str">
        <f>'INFO Luz del Sur'!L1549</f>
        <v>Concreto</v>
      </c>
      <c r="E1601" s="131">
        <f>'INFO Luz del Sur'!J1549</f>
        <v>13</v>
      </c>
      <c r="F1601" s="131" t="str">
        <f>'INFO Luz del Sur'!H1549</f>
        <v>0.22 KV</v>
      </c>
      <c r="G1601" s="148" t="str">
        <f t="shared" si="284"/>
        <v>BT</v>
      </c>
      <c r="H1601" s="120" t="str">
        <f>'INFO Luz del Sur'!D1549</f>
        <v>Barranco</v>
      </c>
      <c r="I1601" s="120" t="str">
        <f>'INFO Luz del Sur'!C1549</f>
        <v>Lima</v>
      </c>
      <c r="J1601" s="120" t="str">
        <f>'INFO Luz del Sur'!B1549</f>
        <v>Lima</v>
      </c>
      <c r="K1601" s="120">
        <f>'INFO Luz del Sur'!E1549</f>
        <v>0</v>
      </c>
      <c r="L1601" s="132" t="str">
        <f>'INFO Luz del Sur'!M1549</f>
        <v>PPC19</v>
      </c>
      <c r="M1601" s="120" t="str">
        <f>INDEX(RESUMEN!$D$17:$D$5475, MATCH(L1601,RESUMEN!$C$17:$C$5475,0))</f>
        <v>POSTE DE CONCRETO ARMADO DE 13/300/150/345</v>
      </c>
      <c r="N1601" s="95">
        <f>INDEX(RESUMEN!$G$17:$G$5475, MATCH(L1601,RESUMEN!$C$17:$C$5475,0))</f>
        <v>314.14999999999998</v>
      </c>
      <c r="O1601" s="133">
        <f t="shared" si="285"/>
        <v>0.77</v>
      </c>
      <c r="P1601" s="134">
        <f t="shared" si="277"/>
        <v>556.04549999999995</v>
      </c>
      <c r="Q1601" s="87">
        <v>0</v>
      </c>
      <c r="R1601" s="133">
        <f t="shared" si="278"/>
        <v>7.2000000000000008E-2</v>
      </c>
      <c r="S1601" s="88">
        <f t="shared" si="279"/>
        <v>3.3362730000000003</v>
      </c>
      <c r="T1601" s="132">
        <f t="shared" si="280"/>
        <v>0.2</v>
      </c>
      <c r="U1601" s="135">
        <f t="shared" si="281"/>
        <v>0.66725460000000014</v>
      </c>
      <c r="V1601" s="88">
        <f t="shared" si="282"/>
        <v>0.22452868024468273</v>
      </c>
      <c r="W1601" s="182">
        <f t="shared" si="283"/>
        <v>0.2</v>
      </c>
      <c r="X1601" s="133">
        <f>'INFO Luz del Sur'!N1549</f>
        <v>1</v>
      </c>
      <c r="Y1601" s="135">
        <f t="shared" si="286"/>
        <v>0.2</v>
      </c>
    </row>
    <row r="1602" spans="1:25" x14ac:dyDescent="0.25">
      <c r="A1602" s="97">
        <f>'INFO Luz del Sur'!A1550</f>
        <v>1544</v>
      </c>
      <c r="B1602" s="98" t="s">
        <v>8151</v>
      </c>
      <c r="C1602" s="131" t="str">
        <f>'INFO Luz del Sur'!K1550</f>
        <v>Poste</v>
      </c>
      <c r="D1602" s="120" t="str">
        <f>'INFO Luz del Sur'!L1550</f>
        <v>Concreto</v>
      </c>
      <c r="E1602" s="131">
        <f>'INFO Luz del Sur'!J1550</f>
        <v>13</v>
      </c>
      <c r="F1602" s="131" t="str">
        <f>'INFO Luz del Sur'!H1550</f>
        <v>0.22 KV</v>
      </c>
      <c r="G1602" s="148" t="str">
        <f t="shared" si="284"/>
        <v>BT</v>
      </c>
      <c r="H1602" s="120" t="str">
        <f>'INFO Luz del Sur'!D1550</f>
        <v>Barranco</v>
      </c>
      <c r="I1602" s="120" t="str">
        <f>'INFO Luz del Sur'!C1550</f>
        <v>Lima</v>
      </c>
      <c r="J1602" s="120" t="str">
        <f>'INFO Luz del Sur'!B1550</f>
        <v>Lima</v>
      </c>
      <c r="K1602" s="120">
        <f>'INFO Luz del Sur'!E1550</f>
        <v>0</v>
      </c>
      <c r="L1602" s="132" t="str">
        <f>'INFO Luz del Sur'!M1550</f>
        <v>PPC19</v>
      </c>
      <c r="M1602" s="120" t="str">
        <f>INDEX(RESUMEN!$D$17:$D$5475, MATCH(L1602,RESUMEN!$C$17:$C$5475,0))</f>
        <v>POSTE DE CONCRETO ARMADO DE 13/300/150/345</v>
      </c>
      <c r="N1602" s="95">
        <f>INDEX(RESUMEN!$G$17:$G$5475, MATCH(L1602,RESUMEN!$C$17:$C$5475,0))</f>
        <v>314.14999999999998</v>
      </c>
      <c r="O1602" s="133">
        <f t="shared" si="285"/>
        <v>0.77</v>
      </c>
      <c r="P1602" s="134">
        <f t="shared" si="277"/>
        <v>556.04549999999995</v>
      </c>
      <c r="Q1602" s="87">
        <v>0</v>
      </c>
      <c r="R1602" s="133">
        <f t="shared" si="278"/>
        <v>7.2000000000000008E-2</v>
      </c>
      <c r="S1602" s="88">
        <f t="shared" si="279"/>
        <v>3.3362730000000003</v>
      </c>
      <c r="T1602" s="132">
        <f t="shared" si="280"/>
        <v>0.2</v>
      </c>
      <c r="U1602" s="135">
        <f t="shared" si="281"/>
        <v>0.66725460000000014</v>
      </c>
      <c r="V1602" s="88">
        <f t="shared" si="282"/>
        <v>0.22452868024468273</v>
      </c>
      <c r="W1602" s="182">
        <f t="shared" si="283"/>
        <v>0.2</v>
      </c>
      <c r="X1602" s="133">
        <f>'INFO Luz del Sur'!N1550</f>
        <v>1</v>
      </c>
      <c r="Y1602" s="135">
        <f t="shared" si="286"/>
        <v>0.2</v>
      </c>
    </row>
    <row r="1603" spans="1:25" x14ac:dyDescent="0.25">
      <c r="A1603" s="97">
        <f>'INFO Luz del Sur'!A1551</f>
        <v>1545</v>
      </c>
      <c r="B1603" s="98" t="s">
        <v>8151</v>
      </c>
      <c r="C1603" s="131" t="str">
        <f>'INFO Luz del Sur'!K1551</f>
        <v>Poste</v>
      </c>
      <c r="D1603" s="120" t="str">
        <f>'INFO Luz del Sur'!L1551</f>
        <v>Concreto</v>
      </c>
      <c r="E1603" s="131">
        <f>'INFO Luz del Sur'!J1551</f>
        <v>13</v>
      </c>
      <c r="F1603" s="131" t="str">
        <f>'INFO Luz del Sur'!H1551</f>
        <v>0.22 KV</v>
      </c>
      <c r="G1603" s="148" t="str">
        <f t="shared" si="284"/>
        <v>BT</v>
      </c>
      <c r="H1603" s="120" t="str">
        <f>'INFO Luz del Sur'!D1551</f>
        <v>Barranco</v>
      </c>
      <c r="I1603" s="120" t="str">
        <f>'INFO Luz del Sur'!C1551</f>
        <v>Lima</v>
      </c>
      <c r="J1603" s="120" t="str">
        <f>'INFO Luz del Sur'!B1551</f>
        <v>Lima</v>
      </c>
      <c r="K1603" s="120">
        <f>'INFO Luz del Sur'!E1551</f>
        <v>0</v>
      </c>
      <c r="L1603" s="132" t="str">
        <f>'INFO Luz del Sur'!M1551</f>
        <v>PPC19</v>
      </c>
      <c r="M1603" s="120" t="str">
        <f>INDEX(RESUMEN!$D$17:$D$5475, MATCH(L1603,RESUMEN!$C$17:$C$5475,0))</f>
        <v>POSTE DE CONCRETO ARMADO DE 13/300/150/345</v>
      </c>
      <c r="N1603" s="95">
        <f>INDEX(RESUMEN!$G$17:$G$5475, MATCH(L1603,RESUMEN!$C$17:$C$5475,0))</f>
        <v>314.14999999999998</v>
      </c>
      <c r="O1603" s="133">
        <f t="shared" si="285"/>
        <v>0.77</v>
      </c>
      <c r="P1603" s="134">
        <f t="shared" si="277"/>
        <v>556.04549999999995</v>
      </c>
      <c r="Q1603" s="87">
        <v>0</v>
      </c>
      <c r="R1603" s="133">
        <f t="shared" si="278"/>
        <v>7.2000000000000008E-2</v>
      </c>
      <c r="S1603" s="88">
        <f t="shared" si="279"/>
        <v>3.3362730000000003</v>
      </c>
      <c r="T1603" s="132">
        <f t="shared" si="280"/>
        <v>0.2</v>
      </c>
      <c r="U1603" s="135">
        <f t="shared" si="281"/>
        <v>0.66725460000000014</v>
      </c>
      <c r="V1603" s="88">
        <f t="shared" si="282"/>
        <v>0.22452868024468273</v>
      </c>
      <c r="W1603" s="182">
        <f t="shared" si="283"/>
        <v>0.2</v>
      </c>
      <c r="X1603" s="133">
        <f>'INFO Luz del Sur'!N1551</f>
        <v>1</v>
      </c>
      <c r="Y1603" s="135">
        <f t="shared" si="286"/>
        <v>0.2</v>
      </c>
    </row>
    <row r="1604" spans="1:25" x14ac:dyDescent="0.25">
      <c r="A1604" s="97">
        <f>'INFO Luz del Sur'!A1552</f>
        <v>1546</v>
      </c>
      <c r="B1604" s="98" t="s">
        <v>8151</v>
      </c>
      <c r="C1604" s="131" t="str">
        <f>'INFO Luz del Sur'!K1552</f>
        <v>Poste</v>
      </c>
      <c r="D1604" s="120" t="str">
        <f>'INFO Luz del Sur'!L1552</f>
        <v>Concreto</v>
      </c>
      <c r="E1604" s="131">
        <f>'INFO Luz del Sur'!J1552</f>
        <v>13</v>
      </c>
      <c r="F1604" s="131" t="str">
        <f>'INFO Luz del Sur'!H1552</f>
        <v>0.22 KV</v>
      </c>
      <c r="G1604" s="148" t="str">
        <f t="shared" si="284"/>
        <v>BT</v>
      </c>
      <c r="H1604" s="120" t="str">
        <f>'INFO Luz del Sur'!D1552</f>
        <v>Barranco</v>
      </c>
      <c r="I1604" s="120" t="str">
        <f>'INFO Luz del Sur'!C1552</f>
        <v>Lima</v>
      </c>
      <c r="J1604" s="120" t="str">
        <f>'INFO Luz del Sur'!B1552</f>
        <v>Lima</v>
      </c>
      <c r="K1604" s="120">
        <f>'INFO Luz del Sur'!E1552</f>
        <v>0</v>
      </c>
      <c r="L1604" s="132" t="str">
        <f>'INFO Luz del Sur'!M1552</f>
        <v>PPC19</v>
      </c>
      <c r="M1604" s="120" t="str">
        <f>INDEX(RESUMEN!$D$17:$D$5475, MATCH(L1604,RESUMEN!$C$17:$C$5475,0))</f>
        <v>POSTE DE CONCRETO ARMADO DE 13/300/150/345</v>
      </c>
      <c r="N1604" s="95">
        <f>INDEX(RESUMEN!$G$17:$G$5475, MATCH(L1604,RESUMEN!$C$17:$C$5475,0))</f>
        <v>314.14999999999998</v>
      </c>
      <c r="O1604" s="133">
        <f t="shared" si="285"/>
        <v>0.77</v>
      </c>
      <c r="P1604" s="134">
        <f t="shared" si="277"/>
        <v>556.04549999999995</v>
      </c>
      <c r="Q1604" s="87">
        <v>0</v>
      </c>
      <c r="R1604" s="133">
        <f t="shared" si="278"/>
        <v>7.2000000000000008E-2</v>
      </c>
      <c r="S1604" s="88">
        <f t="shared" si="279"/>
        <v>3.3362730000000003</v>
      </c>
      <c r="T1604" s="132">
        <f t="shared" si="280"/>
        <v>0.2</v>
      </c>
      <c r="U1604" s="135">
        <f t="shared" si="281"/>
        <v>0.66725460000000014</v>
      </c>
      <c r="V1604" s="88">
        <f t="shared" si="282"/>
        <v>0.22452868024468273</v>
      </c>
      <c r="W1604" s="182">
        <f t="shared" si="283"/>
        <v>0.2</v>
      </c>
      <c r="X1604" s="133">
        <f>'INFO Luz del Sur'!N1552</f>
        <v>1</v>
      </c>
      <c r="Y1604" s="135">
        <f t="shared" si="286"/>
        <v>0.2</v>
      </c>
    </row>
    <row r="1605" spans="1:25" x14ac:dyDescent="0.25">
      <c r="A1605" s="97">
        <f>'INFO Luz del Sur'!A1553</f>
        <v>1547</v>
      </c>
      <c r="B1605" s="98" t="s">
        <v>8151</v>
      </c>
      <c r="C1605" s="131" t="str">
        <f>'INFO Luz del Sur'!K1553</f>
        <v>Poste</v>
      </c>
      <c r="D1605" s="120" t="str">
        <f>'INFO Luz del Sur'!L1553</f>
        <v>Concreto</v>
      </c>
      <c r="E1605" s="131">
        <f>'INFO Luz del Sur'!J1553</f>
        <v>13</v>
      </c>
      <c r="F1605" s="131" t="str">
        <f>'INFO Luz del Sur'!H1553</f>
        <v>0.22 KV</v>
      </c>
      <c r="G1605" s="148" t="str">
        <f t="shared" si="284"/>
        <v>BT</v>
      </c>
      <c r="H1605" s="120" t="str">
        <f>'INFO Luz del Sur'!D1553</f>
        <v>Barranco</v>
      </c>
      <c r="I1605" s="120" t="str">
        <f>'INFO Luz del Sur'!C1553</f>
        <v>Lima</v>
      </c>
      <c r="J1605" s="120" t="str">
        <f>'INFO Luz del Sur'!B1553</f>
        <v>Lima</v>
      </c>
      <c r="K1605" s="120">
        <f>'INFO Luz del Sur'!E1553</f>
        <v>0</v>
      </c>
      <c r="L1605" s="132" t="str">
        <f>'INFO Luz del Sur'!M1553</f>
        <v>PPC19</v>
      </c>
      <c r="M1605" s="120" t="str">
        <f>INDEX(RESUMEN!$D$17:$D$5475, MATCH(L1605,RESUMEN!$C$17:$C$5475,0))</f>
        <v>POSTE DE CONCRETO ARMADO DE 13/300/150/345</v>
      </c>
      <c r="N1605" s="95">
        <f>INDEX(RESUMEN!$G$17:$G$5475, MATCH(L1605,RESUMEN!$C$17:$C$5475,0))</f>
        <v>314.14999999999998</v>
      </c>
      <c r="O1605" s="133">
        <f t="shared" si="285"/>
        <v>0.77</v>
      </c>
      <c r="P1605" s="134">
        <f t="shared" si="277"/>
        <v>556.04549999999995</v>
      </c>
      <c r="Q1605" s="87">
        <v>0</v>
      </c>
      <c r="R1605" s="133">
        <f t="shared" si="278"/>
        <v>7.2000000000000008E-2</v>
      </c>
      <c r="S1605" s="88">
        <f t="shared" si="279"/>
        <v>3.3362730000000003</v>
      </c>
      <c r="T1605" s="132">
        <f t="shared" si="280"/>
        <v>0.2</v>
      </c>
      <c r="U1605" s="135">
        <f t="shared" si="281"/>
        <v>0.66725460000000014</v>
      </c>
      <c r="V1605" s="88">
        <f t="shared" si="282"/>
        <v>0.22452868024468273</v>
      </c>
      <c r="W1605" s="182">
        <f t="shared" si="283"/>
        <v>0.2</v>
      </c>
      <c r="X1605" s="133">
        <f>'INFO Luz del Sur'!N1553</f>
        <v>1</v>
      </c>
      <c r="Y1605" s="135">
        <f t="shared" si="286"/>
        <v>0.2</v>
      </c>
    </row>
    <row r="1606" spans="1:25" x14ac:dyDescent="0.25">
      <c r="A1606" s="97">
        <f>'INFO Luz del Sur'!A1554</f>
        <v>1548</v>
      </c>
      <c r="B1606" s="98" t="s">
        <v>8151</v>
      </c>
      <c r="C1606" s="131" t="str">
        <f>'INFO Luz del Sur'!K1554</f>
        <v>Poste</v>
      </c>
      <c r="D1606" s="120" t="str">
        <f>'INFO Luz del Sur'!L1554</f>
        <v>Concreto</v>
      </c>
      <c r="E1606" s="131">
        <f>'INFO Luz del Sur'!J1554</f>
        <v>13</v>
      </c>
      <c r="F1606" s="131" t="str">
        <f>'INFO Luz del Sur'!H1554</f>
        <v>0.22 KV</v>
      </c>
      <c r="G1606" s="148" t="str">
        <f t="shared" si="284"/>
        <v>BT</v>
      </c>
      <c r="H1606" s="120" t="str">
        <f>'INFO Luz del Sur'!D1554</f>
        <v>Barranco</v>
      </c>
      <c r="I1606" s="120" t="str">
        <f>'INFO Luz del Sur'!C1554</f>
        <v>Lima</v>
      </c>
      <c r="J1606" s="120" t="str">
        <f>'INFO Luz del Sur'!B1554</f>
        <v>Lima</v>
      </c>
      <c r="K1606" s="120">
        <f>'INFO Luz del Sur'!E1554</f>
        <v>0</v>
      </c>
      <c r="L1606" s="132" t="str">
        <f>'INFO Luz del Sur'!M1554</f>
        <v>PPC19</v>
      </c>
      <c r="M1606" s="120" t="str">
        <f>INDEX(RESUMEN!$D$17:$D$5475, MATCH(L1606,RESUMEN!$C$17:$C$5475,0))</f>
        <v>POSTE DE CONCRETO ARMADO DE 13/300/150/345</v>
      </c>
      <c r="N1606" s="95">
        <f>INDEX(RESUMEN!$G$17:$G$5475, MATCH(L1606,RESUMEN!$C$17:$C$5475,0))</f>
        <v>314.14999999999998</v>
      </c>
      <c r="O1606" s="133">
        <f t="shared" si="285"/>
        <v>0.77</v>
      </c>
      <c r="P1606" s="134">
        <f t="shared" si="277"/>
        <v>556.04549999999995</v>
      </c>
      <c r="Q1606" s="87">
        <v>0</v>
      </c>
      <c r="R1606" s="133">
        <f t="shared" si="278"/>
        <v>7.2000000000000008E-2</v>
      </c>
      <c r="S1606" s="88">
        <f t="shared" si="279"/>
        <v>3.3362730000000003</v>
      </c>
      <c r="T1606" s="132">
        <f t="shared" si="280"/>
        <v>0.2</v>
      </c>
      <c r="U1606" s="135">
        <f t="shared" si="281"/>
        <v>0.66725460000000014</v>
      </c>
      <c r="V1606" s="88">
        <f t="shared" si="282"/>
        <v>0.22452868024468273</v>
      </c>
      <c r="W1606" s="182">
        <f t="shared" si="283"/>
        <v>0.2</v>
      </c>
      <c r="X1606" s="133">
        <f>'INFO Luz del Sur'!N1554</f>
        <v>1</v>
      </c>
      <c r="Y1606" s="135">
        <f t="shared" si="286"/>
        <v>0.2</v>
      </c>
    </row>
    <row r="1607" spans="1:25" x14ac:dyDescent="0.25">
      <c r="A1607" s="97">
        <f>'INFO Luz del Sur'!A1555</f>
        <v>1549</v>
      </c>
      <c r="B1607" s="98" t="s">
        <v>8151</v>
      </c>
      <c r="C1607" s="131" t="str">
        <f>'INFO Luz del Sur'!K1555</f>
        <v>Poste</v>
      </c>
      <c r="D1607" s="120" t="str">
        <f>'INFO Luz del Sur'!L1555</f>
        <v>Concreto</v>
      </c>
      <c r="E1607" s="131">
        <f>'INFO Luz del Sur'!J1555</f>
        <v>13</v>
      </c>
      <c r="F1607" s="131" t="str">
        <f>'INFO Luz del Sur'!H1555</f>
        <v>0.22 KV</v>
      </c>
      <c r="G1607" s="148" t="str">
        <f t="shared" si="284"/>
        <v>BT</v>
      </c>
      <c r="H1607" s="120" t="str">
        <f>'INFO Luz del Sur'!D1555</f>
        <v>Barranco</v>
      </c>
      <c r="I1607" s="120" t="str">
        <f>'INFO Luz del Sur'!C1555</f>
        <v>Lima</v>
      </c>
      <c r="J1607" s="120" t="str">
        <f>'INFO Luz del Sur'!B1555</f>
        <v>Lima</v>
      </c>
      <c r="K1607" s="120">
        <f>'INFO Luz del Sur'!E1555</f>
        <v>0</v>
      </c>
      <c r="L1607" s="132" t="str">
        <f>'INFO Luz del Sur'!M1555</f>
        <v>PPC19</v>
      </c>
      <c r="M1607" s="120" t="str">
        <f>INDEX(RESUMEN!$D$17:$D$5475, MATCH(L1607,RESUMEN!$C$17:$C$5475,0))</f>
        <v>POSTE DE CONCRETO ARMADO DE 13/300/150/345</v>
      </c>
      <c r="N1607" s="95">
        <f>INDEX(RESUMEN!$G$17:$G$5475, MATCH(L1607,RESUMEN!$C$17:$C$5475,0))</f>
        <v>314.14999999999998</v>
      </c>
      <c r="O1607" s="133">
        <f t="shared" si="285"/>
        <v>0.77</v>
      </c>
      <c r="P1607" s="134">
        <f t="shared" si="277"/>
        <v>556.04549999999995</v>
      </c>
      <c r="Q1607" s="87">
        <v>0</v>
      </c>
      <c r="R1607" s="133">
        <f t="shared" si="278"/>
        <v>7.2000000000000008E-2</v>
      </c>
      <c r="S1607" s="88">
        <f t="shared" si="279"/>
        <v>3.3362730000000003</v>
      </c>
      <c r="T1607" s="132">
        <f t="shared" si="280"/>
        <v>0.2</v>
      </c>
      <c r="U1607" s="135">
        <f t="shared" si="281"/>
        <v>0.66725460000000014</v>
      </c>
      <c r="V1607" s="88">
        <f t="shared" si="282"/>
        <v>0.22452868024468273</v>
      </c>
      <c r="W1607" s="182">
        <f t="shared" si="283"/>
        <v>0.2</v>
      </c>
      <c r="X1607" s="133">
        <f>'INFO Luz del Sur'!N1555</f>
        <v>1</v>
      </c>
      <c r="Y1607" s="135">
        <f t="shared" si="286"/>
        <v>0.2</v>
      </c>
    </row>
    <row r="1608" spans="1:25" x14ac:dyDescent="0.25">
      <c r="A1608" s="97">
        <f>'INFO Luz del Sur'!A1556</f>
        <v>1550</v>
      </c>
      <c r="B1608" s="98" t="s">
        <v>8151</v>
      </c>
      <c r="C1608" s="131" t="str">
        <f>'INFO Luz del Sur'!K1556</f>
        <v>Poste</v>
      </c>
      <c r="D1608" s="120" t="str">
        <f>'INFO Luz del Sur'!L1556</f>
        <v>Concreto</v>
      </c>
      <c r="E1608" s="131">
        <f>'INFO Luz del Sur'!J1556</f>
        <v>13</v>
      </c>
      <c r="F1608" s="131" t="str">
        <f>'INFO Luz del Sur'!H1556</f>
        <v>0.22 KV</v>
      </c>
      <c r="G1608" s="148" t="str">
        <f t="shared" si="284"/>
        <v>BT</v>
      </c>
      <c r="H1608" s="120" t="str">
        <f>'INFO Luz del Sur'!D1556</f>
        <v>Barranco</v>
      </c>
      <c r="I1608" s="120" t="str">
        <f>'INFO Luz del Sur'!C1556</f>
        <v>Lima</v>
      </c>
      <c r="J1608" s="120" t="str">
        <f>'INFO Luz del Sur'!B1556</f>
        <v>Lima</v>
      </c>
      <c r="K1608" s="120">
        <f>'INFO Luz del Sur'!E1556</f>
        <v>0</v>
      </c>
      <c r="L1608" s="132" t="str">
        <f>'INFO Luz del Sur'!M1556</f>
        <v>PPC19</v>
      </c>
      <c r="M1608" s="120" t="str">
        <f>INDEX(RESUMEN!$D$17:$D$5475, MATCH(L1608,RESUMEN!$C$17:$C$5475,0))</f>
        <v>POSTE DE CONCRETO ARMADO DE 13/300/150/345</v>
      </c>
      <c r="N1608" s="95">
        <f>INDEX(RESUMEN!$G$17:$G$5475, MATCH(L1608,RESUMEN!$C$17:$C$5475,0))</f>
        <v>314.14999999999998</v>
      </c>
      <c r="O1608" s="133">
        <f t="shared" si="285"/>
        <v>0.77</v>
      </c>
      <c r="P1608" s="134">
        <f t="shared" si="277"/>
        <v>556.04549999999995</v>
      </c>
      <c r="Q1608" s="87">
        <v>0</v>
      </c>
      <c r="R1608" s="133">
        <f t="shared" si="278"/>
        <v>7.2000000000000008E-2</v>
      </c>
      <c r="S1608" s="88">
        <f t="shared" si="279"/>
        <v>3.3362730000000003</v>
      </c>
      <c r="T1608" s="132">
        <f t="shared" si="280"/>
        <v>0.2</v>
      </c>
      <c r="U1608" s="135">
        <f t="shared" si="281"/>
        <v>0.66725460000000014</v>
      </c>
      <c r="V1608" s="88">
        <f t="shared" si="282"/>
        <v>0.22452868024468273</v>
      </c>
      <c r="W1608" s="182">
        <f t="shared" si="283"/>
        <v>0.2</v>
      </c>
      <c r="X1608" s="133">
        <f>'INFO Luz del Sur'!N1556</f>
        <v>1</v>
      </c>
      <c r="Y1608" s="135">
        <f t="shared" si="286"/>
        <v>0.2</v>
      </c>
    </row>
    <row r="1609" spans="1:25" x14ac:dyDescent="0.25">
      <c r="A1609" s="97">
        <f>'INFO Luz del Sur'!A1557</f>
        <v>1551</v>
      </c>
      <c r="B1609" s="98" t="s">
        <v>8151</v>
      </c>
      <c r="C1609" s="131" t="str">
        <f>'INFO Luz del Sur'!K1557</f>
        <v>Poste</v>
      </c>
      <c r="D1609" s="120" t="str">
        <f>'INFO Luz del Sur'!L1557</f>
        <v>Concreto</v>
      </c>
      <c r="E1609" s="131">
        <f>'INFO Luz del Sur'!J1557</f>
        <v>13</v>
      </c>
      <c r="F1609" s="131" t="str">
        <f>'INFO Luz del Sur'!H1557</f>
        <v>0.22 KV</v>
      </c>
      <c r="G1609" s="148" t="str">
        <f t="shared" si="284"/>
        <v>BT</v>
      </c>
      <c r="H1609" s="120" t="str">
        <f>'INFO Luz del Sur'!D1557</f>
        <v>Barranco</v>
      </c>
      <c r="I1609" s="120" t="str">
        <f>'INFO Luz del Sur'!C1557</f>
        <v>Lima</v>
      </c>
      <c r="J1609" s="120" t="str">
        <f>'INFO Luz del Sur'!B1557</f>
        <v>Lima</v>
      </c>
      <c r="K1609" s="120">
        <f>'INFO Luz del Sur'!E1557</f>
        <v>0</v>
      </c>
      <c r="L1609" s="132" t="str">
        <f>'INFO Luz del Sur'!M1557</f>
        <v>PPC19</v>
      </c>
      <c r="M1609" s="120" t="str">
        <f>INDEX(RESUMEN!$D$17:$D$5475, MATCH(L1609,RESUMEN!$C$17:$C$5475,0))</f>
        <v>POSTE DE CONCRETO ARMADO DE 13/300/150/345</v>
      </c>
      <c r="N1609" s="95">
        <f>INDEX(RESUMEN!$G$17:$G$5475, MATCH(L1609,RESUMEN!$C$17:$C$5475,0))</f>
        <v>314.14999999999998</v>
      </c>
      <c r="O1609" s="133">
        <f t="shared" si="285"/>
        <v>0.77</v>
      </c>
      <c r="P1609" s="134">
        <f t="shared" si="277"/>
        <v>556.04549999999995</v>
      </c>
      <c r="Q1609" s="87">
        <v>0</v>
      </c>
      <c r="R1609" s="133">
        <f t="shared" si="278"/>
        <v>7.2000000000000008E-2</v>
      </c>
      <c r="S1609" s="88">
        <f t="shared" si="279"/>
        <v>3.3362730000000003</v>
      </c>
      <c r="T1609" s="132">
        <f t="shared" si="280"/>
        <v>0.2</v>
      </c>
      <c r="U1609" s="135">
        <f t="shared" si="281"/>
        <v>0.66725460000000014</v>
      </c>
      <c r="V1609" s="88">
        <f t="shared" si="282"/>
        <v>0.22452868024468273</v>
      </c>
      <c r="W1609" s="182">
        <f t="shared" si="283"/>
        <v>0.2</v>
      </c>
      <c r="X1609" s="133">
        <f>'INFO Luz del Sur'!N1557</f>
        <v>1</v>
      </c>
      <c r="Y1609" s="135">
        <f t="shared" si="286"/>
        <v>0.2</v>
      </c>
    </row>
    <row r="1610" spans="1:25" x14ac:dyDescent="0.25">
      <c r="A1610" s="97">
        <f>'INFO Luz del Sur'!A1558</f>
        <v>1552</v>
      </c>
      <c r="B1610" s="98" t="s">
        <v>8151</v>
      </c>
      <c r="C1610" s="131" t="str">
        <f>'INFO Luz del Sur'!K1558</f>
        <v>Poste</v>
      </c>
      <c r="D1610" s="120" t="str">
        <f>'INFO Luz del Sur'!L1558</f>
        <v>Concreto</v>
      </c>
      <c r="E1610" s="131">
        <f>'INFO Luz del Sur'!J1558</f>
        <v>13</v>
      </c>
      <c r="F1610" s="131" t="str">
        <f>'INFO Luz del Sur'!H1558</f>
        <v>0.22 KV</v>
      </c>
      <c r="G1610" s="148" t="str">
        <f t="shared" si="284"/>
        <v>BT</v>
      </c>
      <c r="H1610" s="120" t="str">
        <f>'INFO Luz del Sur'!D1558</f>
        <v>Barranco</v>
      </c>
      <c r="I1610" s="120" t="str">
        <f>'INFO Luz del Sur'!C1558</f>
        <v>Lima</v>
      </c>
      <c r="J1610" s="120" t="str">
        <f>'INFO Luz del Sur'!B1558</f>
        <v>Lima</v>
      </c>
      <c r="K1610" s="120">
        <f>'INFO Luz del Sur'!E1558</f>
        <v>0</v>
      </c>
      <c r="L1610" s="132" t="str">
        <f>'INFO Luz del Sur'!M1558</f>
        <v>PPC19</v>
      </c>
      <c r="M1610" s="120" t="str">
        <f>INDEX(RESUMEN!$D$17:$D$5475, MATCH(L1610,RESUMEN!$C$17:$C$5475,0))</f>
        <v>POSTE DE CONCRETO ARMADO DE 13/300/150/345</v>
      </c>
      <c r="N1610" s="95">
        <f>INDEX(RESUMEN!$G$17:$G$5475, MATCH(L1610,RESUMEN!$C$17:$C$5475,0))</f>
        <v>314.14999999999998</v>
      </c>
      <c r="O1610" s="133">
        <f t="shared" si="285"/>
        <v>0.77</v>
      </c>
      <c r="P1610" s="134">
        <f t="shared" ref="P1610:P1673" si="287">N1610*(O1610+1)</f>
        <v>556.04549999999995</v>
      </c>
      <c r="Q1610" s="87">
        <v>0</v>
      </c>
      <c r="R1610" s="133">
        <f t="shared" si="278"/>
        <v>7.2000000000000008E-2</v>
      </c>
      <c r="S1610" s="88">
        <f t="shared" si="279"/>
        <v>3.3362730000000003</v>
      </c>
      <c r="T1610" s="132">
        <f t="shared" si="280"/>
        <v>0.2</v>
      </c>
      <c r="U1610" s="135">
        <f t="shared" si="281"/>
        <v>0.66725460000000014</v>
      </c>
      <c r="V1610" s="88">
        <f t="shared" si="282"/>
        <v>0.22452868024468273</v>
      </c>
      <c r="W1610" s="182">
        <f t="shared" si="283"/>
        <v>0.2</v>
      </c>
      <c r="X1610" s="133">
        <f>'INFO Luz del Sur'!N1558</f>
        <v>1</v>
      </c>
      <c r="Y1610" s="135">
        <f t="shared" si="286"/>
        <v>0.2</v>
      </c>
    </row>
    <row r="1611" spans="1:25" x14ac:dyDescent="0.25">
      <c r="A1611" s="97">
        <f>'INFO Luz del Sur'!A1559</f>
        <v>1553</v>
      </c>
      <c r="B1611" s="98" t="s">
        <v>8151</v>
      </c>
      <c r="C1611" s="131" t="str">
        <f>'INFO Luz del Sur'!K1559</f>
        <v>Poste</v>
      </c>
      <c r="D1611" s="120" t="str">
        <f>'INFO Luz del Sur'!L1559</f>
        <v>Concreto</v>
      </c>
      <c r="E1611" s="131">
        <f>'INFO Luz del Sur'!J1559</f>
        <v>13</v>
      </c>
      <c r="F1611" s="131" t="str">
        <f>'INFO Luz del Sur'!H1559</f>
        <v>0.22 KV</v>
      </c>
      <c r="G1611" s="148" t="str">
        <f t="shared" si="284"/>
        <v>BT</v>
      </c>
      <c r="H1611" s="120" t="str">
        <f>'INFO Luz del Sur'!D1559</f>
        <v>Barranco</v>
      </c>
      <c r="I1611" s="120" t="str">
        <f>'INFO Luz del Sur'!C1559</f>
        <v>Lima</v>
      </c>
      <c r="J1611" s="120" t="str">
        <f>'INFO Luz del Sur'!B1559</f>
        <v>Lima</v>
      </c>
      <c r="K1611" s="120">
        <f>'INFO Luz del Sur'!E1559</f>
        <v>0</v>
      </c>
      <c r="L1611" s="132" t="str">
        <f>'INFO Luz del Sur'!M1559</f>
        <v>PPC19</v>
      </c>
      <c r="M1611" s="120" t="str">
        <f>INDEX(RESUMEN!$D$17:$D$5475, MATCH(L1611,RESUMEN!$C$17:$C$5475,0))</f>
        <v>POSTE DE CONCRETO ARMADO DE 13/300/150/345</v>
      </c>
      <c r="N1611" s="95">
        <f>INDEX(RESUMEN!$G$17:$G$5475, MATCH(L1611,RESUMEN!$C$17:$C$5475,0))</f>
        <v>314.14999999999998</v>
      </c>
      <c r="O1611" s="133">
        <f t="shared" si="285"/>
        <v>0.77</v>
      </c>
      <c r="P1611" s="134">
        <f t="shared" si="287"/>
        <v>556.04549999999995</v>
      </c>
      <c r="Q1611" s="87">
        <v>0</v>
      </c>
      <c r="R1611" s="133">
        <f t="shared" ref="R1611:R1674" si="288">IF(G1611="BT", ($R$2), ($R$3))</f>
        <v>7.2000000000000008E-2</v>
      </c>
      <c r="S1611" s="88">
        <f t="shared" ref="S1611:S1674" si="289">(P1611*R1611)/12</f>
        <v>3.3362730000000003</v>
      </c>
      <c r="T1611" s="132">
        <f t="shared" ref="T1611:T1674" si="290">IF(G1611="BT", ($T$2), ($T$3))</f>
        <v>0.2</v>
      </c>
      <c r="U1611" s="135">
        <f t="shared" ref="U1611:U1674" si="291">S1611*T1611</f>
        <v>0.66725460000000014</v>
      </c>
      <c r="V1611" s="88">
        <f t="shared" ref="V1611:V1674" si="292">(U1611*(1/3)*(1+$X$2))+Q1611</f>
        <v>0.22452868024468273</v>
      </c>
      <c r="W1611" s="182">
        <f t="shared" ref="W1611:W1674" si="293">ROUND(V1611,1)</f>
        <v>0.2</v>
      </c>
      <c r="X1611" s="133">
        <f>'INFO Luz del Sur'!N1559</f>
        <v>1</v>
      </c>
      <c r="Y1611" s="135">
        <f t="shared" si="286"/>
        <v>0.2</v>
      </c>
    </row>
    <row r="1612" spans="1:25" x14ac:dyDescent="0.25">
      <c r="A1612" s="97">
        <f>'INFO Luz del Sur'!A1560</f>
        <v>1554</v>
      </c>
      <c r="B1612" s="98" t="s">
        <v>8151</v>
      </c>
      <c r="C1612" s="131" t="str">
        <f>'INFO Luz del Sur'!K1560</f>
        <v>Poste</v>
      </c>
      <c r="D1612" s="120" t="str">
        <f>'INFO Luz del Sur'!L1560</f>
        <v>Concreto</v>
      </c>
      <c r="E1612" s="131">
        <f>'INFO Luz del Sur'!J1560</f>
        <v>13</v>
      </c>
      <c r="F1612" s="131" t="str">
        <f>'INFO Luz del Sur'!H1560</f>
        <v>0.22 KV</v>
      </c>
      <c r="G1612" s="148" t="str">
        <f t="shared" si="284"/>
        <v>BT</v>
      </c>
      <c r="H1612" s="120" t="str">
        <f>'INFO Luz del Sur'!D1560</f>
        <v>Barranco</v>
      </c>
      <c r="I1612" s="120" t="str">
        <f>'INFO Luz del Sur'!C1560</f>
        <v>Lima</v>
      </c>
      <c r="J1612" s="120" t="str">
        <f>'INFO Luz del Sur'!B1560</f>
        <v>Lima</v>
      </c>
      <c r="K1612" s="120">
        <f>'INFO Luz del Sur'!E1560</f>
        <v>0</v>
      </c>
      <c r="L1612" s="132" t="str">
        <f>'INFO Luz del Sur'!M1560</f>
        <v>PPC19</v>
      </c>
      <c r="M1612" s="120" t="str">
        <f>INDEX(RESUMEN!$D$17:$D$5475, MATCH(L1612,RESUMEN!$C$17:$C$5475,0))</f>
        <v>POSTE DE CONCRETO ARMADO DE 13/300/150/345</v>
      </c>
      <c r="N1612" s="95">
        <f>INDEX(RESUMEN!$G$17:$G$5475, MATCH(L1612,RESUMEN!$C$17:$C$5475,0))</f>
        <v>314.14999999999998</v>
      </c>
      <c r="O1612" s="133">
        <f t="shared" si="285"/>
        <v>0.77</v>
      </c>
      <c r="P1612" s="134">
        <f t="shared" si="287"/>
        <v>556.04549999999995</v>
      </c>
      <c r="Q1612" s="87">
        <v>0</v>
      </c>
      <c r="R1612" s="133">
        <f t="shared" si="288"/>
        <v>7.2000000000000008E-2</v>
      </c>
      <c r="S1612" s="88">
        <f t="shared" si="289"/>
        <v>3.3362730000000003</v>
      </c>
      <c r="T1612" s="132">
        <f t="shared" si="290"/>
        <v>0.2</v>
      </c>
      <c r="U1612" s="135">
        <f t="shared" si="291"/>
        <v>0.66725460000000014</v>
      </c>
      <c r="V1612" s="88">
        <f t="shared" si="292"/>
        <v>0.22452868024468273</v>
      </c>
      <c r="W1612" s="182">
        <f t="shared" si="293"/>
        <v>0.2</v>
      </c>
      <c r="X1612" s="133">
        <f>'INFO Luz del Sur'!N1560</f>
        <v>1</v>
      </c>
      <c r="Y1612" s="135">
        <f t="shared" si="286"/>
        <v>0.2</v>
      </c>
    </row>
    <row r="1613" spans="1:25" x14ac:dyDescent="0.25">
      <c r="A1613" s="97">
        <f>'INFO Luz del Sur'!A1561</f>
        <v>1555</v>
      </c>
      <c r="B1613" s="98" t="s">
        <v>8151</v>
      </c>
      <c r="C1613" s="131" t="str">
        <f>'INFO Luz del Sur'!K1561</f>
        <v>Poste</v>
      </c>
      <c r="D1613" s="120" t="str">
        <f>'INFO Luz del Sur'!L1561</f>
        <v>Concreto</v>
      </c>
      <c r="E1613" s="131">
        <f>'INFO Luz del Sur'!J1561</f>
        <v>13</v>
      </c>
      <c r="F1613" s="131" t="str">
        <f>'INFO Luz del Sur'!H1561</f>
        <v>0.22 KV</v>
      </c>
      <c r="G1613" s="148" t="str">
        <f t="shared" si="284"/>
        <v>BT</v>
      </c>
      <c r="H1613" s="120" t="str">
        <f>'INFO Luz del Sur'!D1561</f>
        <v>Barranco</v>
      </c>
      <c r="I1613" s="120" t="str">
        <f>'INFO Luz del Sur'!C1561</f>
        <v>Lima</v>
      </c>
      <c r="J1613" s="120" t="str">
        <f>'INFO Luz del Sur'!B1561</f>
        <v>Lima</v>
      </c>
      <c r="K1613" s="120">
        <f>'INFO Luz del Sur'!E1561</f>
        <v>0</v>
      </c>
      <c r="L1613" s="132" t="str">
        <f>'INFO Luz del Sur'!M1561</f>
        <v>PPC19</v>
      </c>
      <c r="M1613" s="120" t="str">
        <f>INDEX(RESUMEN!$D$17:$D$5475, MATCH(L1613,RESUMEN!$C$17:$C$5475,0))</f>
        <v>POSTE DE CONCRETO ARMADO DE 13/300/150/345</v>
      </c>
      <c r="N1613" s="95">
        <f>INDEX(RESUMEN!$G$17:$G$5475, MATCH(L1613,RESUMEN!$C$17:$C$5475,0))</f>
        <v>314.14999999999998</v>
      </c>
      <c r="O1613" s="133">
        <f t="shared" si="285"/>
        <v>0.77</v>
      </c>
      <c r="P1613" s="134">
        <f t="shared" si="287"/>
        <v>556.04549999999995</v>
      </c>
      <c r="Q1613" s="87">
        <v>0</v>
      </c>
      <c r="R1613" s="133">
        <f t="shared" si="288"/>
        <v>7.2000000000000008E-2</v>
      </c>
      <c r="S1613" s="88">
        <f t="shared" si="289"/>
        <v>3.3362730000000003</v>
      </c>
      <c r="T1613" s="132">
        <f t="shared" si="290"/>
        <v>0.2</v>
      </c>
      <c r="U1613" s="135">
        <f t="shared" si="291"/>
        <v>0.66725460000000014</v>
      </c>
      <c r="V1613" s="88">
        <f t="shared" si="292"/>
        <v>0.22452868024468273</v>
      </c>
      <c r="W1613" s="182">
        <f t="shared" si="293"/>
        <v>0.2</v>
      </c>
      <c r="X1613" s="133">
        <f>'INFO Luz del Sur'!N1561</f>
        <v>1</v>
      </c>
      <c r="Y1613" s="135">
        <f t="shared" si="286"/>
        <v>0.2</v>
      </c>
    </row>
    <row r="1614" spans="1:25" x14ac:dyDescent="0.25">
      <c r="A1614" s="97">
        <f>'INFO Luz del Sur'!A1562</f>
        <v>1556</v>
      </c>
      <c r="B1614" s="98" t="s">
        <v>8151</v>
      </c>
      <c r="C1614" s="131" t="str">
        <f>'INFO Luz del Sur'!K1562</f>
        <v>Poste</v>
      </c>
      <c r="D1614" s="120" t="str">
        <f>'INFO Luz del Sur'!L1562</f>
        <v>Concreto</v>
      </c>
      <c r="E1614" s="131">
        <f>'INFO Luz del Sur'!J1562</f>
        <v>13</v>
      </c>
      <c r="F1614" s="131" t="str">
        <f>'INFO Luz del Sur'!H1562</f>
        <v>0.22 KV</v>
      </c>
      <c r="G1614" s="148" t="str">
        <f t="shared" si="284"/>
        <v>BT</v>
      </c>
      <c r="H1614" s="120" t="str">
        <f>'INFO Luz del Sur'!D1562</f>
        <v>Barranco</v>
      </c>
      <c r="I1614" s="120" t="str">
        <f>'INFO Luz del Sur'!C1562</f>
        <v>Lima</v>
      </c>
      <c r="J1614" s="120" t="str">
        <f>'INFO Luz del Sur'!B1562</f>
        <v>Lima</v>
      </c>
      <c r="K1614" s="120">
        <f>'INFO Luz del Sur'!E1562</f>
        <v>0</v>
      </c>
      <c r="L1614" s="132" t="str">
        <f>'INFO Luz del Sur'!M1562</f>
        <v>PPC19</v>
      </c>
      <c r="M1614" s="120" t="str">
        <f>INDEX(RESUMEN!$D$17:$D$5475, MATCH(L1614,RESUMEN!$C$17:$C$5475,0))</f>
        <v>POSTE DE CONCRETO ARMADO DE 13/300/150/345</v>
      </c>
      <c r="N1614" s="95">
        <f>INDEX(RESUMEN!$G$17:$G$5475, MATCH(L1614,RESUMEN!$C$17:$C$5475,0))</f>
        <v>314.14999999999998</v>
      </c>
      <c r="O1614" s="133">
        <f t="shared" si="285"/>
        <v>0.77</v>
      </c>
      <c r="P1614" s="134">
        <f t="shared" si="287"/>
        <v>556.04549999999995</v>
      </c>
      <c r="Q1614" s="87">
        <v>0</v>
      </c>
      <c r="R1614" s="133">
        <f t="shared" si="288"/>
        <v>7.2000000000000008E-2</v>
      </c>
      <c r="S1614" s="88">
        <f t="shared" si="289"/>
        <v>3.3362730000000003</v>
      </c>
      <c r="T1614" s="132">
        <f t="shared" si="290"/>
        <v>0.2</v>
      </c>
      <c r="U1614" s="135">
        <f t="shared" si="291"/>
        <v>0.66725460000000014</v>
      </c>
      <c r="V1614" s="88">
        <f t="shared" si="292"/>
        <v>0.22452868024468273</v>
      </c>
      <c r="W1614" s="182">
        <f t="shared" si="293"/>
        <v>0.2</v>
      </c>
      <c r="X1614" s="133">
        <f>'INFO Luz del Sur'!N1562</f>
        <v>1</v>
      </c>
      <c r="Y1614" s="135">
        <f t="shared" si="286"/>
        <v>0.2</v>
      </c>
    </row>
    <row r="1615" spans="1:25" x14ac:dyDescent="0.25">
      <c r="A1615" s="97">
        <f>'INFO Luz del Sur'!A1563</f>
        <v>1557</v>
      </c>
      <c r="B1615" s="98" t="s">
        <v>8151</v>
      </c>
      <c r="C1615" s="131" t="str">
        <f>'INFO Luz del Sur'!K1563</f>
        <v>Poste</v>
      </c>
      <c r="D1615" s="120" t="str">
        <f>'INFO Luz del Sur'!L1563</f>
        <v>Concreto</v>
      </c>
      <c r="E1615" s="131">
        <f>'INFO Luz del Sur'!J1563</f>
        <v>13</v>
      </c>
      <c r="F1615" s="131" t="str">
        <f>'INFO Luz del Sur'!H1563</f>
        <v>0.22 KV</v>
      </c>
      <c r="G1615" s="148" t="str">
        <f t="shared" si="284"/>
        <v>BT</v>
      </c>
      <c r="H1615" s="120" t="str">
        <f>'INFO Luz del Sur'!D1563</f>
        <v>Barranco</v>
      </c>
      <c r="I1615" s="120" t="str">
        <f>'INFO Luz del Sur'!C1563</f>
        <v>Lima</v>
      </c>
      <c r="J1615" s="120" t="str">
        <f>'INFO Luz del Sur'!B1563</f>
        <v>Lima</v>
      </c>
      <c r="K1615" s="120">
        <f>'INFO Luz del Sur'!E1563</f>
        <v>0</v>
      </c>
      <c r="L1615" s="132" t="str">
        <f>'INFO Luz del Sur'!M1563</f>
        <v>PPC19</v>
      </c>
      <c r="M1615" s="120" t="str">
        <f>INDEX(RESUMEN!$D$17:$D$5475, MATCH(L1615,RESUMEN!$C$17:$C$5475,0))</f>
        <v>POSTE DE CONCRETO ARMADO DE 13/300/150/345</v>
      </c>
      <c r="N1615" s="95">
        <f>INDEX(RESUMEN!$G$17:$G$5475, MATCH(L1615,RESUMEN!$C$17:$C$5475,0))</f>
        <v>314.14999999999998</v>
      </c>
      <c r="O1615" s="133">
        <f t="shared" si="285"/>
        <v>0.77</v>
      </c>
      <c r="P1615" s="134">
        <f t="shared" si="287"/>
        <v>556.04549999999995</v>
      </c>
      <c r="Q1615" s="87">
        <v>0</v>
      </c>
      <c r="R1615" s="133">
        <f t="shared" si="288"/>
        <v>7.2000000000000008E-2</v>
      </c>
      <c r="S1615" s="88">
        <f t="shared" si="289"/>
        <v>3.3362730000000003</v>
      </c>
      <c r="T1615" s="132">
        <f t="shared" si="290"/>
        <v>0.2</v>
      </c>
      <c r="U1615" s="135">
        <f t="shared" si="291"/>
        <v>0.66725460000000014</v>
      </c>
      <c r="V1615" s="88">
        <f t="shared" si="292"/>
        <v>0.22452868024468273</v>
      </c>
      <c r="W1615" s="182">
        <f t="shared" si="293"/>
        <v>0.2</v>
      </c>
      <c r="X1615" s="133">
        <f>'INFO Luz del Sur'!N1563</f>
        <v>1</v>
      </c>
      <c r="Y1615" s="135">
        <f t="shared" si="286"/>
        <v>0.2</v>
      </c>
    </row>
    <row r="1616" spans="1:25" x14ac:dyDescent="0.25">
      <c r="A1616" s="97">
        <f>'INFO Luz del Sur'!A1564</f>
        <v>1558</v>
      </c>
      <c r="B1616" s="98" t="s">
        <v>8151</v>
      </c>
      <c r="C1616" s="131" t="str">
        <f>'INFO Luz del Sur'!K1564</f>
        <v>Poste</v>
      </c>
      <c r="D1616" s="120" t="str">
        <f>'INFO Luz del Sur'!L1564</f>
        <v>Concreto</v>
      </c>
      <c r="E1616" s="131">
        <f>'INFO Luz del Sur'!J1564</f>
        <v>13</v>
      </c>
      <c r="F1616" s="131" t="str">
        <f>'INFO Luz del Sur'!H1564</f>
        <v>0.22 KV</v>
      </c>
      <c r="G1616" s="148" t="str">
        <f t="shared" si="284"/>
        <v>BT</v>
      </c>
      <c r="H1616" s="120" t="str">
        <f>'INFO Luz del Sur'!D1564</f>
        <v>Barranco</v>
      </c>
      <c r="I1616" s="120" t="str">
        <f>'INFO Luz del Sur'!C1564</f>
        <v>Lima</v>
      </c>
      <c r="J1616" s="120" t="str">
        <f>'INFO Luz del Sur'!B1564</f>
        <v>Lima</v>
      </c>
      <c r="K1616" s="120">
        <f>'INFO Luz del Sur'!E1564</f>
        <v>0</v>
      </c>
      <c r="L1616" s="132" t="str">
        <f>'INFO Luz del Sur'!M1564</f>
        <v>PPC19</v>
      </c>
      <c r="M1616" s="120" t="str">
        <f>INDEX(RESUMEN!$D$17:$D$5475, MATCH(L1616,RESUMEN!$C$17:$C$5475,0))</f>
        <v>POSTE DE CONCRETO ARMADO DE 13/300/150/345</v>
      </c>
      <c r="N1616" s="95">
        <f>INDEX(RESUMEN!$G$17:$G$5475, MATCH(L1616,RESUMEN!$C$17:$C$5475,0))</f>
        <v>314.14999999999998</v>
      </c>
      <c r="O1616" s="133">
        <f t="shared" si="285"/>
        <v>0.77</v>
      </c>
      <c r="P1616" s="134">
        <f t="shared" si="287"/>
        <v>556.04549999999995</v>
      </c>
      <c r="Q1616" s="87">
        <v>0</v>
      </c>
      <c r="R1616" s="133">
        <f t="shared" si="288"/>
        <v>7.2000000000000008E-2</v>
      </c>
      <c r="S1616" s="88">
        <f t="shared" si="289"/>
        <v>3.3362730000000003</v>
      </c>
      <c r="T1616" s="132">
        <f t="shared" si="290"/>
        <v>0.2</v>
      </c>
      <c r="U1616" s="135">
        <f t="shared" si="291"/>
        <v>0.66725460000000014</v>
      </c>
      <c r="V1616" s="88">
        <f t="shared" si="292"/>
        <v>0.22452868024468273</v>
      </c>
      <c r="W1616" s="182">
        <f t="shared" si="293"/>
        <v>0.2</v>
      </c>
      <c r="X1616" s="133">
        <f>'INFO Luz del Sur'!N1564</f>
        <v>1</v>
      </c>
      <c r="Y1616" s="135">
        <f t="shared" si="286"/>
        <v>0.2</v>
      </c>
    </row>
    <row r="1617" spans="1:25" x14ac:dyDescent="0.25">
      <c r="A1617" s="97">
        <f>'INFO Luz del Sur'!A1565</f>
        <v>1559</v>
      </c>
      <c r="B1617" s="98" t="s">
        <v>8151</v>
      </c>
      <c r="C1617" s="131" t="str">
        <f>'INFO Luz del Sur'!K1565</f>
        <v>Poste</v>
      </c>
      <c r="D1617" s="120" t="str">
        <f>'INFO Luz del Sur'!L1565</f>
        <v>Concreto</v>
      </c>
      <c r="E1617" s="131">
        <f>'INFO Luz del Sur'!J1565</f>
        <v>13</v>
      </c>
      <c r="F1617" s="131" t="str">
        <f>'INFO Luz del Sur'!H1565</f>
        <v>0.22 KV</v>
      </c>
      <c r="G1617" s="148" t="str">
        <f t="shared" si="284"/>
        <v>BT</v>
      </c>
      <c r="H1617" s="120" t="str">
        <f>'INFO Luz del Sur'!D1565</f>
        <v>Barranco</v>
      </c>
      <c r="I1617" s="120" t="str">
        <f>'INFO Luz del Sur'!C1565</f>
        <v>Lima</v>
      </c>
      <c r="J1617" s="120" t="str">
        <f>'INFO Luz del Sur'!B1565</f>
        <v>Lima</v>
      </c>
      <c r="K1617" s="120">
        <f>'INFO Luz del Sur'!E1565</f>
        <v>0</v>
      </c>
      <c r="L1617" s="132" t="str">
        <f>'INFO Luz del Sur'!M1565</f>
        <v>PPC19</v>
      </c>
      <c r="M1617" s="120" t="str">
        <f>INDEX(RESUMEN!$D$17:$D$5475, MATCH(L1617,RESUMEN!$C$17:$C$5475,0))</f>
        <v>POSTE DE CONCRETO ARMADO DE 13/300/150/345</v>
      </c>
      <c r="N1617" s="95">
        <f>INDEX(RESUMEN!$G$17:$G$5475, MATCH(L1617,RESUMEN!$C$17:$C$5475,0))</f>
        <v>314.14999999999998</v>
      </c>
      <c r="O1617" s="133">
        <f t="shared" si="285"/>
        <v>0.77</v>
      </c>
      <c r="P1617" s="134">
        <f t="shared" si="287"/>
        <v>556.04549999999995</v>
      </c>
      <c r="Q1617" s="87">
        <v>0</v>
      </c>
      <c r="R1617" s="133">
        <f t="shared" si="288"/>
        <v>7.2000000000000008E-2</v>
      </c>
      <c r="S1617" s="88">
        <f t="shared" si="289"/>
        <v>3.3362730000000003</v>
      </c>
      <c r="T1617" s="132">
        <f t="shared" si="290"/>
        <v>0.2</v>
      </c>
      <c r="U1617" s="135">
        <f t="shared" si="291"/>
        <v>0.66725460000000014</v>
      </c>
      <c r="V1617" s="88">
        <f t="shared" si="292"/>
        <v>0.22452868024468273</v>
      </c>
      <c r="W1617" s="182">
        <f t="shared" si="293"/>
        <v>0.2</v>
      </c>
      <c r="X1617" s="133">
        <f>'INFO Luz del Sur'!N1565</f>
        <v>1</v>
      </c>
      <c r="Y1617" s="135">
        <f t="shared" si="286"/>
        <v>0.2</v>
      </c>
    </row>
    <row r="1618" spans="1:25" x14ac:dyDescent="0.25">
      <c r="A1618" s="97">
        <f>'INFO Luz del Sur'!A1566</f>
        <v>1560</v>
      </c>
      <c r="B1618" s="98" t="s">
        <v>8151</v>
      </c>
      <c r="C1618" s="131" t="str">
        <f>'INFO Luz del Sur'!K1566</f>
        <v>Poste</v>
      </c>
      <c r="D1618" s="120" t="str">
        <f>'INFO Luz del Sur'!L1566</f>
        <v>Concreto</v>
      </c>
      <c r="E1618" s="131">
        <f>'INFO Luz del Sur'!J1566</f>
        <v>13</v>
      </c>
      <c r="F1618" s="131" t="str">
        <f>'INFO Luz del Sur'!H1566</f>
        <v>0.22 KV</v>
      </c>
      <c r="G1618" s="148" t="str">
        <f t="shared" si="284"/>
        <v>BT</v>
      </c>
      <c r="H1618" s="120" t="str">
        <f>'INFO Luz del Sur'!D1566</f>
        <v>Barranco</v>
      </c>
      <c r="I1618" s="120" t="str">
        <f>'INFO Luz del Sur'!C1566</f>
        <v>Lima</v>
      </c>
      <c r="J1618" s="120" t="str">
        <f>'INFO Luz del Sur'!B1566</f>
        <v>Lima</v>
      </c>
      <c r="K1618" s="120">
        <f>'INFO Luz del Sur'!E1566</f>
        <v>0</v>
      </c>
      <c r="L1618" s="132" t="str">
        <f>'INFO Luz del Sur'!M1566</f>
        <v>PPC19</v>
      </c>
      <c r="M1618" s="120" t="str">
        <f>INDEX(RESUMEN!$D$17:$D$5475, MATCH(L1618,RESUMEN!$C$17:$C$5475,0))</f>
        <v>POSTE DE CONCRETO ARMADO DE 13/300/150/345</v>
      </c>
      <c r="N1618" s="95">
        <f>INDEX(RESUMEN!$G$17:$G$5475, MATCH(L1618,RESUMEN!$C$17:$C$5475,0))</f>
        <v>314.14999999999998</v>
      </c>
      <c r="O1618" s="133">
        <f t="shared" si="285"/>
        <v>0.77</v>
      </c>
      <c r="P1618" s="134">
        <f t="shared" si="287"/>
        <v>556.04549999999995</v>
      </c>
      <c r="Q1618" s="87">
        <v>0</v>
      </c>
      <c r="R1618" s="133">
        <f t="shared" si="288"/>
        <v>7.2000000000000008E-2</v>
      </c>
      <c r="S1618" s="88">
        <f t="shared" si="289"/>
        <v>3.3362730000000003</v>
      </c>
      <c r="T1618" s="132">
        <f t="shared" si="290"/>
        <v>0.2</v>
      </c>
      <c r="U1618" s="135">
        <f t="shared" si="291"/>
        <v>0.66725460000000014</v>
      </c>
      <c r="V1618" s="88">
        <f t="shared" si="292"/>
        <v>0.22452868024468273</v>
      </c>
      <c r="W1618" s="182">
        <f t="shared" si="293"/>
        <v>0.2</v>
      </c>
      <c r="X1618" s="133">
        <f>'INFO Luz del Sur'!N1566</f>
        <v>1</v>
      </c>
      <c r="Y1618" s="135">
        <f t="shared" si="286"/>
        <v>0.2</v>
      </c>
    </row>
    <row r="1619" spans="1:25" x14ac:dyDescent="0.25">
      <c r="A1619" s="97">
        <f>'INFO Luz del Sur'!A1567</f>
        <v>1561</v>
      </c>
      <c r="B1619" s="98" t="s">
        <v>8151</v>
      </c>
      <c r="C1619" s="131" t="str">
        <f>'INFO Luz del Sur'!K1567</f>
        <v>Poste</v>
      </c>
      <c r="D1619" s="120" t="str">
        <f>'INFO Luz del Sur'!L1567</f>
        <v>Concreto</v>
      </c>
      <c r="E1619" s="131">
        <f>'INFO Luz del Sur'!J1567</f>
        <v>13</v>
      </c>
      <c r="F1619" s="131" t="str">
        <f>'INFO Luz del Sur'!H1567</f>
        <v>0.22 KV</v>
      </c>
      <c r="G1619" s="148" t="str">
        <f t="shared" si="284"/>
        <v>BT</v>
      </c>
      <c r="H1619" s="120" t="str">
        <f>'INFO Luz del Sur'!D1567</f>
        <v>Barranco</v>
      </c>
      <c r="I1619" s="120" t="str">
        <f>'INFO Luz del Sur'!C1567</f>
        <v>Lima</v>
      </c>
      <c r="J1619" s="120" t="str">
        <f>'INFO Luz del Sur'!B1567</f>
        <v>Lima</v>
      </c>
      <c r="K1619" s="120">
        <f>'INFO Luz del Sur'!E1567</f>
        <v>0</v>
      </c>
      <c r="L1619" s="132" t="str">
        <f>'INFO Luz del Sur'!M1567</f>
        <v>PPC19</v>
      </c>
      <c r="M1619" s="120" t="str">
        <f>INDEX(RESUMEN!$D$17:$D$5475, MATCH(L1619,RESUMEN!$C$17:$C$5475,0))</f>
        <v>POSTE DE CONCRETO ARMADO DE 13/300/150/345</v>
      </c>
      <c r="N1619" s="95">
        <f>INDEX(RESUMEN!$G$17:$G$5475, MATCH(L1619,RESUMEN!$C$17:$C$5475,0))</f>
        <v>314.14999999999998</v>
      </c>
      <c r="O1619" s="133">
        <f t="shared" si="285"/>
        <v>0.77</v>
      </c>
      <c r="P1619" s="134">
        <f t="shared" si="287"/>
        <v>556.04549999999995</v>
      </c>
      <c r="Q1619" s="87">
        <v>0</v>
      </c>
      <c r="R1619" s="133">
        <f t="shared" si="288"/>
        <v>7.2000000000000008E-2</v>
      </c>
      <c r="S1619" s="88">
        <f t="shared" si="289"/>
        <v>3.3362730000000003</v>
      </c>
      <c r="T1619" s="132">
        <f t="shared" si="290"/>
        <v>0.2</v>
      </c>
      <c r="U1619" s="135">
        <f t="shared" si="291"/>
        <v>0.66725460000000014</v>
      </c>
      <c r="V1619" s="88">
        <f t="shared" si="292"/>
        <v>0.22452868024468273</v>
      </c>
      <c r="W1619" s="182">
        <f t="shared" si="293"/>
        <v>0.2</v>
      </c>
      <c r="X1619" s="133">
        <f>'INFO Luz del Sur'!N1567</f>
        <v>1</v>
      </c>
      <c r="Y1619" s="135">
        <f t="shared" si="286"/>
        <v>0.2</v>
      </c>
    </row>
    <row r="1620" spans="1:25" x14ac:dyDescent="0.25">
      <c r="A1620" s="97">
        <f>'INFO Luz del Sur'!A1568</f>
        <v>1562</v>
      </c>
      <c r="B1620" s="98" t="s">
        <v>8151</v>
      </c>
      <c r="C1620" s="131" t="str">
        <f>'INFO Luz del Sur'!K1568</f>
        <v>Poste</v>
      </c>
      <c r="D1620" s="120" t="str">
        <f>'INFO Luz del Sur'!L1568</f>
        <v>Concreto</v>
      </c>
      <c r="E1620" s="131">
        <f>'INFO Luz del Sur'!J1568</f>
        <v>13</v>
      </c>
      <c r="F1620" s="131" t="str">
        <f>'INFO Luz del Sur'!H1568</f>
        <v>0.22 KV</v>
      </c>
      <c r="G1620" s="148" t="str">
        <f t="shared" si="284"/>
        <v>BT</v>
      </c>
      <c r="H1620" s="120" t="str">
        <f>'INFO Luz del Sur'!D1568</f>
        <v>Barranco</v>
      </c>
      <c r="I1620" s="120" t="str">
        <f>'INFO Luz del Sur'!C1568</f>
        <v>Lima</v>
      </c>
      <c r="J1620" s="120" t="str">
        <f>'INFO Luz del Sur'!B1568</f>
        <v>Lima</v>
      </c>
      <c r="K1620" s="120">
        <f>'INFO Luz del Sur'!E1568</f>
        <v>0</v>
      </c>
      <c r="L1620" s="132" t="str">
        <f>'INFO Luz del Sur'!M1568</f>
        <v>PPC19</v>
      </c>
      <c r="M1620" s="120" t="str">
        <f>INDEX(RESUMEN!$D$17:$D$5475, MATCH(L1620,RESUMEN!$C$17:$C$5475,0))</f>
        <v>POSTE DE CONCRETO ARMADO DE 13/300/150/345</v>
      </c>
      <c r="N1620" s="95">
        <f>INDEX(RESUMEN!$G$17:$G$5475, MATCH(L1620,RESUMEN!$C$17:$C$5475,0))</f>
        <v>314.14999999999998</v>
      </c>
      <c r="O1620" s="133">
        <f t="shared" si="285"/>
        <v>0.77</v>
      </c>
      <c r="P1620" s="134">
        <f t="shared" si="287"/>
        <v>556.04549999999995</v>
      </c>
      <c r="Q1620" s="87">
        <v>0</v>
      </c>
      <c r="R1620" s="133">
        <f t="shared" si="288"/>
        <v>7.2000000000000008E-2</v>
      </c>
      <c r="S1620" s="88">
        <f t="shared" si="289"/>
        <v>3.3362730000000003</v>
      </c>
      <c r="T1620" s="132">
        <f t="shared" si="290"/>
        <v>0.2</v>
      </c>
      <c r="U1620" s="135">
        <f t="shared" si="291"/>
        <v>0.66725460000000014</v>
      </c>
      <c r="V1620" s="88">
        <f t="shared" si="292"/>
        <v>0.22452868024468273</v>
      </c>
      <c r="W1620" s="182">
        <f t="shared" si="293"/>
        <v>0.2</v>
      </c>
      <c r="X1620" s="133">
        <f>'INFO Luz del Sur'!N1568</f>
        <v>1</v>
      </c>
      <c r="Y1620" s="135">
        <f t="shared" si="286"/>
        <v>0.2</v>
      </c>
    </row>
    <row r="1621" spans="1:25" x14ac:dyDescent="0.25">
      <c r="A1621" s="97">
        <f>'INFO Luz del Sur'!A1569</f>
        <v>1563</v>
      </c>
      <c r="B1621" s="98" t="s">
        <v>8151</v>
      </c>
      <c r="C1621" s="131" t="str">
        <f>'INFO Luz del Sur'!K1569</f>
        <v>Poste</v>
      </c>
      <c r="D1621" s="120" t="str">
        <f>'INFO Luz del Sur'!L1569</f>
        <v>Concreto</v>
      </c>
      <c r="E1621" s="131">
        <f>'INFO Luz del Sur'!J1569</f>
        <v>13</v>
      </c>
      <c r="F1621" s="131" t="str">
        <f>'INFO Luz del Sur'!H1569</f>
        <v>0.22 KV</v>
      </c>
      <c r="G1621" s="148" t="str">
        <f t="shared" si="284"/>
        <v>BT</v>
      </c>
      <c r="H1621" s="120" t="str">
        <f>'INFO Luz del Sur'!D1569</f>
        <v>Barranco</v>
      </c>
      <c r="I1621" s="120" t="str">
        <f>'INFO Luz del Sur'!C1569</f>
        <v>Lima</v>
      </c>
      <c r="J1621" s="120" t="str">
        <f>'INFO Luz del Sur'!B1569</f>
        <v>Lima</v>
      </c>
      <c r="K1621" s="120">
        <f>'INFO Luz del Sur'!E1569</f>
        <v>0</v>
      </c>
      <c r="L1621" s="132" t="str">
        <f>'INFO Luz del Sur'!M1569</f>
        <v>PPC19</v>
      </c>
      <c r="M1621" s="120" t="str">
        <f>INDEX(RESUMEN!$D$17:$D$5475, MATCH(L1621,RESUMEN!$C$17:$C$5475,0))</f>
        <v>POSTE DE CONCRETO ARMADO DE 13/300/150/345</v>
      </c>
      <c r="N1621" s="95">
        <f>INDEX(RESUMEN!$G$17:$G$5475, MATCH(L1621,RESUMEN!$C$17:$C$5475,0))</f>
        <v>314.14999999999998</v>
      </c>
      <c r="O1621" s="133">
        <f t="shared" si="285"/>
        <v>0.77</v>
      </c>
      <c r="P1621" s="134">
        <f t="shared" si="287"/>
        <v>556.04549999999995</v>
      </c>
      <c r="Q1621" s="87">
        <v>0</v>
      </c>
      <c r="R1621" s="133">
        <f t="shared" si="288"/>
        <v>7.2000000000000008E-2</v>
      </c>
      <c r="S1621" s="88">
        <f t="shared" si="289"/>
        <v>3.3362730000000003</v>
      </c>
      <c r="T1621" s="132">
        <f t="shared" si="290"/>
        <v>0.2</v>
      </c>
      <c r="U1621" s="135">
        <f t="shared" si="291"/>
        <v>0.66725460000000014</v>
      </c>
      <c r="V1621" s="88">
        <f t="shared" si="292"/>
        <v>0.22452868024468273</v>
      </c>
      <c r="W1621" s="182">
        <f t="shared" si="293"/>
        <v>0.2</v>
      </c>
      <c r="X1621" s="133">
        <f>'INFO Luz del Sur'!N1569</f>
        <v>1</v>
      </c>
      <c r="Y1621" s="135">
        <f t="shared" si="286"/>
        <v>0.2</v>
      </c>
    </row>
    <row r="1622" spans="1:25" x14ac:dyDescent="0.25">
      <c r="A1622" s="97">
        <f>'INFO Luz del Sur'!A1570</f>
        <v>1564</v>
      </c>
      <c r="B1622" s="98" t="s">
        <v>8151</v>
      </c>
      <c r="C1622" s="131" t="str">
        <f>'INFO Luz del Sur'!K1570</f>
        <v>Poste</v>
      </c>
      <c r="D1622" s="120" t="str">
        <f>'INFO Luz del Sur'!L1570</f>
        <v>Concreto</v>
      </c>
      <c r="E1622" s="131">
        <f>'INFO Luz del Sur'!J1570</f>
        <v>13</v>
      </c>
      <c r="F1622" s="131" t="str">
        <f>'INFO Luz del Sur'!H1570</f>
        <v>0.22 KV</v>
      </c>
      <c r="G1622" s="148" t="str">
        <f t="shared" si="284"/>
        <v>BT</v>
      </c>
      <c r="H1622" s="120" t="str">
        <f>'INFO Luz del Sur'!D1570</f>
        <v>Barranco</v>
      </c>
      <c r="I1622" s="120" t="str">
        <f>'INFO Luz del Sur'!C1570</f>
        <v>Lima</v>
      </c>
      <c r="J1622" s="120" t="str">
        <f>'INFO Luz del Sur'!B1570</f>
        <v>Lima</v>
      </c>
      <c r="K1622" s="120">
        <f>'INFO Luz del Sur'!E1570</f>
        <v>0</v>
      </c>
      <c r="L1622" s="132" t="str">
        <f>'INFO Luz del Sur'!M1570</f>
        <v>PPC19</v>
      </c>
      <c r="M1622" s="120" t="str">
        <f>INDEX(RESUMEN!$D$17:$D$5475, MATCH(L1622,RESUMEN!$C$17:$C$5475,0))</f>
        <v>POSTE DE CONCRETO ARMADO DE 13/300/150/345</v>
      </c>
      <c r="N1622" s="95">
        <f>INDEX(RESUMEN!$G$17:$G$5475, MATCH(L1622,RESUMEN!$C$17:$C$5475,0))</f>
        <v>314.14999999999998</v>
      </c>
      <c r="O1622" s="133">
        <f t="shared" si="285"/>
        <v>0.77</v>
      </c>
      <c r="P1622" s="134">
        <f t="shared" si="287"/>
        <v>556.04549999999995</v>
      </c>
      <c r="Q1622" s="87">
        <v>0</v>
      </c>
      <c r="R1622" s="133">
        <f t="shared" si="288"/>
        <v>7.2000000000000008E-2</v>
      </c>
      <c r="S1622" s="88">
        <f t="shared" si="289"/>
        <v>3.3362730000000003</v>
      </c>
      <c r="T1622" s="132">
        <f t="shared" si="290"/>
        <v>0.2</v>
      </c>
      <c r="U1622" s="135">
        <f t="shared" si="291"/>
        <v>0.66725460000000014</v>
      </c>
      <c r="V1622" s="88">
        <f t="shared" si="292"/>
        <v>0.22452868024468273</v>
      </c>
      <c r="W1622" s="182">
        <f t="shared" si="293"/>
        <v>0.2</v>
      </c>
      <c r="X1622" s="133">
        <f>'INFO Luz del Sur'!N1570</f>
        <v>1</v>
      </c>
      <c r="Y1622" s="135">
        <f t="shared" si="286"/>
        <v>0.2</v>
      </c>
    </row>
    <row r="1623" spans="1:25" x14ac:dyDescent="0.25">
      <c r="A1623" s="97">
        <f>'INFO Luz del Sur'!A1571</f>
        <v>1565</v>
      </c>
      <c r="B1623" s="98" t="s">
        <v>8151</v>
      </c>
      <c r="C1623" s="131" t="str">
        <f>'INFO Luz del Sur'!K1571</f>
        <v>Poste</v>
      </c>
      <c r="D1623" s="120" t="str">
        <f>'INFO Luz del Sur'!L1571</f>
        <v>Concreto</v>
      </c>
      <c r="E1623" s="131">
        <f>'INFO Luz del Sur'!J1571</f>
        <v>13</v>
      </c>
      <c r="F1623" s="131" t="str">
        <f>'INFO Luz del Sur'!H1571</f>
        <v>0.22 KV</v>
      </c>
      <c r="G1623" s="148" t="str">
        <f t="shared" si="284"/>
        <v>BT</v>
      </c>
      <c r="H1623" s="120" t="str">
        <f>'INFO Luz del Sur'!D1571</f>
        <v>Barranco</v>
      </c>
      <c r="I1623" s="120" t="str">
        <f>'INFO Luz del Sur'!C1571</f>
        <v>Lima</v>
      </c>
      <c r="J1623" s="120" t="str">
        <f>'INFO Luz del Sur'!B1571</f>
        <v>Lima</v>
      </c>
      <c r="K1623" s="120">
        <f>'INFO Luz del Sur'!E1571</f>
        <v>0</v>
      </c>
      <c r="L1623" s="132" t="str">
        <f>'INFO Luz del Sur'!M1571</f>
        <v>PPC19</v>
      </c>
      <c r="M1623" s="120" t="str">
        <f>INDEX(RESUMEN!$D$17:$D$5475, MATCH(L1623,RESUMEN!$C$17:$C$5475,0))</f>
        <v>POSTE DE CONCRETO ARMADO DE 13/300/150/345</v>
      </c>
      <c r="N1623" s="95">
        <f>INDEX(RESUMEN!$G$17:$G$5475, MATCH(L1623,RESUMEN!$C$17:$C$5475,0))</f>
        <v>314.14999999999998</v>
      </c>
      <c r="O1623" s="133">
        <f t="shared" si="285"/>
        <v>0.77</v>
      </c>
      <c r="P1623" s="134">
        <f t="shared" si="287"/>
        <v>556.04549999999995</v>
      </c>
      <c r="Q1623" s="87">
        <v>0</v>
      </c>
      <c r="R1623" s="133">
        <f t="shared" si="288"/>
        <v>7.2000000000000008E-2</v>
      </c>
      <c r="S1623" s="88">
        <f t="shared" si="289"/>
        <v>3.3362730000000003</v>
      </c>
      <c r="T1623" s="132">
        <f t="shared" si="290"/>
        <v>0.2</v>
      </c>
      <c r="U1623" s="135">
        <f t="shared" si="291"/>
        <v>0.66725460000000014</v>
      </c>
      <c r="V1623" s="88">
        <f t="shared" si="292"/>
        <v>0.22452868024468273</v>
      </c>
      <c r="W1623" s="182">
        <f t="shared" si="293"/>
        <v>0.2</v>
      </c>
      <c r="X1623" s="133">
        <f>'INFO Luz del Sur'!N1571</f>
        <v>1</v>
      </c>
      <c r="Y1623" s="135">
        <f t="shared" si="286"/>
        <v>0.2</v>
      </c>
    </row>
    <row r="1624" spans="1:25" x14ac:dyDescent="0.25">
      <c r="A1624" s="97">
        <f>'INFO Luz del Sur'!A1572</f>
        <v>1566</v>
      </c>
      <c r="B1624" s="98" t="s">
        <v>8151</v>
      </c>
      <c r="C1624" s="131" t="str">
        <f>'INFO Luz del Sur'!K1572</f>
        <v>Poste</v>
      </c>
      <c r="D1624" s="120" t="str">
        <f>'INFO Luz del Sur'!L1572</f>
        <v>Concreto</v>
      </c>
      <c r="E1624" s="131">
        <f>'INFO Luz del Sur'!J1572</f>
        <v>13</v>
      </c>
      <c r="F1624" s="131" t="str">
        <f>'INFO Luz del Sur'!H1572</f>
        <v>0.22 KV</v>
      </c>
      <c r="G1624" s="148" t="str">
        <f t="shared" si="284"/>
        <v>BT</v>
      </c>
      <c r="H1624" s="120" t="str">
        <f>'INFO Luz del Sur'!D1572</f>
        <v>Barranco</v>
      </c>
      <c r="I1624" s="120" t="str">
        <f>'INFO Luz del Sur'!C1572</f>
        <v>Lima</v>
      </c>
      <c r="J1624" s="120" t="str">
        <f>'INFO Luz del Sur'!B1572</f>
        <v>Lima</v>
      </c>
      <c r="K1624" s="120">
        <f>'INFO Luz del Sur'!E1572</f>
        <v>0</v>
      </c>
      <c r="L1624" s="132" t="str">
        <f>'INFO Luz del Sur'!M1572</f>
        <v>PPC19</v>
      </c>
      <c r="M1624" s="120" t="str">
        <f>INDEX(RESUMEN!$D$17:$D$5475, MATCH(L1624,RESUMEN!$C$17:$C$5475,0))</f>
        <v>POSTE DE CONCRETO ARMADO DE 13/300/150/345</v>
      </c>
      <c r="N1624" s="95">
        <f>INDEX(RESUMEN!$G$17:$G$5475, MATCH(L1624,RESUMEN!$C$17:$C$5475,0))</f>
        <v>314.14999999999998</v>
      </c>
      <c r="O1624" s="133">
        <f t="shared" si="285"/>
        <v>0.77</v>
      </c>
      <c r="P1624" s="134">
        <f t="shared" si="287"/>
        <v>556.04549999999995</v>
      </c>
      <c r="Q1624" s="87">
        <v>0</v>
      </c>
      <c r="R1624" s="133">
        <f t="shared" si="288"/>
        <v>7.2000000000000008E-2</v>
      </c>
      <c r="S1624" s="88">
        <f t="shared" si="289"/>
        <v>3.3362730000000003</v>
      </c>
      <c r="T1624" s="132">
        <f t="shared" si="290"/>
        <v>0.2</v>
      </c>
      <c r="U1624" s="135">
        <f t="shared" si="291"/>
        <v>0.66725460000000014</v>
      </c>
      <c r="V1624" s="88">
        <f t="shared" si="292"/>
        <v>0.22452868024468273</v>
      </c>
      <c r="W1624" s="182">
        <f t="shared" si="293"/>
        <v>0.2</v>
      </c>
      <c r="X1624" s="133">
        <f>'INFO Luz del Sur'!N1572</f>
        <v>1</v>
      </c>
      <c r="Y1624" s="135">
        <f t="shared" si="286"/>
        <v>0.2</v>
      </c>
    </row>
    <row r="1625" spans="1:25" x14ac:dyDescent="0.25">
      <c r="A1625" s="97">
        <f>'INFO Luz del Sur'!A1573</f>
        <v>1567</v>
      </c>
      <c r="B1625" s="98" t="s">
        <v>8151</v>
      </c>
      <c r="C1625" s="131" t="str">
        <f>'INFO Luz del Sur'!K1573</f>
        <v>Poste</v>
      </c>
      <c r="D1625" s="120" t="str">
        <f>'INFO Luz del Sur'!L1573</f>
        <v>Concreto</v>
      </c>
      <c r="E1625" s="131">
        <f>'INFO Luz del Sur'!J1573</f>
        <v>13</v>
      </c>
      <c r="F1625" s="131" t="str">
        <f>'INFO Luz del Sur'!H1573</f>
        <v>0.22 KV</v>
      </c>
      <c r="G1625" s="148" t="str">
        <f t="shared" si="284"/>
        <v>BT</v>
      </c>
      <c r="H1625" s="120" t="str">
        <f>'INFO Luz del Sur'!D1573</f>
        <v>Barranco</v>
      </c>
      <c r="I1625" s="120" t="str">
        <f>'INFO Luz del Sur'!C1573</f>
        <v>Lima</v>
      </c>
      <c r="J1625" s="120" t="str">
        <f>'INFO Luz del Sur'!B1573</f>
        <v>Lima</v>
      </c>
      <c r="K1625" s="120">
        <f>'INFO Luz del Sur'!E1573</f>
        <v>0</v>
      </c>
      <c r="L1625" s="132" t="str">
        <f>'INFO Luz del Sur'!M1573</f>
        <v>PPC19</v>
      </c>
      <c r="M1625" s="120" t="str">
        <f>INDEX(RESUMEN!$D$17:$D$5475, MATCH(L1625,RESUMEN!$C$17:$C$5475,0))</f>
        <v>POSTE DE CONCRETO ARMADO DE 13/300/150/345</v>
      </c>
      <c r="N1625" s="95">
        <f>INDEX(RESUMEN!$G$17:$G$5475, MATCH(L1625,RESUMEN!$C$17:$C$5475,0))</f>
        <v>314.14999999999998</v>
      </c>
      <c r="O1625" s="133">
        <f t="shared" si="285"/>
        <v>0.77</v>
      </c>
      <c r="P1625" s="134">
        <f t="shared" si="287"/>
        <v>556.04549999999995</v>
      </c>
      <c r="Q1625" s="87">
        <v>0</v>
      </c>
      <c r="R1625" s="133">
        <f t="shared" si="288"/>
        <v>7.2000000000000008E-2</v>
      </c>
      <c r="S1625" s="88">
        <f t="shared" si="289"/>
        <v>3.3362730000000003</v>
      </c>
      <c r="T1625" s="132">
        <f t="shared" si="290"/>
        <v>0.2</v>
      </c>
      <c r="U1625" s="135">
        <f t="shared" si="291"/>
        <v>0.66725460000000014</v>
      </c>
      <c r="V1625" s="88">
        <f t="shared" si="292"/>
        <v>0.22452868024468273</v>
      </c>
      <c r="W1625" s="182">
        <f t="shared" si="293"/>
        <v>0.2</v>
      </c>
      <c r="X1625" s="133">
        <f>'INFO Luz del Sur'!N1573</f>
        <v>1</v>
      </c>
      <c r="Y1625" s="135">
        <f t="shared" si="286"/>
        <v>0.2</v>
      </c>
    </row>
    <row r="1626" spans="1:25" x14ac:dyDescent="0.25">
      <c r="A1626" s="97">
        <f>'INFO Luz del Sur'!A1574</f>
        <v>1568</v>
      </c>
      <c r="B1626" s="98" t="s">
        <v>8151</v>
      </c>
      <c r="C1626" s="131" t="str">
        <f>'INFO Luz del Sur'!K1574</f>
        <v>Poste</v>
      </c>
      <c r="D1626" s="120" t="str">
        <f>'INFO Luz del Sur'!L1574</f>
        <v>Concreto</v>
      </c>
      <c r="E1626" s="131">
        <f>'INFO Luz del Sur'!J1574</f>
        <v>13</v>
      </c>
      <c r="F1626" s="131" t="str">
        <f>'INFO Luz del Sur'!H1574</f>
        <v>0.22 KV</v>
      </c>
      <c r="G1626" s="148" t="str">
        <f t="shared" si="284"/>
        <v>BT</v>
      </c>
      <c r="H1626" s="120" t="str">
        <f>'INFO Luz del Sur'!D1574</f>
        <v>Barranco</v>
      </c>
      <c r="I1626" s="120" t="str">
        <f>'INFO Luz del Sur'!C1574</f>
        <v>Lima</v>
      </c>
      <c r="J1626" s="120" t="str">
        <f>'INFO Luz del Sur'!B1574</f>
        <v>Lima</v>
      </c>
      <c r="K1626" s="120">
        <f>'INFO Luz del Sur'!E1574</f>
        <v>0</v>
      </c>
      <c r="L1626" s="132" t="str">
        <f>'INFO Luz del Sur'!M1574</f>
        <v>PPC19</v>
      </c>
      <c r="M1626" s="120" t="str">
        <f>INDEX(RESUMEN!$D$17:$D$5475, MATCH(L1626,RESUMEN!$C$17:$C$5475,0))</f>
        <v>POSTE DE CONCRETO ARMADO DE 13/300/150/345</v>
      </c>
      <c r="N1626" s="95">
        <f>INDEX(RESUMEN!$G$17:$G$5475, MATCH(L1626,RESUMEN!$C$17:$C$5475,0))</f>
        <v>314.14999999999998</v>
      </c>
      <c r="O1626" s="133">
        <f t="shared" si="285"/>
        <v>0.77</v>
      </c>
      <c r="P1626" s="134">
        <f t="shared" si="287"/>
        <v>556.04549999999995</v>
      </c>
      <c r="Q1626" s="87">
        <v>0</v>
      </c>
      <c r="R1626" s="133">
        <f t="shared" si="288"/>
        <v>7.2000000000000008E-2</v>
      </c>
      <c r="S1626" s="88">
        <f t="shared" si="289"/>
        <v>3.3362730000000003</v>
      </c>
      <c r="T1626" s="132">
        <f t="shared" si="290"/>
        <v>0.2</v>
      </c>
      <c r="U1626" s="135">
        <f t="shared" si="291"/>
        <v>0.66725460000000014</v>
      </c>
      <c r="V1626" s="88">
        <f t="shared" si="292"/>
        <v>0.22452868024468273</v>
      </c>
      <c r="W1626" s="182">
        <f t="shared" si="293"/>
        <v>0.2</v>
      </c>
      <c r="X1626" s="133">
        <f>'INFO Luz del Sur'!N1574</f>
        <v>1</v>
      </c>
      <c r="Y1626" s="135">
        <f t="shared" si="286"/>
        <v>0.2</v>
      </c>
    </row>
    <row r="1627" spans="1:25" x14ac:dyDescent="0.25">
      <c r="A1627" s="97">
        <f>'INFO Luz del Sur'!A1575</f>
        <v>1569</v>
      </c>
      <c r="B1627" s="98" t="s">
        <v>8151</v>
      </c>
      <c r="C1627" s="131" t="str">
        <f>'INFO Luz del Sur'!K1575</f>
        <v>Poste</v>
      </c>
      <c r="D1627" s="120" t="str">
        <f>'INFO Luz del Sur'!L1575</f>
        <v>Concreto</v>
      </c>
      <c r="E1627" s="131">
        <f>'INFO Luz del Sur'!J1575</f>
        <v>13</v>
      </c>
      <c r="F1627" s="131" t="str">
        <f>'INFO Luz del Sur'!H1575</f>
        <v>0.22 KV</v>
      </c>
      <c r="G1627" s="148" t="str">
        <f t="shared" si="284"/>
        <v>BT</v>
      </c>
      <c r="H1627" s="120" t="str">
        <f>'INFO Luz del Sur'!D1575</f>
        <v>Barranco</v>
      </c>
      <c r="I1627" s="120" t="str">
        <f>'INFO Luz del Sur'!C1575</f>
        <v>Lima</v>
      </c>
      <c r="J1627" s="120" t="str">
        <f>'INFO Luz del Sur'!B1575</f>
        <v>Lima</v>
      </c>
      <c r="K1627" s="120">
        <f>'INFO Luz del Sur'!E1575</f>
        <v>0</v>
      </c>
      <c r="L1627" s="132" t="str">
        <f>'INFO Luz del Sur'!M1575</f>
        <v>PPC19</v>
      </c>
      <c r="M1627" s="120" t="str">
        <f>INDEX(RESUMEN!$D$17:$D$5475, MATCH(L1627,RESUMEN!$C$17:$C$5475,0))</f>
        <v>POSTE DE CONCRETO ARMADO DE 13/300/150/345</v>
      </c>
      <c r="N1627" s="95">
        <f>INDEX(RESUMEN!$G$17:$G$5475, MATCH(L1627,RESUMEN!$C$17:$C$5475,0))</f>
        <v>314.14999999999998</v>
      </c>
      <c r="O1627" s="133">
        <f t="shared" si="285"/>
        <v>0.77</v>
      </c>
      <c r="P1627" s="134">
        <f t="shared" si="287"/>
        <v>556.04549999999995</v>
      </c>
      <c r="Q1627" s="87">
        <v>0</v>
      </c>
      <c r="R1627" s="133">
        <f t="shared" si="288"/>
        <v>7.2000000000000008E-2</v>
      </c>
      <c r="S1627" s="88">
        <f t="shared" si="289"/>
        <v>3.3362730000000003</v>
      </c>
      <c r="T1627" s="132">
        <f t="shared" si="290"/>
        <v>0.2</v>
      </c>
      <c r="U1627" s="135">
        <f t="shared" si="291"/>
        <v>0.66725460000000014</v>
      </c>
      <c r="V1627" s="88">
        <f t="shared" si="292"/>
        <v>0.22452868024468273</v>
      </c>
      <c r="W1627" s="182">
        <f t="shared" si="293"/>
        <v>0.2</v>
      </c>
      <c r="X1627" s="133">
        <f>'INFO Luz del Sur'!N1575</f>
        <v>1</v>
      </c>
      <c r="Y1627" s="135">
        <f t="shared" si="286"/>
        <v>0.2</v>
      </c>
    </row>
    <row r="1628" spans="1:25" x14ac:dyDescent="0.25">
      <c r="A1628" s="97">
        <f>'INFO Luz del Sur'!A1576</f>
        <v>1570</v>
      </c>
      <c r="B1628" s="98" t="s">
        <v>8151</v>
      </c>
      <c r="C1628" s="131" t="str">
        <f>'INFO Luz del Sur'!K1576</f>
        <v>Poste</v>
      </c>
      <c r="D1628" s="120" t="str">
        <f>'INFO Luz del Sur'!L1576</f>
        <v>Concreto</v>
      </c>
      <c r="E1628" s="131">
        <f>'INFO Luz del Sur'!J1576</f>
        <v>13</v>
      </c>
      <c r="F1628" s="131" t="str">
        <f>'INFO Luz del Sur'!H1576</f>
        <v>0.22 KV</v>
      </c>
      <c r="G1628" s="148" t="str">
        <f t="shared" si="284"/>
        <v>BT</v>
      </c>
      <c r="H1628" s="120" t="str">
        <f>'INFO Luz del Sur'!D1576</f>
        <v>Barranco</v>
      </c>
      <c r="I1628" s="120" t="str">
        <f>'INFO Luz del Sur'!C1576</f>
        <v>Lima</v>
      </c>
      <c r="J1628" s="120" t="str">
        <f>'INFO Luz del Sur'!B1576</f>
        <v>Lima</v>
      </c>
      <c r="K1628" s="120">
        <f>'INFO Luz del Sur'!E1576</f>
        <v>0</v>
      </c>
      <c r="L1628" s="132" t="str">
        <f>'INFO Luz del Sur'!M1576</f>
        <v>PPC19</v>
      </c>
      <c r="M1628" s="120" t="str">
        <f>INDEX(RESUMEN!$D$17:$D$5475, MATCH(L1628,RESUMEN!$C$17:$C$5475,0))</f>
        <v>POSTE DE CONCRETO ARMADO DE 13/300/150/345</v>
      </c>
      <c r="N1628" s="95">
        <f>INDEX(RESUMEN!$G$17:$G$5475, MATCH(L1628,RESUMEN!$C$17:$C$5475,0))</f>
        <v>314.14999999999998</v>
      </c>
      <c r="O1628" s="133">
        <f t="shared" si="285"/>
        <v>0.77</v>
      </c>
      <c r="P1628" s="134">
        <f t="shared" si="287"/>
        <v>556.04549999999995</v>
      </c>
      <c r="Q1628" s="87">
        <v>0</v>
      </c>
      <c r="R1628" s="133">
        <f t="shared" si="288"/>
        <v>7.2000000000000008E-2</v>
      </c>
      <c r="S1628" s="88">
        <f t="shared" si="289"/>
        <v>3.3362730000000003</v>
      </c>
      <c r="T1628" s="132">
        <f t="shared" si="290"/>
        <v>0.2</v>
      </c>
      <c r="U1628" s="135">
        <f t="shared" si="291"/>
        <v>0.66725460000000014</v>
      </c>
      <c r="V1628" s="88">
        <f t="shared" si="292"/>
        <v>0.22452868024468273</v>
      </c>
      <c r="W1628" s="182">
        <f t="shared" si="293"/>
        <v>0.2</v>
      </c>
      <c r="X1628" s="133">
        <f>'INFO Luz del Sur'!N1576</f>
        <v>1</v>
      </c>
      <c r="Y1628" s="135">
        <f t="shared" si="286"/>
        <v>0.2</v>
      </c>
    </row>
    <row r="1629" spans="1:25" x14ac:dyDescent="0.25">
      <c r="A1629" s="97">
        <f>'INFO Luz del Sur'!A1577</f>
        <v>1571</v>
      </c>
      <c r="B1629" s="98" t="s">
        <v>8151</v>
      </c>
      <c r="C1629" s="131" t="str">
        <f>'INFO Luz del Sur'!K1577</f>
        <v>Poste</v>
      </c>
      <c r="D1629" s="120" t="str">
        <f>'INFO Luz del Sur'!L1577</f>
        <v>Concreto</v>
      </c>
      <c r="E1629" s="131">
        <f>'INFO Luz del Sur'!J1577</f>
        <v>13</v>
      </c>
      <c r="F1629" s="131" t="str">
        <f>'INFO Luz del Sur'!H1577</f>
        <v>0.22 KV</v>
      </c>
      <c r="G1629" s="148" t="str">
        <f t="shared" si="284"/>
        <v>BT</v>
      </c>
      <c r="H1629" s="120" t="str">
        <f>'INFO Luz del Sur'!D1577</f>
        <v>Barranco</v>
      </c>
      <c r="I1629" s="120" t="str">
        <f>'INFO Luz del Sur'!C1577</f>
        <v>Lima</v>
      </c>
      <c r="J1629" s="120" t="str">
        <f>'INFO Luz del Sur'!B1577</f>
        <v>Lima</v>
      </c>
      <c r="K1629" s="120">
        <f>'INFO Luz del Sur'!E1577</f>
        <v>0</v>
      </c>
      <c r="L1629" s="132" t="str">
        <f>'INFO Luz del Sur'!M1577</f>
        <v>PPC19</v>
      </c>
      <c r="M1629" s="120" t="str">
        <f>INDEX(RESUMEN!$D$17:$D$5475, MATCH(L1629,RESUMEN!$C$17:$C$5475,0))</f>
        <v>POSTE DE CONCRETO ARMADO DE 13/300/150/345</v>
      </c>
      <c r="N1629" s="95">
        <f>INDEX(RESUMEN!$G$17:$G$5475, MATCH(L1629,RESUMEN!$C$17:$C$5475,0))</f>
        <v>314.14999999999998</v>
      </c>
      <c r="O1629" s="133">
        <f t="shared" si="285"/>
        <v>0.77</v>
      </c>
      <c r="P1629" s="134">
        <f t="shared" si="287"/>
        <v>556.04549999999995</v>
      </c>
      <c r="Q1629" s="87">
        <v>0</v>
      </c>
      <c r="R1629" s="133">
        <f t="shared" si="288"/>
        <v>7.2000000000000008E-2</v>
      </c>
      <c r="S1629" s="88">
        <f t="shared" si="289"/>
        <v>3.3362730000000003</v>
      </c>
      <c r="T1629" s="132">
        <f t="shared" si="290"/>
        <v>0.2</v>
      </c>
      <c r="U1629" s="135">
        <f t="shared" si="291"/>
        <v>0.66725460000000014</v>
      </c>
      <c r="V1629" s="88">
        <f t="shared" si="292"/>
        <v>0.22452868024468273</v>
      </c>
      <c r="W1629" s="182">
        <f t="shared" si="293"/>
        <v>0.2</v>
      </c>
      <c r="X1629" s="133">
        <f>'INFO Luz del Sur'!N1577</f>
        <v>1</v>
      </c>
      <c r="Y1629" s="135">
        <f t="shared" si="286"/>
        <v>0.2</v>
      </c>
    </row>
    <row r="1630" spans="1:25" x14ac:dyDescent="0.25">
      <c r="A1630" s="97">
        <f>'INFO Luz del Sur'!A1578</f>
        <v>1572</v>
      </c>
      <c r="B1630" s="98" t="s">
        <v>8151</v>
      </c>
      <c r="C1630" s="131" t="str">
        <f>'INFO Luz del Sur'!K1578</f>
        <v>Poste</v>
      </c>
      <c r="D1630" s="120" t="str">
        <f>'INFO Luz del Sur'!L1578</f>
        <v>Concreto</v>
      </c>
      <c r="E1630" s="131">
        <f>'INFO Luz del Sur'!J1578</f>
        <v>13</v>
      </c>
      <c r="F1630" s="131" t="str">
        <f>'INFO Luz del Sur'!H1578</f>
        <v>0.22 KV</v>
      </c>
      <c r="G1630" s="148" t="str">
        <f t="shared" si="284"/>
        <v>BT</v>
      </c>
      <c r="H1630" s="120" t="str">
        <f>'INFO Luz del Sur'!D1578</f>
        <v>Barranco</v>
      </c>
      <c r="I1630" s="120" t="str">
        <f>'INFO Luz del Sur'!C1578</f>
        <v>Lima</v>
      </c>
      <c r="J1630" s="120" t="str">
        <f>'INFO Luz del Sur'!B1578</f>
        <v>Lima</v>
      </c>
      <c r="K1630" s="120">
        <f>'INFO Luz del Sur'!E1578</f>
        <v>0</v>
      </c>
      <c r="L1630" s="132" t="str">
        <f>'INFO Luz del Sur'!M1578</f>
        <v>PPC19</v>
      </c>
      <c r="M1630" s="120" t="str">
        <f>INDEX(RESUMEN!$D$17:$D$5475, MATCH(L1630,RESUMEN!$C$17:$C$5475,0))</f>
        <v>POSTE DE CONCRETO ARMADO DE 13/300/150/345</v>
      </c>
      <c r="N1630" s="95">
        <f>INDEX(RESUMEN!$G$17:$G$5475, MATCH(L1630,RESUMEN!$C$17:$C$5475,0))</f>
        <v>314.14999999999998</v>
      </c>
      <c r="O1630" s="133">
        <f t="shared" si="285"/>
        <v>0.77</v>
      </c>
      <c r="P1630" s="134">
        <f t="shared" si="287"/>
        <v>556.04549999999995</v>
      </c>
      <c r="Q1630" s="87">
        <v>0</v>
      </c>
      <c r="R1630" s="133">
        <f t="shared" si="288"/>
        <v>7.2000000000000008E-2</v>
      </c>
      <c r="S1630" s="88">
        <f t="shared" si="289"/>
        <v>3.3362730000000003</v>
      </c>
      <c r="T1630" s="132">
        <f t="shared" si="290"/>
        <v>0.2</v>
      </c>
      <c r="U1630" s="135">
        <f t="shared" si="291"/>
        <v>0.66725460000000014</v>
      </c>
      <c r="V1630" s="88">
        <f t="shared" si="292"/>
        <v>0.22452868024468273</v>
      </c>
      <c r="W1630" s="182">
        <f t="shared" si="293"/>
        <v>0.2</v>
      </c>
      <c r="X1630" s="133">
        <f>'INFO Luz del Sur'!N1578</f>
        <v>1</v>
      </c>
      <c r="Y1630" s="135">
        <f t="shared" si="286"/>
        <v>0.2</v>
      </c>
    </row>
    <row r="1631" spans="1:25" x14ac:dyDescent="0.25">
      <c r="A1631" s="97">
        <f>'INFO Luz del Sur'!A1579</f>
        <v>1573</v>
      </c>
      <c r="B1631" s="98" t="s">
        <v>8151</v>
      </c>
      <c r="C1631" s="131" t="str">
        <f>'INFO Luz del Sur'!K1579</f>
        <v>Poste</v>
      </c>
      <c r="D1631" s="120" t="str">
        <f>'INFO Luz del Sur'!L1579</f>
        <v>Concreto</v>
      </c>
      <c r="E1631" s="131">
        <f>'INFO Luz del Sur'!J1579</f>
        <v>13</v>
      </c>
      <c r="F1631" s="131" t="str">
        <f>'INFO Luz del Sur'!H1579</f>
        <v>0.22 KV</v>
      </c>
      <c r="G1631" s="148" t="str">
        <f t="shared" si="284"/>
        <v>BT</v>
      </c>
      <c r="H1631" s="120" t="str">
        <f>'INFO Luz del Sur'!D1579</f>
        <v>Barranco</v>
      </c>
      <c r="I1631" s="120" t="str">
        <f>'INFO Luz del Sur'!C1579</f>
        <v>Lima</v>
      </c>
      <c r="J1631" s="120" t="str">
        <f>'INFO Luz del Sur'!B1579</f>
        <v>Lima</v>
      </c>
      <c r="K1631" s="120">
        <f>'INFO Luz del Sur'!E1579</f>
        <v>0</v>
      </c>
      <c r="L1631" s="132" t="str">
        <f>'INFO Luz del Sur'!M1579</f>
        <v>PPC19</v>
      </c>
      <c r="M1631" s="120" t="str">
        <f>INDEX(RESUMEN!$D$17:$D$5475, MATCH(L1631,RESUMEN!$C$17:$C$5475,0))</f>
        <v>POSTE DE CONCRETO ARMADO DE 13/300/150/345</v>
      </c>
      <c r="N1631" s="95">
        <f>INDEX(RESUMEN!$G$17:$G$5475, MATCH(L1631,RESUMEN!$C$17:$C$5475,0))</f>
        <v>314.14999999999998</v>
      </c>
      <c r="O1631" s="133">
        <f t="shared" si="285"/>
        <v>0.77</v>
      </c>
      <c r="P1631" s="134">
        <f t="shared" si="287"/>
        <v>556.04549999999995</v>
      </c>
      <c r="Q1631" s="87">
        <v>0</v>
      </c>
      <c r="R1631" s="133">
        <f t="shared" si="288"/>
        <v>7.2000000000000008E-2</v>
      </c>
      <c r="S1631" s="88">
        <f t="shared" si="289"/>
        <v>3.3362730000000003</v>
      </c>
      <c r="T1631" s="132">
        <f t="shared" si="290"/>
        <v>0.2</v>
      </c>
      <c r="U1631" s="135">
        <f t="shared" si="291"/>
        <v>0.66725460000000014</v>
      </c>
      <c r="V1631" s="88">
        <f t="shared" si="292"/>
        <v>0.22452868024468273</v>
      </c>
      <c r="W1631" s="182">
        <f t="shared" si="293"/>
        <v>0.2</v>
      </c>
      <c r="X1631" s="133">
        <f>'INFO Luz del Sur'!N1579</f>
        <v>1</v>
      </c>
      <c r="Y1631" s="135">
        <f t="shared" si="286"/>
        <v>0.2</v>
      </c>
    </row>
    <row r="1632" spans="1:25" x14ac:dyDescent="0.25">
      <c r="A1632" s="97">
        <f>'INFO Luz del Sur'!A1580</f>
        <v>1574</v>
      </c>
      <c r="B1632" s="98" t="s">
        <v>8151</v>
      </c>
      <c r="C1632" s="131" t="str">
        <f>'INFO Luz del Sur'!K1580</f>
        <v>Poste</v>
      </c>
      <c r="D1632" s="120" t="str">
        <f>'INFO Luz del Sur'!L1580</f>
        <v>Concreto</v>
      </c>
      <c r="E1632" s="131">
        <f>'INFO Luz del Sur'!J1580</f>
        <v>13</v>
      </c>
      <c r="F1632" s="131" t="str">
        <f>'INFO Luz del Sur'!H1580</f>
        <v>0.22 KV</v>
      </c>
      <c r="G1632" s="148" t="str">
        <f t="shared" si="284"/>
        <v>BT</v>
      </c>
      <c r="H1632" s="120" t="str">
        <f>'INFO Luz del Sur'!D1580</f>
        <v>Barranco</v>
      </c>
      <c r="I1632" s="120" t="str">
        <f>'INFO Luz del Sur'!C1580</f>
        <v>Lima</v>
      </c>
      <c r="J1632" s="120" t="str">
        <f>'INFO Luz del Sur'!B1580</f>
        <v>Lima</v>
      </c>
      <c r="K1632" s="120">
        <f>'INFO Luz del Sur'!E1580</f>
        <v>0</v>
      </c>
      <c r="L1632" s="132" t="str">
        <f>'INFO Luz del Sur'!M1580</f>
        <v>PPC19</v>
      </c>
      <c r="M1632" s="120" t="str">
        <f>INDEX(RESUMEN!$D$17:$D$5475, MATCH(L1632,RESUMEN!$C$17:$C$5475,0))</f>
        <v>POSTE DE CONCRETO ARMADO DE 13/300/150/345</v>
      </c>
      <c r="N1632" s="95">
        <f>INDEX(RESUMEN!$G$17:$G$5475, MATCH(L1632,RESUMEN!$C$17:$C$5475,0))</f>
        <v>314.14999999999998</v>
      </c>
      <c r="O1632" s="133">
        <f t="shared" si="285"/>
        <v>0.77</v>
      </c>
      <c r="P1632" s="134">
        <f t="shared" si="287"/>
        <v>556.04549999999995</v>
      </c>
      <c r="Q1632" s="87">
        <v>0</v>
      </c>
      <c r="R1632" s="133">
        <f t="shared" si="288"/>
        <v>7.2000000000000008E-2</v>
      </c>
      <c r="S1632" s="88">
        <f t="shared" si="289"/>
        <v>3.3362730000000003</v>
      </c>
      <c r="T1632" s="132">
        <f t="shared" si="290"/>
        <v>0.2</v>
      </c>
      <c r="U1632" s="135">
        <f t="shared" si="291"/>
        <v>0.66725460000000014</v>
      </c>
      <c r="V1632" s="88">
        <f t="shared" si="292"/>
        <v>0.22452868024468273</v>
      </c>
      <c r="W1632" s="182">
        <f t="shared" si="293"/>
        <v>0.2</v>
      </c>
      <c r="X1632" s="133">
        <f>'INFO Luz del Sur'!N1580</f>
        <v>1</v>
      </c>
      <c r="Y1632" s="135">
        <f t="shared" si="286"/>
        <v>0.2</v>
      </c>
    </row>
    <row r="1633" spans="1:25" x14ac:dyDescent="0.25">
      <c r="A1633" s="97">
        <f>'INFO Luz del Sur'!A1581</f>
        <v>1575</v>
      </c>
      <c r="B1633" s="98" t="s">
        <v>8151</v>
      </c>
      <c r="C1633" s="131" t="str">
        <f>'INFO Luz del Sur'!K1581</f>
        <v>Poste</v>
      </c>
      <c r="D1633" s="120" t="str">
        <f>'INFO Luz del Sur'!L1581</f>
        <v>Concreto</v>
      </c>
      <c r="E1633" s="131">
        <f>'INFO Luz del Sur'!J1581</f>
        <v>13</v>
      </c>
      <c r="F1633" s="131" t="str">
        <f>'INFO Luz del Sur'!H1581</f>
        <v>0.22 KV</v>
      </c>
      <c r="G1633" s="148" t="str">
        <f t="shared" si="284"/>
        <v>BT</v>
      </c>
      <c r="H1633" s="120" t="str">
        <f>'INFO Luz del Sur'!D1581</f>
        <v>Barranco</v>
      </c>
      <c r="I1633" s="120" t="str">
        <f>'INFO Luz del Sur'!C1581</f>
        <v>Lima</v>
      </c>
      <c r="J1633" s="120" t="str">
        <f>'INFO Luz del Sur'!B1581</f>
        <v>Lima</v>
      </c>
      <c r="K1633" s="120">
        <f>'INFO Luz del Sur'!E1581</f>
        <v>0</v>
      </c>
      <c r="L1633" s="132" t="str">
        <f>'INFO Luz del Sur'!M1581</f>
        <v>PPC19</v>
      </c>
      <c r="M1633" s="120" t="str">
        <f>INDEX(RESUMEN!$D$17:$D$5475, MATCH(L1633,RESUMEN!$C$17:$C$5475,0))</f>
        <v>POSTE DE CONCRETO ARMADO DE 13/300/150/345</v>
      </c>
      <c r="N1633" s="95">
        <f>INDEX(RESUMEN!$G$17:$G$5475, MATCH(L1633,RESUMEN!$C$17:$C$5475,0))</f>
        <v>314.14999999999998</v>
      </c>
      <c r="O1633" s="133">
        <f t="shared" si="285"/>
        <v>0.77</v>
      </c>
      <c r="P1633" s="134">
        <f t="shared" si="287"/>
        <v>556.04549999999995</v>
      </c>
      <c r="Q1633" s="87">
        <v>0</v>
      </c>
      <c r="R1633" s="133">
        <f t="shared" si="288"/>
        <v>7.2000000000000008E-2</v>
      </c>
      <c r="S1633" s="88">
        <f t="shared" si="289"/>
        <v>3.3362730000000003</v>
      </c>
      <c r="T1633" s="132">
        <f t="shared" si="290"/>
        <v>0.2</v>
      </c>
      <c r="U1633" s="135">
        <f t="shared" si="291"/>
        <v>0.66725460000000014</v>
      </c>
      <c r="V1633" s="88">
        <f t="shared" si="292"/>
        <v>0.22452868024468273</v>
      </c>
      <c r="W1633" s="182">
        <f t="shared" si="293"/>
        <v>0.2</v>
      </c>
      <c r="X1633" s="133">
        <f>'INFO Luz del Sur'!N1581</f>
        <v>1</v>
      </c>
      <c r="Y1633" s="135">
        <f t="shared" si="286"/>
        <v>0.2</v>
      </c>
    </row>
    <row r="1634" spans="1:25" x14ac:dyDescent="0.25">
      <c r="A1634" s="97">
        <f>'INFO Luz del Sur'!A1582</f>
        <v>1576</v>
      </c>
      <c r="B1634" s="98" t="s">
        <v>8151</v>
      </c>
      <c r="C1634" s="131" t="str">
        <f>'INFO Luz del Sur'!K1582</f>
        <v>Poste</v>
      </c>
      <c r="D1634" s="120" t="str">
        <f>'INFO Luz del Sur'!L1582</f>
        <v>Concreto</v>
      </c>
      <c r="E1634" s="131">
        <f>'INFO Luz del Sur'!J1582</f>
        <v>13</v>
      </c>
      <c r="F1634" s="131" t="str">
        <f>'INFO Luz del Sur'!H1582</f>
        <v>0.22 KV</v>
      </c>
      <c r="G1634" s="148" t="str">
        <f t="shared" si="284"/>
        <v>BT</v>
      </c>
      <c r="H1634" s="120" t="str">
        <f>'INFO Luz del Sur'!D1582</f>
        <v>Barranco</v>
      </c>
      <c r="I1634" s="120" t="str">
        <f>'INFO Luz del Sur'!C1582</f>
        <v>Lima</v>
      </c>
      <c r="J1634" s="120" t="str">
        <f>'INFO Luz del Sur'!B1582</f>
        <v>Lima</v>
      </c>
      <c r="K1634" s="120">
        <f>'INFO Luz del Sur'!E1582</f>
        <v>0</v>
      </c>
      <c r="L1634" s="132" t="str">
        <f>'INFO Luz del Sur'!M1582</f>
        <v>PPC19</v>
      </c>
      <c r="M1634" s="120" t="str">
        <f>INDEX(RESUMEN!$D$17:$D$5475, MATCH(L1634,RESUMEN!$C$17:$C$5475,0))</f>
        <v>POSTE DE CONCRETO ARMADO DE 13/300/150/345</v>
      </c>
      <c r="N1634" s="95">
        <f>INDEX(RESUMEN!$G$17:$G$5475, MATCH(L1634,RESUMEN!$C$17:$C$5475,0))</f>
        <v>314.14999999999998</v>
      </c>
      <c r="O1634" s="133">
        <f t="shared" si="285"/>
        <v>0.77</v>
      </c>
      <c r="P1634" s="134">
        <f t="shared" si="287"/>
        <v>556.04549999999995</v>
      </c>
      <c r="Q1634" s="87">
        <v>0</v>
      </c>
      <c r="R1634" s="133">
        <f t="shared" si="288"/>
        <v>7.2000000000000008E-2</v>
      </c>
      <c r="S1634" s="88">
        <f t="shared" si="289"/>
        <v>3.3362730000000003</v>
      </c>
      <c r="T1634" s="132">
        <f t="shared" si="290"/>
        <v>0.2</v>
      </c>
      <c r="U1634" s="135">
        <f t="shared" si="291"/>
        <v>0.66725460000000014</v>
      </c>
      <c r="V1634" s="88">
        <f t="shared" si="292"/>
        <v>0.22452868024468273</v>
      </c>
      <c r="W1634" s="182">
        <f t="shared" si="293"/>
        <v>0.2</v>
      </c>
      <c r="X1634" s="133">
        <f>'INFO Luz del Sur'!N1582</f>
        <v>1</v>
      </c>
      <c r="Y1634" s="135">
        <f t="shared" si="286"/>
        <v>0.2</v>
      </c>
    </row>
    <row r="1635" spans="1:25" x14ac:dyDescent="0.25">
      <c r="A1635" s="97">
        <f>'INFO Luz del Sur'!A1583</f>
        <v>1577</v>
      </c>
      <c r="B1635" s="98" t="s">
        <v>8151</v>
      </c>
      <c r="C1635" s="131" t="str">
        <f>'INFO Luz del Sur'!K1583</f>
        <v>Poste</v>
      </c>
      <c r="D1635" s="120" t="str">
        <f>'INFO Luz del Sur'!L1583</f>
        <v>Concreto</v>
      </c>
      <c r="E1635" s="131">
        <f>'INFO Luz del Sur'!J1583</f>
        <v>13</v>
      </c>
      <c r="F1635" s="131" t="str">
        <f>'INFO Luz del Sur'!H1583</f>
        <v>0.22 KV</v>
      </c>
      <c r="G1635" s="148" t="str">
        <f t="shared" si="284"/>
        <v>BT</v>
      </c>
      <c r="H1635" s="120" t="str">
        <f>'INFO Luz del Sur'!D1583</f>
        <v>Barranco</v>
      </c>
      <c r="I1635" s="120" t="str">
        <f>'INFO Luz del Sur'!C1583</f>
        <v>Lima</v>
      </c>
      <c r="J1635" s="120" t="str">
        <f>'INFO Luz del Sur'!B1583</f>
        <v>Lima</v>
      </c>
      <c r="K1635" s="120">
        <f>'INFO Luz del Sur'!E1583</f>
        <v>0</v>
      </c>
      <c r="L1635" s="132" t="str">
        <f>'INFO Luz del Sur'!M1583</f>
        <v>PPC19</v>
      </c>
      <c r="M1635" s="120" t="str">
        <f>INDEX(RESUMEN!$D$17:$D$5475, MATCH(L1635,RESUMEN!$C$17:$C$5475,0))</f>
        <v>POSTE DE CONCRETO ARMADO DE 13/300/150/345</v>
      </c>
      <c r="N1635" s="95">
        <f>INDEX(RESUMEN!$G$17:$G$5475, MATCH(L1635,RESUMEN!$C$17:$C$5475,0))</f>
        <v>314.14999999999998</v>
      </c>
      <c r="O1635" s="133">
        <f t="shared" si="285"/>
        <v>0.77</v>
      </c>
      <c r="P1635" s="134">
        <f t="shared" si="287"/>
        <v>556.04549999999995</v>
      </c>
      <c r="Q1635" s="87">
        <v>0</v>
      </c>
      <c r="R1635" s="133">
        <f t="shared" si="288"/>
        <v>7.2000000000000008E-2</v>
      </c>
      <c r="S1635" s="88">
        <f t="shared" si="289"/>
        <v>3.3362730000000003</v>
      </c>
      <c r="T1635" s="132">
        <f t="shared" si="290"/>
        <v>0.2</v>
      </c>
      <c r="U1635" s="135">
        <f t="shared" si="291"/>
        <v>0.66725460000000014</v>
      </c>
      <c r="V1635" s="88">
        <f t="shared" si="292"/>
        <v>0.22452868024468273</v>
      </c>
      <c r="W1635" s="182">
        <f t="shared" si="293"/>
        <v>0.2</v>
      </c>
      <c r="X1635" s="133">
        <f>'INFO Luz del Sur'!N1583</f>
        <v>1</v>
      </c>
      <c r="Y1635" s="135">
        <f t="shared" si="286"/>
        <v>0.2</v>
      </c>
    </row>
    <row r="1636" spans="1:25" x14ac:dyDescent="0.25">
      <c r="A1636" s="97">
        <f>'INFO Luz del Sur'!A1584</f>
        <v>1578</v>
      </c>
      <c r="B1636" s="98" t="s">
        <v>8151</v>
      </c>
      <c r="C1636" s="131" t="str">
        <f>'INFO Luz del Sur'!K1584</f>
        <v>Poste</v>
      </c>
      <c r="D1636" s="120" t="str">
        <f>'INFO Luz del Sur'!L1584</f>
        <v>Concreto</v>
      </c>
      <c r="E1636" s="131">
        <f>'INFO Luz del Sur'!J1584</f>
        <v>13</v>
      </c>
      <c r="F1636" s="131" t="str">
        <f>'INFO Luz del Sur'!H1584</f>
        <v>0.22 KV</v>
      </c>
      <c r="G1636" s="148" t="str">
        <f t="shared" si="284"/>
        <v>BT</v>
      </c>
      <c r="H1636" s="120" t="str">
        <f>'INFO Luz del Sur'!D1584</f>
        <v>Barranco</v>
      </c>
      <c r="I1636" s="120" t="str">
        <f>'INFO Luz del Sur'!C1584</f>
        <v>Lima</v>
      </c>
      <c r="J1636" s="120" t="str">
        <f>'INFO Luz del Sur'!B1584</f>
        <v>Lima</v>
      </c>
      <c r="K1636" s="120">
        <f>'INFO Luz del Sur'!E1584</f>
        <v>0</v>
      </c>
      <c r="L1636" s="132" t="str">
        <f>'INFO Luz del Sur'!M1584</f>
        <v>PPC19</v>
      </c>
      <c r="M1636" s="120" t="str">
        <f>INDEX(RESUMEN!$D$17:$D$5475, MATCH(L1636,RESUMEN!$C$17:$C$5475,0))</f>
        <v>POSTE DE CONCRETO ARMADO DE 13/300/150/345</v>
      </c>
      <c r="N1636" s="95">
        <f>INDEX(RESUMEN!$G$17:$G$5475, MATCH(L1636,RESUMEN!$C$17:$C$5475,0))</f>
        <v>314.14999999999998</v>
      </c>
      <c r="O1636" s="133">
        <f t="shared" si="285"/>
        <v>0.77</v>
      </c>
      <c r="P1636" s="134">
        <f t="shared" si="287"/>
        <v>556.04549999999995</v>
      </c>
      <c r="Q1636" s="87">
        <v>0</v>
      </c>
      <c r="R1636" s="133">
        <f t="shared" si="288"/>
        <v>7.2000000000000008E-2</v>
      </c>
      <c r="S1636" s="88">
        <f t="shared" si="289"/>
        <v>3.3362730000000003</v>
      </c>
      <c r="T1636" s="132">
        <f t="shared" si="290"/>
        <v>0.2</v>
      </c>
      <c r="U1636" s="135">
        <f t="shared" si="291"/>
        <v>0.66725460000000014</v>
      </c>
      <c r="V1636" s="88">
        <f t="shared" si="292"/>
        <v>0.22452868024468273</v>
      </c>
      <c r="W1636" s="182">
        <f t="shared" si="293"/>
        <v>0.2</v>
      </c>
      <c r="X1636" s="133">
        <f>'INFO Luz del Sur'!N1584</f>
        <v>1</v>
      </c>
      <c r="Y1636" s="135">
        <f t="shared" si="286"/>
        <v>0.2</v>
      </c>
    </row>
    <row r="1637" spans="1:25" x14ac:dyDescent="0.25">
      <c r="A1637" s="97">
        <f>'INFO Luz del Sur'!A1585</f>
        <v>1579</v>
      </c>
      <c r="B1637" s="98" t="s">
        <v>8151</v>
      </c>
      <c r="C1637" s="131" t="str">
        <f>'INFO Luz del Sur'!K1585</f>
        <v>Poste</v>
      </c>
      <c r="D1637" s="120" t="str">
        <f>'INFO Luz del Sur'!L1585</f>
        <v>Concreto</v>
      </c>
      <c r="E1637" s="131">
        <f>'INFO Luz del Sur'!J1585</f>
        <v>13</v>
      </c>
      <c r="F1637" s="131" t="str">
        <f>'INFO Luz del Sur'!H1585</f>
        <v>0.22 KV</v>
      </c>
      <c r="G1637" s="148" t="str">
        <f t="shared" si="284"/>
        <v>BT</v>
      </c>
      <c r="H1637" s="120" t="str">
        <f>'INFO Luz del Sur'!D1585</f>
        <v>Barranco</v>
      </c>
      <c r="I1637" s="120" t="str">
        <f>'INFO Luz del Sur'!C1585</f>
        <v>Lima</v>
      </c>
      <c r="J1637" s="120" t="str">
        <f>'INFO Luz del Sur'!B1585</f>
        <v>Lima</v>
      </c>
      <c r="K1637" s="120">
        <f>'INFO Luz del Sur'!E1585</f>
        <v>0</v>
      </c>
      <c r="L1637" s="132" t="str">
        <f>'INFO Luz del Sur'!M1585</f>
        <v>PPC19</v>
      </c>
      <c r="M1637" s="120" t="str">
        <f>INDEX(RESUMEN!$D$17:$D$5475, MATCH(L1637,RESUMEN!$C$17:$C$5475,0))</f>
        <v>POSTE DE CONCRETO ARMADO DE 13/300/150/345</v>
      </c>
      <c r="N1637" s="95">
        <f>INDEX(RESUMEN!$G$17:$G$5475, MATCH(L1637,RESUMEN!$C$17:$C$5475,0))</f>
        <v>314.14999999999998</v>
      </c>
      <c r="O1637" s="133">
        <f t="shared" si="285"/>
        <v>0.77</v>
      </c>
      <c r="P1637" s="134">
        <f t="shared" si="287"/>
        <v>556.04549999999995</v>
      </c>
      <c r="Q1637" s="87">
        <v>0</v>
      </c>
      <c r="R1637" s="133">
        <f t="shared" si="288"/>
        <v>7.2000000000000008E-2</v>
      </c>
      <c r="S1637" s="88">
        <f t="shared" si="289"/>
        <v>3.3362730000000003</v>
      </c>
      <c r="T1637" s="132">
        <f t="shared" si="290"/>
        <v>0.2</v>
      </c>
      <c r="U1637" s="135">
        <f t="shared" si="291"/>
        <v>0.66725460000000014</v>
      </c>
      <c r="V1637" s="88">
        <f t="shared" si="292"/>
        <v>0.22452868024468273</v>
      </c>
      <c r="W1637" s="182">
        <f t="shared" si="293"/>
        <v>0.2</v>
      </c>
      <c r="X1637" s="133">
        <f>'INFO Luz del Sur'!N1585</f>
        <v>1</v>
      </c>
      <c r="Y1637" s="135">
        <f t="shared" si="286"/>
        <v>0.2</v>
      </c>
    </row>
    <row r="1638" spans="1:25" x14ac:dyDescent="0.25">
      <c r="A1638" s="97">
        <f>'INFO Luz del Sur'!A1586</f>
        <v>1580</v>
      </c>
      <c r="B1638" s="98" t="s">
        <v>8151</v>
      </c>
      <c r="C1638" s="131" t="str">
        <f>'INFO Luz del Sur'!K1586</f>
        <v>Poste</v>
      </c>
      <c r="D1638" s="120" t="str">
        <f>'INFO Luz del Sur'!L1586</f>
        <v>Concreto</v>
      </c>
      <c r="E1638" s="131">
        <f>'INFO Luz del Sur'!J1586</f>
        <v>13</v>
      </c>
      <c r="F1638" s="131" t="str">
        <f>'INFO Luz del Sur'!H1586</f>
        <v>0.22 KV</v>
      </c>
      <c r="G1638" s="148" t="str">
        <f t="shared" si="284"/>
        <v>BT</v>
      </c>
      <c r="H1638" s="120" t="str">
        <f>'INFO Luz del Sur'!D1586</f>
        <v>Barranco</v>
      </c>
      <c r="I1638" s="120" t="str">
        <f>'INFO Luz del Sur'!C1586</f>
        <v>Lima</v>
      </c>
      <c r="J1638" s="120" t="str">
        <f>'INFO Luz del Sur'!B1586</f>
        <v>Lima</v>
      </c>
      <c r="K1638" s="120">
        <f>'INFO Luz del Sur'!E1586</f>
        <v>0</v>
      </c>
      <c r="L1638" s="132" t="str">
        <f>'INFO Luz del Sur'!M1586</f>
        <v>PPC19</v>
      </c>
      <c r="M1638" s="120" t="str">
        <f>INDEX(RESUMEN!$D$17:$D$5475, MATCH(L1638,RESUMEN!$C$17:$C$5475,0))</f>
        <v>POSTE DE CONCRETO ARMADO DE 13/300/150/345</v>
      </c>
      <c r="N1638" s="95">
        <f>INDEX(RESUMEN!$G$17:$G$5475, MATCH(L1638,RESUMEN!$C$17:$C$5475,0))</f>
        <v>314.14999999999998</v>
      </c>
      <c r="O1638" s="133">
        <f t="shared" si="285"/>
        <v>0.77</v>
      </c>
      <c r="P1638" s="134">
        <f t="shared" si="287"/>
        <v>556.04549999999995</v>
      </c>
      <c r="Q1638" s="87">
        <v>0</v>
      </c>
      <c r="R1638" s="133">
        <f t="shared" si="288"/>
        <v>7.2000000000000008E-2</v>
      </c>
      <c r="S1638" s="88">
        <f t="shared" si="289"/>
        <v>3.3362730000000003</v>
      </c>
      <c r="T1638" s="132">
        <f t="shared" si="290"/>
        <v>0.2</v>
      </c>
      <c r="U1638" s="135">
        <f t="shared" si="291"/>
        <v>0.66725460000000014</v>
      </c>
      <c r="V1638" s="88">
        <f t="shared" si="292"/>
        <v>0.22452868024468273</v>
      </c>
      <c r="W1638" s="182">
        <f t="shared" si="293"/>
        <v>0.2</v>
      </c>
      <c r="X1638" s="133">
        <f>'INFO Luz del Sur'!N1586</f>
        <v>1</v>
      </c>
      <c r="Y1638" s="135">
        <f t="shared" si="286"/>
        <v>0.2</v>
      </c>
    </row>
    <row r="1639" spans="1:25" x14ac:dyDescent="0.25">
      <c r="A1639" s="97">
        <f>'INFO Luz del Sur'!A1587</f>
        <v>1581</v>
      </c>
      <c r="B1639" s="98" t="s">
        <v>8151</v>
      </c>
      <c r="C1639" s="131" t="str">
        <f>'INFO Luz del Sur'!K1587</f>
        <v>Poste</v>
      </c>
      <c r="D1639" s="120" t="str">
        <f>'INFO Luz del Sur'!L1587</f>
        <v>Concreto</v>
      </c>
      <c r="E1639" s="131">
        <f>'INFO Luz del Sur'!J1587</f>
        <v>13</v>
      </c>
      <c r="F1639" s="131" t="str">
        <f>'INFO Luz del Sur'!H1587</f>
        <v>0.22 KV</v>
      </c>
      <c r="G1639" s="148" t="str">
        <f t="shared" si="284"/>
        <v>BT</v>
      </c>
      <c r="H1639" s="120" t="str">
        <f>'INFO Luz del Sur'!D1587</f>
        <v>Barranco</v>
      </c>
      <c r="I1639" s="120" t="str">
        <f>'INFO Luz del Sur'!C1587</f>
        <v>Lima</v>
      </c>
      <c r="J1639" s="120" t="str">
        <f>'INFO Luz del Sur'!B1587</f>
        <v>Lima</v>
      </c>
      <c r="K1639" s="120">
        <f>'INFO Luz del Sur'!E1587</f>
        <v>0</v>
      </c>
      <c r="L1639" s="132" t="str">
        <f>'INFO Luz del Sur'!M1587</f>
        <v>PPC19</v>
      </c>
      <c r="M1639" s="120" t="str">
        <f>INDEX(RESUMEN!$D$17:$D$5475, MATCH(L1639,RESUMEN!$C$17:$C$5475,0))</f>
        <v>POSTE DE CONCRETO ARMADO DE 13/300/150/345</v>
      </c>
      <c r="N1639" s="95">
        <f>INDEX(RESUMEN!$G$17:$G$5475, MATCH(L1639,RESUMEN!$C$17:$C$5475,0))</f>
        <v>314.14999999999998</v>
      </c>
      <c r="O1639" s="133">
        <f t="shared" si="285"/>
        <v>0.77</v>
      </c>
      <c r="P1639" s="134">
        <f t="shared" si="287"/>
        <v>556.04549999999995</v>
      </c>
      <c r="Q1639" s="87">
        <v>0</v>
      </c>
      <c r="R1639" s="133">
        <f t="shared" si="288"/>
        <v>7.2000000000000008E-2</v>
      </c>
      <c r="S1639" s="88">
        <f t="shared" si="289"/>
        <v>3.3362730000000003</v>
      </c>
      <c r="T1639" s="132">
        <f t="shared" si="290"/>
        <v>0.2</v>
      </c>
      <c r="U1639" s="135">
        <f t="shared" si="291"/>
        <v>0.66725460000000014</v>
      </c>
      <c r="V1639" s="88">
        <f t="shared" si="292"/>
        <v>0.22452868024468273</v>
      </c>
      <c r="W1639" s="182">
        <f t="shared" si="293"/>
        <v>0.2</v>
      </c>
      <c r="X1639" s="133">
        <f>'INFO Luz del Sur'!N1587</f>
        <v>1</v>
      </c>
      <c r="Y1639" s="135">
        <f t="shared" si="286"/>
        <v>0.2</v>
      </c>
    </row>
    <row r="1640" spans="1:25" x14ac:dyDescent="0.25">
      <c r="A1640" s="97">
        <f>'INFO Luz del Sur'!A1588</f>
        <v>1582</v>
      </c>
      <c r="B1640" s="98" t="s">
        <v>8151</v>
      </c>
      <c r="C1640" s="131" t="str">
        <f>'INFO Luz del Sur'!K1588</f>
        <v>Poste</v>
      </c>
      <c r="D1640" s="120" t="str">
        <f>'INFO Luz del Sur'!L1588</f>
        <v>Concreto</v>
      </c>
      <c r="E1640" s="131">
        <f>'INFO Luz del Sur'!J1588</f>
        <v>13</v>
      </c>
      <c r="F1640" s="131" t="str">
        <f>'INFO Luz del Sur'!H1588</f>
        <v>0.22 KV</v>
      </c>
      <c r="G1640" s="148" t="str">
        <f t="shared" si="284"/>
        <v>BT</v>
      </c>
      <c r="H1640" s="120" t="str">
        <f>'INFO Luz del Sur'!D1588</f>
        <v>Barranco</v>
      </c>
      <c r="I1640" s="120" t="str">
        <f>'INFO Luz del Sur'!C1588</f>
        <v>Lima</v>
      </c>
      <c r="J1640" s="120" t="str">
        <f>'INFO Luz del Sur'!B1588</f>
        <v>Lima</v>
      </c>
      <c r="K1640" s="120">
        <f>'INFO Luz del Sur'!E1588</f>
        <v>0</v>
      </c>
      <c r="L1640" s="132" t="str">
        <f>'INFO Luz del Sur'!M1588</f>
        <v>PPC19</v>
      </c>
      <c r="M1640" s="120" t="str">
        <f>INDEX(RESUMEN!$D$17:$D$5475, MATCH(L1640,RESUMEN!$C$17:$C$5475,0))</f>
        <v>POSTE DE CONCRETO ARMADO DE 13/300/150/345</v>
      </c>
      <c r="N1640" s="95">
        <f>INDEX(RESUMEN!$G$17:$G$5475, MATCH(L1640,RESUMEN!$C$17:$C$5475,0))</f>
        <v>314.14999999999998</v>
      </c>
      <c r="O1640" s="133">
        <f t="shared" si="285"/>
        <v>0.77</v>
      </c>
      <c r="P1640" s="134">
        <f t="shared" si="287"/>
        <v>556.04549999999995</v>
      </c>
      <c r="Q1640" s="87">
        <v>0</v>
      </c>
      <c r="R1640" s="133">
        <f t="shared" si="288"/>
        <v>7.2000000000000008E-2</v>
      </c>
      <c r="S1640" s="88">
        <f t="shared" si="289"/>
        <v>3.3362730000000003</v>
      </c>
      <c r="T1640" s="132">
        <f t="shared" si="290"/>
        <v>0.2</v>
      </c>
      <c r="U1640" s="135">
        <f t="shared" si="291"/>
        <v>0.66725460000000014</v>
      </c>
      <c r="V1640" s="88">
        <f t="shared" si="292"/>
        <v>0.22452868024468273</v>
      </c>
      <c r="W1640" s="182">
        <f t="shared" si="293"/>
        <v>0.2</v>
      </c>
      <c r="X1640" s="133">
        <f>'INFO Luz del Sur'!N1588</f>
        <v>1</v>
      </c>
      <c r="Y1640" s="135">
        <f t="shared" si="286"/>
        <v>0.2</v>
      </c>
    </row>
    <row r="1641" spans="1:25" x14ac:dyDescent="0.25">
      <c r="A1641" s="97">
        <f>'INFO Luz del Sur'!A1589</f>
        <v>1583</v>
      </c>
      <c r="B1641" s="98" t="s">
        <v>8151</v>
      </c>
      <c r="C1641" s="131" t="str">
        <f>'INFO Luz del Sur'!K1589</f>
        <v>Poste</v>
      </c>
      <c r="D1641" s="120" t="str">
        <f>'INFO Luz del Sur'!L1589</f>
        <v>Concreto</v>
      </c>
      <c r="E1641" s="131">
        <f>'INFO Luz del Sur'!J1589</f>
        <v>13</v>
      </c>
      <c r="F1641" s="131" t="str">
        <f>'INFO Luz del Sur'!H1589</f>
        <v>0.22 KV</v>
      </c>
      <c r="G1641" s="148" t="str">
        <f t="shared" si="284"/>
        <v>BT</v>
      </c>
      <c r="H1641" s="120" t="str">
        <f>'INFO Luz del Sur'!D1589</f>
        <v>Barranco</v>
      </c>
      <c r="I1641" s="120" t="str">
        <f>'INFO Luz del Sur'!C1589</f>
        <v>Lima</v>
      </c>
      <c r="J1641" s="120" t="str">
        <f>'INFO Luz del Sur'!B1589</f>
        <v>Lima</v>
      </c>
      <c r="K1641" s="120">
        <f>'INFO Luz del Sur'!E1589</f>
        <v>0</v>
      </c>
      <c r="L1641" s="132" t="str">
        <f>'INFO Luz del Sur'!M1589</f>
        <v>PPC19</v>
      </c>
      <c r="M1641" s="120" t="str">
        <f>INDEX(RESUMEN!$D$17:$D$5475, MATCH(L1641,RESUMEN!$C$17:$C$5475,0))</f>
        <v>POSTE DE CONCRETO ARMADO DE 13/300/150/345</v>
      </c>
      <c r="N1641" s="95">
        <f>INDEX(RESUMEN!$G$17:$G$5475, MATCH(L1641,RESUMEN!$C$17:$C$5475,0))</f>
        <v>314.14999999999998</v>
      </c>
      <c r="O1641" s="133">
        <f t="shared" si="285"/>
        <v>0.77</v>
      </c>
      <c r="P1641" s="134">
        <f t="shared" si="287"/>
        <v>556.04549999999995</v>
      </c>
      <c r="Q1641" s="87">
        <v>0</v>
      </c>
      <c r="R1641" s="133">
        <f t="shared" si="288"/>
        <v>7.2000000000000008E-2</v>
      </c>
      <c r="S1641" s="88">
        <f t="shared" si="289"/>
        <v>3.3362730000000003</v>
      </c>
      <c r="T1641" s="132">
        <f t="shared" si="290"/>
        <v>0.2</v>
      </c>
      <c r="U1641" s="135">
        <f t="shared" si="291"/>
        <v>0.66725460000000014</v>
      </c>
      <c r="V1641" s="88">
        <f t="shared" si="292"/>
        <v>0.22452868024468273</v>
      </c>
      <c r="W1641" s="182">
        <f t="shared" si="293"/>
        <v>0.2</v>
      </c>
      <c r="X1641" s="133">
        <f>'INFO Luz del Sur'!N1589</f>
        <v>1</v>
      </c>
      <c r="Y1641" s="135">
        <f t="shared" si="286"/>
        <v>0.2</v>
      </c>
    </row>
    <row r="1642" spans="1:25" x14ac:dyDescent="0.25">
      <c r="A1642" s="97">
        <f>'INFO Luz del Sur'!A1590</f>
        <v>1584</v>
      </c>
      <c r="B1642" s="98" t="s">
        <v>8151</v>
      </c>
      <c r="C1642" s="131" t="str">
        <f>'INFO Luz del Sur'!K1590</f>
        <v>Poste</v>
      </c>
      <c r="D1642" s="120" t="str">
        <f>'INFO Luz del Sur'!L1590</f>
        <v>Concreto</v>
      </c>
      <c r="E1642" s="131">
        <f>'INFO Luz del Sur'!J1590</f>
        <v>13</v>
      </c>
      <c r="F1642" s="131" t="str">
        <f>'INFO Luz del Sur'!H1590</f>
        <v>0.22 KV</v>
      </c>
      <c r="G1642" s="148" t="str">
        <f t="shared" si="284"/>
        <v>BT</v>
      </c>
      <c r="H1642" s="120" t="str">
        <f>'INFO Luz del Sur'!D1590</f>
        <v>Barranco</v>
      </c>
      <c r="I1642" s="120" t="str">
        <f>'INFO Luz del Sur'!C1590</f>
        <v>Lima</v>
      </c>
      <c r="J1642" s="120" t="str">
        <f>'INFO Luz del Sur'!B1590</f>
        <v>Lima</v>
      </c>
      <c r="K1642" s="120">
        <f>'INFO Luz del Sur'!E1590</f>
        <v>0</v>
      </c>
      <c r="L1642" s="132" t="str">
        <f>'INFO Luz del Sur'!M1590</f>
        <v>PPC19</v>
      </c>
      <c r="M1642" s="120" t="str">
        <f>INDEX(RESUMEN!$D$17:$D$5475, MATCH(L1642,RESUMEN!$C$17:$C$5475,0))</f>
        <v>POSTE DE CONCRETO ARMADO DE 13/300/150/345</v>
      </c>
      <c r="N1642" s="95">
        <f>INDEX(RESUMEN!$G$17:$G$5475, MATCH(L1642,RESUMEN!$C$17:$C$5475,0))</f>
        <v>314.14999999999998</v>
      </c>
      <c r="O1642" s="133">
        <f t="shared" si="285"/>
        <v>0.77</v>
      </c>
      <c r="P1642" s="134">
        <f t="shared" si="287"/>
        <v>556.04549999999995</v>
      </c>
      <c r="Q1642" s="87">
        <v>0</v>
      </c>
      <c r="R1642" s="133">
        <f t="shared" si="288"/>
        <v>7.2000000000000008E-2</v>
      </c>
      <c r="S1642" s="88">
        <f t="shared" si="289"/>
        <v>3.3362730000000003</v>
      </c>
      <c r="T1642" s="132">
        <f t="shared" si="290"/>
        <v>0.2</v>
      </c>
      <c r="U1642" s="135">
        <f t="shared" si="291"/>
        <v>0.66725460000000014</v>
      </c>
      <c r="V1642" s="88">
        <f t="shared" si="292"/>
        <v>0.22452868024468273</v>
      </c>
      <c r="W1642" s="182">
        <f t="shared" si="293"/>
        <v>0.2</v>
      </c>
      <c r="X1642" s="133">
        <f>'INFO Luz del Sur'!N1590</f>
        <v>1</v>
      </c>
      <c r="Y1642" s="135">
        <f t="shared" si="286"/>
        <v>0.2</v>
      </c>
    </row>
    <row r="1643" spans="1:25" x14ac:dyDescent="0.25">
      <c r="A1643" s="97">
        <f>'INFO Luz del Sur'!A1591</f>
        <v>1585</v>
      </c>
      <c r="B1643" s="98" t="s">
        <v>8151</v>
      </c>
      <c r="C1643" s="131" t="str">
        <f>'INFO Luz del Sur'!K1591</f>
        <v>Poste</v>
      </c>
      <c r="D1643" s="120" t="str">
        <f>'INFO Luz del Sur'!L1591</f>
        <v>Concreto</v>
      </c>
      <c r="E1643" s="131">
        <f>'INFO Luz del Sur'!J1591</f>
        <v>13</v>
      </c>
      <c r="F1643" s="131" t="str">
        <f>'INFO Luz del Sur'!H1591</f>
        <v>0.22 KV</v>
      </c>
      <c r="G1643" s="148" t="str">
        <f t="shared" si="284"/>
        <v>BT</v>
      </c>
      <c r="H1643" s="120" t="str">
        <f>'INFO Luz del Sur'!D1591</f>
        <v>Barranco</v>
      </c>
      <c r="I1643" s="120" t="str">
        <f>'INFO Luz del Sur'!C1591</f>
        <v>Lima</v>
      </c>
      <c r="J1643" s="120" t="str">
        <f>'INFO Luz del Sur'!B1591</f>
        <v>Lima</v>
      </c>
      <c r="K1643" s="120">
        <f>'INFO Luz del Sur'!E1591</f>
        <v>0</v>
      </c>
      <c r="L1643" s="132" t="str">
        <f>'INFO Luz del Sur'!M1591</f>
        <v>PPC19</v>
      </c>
      <c r="M1643" s="120" t="str">
        <f>INDEX(RESUMEN!$D$17:$D$5475, MATCH(L1643,RESUMEN!$C$17:$C$5475,0))</f>
        <v>POSTE DE CONCRETO ARMADO DE 13/300/150/345</v>
      </c>
      <c r="N1643" s="95">
        <f>INDEX(RESUMEN!$G$17:$G$5475, MATCH(L1643,RESUMEN!$C$17:$C$5475,0))</f>
        <v>314.14999999999998</v>
      </c>
      <c r="O1643" s="133">
        <f t="shared" si="285"/>
        <v>0.77</v>
      </c>
      <c r="P1643" s="134">
        <f t="shared" si="287"/>
        <v>556.04549999999995</v>
      </c>
      <c r="Q1643" s="87">
        <v>0</v>
      </c>
      <c r="R1643" s="133">
        <f t="shared" si="288"/>
        <v>7.2000000000000008E-2</v>
      </c>
      <c r="S1643" s="88">
        <f t="shared" si="289"/>
        <v>3.3362730000000003</v>
      </c>
      <c r="T1643" s="132">
        <f t="shared" si="290"/>
        <v>0.2</v>
      </c>
      <c r="U1643" s="135">
        <f t="shared" si="291"/>
        <v>0.66725460000000014</v>
      </c>
      <c r="V1643" s="88">
        <f t="shared" si="292"/>
        <v>0.22452868024468273</v>
      </c>
      <c r="W1643" s="182">
        <f t="shared" si="293"/>
        <v>0.2</v>
      </c>
      <c r="X1643" s="133">
        <f>'INFO Luz del Sur'!N1591</f>
        <v>1</v>
      </c>
      <c r="Y1643" s="135">
        <f t="shared" si="286"/>
        <v>0.2</v>
      </c>
    </row>
    <row r="1644" spans="1:25" x14ac:dyDescent="0.25">
      <c r="A1644" s="97">
        <f>'INFO Luz del Sur'!A1592</f>
        <v>1586</v>
      </c>
      <c r="B1644" s="98" t="s">
        <v>8151</v>
      </c>
      <c r="C1644" s="131" t="str">
        <f>'INFO Luz del Sur'!K1592</f>
        <v>Poste</v>
      </c>
      <c r="D1644" s="120" t="str">
        <f>'INFO Luz del Sur'!L1592</f>
        <v>Concreto</v>
      </c>
      <c r="E1644" s="131">
        <f>'INFO Luz del Sur'!J1592</f>
        <v>13</v>
      </c>
      <c r="F1644" s="131" t="str">
        <f>'INFO Luz del Sur'!H1592</f>
        <v>0.22 KV</v>
      </c>
      <c r="G1644" s="148" t="str">
        <f t="shared" si="284"/>
        <v>BT</v>
      </c>
      <c r="H1644" s="120" t="str">
        <f>'INFO Luz del Sur'!D1592</f>
        <v>Barranco</v>
      </c>
      <c r="I1644" s="120" t="str">
        <f>'INFO Luz del Sur'!C1592</f>
        <v>Lima</v>
      </c>
      <c r="J1644" s="120" t="str">
        <f>'INFO Luz del Sur'!B1592</f>
        <v>Lima</v>
      </c>
      <c r="K1644" s="120">
        <f>'INFO Luz del Sur'!E1592</f>
        <v>0</v>
      </c>
      <c r="L1644" s="132" t="str">
        <f>'INFO Luz del Sur'!M1592</f>
        <v>PPC19</v>
      </c>
      <c r="M1644" s="120" t="str">
        <f>INDEX(RESUMEN!$D$17:$D$5475, MATCH(L1644,RESUMEN!$C$17:$C$5475,0))</f>
        <v>POSTE DE CONCRETO ARMADO DE 13/300/150/345</v>
      </c>
      <c r="N1644" s="95">
        <f>INDEX(RESUMEN!$G$17:$G$5475, MATCH(L1644,RESUMEN!$C$17:$C$5475,0))</f>
        <v>314.14999999999998</v>
      </c>
      <c r="O1644" s="133">
        <f t="shared" si="285"/>
        <v>0.77</v>
      </c>
      <c r="P1644" s="134">
        <f t="shared" si="287"/>
        <v>556.04549999999995</v>
      </c>
      <c r="Q1644" s="87">
        <v>0</v>
      </c>
      <c r="R1644" s="133">
        <f t="shared" si="288"/>
        <v>7.2000000000000008E-2</v>
      </c>
      <c r="S1644" s="88">
        <f t="shared" si="289"/>
        <v>3.3362730000000003</v>
      </c>
      <c r="T1644" s="132">
        <f t="shared" si="290"/>
        <v>0.2</v>
      </c>
      <c r="U1644" s="135">
        <f t="shared" si="291"/>
        <v>0.66725460000000014</v>
      </c>
      <c r="V1644" s="88">
        <f t="shared" si="292"/>
        <v>0.22452868024468273</v>
      </c>
      <c r="W1644" s="182">
        <f t="shared" si="293"/>
        <v>0.2</v>
      </c>
      <c r="X1644" s="133">
        <f>'INFO Luz del Sur'!N1592</f>
        <v>1</v>
      </c>
      <c r="Y1644" s="135">
        <f t="shared" si="286"/>
        <v>0.2</v>
      </c>
    </row>
    <row r="1645" spans="1:25" x14ac:dyDescent="0.25">
      <c r="A1645" s="97">
        <f>'INFO Luz del Sur'!A1593</f>
        <v>1587</v>
      </c>
      <c r="B1645" s="98" t="s">
        <v>8151</v>
      </c>
      <c r="C1645" s="131" t="str">
        <f>'INFO Luz del Sur'!K1593</f>
        <v>Poste</v>
      </c>
      <c r="D1645" s="120" t="str">
        <f>'INFO Luz del Sur'!L1593</f>
        <v>Concreto</v>
      </c>
      <c r="E1645" s="131">
        <f>'INFO Luz del Sur'!J1593</f>
        <v>13</v>
      </c>
      <c r="F1645" s="131" t="str">
        <f>'INFO Luz del Sur'!H1593</f>
        <v>0.22 KV</v>
      </c>
      <c r="G1645" s="148" t="str">
        <f t="shared" si="284"/>
        <v>BT</v>
      </c>
      <c r="H1645" s="120" t="str">
        <f>'INFO Luz del Sur'!D1593</f>
        <v>Barranco</v>
      </c>
      <c r="I1645" s="120" t="str">
        <f>'INFO Luz del Sur'!C1593</f>
        <v>Lima</v>
      </c>
      <c r="J1645" s="120" t="str">
        <f>'INFO Luz del Sur'!B1593</f>
        <v>Lima</v>
      </c>
      <c r="K1645" s="120">
        <f>'INFO Luz del Sur'!E1593</f>
        <v>0</v>
      </c>
      <c r="L1645" s="132" t="str">
        <f>'INFO Luz del Sur'!M1593</f>
        <v>PPC19</v>
      </c>
      <c r="M1645" s="120" t="str">
        <f>INDEX(RESUMEN!$D$17:$D$5475, MATCH(L1645,RESUMEN!$C$17:$C$5475,0))</f>
        <v>POSTE DE CONCRETO ARMADO DE 13/300/150/345</v>
      </c>
      <c r="N1645" s="95">
        <f>INDEX(RESUMEN!$G$17:$G$5475, MATCH(L1645,RESUMEN!$C$17:$C$5475,0))</f>
        <v>314.14999999999998</v>
      </c>
      <c r="O1645" s="133">
        <f t="shared" si="285"/>
        <v>0.77</v>
      </c>
      <c r="P1645" s="134">
        <f t="shared" si="287"/>
        <v>556.04549999999995</v>
      </c>
      <c r="Q1645" s="87">
        <v>0</v>
      </c>
      <c r="R1645" s="133">
        <f t="shared" si="288"/>
        <v>7.2000000000000008E-2</v>
      </c>
      <c r="S1645" s="88">
        <f t="shared" si="289"/>
        <v>3.3362730000000003</v>
      </c>
      <c r="T1645" s="132">
        <f t="shared" si="290"/>
        <v>0.2</v>
      </c>
      <c r="U1645" s="135">
        <f t="shared" si="291"/>
        <v>0.66725460000000014</v>
      </c>
      <c r="V1645" s="88">
        <f t="shared" si="292"/>
        <v>0.22452868024468273</v>
      </c>
      <c r="W1645" s="182">
        <f t="shared" si="293"/>
        <v>0.2</v>
      </c>
      <c r="X1645" s="133">
        <f>'INFO Luz del Sur'!N1593</f>
        <v>1</v>
      </c>
      <c r="Y1645" s="135">
        <f t="shared" si="286"/>
        <v>0.2</v>
      </c>
    </row>
    <row r="1646" spans="1:25" x14ac:dyDescent="0.25">
      <c r="A1646" s="97">
        <f>'INFO Luz del Sur'!A1594</f>
        <v>1588</v>
      </c>
      <c r="B1646" s="98" t="s">
        <v>8151</v>
      </c>
      <c r="C1646" s="131" t="str">
        <f>'INFO Luz del Sur'!K1594</f>
        <v>Poste</v>
      </c>
      <c r="D1646" s="120" t="str">
        <f>'INFO Luz del Sur'!L1594</f>
        <v>Concreto</v>
      </c>
      <c r="E1646" s="131">
        <f>'INFO Luz del Sur'!J1594</f>
        <v>13</v>
      </c>
      <c r="F1646" s="131" t="str">
        <f>'INFO Luz del Sur'!H1594</f>
        <v>0.22 KV</v>
      </c>
      <c r="G1646" s="148" t="str">
        <f t="shared" si="284"/>
        <v>BT</v>
      </c>
      <c r="H1646" s="120" t="str">
        <f>'INFO Luz del Sur'!D1594</f>
        <v>Barranco</v>
      </c>
      <c r="I1646" s="120" t="str">
        <f>'INFO Luz del Sur'!C1594</f>
        <v>Lima</v>
      </c>
      <c r="J1646" s="120" t="str">
        <f>'INFO Luz del Sur'!B1594</f>
        <v>Lima</v>
      </c>
      <c r="K1646" s="120">
        <f>'INFO Luz del Sur'!E1594</f>
        <v>0</v>
      </c>
      <c r="L1646" s="132" t="str">
        <f>'INFO Luz del Sur'!M1594</f>
        <v>PPC19</v>
      </c>
      <c r="M1646" s="120" t="str">
        <f>INDEX(RESUMEN!$D$17:$D$5475, MATCH(L1646,RESUMEN!$C$17:$C$5475,0))</f>
        <v>POSTE DE CONCRETO ARMADO DE 13/300/150/345</v>
      </c>
      <c r="N1646" s="95">
        <f>INDEX(RESUMEN!$G$17:$G$5475, MATCH(L1646,RESUMEN!$C$17:$C$5475,0))</f>
        <v>314.14999999999998</v>
      </c>
      <c r="O1646" s="133">
        <f t="shared" si="285"/>
        <v>0.77</v>
      </c>
      <c r="P1646" s="134">
        <f t="shared" si="287"/>
        <v>556.04549999999995</v>
      </c>
      <c r="Q1646" s="87">
        <v>0</v>
      </c>
      <c r="R1646" s="133">
        <f t="shared" si="288"/>
        <v>7.2000000000000008E-2</v>
      </c>
      <c r="S1646" s="88">
        <f t="shared" si="289"/>
        <v>3.3362730000000003</v>
      </c>
      <c r="T1646" s="132">
        <f t="shared" si="290"/>
        <v>0.2</v>
      </c>
      <c r="U1646" s="135">
        <f t="shared" si="291"/>
        <v>0.66725460000000014</v>
      </c>
      <c r="V1646" s="88">
        <f t="shared" si="292"/>
        <v>0.22452868024468273</v>
      </c>
      <c r="W1646" s="182">
        <f t="shared" si="293"/>
        <v>0.2</v>
      </c>
      <c r="X1646" s="133">
        <f>'INFO Luz del Sur'!N1594</f>
        <v>1</v>
      </c>
      <c r="Y1646" s="135">
        <f t="shared" si="286"/>
        <v>0.2</v>
      </c>
    </row>
    <row r="1647" spans="1:25" x14ac:dyDescent="0.25">
      <c r="A1647" s="97">
        <f>'INFO Luz del Sur'!A1595</f>
        <v>1589</v>
      </c>
      <c r="B1647" s="98" t="s">
        <v>8151</v>
      </c>
      <c r="C1647" s="131" t="str">
        <f>'INFO Luz del Sur'!K1595</f>
        <v>Poste</v>
      </c>
      <c r="D1647" s="120" t="str">
        <f>'INFO Luz del Sur'!L1595</f>
        <v>Concreto</v>
      </c>
      <c r="E1647" s="131">
        <f>'INFO Luz del Sur'!J1595</f>
        <v>13</v>
      </c>
      <c r="F1647" s="131" t="str">
        <f>'INFO Luz del Sur'!H1595</f>
        <v>0.22 KV</v>
      </c>
      <c r="G1647" s="148" t="str">
        <f t="shared" si="284"/>
        <v>BT</v>
      </c>
      <c r="H1647" s="120" t="str">
        <f>'INFO Luz del Sur'!D1595</f>
        <v>Barranco</v>
      </c>
      <c r="I1647" s="120" t="str">
        <f>'INFO Luz del Sur'!C1595</f>
        <v>Lima</v>
      </c>
      <c r="J1647" s="120" t="str">
        <f>'INFO Luz del Sur'!B1595</f>
        <v>Lima</v>
      </c>
      <c r="K1647" s="120">
        <f>'INFO Luz del Sur'!E1595</f>
        <v>0</v>
      </c>
      <c r="L1647" s="132" t="str">
        <f>'INFO Luz del Sur'!M1595</f>
        <v>PPC19</v>
      </c>
      <c r="M1647" s="120" t="str">
        <f>INDEX(RESUMEN!$D$17:$D$5475, MATCH(L1647,RESUMEN!$C$17:$C$5475,0))</f>
        <v>POSTE DE CONCRETO ARMADO DE 13/300/150/345</v>
      </c>
      <c r="N1647" s="95">
        <f>INDEX(RESUMEN!$G$17:$G$5475, MATCH(L1647,RESUMEN!$C$17:$C$5475,0))</f>
        <v>314.14999999999998</v>
      </c>
      <c r="O1647" s="133">
        <f t="shared" si="285"/>
        <v>0.77</v>
      </c>
      <c r="P1647" s="134">
        <f t="shared" si="287"/>
        <v>556.04549999999995</v>
      </c>
      <c r="Q1647" s="87">
        <v>0</v>
      </c>
      <c r="R1647" s="133">
        <f t="shared" si="288"/>
        <v>7.2000000000000008E-2</v>
      </c>
      <c r="S1647" s="88">
        <f t="shared" si="289"/>
        <v>3.3362730000000003</v>
      </c>
      <c r="T1647" s="132">
        <f t="shared" si="290"/>
        <v>0.2</v>
      </c>
      <c r="U1647" s="135">
        <f t="shared" si="291"/>
        <v>0.66725460000000014</v>
      </c>
      <c r="V1647" s="88">
        <f t="shared" si="292"/>
        <v>0.22452868024468273</v>
      </c>
      <c r="W1647" s="182">
        <f t="shared" si="293"/>
        <v>0.2</v>
      </c>
      <c r="X1647" s="133">
        <f>'INFO Luz del Sur'!N1595</f>
        <v>1</v>
      </c>
      <c r="Y1647" s="135">
        <f t="shared" si="286"/>
        <v>0.2</v>
      </c>
    </row>
    <row r="1648" spans="1:25" x14ac:dyDescent="0.25">
      <c r="A1648" s="97">
        <f>'INFO Luz del Sur'!A1596</f>
        <v>1590</v>
      </c>
      <c r="B1648" s="98" t="s">
        <v>8151</v>
      </c>
      <c r="C1648" s="131" t="str">
        <f>'INFO Luz del Sur'!K1596</f>
        <v>Poste</v>
      </c>
      <c r="D1648" s="120" t="str">
        <f>'INFO Luz del Sur'!L1596</f>
        <v>Concreto</v>
      </c>
      <c r="E1648" s="131">
        <f>'INFO Luz del Sur'!J1596</f>
        <v>13</v>
      </c>
      <c r="F1648" s="131" t="str">
        <f>'INFO Luz del Sur'!H1596</f>
        <v>0.22 KV</v>
      </c>
      <c r="G1648" s="148" t="str">
        <f t="shared" si="284"/>
        <v>BT</v>
      </c>
      <c r="H1648" s="120" t="str">
        <f>'INFO Luz del Sur'!D1596</f>
        <v>Barranco</v>
      </c>
      <c r="I1648" s="120" t="str">
        <f>'INFO Luz del Sur'!C1596</f>
        <v>Lima</v>
      </c>
      <c r="J1648" s="120" t="str">
        <f>'INFO Luz del Sur'!B1596</f>
        <v>Lima</v>
      </c>
      <c r="K1648" s="120">
        <f>'INFO Luz del Sur'!E1596</f>
        <v>0</v>
      </c>
      <c r="L1648" s="132" t="str">
        <f>'INFO Luz del Sur'!M1596</f>
        <v>PPC19</v>
      </c>
      <c r="M1648" s="120" t="str">
        <f>INDEX(RESUMEN!$D$17:$D$5475, MATCH(L1648,RESUMEN!$C$17:$C$5475,0))</f>
        <v>POSTE DE CONCRETO ARMADO DE 13/300/150/345</v>
      </c>
      <c r="N1648" s="95">
        <f>INDEX(RESUMEN!$G$17:$G$5475, MATCH(L1648,RESUMEN!$C$17:$C$5475,0))</f>
        <v>314.14999999999998</v>
      </c>
      <c r="O1648" s="133">
        <f t="shared" si="285"/>
        <v>0.77</v>
      </c>
      <c r="P1648" s="134">
        <f t="shared" si="287"/>
        <v>556.04549999999995</v>
      </c>
      <c r="Q1648" s="87">
        <v>0</v>
      </c>
      <c r="R1648" s="133">
        <f t="shared" si="288"/>
        <v>7.2000000000000008E-2</v>
      </c>
      <c r="S1648" s="88">
        <f t="shared" si="289"/>
        <v>3.3362730000000003</v>
      </c>
      <c r="T1648" s="132">
        <f t="shared" si="290"/>
        <v>0.2</v>
      </c>
      <c r="U1648" s="135">
        <f t="shared" si="291"/>
        <v>0.66725460000000014</v>
      </c>
      <c r="V1648" s="88">
        <f t="shared" si="292"/>
        <v>0.22452868024468273</v>
      </c>
      <c r="W1648" s="182">
        <f t="shared" si="293"/>
        <v>0.2</v>
      </c>
      <c r="X1648" s="133">
        <f>'INFO Luz del Sur'!N1596</f>
        <v>1</v>
      </c>
      <c r="Y1648" s="135">
        <f t="shared" si="286"/>
        <v>0.2</v>
      </c>
    </row>
    <row r="1649" spans="1:25" x14ac:dyDescent="0.25">
      <c r="A1649" s="97">
        <f>'INFO Luz del Sur'!A1597</f>
        <v>1591</v>
      </c>
      <c r="B1649" s="98" t="s">
        <v>8151</v>
      </c>
      <c r="C1649" s="131" t="str">
        <f>'INFO Luz del Sur'!K1597</f>
        <v>Poste</v>
      </c>
      <c r="D1649" s="120" t="str">
        <f>'INFO Luz del Sur'!L1597</f>
        <v>Concreto</v>
      </c>
      <c r="E1649" s="131">
        <f>'INFO Luz del Sur'!J1597</f>
        <v>10</v>
      </c>
      <c r="F1649" s="131" t="str">
        <f>'INFO Luz del Sur'!H1597</f>
        <v>0.22 KV</v>
      </c>
      <c r="G1649" s="148" t="str">
        <f t="shared" si="284"/>
        <v>BT</v>
      </c>
      <c r="H1649" s="120" t="str">
        <f>'INFO Luz del Sur'!D1597</f>
        <v>Barranco</v>
      </c>
      <c r="I1649" s="120" t="str">
        <f>'INFO Luz del Sur'!C1597</f>
        <v>Lima</v>
      </c>
      <c r="J1649" s="120" t="str">
        <f>'INFO Luz del Sur'!B1597</f>
        <v>Lima</v>
      </c>
      <c r="K1649" s="120">
        <f>'INFO Luz del Sur'!E1597</f>
        <v>0</v>
      </c>
      <c r="L1649" s="132" t="str">
        <f>'INFO Luz del Sur'!M1597</f>
        <v>PPC11</v>
      </c>
      <c r="M1649" s="120" t="str">
        <f>INDEX(RESUMEN!$D$17:$D$5475, MATCH(L1649,RESUMEN!$C$17:$C$5475,0))</f>
        <v>POSTE DE CONCRETO ARMADO DE 11/200/120/285</v>
      </c>
      <c r="N1649" s="95">
        <f>INDEX(RESUMEN!$G$17:$G$5475, MATCH(L1649,RESUMEN!$C$17:$C$5475,0))</f>
        <v>206.03</v>
      </c>
      <c r="O1649" s="133">
        <f t="shared" si="285"/>
        <v>0.77</v>
      </c>
      <c r="P1649" s="134">
        <f t="shared" si="287"/>
        <v>364.67310000000003</v>
      </c>
      <c r="Q1649" s="87">
        <v>0</v>
      </c>
      <c r="R1649" s="133">
        <f t="shared" si="288"/>
        <v>7.2000000000000008E-2</v>
      </c>
      <c r="S1649" s="88">
        <f t="shared" si="289"/>
        <v>2.1880386000000005</v>
      </c>
      <c r="T1649" s="132">
        <f t="shared" si="290"/>
        <v>0.2</v>
      </c>
      <c r="U1649" s="135">
        <f t="shared" si="291"/>
        <v>0.43760772000000014</v>
      </c>
      <c r="V1649" s="88">
        <f t="shared" si="292"/>
        <v>0.14725336301388503</v>
      </c>
      <c r="W1649" s="182">
        <f t="shared" si="293"/>
        <v>0.1</v>
      </c>
      <c r="X1649" s="133">
        <f>'INFO Luz del Sur'!N1597</f>
        <v>1</v>
      </c>
      <c r="Y1649" s="135">
        <f t="shared" si="286"/>
        <v>0.1</v>
      </c>
    </row>
    <row r="1650" spans="1:25" x14ac:dyDescent="0.25">
      <c r="A1650" s="97">
        <f>'INFO Luz del Sur'!A1598</f>
        <v>1592</v>
      </c>
      <c r="B1650" s="98" t="s">
        <v>8151</v>
      </c>
      <c r="C1650" s="131" t="str">
        <f>'INFO Luz del Sur'!K1598</f>
        <v>Poste</v>
      </c>
      <c r="D1650" s="120" t="str">
        <f>'INFO Luz del Sur'!L1598</f>
        <v>Concreto</v>
      </c>
      <c r="E1650" s="131">
        <f>'INFO Luz del Sur'!J1598</f>
        <v>10</v>
      </c>
      <c r="F1650" s="131" t="str">
        <f>'INFO Luz del Sur'!H1598</f>
        <v>0.22 KV</v>
      </c>
      <c r="G1650" s="148" t="str">
        <f t="shared" si="284"/>
        <v>BT</v>
      </c>
      <c r="H1650" s="120" t="str">
        <f>'INFO Luz del Sur'!D1598</f>
        <v>Barranco</v>
      </c>
      <c r="I1650" s="120" t="str">
        <f>'INFO Luz del Sur'!C1598</f>
        <v>Lima</v>
      </c>
      <c r="J1650" s="120" t="str">
        <f>'INFO Luz del Sur'!B1598</f>
        <v>Lima</v>
      </c>
      <c r="K1650" s="120">
        <f>'INFO Luz del Sur'!E1598</f>
        <v>0</v>
      </c>
      <c r="L1650" s="132" t="str">
        <f>'INFO Luz del Sur'!M1598</f>
        <v>PPC12</v>
      </c>
      <c r="M1650" s="120" t="str">
        <f>INDEX(RESUMEN!$D$17:$D$5475, MATCH(L1650,RESUMEN!$C$17:$C$5475,0))</f>
        <v>POSTE DE CONCRETO ARMADO DE 11/300/120/285</v>
      </c>
      <c r="N1650" s="95">
        <f>INDEX(RESUMEN!$G$17:$G$5475, MATCH(L1650,RESUMEN!$C$17:$C$5475,0))</f>
        <v>250.13</v>
      </c>
      <c r="O1650" s="133">
        <f t="shared" si="285"/>
        <v>0.77</v>
      </c>
      <c r="P1650" s="134">
        <f t="shared" si="287"/>
        <v>442.73009999999999</v>
      </c>
      <c r="Q1650" s="87">
        <v>0</v>
      </c>
      <c r="R1650" s="133">
        <f t="shared" si="288"/>
        <v>7.2000000000000008E-2</v>
      </c>
      <c r="S1650" s="88">
        <f t="shared" si="289"/>
        <v>2.6563806000000003</v>
      </c>
      <c r="T1650" s="132">
        <f t="shared" si="290"/>
        <v>0.2</v>
      </c>
      <c r="U1650" s="135">
        <f t="shared" si="291"/>
        <v>0.53127612000000013</v>
      </c>
      <c r="V1650" s="88">
        <f t="shared" si="292"/>
        <v>0.17877242969792292</v>
      </c>
      <c r="W1650" s="182">
        <f t="shared" si="293"/>
        <v>0.2</v>
      </c>
      <c r="X1650" s="133">
        <f>'INFO Luz del Sur'!N1598</f>
        <v>1</v>
      </c>
      <c r="Y1650" s="135">
        <f t="shared" si="286"/>
        <v>0.2</v>
      </c>
    </row>
    <row r="1651" spans="1:25" x14ac:dyDescent="0.25">
      <c r="A1651" s="97">
        <f>'INFO Luz del Sur'!A1599</f>
        <v>1593</v>
      </c>
      <c r="B1651" s="98" t="s">
        <v>8151</v>
      </c>
      <c r="C1651" s="131" t="str">
        <f>'INFO Luz del Sur'!K1599</f>
        <v>Poste</v>
      </c>
      <c r="D1651" s="120" t="str">
        <f>'INFO Luz del Sur'!L1599</f>
        <v>Concreto</v>
      </c>
      <c r="E1651" s="131">
        <f>'INFO Luz del Sur'!J1599</f>
        <v>10</v>
      </c>
      <c r="F1651" s="131" t="str">
        <f>'INFO Luz del Sur'!H1599</f>
        <v>0.22 KV</v>
      </c>
      <c r="G1651" s="148" t="str">
        <f t="shared" si="284"/>
        <v>BT</v>
      </c>
      <c r="H1651" s="120" t="str">
        <f>'INFO Luz del Sur'!D1599</f>
        <v>Barranco</v>
      </c>
      <c r="I1651" s="120" t="str">
        <f>'INFO Luz del Sur'!C1599</f>
        <v>Lima</v>
      </c>
      <c r="J1651" s="120" t="str">
        <f>'INFO Luz del Sur'!B1599</f>
        <v>Lima</v>
      </c>
      <c r="K1651" s="120">
        <f>'INFO Luz del Sur'!E1599</f>
        <v>0</v>
      </c>
      <c r="L1651" s="132" t="str">
        <f>'INFO Luz del Sur'!M1599</f>
        <v>PPC12</v>
      </c>
      <c r="M1651" s="120" t="str">
        <f>INDEX(RESUMEN!$D$17:$D$5475, MATCH(L1651,RESUMEN!$C$17:$C$5475,0))</f>
        <v>POSTE DE CONCRETO ARMADO DE 11/300/120/285</v>
      </c>
      <c r="N1651" s="95">
        <f>INDEX(RESUMEN!$G$17:$G$5475, MATCH(L1651,RESUMEN!$C$17:$C$5475,0))</f>
        <v>250.13</v>
      </c>
      <c r="O1651" s="133">
        <f t="shared" si="285"/>
        <v>0.77</v>
      </c>
      <c r="P1651" s="134">
        <f t="shared" si="287"/>
        <v>442.73009999999999</v>
      </c>
      <c r="Q1651" s="87">
        <v>0</v>
      </c>
      <c r="R1651" s="133">
        <f t="shared" si="288"/>
        <v>7.2000000000000008E-2</v>
      </c>
      <c r="S1651" s="88">
        <f t="shared" si="289"/>
        <v>2.6563806000000003</v>
      </c>
      <c r="T1651" s="132">
        <f t="shared" si="290"/>
        <v>0.2</v>
      </c>
      <c r="U1651" s="135">
        <f t="shared" si="291"/>
        <v>0.53127612000000013</v>
      </c>
      <c r="V1651" s="88">
        <f t="shared" si="292"/>
        <v>0.17877242969792292</v>
      </c>
      <c r="W1651" s="182">
        <f t="shared" si="293"/>
        <v>0.2</v>
      </c>
      <c r="X1651" s="133">
        <f>'INFO Luz del Sur'!N1599</f>
        <v>1</v>
      </c>
      <c r="Y1651" s="135">
        <f t="shared" si="286"/>
        <v>0.2</v>
      </c>
    </row>
    <row r="1652" spans="1:25" x14ac:dyDescent="0.25">
      <c r="A1652" s="97">
        <f>'INFO Luz del Sur'!A1600</f>
        <v>1594</v>
      </c>
      <c r="B1652" s="98" t="s">
        <v>8151</v>
      </c>
      <c r="C1652" s="131" t="str">
        <f>'INFO Luz del Sur'!K1600</f>
        <v>Poste</v>
      </c>
      <c r="D1652" s="120" t="str">
        <f>'INFO Luz del Sur'!L1600</f>
        <v>Concreto</v>
      </c>
      <c r="E1652" s="131">
        <f>'INFO Luz del Sur'!J1600</f>
        <v>10</v>
      </c>
      <c r="F1652" s="131" t="str">
        <f>'INFO Luz del Sur'!H1600</f>
        <v>0.22 KV</v>
      </c>
      <c r="G1652" s="148" t="str">
        <f t="shared" si="284"/>
        <v>BT</v>
      </c>
      <c r="H1652" s="120" t="str">
        <f>'INFO Luz del Sur'!D1600</f>
        <v>Barranco</v>
      </c>
      <c r="I1652" s="120" t="str">
        <f>'INFO Luz del Sur'!C1600</f>
        <v>Lima</v>
      </c>
      <c r="J1652" s="120" t="str">
        <f>'INFO Luz del Sur'!B1600</f>
        <v>Lima</v>
      </c>
      <c r="K1652" s="120">
        <f>'INFO Luz del Sur'!E1600</f>
        <v>0</v>
      </c>
      <c r="L1652" s="132" t="str">
        <f>'INFO Luz del Sur'!M1600</f>
        <v>PPC12</v>
      </c>
      <c r="M1652" s="120" t="str">
        <f>INDEX(RESUMEN!$D$17:$D$5475, MATCH(L1652,RESUMEN!$C$17:$C$5475,0))</f>
        <v>POSTE DE CONCRETO ARMADO DE 11/300/120/285</v>
      </c>
      <c r="N1652" s="95">
        <f>INDEX(RESUMEN!$G$17:$G$5475, MATCH(L1652,RESUMEN!$C$17:$C$5475,0))</f>
        <v>250.13</v>
      </c>
      <c r="O1652" s="133">
        <f t="shared" si="285"/>
        <v>0.77</v>
      </c>
      <c r="P1652" s="134">
        <f t="shared" si="287"/>
        <v>442.73009999999999</v>
      </c>
      <c r="Q1652" s="87">
        <v>0</v>
      </c>
      <c r="R1652" s="133">
        <f t="shared" si="288"/>
        <v>7.2000000000000008E-2</v>
      </c>
      <c r="S1652" s="88">
        <f t="shared" si="289"/>
        <v>2.6563806000000003</v>
      </c>
      <c r="T1652" s="132">
        <f t="shared" si="290"/>
        <v>0.2</v>
      </c>
      <c r="U1652" s="135">
        <f t="shared" si="291"/>
        <v>0.53127612000000013</v>
      </c>
      <c r="V1652" s="88">
        <f t="shared" si="292"/>
        <v>0.17877242969792292</v>
      </c>
      <c r="W1652" s="182">
        <f t="shared" si="293"/>
        <v>0.2</v>
      </c>
      <c r="X1652" s="133">
        <f>'INFO Luz del Sur'!N1600</f>
        <v>1</v>
      </c>
      <c r="Y1652" s="135">
        <f t="shared" si="286"/>
        <v>0.2</v>
      </c>
    </row>
    <row r="1653" spans="1:25" x14ac:dyDescent="0.25">
      <c r="A1653" s="97">
        <f>'INFO Luz del Sur'!A1601</f>
        <v>1595</v>
      </c>
      <c r="B1653" s="98" t="s">
        <v>8151</v>
      </c>
      <c r="C1653" s="131" t="str">
        <f>'INFO Luz del Sur'!K1601</f>
        <v>Poste</v>
      </c>
      <c r="D1653" s="120" t="str">
        <f>'INFO Luz del Sur'!L1601</f>
        <v>Concreto</v>
      </c>
      <c r="E1653" s="131">
        <f>'INFO Luz del Sur'!J1601</f>
        <v>10</v>
      </c>
      <c r="F1653" s="131" t="str">
        <f>'INFO Luz del Sur'!H1601</f>
        <v>0.22 KV</v>
      </c>
      <c r="G1653" s="148" t="str">
        <f t="shared" si="284"/>
        <v>BT</v>
      </c>
      <c r="H1653" s="120" t="str">
        <f>'INFO Luz del Sur'!D1601</f>
        <v>Barranco</v>
      </c>
      <c r="I1653" s="120" t="str">
        <f>'INFO Luz del Sur'!C1601</f>
        <v>Lima</v>
      </c>
      <c r="J1653" s="120" t="str">
        <f>'INFO Luz del Sur'!B1601</f>
        <v>Lima</v>
      </c>
      <c r="K1653" s="120">
        <f>'INFO Luz del Sur'!E1601</f>
        <v>0</v>
      </c>
      <c r="L1653" s="132" t="str">
        <f>'INFO Luz del Sur'!M1601</f>
        <v>PPC12</v>
      </c>
      <c r="M1653" s="120" t="str">
        <f>INDEX(RESUMEN!$D$17:$D$5475, MATCH(L1653,RESUMEN!$C$17:$C$5475,0))</f>
        <v>POSTE DE CONCRETO ARMADO DE 11/300/120/285</v>
      </c>
      <c r="N1653" s="95">
        <f>INDEX(RESUMEN!$G$17:$G$5475, MATCH(L1653,RESUMEN!$C$17:$C$5475,0))</f>
        <v>250.13</v>
      </c>
      <c r="O1653" s="133">
        <f t="shared" si="285"/>
        <v>0.77</v>
      </c>
      <c r="P1653" s="134">
        <f t="shared" si="287"/>
        <v>442.73009999999999</v>
      </c>
      <c r="Q1653" s="87">
        <v>0</v>
      </c>
      <c r="R1653" s="133">
        <f t="shared" si="288"/>
        <v>7.2000000000000008E-2</v>
      </c>
      <c r="S1653" s="88">
        <f t="shared" si="289"/>
        <v>2.6563806000000003</v>
      </c>
      <c r="T1653" s="132">
        <f t="shared" si="290"/>
        <v>0.2</v>
      </c>
      <c r="U1653" s="135">
        <f t="shared" si="291"/>
        <v>0.53127612000000013</v>
      </c>
      <c r="V1653" s="88">
        <f t="shared" si="292"/>
        <v>0.17877242969792292</v>
      </c>
      <c r="W1653" s="182">
        <f t="shared" si="293"/>
        <v>0.2</v>
      </c>
      <c r="X1653" s="133">
        <f>'INFO Luz del Sur'!N1601</f>
        <v>1</v>
      </c>
      <c r="Y1653" s="135">
        <f t="shared" si="286"/>
        <v>0.2</v>
      </c>
    </row>
    <row r="1654" spans="1:25" x14ac:dyDescent="0.25">
      <c r="A1654" s="97">
        <f>'INFO Luz del Sur'!A1602</f>
        <v>1596</v>
      </c>
      <c r="B1654" s="98" t="s">
        <v>8151</v>
      </c>
      <c r="C1654" s="131" t="str">
        <f>'INFO Luz del Sur'!K1602</f>
        <v>Poste</v>
      </c>
      <c r="D1654" s="120" t="str">
        <f>'INFO Luz del Sur'!L1602</f>
        <v>Concreto</v>
      </c>
      <c r="E1654" s="131">
        <f>'INFO Luz del Sur'!J1602</f>
        <v>12</v>
      </c>
      <c r="F1654" s="131" t="str">
        <f>'INFO Luz del Sur'!H1602</f>
        <v>0.22 KV</v>
      </c>
      <c r="G1654" s="148" t="str">
        <f t="shared" si="284"/>
        <v>BT</v>
      </c>
      <c r="H1654" s="120" t="str">
        <f>'INFO Luz del Sur'!D1602</f>
        <v>Barranco</v>
      </c>
      <c r="I1654" s="120" t="str">
        <f>'INFO Luz del Sur'!C1602</f>
        <v>Lima</v>
      </c>
      <c r="J1654" s="120" t="str">
        <f>'INFO Luz del Sur'!B1602</f>
        <v>Lima</v>
      </c>
      <c r="K1654" s="120">
        <f>'INFO Luz del Sur'!E1602</f>
        <v>0</v>
      </c>
      <c r="L1654" s="132" t="str">
        <f>'INFO Luz del Sur'!M1602</f>
        <v>PPC17</v>
      </c>
      <c r="M1654" s="120" t="str">
        <f>INDEX(RESUMEN!$D$17:$D$5475, MATCH(L1654,RESUMEN!$C$17:$C$5475,0))</f>
        <v>POSTE DE CONCRETO ARMADO DE 12/400/150/330</v>
      </c>
      <c r="N1654" s="95">
        <f>INDEX(RESUMEN!$G$17:$G$5475, MATCH(L1654,RESUMEN!$C$17:$C$5475,0))</f>
        <v>305.79000000000002</v>
      </c>
      <c r="O1654" s="133">
        <f t="shared" si="285"/>
        <v>0.77</v>
      </c>
      <c r="P1654" s="134">
        <f t="shared" si="287"/>
        <v>541.24830000000009</v>
      </c>
      <c r="Q1654" s="87">
        <v>0</v>
      </c>
      <c r="R1654" s="133">
        <f t="shared" si="288"/>
        <v>7.2000000000000008E-2</v>
      </c>
      <c r="S1654" s="88">
        <f t="shared" si="289"/>
        <v>3.2474898000000008</v>
      </c>
      <c r="T1654" s="132">
        <f t="shared" si="290"/>
        <v>0.2</v>
      </c>
      <c r="U1654" s="135">
        <f t="shared" si="291"/>
        <v>0.64949796000000015</v>
      </c>
      <c r="V1654" s="88">
        <f t="shared" si="292"/>
        <v>0.21855363721795809</v>
      </c>
      <c r="W1654" s="182">
        <f t="shared" si="293"/>
        <v>0.2</v>
      </c>
      <c r="X1654" s="133">
        <f>'INFO Luz del Sur'!N1602</f>
        <v>1</v>
      </c>
      <c r="Y1654" s="135">
        <f t="shared" si="286"/>
        <v>0.2</v>
      </c>
    </row>
    <row r="1655" spans="1:25" x14ac:dyDescent="0.25">
      <c r="A1655" s="97">
        <f>'INFO Luz del Sur'!A1603</f>
        <v>1597</v>
      </c>
      <c r="B1655" s="98" t="s">
        <v>8151</v>
      </c>
      <c r="C1655" s="131" t="str">
        <f>'INFO Luz del Sur'!K1603</f>
        <v>Poste</v>
      </c>
      <c r="D1655" s="120" t="str">
        <f>'INFO Luz del Sur'!L1603</f>
        <v>Concreto</v>
      </c>
      <c r="E1655" s="131">
        <f>'INFO Luz del Sur'!J1603</f>
        <v>12</v>
      </c>
      <c r="F1655" s="131" t="str">
        <f>'INFO Luz del Sur'!H1603</f>
        <v>0.22 KV</v>
      </c>
      <c r="G1655" s="148" t="str">
        <f t="shared" si="284"/>
        <v>BT</v>
      </c>
      <c r="H1655" s="120" t="str">
        <f>'INFO Luz del Sur'!D1603</f>
        <v>Barranco</v>
      </c>
      <c r="I1655" s="120" t="str">
        <f>'INFO Luz del Sur'!C1603</f>
        <v>Lima</v>
      </c>
      <c r="J1655" s="120" t="str">
        <f>'INFO Luz del Sur'!B1603</f>
        <v>Lima</v>
      </c>
      <c r="K1655" s="120">
        <f>'INFO Luz del Sur'!E1603</f>
        <v>0</v>
      </c>
      <c r="L1655" s="132" t="str">
        <f>'INFO Luz del Sur'!M1603</f>
        <v>PPC17</v>
      </c>
      <c r="M1655" s="120" t="str">
        <f>INDEX(RESUMEN!$D$17:$D$5475, MATCH(L1655,RESUMEN!$C$17:$C$5475,0))</f>
        <v>POSTE DE CONCRETO ARMADO DE 12/400/150/330</v>
      </c>
      <c r="N1655" s="95">
        <f>INDEX(RESUMEN!$G$17:$G$5475, MATCH(L1655,RESUMEN!$C$17:$C$5475,0))</f>
        <v>305.79000000000002</v>
      </c>
      <c r="O1655" s="133">
        <f t="shared" si="285"/>
        <v>0.77</v>
      </c>
      <c r="P1655" s="134">
        <f t="shared" si="287"/>
        <v>541.24830000000009</v>
      </c>
      <c r="Q1655" s="87">
        <v>0</v>
      </c>
      <c r="R1655" s="133">
        <f t="shared" si="288"/>
        <v>7.2000000000000008E-2</v>
      </c>
      <c r="S1655" s="88">
        <f t="shared" si="289"/>
        <v>3.2474898000000008</v>
      </c>
      <c r="T1655" s="132">
        <f t="shared" si="290"/>
        <v>0.2</v>
      </c>
      <c r="U1655" s="135">
        <f t="shared" si="291"/>
        <v>0.64949796000000015</v>
      </c>
      <c r="V1655" s="88">
        <f t="shared" si="292"/>
        <v>0.21855363721795809</v>
      </c>
      <c r="W1655" s="182">
        <f t="shared" si="293"/>
        <v>0.2</v>
      </c>
      <c r="X1655" s="133">
        <f>'INFO Luz del Sur'!N1603</f>
        <v>1</v>
      </c>
      <c r="Y1655" s="135">
        <f t="shared" si="286"/>
        <v>0.2</v>
      </c>
    </row>
    <row r="1656" spans="1:25" x14ac:dyDescent="0.25">
      <c r="A1656" s="97">
        <f>'INFO Luz del Sur'!A1604</f>
        <v>1598</v>
      </c>
      <c r="B1656" s="98" t="s">
        <v>8151</v>
      </c>
      <c r="C1656" s="131" t="str">
        <f>'INFO Luz del Sur'!K1604</f>
        <v>Poste</v>
      </c>
      <c r="D1656" s="120" t="str">
        <f>'INFO Luz del Sur'!L1604</f>
        <v>Concreto</v>
      </c>
      <c r="E1656" s="131">
        <f>'INFO Luz del Sur'!J1604</f>
        <v>12</v>
      </c>
      <c r="F1656" s="131" t="str">
        <f>'INFO Luz del Sur'!H1604</f>
        <v>0.22 KV</v>
      </c>
      <c r="G1656" s="148" t="str">
        <f t="shared" si="284"/>
        <v>BT</v>
      </c>
      <c r="H1656" s="120" t="str">
        <f>'INFO Luz del Sur'!D1604</f>
        <v>Barranco</v>
      </c>
      <c r="I1656" s="120" t="str">
        <f>'INFO Luz del Sur'!C1604</f>
        <v>Lima</v>
      </c>
      <c r="J1656" s="120" t="str">
        <f>'INFO Luz del Sur'!B1604</f>
        <v>Lima</v>
      </c>
      <c r="K1656" s="120">
        <f>'INFO Luz del Sur'!E1604</f>
        <v>0</v>
      </c>
      <c r="L1656" s="132" t="str">
        <f>'INFO Luz del Sur'!M1604</f>
        <v>PPC15</v>
      </c>
      <c r="M1656" s="120" t="str">
        <f>INDEX(RESUMEN!$D$17:$D$5475, MATCH(L1656,RESUMEN!$C$17:$C$5475,0))</f>
        <v>POSTE DE CONCRETO ARMADO DE 12/200/120/300</v>
      </c>
      <c r="N1656" s="95">
        <f>INDEX(RESUMEN!$G$17:$G$5475, MATCH(L1656,RESUMEN!$C$17:$C$5475,0))</f>
        <v>230.4</v>
      </c>
      <c r="O1656" s="133">
        <f t="shared" si="285"/>
        <v>0.77</v>
      </c>
      <c r="P1656" s="134">
        <f t="shared" si="287"/>
        <v>407.80799999999999</v>
      </c>
      <c r="Q1656" s="87">
        <v>0</v>
      </c>
      <c r="R1656" s="133">
        <f t="shared" si="288"/>
        <v>7.2000000000000008E-2</v>
      </c>
      <c r="S1656" s="88">
        <f t="shared" si="289"/>
        <v>2.4468480000000001</v>
      </c>
      <c r="T1656" s="132">
        <f t="shared" si="290"/>
        <v>0.2</v>
      </c>
      <c r="U1656" s="135">
        <f t="shared" si="291"/>
        <v>0.48936960000000007</v>
      </c>
      <c r="V1656" s="88">
        <f t="shared" si="292"/>
        <v>0.16467104226762661</v>
      </c>
      <c r="W1656" s="182">
        <f t="shared" si="293"/>
        <v>0.2</v>
      </c>
      <c r="X1656" s="133">
        <f>'INFO Luz del Sur'!N1604</f>
        <v>1</v>
      </c>
      <c r="Y1656" s="135">
        <f t="shared" si="286"/>
        <v>0.2</v>
      </c>
    </row>
    <row r="1657" spans="1:25" x14ac:dyDescent="0.25">
      <c r="A1657" s="97">
        <f>'INFO Luz del Sur'!A1605</f>
        <v>1599</v>
      </c>
      <c r="B1657" s="98" t="s">
        <v>8151</v>
      </c>
      <c r="C1657" s="131" t="str">
        <f>'INFO Luz del Sur'!K1605</f>
        <v>Poste</v>
      </c>
      <c r="D1657" s="120" t="str">
        <f>'INFO Luz del Sur'!L1605</f>
        <v>Concreto</v>
      </c>
      <c r="E1657" s="131">
        <f>'INFO Luz del Sur'!J1605</f>
        <v>12</v>
      </c>
      <c r="F1657" s="131" t="str">
        <f>'INFO Luz del Sur'!H1605</f>
        <v>0.22 KV</v>
      </c>
      <c r="G1657" s="148" t="str">
        <f t="shared" si="284"/>
        <v>BT</v>
      </c>
      <c r="H1657" s="120" t="str">
        <f>'INFO Luz del Sur'!D1605</f>
        <v>Barranco</v>
      </c>
      <c r="I1657" s="120" t="str">
        <f>'INFO Luz del Sur'!C1605</f>
        <v>Lima</v>
      </c>
      <c r="J1657" s="120" t="str">
        <f>'INFO Luz del Sur'!B1605</f>
        <v>Lima</v>
      </c>
      <c r="K1657" s="120">
        <f>'INFO Luz del Sur'!E1605</f>
        <v>0</v>
      </c>
      <c r="L1657" s="132" t="str">
        <f>'INFO Luz del Sur'!M1605</f>
        <v>PPC15</v>
      </c>
      <c r="M1657" s="120" t="str">
        <f>INDEX(RESUMEN!$D$17:$D$5475, MATCH(L1657,RESUMEN!$C$17:$C$5475,0))</f>
        <v>POSTE DE CONCRETO ARMADO DE 12/200/120/300</v>
      </c>
      <c r="N1657" s="95">
        <f>INDEX(RESUMEN!$G$17:$G$5475, MATCH(L1657,RESUMEN!$C$17:$C$5475,0))</f>
        <v>230.4</v>
      </c>
      <c r="O1657" s="133">
        <f t="shared" si="285"/>
        <v>0.77</v>
      </c>
      <c r="P1657" s="134">
        <f t="shared" si="287"/>
        <v>407.80799999999999</v>
      </c>
      <c r="Q1657" s="87">
        <v>0</v>
      </c>
      <c r="R1657" s="133">
        <f t="shared" si="288"/>
        <v>7.2000000000000008E-2</v>
      </c>
      <c r="S1657" s="88">
        <f t="shared" si="289"/>
        <v>2.4468480000000001</v>
      </c>
      <c r="T1657" s="132">
        <f t="shared" si="290"/>
        <v>0.2</v>
      </c>
      <c r="U1657" s="135">
        <f t="shared" si="291"/>
        <v>0.48936960000000007</v>
      </c>
      <c r="V1657" s="88">
        <f t="shared" si="292"/>
        <v>0.16467104226762661</v>
      </c>
      <c r="W1657" s="182">
        <f t="shared" si="293"/>
        <v>0.2</v>
      </c>
      <c r="X1657" s="133">
        <f>'INFO Luz del Sur'!N1605</f>
        <v>1</v>
      </c>
      <c r="Y1657" s="135">
        <f t="shared" si="286"/>
        <v>0.2</v>
      </c>
    </row>
    <row r="1658" spans="1:25" x14ac:dyDescent="0.25">
      <c r="A1658" s="97">
        <f>'INFO Luz del Sur'!A1606</f>
        <v>1600</v>
      </c>
      <c r="B1658" s="98" t="s">
        <v>8151</v>
      </c>
      <c r="C1658" s="131" t="str">
        <f>'INFO Luz del Sur'!K1606</f>
        <v>Poste</v>
      </c>
      <c r="D1658" s="120" t="str">
        <f>'INFO Luz del Sur'!L1606</f>
        <v>Concreto</v>
      </c>
      <c r="E1658" s="131">
        <f>'INFO Luz del Sur'!J1606</f>
        <v>12</v>
      </c>
      <c r="F1658" s="131" t="str">
        <f>'INFO Luz del Sur'!H1606</f>
        <v>0.22 KV</v>
      </c>
      <c r="G1658" s="148" t="str">
        <f t="shared" si="284"/>
        <v>BT</v>
      </c>
      <c r="H1658" s="120" t="str">
        <f>'INFO Luz del Sur'!D1606</f>
        <v>Barranco</v>
      </c>
      <c r="I1658" s="120" t="str">
        <f>'INFO Luz del Sur'!C1606</f>
        <v>Lima</v>
      </c>
      <c r="J1658" s="120" t="str">
        <f>'INFO Luz del Sur'!B1606</f>
        <v>Lima</v>
      </c>
      <c r="K1658" s="120">
        <f>'INFO Luz del Sur'!E1606</f>
        <v>0</v>
      </c>
      <c r="L1658" s="132" t="str">
        <f>'INFO Luz del Sur'!M1606</f>
        <v>PPC15</v>
      </c>
      <c r="M1658" s="120" t="str">
        <f>INDEX(RESUMEN!$D$17:$D$5475, MATCH(L1658,RESUMEN!$C$17:$C$5475,0))</f>
        <v>POSTE DE CONCRETO ARMADO DE 12/200/120/300</v>
      </c>
      <c r="N1658" s="95">
        <f>INDEX(RESUMEN!$G$17:$G$5475, MATCH(L1658,RESUMEN!$C$17:$C$5475,0))</f>
        <v>230.4</v>
      </c>
      <c r="O1658" s="133">
        <f t="shared" si="285"/>
        <v>0.77</v>
      </c>
      <c r="P1658" s="134">
        <f t="shared" si="287"/>
        <v>407.80799999999999</v>
      </c>
      <c r="Q1658" s="87">
        <v>0</v>
      </c>
      <c r="R1658" s="133">
        <f t="shared" si="288"/>
        <v>7.2000000000000008E-2</v>
      </c>
      <c r="S1658" s="88">
        <f t="shared" si="289"/>
        <v>2.4468480000000001</v>
      </c>
      <c r="T1658" s="132">
        <f t="shared" si="290"/>
        <v>0.2</v>
      </c>
      <c r="U1658" s="135">
        <f t="shared" si="291"/>
        <v>0.48936960000000007</v>
      </c>
      <c r="V1658" s="88">
        <f t="shared" si="292"/>
        <v>0.16467104226762661</v>
      </c>
      <c r="W1658" s="182">
        <f t="shared" si="293"/>
        <v>0.2</v>
      </c>
      <c r="X1658" s="133">
        <f>'INFO Luz del Sur'!N1606</f>
        <v>1</v>
      </c>
      <c r="Y1658" s="135">
        <f t="shared" si="286"/>
        <v>0.2</v>
      </c>
    </row>
    <row r="1659" spans="1:25" x14ac:dyDescent="0.25">
      <c r="A1659" s="97">
        <f>'INFO Luz del Sur'!A1607</f>
        <v>1601</v>
      </c>
      <c r="B1659" s="98" t="s">
        <v>8151</v>
      </c>
      <c r="C1659" s="131" t="str">
        <f>'INFO Luz del Sur'!K1607</f>
        <v>Poste</v>
      </c>
      <c r="D1659" s="120" t="str">
        <f>'INFO Luz del Sur'!L1607</f>
        <v>Concreto</v>
      </c>
      <c r="E1659" s="131">
        <f>'INFO Luz del Sur'!J1607</f>
        <v>12</v>
      </c>
      <c r="F1659" s="131" t="str">
        <f>'INFO Luz del Sur'!H1607</f>
        <v>0.22 KV</v>
      </c>
      <c r="G1659" s="148" t="str">
        <f t="shared" si="284"/>
        <v>BT</v>
      </c>
      <c r="H1659" s="120" t="str">
        <f>'INFO Luz del Sur'!D1607</f>
        <v>Barranco</v>
      </c>
      <c r="I1659" s="120" t="str">
        <f>'INFO Luz del Sur'!C1607</f>
        <v>Lima</v>
      </c>
      <c r="J1659" s="120" t="str">
        <f>'INFO Luz del Sur'!B1607</f>
        <v>Lima</v>
      </c>
      <c r="K1659" s="120">
        <f>'INFO Luz del Sur'!E1607</f>
        <v>0</v>
      </c>
      <c r="L1659" s="132" t="str">
        <f>'INFO Luz del Sur'!M1607</f>
        <v>PPC15</v>
      </c>
      <c r="M1659" s="120" t="str">
        <f>INDEX(RESUMEN!$D$17:$D$5475, MATCH(L1659,RESUMEN!$C$17:$C$5475,0))</f>
        <v>POSTE DE CONCRETO ARMADO DE 12/200/120/300</v>
      </c>
      <c r="N1659" s="95">
        <f>INDEX(RESUMEN!$G$17:$G$5475, MATCH(L1659,RESUMEN!$C$17:$C$5475,0))</f>
        <v>230.4</v>
      </c>
      <c r="O1659" s="133">
        <f t="shared" si="285"/>
        <v>0.77</v>
      </c>
      <c r="P1659" s="134">
        <f t="shared" si="287"/>
        <v>407.80799999999999</v>
      </c>
      <c r="Q1659" s="87">
        <v>0</v>
      </c>
      <c r="R1659" s="133">
        <f t="shared" si="288"/>
        <v>7.2000000000000008E-2</v>
      </c>
      <c r="S1659" s="88">
        <f t="shared" si="289"/>
        <v>2.4468480000000001</v>
      </c>
      <c r="T1659" s="132">
        <f t="shared" si="290"/>
        <v>0.2</v>
      </c>
      <c r="U1659" s="135">
        <f t="shared" si="291"/>
        <v>0.48936960000000007</v>
      </c>
      <c r="V1659" s="88">
        <f t="shared" si="292"/>
        <v>0.16467104226762661</v>
      </c>
      <c r="W1659" s="182">
        <f t="shared" si="293"/>
        <v>0.2</v>
      </c>
      <c r="X1659" s="133">
        <f>'INFO Luz del Sur'!N1607</f>
        <v>1</v>
      </c>
      <c r="Y1659" s="135">
        <f t="shared" si="286"/>
        <v>0.2</v>
      </c>
    </row>
    <row r="1660" spans="1:25" x14ac:dyDescent="0.25">
      <c r="A1660" s="97">
        <f>'INFO Luz del Sur'!A1608</f>
        <v>1602</v>
      </c>
      <c r="B1660" s="98" t="s">
        <v>8151</v>
      </c>
      <c r="C1660" s="131" t="str">
        <f>'INFO Luz del Sur'!K1608</f>
        <v>Poste</v>
      </c>
      <c r="D1660" s="120" t="str">
        <f>'INFO Luz del Sur'!L1608</f>
        <v>Concreto</v>
      </c>
      <c r="E1660" s="131">
        <f>'INFO Luz del Sur'!J1608</f>
        <v>12</v>
      </c>
      <c r="F1660" s="131" t="str">
        <f>'INFO Luz del Sur'!H1608</f>
        <v>0.22 KV</v>
      </c>
      <c r="G1660" s="148" t="str">
        <f t="shared" ref="G1660:G1723" si="294">IF(F1660="0.22 KV", "BT", "MT/AT")</f>
        <v>BT</v>
      </c>
      <c r="H1660" s="120" t="str">
        <f>'INFO Luz del Sur'!D1608</f>
        <v>Barranco</v>
      </c>
      <c r="I1660" s="120" t="str">
        <f>'INFO Luz del Sur'!C1608</f>
        <v>Lima</v>
      </c>
      <c r="J1660" s="120" t="str">
        <f>'INFO Luz del Sur'!B1608</f>
        <v>Lima</v>
      </c>
      <c r="K1660" s="120">
        <f>'INFO Luz del Sur'!E1608</f>
        <v>0</v>
      </c>
      <c r="L1660" s="132" t="str">
        <f>'INFO Luz del Sur'!M1608</f>
        <v>PPC15</v>
      </c>
      <c r="M1660" s="120" t="str">
        <f>INDEX(RESUMEN!$D$17:$D$5475, MATCH(L1660,RESUMEN!$C$17:$C$5475,0))</f>
        <v>POSTE DE CONCRETO ARMADO DE 12/200/120/300</v>
      </c>
      <c r="N1660" s="95">
        <f>INDEX(RESUMEN!$G$17:$G$5475, MATCH(L1660,RESUMEN!$C$17:$C$5475,0))</f>
        <v>230.4</v>
      </c>
      <c r="O1660" s="133">
        <f t="shared" ref="O1660:O1723" si="295">IF(G1660="BT", $O$2, $O$3)</f>
        <v>0.77</v>
      </c>
      <c r="P1660" s="134">
        <f t="shared" si="287"/>
        <v>407.80799999999999</v>
      </c>
      <c r="Q1660" s="87">
        <v>0</v>
      </c>
      <c r="R1660" s="133">
        <f t="shared" si="288"/>
        <v>7.2000000000000008E-2</v>
      </c>
      <c r="S1660" s="88">
        <f t="shared" si="289"/>
        <v>2.4468480000000001</v>
      </c>
      <c r="T1660" s="132">
        <f t="shared" si="290"/>
        <v>0.2</v>
      </c>
      <c r="U1660" s="135">
        <f t="shared" si="291"/>
        <v>0.48936960000000007</v>
      </c>
      <c r="V1660" s="88">
        <f t="shared" si="292"/>
        <v>0.16467104226762661</v>
      </c>
      <c r="W1660" s="182">
        <f t="shared" si="293"/>
        <v>0.2</v>
      </c>
      <c r="X1660" s="133">
        <f>'INFO Luz del Sur'!N1608</f>
        <v>1</v>
      </c>
      <c r="Y1660" s="135">
        <f t="shared" ref="Y1660:Y1723" si="296">W1660*X1660</f>
        <v>0.2</v>
      </c>
    </row>
    <row r="1661" spans="1:25" x14ac:dyDescent="0.25">
      <c r="A1661" s="97">
        <f>'INFO Luz del Sur'!A1609</f>
        <v>1603</v>
      </c>
      <c r="B1661" s="98" t="s">
        <v>8151</v>
      </c>
      <c r="C1661" s="131" t="str">
        <f>'INFO Luz del Sur'!K1609</f>
        <v>Poste</v>
      </c>
      <c r="D1661" s="120" t="str">
        <f>'INFO Luz del Sur'!L1609</f>
        <v>Concreto</v>
      </c>
      <c r="E1661" s="131">
        <f>'INFO Luz del Sur'!J1609</f>
        <v>12</v>
      </c>
      <c r="F1661" s="131" t="str">
        <f>'INFO Luz del Sur'!H1609</f>
        <v>0.22 KV</v>
      </c>
      <c r="G1661" s="148" t="str">
        <f t="shared" si="294"/>
        <v>BT</v>
      </c>
      <c r="H1661" s="120" t="str">
        <f>'INFO Luz del Sur'!D1609</f>
        <v>Barranco</v>
      </c>
      <c r="I1661" s="120" t="str">
        <f>'INFO Luz del Sur'!C1609</f>
        <v>Lima</v>
      </c>
      <c r="J1661" s="120" t="str">
        <f>'INFO Luz del Sur'!B1609</f>
        <v>Lima</v>
      </c>
      <c r="K1661" s="120">
        <f>'INFO Luz del Sur'!E1609</f>
        <v>0</v>
      </c>
      <c r="L1661" s="132" t="str">
        <f>'INFO Luz del Sur'!M1609</f>
        <v>PPC15</v>
      </c>
      <c r="M1661" s="120" t="str">
        <f>INDEX(RESUMEN!$D$17:$D$5475, MATCH(L1661,RESUMEN!$C$17:$C$5475,0))</f>
        <v>POSTE DE CONCRETO ARMADO DE 12/200/120/300</v>
      </c>
      <c r="N1661" s="95">
        <f>INDEX(RESUMEN!$G$17:$G$5475, MATCH(L1661,RESUMEN!$C$17:$C$5475,0))</f>
        <v>230.4</v>
      </c>
      <c r="O1661" s="133">
        <f t="shared" si="295"/>
        <v>0.77</v>
      </c>
      <c r="P1661" s="134">
        <f t="shared" si="287"/>
        <v>407.80799999999999</v>
      </c>
      <c r="Q1661" s="87">
        <v>0</v>
      </c>
      <c r="R1661" s="133">
        <f t="shared" si="288"/>
        <v>7.2000000000000008E-2</v>
      </c>
      <c r="S1661" s="88">
        <f t="shared" si="289"/>
        <v>2.4468480000000001</v>
      </c>
      <c r="T1661" s="132">
        <f t="shared" si="290"/>
        <v>0.2</v>
      </c>
      <c r="U1661" s="135">
        <f t="shared" si="291"/>
        <v>0.48936960000000007</v>
      </c>
      <c r="V1661" s="88">
        <f t="shared" si="292"/>
        <v>0.16467104226762661</v>
      </c>
      <c r="W1661" s="182">
        <f t="shared" si="293"/>
        <v>0.2</v>
      </c>
      <c r="X1661" s="133">
        <f>'INFO Luz del Sur'!N1609</f>
        <v>1</v>
      </c>
      <c r="Y1661" s="135">
        <f t="shared" si="296"/>
        <v>0.2</v>
      </c>
    </row>
    <row r="1662" spans="1:25" x14ac:dyDescent="0.25">
      <c r="A1662" s="97">
        <f>'INFO Luz del Sur'!A1610</f>
        <v>1604</v>
      </c>
      <c r="B1662" s="98" t="s">
        <v>8151</v>
      </c>
      <c r="C1662" s="131" t="str">
        <f>'INFO Luz del Sur'!K1610</f>
        <v>Poste</v>
      </c>
      <c r="D1662" s="120" t="str">
        <f>'INFO Luz del Sur'!L1610</f>
        <v>Concreto</v>
      </c>
      <c r="E1662" s="131">
        <f>'INFO Luz del Sur'!J1610</f>
        <v>12</v>
      </c>
      <c r="F1662" s="131" t="str">
        <f>'INFO Luz del Sur'!H1610</f>
        <v>0.22 KV</v>
      </c>
      <c r="G1662" s="148" t="str">
        <f t="shared" si="294"/>
        <v>BT</v>
      </c>
      <c r="H1662" s="120" t="str">
        <f>'INFO Luz del Sur'!D1610</f>
        <v>Barranco</v>
      </c>
      <c r="I1662" s="120" t="str">
        <f>'INFO Luz del Sur'!C1610</f>
        <v>Lima</v>
      </c>
      <c r="J1662" s="120" t="str">
        <f>'INFO Luz del Sur'!B1610</f>
        <v>Lima</v>
      </c>
      <c r="K1662" s="120">
        <f>'INFO Luz del Sur'!E1610</f>
        <v>0</v>
      </c>
      <c r="L1662" s="132" t="str">
        <f>'INFO Luz del Sur'!M1610</f>
        <v>PPC15</v>
      </c>
      <c r="M1662" s="120" t="str">
        <f>INDEX(RESUMEN!$D$17:$D$5475, MATCH(L1662,RESUMEN!$C$17:$C$5475,0))</f>
        <v>POSTE DE CONCRETO ARMADO DE 12/200/120/300</v>
      </c>
      <c r="N1662" s="95">
        <f>INDEX(RESUMEN!$G$17:$G$5475, MATCH(L1662,RESUMEN!$C$17:$C$5475,0))</f>
        <v>230.4</v>
      </c>
      <c r="O1662" s="133">
        <f t="shared" si="295"/>
        <v>0.77</v>
      </c>
      <c r="P1662" s="134">
        <f t="shared" si="287"/>
        <v>407.80799999999999</v>
      </c>
      <c r="Q1662" s="87">
        <v>0</v>
      </c>
      <c r="R1662" s="133">
        <f t="shared" si="288"/>
        <v>7.2000000000000008E-2</v>
      </c>
      <c r="S1662" s="88">
        <f t="shared" si="289"/>
        <v>2.4468480000000001</v>
      </c>
      <c r="T1662" s="132">
        <f t="shared" si="290"/>
        <v>0.2</v>
      </c>
      <c r="U1662" s="135">
        <f t="shared" si="291"/>
        <v>0.48936960000000007</v>
      </c>
      <c r="V1662" s="88">
        <f t="shared" si="292"/>
        <v>0.16467104226762661</v>
      </c>
      <c r="W1662" s="182">
        <f t="shared" si="293"/>
        <v>0.2</v>
      </c>
      <c r="X1662" s="133">
        <f>'INFO Luz del Sur'!N1610</f>
        <v>1</v>
      </c>
      <c r="Y1662" s="135">
        <f t="shared" si="296"/>
        <v>0.2</v>
      </c>
    </row>
    <row r="1663" spans="1:25" x14ac:dyDescent="0.25">
      <c r="A1663" s="97">
        <f>'INFO Luz del Sur'!A1611</f>
        <v>1605</v>
      </c>
      <c r="B1663" s="98" t="s">
        <v>8151</v>
      </c>
      <c r="C1663" s="131" t="str">
        <f>'INFO Luz del Sur'!K1611</f>
        <v>Poste</v>
      </c>
      <c r="D1663" s="120" t="str">
        <f>'INFO Luz del Sur'!L1611</f>
        <v>Concreto</v>
      </c>
      <c r="E1663" s="131">
        <f>'INFO Luz del Sur'!J1611</f>
        <v>12</v>
      </c>
      <c r="F1663" s="131" t="str">
        <f>'INFO Luz del Sur'!H1611</f>
        <v>0.22 KV</v>
      </c>
      <c r="G1663" s="148" t="str">
        <f t="shared" si="294"/>
        <v>BT</v>
      </c>
      <c r="H1663" s="120" t="str">
        <f>'INFO Luz del Sur'!D1611</f>
        <v>Barranco</v>
      </c>
      <c r="I1663" s="120" t="str">
        <f>'INFO Luz del Sur'!C1611</f>
        <v>Lima</v>
      </c>
      <c r="J1663" s="120" t="str">
        <f>'INFO Luz del Sur'!B1611</f>
        <v>Lima</v>
      </c>
      <c r="K1663" s="120">
        <f>'INFO Luz del Sur'!E1611</f>
        <v>0</v>
      </c>
      <c r="L1663" s="132" t="str">
        <f>'INFO Luz del Sur'!M1611</f>
        <v>PPC15</v>
      </c>
      <c r="M1663" s="120" t="str">
        <f>INDEX(RESUMEN!$D$17:$D$5475, MATCH(L1663,RESUMEN!$C$17:$C$5475,0))</f>
        <v>POSTE DE CONCRETO ARMADO DE 12/200/120/300</v>
      </c>
      <c r="N1663" s="95">
        <f>INDEX(RESUMEN!$G$17:$G$5475, MATCH(L1663,RESUMEN!$C$17:$C$5475,0))</f>
        <v>230.4</v>
      </c>
      <c r="O1663" s="133">
        <f t="shared" si="295"/>
        <v>0.77</v>
      </c>
      <c r="P1663" s="134">
        <f t="shared" si="287"/>
        <v>407.80799999999999</v>
      </c>
      <c r="Q1663" s="87">
        <v>0</v>
      </c>
      <c r="R1663" s="133">
        <f t="shared" si="288"/>
        <v>7.2000000000000008E-2</v>
      </c>
      <c r="S1663" s="88">
        <f t="shared" si="289"/>
        <v>2.4468480000000001</v>
      </c>
      <c r="T1663" s="132">
        <f t="shared" si="290"/>
        <v>0.2</v>
      </c>
      <c r="U1663" s="135">
        <f t="shared" si="291"/>
        <v>0.48936960000000007</v>
      </c>
      <c r="V1663" s="88">
        <f t="shared" si="292"/>
        <v>0.16467104226762661</v>
      </c>
      <c r="W1663" s="182">
        <f t="shared" si="293"/>
        <v>0.2</v>
      </c>
      <c r="X1663" s="133">
        <f>'INFO Luz del Sur'!N1611</f>
        <v>1</v>
      </c>
      <c r="Y1663" s="135">
        <f t="shared" si="296"/>
        <v>0.2</v>
      </c>
    </row>
    <row r="1664" spans="1:25" x14ac:dyDescent="0.25">
      <c r="A1664" s="97">
        <f>'INFO Luz del Sur'!A1612</f>
        <v>1606</v>
      </c>
      <c r="B1664" s="98" t="s">
        <v>8151</v>
      </c>
      <c r="C1664" s="131" t="str">
        <f>'INFO Luz del Sur'!K1612</f>
        <v>Poste</v>
      </c>
      <c r="D1664" s="120" t="str">
        <f>'INFO Luz del Sur'!L1612</f>
        <v>Concreto</v>
      </c>
      <c r="E1664" s="131">
        <f>'INFO Luz del Sur'!J1612</f>
        <v>12</v>
      </c>
      <c r="F1664" s="131" t="str">
        <f>'INFO Luz del Sur'!H1612</f>
        <v>0.22 KV</v>
      </c>
      <c r="G1664" s="148" t="str">
        <f t="shared" si="294"/>
        <v>BT</v>
      </c>
      <c r="H1664" s="120" t="str">
        <f>'INFO Luz del Sur'!D1612</f>
        <v>Barranco</v>
      </c>
      <c r="I1664" s="120" t="str">
        <f>'INFO Luz del Sur'!C1612</f>
        <v>Lima</v>
      </c>
      <c r="J1664" s="120" t="str">
        <f>'INFO Luz del Sur'!B1612</f>
        <v>Lima</v>
      </c>
      <c r="K1664" s="120">
        <f>'INFO Luz del Sur'!E1612</f>
        <v>0</v>
      </c>
      <c r="L1664" s="132" t="str">
        <f>'INFO Luz del Sur'!M1612</f>
        <v>PPC15</v>
      </c>
      <c r="M1664" s="120" t="str">
        <f>INDEX(RESUMEN!$D$17:$D$5475, MATCH(L1664,RESUMEN!$C$17:$C$5475,0))</f>
        <v>POSTE DE CONCRETO ARMADO DE 12/200/120/300</v>
      </c>
      <c r="N1664" s="95">
        <f>INDEX(RESUMEN!$G$17:$G$5475, MATCH(L1664,RESUMEN!$C$17:$C$5475,0))</f>
        <v>230.4</v>
      </c>
      <c r="O1664" s="133">
        <f t="shared" si="295"/>
        <v>0.77</v>
      </c>
      <c r="P1664" s="134">
        <f t="shared" si="287"/>
        <v>407.80799999999999</v>
      </c>
      <c r="Q1664" s="87">
        <v>0</v>
      </c>
      <c r="R1664" s="133">
        <f t="shared" si="288"/>
        <v>7.2000000000000008E-2</v>
      </c>
      <c r="S1664" s="88">
        <f t="shared" si="289"/>
        <v>2.4468480000000001</v>
      </c>
      <c r="T1664" s="132">
        <f t="shared" si="290"/>
        <v>0.2</v>
      </c>
      <c r="U1664" s="135">
        <f t="shared" si="291"/>
        <v>0.48936960000000007</v>
      </c>
      <c r="V1664" s="88">
        <f t="shared" si="292"/>
        <v>0.16467104226762661</v>
      </c>
      <c r="W1664" s="182">
        <f t="shared" si="293"/>
        <v>0.2</v>
      </c>
      <c r="X1664" s="133">
        <f>'INFO Luz del Sur'!N1612</f>
        <v>1</v>
      </c>
      <c r="Y1664" s="135">
        <f t="shared" si="296"/>
        <v>0.2</v>
      </c>
    </row>
    <row r="1665" spans="1:25" x14ac:dyDescent="0.25">
      <c r="A1665" s="97">
        <f>'INFO Luz del Sur'!A1613</f>
        <v>1607</v>
      </c>
      <c r="B1665" s="98" t="s">
        <v>8151</v>
      </c>
      <c r="C1665" s="131" t="str">
        <f>'INFO Luz del Sur'!K1613</f>
        <v>Poste</v>
      </c>
      <c r="D1665" s="120" t="str">
        <f>'INFO Luz del Sur'!L1613</f>
        <v>Concreto</v>
      </c>
      <c r="E1665" s="131">
        <f>'INFO Luz del Sur'!J1613</f>
        <v>12</v>
      </c>
      <c r="F1665" s="131" t="str">
        <f>'INFO Luz del Sur'!H1613</f>
        <v>0.22 KV</v>
      </c>
      <c r="G1665" s="148" t="str">
        <f t="shared" si="294"/>
        <v>BT</v>
      </c>
      <c r="H1665" s="120" t="str">
        <f>'INFO Luz del Sur'!D1613</f>
        <v>Barranco</v>
      </c>
      <c r="I1665" s="120" t="str">
        <f>'INFO Luz del Sur'!C1613</f>
        <v>Lima</v>
      </c>
      <c r="J1665" s="120" t="str">
        <f>'INFO Luz del Sur'!B1613</f>
        <v>Lima</v>
      </c>
      <c r="K1665" s="120">
        <f>'INFO Luz del Sur'!E1613</f>
        <v>0</v>
      </c>
      <c r="L1665" s="132" t="str">
        <f>'INFO Luz del Sur'!M1613</f>
        <v>PPC15</v>
      </c>
      <c r="M1665" s="120" t="str">
        <f>INDEX(RESUMEN!$D$17:$D$5475, MATCH(L1665,RESUMEN!$C$17:$C$5475,0))</f>
        <v>POSTE DE CONCRETO ARMADO DE 12/200/120/300</v>
      </c>
      <c r="N1665" s="95">
        <f>INDEX(RESUMEN!$G$17:$G$5475, MATCH(L1665,RESUMEN!$C$17:$C$5475,0))</f>
        <v>230.4</v>
      </c>
      <c r="O1665" s="133">
        <f t="shared" si="295"/>
        <v>0.77</v>
      </c>
      <c r="P1665" s="134">
        <f t="shared" si="287"/>
        <v>407.80799999999999</v>
      </c>
      <c r="Q1665" s="87">
        <v>0</v>
      </c>
      <c r="R1665" s="133">
        <f t="shared" si="288"/>
        <v>7.2000000000000008E-2</v>
      </c>
      <c r="S1665" s="88">
        <f t="shared" si="289"/>
        <v>2.4468480000000001</v>
      </c>
      <c r="T1665" s="132">
        <f t="shared" si="290"/>
        <v>0.2</v>
      </c>
      <c r="U1665" s="135">
        <f t="shared" si="291"/>
        <v>0.48936960000000007</v>
      </c>
      <c r="V1665" s="88">
        <f t="shared" si="292"/>
        <v>0.16467104226762661</v>
      </c>
      <c r="W1665" s="182">
        <f t="shared" si="293"/>
        <v>0.2</v>
      </c>
      <c r="X1665" s="133">
        <f>'INFO Luz del Sur'!N1613</f>
        <v>1</v>
      </c>
      <c r="Y1665" s="135">
        <f t="shared" si="296"/>
        <v>0.2</v>
      </c>
    </row>
    <row r="1666" spans="1:25" x14ac:dyDescent="0.25">
      <c r="A1666" s="97">
        <f>'INFO Luz del Sur'!A1614</f>
        <v>1608</v>
      </c>
      <c r="B1666" s="98" t="s">
        <v>8151</v>
      </c>
      <c r="C1666" s="131" t="str">
        <f>'INFO Luz del Sur'!K1614</f>
        <v>Poste</v>
      </c>
      <c r="D1666" s="120" t="str">
        <f>'INFO Luz del Sur'!L1614</f>
        <v>Concreto</v>
      </c>
      <c r="E1666" s="131">
        <f>'INFO Luz del Sur'!J1614</f>
        <v>12</v>
      </c>
      <c r="F1666" s="131" t="str">
        <f>'INFO Luz del Sur'!H1614</f>
        <v>0.22 KV</v>
      </c>
      <c r="G1666" s="148" t="str">
        <f t="shared" si="294"/>
        <v>BT</v>
      </c>
      <c r="H1666" s="120" t="str">
        <f>'INFO Luz del Sur'!D1614</f>
        <v>Miraflores</v>
      </c>
      <c r="I1666" s="120" t="str">
        <f>'INFO Luz del Sur'!C1614</f>
        <v>Lima</v>
      </c>
      <c r="J1666" s="120" t="str">
        <f>'INFO Luz del Sur'!B1614</f>
        <v>Lima</v>
      </c>
      <c r="K1666" s="120">
        <f>'INFO Luz del Sur'!E1614</f>
        <v>0</v>
      </c>
      <c r="L1666" s="132" t="str">
        <f>'INFO Luz del Sur'!M1614</f>
        <v>PPC17</v>
      </c>
      <c r="M1666" s="120" t="str">
        <f>INDEX(RESUMEN!$D$17:$D$5475, MATCH(L1666,RESUMEN!$C$17:$C$5475,0))</f>
        <v>POSTE DE CONCRETO ARMADO DE 12/400/150/330</v>
      </c>
      <c r="N1666" s="95">
        <f>INDEX(RESUMEN!$G$17:$G$5475, MATCH(L1666,RESUMEN!$C$17:$C$5475,0))</f>
        <v>305.79000000000002</v>
      </c>
      <c r="O1666" s="133">
        <f t="shared" si="295"/>
        <v>0.77</v>
      </c>
      <c r="P1666" s="134">
        <f t="shared" si="287"/>
        <v>541.24830000000009</v>
      </c>
      <c r="Q1666" s="87">
        <v>0</v>
      </c>
      <c r="R1666" s="133">
        <f t="shared" si="288"/>
        <v>7.2000000000000008E-2</v>
      </c>
      <c r="S1666" s="88">
        <f t="shared" si="289"/>
        <v>3.2474898000000008</v>
      </c>
      <c r="T1666" s="132">
        <f t="shared" si="290"/>
        <v>0.2</v>
      </c>
      <c r="U1666" s="135">
        <f t="shared" si="291"/>
        <v>0.64949796000000015</v>
      </c>
      <c r="V1666" s="88">
        <f t="shared" si="292"/>
        <v>0.21855363721795809</v>
      </c>
      <c r="W1666" s="182">
        <f t="shared" si="293"/>
        <v>0.2</v>
      </c>
      <c r="X1666" s="133">
        <f>'INFO Luz del Sur'!N1614</f>
        <v>1</v>
      </c>
      <c r="Y1666" s="135">
        <f t="shared" si="296"/>
        <v>0.2</v>
      </c>
    </row>
    <row r="1667" spans="1:25" x14ac:dyDescent="0.25">
      <c r="A1667" s="97">
        <f>'INFO Luz del Sur'!A1615</f>
        <v>1609</v>
      </c>
      <c r="B1667" s="98" t="s">
        <v>8151</v>
      </c>
      <c r="C1667" s="131" t="str">
        <f>'INFO Luz del Sur'!K1615</f>
        <v>Poste</v>
      </c>
      <c r="D1667" s="120" t="str">
        <f>'INFO Luz del Sur'!L1615</f>
        <v>Concreto</v>
      </c>
      <c r="E1667" s="131">
        <f>'INFO Luz del Sur'!J1615</f>
        <v>12</v>
      </c>
      <c r="F1667" s="131" t="str">
        <f>'INFO Luz del Sur'!H1615</f>
        <v>0.22 KV</v>
      </c>
      <c r="G1667" s="148" t="str">
        <f t="shared" si="294"/>
        <v>BT</v>
      </c>
      <c r="H1667" s="120" t="str">
        <f>'INFO Luz del Sur'!D1615</f>
        <v>Miraflores</v>
      </c>
      <c r="I1667" s="120" t="str">
        <f>'INFO Luz del Sur'!C1615</f>
        <v>Lima</v>
      </c>
      <c r="J1667" s="120" t="str">
        <f>'INFO Luz del Sur'!B1615</f>
        <v>Lima</v>
      </c>
      <c r="K1667" s="120">
        <f>'INFO Luz del Sur'!E1615</f>
        <v>0</v>
      </c>
      <c r="L1667" s="132" t="str">
        <f>'INFO Luz del Sur'!M1615</f>
        <v>PPC17</v>
      </c>
      <c r="M1667" s="120" t="str">
        <f>INDEX(RESUMEN!$D$17:$D$5475, MATCH(L1667,RESUMEN!$C$17:$C$5475,0))</f>
        <v>POSTE DE CONCRETO ARMADO DE 12/400/150/330</v>
      </c>
      <c r="N1667" s="95">
        <f>INDEX(RESUMEN!$G$17:$G$5475, MATCH(L1667,RESUMEN!$C$17:$C$5475,0))</f>
        <v>305.79000000000002</v>
      </c>
      <c r="O1667" s="133">
        <f t="shared" si="295"/>
        <v>0.77</v>
      </c>
      <c r="P1667" s="134">
        <f t="shared" si="287"/>
        <v>541.24830000000009</v>
      </c>
      <c r="Q1667" s="87">
        <v>0</v>
      </c>
      <c r="R1667" s="133">
        <f t="shared" si="288"/>
        <v>7.2000000000000008E-2</v>
      </c>
      <c r="S1667" s="88">
        <f t="shared" si="289"/>
        <v>3.2474898000000008</v>
      </c>
      <c r="T1667" s="132">
        <f t="shared" si="290"/>
        <v>0.2</v>
      </c>
      <c r="U1667" s="135">
        <f t="shared" si="291"/>
        <v>0.64949796000000015</v>
      </c>
      <c r="V1667" s="88">
        <f t="shared" si="292"/>
        <v>0.21855363721795809</v>
      </c>
      <c r="W1667" s="182">
        <f t="shared" si="293"/>
        <v>0.2</v>
      </c>
      <c r="X1667" s="133">
        <f>'INFO Luz del Sur'!N1615</f>
        <v>1</v>
      </c>
      <c r="Y1667" s="135">
        <f t="shared" si="296"/>
        <v>0.2</v>
      </c>
    </row>
    <row r="1668" spans="1:25" x14ac:dyDescent="0.25">
      <c r="A1668" s="97">
        <f>'INFO Luz del Sur'!A1616</f>
        <v>1610</v>
      </c>
      <c r="B1668" s="98" t="s">
        <v>8151</v>
      </c>
      <c r="C1668" s="131" t="str">
        <f>'INFO Luz del Sur'!K1616</f>
        <v>Poste</v>
      </c>
      <c r="D1668" s="120" t="str">
        <f>'INFO Luz del Sur'!L1616</f>
        <v>Concreto</v>
      </c>
      <c r="E1668" s="131">
        <f>'INFO Luz del Sur'!J1616</f>
        <v>12</v>
      </c>
      <c r="F1668" s="131" t="str">
        <f>'INFO Luz del Sur'!H1616</f>
        <v>0.22 KV</v>
      </c>
      <c r="G1668" s="148" t="str">
        <f t="shared" si="294"/>
        <v>BT</v>
      </c>
      <c r="H1668" s="120" t="str">
        <f>'INFO Luz del Sur'!D1616</f>
        <v>Miraflores</v>
      </c>
      <c r="I1668" s="120" t="str">
        <f>'INFO Luz del Sur'!C1616</f>
        <v>Lima</v>
      </c>
      <c r="J1668" s="120" t="str">
        <f>'INFO Luz del Sur'!B1616</f>
        <v>Lima</v>
      </c>
      <c r="K1668" s="120">
        <f>'INFO Luz del Sur'!E1616</f>
        <v>0</v>
      </c>
      <c r="L1668" s="132" t="str">
        <f>'INFO Luz del Sur'!M1616</f>
        <v>PPC17</v>
      </c>
      <c r="M1668" s="120" t="str">
        <f>INDEX(RESUMEN!$D$17:$D$5475, MATCH(L1668,RESUMEN!$C$17:$C$5475,0))</f>
        <v>POSTE DE CONCRETO ARMADO DE 12/400/150/330</v>
      </c>
      <c r="N1668" s="95">
        <f>INDEX(RESUMEN!$G$17:$G$5475, MATCH(L1668,RESUMEN!$C$17:$C$5475,0))</f>
        <v>305.79000000000002</v>
      </c>
      <c r="O1668" s="133">
        <f t="shared" si="295"/>
        <v>0.77</v>
      </c>
      <c r="P1668" s="134">
        <f t="shared" si="287"/>
        <v>541.24830000000009</v>
      </c>
      <c r="Q1668" s="87">
        <v>0</v>
      </c>
      <c r="R1668" s="133">
        <f t="shared" si="288"/>
        <v>7.2000000000000008E-2</v>
      </c>
      <c r="S1668" s="88">
        <f t="shared" si="289"/>
        <v>3.2474898000000008</v>
      </c>
      <c r="T1668" s="132">
        <f t="shared" si="290"/>
        <v>0.2</v>
      </c>
      <c r="U1668" s="135">
        <f t="shared" si="291"/>
        <v>0.64949796000000015</v>
      </c>
      <c r="V1668" s="88">
        <f t="shared" si="292"/>
        <v>0.21855363721795809</v>
      </c>
      <c r="W1668" s="182">
        <f t="shared" si="293"/>
        <v>0.2</v>
      </c>
      <c r="X1668" s="133">
        <f>'INFO Luz del Sur'!N1616</f>
        <v>1</v>
      </c>
      <c r="Y1668" s="135">
        <f t="shared" si="296"/>
        <v>0.2</v>
      </c>
    </row>
    <row r="1669" spans="1:25" x14ac:dyDescent="0.25">
      <c r="A1669" s="97">
        <f>'INFO Luz del Sur'!A1617</f>
        <v>1611</v>
      </c>
      <c r="B1669" s="98" t="s">
        <v>8151</v>
      </c>
      <c r="C1669" s="131" t="str">
        <f>'INFO Luz del Sur'!K1617</f>
        <v>Poste</v>
      </c>
      <c r="D1669" s="120" t="str">
        <f>'INFO Luz del Sur'!L1617</f>
        <v>Concreto</v>
      </c>
      <c r="E1669" s="131">
        <f>'INFO Luz del Sur'!J1617</f>
        <v>12</v>
      </c>
      <c r="F1669" s="131" t="str">
        <f>'INFO Luz del Sur'!H1617</f>
        <v>0.22 KV</v>
      </c>
      <c r="G1669" s="148" t="str">
        <f t="shared" si="294"/>
        <v>BT</v>
      </c>
      <c r="H1669" s="120" t="str">
        <f>'INFO Luz del Sur'!D1617</f>
        <v>Miraflores</v>
      </c>
      <c r="I1669" s="120" t="str">
        <f>'INFO Luz del Sur'!C1617</f>
        <v>Lima</v>
      </c>
      <c r="J1669" s="120" t="str">
        <f>'INFO Luz del Sur'!B1617</f>
        <v>Lima</v>
      </c>
      <c r="K1669" s="120">
        <f>'INFO Luz del Sur'!E1617</f>
        <v>0</v>
      </c>
      <c r="L1669" s="132" t="str">
        <f>'INFO Luz del Sur'!M1617</f>
        <v>PPC17</v>
      </c>
      <c r="M1669" s="120" t="str">
        <f>INDEX(RESUMEN!$D$17:$D$5475, MATCH(L1669,RESUMEN!$C$17:$C$5475,0))</f>
        <v>POSTE DE CONCRETO ARMADO DE 12/400/150/330</v>
      </c>
      <c r="N1669" s="95">
        <f>INDEX(RESUMEN!$G$17:$G$5475, MATCH(L1669,RESUMEN!$C$17:$C$5475,0))</f>
        <v>305.79000000000002</v>
      </c>
      <c r="O1669" s="133">
        <f t="shared" si="295"/>
        <v>0.77</v>
      </c>
      <c r="P1669" s="134">
        <f t="shared" si="287"/>
        <v>541.24830000000009</v>
      </c>
      <c r="Q1669" s="87">
        <v>0</v>
      </c>
      <c r="R1669" s="133">
        <f t="shared" si="288"/>
        <v>7.2000000000000008E-2</v>
      </c>
      <c r="S1669" s="88">
        <f t="shared" si="289"/>
        <v>3.2474898000000008</v>
      </c>
      <c r="T1669" s="132">
        <f t="shared" si="290"/>
        <v>0.2</v>
      </c>
      <c r="U1669" s="135">
        <f t="shared" si="291"/>
        <v>0.64949796000000015</v>
      </c>
      <c r="V1669" s="88">
        <f t="shared" si="292"/>
        <v>0.21855363721795809</v>
      </c>
      <c r="W1669" s="182">
        <f t="shared" si="293"/>
        <v>0.2</v>
      </c>
      <c r="X1669" s="133">
        <f>'INFO Luz del Sur'!N1617</f>
        <v>1</v>
      </c>
      <c r="Y1669" s="135">
        <f t="shared" si="296"/>
        <v>0.2</v>
      </c>
    </row>
    <row r="1670" spans="1:25" x14ac:dyDescent="0.25">
      <c r="A1670" s="97">
        <f>'INFO Luz del Sur'!A1618</f>
        <v>1612</v>
      </c>
      <c r="B1670" s="98" t="s">
        <v>8151</v>
      </c>
      <c r="C1670" s="131" t="str">
        <f>'INFO Luz del Sur'!K1618</f>
        <v>Poste</v>
      </c>
      <c r="D1670" s="120" t="str">
        <f>'INFO Luz del Sur'!L1618</f>
        <v>Concreto</v>
      </c>
      <c r="E1670" s="131">
        <f>'INFO Luz del Sur'!J1618</f>
        <v>12</v>
      </c>
      <c r="F1670" s="131" t="str">
        <f>'INFO Luz del Sur'!H1618</f>
        <v>0.22 KV</v>
      </c>
      <c r="G1670" s="148" t="str">
        <f t="shared" si="294"/>
        <v>BT</v>
      </c>
      <c r="H1670" s="120" t="str">
        <f>'INFO Luz del Sur'!D1618</f>
        <v>Miraflores</v>
      </c>
      <c r="I1670" s="120" t="str">
        <f>'INFO Luz del Sur'!C1618</f>
        <v>Lima</v>
      </c>
      <c r="J1670" s="120" t="str">
        <f>'INFO Luz del Sur'!B1618</f>
        <v>Lima</v>
      </c>
      <c r="K1670" s="120">
        <f>'INFO Luz del Sur'!E1618</f>
        <v>0</v>
      </c>
      <c r="L1670" s="132" t="str">
        <f>'INFO Luz del Sur'!M1618</f>
        <v>PPC17</v>
      </c>
      <c r="M1670" s="120" t="str">
        <f>INDEX(RESUMEN!$D$17:$D$5475, MATCH(L1670,RESUMEN!$C$17:$C$5475,0))</f>
        <v>POSTE DE CONCRETO ARMADO DE 12/400/150/330</v>
      </c>
      <c r="N1670" s="95">
        <f>INDEX(RESUMEN!$G$17:$G$5475, MATCH(L1670,RESUMEN!$C$17:$C$5475,0))</f>
        <v>305.79000000000002</v>
      </c>
      <c r="O1670" s="133">
        <f t="shared" si="295"/>
        <v>0.77</v>
      </c>
      <c r="P1670" s="134">
        <f t="shared" si="287"/>
        <v>541.24830000000009</v>
      </c>
      <c r="Q1670" s="87">
        <v>0</v>
      </c>
      <c r="R1670" s="133">
        <f t="shared" si="288"/>
        <v>7.2000000000000008E-2</v>
      </c>
      <c r="S1670" s="88">
        <f t="shared" si="289"/>
        <v>3.2474898000000008</v>
      </c>
      <c r="T1670" s="132">
        <f t="shared" si="290"/>
        <v>0.2</v>
      </c>
      <c r="U1670" s="135">
        <f t="shared" si="291"/>
        <v>0.64949796000000015</v>
      </c>
      <c r="V1670" s="88">
        <f t="shared" si="292"/>
        <v>0.21855363721795809</v>
      </c>
      <c r="W1670" s="182">
        <f t="shared" si="293"/>
        <v>0.2</v>
      </c>
      <c r="X1670" s="133">
        <f>'INFO Luz del Sur'!N1618</f>
        <v>1</v>
      </c>
      <c r="Y1670" s="135">
        <f t="shared" si="296"/>
        <v>0.2</v>
      </c>
    </row>
    <row r="1671" spans="1:25" x14ac:dyDescent="0.25">
      <c r="A1671" s="97">
        <f>'INFO Luz del Sur'!A1619</f>
        <v>1613</v>
      </c>
      <c r="B1671" s="98" t="s">
        <v>8151</v>
      </c>
      <c r="C1671" s="131" t="str">
        <f>'INFO Luz del Sur'!K1619</f>
        <v>Poste</v>
      </c>
      <c r="D1671" s="120" t="str">
        <f>'INFO Luz del Sur'!L1619</f>
        <v>Concreto</v>
      </c>
      <c r="E1671" s="131">
        <f>'INFO Luz del Sur'!J1619</f>
        <v>12</v>
      </c>
      <c r="F1671" s="131" t="str">
        <f>'INFO Luz del Sur'!H1619</f>
        <v>0.22 KV</v>
      </c>
      <c r="G1671" s="148" t="str">
        <f t="shared" si="294"/>
        <v>BT</v>
      </c>
      <c r="H1671" s="120" t="str">
        <f>'INFO Luz del Sur'!D1619</f>
        <v>Miraflores</v>
      </c>
      <c r="I1671" s="120" t="str">
        <f>'INFO Luz del Sur'!C1619</f>
        <v>Lima</v>
      </c>
      <c r="J1671" s="120" t="str">
        <f>'INFO Luz del Sur'!B1619</f>
        <v>Lima</v>
      </c>
      <c r="K1671" s="120">
        <f>'INFO Luz del Sur'!E1619</f>
        <v>0</v>
      </c>
      <c r="L1671" s="132" t="str">
        <f>'INFO Luz del Sur'!M1619</f>
        <v>PPC17</v>
      </c>
      <c r="M1671" s="120" t="str">
        <f>INDEX(RESUMEN!$D$17:$D$5475, MATCH(L1671,RESUMEN!$C$17:$C$5475,0))</f>
        <v>POSTE DE CONCRETO ARMADO DE 12/400/150/330</v>
      </c>
      <c r="N1671" s="95">
        <f>INDEX(RESUMEN!$G$17:$G$5475, MATCH(L1671,RESUMEN!$C$17:$C$5475,0))</f>
        <v>305.79000000000002</v>
      </c>
      <c r="O1671" s="133">
        <f t="shared" si="295"/>
        <v>0.77</v>
      </c>
      <c r="P1671" s="134">
        <f t="shared" si="287"/>
        <v>541.24830000000009</v>
      </c>
      <c r="Q1671" s="87">
        <v>0</v>
      </c>
      <c r="R1671" s="133">
        <f t="shared" si="288"/>
        <v>7.2000000000000008E-2</v>
      </c>
      <c r="S1671" s="88">
        <f t="shared" si="289"/>
        <v>3.2474898000000008</v>
      </c>
      <c r="T1671" s="132">
        <f t="shared" si="290"/>
        <v>0.2</v>
      </c>
      <c r="U1671" s="135">
        <f t="shared" si="291"/>
        <v>0.64949796000000015</v>
      </c>
      <c r="V1671" s="88">
        <f t="shared" si="292"/>
        <v>0.21855363721795809</v>
      </c>
      <c r="W1671" s="182">
        <f t="shared" si="293"/>
        <v>0.2</v>
      </c>
      <c r="X1671" s="133">
        <f>'INFO Luz del Sur'!N1619</f>
        <v>1</v>
      </c>
      <c r="Y1671" s="135">
        <f t="shared" si="296"/>
        <v>0.2</v>
      </c>
    </row>
    <row r="1672" spans="1:25" x14ac:dyDescent="0.25">
      <c r="A1672" s="97">
        <f>'INFO Luz del Sur'!A1620</f>
        <v>1614</v>
      </c>
      <c r="B1672" s="98" t="s">
        <v>8151</v>
      </c>
      <c r="C1672" s="131" t="str">
        <f>'INFO Luz del Sur'!K1620</f>
        <v>Poste</v>
      </c>
      <c r="D1672" s="120" t="str">
        <f>'INFO Luz del Sur'!L1620</f>
        <v>Concreto</v>
      </c>
      <c r="E1672" s="131">
        <f>'INFO Luz del Sur'!J1620</f>
        <v>13</v>
      </c>
      <c r="F1672" s="131" t="str">
        <f>'INFO Luz del Sur'!H1620</f>
        <v>0.22 KV</v>
      </c>
      <c r="G1672" s="148" t="str">
        <f t="shared" si="294"/>
        <v>BT</v>
      </c>
      <c r="H1672" s="120" t="str">
        <f>'INFO Luz del Sur'!D1620</f>
        <v>Miraflores</v>
      </c>
      <c r="I1672" s="120" t="str">
        <f>'INFO Luz del Sur'!C1620</f>
        <v>Lima</v>
      </c>
      <c r="J1672" s="120" t="str">
        <f>'INFO Luz del Sur'!B1620</f>
        <v>Lima</v>
      </c>
      <c r="K1672" s="120">
        <f>'INFO Luz del Sur'!E1620</f>
        <v>0</v>
      </c>
      <c r="L1672" s="132" t="str">
        <f>'INFO Luz del Sur'!M1620</f>
        <v>PPC19</v>
      </c>
      <c r="M1672" s="120" t="str">
        <f>INDEX(RESUMEN!$D$17:$D$5475, MATCH(L1672,RESUMEN!$C$17:$C$5475,0))</f>
        <v>POSTE DE CONCRETO ARMADO DE 13/300/150/345</v>
      </c>
      <c r="N1672" s="95">
        <f>INDEX(RESUMEN!$G$17:$G$5475, MATCH(L1672,RESUMEN!$C$17:$C$5475,0))</f>
        <v>314.14999999999998</v>
      </c>
      <c r="O1672" s="133">
        <f t="shared" si="295"/>
        <v>0.77</v>
      </c>
      <c r="P1672" s="134">
        <f t="shared" si="287"/>
        <v>556.04549999999995</v>
      </c>
      <c r="Q1672" s="87">
        <v>0</v>
      </c>
      <c r="R1672" s="133">
        <f t="shared" si="288"/>
        <v>7.2000000000000008E-2</v>
      </c>
      <c r="S1672" s="88">
        <f t="shared" si="289"/>
        <v>3.3362730000000003</v>
      </c>
      <c r="T1672" s="132">
        <f t="shared" si="290"/>
        <v>0.2</v>
      </c>
      <c r="U1672" s="135">
        <f t="shared" si="291"/>
        <v>0.66725460000000014</v>
      </c>
      <c r="V1672" s="88">
        <f t="shared" si="292"/>
        <v>0.22452868024468273</v>
      </c>
      <c r="W1672" s="182">
        <f t="shared" si="293"/>
        <v>0.2</v>
      </c>
      <c r="X1672" s="133">
        <f>'INFO Luz del Sur'!N1620</f>
        <v>1</v>
      </c>
      <c r="Y1672" s="135">
        <f t="shared" si="296"/>
        <v>0.2</v>
      </c>
    </row>
    <row r="1673" spans="1:25" x14ac:dyDescent="0.25">
      <c r="A1673" s="97">
        <f>'INFO Luz del Sur'!A1621</f>
        <v>1615</v>
      </c>
      <c r="B1673" s="98" t="s">
        <v>8151</v>
      </c>
      <c r="C1673" s="131" t="str">
        <f>'INFO Luz del Sur'!K1621</f>
        <v>Poste</v>
      </c>
      <c r="D1673" s="120" t="str">
        <f>'INFO Luz del Sur'!L1621</f>
        <v>Concreto</v>
      </c>
      <c r="E1673" s="131">
        <f>'INFO Luz del Sur'!J1621</f>
        <v>14</v>
      </c>
      <c r="F1673" s="131" t="str">
        <f>'INFO Luz del Sur'!H1621</f>
        <v>0.22 KV</v>
      </c>
      <c r="G1673" s="148" t="str">
        <f t="shared" si="294"/>
        <v>BT</v>
      </c>
      <c r="H1673" s="120" t="str">
        <f>'INFO Luz del Sur'!D1621</f>
        <v>Miraflores</v>
      </c>
      <c r="I1673" s="120" t="str">
        <f>'INFO Luz del Sur'!C1621</f>
        <v>Lima</v>
      </c>
      <c r="J1673" s="120" t="str">
        <f>'INFO Luz del Sur'!B1621</f>
        <v>Lima</v>
      </c>
      <c r="K1673" s="120">
        <f>'INFO Luz del Sur'!E1621</f>
        <v>0</v>
      </c>
      <c r="L1673" s="132" t="str">
        <f>'INFO Luz del Sur'!M1621</f>
        <v>PPC23</v>
      </c>
      <c r="M1673" s="120" t="str">
        <f>INDEX(RESUMEN!$D$17:$D$5475, MATCH(L1673,RESUMEN!$C$17:$C$5475,0))</f>
        <v>POSTE DE CONCRETO ARMADO DE 15/300/140/365</v>
      </c>
      <c r="N1673" s="95">
        <f>INDEX(RESUMEN!$G$17:$G$5475, MATCH(L1673,RESUMEN!$C$17:$C$5475,0))</f>
        <v>381.9</v>
      </c>
      <c r="O1673" s="133">
        <f t="shared" si="295"/>
        <v>0.77</v>
      </c>
      <c r="P1673" s="134">
        <f t="shared" si="287"/>
        <v>675.96299999999997</v>
      </c>
      <c r="Q1673" s="87">
        <v>0</v>
      </c>
      <c r="R1673" s="133">
        <f t="shared" si="288"/>
        <v>7.2000000000000008E-2</v>
      </c>
      <c r="S1673" s="88">
        <f t="shared" si="289"/>
        <v>4.0557780000000001</v>
      </c>
      <c r="T1673" s="132">
        <f t="shared" si="290"/>
        <v>0.2</v>
      </c>
      <c r="U1673" s="135">
        <f t="shared" si="291"/>
        <v>0.81115560000000009</v>
      </c>
      <c r="V1673" s="88">
        <f t="shared" si="292"/>
        <v>0.27295082917537583</v>
      </c>
      <c r="W1673" s="182">
        <f t="shared" si="293"/>
        <v>0.3</v>
      </c>
      <c r="X1673" s="133">
        <f>'INFO Luz del Sur'!N1621</f>
        <v>1</v>
      </c>
      <c r="Y1673" s="135">
        <f t="shared" si="296"/>
        <v>0.3</v>
      </c>
    </row>
    <row r="1674" spans="1:25" x14ac:dyDescent="0.25">
      <c r="A1674" s="97">
        <f>'INFO Luz del Sur'!A1622</f>
        <v>1616</v>
      </c>
      <c r="B1674" s="98" t="s">
        <v>8151</v>
      </c>
      <c r="C1674" s="131" t="str">
        <f>'INFO Luz del Sur'!K1622</f>
        <v>Poste</v>
      </c>
      <c r="D1674" s="120" t="str">
        <f>'INFO Luz del Sur'!L1622</f>
        <v>Concreto</v>
      </c>
      <c r="E1674" s="131">
        <f>'INFO Luz del Sur'!J1622</f>
        <v>13</v>
      </c>
      <c r="F1674" s="131" t="str">
        <f>'INFO Luz del Sur'!H1622</f>
        <v>0.22 KV</v>
      </c>
      <c r="G1674" s="148" t="str">
        <f t="shared" si="294"/>
        <v>BT</v>
      </c>
      <c r="H1674" s="120" t="str">
        <f>'INFO Luz del Sur'!D1622</f>
        <v>Miraflores</v>
      </c>
      <c r="I1674" s="120" t="str">
        <f>'INFO Luz del Sur'!C1622</f>
        <v>Lima</v>
      </c>
      <c r="J1674" s="120" t="str">
        <f>'INFO Luz del Sur'!B1622</f>
        <v>Lima</v>
      </c>
      <c r="K1674" s="120">
        <f>'INFO Luz del Sur'!E1622</f>
        <v>0</v>
      </c>
      <c r="L1674" s="132" t="str">
        <f>'INFO Luz del Sur'!M1622</f>
        <v>PPC19</v>
      </c>
      <c r="M1674" s="120" t="str">
        <f>INDEX(RESUMEN!$D$17:$D$5475, MATCH(L1674,RESUMEN!$C$17:$C$5475,0))</f>
        <v>POSTE DE CONCRETO ARMADO DE 13/300/150/345</v>
      </c>
      <c r="N1674" s="95">
        <f>INDEX(RESUMEN!$G$17:$G$5475, MATCH(L1674,RESUMEN!$C$17:$C$5475,0))</f>
        <v>314.14999999999998</v>
      </c>
      <c r="O1674" s="133">
        <f t="shared" si="295"/>
        <v>0.77</v>
      </c>
      <c r="P1674" s="134">
        <f t="shared" ref="P1674:P1737" si="297">N1674*(O1674+1)</f>
        <v>556.04549999999995</v>
      </c>
      <c r="Q1674" s="87">
        <v>0</v>
      </c>
      <c r="R1674" s="133">
        <f t="shared" si="288"/>
        <v>7.2000000000000008E-2</v>
      </c>
      <c r="S1674" s="88">
        <f t="shared" si="289"/>
        <v>3.3362730000000003</v>
      </c>
      <c r="T1674" s="132">
        <f t="shared" si="290"/>
        <v>0.2</v>
      </c>
      <c r="U1674" s="135">
        <f t="shared" si="291"/>
        <v>0.66725460000000014</v>
      </c>
      <c r="V1674" s="88">
        <f t="shared" si="292"/>
        <v>0.22452868024468273</v>
      </c>
      <c r="W1674" s="182">
        <f t="shared" si="293"/>
        <v>0.2</v>
      </c>
      <c r="X1674" s="133">
        <f>'INFO Luz del Sur'!N1622</f>
        <v>1</v>
      </c>
      <c r="Y1674" s="135">
        <f t="shared" si="296"/>
        <v>0.2</v>
      </c>
    </row>
    <row r="1675" spans="1:25" x14ac:dyDescent="0.25">
      <c r="A1675" s="97">
        <f>'INFO Luz del Sur'!A1623</f>
        <v>1617</v>
      </c>
      <c r="B1675" s="98" t="s">
        <v>8151</v>
      </c>
      <c r="C1675" s="131" t="str">
        <f>'INFO Luz del Sur'!K1623</f>
        <v>Poste</v>
      </c>
      <c r="D1675" s="120" t="str">
        <f>'INFO Luz del Sur'!L1623</f>
        <v>Concreto</v>
      </c>
      <c r="E1675" s="131">
        <f>'INFO Luz del Sur'!J1623</f>
        <v>14</v>
      </c>
      <c r="F1675" s="131" t="str">
        <f>'INFO Luz del Sur'!H1623</f>
        <v>0.22 KV</v>
      </c>
      <c r="G1675" s="148" t="str">
        <f t="shared" si="294"/>
        <v>BT</v>
      </c>
      <c r="H1675" s="120" t="str">
        <f>'INFO Luz del Sur'!D1623</f>
        <v>Miraflores</v>
      </c>
      <c r="I1675" s="120" t="str">
        <f>'INFO Luz del Sur'!C1623</f>
        <v>Lima</v>
      </c>
      <c r="J1675" s="120" t="str">
        <f>'INFO Luz del Sur'!B1623</f>
        <v>Lima</v>
      </c>
      <c r="K1675" s="120">
        <f>'INFO Luz del Sur'!E1623</f>
        <v>0</v>
      </c>
      <c r="L1675" s="132" t="str">
        <f>'INFO Luz del Sur'!M1623</f>
        <v>PPC23</v>
      </c>
      <c r="M1675" s="120" t="str">
        <f>INDEX(RESUMEN!$D$17:$D$5475, MATCH(L1675,RESUMEN!$C$17:$C$5475,0))</f>
        <v>POSTE DE CONCRETO ARMADO DE 15/300/140/365</v>
      </c>
      <c r="N1675" s="95">
        <f>INDEX(RESUMEN!$G$17:$G$5475, MATCH(L1675,RESUMEN!$C$17:$C$5475,0))</f>
        <v>381.9</v>
      </c>
      <c r="O1675" s="133">
        <f t="shared" si="295"/>
        <v>0.77</v>
      </c>
      <c r="P1675" s="134">
        <f t="shared" si="297"/>
        <v>675.96299999999997</v>
      </c>
      <c r="Q1675" s="87">
        <v>0</v>
      </c>
      <c r="R1675" s="133">
        <f t="shared" ref="R1675:R1738" si="298">IF(G1675="BT", ($R$2), ($R$3))</f>
        <v>7.2000000000000008E-2</v>
      </c>
      <c r="S1675" s="88">
        <f t="shared" ref="S1675:S1738" si="299">(P1675*R1675)/12</f>
        <v>4.0557780000000001</v>
      </c>
      <c r="T1675" s="132">
        <f t="shared" ref="T1675:T1738" si="300">IF(G1675="BT", ($T$2), ($T$3))</f>
        <v>0.2</v>
      </c>
      <c r="U1675" s="135">
        <f t="shared" ref="U1675:U1738" si="301">S1675*T1675</f>
        <v>0.81115560000000009</v>
      </c>
      <c r="V1675" s="88">
        <f t="shared" ref="V1675:V1738" si="302">(U1675*(1/3)*(1+$X$2))+Q1675</f>
        <v>0.27295082917537583</v>
      </c>
      <c r="W1675" s="182">
        <f t="shared" ref="W1675:W1738" si="303">ROUND(V1675,1)</f>
        <v>0.3</v>
      </c>
      <c r="X1675" s="133">
        <f>'INFO Luz del Sur'!N1623</f>
        <v>1</v>
      </c>
      <c r="Y1675" s="135">
        <f t="shared" si="296"/>
        <v>0.3</v>
      </c>
    </row>
    <row r="1676" spans="1:25" x14ac:dyDescent="0.25">
      <c r="A1676" s="97">
        <f>'INFO Luz del Sur'!A1624</f>
        <v>1618</v>
      </c>
      <c r="B1676" s="98" t="s">
        <v>8151</v>
      </c>
      <c r="C1676" s="131" t="str">
        <f>'INFO Luz del Sur'!K1624</f>
        <v>Poste</v>
      </c>
      <c r="D1676" s="120" t="str">
        <f>'INFO Luz del Sur'!L1624</f>
        <v>Concreto</v>
      </c>
      <c r="E1676" s="131">
        <f>'INFO Luz del Sur'!J1624</f>
        <v>14</v>
      </c>
      <c r="F1676" s="131" t="str">
        <f>'INFO Luz del Sur'!H1624</f>
        <v>0.22 KV</v>
      </c>
      <c r="G1676" s="148" t="str">
        <f t="shared" si="294"/>
        <v>BT</v>
      </c>
      <c r="H1676" s="120" t="str">
        <f>'INFO Luz del Sur'!D1624</f>
        <v>Miraflores</v>
      </c>
      <c r="I1676" s="120" t="str">
        <f>'INFO Luz del Sur'!C1624</f>
        <v>Lima</v>
      </c>
      <c r="J1676" s="120" t="str">
        <f>'INFO Luz del Sur'!B1624</f>
        <v>Lima</v>
      </c>
      <c r="K1676" s="120">
        <f>'INFO Luz del Sur'!E1624</f>
        <v>0</v>
      </c>
      <c r="L1676" s="132" t="str">
        <f>'INFO Luz del Sur'!M1624</f>
        <v>PPC23</v>
      </c>
      <c r="M1676" s="120" t="str">
        <f>INDEX(RESUMEN!$D$17:$D$5475, MATCH(L1676,RESUMEN!$C$17:$C$5475,0))</f>
        <v>POSTE DE CONCRETO ARMADO DE 15/300/140/365</v>
      </c>
      <c r="N1676" s="95">
        <f>INDEX(RESUMEN!$G$17:$G$5475, MATCH(L1676,RESUMEN!$C$17:$C$5475,0))</f>
        <v>381.9</v>
      </c>
      <c r="O1676" s="133">
        <f t="shared" si="295"/>
        <v>0.77</v>
      </c>
      <c r="P1676" s="134">
        <f t="shared" si="297"/>
        <v>675.96299999999997</v>
      </c>
      <c r="Q1676" s="87">
        <v>0</v>
      </c>
      <c r="R1676" s="133">
        <f t="shared" si="298"/>
        <v>7.2000000000000008E-2</v>
      </c>
      <c r="S1676" s="88">
        <f t="shared" si="299"/>
        <v>4.0557780000000001</v>
      </c>
      <c r="T1676" s="132">
        <f t="shared" si="300"/>
        <v>0.2</v>
      </c>
      <c r="U1676" s="135">
        <f t="shared" si="301"/>
        <v>0.81115560000000009</v>
      </c>
      <c r="V1676" s="88">
        <f t="shared" si="302"/>
        <v>0.27295082917537583</v>
      </c>
      <c r="W1676" s="182">
        <f t="shared" si="303"/>
        <v>0.3</v>
      </c>
      <c r="X1676" s="133">
        <f>'INFO Luz del Sur'!N1624</f>
        <v>1</v>
      </c>
      <c r="Y1676" s="135">
        <f t="shared" si="296"/>
        <v>0.3</v>
      </c>
    </row>
    <row r="1677" spans="1:25" x14ac:dyDescent="0.25">
      <c r="A1677" s="97">
        <f>'INFO Luz del Sur'!A1625</f>
        <v>1619</v>
      </c>
      <c r="B1677" s="98" t="s">
        <v>8151</v>
      </c>
      <c r="C1677" s="131" t="str">
        <f>'INFO Luz del Sur'!K1625</f>
        <v>Poste</v>
      </c>
      <c r="D1677" s="120" t="str">
        <f>'INFO Luz del Sur'!L1625</f>
        <v>Concreto</v>
      </c>
      <c r="E1677" s="131">
        <f>'INFO Luz del Sur'!J1625</f>
        <v>12</v>
      </c>
      <c r="F1677" s="131" t="str">
        <f>'INFO Luz del Sur'!H1625</f>
        <v>0.22 KV</v>
      </c>
      <c r="G1677" s="148" t="str">
        <f t="shared" si="294"/>
        <v>BT</v>
      </c>
      <c r="H1677" s="120" t="str">
        <f>'INFO Luz del Sur'!D1625</f>
        <v>Miraflores</v>
      </c>
      <c r="I1677" s="120" t="str">
        <f>'INFO Luz del Sur'!C1625</f>
        <v>Lima</v>
      </c>
      <c r="J1677" s="120" t="str">
        <f>'INFO Luz del Sur'!B1625</f>
        <v>Lima</v>
      </c>
      <c r="K1677" s="120">
        <f>'INFO Luz del Sur'!E1625</f>
        <v>0</v>
      </c>
      <c r="L1677" s="132" t="str">
        <f>'INFO Luz del Sur'!M1625</f>
        <v>PPC17</v>
      </c>
      <c r="M1677" s="120" t="str">
        <f>INDEX(RESUMEN!$D$17:$D$5475, MATCH(L1677,RESUMEN!$C$17:$C$5475,0))</f>
        <v>POSTE DE CONCRETO ARMADO DE 12/400/150/330</v>
      </c>
      <c r="N1677" s="95">
        <f>INDEX(RESUMEN!$G$17:$G$5475, MATCH(L1677,RESUMEN!$C$17:$C$5475,0))</f>
        <v>305.79000000000002</v>
      </c>
      <c r="O1677" s="133">
        <f t="shared" si="295"/>
        <v>0.77</v>
      </c>
      <c r="P1677" s="134">
        <f t="shared" si="297"/>
        <v>541.24830000000009</v>
      </c>
      <c r="Q1677" s="87">
        <v>0</v>
      </c>
      <c r="R1677" s="133">
        <f t="shared" si="298"/>
        <v>7.2000000000000008E-2</v>
      </c>
      <c r="S1677" s="88">
        <f t="shared" si="299"/>
        <v>3.2474898000000008</v>
      </c>
      <c r="T1677" s="132">
        <f t="shared" si="300"/>
        <v>0.2</v>
      </c>
      <c r="U1677" s="135">
        <f t="shared" si="301"/>
        <v>0.64949796000000015</v>
      </c>
      <c r="V1677" s="88">
        <f t="shared" si="302"/>
        <v>0.21855363721795809</v>
      </c>
      <c r="W1677" s="182">
        <f t="shared" si="303"/>
        <v>0.2</v>
      </c>
      <c r="X1677" s="133">
        <f>'INFO Luz del Sur'!N1625</f>
        <v>1</v>
      </c>
      <c r="Y1677" s="135">
        <f t="shared" si="296"/>
        <v>0.2</v>
      </c>
    </row>
    <row r="1678" spans="1:25" x14ac:dyDescent="0.25">
      <c r="A1678" s="97">
        <f>'INFO Luz del Sur'!A1626</f>
        <v>1620</v>
      </c>
      <c r="B1678" s="98" t="s">
        <v>8151</v>
      </c>
      <c r="C1678" s="131" t="str">
        <f>'INFO Luz del Sur'!K1626</f>
        <v>Poste</v>
      </c>
      <c r="D1678" s="120" t="str">
        <f>'INFO Luz del Sur'!L1626</f>
        <v>Concreto</v>
      </c>
      <c r="E1678" s="131">
        <f>'INFO Luz del Sur'!J1626</f>
        <v>12</v>
      </c>
      <c r="F1678" s="131" t="str">
        <f>'INFO Luz del Sur'!H1626</f>
        <v>0.22 KV</v>
      </c>
      <c r="G1678" s="148" t="str">
        <f t="shared" si="294"/>
        <v>BT</v>
      </c>
      <c r="H1678" s="120" t="str">
        <f>'INFO Luz del Sur'!D1626</f>
        <v>Miraflores</v>
      </c>
      <c r="I1678" s="120" t="str">
        <f>'INFO Luz del Sur'!C1626</f>
        <v>Lima</v>
      </c>
      <c r="J1678" s="120" t="str">
        <f>'INFO Luz del Sur'!B1626</f>
        <v>Lima</v>
      </c>
      <c r="K1678" s="120">
        <f>'INFO Luz del Sur'!E1626</f>
        <v>0</v>
      </c>
      <c r="L1678" s="132" t="str">
        <f>'INFO Luz del Sur'!M1626</f>
        <v>PPC17</v>
      </c>
      <c r="M1678" s="120" t="str">
        <f>INDEX(RESUMEN!$D$17:$D$5475, MATCH(L1678,RESUMEN!$C$17:$C$5475,0))</f>
        <v>POSTE DE CONCRETO ARMADO DE 12/400/150/330</v>
      </c>
      <c r="N1678" s="95">
        <f>INDEX(RESUMEN!$G$17:$G$5475, MATCH(L1678,RESUMEN!$C$17:$C$5475,0))</f>
        <v>305.79000000000002</v>
      </c>
      <c r="O1678" s="133">
        <f t="shared" si="295"/>
        <v>0.77</v>
      </c>
      <c r="P1678" s="134">
        <f t="shared" si="297"/>
        <v>541.24830000000009</v>
      </c>
      <c r="Q1678" s="87">
        <v>0</v>
      </c>
      <c r="R1678" s="133">
        <f t="shared" si="298"/>
        <v>7.2000000000000008E-2</v>
      </c>
      <c r="S1678" s="88">
        <f t="shared" si="299"/>
        <v>3.2474898000000008</v>
      </c>
      <c r="T1678" s="132">
        <f t="shared" si="300"/>
        <v>0.2</v>
      </c>
      <c r="U1678" s="135">
        <f t="shared" si="301"/>
        <v>0.64949796000000015</v>
      </c>
      <c r="V1678" s="88">
        <f t="shared" si="302"/>
        <v>0.21855363721795809</v>
      </c>
      <c r="W1678" s="182">
        <f t="shared" si="303"/>
        <v>0.2</v>
      </c>
      <c r="X1678" s="133">
        <f>'INFO Luz del Sur'!N1626</f>
        <v>1</v>
      </c>
      <c r="Y1678" s="135">
        <f t="shared" si="296"/>
        <v>0.2</v>
      </c>
    </row>
    <row r="1679" spans="1:25" x14ac:dyDescent="0.25">
      <c r="A1679" s="97">
        <f>'INFO Luz del Sur'!A1627</f>
        <v>1621</v>
      </c>
      <c r="B1679" s="98" t="s">
        <v>8151</v>
      </c>
      <c r="C1679" s="131" t="str">
        <f>'INFO Luz del Sur'!K1627</f>
        <v>Poste</v>
      </c>
      <c r="D1679" s="120" t="str">
        <f>'INFO Luz del Sur'!L1627</f>
        <v>Concreto</v>
      </c>
      <c r="E1679" s="131">
        <f>'INFO Luz del Sur'!J1627</f>
        <v>12</v>
      </c>
      <c r="F1679" s="131" t="str">
        <f>'INFO Luz del Sur'!H1627</f>
        <v>0.22 KV</v>
      </c>
      <c r="G1679" s="148" t="str">
        <f t="shared" si="294"/>
        <v>BT</v>
      </c>
      <c r="H1679" s="120" t="str">
        <f>'INFO Luz del Sur'!D1627</f>
        <v>Miraflores</v>
      </c>
      <c r="I1679" s="120" t="str">
        <f>'INFO Luz del Sur'!C1627</f>
        <v>Lima</v>
      </c>
      <c r="J1679" s="120" t="str">
        <f>'INFO Luz del Sur'!B1627</f>
        <v>Lima</v>
      </c>
      <c r="K1679" s="120">
        <f>'INFO Luz del Sur'!E1627</f>
        <v>0</v>
      </c>
      <c r="L1679" s="132" t="str">
        <f>'INFO Luz del Sur'!M1627</f>
        <v>PPC17</v>
      </c>
      <c r="M1679" s="120" t="str">
        <f>INDEX(RESUMEN!$D$17:$D$5475, MATCH(L1679,RESUMEN!$C$17:$C$5475,0))</f>
        <v>POSTE DE CONCRETO ARMADO DE 12/400/150/330</v>
      </c>
      <c r="N1679" s="95">
        <f>INDEX(RESUMEN!$G$17:$G$5475, MATCH(L1679,RESUMEN!$C$17:$C$5475,0))</f>
        <v>305.79000000000002</v>
      </c>
      <c r="O1679" s="133">
        <f t="shared" si="295"/>
        <v>0.77</v>
      </c>
      <c r="P1679" s="134">
        <f t="shared" si="297"/>
        <v>541.24830000000009</v>
      </c>
      <c r="Q1679" s="87">
        <v>0</v>
      </c>
      <c r="R1679" s="133">
        <f t="shared" si="298"/>
        <v>7.2000000000000008E-2</v>
      </c>
      <c r="S1679" s="88">
        <f t="shared" si="299"/>
        <v>3.2474898000000008</v>
      </c>
      <c r="T1679" s="132">
        <f t="shared" si="300"/>
        <v>0.2</v>
      </c>
      <c r="U1679" s="135">
        <f t="shared" si="301"/>
        <v>0.64949796000000015</v>
      </c>
      <c r="V1679" s="88">
        <f t="shared" si="302"/>
        <v>0.21855363721795809</v>
      </c>
      <c r="W1679" s="182">
        <f t="shared" si="303"/>
        <v>0.2</v>
      </c>
      <c r="X1679" s="133">
        <f>'INFO Luz del Sur'!N1627</f>
        <v>1</v>
      </c>
      <c r="Y1679" s="135">
        <f t="shared" si="296"/>
        <v>0.2</v>
      </c>
    </row>
    <row r="1680" spans="1:25" x14ac:dyDescent="0.25">
      <c r="A1680" s="97">
        <f>'INFO Luz del Sur'!A1628</f>
        <v>1622</v>
      </c>
      <c r="B1680" s="98" t="s">
        <v>8151</v>
      </c>
      <c r="C1680" s="131" t="str">
        <f>'INFO Luz del Sur'!K1628</f>
        <v>Poste</v>
      </c>
      <c r="D1680" s="120" t="str">
        <f>'INFO Luz del Sur'!L1628</f>
        <v>Concreto</v>
      </c>
      <c r="E1680" s="131">
        <f>'INFO Luz del Sur'!J1628</f>
        <v>12</v>
      </c>
      <c r="F1680" s="131" t="str">
        <f>'INFO Luz del Sur'!H1628</f>
        <v>0.22 KV</v>
      </c>
      <c r="G1680" s="148" t="str">
        <f t="shared" si="294"/>
        <v>BT</v>
      </c>
      <c r="H1680" s="120" t="str">
        <f>'INFO Luz del Sur'!D1628</f>
        <v>Miraflores</v>
      </c>
      <c r="I1680" s="120" t="str">
        <f>'INFO Luz del Sur'!C1628</f>
        <v>Lima</v>
      </c>
      <c r="J1680" s="120" t="str">
        <f>'INFO Luz del Sur'!B1628</f>
        <v>Lima</v>
      </c>
      <c r="K1680" s="120">
        <f>'INFO Luz del Sur'!E1628</f>
        <v>0</v>
      </c>
      <c r="L1680" s="132" t="str">
        <f>'INFO Luz del Sur'!M1628</f>
        <v>PPC17</v>
      </c>
      <c r="M1680" s="120" t="str">
        <f>INDEX(RESUMEN!$D$17:$D$5475, MATCH(L1680,RESUMEN!$C$17:$C$5475,0))</f>
        <v>POSTE DE CONCRETO ARMADO DE 12/400/150/330</v>
      </c>
      <c r="N1680" s="95">
        <f>INDEX(RESUMEN!$G$17:$G$5475, MATCH(L1680,RESUMEN!$C$17:$C$5475,0))</f>
        <v>305.79000000000002</v>
      </c>
      <c r="O1680" s="133">
        <f t="shared" si="295"/>
        <v>0.77</v>
      </c>
      <c r="P1680" s="134">
        <f t="shared" si="297"/>
        <v>541.24830000000009</v>
      </c>
      <c r="Q1680" s="87">
        <v>0</v>
      </c>
      <c r="R1680" s="133">
        <f t="shared" si="298"/>
        <v>7.2000000000000008E-2</v>
      </c>
      <c r="S1680" s="88">
        <f t="shared" si="299"/>
        <v>3.2474898000000008</v>
      </c>
      <c r="T1680" s="132">
        <f t="shared" si="300"/>
        <v>0.2</v>
      </c>
      <c r="U1680" s="135">
        <f t="shared" si="301"/>
        <v>0.64949796000000015</v>
      </c>
      <c r="V1680" s="88">
        <f t="shared" si="302"/>
        <v>0.21855363721795809</v>
      </c>
      <c r="W1680" s="182">
        <f t="shared" si="303"/>
        <v>0.2</v>
      </c>
      <c r="X1680" s="133">
        <f>'INFO Luz del Sur'!N1628</f>
        <v>1</v>
      </c>
      <c r="Y1680" s="135">
        <f t="shared" si="296"/>
        <v>0.2</v>
      </c>
    </row>
    <row r="1681" spans="1:25" x14ac:dyDescent="0.25">
      <c r="A1681" s="97">
        <f>'INFO Luz del Sur'!A1629</f>
        <v>1623</v>
      </c>
      <c r="B1681" s="98" t="s">
        <v>8151</v>
      </c>
      <c r="C1681" s="131" t="str">
        <f>'INFO Luz del Sur'!K1629</f>
        <v>Poste</v>
      </c>
      <c r="D1681" s="120" t="str">
        <f>'INFO Luz del Sur'!L1629</f>
        <v>Concreto</v>
      </c>
      <c r="E1681" s="131">
        <f>'INFO Luz del Sur'!J1629</f>
        <v>12</v>
      </c>
      <c r="F1681" s="131" t="str">
        <f>'INFO Luz del Sur'!H1629</f>
        <v>0.22 KV</v>
      </c>
      <c r="G1681" s="148" t="str">
        <f t="shared" si="294"/>
        <v>BT</v>
      </c>
      <c r="H1681" s="120" t="str">
        <f>'INFO Luz del Sur'!D1629</f>
        <v>Miraflores</v>
      </c>
      <c r="I1681" s="120" t="str">
        <f>'INFO Luz del Sur'!C1629</f>
        <v>Lima</v>
      </c>
      <c r="J1681" s="120" t="str">
        <f>'INFO Luz del Sur'!B1629</f>
        <v>Lima</v>
      </c>
      <c r="K1681" s="120">
        <f>'INFO Luz del Sur'!E1629</f>
        <v>0</v>
      </c>
      <c r="L1681" s="132" t="str">
        <f>'INFO Luz del Sur'!M1629</f>
        <v>PPC17</v>
      </c>
      <c r="M1681" s="120" t="str">
        <f>INDEX(RESUMEN!$D$17:$D$5475, MATCH(L1681,RESUMEN!$C$17:$C$5475,0))</f>
        <v>POSTE DE CONCRETO ARMADO DE 12/400/150/330</v>
      </c>
      <c r="N1681" s="95">
        <f>INDEX(RESUMEN!$G$17:$G$5475, MATCH(L1681,RESUMEN!$C$17:$C$5475,0))</f>
        <v>305.79000000000002</v>
      </c>
      <c r="O1681" s="133">
        <f t="shared" si="295"/>
        <v>0.77</v>
      </c>
      <c r="P1681" s="134">
        <f t="shared" si="297"/>
        <v>541.24830000000009</v>
      </c>
      <c r="Q1681" s="87">
        <v>0</v>
      </c>
      <c r="R1681" s="133">
        <f t="shared" si="298"/>
        <v>7.2000000000000008E-2</v>
      </c>
      <c r="S1681" s="88">
        <f t="shared" si="299"/>
        <v>3.2474898000000008</v>
      </c>
      <c r="T1681" s="132">
        <f t="shared" si="300"/>
        <v>0.2</v>
      </c>
      <c r="U1681" s="135">
        <f t="shared" si="301"/>
        <v>0.64949796000000015</v>
      </c>
      <c r="V1681" s="88">
        <f t="shared" si="302"/>
        <v>0.21855363721795809</v>
      </c>
      <c r="W1681" s="182">
        <f t="shared" si="303"/>
        <v>0.2</v>
      </c>
      <c r="X1681" s="133">
        <f>'INFO Luz del Sur'!N1629</f>
        <v>1</v>
      </c>
      <c r="Y1681" s="135">
        <f t="shared" si="296"/>
        <v>0.2</v>
      </c>
    </row>
    <row r="1682" spans="1:25" x14ac:dyDescent="0.25">
      <c r="A1682" s="97">
        <f>'INFO Luz del Sur'!A1630</f>
        <v>1624</v>
      </c>
      <c r="B1682" s="98" t="s">
        <v>8151</v>
      </c>
      <c r="C1682" s="131" t="str">
        <f>'INFO Luz del Sur'!K1630</f>
        <v>Poste</v>
      </c>
      <c r="D1682" s="120" t="str">
        <f>'INFO Luz del Sur'!L1630</f>
        <v>Concreto</v>
      </c>
      <c r="E1682" s="131">
        <f>'INFO Luz del Sur'!J1630</f>
        <v>12</v>
      </c>
      <c r="F1682" s="131" t="str">
        <f>'INFO Luz del Sur'!H1630</f>
        <v>0.22 KV</v>
      </c>
      <c r="G1682" s="148" t="str">
        <f t="shared" si="294"/>
        <v>BT</v>
      </c>
      <c r="H1682" s="120" t="str">
        <f>'INFO Luz del Sur'!D1630</f>
        <v>Miraflores</v>
      </c>
      <c r="I1682" s="120" t="str">
        <f>'INFO Luz del Sur'!C1630</f>
        <v>Lima</v>
      </c>
      <c r="J1682" s="120" t="str">
        <f>'INFO Luz del Sur'!B1630</f>
        <v>Lima</v>
      </c>
      <c r="K1682" s="120">
        <f>'INFO Luz del Sur'!E1630</f>
        <v>0</v>
      </c>
      <c r="L1682" s="132" t="str">
        <f>'INFO Luz del Sur'!M1630</f>
        <v>PPC17</v>
      </c>
      <c r="M1682" s="120" t="str">
        <f>INDEX(RESUMEN!$D$17:$D$5475, MATCH(L1682,RESUMEN!$C$17:$C$5475,0))</f>
        <v>POSTE DE CONCRETO ARMADO DE 12/400/150/330</v>
      </c>
      <c r="N1682" s="95">
        <f>INDEX(RESUMEN!$G$17:$G$5475, MATCH(L1682,RESUMEN!$C$17:$C$5475,0))</f>
        <v>305.79000000000002</v>
      </c>
      <c r="O1682" s="133">
        <f t="shared" si="295"/>
        <v>0.77</v>
      </c>
      <c r="P1682" s="134">
        <f t="shared" si="297"/>
        <v>541.24830000000009</v>
      </c>
      <c r="Q1682" s="87">
        <v>0</v>
      </c>
      <c r="R1682" s="133">
        <f t="shared" si="298"/>
        <v>7.2000000000000008E-2</v>
      </c>
      <c r="S1682" s="88">
        <f t="shared" si="299"/>
        <v>3.2474898000000008</v>
      </c>
      <c r="T1682" s="132">
        <f t="shared" si="300"/>
        <v>0.2</v>
      </c>
      <c r="U1682" s="135">
        <f t="shared" si="301"/>
        <v>0.64949796000000015</v>
      </c>
      <c r="V1682" s="88">
        <f t="shared" si="302"/>
        <v>0.21855363721795809</v>
      </c>
      <c r="W1682" s="182">
        <f t="shared" si="303"/>
        <v>0.2</v>
      </c>
      <c r="X1682" s="133">
        <f>'INFO Luz del Sur'!N1630</f>
        <v>1</v>
      </c>
      <c r="Y1682" s="135">
        <f t="shared" si="296"/>
        <v>0.2</v>
      </c>
    </row>
    <row r="1683" spans="1:25" x14ac:dyDescent="0.25">
      <c r="A1683" s="97">
        <f>'INFO Luz del Sur'!A1631</f>
        <v>1625</v>
      </c>
      <c r="B1683" s="98" t="s">
        <v>8151</v>
      </c>
      <c r="C1683" s="131" t="str">
        <f>'INFO Luz del Sur'!K1631</f>
        <v>Poste</v>
      </c>
      <c r="D1683" s="120" t="str">
        <f>'INFO Luz del Sur'!L1631</f>
        <v>Concreto</v>
      </c>
      <c r="E1683" s="131">
        <f>'INFO Luz del Sur'!J1631</f>
        <v>12</v>
      </c>
      <c r="F1683" s="131" t="str">
        <f>'INFO Luz del Sur'!H1631</f>
        <v>0.22 KV</v>
      </c>
      <c r="G1683" s="148" t="str">
        <f t="shared" si="294"/>
        <v>BT</v>
      </c>
      <c r="H1683" s="120" t="str">
        <f>'INFO Luz del Sur'!D1631</f>
        <v>Miraflores</v>
      </c>
      <c r="I1683" s="120" t="str">
        <f>'INFO Luz del Sur'!C1631</f>
        <v>Lima</v>
      </c>
      <c r="J1683" s="120" t="str">
        <f>'INFO Luz del Sur'!B1631</f>
        <v>Lima</v>
      </c>
      <c r="K1683" s="120">
        <f>'INFO Luz del Sur'!E1631</f>
        <v>0</v>
      </c>
      <c r="L1683" s="132" t="str">
        <f>'INFO Luz del Sur'!M1631</f>
        <v>PPC17</v>
      </c>
      <c r="M1683" s="120" t="str">
        <f>INDEX(RESUMEN!$D$17:$D$5475, MATCH(L1683,RESUMEN!$C$17:$C$5475,0))</f>
        <v>POSTE DE CONCRETO ARMADO DE 12/400/150/330</v>
      </c>
      <c r="N1683" s="95">
        <f>INDEX(RESUMEN!$G$17:$G$5475, MATCH(L1683,RESUMEN!$C$17:$C$5475,0))</f>
        <v>305.79000000000002</v>
      </c>
      <c r="O1683" s="133">
        <f t="shared" si="295"/>
        <v>0.77</v>
      </c>
      <c r="P1683" s="134">
        <f t="shared" si="297"/>
        <v>541.24830000000009</v>
      </c>
      <c r="Q1683" s="87">
        <v>0</v>
      </c>
      <c r="R1683" s="133">
        <f t="shared" si="298"/>
        <v>7.2000000000000008E-2</v>
      </c>
      <c r="S1683" s="88">
        <f t="shared" si="299"/>
        <v>3.2474898000000008</v>
      </c>
      <c r="T1683" s="132">
        <f t="shared" si="300"/>
        <v>0.2</v>
      </c>
      <c r="U1683" s="135">
        <f t="shared" si="301"/>
        <v>0.64949796000000015</v>
      </c>
      <c r="V1683" s="88">
        <f t="shared" si="302"/>
        <v>0.21855363721795809</v>
      </c>
      <c r="W1683" s="182">
        <f t="shared" si="303"/>
        <v>0.2</v>
      </c>
      <c r="X1683" s="133">
        <f>'INFO Luz del Sur'!N1631</f>
        <v>1</v>
      </c>
      <c r="Y1683" s="135">
        <f t="shared" si="296"/>
        <v>0.2</v>
      </c>
    </row>
    <row r="1684" spans="1:25" x14ac:dyDescent="0.25">
      <c r="A1684" s="97">
        <f>'INFO Luz del Sur'!A1632</f>
        <v>1626</v>
      </c>
      <c r="B1684" s="98" t="s">
        <v>8151</v>
      </c>
      <c r="C1684" s="131" t="str">
        <f>'INFO Luz del Sur'!K1632</f>
        <v>Poste</v>
      </c>
      <c r="D1684" s="120" t="str">
        <f>'INFO Luz del Sur'!L1632</f>
        <v>Concreto</v>
      </c>
      <c r="E1684" s="131">
        <f>'INFO Luz del Sur'!J1632</f>
        <v>12</v>
      </c>
      <c r="F1684" s="131" t="str">
        <f>'INFO Luz del Sur'!H1632</f>
        <v>0.22 KV</v>
      </c>
      <c r="G1684" s="148" t="str">
        <f t="shared" si="294"/>
        <v>BT</v>
      </c>
      <c r="H1684" s="120" t="str">
        <f>'INFO Luz del Sur'!D1632</f>
        <v>Miraflores</v>
      </c>
      <c r="I1684" s="120" t="str">
        <f>'INFO Luz del Sur'!C1632</f>
        <v>Lima</v>
      </c>
      <c r="J1684" s="120" t="str">
        <f>'INFO Luz del Sur'!B1632</f>
        <v>Lima</v>
      </c>
      <c r="K1684" s="120">
        <f>'INFO Luz del Sur'!E1632</f>
        <v>0</v>
      </c>
      <c r="L1684" s="132" t="str">
        <f>'INFO Luz del Sur'!M1632</f>
        <v>PPC17</v>
      </c>
      <c r="M1684" s="120" t="str">
        <f>INDEX(RESUMEN!$D$17:$D$5475, MATCH(L1684,RESUMEN!$C$17:$C$5475,0))</f>
        <v>POSTE DE CONCRETO ARMADO DE 12/400/150/330</v>
      </c>
      <c r="N1684" s="95">
        <f>INDEX(RESUMEN!$G$17:$G$5475, MATCH(L1684,RESUMEN!$C$17:$C$5475,0))</f>
        <v>305.79000000000002</v>
      </c>
      <c r="O1684" s="133">
        <f t="shared" si="295"/>
        <v>0.77</v>
      </c>
      <c r="P1684" s="134">
        <f t="shared" si="297"/>
        <v>541.24830000000009</v>
      </c>
      <c r="Q1684" s="87">
        <v>0</v>
      </c>
      <c r="R1684" s="133">
        <f t="shared" si="298"/>
        <v>7.2000000000000008E-2</v>
      </c>
      <c r="S1684" s="88">
        <f t="shared" si="299"/>
        <v>3.2474898000000008</v>
      </c>
      <c r="T1684" s="132">
        <f t="shared" si="300"/>
        <v>0.2</v>
      </c>
      <c r="U1684" s="135">
        <f t="shared" si="301"/>
        <v>0.64949796000000015</v>
      </c>
      <c r="V1684" s="88">
        <f t="shared" si="302"/>
        <v>0.21855363721795809</v>
      </c>
      <c r="W1684" s="182">
        <f t="shared" si="303"/>
        <v>0.2</v>
      </c>
      <c r="X1684" s="133">
        <f>'INFO Luz del Sur'!N1632</f>
        <v>1</v>
      </c>
      <c r="Y1684" s="135">
        <f t="shared" si="296"/>
        <v>0.2</v>
      </c>
    </row>
    <row r="1685" spans="1:25" x14ac:dyDescent="0.25">
      <c r="A1685" s="97">
        <f>'INFO Luz del Sur'!A1633</f>
        <v>1627</v>
      </c>
      <c r="B1685" s="98" t="s">
        <v>8151</v>
      </c>
      <c r="C1685" s="131" t="str">
        <f>'INFO Luz del Sur'!K1633</f>
        <v>Poste</v>
      </c>
      <c r="D1685" s="120" t="str">
        <f>'INFO Luz del Sur'!L1633</f>
        <v>Concreto</v>
      </c>
      <c r="E1685" s="131">
        <f>'INFO Luz del Sur'!J1633</f>
        <v>12</v>
      </c>
      <c r="F1685" s="131" t="str">
        <f>'INFO Luz del Sur'!H1633</f>
        <v>0.22 KV</v>
      </c>
      <c r="G1685" s="148" t="str">
        <f t="shared" si="294"/>
        <v>BT</v>
      </c>
      <c r="H1685" s="120" t="str">
        <f>'INFO Luz del Sur'!D1633</f>
        <v>Miraflores</v>
      </c>
      <c r="I1685" s="120" t="str">
        <f>'INFO Luz del Sur'!C1633</f>
        <v>Lima</v>
      </c>
      <c r="J1685" s="120" t="str">
        <f>'INFO Luz del Sur'!B1633</f>
        <v>Lima</v>
      </c>
      <c r="K1685" s="120">
        <f>'INFO Luz del Sur'!E1633</f>
        <v>0</v>
      </c>
      <c r="L1685" s="132" t="str">
        <f>'INFO Luz del Sur'!M1633</f>
        <v>PPC17</v>
      </c>
      <c r="M1685" s="120" t="str">
        <f>INDEX(RESUMEN!$D$17:$D$5475, MATCH(L1685,RESUMEN!$C$17:$C$5475,0))</f>
        <v>POSTE DE CONCRETO ARMADO DE 12/400/150/330</v>
      </c>
      <c r="N1685" s="95">
        <f>INDEX(RESUMEN!$G$17:$G$5475, MATCH(L1685,RESUMEN!$C$17:$C$5475,0))</f>
        <v>305.79000000000002</v>
      </c>
      <c r="O1685" s="133">
        <f t="shared" si="295"/>
        <v>0.77</v>
      </c>
      <c r="P1685" s="134">
        <f t="shared" si="297"/>
        <v>541.24830000000009</v>
      </c>
      <c r="Q1685" s="87">
        <v>0</v>
      </c>
      <c r="R1685" s="133">
        <f t="shared" si="298"/>
        <v>7.2000000000000008E-2</v>
      </c>
      <c r="S1685" s="88">
        <f t="shared" si="299"/>
        <v>3.2474898000000008</v>
      </c>
      <c r="T1685" s="132">
        <f t="shared" si="300"/>
        <v>0.2</v>
      </c>
      <c r="U1685" s="135">
        <f t="shared" si="301"/>
        <v>0.64949796000000015</v>
      </c>
      <c r="V1685" s="88">
        <f t="shared" si="302"/>
        <v>0.21855363721795809</v>
      </c>
      <c r="W1685" s="182">
        <f t="shared" si="303"/>
        <v>0.2</v>
      </c>
      <c r="X1685" s="133">
        <f>'INFO Luz del Sur'!N1633</f>
        <v>1</v>
      </c>
      <c r="Y1685" s="135">
        <f t="shared" si="296"/>
        <v>0.2</v>
      </c>
    </row>
    <row r="1686" spans="1:25" x14ac:dyDescent="0.25">
      <c r="A1686" s="97">
        <f>'INFO Luz del Sur'!A1634</f>
        <v>1628</v>
      </c>
      <c r="B1686" s="98" t="s">
        <v>8151</v>
      </c>
      <c r="C1686" s="131" t="str">
        <f>'INFO Luz del Sur'!K1634</f>
        <v>Poste</v>
      </c>
      <c r="D1686" s="120" t="str">
        <f>'INFO Luz del Sur'!L1634</f>
        <v>Concreto</v>
      </c>
      <c r="E1686" s="131">
        <f>'INFO Luz del Sur'!J1634</f>
        <v>12</v>
      </c>
      <c r="F1686" s="131" t="str">
        <f>'INFO Luz del Sur'!H1634</f>
        <v>0.22 KV</v>
      </c>
      <c r="G1686" s="148" t="str">
        <f t="shared" si="294"/>
        <v>BT</v>
      </c>
      <c r="H1686" s="120" t="str">
        <f>'INFO Luz del Sur'!D1634</f>
        <v>Miraflores</v>
      </c>
      <c r="I1686" s="120" t="str">
        <f>'INFO Luz del Sur'!C1634</f>
        <v>Lima</v>
      </c>
      <c r="J1686" s="120" t="str">
        <f>'INFO Luz del Sur'!B1634</f>
        <v>Lima</v>
      </c>
      <c r="K1686" s="120">
        <f>'INFO Luz del Sur'!E1634</f>
        <v>0</v>
      </c>
      <c r="L1686" s="132" t="str">
        <f>'INFO Luz del Sur'!M1634</f>
        <v>PPC17</v>
      </c>
      <c r="M1686" s="120" t="str">
        <f>INDEX(RESUMEN!$D$17:$D$5475, MATCH(L1686,RESUMEN!$C$17:$C$5475,0))</f>
        <v>POSTE DE CONCRETO ARMADO DE 12/400/150/330</v>
      </c>
      <c r="N1686" s="95">
        <f>INDEX(RESUMEN!$G$17:$G$5475, MATCH(L1686,RESUMEN!$C$17:$C$5475,0))</f>
        <v>305.79000000000002</v>
      </c>
      <c r="O1686" s="133">
        <f t="shared" si="295"/>
        <v>0.77</v>
      </c>
      <c r="P1686" s="134">
        <f t="shared" si="297"/>
        <v>541.24830000000009</v>
      </c>
      <c r="Q1686" s="87">
        <v>0</v>
      </c>
      <c r="R1686" s="133">
        <f t="shared" si="298"/>
        <v>7.2000000000000008E-2</v>
      </c>
      <c r="S1686" s="88">
        <f t="shared" si="299"/>
        <v>3.2474898000000008</v>
      </c>
      <c r="T1686" s="132">
        <f t="shared" si="300"/>
        <v>0.2</v>
      </c>
      <c r="U1686" s="135">
        <f t="shared" si="301"/>
        <v>0.64949796000000015</v>
      </c>
      <c r="V1686" s="88">
        <f t="shared" si="302"/>
        <v>0.21855363721795809</v>
      </c>
      <c r="W1686" s="182">
        <f t="shared" si="303"/>
        <v>0.2</v>
      </c>
      <c r="X1686" s="133">
        <f>'INFO Luz del Sur'!N1634</f>
        <v>1</v>
      </c>
      <c r="Y1686" s="135">
        <f t="shared" si="296"/>
        <v>0.2</v>
      </c>
    </row>
    <row r="1687" spans="1:25" x14ac:dyDescent="0.25">
      <c r="A1687" s="97">
        <f>'INFO Luz del Sur'!A1635</f>
        <v>1629</v>
      </c>
      <c r="B1687" s="98" t="s">
        <v>8151</v>
      </c>
      <c r="C1687" s="131" t="str">
        <f>'INFO Luz del Sur'!K1635</f>
        <v>Poste</v>
      </c>
      <c r="D1687" s="120" t="str">
        <f>'INFO Luz del Sur'!L1635</f>
        <v>Concreto</v>
      </c>
      <c r="E1687" s="131">
        <f>'INFO Luz del Sur'!J1635</f>
        <v>12</v>
      </c>
      <c r="F1687" s="131" t="str">
        <f>'INFO Luz del Sur'!H1635</f>
        <v>0.22 KV</v>
      </c>
      <c r="G1687" s="148" t="str">
        <f t="shared" si="294"/>
        <v>BT</v>
      </c>
      <c r="H1687" s="120" t="str">
        <f>'INFO Luz del Sur'!D1635</f>
        <v>Miraflores</v>
      </c>
      <c r="I1687" s="120" t="str">
        <f>'INFO Luz del Sur'!C1635</f>
        <v>Lima</v>
      </c>
      <c r="J1687" s="120" t="str">
        <f>'INFO Luz del Sur'!B1635</f>
        <v>Lima</v>
      </c>
      <c r="K1687" s="120">
        <f>'INFO Luz del Sur'!E1635</f>
        <v>0</v>
      </c>
      <c r="L1687" s="132" t="str">
        <f>'INFO Luz del Sur'!M1635</f>
        <v>PPC17</v>
      </c>
      <c r="M1687" s="120" t="str">
        <f>INDEX(RESUMEN!$D$17:$D$5475, MATCH(L1687,RESUMEN!$C$17:$C$5475,0))</f>
        <v>POSTE DE CONCRETO ARMADO DE 12/400/150/330</v>
      </c>
      <c r="N1687" s="95">
        <f>INDEX(RESUMEN!$G$17:$G$5475, MATCH(L1687,RESUMEN!$C$17:$C$5475,0))</f>
        <v>305.79000000000002</v>
      </c>
      <c r="O1687" s="133">
        <f t="shared" si="295"/>
        <v>0.77</v>
      </c>
      <c r="P1687" s="134">
        <f t="shared" si="297"/>
        <v>541.24830000000009</v>
      </c>
      <c r="Q1687" s="87">
        <v>0</v>
      </c>
      <c r="R1687" s="133">
        <f t="shared" si="298"/>
        <v>7.2000000000000008E-2</v>
      </c>
      <c r="S1687" s="88">
        <f t="shared" si="299"/>
        <v>3.2474898000000008</v>
      </c>
      <c r="T1687" s="132">
        <f t="shared" si="300"/>
        <v>0.2</v>
      </c>
      <c r="U1687" s="135">
        <f t="shared" si="301"/>
        <v>0.64949796000000015</v>
      </c>
      <c r="V1687" s="88">
        <f t="shared" si="302"/>
        <v>0.21855363721795809</v>
      </c>
      <c r="W1687" s="182">
        <f t="shared" si="303"/>
        <v>0.2</v>
      </c>
      <c r="X1687" s="133">
        <f>'INFO Luz del Sur'!N1635</f>
        <v>1</v>
      </c>
      <c r="Y1687" s="135">
        <f t="shared" si="296"/>
        <v>0.2</v>
      </c>
    </row>
    <row r="1688" spans="1:25" x14ac:dyDescent="0.25">
      <c r="A1688" s="97">
        <f>'INFO Luz del Sur'!A1636</f>
        <v>1630</v>
      </c>
      <c r="B1688" s="98" t="s">
        <v>8151</v>
      </c>
      <c r="C1688" s="131" t="str">
        <f>'INFO Luz del Sur'!K1636</f>
        <v>Poste</v>
      </c>
      <c r="D1688" s="120" t="str">
        <f>'INFO Luz del Sur'!L1636</f>
        <v>Concreto</v>
      </c>
      <c r="E1688" s="131">
        <f>'INFO Luz del Sur'!J1636</f>
        <v>12</v>
      </c>
      <c r="F1688" s="131" t="str">
        <f>'INFO Luz del Sur'!H1636</f>
        <v>0.22 KV</v>
      </c>
      <c r="G1688" s="148" t="str">
        <f t="shared" si="294"/>
        <v>BT</v>
      </c>
      <c r="H1688" s="120" t="str">
        <f>'INFO Luz del Sur'!D1636</f>
        <v>Miraflores</v>
      </c>
      <c r="I1688" s="120" t="str">
        <f>'INFO Luz del Sur'!C1636</f>
        <v>Lima</v>
      </c>
      <c r="J1688" s="120" t="str">
        <f>'INFO Luz del Sur'!B1636</f>
        <v>Lima</v>
      </c>
      <c r="K1688" s="120">
        <f>'INFO Luz del Sur'!E1636</f>
        <v>0</v>
      </c>
      <c r="L1688" s="132" t="str">
        <f>'INFO Luz del Sur'!M1636</f>
        <v>PPC17</v>
      </c>
      <c r="M1688" s="120" t="str">
        <f>INDEX(RESUMEN!$D$17:$D$5475, MATCH(L1688,RESUMEN!$C$17:$C$5475,0))</f>
        <v>POSTE DE CONCRETO ARMADO DE 12/400/150/330</v>
      </c>
      <c r="N1688" s="95">
        <f>INDEX(RESUMEN!$G$17:$G$5475, MATCH(L1688,RESUMEN!$C$17:$C$5475,0))</f>
        <v>305.79000000000002</v>
      </c>
      <c r="O1688" s="133">
        <f t="shared" si="295"/>
        <v>0.77</v>
      </c>
      <c r="P1688" s="134">
        <f t="shared" si="297"/>
        <v>541.24830000000009</v>
      </c>
      <c r="Q1688" s="87">
        <v>0</v>
      </c>
      <c r="R1688" s="133">
        <f t="shared" si="298"/>
        <v>7.2000000000000008E-2</v>
      </c>
      <c r="S1688" s="88">
        <f t="shared" si="299"/>
        <v>3.2474898000000008</v>
      </c>
      <c r="T1688" s="132">
        <f t="shared" si="300"/>
        <v>0.2</v>
      </c>
      <c r="U1688" s="135">
        <f t="shared" si="301"/>
        <v>0.64949796000000015</v>
      </c>
      <c r="V1688" s="88">
        <f t="shared" si="302"/>
        <v>0.21855363721795809</v>
      </c>
      <c r="W1688" s="182">
        <f t="shared" si="303"/>
        <v>0.2</v>
      </c>
      <c r="X1688" s="133">
        <f>'INFO Luz del Sur'!N1636</f>
        <v>1</v>
      </c>
      <c r="Y1688" s="135">
        <f t="shared" si="296"/>
        <v>0.2</v>
      </c>
    </row>
    <row r="1689" spans="1:25" x14ac:dyDescent="0.25">
      <c r="A1689" s="97">
        <f>'INFO Luz del Sur'!A1637</f>
        <v>1631</v>
      </c>
      <c r="B1689" s="98" t="s">
        <v>8151</v>
      </c>
      <c r="C1689" s="131" t="str">
        <f>'INFO Luz del Sur'!K1637</f>
        <v>Poste</v>
      </c>
      <c r="D1689" s="120" t="str">
        <f>'INFO Luz del Sur'!L1637</f>
        <v>Concreto</v>
      </c>
      <c r="E1689" s="131">
        <f>'INFO Luz del Sur'!J1637</f>
        <v>15</v>
      </c>
      <c r="F1689" s="131" t="str">
        <f>'INFO Luz del Sur'!H1637</f>
        <v>0.22 KV</v>
      </c>
      <c r="G1689" s="148" t="str">
        <f t="shared" si="294"/>
        <v>BT</v>
      </c>
      <c r="H1689" s="120" t="str">
        <f>'INFO Luz del Sur'!D1637</f>
        <v>Miraflores</v>
      </c>
      <c r="I1689" s="120" t="str">
        <f>'INFO Luz del Sur'!C1637</f>
        <v>Lima</v>
      </c>
      <c r="J1689" s="120" t="str">
        <f>'INFO Luz del Sur'!B1637</f>
        <v>Lima</v>
      </c>
      <c r="K1689" s="120">
        <f>'INFO Luz del Sur'!E1637</f>
        <v>0</v>
      </c>
      <c r="L1689" s="132" t="str">
        <f>'INFO Luz del Sur'!M1637</f>
        <v>PPC45</v>
      </c>
      <c r="M1689" s="120" t="str">
        <f>INDEX(RESUMEN!$D$17:$D$5475, MATCH(L1689,RESUMEN!$C$17:$C$5475,0))</f>
        <v>POSTE DE CONCRETO ARMADO PARA A. P. 15/200/140/365</v>
      </c>
      <c r="N1689" s="95">
        <f>INDEX(RESUMEN!$G$17:$G$5475, MATCH(L1689,RESUMEN!$C$17:$C$5475,0))</f>
        <v>306.98</v>
      </c>
      <c r="O1689" s="133">
        <f t="shared" si="295"/>
        <v>0.77</v>
      </c>
      <c r="P1689" s="134">
        <f t="shared" si="297"/>
        <v>543.3546</v>
      </c>
      <c r="Q1689" s="87">
        <v>0</v>
      </c>
      <c r="R1689" s="133">
        <f t="shared" si="298"/>
        <v>7.2000000000000008E-2</v>
      </c>
      <c r="S1689" s="88">
        <f t="shared" si="299"/>
        <v>3.2601276000000006</v>
      </c>
      <c r="T1689" s="132">
        <f t="shared" si="300"/>
        <v>0.2</v>
      </c>
      <c r="U1689" s="135">
        <f t="shared" si="301"/>
        <v>0.65202552000000014</v>
      </c>
      <c r="V1689" s="88">
        <f t="shared" si="302"/>
        <v>0.21940415171578131</v>
      </c>
      <c r="W1689" s="182">
        <f t="shared" si="303"/>
        <v>0.2</v>
      </c>
      <c r="X1689" s="133">
        <f>'INFO Luz del Sur'!N1637</f>
        <v>1</v>
      </c>
      <c r="Y1689" s="135">
        <f t="shared" si="296"/>
        <v>0.2</v>
      </c>
    </row>
    <row r="1690" spans="1:25" x14ac:dyDescent="0.25">
      <c r="A1690" s="97">
        <f>'INFO Luz del Sur'!A1638</f>
        <v>1632</v>
      </c>
      <c r="B1690" s="98" t="s">
        <v>8151</v>
      </c>
      <c r="C1690" s="131" t="str">
        <f>'INFO Luz del Sur'!K1638</f>
        <v>Poste</v>
      </c>
      <c r="D1690" s="120" t="str">
        <f>'INFO Luz del Sur'!L1638</f>
        <v>Concreto</v>
      </c>
      <c r="E1690" s="131">
        <f>'INFO Luz del Sur'!J1638</f>
        <v>15</v>
      </c>
      <c r="F1690" s="131" t="str">
        <f>'INFO Luz del Sur'!H1638</f>
        <v>0.22 KV</v>
      </c>
      <c r="G1690" s="148" t="str">
        <f t="shared" si="294"/>
        <v>BT</v>
      </c>
      <c r="H1690" s="120" t="str">
        <f>'INFO Luz del Sur'!D1638</f>
        <v>Miraflores</v>
      </c>
      <c r="I1690" s="120" t="str">
        <f>'INFO Luz del Sur'!C1638</f>
        <v>Lima</v>
      </c>
      <c r="J1690" s="120" t="str">
        <f>'INFO Luz del Sur'!B1638</f>
        <v>Lima</v>
      </c>
      <c r="K1690" s="120">
        <f>'INFO Luz del Sur'!E1638</f>
        <v>0</v>
      </c>
      <c r="L1690" s="132" t="str">
        <f>'INFO Luz del Sur'!M1638</f>
        <v>PPC45</v>
      </c>
      <c r="M1690" s="120" t="str">
        <f>INDEX(RESUMEN!$D$17:$D$5475, MATCH(L1690,RESUMEN!$C$17:$C$5475,0))</f>
        <v>POSTE DE CONCRETO ARMADO PARA A. P. 15/200/140/365</v>
      </c>
      <c r="N1690" s="95">
        <f>INDEX(RESUMEN!$G$17:$G$5475, MATCH(L1690,RESUMEN!$C$17:$C$5475,0))</f>
        <v>306.98</v>
      </c>
      <c r="O1690" s="133">
        <f t="shared" si="295"/>
        <v>0.77</v>
      </c>
      <c r="P1690" s="134">
        <f t="shared" si="297"/>
        <v>543.3546</v>
      </c>
      <c r="Q1690" s="87">
        <v>0</v>
      </c>
      <c r="R1690" s="133">
        <f t="shared" si="298"/>
        <v>7.2000000000000008E-2</v>
      </c>
      <c r="S1690" s="88">
        <f t="shared" si="299"/>
        <v>3.2601276000000006</v>
      </c>
      <c r="T1690" s="132">
        <f t="shared" si="300"/>
        <v>0.2</v>
      </c>
      <c r="U1690" s="135">
        <f t="shared" si="301"/>
        <v>0.65202552000000014</v>
      </c>
      <c r="V1690" s="88">
        <f t="shared" si="302"/>
        <v>0.21940415171578131</v>
      </c>
      <c r="W1690" s="182">
        <f t="shared" si="303"/>
        <v>0.2</v>
      </c>
      <c r="X1690" s="133">
        <f>'INFO Luz del Sur'!N1638</f>
        <v>1</v>
      </c>
      <c r="Y1690" s="135">
        <f t="shared" si="296"/>
        <v>0.2</v>
      </c>
    </row>
    <row r="1691" spans="1:25" x14ac:dyDescent="0.25">
      <c r="A1691" s="97">
        <f>'INFO Luz del Sur'!A1639</f>
        <v>1633</v>
      </c>
      <c r="B1691" s="98" t="s">
        <v>8151</v>
      </c>
      <c r="C1691" s="131" t="str">
        <f>'INFO Luz del Sur'!K1639</f>
        <v>Poste</v>
      </c>
      <c r="D1691" s="120" t="str">
        <f>'INFO Luz del Sur'!L1639</f>
        <v>Concreto</v>
      </c>
      <c r="E1691" s="131">
        <f>'INFO Luz del Sur'!J1639</f>
        <v>15</v>
      </c>
      <c r="F1691" s="131" t="str">
        <f>'INFO Luz del Sur'!H1639</f>
        <v>0.22 KV</v>
      </c>
      <c r="G1691" s="148" t="str">
        <f t="shared" si="294"/>
        <v>BT</v>
      </c>
      <c r="H1691" s="120" t="str">
        <f>'INFO Luz del Sur'!D1639</f>
        <v>Miraflores</v>
      </c>
      <c r="I1691" s="120" t="str">
        <f>'INFO Luz del Sur'!C1639</f>
        <v>Lima</v>
      </c>
      <c r="J1691" s="120" t="str">
        <f>'INFO Luz del Sur'!B1639</f>
        <v>Lima</v>
      </c>
      <c r="K1691" s="120">
        <f>'INFO Luz del Sur'!E1639</f>
        <v>0</v>
      </c>
      <c r="L1691" s="132" t="str">
        <f>'INFO Luz del Sur'!M1639</f>
        <v>PPC45</v>
      </c>
      <c r="M1691" s="120" t="str">
        <f>INDEX(RESUMEN!$D$17:$D$5475, MATCH(L1691,RESUMEN!$C$17:$C$5475,0))</f>
        <v>POSTE DE CONCRETO ARMADO PARA A. P. 15/200/140/365</v>
      </c>
      <c r="N1691" s="95">
        <f>INDEX(RESUMEN!$G$17:$G$5475, MATCH(L1691,RESUMEN!$C$17:$C$5475,0))</f>
        <v>306.98</v>
      </c>
      <c r="O1691" s="133">
        <f t="shared" si="295"/>
        <v>0.77</v>
      </c>
      <c r="P1691" s="134">
        <f t="shared" si="297"/>
        <v>543.3546</v>
      </c>
      <c r="Q1691" s="87">
        <v>0</v>
      </c>
      <c r="R1691" s="133">
        <f t="shared" si="298"/>
        <v>7.2000000000000008E-2</v>
      </c>
      <c r="S1691" s="88">
        <f t="shared" si="299"/>
        <v>3.2601276000000006</v>
      </c>
      <c r="T1691" s="132">
        <f t="shared" si="300"/>
        <v>0.2</v>
      </c>
      <c r="U1691" s="135">
        <f t="shared" si="301"/>
        <v>0.65202552000000014</v>
      </c>
      <c r="V1691" s="88">
        <f t="shared" si="302"/>
        <v>0.21940415171578131</v>
      </c>
      <c r="W1691" s="182">
        <f t="shared" si="303"/>
        <v>0.2</v>
      </c>
      <c r="X1691" s="133">
        <f>'INFO Luz del Sur'!N1639</f>
        <v>1</v>
      </c>
      <c r="Y1691" s="135">
        <f t="shared" si="296"/>
        <v>0.2</v>
      </c>
    </row>
    <row r="1692" spans="1:25" x14ac:dyDescent="0.25">
      <c r="A1692" s="97">
        <f>'INFO Luz del Sur'!A1640</f>
        <v>1634</v>
      </c>
      <c r="B1692" s="98" t="s">
        <v>8151</v>
      </c>
      <c r="C1692" s="131" t="str">
        <f>'INFO Luz del Sur'!K1640</f>
        <v>Poste</v>
      </c>
      <c r="D1692" s="120" t="str">
        <f>'INFO Luz del Sur'!L1640</f>
        <v>Concreto</v>
      </c>
      <c r="E1692" s="131">
        <f>'INFO Luz del Sur'!J1640</f>
        <v>15</v>
      </c>
      <c r="F1692" s="131" t="str">
        <f>'INFO Luz del Sur'!H1640</f>
        <v>0.22 KV</v>
      </c>
      <c r="G1692" s="148" t="str">
        <f t="shared" si="294"/>
        <v>BT</v>
      </c>
      <c r="H1692" s="120" t="str">
        <f>'INFO Luz del Sur'!D1640</f>
        <v>Miraflores</v>
      </c>
      <c r="I1692" s="120" t="str">
        <f>'INFO Luz del Sur'!C1640</f>
        <v>Lima</v>
      </c>
      <c r="J1692" s="120" t="str">
        <f>'INFO Luz del Sur'!B1640</f>
        <v>Lima</v>
      </c>
      <c r="K1692" s="120">
        <f>'INFO Luz del Sur'!E1640</f>
        <v>0</v>
      </c>
      <c r="L1692" s="132" t="str">
        <f>'INFO Luz del Sur'!M1640</f>
        <v>PPC23</v>
      </c>
      <c r="M1692" s="120" t="str">
        <f>INDEX(RESUMEN!$D$17:$D$5475, MATCH(L1692,RESUMEN!$C$17:$C$5475,0))</f>
        <v>POSTE DE CONCRETO ARMADO DE 15/300/140/365</v>
      </c>
      <c r="N1692" s="95">
        <f>INDEX(RESUMEN!$G$17:$G$5475, MATCH(L1692,RESUMEN!$C$17:$C$5475,0))</f>
        <v>381.9</v>
      </c>
      <c r="O1692" s="133">
        <f t="shared" si="295"/>
        <v>0.77</v>
      </c>
      <c r="P1692" s="134">
        <f t="shared" si="297"/>
        <v>675.96299999999997</v>
      </c>
      <c r="Q1692" s="87">
        <v>0</v>
      </c>
      <c r="R1692" s="133">
        <f t="shared" si="298"/>
        <v>7.2000000000000008E-2</v>
      </c>
      <c r="S1692" s="88">
        <f t="shared" si="299"/>
        <v>4.0557780000000001</v>
      </c>
      <c r="T1692" s="132">
        <f t="shared" si="300"/>
        <v>0.2</v>
      </c>
      <c r="U1692" s="135">
        <f t="shared" si="301"/>
        <v>0.81115560000000009</v>
      </c>
      <c r="V1692" s="88">
        <f t="shared" si="302"/>
        <v>0.27295082917537583</v>
      </c>
      <c r="W1692" s="182">
        <f t="shared" si="303"/>
        <v>0.3</v>
      </c>
      <c r="X1692" s="133">
        <f>'INFO Luz del Sur'!N1640</f>
        <v>1</v>
      </c>
      <c r="Y1692" s="135">
        <f t="shared" si="296"/>
        <v>0.3</v>
      </c>
    </row>
    <row r="1693" spans="1:25" x14ac:dyDescent="0.25">
      <c r="A1693" s="97">
        <f>'INFO Luz del Sur'!A1641</f>
        <v>1635</v>
      </c>
      <c r="B1693" s="98" t="s">
        <v>8151</v>
      </c>
      <c r="C1693" s="131" t="str">
        <f>'INFO Luz del Sur'!K1641</f>
        <v>Poste</v>
      </c>
      <c r="D1693" s="120" t="str">
        <f>'INFO Luz del Sur'!L1641</f>
        <v>Concreto</v>
      </c>
      <c r="E1693" s="131">
        <f>'INFO Luz del Sur'!J1641</f>
        <v>15</v>
      </c>
      <c r="F1693" s="131" t="str">
        <f>'INFO Luz del Sur'!H1641</f>
        <v>0.22 KV</v>
      </c>
      <c r="G1693" s="148" t="str">
        <f t="shared" si="294"/>
        <v>BT</v>
      </c>
      <c r="H1693" s="120" t="str">
        <f>'INFO Luz del Sur'!D1641</f>
        <v>Miraflores</v>
      </c>
      <c r="I1693" s="120" t="str">
        <f>'INFO Luz del Sur'!C1641</f>
        <v>Lima</v>
      </c>
      <c r="J1693" s="120" t="str">
        <f>'INFO Luz del Sur'!B1641</f>
        <v>Lima</v>
      </c>
      <c r="K1693" s="120">
        <f>'INFO Luz del Sur'!E1641</f>
        <v>0</v>
      </c>
      <c r="L1693" s="132" t="str">
        <f>'INFO Luz del Sur'!M1641</f>
        <v>PPC23</v>
      </c>
      <c r="M1693" s="120" t="str">
        <f>INDEX(RESUMEN!$D$17:$D$5475, MATCH(L1693,RESUMEN!$C$17:$C$5475,0))</f>
        <v>POSTE DE CONCRETO ARMADO DE 15/300/140/365</v>
      </c>
      <c r="N1693" s="95">
        <f>INDEX(RESUMEN!$G$17:$G$5475, MATCH(L1693,RESUMEN!$C$17:$C$5475,0))</f>
        <v>381.9</v>
      </c>
      <c r="O1693" s="133">
        <f t="shared" si="295"/>
        <v>0.77</v>
      </c>
      <c r="P1693" s="134">
        <f t="shared" si="297"/>
        <v>675.96299999999997</v>
      </c>
      <c r="Q1693" s="87">
        <v>0</v>
      </c>
      <c r="R1693" s="133">
        <f t="shared" si="298"/>
        <v>7.2000000000000008E-2</v>
      </c>
      <c r="S1693" s="88">
        <f t="shared" si="299"/>
        <v>4.0557780000000001</v>
      </c>
      <c r="T1693" s="132">
        <f t="shared" si="300"/>
        <v>0.2</v>
      </c>
      <c r="U1693" s="135">
        <f t="shared" si="301"/>
        <v>0.81115560000000009</v>
      </c>
      <c r="V1693" s="88">
        <f t="shared" si="302"/>
        <v>0.27295082917537583</v>
      </c>
      <c r="W1693" s="182">
        <f t="shared" si="303"/>
        <v>0.3</v>
      </c>
      <c r="X1693" s="133">
        <f>'INFO Luz del Sur'!N1641</f>
        <v>1</v>
      </c>
      <c r="Y1693" s="135">
        <f t="shared" si="296"/>
        <v>0.3</v>
      </c>
    </row>
    <row r="1694" spans="1:25" x14ac:dyDescent="0.25">
      <c r="A1694" s="97">
        <f>'INFO Luz del Sur'!A1642</f>
        <v>1636</v>
      </c>
      <c r="B1694" s="98" t="s">
        <v>8151</v>
      </c>
      <c r="C1694" s="131" t="str">
        <f>'INFO Luz del Sur'!K1642</f>
        <v>Poste</v>
      </c>
      <c r="D1694" s="120" t="str">
        <f>'INFO Luz del Sur'!L1642</f>
        <v>Concreto</v>
      </c>
      <c r="E1694" s="131">
        <f>'INFO Luz del Sur'!J1642</f>
        <v>15</v>
      </c>
      <c r="F1694" s="131" t="str">
        <f>'INFO Luz del Sur'!H1642</f>
        <v>0.22 KV</v>
      </c>
      <c r="G1694" s="148" t="str">
        <f t="shared" si="294"/>
        <v>BT</v>
      </c>
      <c r="H1694" s="120" t="str">
        <f>'INFO Luz del Sur'!D1642</f>
        <v>Miraflores</v>
      </c>
      <c r="I1694" s="120" t="str">
        <f>'INFO Luz del Sur'!C1642</f>
        <v>Lima</v>
      </c>
      <c r="J1694" s="120" t="str">
        <f>'INFO Luz del Sur'!B1642</f>
        <v>Lima</v>
      </c>
      <c r="K1694" s="120">
        <f>'INFO Luz del Sur'!E1642</f>
        <v>0</v>
      </c>
      <c r="L1694" s="132" t="str">
        <f>'INFO Luz del Sur'!M1642</f>
        <v>PPC46</v>
      </c>
      <c r="M1694" s="120" t="str">
        <f>INDEX(RESUMEN!$D$17:$D$5475, MATCH(L1694,RESUMEN!$C$17:$C$5475,0))</f>
        <v>POSTE DE CONCRETO ARMADO PARA A. P. 15/400/160/385</v>
      </c>
      <c r="N1694" s="95">
        <f>INDEX(RESUMEN!$G$17:$G$5475, MATCH(L1694,RESUMEN!$C$17:$C$5475,0))</f>
        <v>476.76</v>
      </c>
      <c r="O1694" s="133">
        <f t="shared" si="295"/>
        <v>0.77</v>
      </c>
      <c r="P1694" s="134">
        <f t="shared" si="297"/>
        <v>843.86519999999996</v>
      </c>
      <c r="Q1694" s="87">
        <v>0</v>
      </c>
      <c r="R1694" s="133">
        <f t="shared" si="298"/>
        <v>7.2000000000000008E-2</v>
      </c>
      <c r="S1694" s="88">
        <f t="shared" si="299"/>
        <v>5.0631912000000003</v>
      </c>
      <c r="T1694" s="132">
        <f t="shared" si="300"/>
        <v>0.2</v>
      </c>
      <c r="U1694" s="135">
        <f t="shared" si="301"/>
        <v>1.01263824</v>
      </c>
      <c r="V1694" s="88">
        <f t="shared" si="302"/>
        <v>0.34074898485900018</v>
      </c>
      <c r="W1694" s="182">
        <f t="shared" si="303"/>
        <v>0.3</v>
      </c>
      <c r="X1694" s="133">
        <f>'INFO Luz del Sur'!N1642</f>
        <v>1</v>
      </c>
      <c r="Y1694" s="135">
        <f t="shared" si="296"/>
        <v>0.3</v>
      </c>
    </row>
    <row r="1695" spans="1:25" x14ac:dyDescent="0.25">
      <c r="A1695" s="97">
        <f>'INFO Luz del Sur'!A1643</f>
        <v>1637</v>
      </c>
      <c r="B1695" s="98" t="s">
        <v>8151</v>
      </c>
      <c r="C1695" s="131" t="str">
        <f>'INFO Luz del Sur'!K1643</f>
        <v>Poste</v>
      </c>
      <c r="D1695" s="120" t="str">
        <f>'INFO Luz del Sur'!L1643</f>
        <v>Concreto</v>
      </c>
      <c r="E1695" s="131">
        <f>'INFO Luz del Sur'!J1643</f>
        <v>15</v>
      </c>
      <c r="F1695" s="131" t="str">
        <f>'INFO Luz del Sur'!H1643</f>
        <v>0.22 KV</v>
      </c>
      <c r="G1695" s="148" t="str">
        <f t="shared" si="294"/>
        <v>BT</v>
      </c>
      <c r="H1695" s="120" t="str">
        <f>'INFO Luz del Sur'!D1643</f>
        <v>Miraflores</v>
      </c>
      <c r="I1695" s="120" t="str">
        <f>'INFO Luz del Sur'!C1643</f>
        <v>Lima</v>
      </c>
      <c r="J1695" s="120" t="str">
        <f>'INFO Luz del Sur'!B1643</f>
        <v>Lima</v>
      </c>
      <c r="K1695" s="120">
        <f>'INFO Luz del Sur'!E1643</f>
        <v>0</v>
      </c>
      <c r="L1695" s="132" t="str">
        <f>'INFO Luz del Sur'!M1643</f>
        <v>PPC45</v>
      </c>
      <c r="M1695" s="120" t="str">
        <f>INDEX(RESUMEN!$D$17:$D$5475, MATCH(L1695,RESUMEN!$C$17:$C$5475,0))</f>
        <v>POSTE DE CONCRETO ARMADO PARA A. P. 15/200/140/365</v>
      </c>
      <c r="N1695" s="95">
        <f>INDEX(RESUMEN!$G$17:$G$5475, MATCH(L1695,RESUMEN!$C$17:$C$5475,0))</f>
        <v>306.98</v>
      </c>
      <c r="O1695" s="133">
        <f t="shared" si="295"/>
        <v>0.77</v>
      </c>
      <c r="P1695" s="134">
        <f t="shared" si="297"/>
        <v>543.3546</v>
      </c>
      <c r="Q1695" s="87">
        <v>0</v>
      </c>
      <c r="R1695" s="133">
        <f t="shared" si="298"/>
        <v>7.2000000000000008E-2</v>
      </c>
      <c r="S1695" s="88">
        <f t="shared" si="299"/>
        <v>3.2601276000000006</v>
      </c>
      <c r="T1695" s="132">
        <f t="shared" si="300"/>
        <v>0.2</v>
      </c>
      <c r="U1695" s="135">
        <f t="shared" si="301"/>
        <v>0.65202552000000014</v>
      </c>
      <c r="V1695" s="88">
        <f t="shared" si="302"/>
        <v>0.21940415171578131</v>
      </c>
      <c r="W1695" s="182">
        <f t="shared" si="303"/>
        <v>0.2</v>
      </c>
      <c r="X1695" s="133">
        <f>'INFO Luz del Sur'!N1643</f>
        <v>1</v>
      </c>
      <c r="Y1695" s="135">
        <f t="shared" si="296"/>
        <v>0.2</v>
      </c>
    </row>
    <row r="1696" spans="1:25" x14ac:dyDescent="0.25">
      <c r="A1696" s="97">
        <f>'INFO Luz del Sur'!A1644</f>
        <v>1638</v>
      </c>
      <c r="B1696" s="98" t="s">
        <v>8151</v>
      </c>
      <c r="C1696" s="131" t="str">
        <f>'INFO Luz del Sur'!K1644</f>
        <v>Poste</v>
      </c>
      <c r="D1696" s="120" t="str">
        <f>'INFO Luz del Sur'!L1644</f>
        <v>Concreto</v>
      </c>
      <c r="E1696" s="131">
        <f>'INFO Luz del Sur'!J1644</f>
        <v>15</v>
      </c>
      <c r="F1696" s="131" t="str">
        <f>'INFO Luz del Sur'!H1644</f>
        <v>0.22 KV</v>
      </c>
      <c r="G1696" s="148" t="str">
        <f t="shared" si="294"/>
        <v>BT</v>
      </c>
      <c r="H1696" s="120" t="str">
        <f>'INFO Luz del Sur'!D1644</f>
        <v>Miraflores</v>
      </c>
      <c r="I1696" s="120" t="str">
        <f>'INFO Luz del Sur'!C1644</f>
        <v>Lima</v>
      </c>
      <c r="J1696" s="120" t="str">
        <f>'INFO Luz del Sur'!B1644</f>
        <v>Lima</v>
      </c>
      <c r="K1696" s="120">
        <f>'INFO Luz del Sur'!E1644</f>
        <v>0</v>
      </c>
      <c r="L1696" s="132" t="str">
        <f>'INFO Luz del Sur'!M1644</f>
        <v>PPC45</v>
      </c>
      <c r="M1696" s="120" t="str">
        <f>INDEX(RESUMEN!$D$17:$D$5475, MATCH(L1696,RESUMEN!$C$17:$C$5475,0))</f>
        <v>POSTE DE CONCRETO ARMADO PARA A. P. 15/200/140/365</v>
      </c>
      <c r="N1696" s="95">
        <f>INDEX(RESUMEN!$G$17:$G$5475, MATCH(L1696,RESUMEN!$C$17:$C$5475,0))</f>
        <v>306.98</v>
      </c>
      <c r="O1696" s="133">
        <f t="shared" si="295"/>
        <v>0.77</v>
      </c>
      <c r="P1696" s="134">
        <f t="shared" si="297"/>
        <v>543.3546</v>
      </c>
      <c r="Q1696" s="87">
        <v>0</v>
      </c>
      <c r="R1696" s="133">
        <f t="shared" si="298"/>
        <v>7.2000000000000008E-2</v>
      </c>
      <c r="S1696" s="88">
        <f t="shared" si="299"/>
        <v>3.2601276000000006</v>
      </c>
      <c r="T1696" s="132">
        <f t="shared" si="300"/>
        <v>0.2</v>
      </c>
      <c r="U1696" s="135">
        <f t="shared" si="301"/>
        <v>0.65202552000000014</v>
      </c>
      <c r="V1696" s="88">
        <f t="shared" si="302"/>
        <v>0.21940415171578131</v>
      </c>
      <c r="W1696" s="182">
        <f t="shared" si="303"/>
        <v>0.2</v>
      </c>
      <c r="X1696" s="133">
        <f>'INFO Luz del Sur'!N1644</f>
        <v>1</v>
      </c>
      <c r="Y1696" s="135">
        <f t="shared" si="296"/>
        <v>0.2</v>
      </c>
    </row>
    <row r="1697" spans="1:25" x14ac:dyDescent="0.25">
      <c r="A1697" s="97">
        <f>'INFO Luz del Sur'!A1645</f>
        <v>1639</v>
      </c>
      <c r="B1697" s="98" t="s">
        <v>8151</v>
      </c>
      <c r="C1697" s="131" t="str">
        <f>'INFO Luz del Sur'!K1645</f>
        <v>Poste</v>
      </c>
      <c r="D1697" s="120" t="str">
        <f>'INFO Luz del Sur'!L1645</f>
        <v>Concreto</v>
      </c>
      <c r="E1697" s="131">
        <f>'INFO Luz del Sur'!J1645</f>
        <v>11</v>
      </c>
      <c r="F1697" s="131" t="str">
        <f>'INFO Luz del Sur'!H1645</f>
        <v>0.22 KV</v>
      </c>
      <c r="G1697" s="148" t="str">
        <f t="shared" si="294"/>
        <v>BT</v>
      </c>
      <c r="H1697" s="120" t="str">
        <f>'INFO Luz del Sur'!D1645</f>
        <v>Miraflores</v>
      </c>
      <c r="I1697" s="120" t="str">
        <f>'INFO Luz del Sur'!C1645</f>
        <v>Lima</v>
      </c>
      <c r="J1697" s="120" t="str">
        <f>'INFO Luz del Sur'!B1645</f>
        <v>Lima</v>
      </c>
      <c r="K1697" s="120">
        <f>'INFO Luz del Sur'!E1645</f>
        <v>0</v>
      </c>
      <c r="L1697" s="132" t="str">
        <f>'INFO Luz del Sur'!M1645</f>
        <v>PPC40</v>
      </c>
      <c r="M1697" s="120" t="str">
        <f>INDEX(RESUMEN!$D$17:$D$5475, MATCH(L1697,RESUMEN!$C$17:$C$5475,0))</f>
        <v>POSTE DE CONCRETO ARMADO PARA A. P. 11/200/120/285</v>
      </c>
      <c r="N1697" s="95">
        <f>INDEX(RESUMEN!$G$17:$G$5475, MATCH(L1697,RESUMEN!$C$17:$C$5475,0))</f>
        <v>206.03</v>
      </c>
      <c r="O1697" s="133">
        <f t="shared" si="295"/>
        <v>0.77</v>
      </c>
      <c r="P1697" s="134">
        <f t="shared" si="297"/>
        <v>364.67310000000003</v>
      </c>
      <c r="Q1697" s="87">
        <v>0</v>
      </c>
      <c r="R1697" s="133">
        <f t="shared" si="298"/>
        <v>7.2000000000000008E-2</v>
      </c>
      <c r="S1697" s="88">
        <f t="shared" si="299"/>
        <v>2.1880386000000005</v>
      </c>
      <c r="T1697" s="132">
        <f t="shared" si="300"/>
        <v>0.2</v>
      </c>
      <c r="U1697" s="135">
        <f t="shared" si="301"/>
        <v>0.43760772000000014</v>
      </c>
      <c r="V1697" s="88">
        <f t="shared" si="302"/>
        <v>0.14725336301388503</v>
      </c>
      <c r="W1697" s="182">
        <f t="shared" si="303"/>
        <v>0.1</v>
      </c>
      <c r="X1697" s="133">
        <f>'INFO Luz del Sur'!N1645</f>
        <v>1</v>
      </c>
      <c r="Y1697" s="135">
        <f t="shared" si="296"/>
        <v>0.1</v>
      </c>
    </row>
    <row r="1698" spans="1:25" x14ac:dyDescent="0.25">
      <c r="A1698" s="97">
        <f>'INFO Luz del Sur'!A1646</f>
        <v>1640</v>
      </c>
      <c r="B1698" s="98" t="s">
        <v>8151</v>
      </c>
      <c r="C1698" s="131" t="str">
        <f>'INFO Luz del Sur'!K1646</f>
        <v>Poste</v>
      </c>
      <c r="D1698" s="120" t="str">
        <f>'INFO Luz del Sur'!L1646</f>
        <v>Concreto</v>
      </c>
      <c r="E1698" s="131">
        <f>'INFO Luz del Sur'!J1646</f>
        <v>11</v>
      </c>
      <c r="F1698" s="131" t="str">
        <f>'INFO Luz del Sur'!H1646</f>
        <v>0.22 KV</v>
      </c>
      <c r="G1698" s="148" t="str">
        <f t="shared" si="294"/>
        <v>BT</v>
      </c>
      <c r="H1698" s="120" t="str">
        <f>'INFO Luz del Sur'!D1646</f>
        <v>Miraflores</v>
      </c>
      <c r="I1698" s="120" t="str">
        <f>'INFO Luz del Sur'!C1646</f>
        <v>Lima</v>
      </c>
      <c r="J1698" s="120" t="str">
        <f>'INFO Luz del Sur'!B1646</f>
        <v>Lima</v>
      </c>
      <c r="K1698" s="120">
        <f>'INFO Luz del Sur'!E1646</f>
        <v>0</v>
      </c>
      <c r="L1698" s="132" t="str">
        <f>'INFO Luz del Sur'!M1646</f>
        <v>PPC40</v>
      </c>
      <c r="M1698" s="120" t="str">
        <f>INDEX(RESUMEN!$D$17:$D$5475, MATCH(L1698,RESUMEN!$C$17:$C$5475,0))</f>
        <v>POSTE DE CONCRETO ARMADO PARA A. P. 11/200/120/285</v>
      </c>
      <c r="N1698" s="95">
        <f>INDEX(RESUMEN!$G$17:$G$5475, MATCH(L1698,RESUMEN!$C$17:$C$5475,0))</f>
        <v>206.03</v>
      </c>
      <c r="O1698" s="133">
        <f t="shared" si="295"/>
        <v>0.77</v>
      </c>
      <c r="P1698" s="134">
        <f t="shared" si="297"/>
        <v>364.67310000000003</v>
      </c>
      <c r="Q1698" s="87">
        <v>0</v>
      </c>
      <c r="R1698" s="133">
        <f t="shared" si="298"/>
        <v>7.2000000000000008E-2</v>
      </c>
      <c r="S1698" s="88">
        <f t="shared" si="299"/>
        <v>2.1880386000000005</v>
      </c>
      <c r="T1698" s="132">
        <f t="shared" si="300"/>
        <v>0.2</v>
      </c>
      <c r="U1698" s="135">
        <f t="shared" si="301"/>
        <v>0.43760772000000014</v>
      </c>
      <c r="V1698" s="88">
        <f t="shared" si="302"/>
        <v>0.14725336301388503</v>
      </c>
      <c r="W1698" s="182">
        <f t="shared" si="303"/>
        <v>0.1</v>
      </c>
      <c r="X1698" s="133">
        <f>'INFO Luz del Sur'!N1646</f>
        <v>1</v>
      </c>
      <c r="Y1698" s="135">
        <f t="shared" si="296"/>
        <v>0.1</v>
      </c>
    </row>
    <row r="1699" spans="1:25" x14ac:dyDescent="0.25">
      <c r="A1699" s="97">
        <f>'INFO Luz del Sur'!A1647</f>
        <v>1641</v>
      </c>
      <c r="B1699" s="98" t="s">
        <v>8151</v>
      </c>
      <c r="C1699" s="131" t="str">
        <f>'INFO Luz del Sur'!K1647</f>
        <v>Poste</v>
      </c>
      <c r="D1699" s="120" t="str">
        <f>'INFO Luz del Sur'!L1647</f>
        <v>Concreto</v>
      </c>
      <c r="E1699" s="131">
        <f>'INFO Luz del Sur'!J1647</f>
        <v>11</v>
      </c>
      <c r="F1699" s="131" t="str">
        <f>'INFO Luz del Sur'!H1647</f>
        <v>0.22 KV</v>
      </c>
      <c r="G1699" s="148" t="str">
        <f t="shared" si="294"/>
        <v>BT</v>
      </c>
      <c r="H1699" s="120" t="str">
        <f>'INFO Luz del Sur'!D1647</f>
        <v>Miraflores</v>
      </c>
      <c r="I1699" s="120" t="str">
        <f>'INFO Luz del Sur'!C1647</f>
        <v>Lima</v>
      </c>
      <c r="J1699" s="120" t="str">
        <f>'INFO Luz del Sur'!B1647</f>
        <v>Lima</v>
      </c>
      <c r="K1699" s="120">
        <f>'INFO Luz del Sur'!E1647</f>
        <v>0</v>
      </c>
      <c r="L1699" s="132" t="str">
        <f>'INFO Luz del Sur'!M1647</f>
        <v>PPC40</v>
      </c>
      <c r="M1699" s="120" t="str">
        <f>INDEX(RESUMEN!$D$17:$D$5475, MATCH(L1699,RESUMEN!$C$17:$C$5475,0))</f>
        <v>POSTE DE CONCRETO ARMADO PARA A. P. 11/200/120/285</v>
      </c>
      <c r="N1699" s="95">
        <f>INDEX(RESUMEN!$G$17:$G$5475, MATCH(L1699,RESUMEN!$C$17:$C$5475,0))</f>
        <v>206.03</v>
      </c>
      <c r="O1699" s="133">
        <f t="shared" si="295"/>
        <v>0.77</v>
      </c>
      <c r="P1699" s="134">
        <f t="shared" si="297"/>
        <v>364.67310000000003</v>
      </c>
      <c r="Q1699" s="87">
        <v>0</v>
      </c>
      <c r="R1699" s="133">
        <f t="shared" si="298"/>
        <v>7.2000000000000008E-2</v>
      </c>
      <c r="S1699" s="88">
        <f t="shared" si="299"/>
        <v>2.1880386000000005</v>
      </c>
      <c r="T1699" s="132">
        <f t="shared" si="300"/>
        <v>0.2</v>
      </c>
      <c r="U1699" s="135">
        <f t="shared" si="301"/>
        <v>0.43760772000000014</v>
      </c>
      <c r="V1699" s="88">
        <f t="shared" si="302"/>
        <v>0.14725336301388503</v>
      </c>
      <c r="W1699" s="182">
        <f t="shared" si="303"/>
        <v>0.1</v>
      </c>
      <c r="X1699" s="133">
        <f>'INFO Luz del Sur'!N1647</f>
        <v>1</v>
      </c>
      <c r="Y1699" s="135">
        <f t="shared" si="296"/>
        <v>0.1</v>
      </c>
    </row>
    <row r="1700" spans="1:25" x14ac:dyDescent="0.25">
      <c r="A1700" s="97">
        <f>'INFO Luz del Sur'!A1648</f>
        <v>1642</v>
      </c>
      <c r="B1700" s="98" t="s">
        <v>8151</v>
      </c>
      <c r="C1700" s="131" t="str">
        <f>'INFO Luz del Sur'!K1648</f>
        <v>Poste</v>
      </c>
      <c r="D1700" s="120" t="str">
        <f>'INFO Luz del Sur'!L1648</f>
        <v>Concreto</v>
      </c>
      <c r="E1700" s="131">
        <f>'INFO Luz del Sur'!J1648</f>
        <v>11</v>
      </c>
      <c r="F1700" s="131" t="str">
        <f>'INFO Luz del Sur'!H1648</f>
        <v>0.22 KV</v>
      </c>
      <c r="G1700" s="148" t="str">
        <f t="shared" si="294"/>
        <v>BT</v>
      </c>
      <c r="H1700" s="120" t="str">
        <f>'INFO Luz del Sur'!D1648</f>
        <v>Miraflores</v>
      </c>
      <c r="I1700" s="120" t="str">
        <f>'INFO Luz del Sur'!C1648</f>
        <v>Lima</v>
      </c>
      <c r="J1700" s="120" t="str">
        <f>'INFO Luz del Sur'!B1648</f>
        <v>Lima</v>
      </c>
      <c r="K1700" s="120">
        <f>'INFO Luz del Sur'!E1648</f>
        <v>0</v>
      </c>
      <c r="L1700" s="132" t="str">
        <f>'INFO Luz del Sur'!M1648</f>
        <v>PPC40</v>
      </c>
      <c r="M1700" s="120" t="str">
        <f>INDEX(RESUMEN!$D$17:$D$5475, MATCH(L1700,RESUMEN!$C$17:$C$5475,0))</f>
        <v>POSTE DE CONCRETO ARMADO PARA A. P. 11/200/120/285</v>
      </c>
      <c r="N1700" s="95">
        <f>INDEX(RESUMEN!$G$17:$G$5475, MATCH(L1700,RESUMEN!$C$17:$C$5475,0))</f>
        <v>206.03</v>
      </c>
      <c r="O1700" s="133">
        <f t="shared" si="295"/>
        <v>0.77</v>
      </c>
      <c r="P1700" s="134">
        <f t="shared" si="297"/>
        <v>364.67310000000003</v>
      </c>
      <c r="Q1700" s="87">
        <v>0</v>
      </c>
      <c r="R1700" s="133">
        <f t="shared" si="298"/>
        <v>7.2000000000000008E-2</v>
      </c>
      <c r="S1700" s="88">
        <f t="shared" si="299"/>
        <v>2.1880386000000005</v>
      </c>
      <c r="T1700" s="132">
        <f t="shared" si="300"/>
        <v>0.2</v>
      </c>
      <c r="U1700" s="135">
        <f t="shared" si="301"/>
        <v>0.43760772000000014</v>
      </c>
      <c r="V1700" s="88">
        <f t="shared" si="302"/>
        <v>0.14725336301388503</v>
      </c>
      <c r="W1700" s="182">
        <f t="shared" si="303"/>
        <v>0.1</v>
      </c>
      <c r="X1700" s="133">
        <f>'INFO Luz del Sur'!N1648</f>
        <v>1</v>
      </c>
      <c r="Y1700" s="135">
        <f t="shared" si="296"/>
        <v>0.1</v>
      </c>
    </row>
    <row r="1701" spans="1:25" x14ac:dyDescent="0.25">
      <c r="A1701" s="97">
        <f>'INFO Luz del Sur'!A1649</f>
        <v>1643</v>
      </c>
      <c r="B1701" s="98" t="s">
        <v>8151</v>
      </c>
      <c r="C1701" s="131" t="str">
        <f>'INFO Luz del Sur'!K1649</f>
        <v>Poste</v>
      </c>
      <c r="D1701" s="120" t="str">
        <f>'INFO Luz del Sur'!L1649</f>
        <v>Concreto</v>
      </c>
      <c r="E1701" s="131">
        <f>'INFO Luz del Sur'!J1649</f>
        <v>11</v>
      </c>
      <c r="F1701" s="131" t="str">
        <f>'INFO Luz del Sur'!H1649</f>
        <v>0.22 KV</v>
      </c>
      <c r="G1701" s="148" t="str">
        <f t="shared" si="294"/>
        <v>BT</v>
      </c>
      <c r="H1701" s="120" t="str">
        <f>'INFO Luz del Sur'!D1649</f>
        <v>Miraflores</v>
      </c>
      <c r="I1701" s="120" t="str">
        <f>'INFO Luz del Sur'!C1649</f>
        <v>Lima</v>
      </c>
      <c r="J1701" s="120" t="str">
        <f>'INFO Luz del Sur'!B1649</f>
        <v>Lima</v>
      </c>
      <c r="K1701" s="120">
        <f>'INFO Luz del Sur'!E1649</f>
        <v>0</v>
      </c>
      <c r="L1701" s="132" t="str">
        <f>'INFO Luz del Sur'!M1649</f>
        <v>PPC40</v>
      </c>
      <c r="M1701" s="120" t="str">
        <f>INDEX(RESUMEN!$D$17:$D$5475, MATCH(L1701,RESUMEN!$C$17:$C$5475,0))</f>
        <v>POSTE DE CONCRETO ARMADO PARA A. P. 11/200/120/285</v>
      </c>
      <c r="N1701" s="95">
        <f>INDEX(RESUMEN!$G$17:$G$5475, MATCH(L1701,RESUMEN!$C$17:$C$5475,0))</f>
        <v>206.03</v>
      </c>
      <c r="O1701" s="133">
        <f t="shared" si="295"/>
        <v>0.77</v>
      </c>
      <c r="P1701" s="134">
        <f t="shared" si="297"/>
        <v>364.67310000000003</v>
      </c>
      <c r="Q1701" s="87">
        <v>0</v>
      </c>
      <c r="R1701" s="133">
        <f t="shared" si="298"/>
        <v>7.2000000000000008E-2</v>
      </c>
      <c r="S1701" s="88">
        <f t="shared" si="299"/>
        <v>2.1880386000000005</v>
      </c>
      <c r="T1701" s="132">
        <f t="shared" si="300"/>
        <v>0.2</v>
      </c>
      <c r="U1701" s="135">
        <f t="shared" si="301"/>
        <v>0.43760772000000014</v>
      </c>
      <c r="V1701" s="88">
        <f t="shared" si="302"/>
        <v>0.14725336301388503</v>
      </c>
      <c r="W1701" s="182">
        <f t="shared" si="303"/>
        <v>0.1</v>
      </c>
      <c r="X1701" s="133">
        <f>'INFO Luz del Sur'!N1649</f>
        <v>1</v>
      </c>
      <c r="Y1701" s="135">
        <f t="shared" si="296"/>
        <v>0.1</v>
      </c>
    </row>
    <row r="1702" spans="1:25" x14ac:dyDescent="0.25">
      <c r="A1702" s="97">
        <f>'INFO Luz del Sur'!A1650</f>
        <v>1644</v>
      </c>
      <c r="B1702" s="98" t="s">
        <v>8151</v>
      </c>
      <c r="C1702" s="131" t="str">
        <f>'INFO Luz del Sur'!K1650</f>
        <v>Poste</v>
      </c>
      <c r="D1702" s="120" t="str">
        <f>'INFO Luz del Sur'!L1650</f>
        <v>Concreto</v>
      </c>
      <c r="E1702" s="131">
        <f>'INFO Luz del Sur'!J1650</f>
        <v>11</v>
      </c>
      <c r="F1702" s="131" t="str">
        <f>'INFO Luz del Sur'!H1650</f>
        <v>0.22 KV</v>
      </c>
      <c r="G1702" s="148" t="str">
        <f t="shared" si="294"/>
        <v>BT</v>
      </c>
      <c r="H1702" s="120" t="str">
        <f>'INFO Luz del Sur'!D1650</f>
        <v>Miraflores</v>
      </c>
      <c r="I1702" s="120" t="str">
        <f>'INFO Luz del Sur'!C1650</f>
        <v>Lima</v>
      </c>
      <c r="J1702" s="120" t="str">
        <f>'INFO Luz del Sur'!B1650</f>
        <v>Lima</v>
      </c>
      <c r="K1702" s="120">
        <f>'INFO Luz del Sur'!E1650</f>
        <v>0</v>
      </c>
      <c r="L1702" s="132" t="str">
        <f>'INFO Luz del Sur'!M1650</f>
        <v>PPC40</v>
      </c>
      <c r="M1702" s="120" t="str">
        <f>INDEX(RESUMEN!$D$17:$D$5475, MATCH(L1702,RESUMEN!$C$17:$C$5475,0))</f>
        <v>POSTE DE CONCRETO ARMADO PARA A. P. 11/200/120/285</v>
      </c>
      <c r="N1702" s="95">
        <f>INDEX(RESUMEN!$G$17:$G$5475, MATCH(L1702,RESUMEN!$C$17:$C$5475,0))</f>
        <v>206.03</v>
      </c>
      <c r="O1702" s="133">
        <f t="shared" si="295"/>
        <v>0.77</v>
      </c>
      <c r="P1702" s="134">
        <f t="shared" si="297"/>
        <v>364.67310000000003</v>
      </c>
      <c r="Q1702" s="87">
        <v>0</v>
      </c>
      <c r="R1702" s="133">
        <f t="shared" si="298"/>
        <v>7.2000000000000008E-2</v>
      </c>
      <c r="S1702" s="88">
        <f t="shared" si="299"/>
        <v>2.1880386000000005</v>
      </c>
      <c r="T1702" s="132">
        <f t="shared" si="300"/>
        <v>0.2</v>
      </c>
      <c r="U1702" s="135">
        <f t="shared" si="301"/>
        <v>0.43760772000000014</v>
      </c>
      <c r="V1702" s="88">
        <f t="shared" si="302"/>
        <v>0.14725336301388503</v>
      </c>
      <c r="W1702" s="182">
        <f t="shared" si="303"/>
        <v>0.1</v>
      </c>
      <c r="X1702" s="133">
        <f>'INFO Luz del Sur'!N1650</f>
        <v>1</v>
      </c>
      <c r="Y1702" s="135">
        <f t="shared" si="296"/>
        <v>0.1</v>
      </c>
    </row>
    <row r="1703" spans="1:25" x14ac:dyDescent="0.25">
      <c r="A1703" s="97">
        <f>'INFO Luz del Sur'!A1651</f>
        <v>1645</v>
      </c>
      <c r="B1703" s="98" t="s">
        <v>8151</v>
      </c>
      <c r="C1703" s="131" t="str">
        <f>'INFO Luz del Sur'!K1651</f>
        <v>Poste</v>
      </c>
      <c r="D1703" s="120" t="str">
        <f>'INFO Luz del Sur'!L1651</f>
        <v>Concreto</v>
      </c>
      <c r="E1703" s="131">
        <f>'INFO Luz del Sur'!J1651</f>
        <v>11</v>
      </c>
      <c r="F1703" s="131" t="str">
        <f>'INFO Luz del Sur'!H1651</f>
        <v>0.22 KV</v>
      </c>
      <c r="G1703" s="148" t="str">
        <f t="shared" si="294"/>
        <v>BT</v>
      </c>
      <c r="H1703" s="120" t="str">
        <f>'INFO Luz del Sur'!D1651</f>
        <v>Miraflores</v>
      </c>
      <c r="I1703" s="120" t="str">
        <f>'INFO Luz del Sur'!C1651</f>
        <v>Lima</v>
      </c>
      <c r="J1703" s="120" t="str">
        <f>'INFO Luz del Sur'!B1651</f>
        <v>Lima</v>
      </c>
      <c r="K1703" s="120">
        <f>'INFO Luz del Sur'!E1651</f>
        <v>0</v>
      </c>
      <c r="L1703" s="132" t="str">
        <f>'INFO Luz del Sur'!M1651</f>
        <v>PPC40</v>
      </c>
      <c r="M1703" s="120" t="str">
        <f>INDEX(RESUMEN!$D$17:$D$5475, MATCH(L1703,RESUMEN!$C$17:$C$5475,0))</f>
        <v>POSTE DE CONCRETO ARMADO PARA A. P. 11/200/120/285</v>
      </c>
      <c r="N1703" s="95">
        <f>INDEX(RESUMEN!$G$17:$G$5475, MATCH(L1703,RESUMEN!$C$17:$C$5475,0))</f>
        <v>206.03</v>
      </c>
      <c r="O1703" s="133">
        <f t="shared" si="295"/>
        <v>0.77</v>
      </c>
      <c r="P1703" s="134">
        <f t="shared" si="297"/>
        <v>364.67310000000003</v>
      </c>
      <c r="Q1703" s="87">
        <v>0</v>
      </c>
      <c r="R1703" s="133">
        <f t="shared" si="298"/>
        <v>7.2000000000000008E-2</v>
      </c>
      <c r="S1703" s="88">
        <f t="shared" si="299"/>
        <v>2.1880386000000005</v>
      </c>
      <c r="T1703" s="132">
        <f t="shared" si="300"/>
        <v>0.2</v>
      </c>
      <c r="U1703" s="135">
        <f t="shared" si="301"/>
        <v>0.43760772000000014</v>
      </c>
      <c r="V1703" s="88">
        <f t="shared" si="302"/>
        <v>0.14725336301388503</v>
      </c>
      <c r="W1703" s="182">
        <f t="shared" si="303"/>
        <v>0.1</v>
      </c>
      <c r="X1703" s="133">
        <f>'INFO Luz del Sur'!N1651</f>
        <v>1</v>
      </c>
      <c r="Y1703" s="135">
        <f t="shared" si="296"/>
        <v>0.1</v>
      </c>
    </row>
    <row r="1704" spans="1:25" x14ac:dyDescent="0.25">
      <c r="A1704" s="97">
        <f>'INFO Luz del Sur'!A1652</f>
        <v>1646</v>
      </c>
      <c r="B1704" s="98" t="s">
        <v>8151</v>
      </c>
      <c r="C1704" s="131" t="str">
        <f>'INFO Luz del Sur'!K1652</f>
        <v>Poste</v>
      </c>
      <c r="D1704" s="120" t="str">
        <f>'INFO Luz del Sur'!L1652</f>
        <v>Concreto</v>
      </c>
      <c r="E1704" s="131">
        <f>'INFO Luz del Sur'!J1652</f>
        <v>12</v>
      </c>
      <c r="F1704" s="131" t="str">
        <f>'INFO Luz del Sur'!H1652</f>
        <v>0.22 KV</v>
      </c>
      <c r="G1704" s="148" t="str">
        <f t="shared" si="294"/>
        <v>BT</v>
      </c>
      <c r="H1704" s="120" t="str">
        <f>'INFO Luz del Sur'!D1652</f>
        <v>Miraflores</v>
      </c>
      <c r="I1704" s="120" t="str">
        <f>'INFO Luz del Sur'!C1652</f>
        <v>Lima</v>
      </c>
      <c r="J1704" s="120" t="str">
        <f>'INFO Luz del Sur'!B1652</f>
        <v>Lima</v>
      </c>
      <c r="K1704" s="120">
        <f>'INFO Luz del Sur'!E1652</f>
        <v>0</v>
      </c>
      <c r="L1704" s="132" t="str">
        <f>'INFO Luz del Sur'!M1652</f>
        <v>PPC15</v>
      </c>
      <c r="M1704" s="120" t="str">
        <f>INDEX(RESUMEN!$D$17:$D$5475, MATCH(L1704,RESUMEN!$C$17:$C$5475,0))</f>
        <v>POSTE DE CONCRETO ARMADO DE 12/200/120/300</v>
      </c>
      <c r="N1704" s="95">
        <f>INDEX(RESUMEN!$G$17:$G$5475, MATCH(L1704,RESUMEN!$C$17:$C$5475,0))</f>
        <v>230.4</v>
      </c>
      <c r="O1704" s="133">
        <f t="shared" si="295"/>
        <v>0.77</v>
      </c>
      <c r="P1704" s="134">
        <f t="shared" si="297"/>
        <v>407.80799999999999</v>
      </c>
      <c r="Q1704" s="87">
        <v>0</v>
      </c>
      <c r="R1704" s="133">
        <f t="shared" si="298"/>
        <v>7.2000000000000008E-2</v>
      </c>
      <c r="S1704" s="88">
        <f t="shared" si="299"/>
        <v>2.4468480000000001</v>
      </c>
      <c r="T1704" s="132">
        <f t="shared" si="300"/>
        <v>0.2</v>
      </c>
      <c r="U1704" s="135">
        <f t="shared" si="301"/>
        <v>0.48936960000000007</v>
      </c>
      <c r="V1704" s="88">
        <f t="shared" si="302"/>
        <v>0.16467104226762661</v>
      </c>
      <c r="W1704" s="182">
        <f t="shared" si="303"/>
        <v>0.2</v>
      </c>
      <c r="X1704" s="133">
        <f>'INFO Luz del Sur'!N1652</f>
        <v>1</v>
      </c>
      <c r="Y1704" s="135">
        <f t="shared" si="296"/>
        <v>0.2</v>
      </c>
    </row>
    <row r="1705" spans="1:25" x14ac:dyDescent="0.25">
      <c r="A1705" s="97">
        <f>'INFO Luz del Sur'!A1653</f>
        <v>1647</v>
      </c>
      <c r="B1705" s="98" t="s">
        <v>8151</v>
      </c>
      <c r="C1705" s="131" t="str">
        <f>'INFO Luz del Sur'!K1653</f>
        <v>Poste</v>
      </c>
      <c r="D1705" s="120" t="str">
        <f>'INFO Luz del Sur'!L1653</f>
        <v>Concreto</v>
      </c>
      <c r="E1705" s="131">
        <f>'INFO Luz del Sur'!J1653</f>
        <v>12</v>
      </c>
      <c r="F1705" s="131" t="str">
        <f>'INFO Luz del Sur'!H1653</f>
        <v>0.22 KV</v>
      </c>
      <c r="G1705" s="148" t="str">
        <f t="shared" si="294"/>
        <v>BT</v>
      </c>
      <c r="H1705" s="120" t="str">
        <f>'INFO Luz del Sur'!D1653</f>
        <v>Miraflores</v>
      </c>
      <c r="I1705" s="120" t="str">
        <f>'INFO Luz del Sur'!C1653</f>
        <v>Lima</v>
      </c>
      <c r="J1705" s="120" t="str">
        <f>'INFO Luz del Sur'!B1653</f>
        <v>Lima</v>
      </c>
      <c r="K1705" s="120">
        <f>'INFO Luz del Sur'!E1653</f>
        <v>0</v>
      </c>
      <c r="L1705" s="132" t="str">
        <f>'INFO Luz del Sur'!M1653</f>
        <v>PPC15</v>
      </c>
      <c r="M1705" s="120" t="str">
        <f>INDEX(RESUMEN!$D$17:$D$5475, MATCH(L1705,RESUMEN!$C$17:$C$5475,0))</f>
        <v>POSTE DE CONCRETO ARMADO DE 12/200/120/300</v>
      </c>
      <c r="N1705" s="95">
        <f>INDEX(RESUMEN!$G$17:$G$5475, MATCH(L1705,RESUMEN!$C$17:$C$5475,0))</f>
        <v>230.4</v>
      </c>
      <c r="O1705" s="133">
        <f t="shared" si="295"/>
        <v>0.77</v>
      </c>
      <c r="P1705" s="134">
        <f t="shared" si="297"/>
        <v>407.80799999999999</v>
      </c>
      <c r="Q1705" s="87">
        <v>0</v>
      </c>
      <c r="R1705" s="133">
        <f t="shared" si="298"/>
        <v>7.2000000000000008E-2</v>
      </c>
      <c r="S1705" s="88">
        <f t="shared" si="299"/>
        <v>2.4468480000000001</v>
      </c>
      <c r="T1705" s="132">
        <f t="shared" si="300"/>
        <v>0.2</v>
      </c>
      <c r="U1705" s="135">
        <f t="shared" si="301"/>
        <v>0.48936960000000007</v>
      </c>
      <c r="V1705" s="88">
        <f t="shared" si="302"/>
        <v>0.16467104226762661</v>
      </c>
      <c r="W1705" s="182">
        <f t="shared" si="303"/>
        <v>0.2</v>
      </c>
      <c r="X1705" s="133">
        <f>'INFO Luz del Sur'!N1653</f>
        <v>1</v>
      </c>
      <c r="Y1705" s="135">
        <f t="shared" si="296"/>
        <v>0.2</v>
      </c>
    </row>
    <row r="1706" spans="1:25" x14ac:dyDescent="0.25">
      <c r="A1706" s="97">
        <f>'INFO Luz del Sur'!A1654</f>
        <v>1648</v>
      </c>
      <c r="B1706" s="98" t="s">
        <v>8151</v>
      </c>
      <c r="C1706" s="131" t="str">
        <f>'INFO Luz del Sur'!K1654</f>
        <v>Poste</v>
      </c>
      <c r="D1706" s="120" t="str">
        <f>'INFO Luz del Sur'!L1654</f>
        <v>Concreto</v>
      </c>
      <c r="E1706" s="131">
        <f>'INFO Luz del Sur'!J1654</f>
        <v>12</v>
      </c>
      <c r="F1706" s="131" t="str">
        <f>'INFO Luz del Sur'!H1654</f>
        <v>0.22 KV</v>
      </c>
      <c r="G1706" s="148" t="str">
        <f t="shared" si="294"/>
        <v>BT</v>
      </c>
      <c r="H1706" s="120" t="str">
        <f>'INFO Luz del Sur'!D1654</f>
        <v>Miraflores</v>
      </c>
      <c r="I1706" s="120" t="str">
        <f>'INFO Luz del Sur'!C1654</f>
        <v>Lima</v>
      </c>
      <c r="J1706" s="120" t="str">
        <f>'INFO Luz del Sur'!B1654</f>
        <v>Lima</v>
      </c>
      <c r="K1706" s="120">
        <f>'INFO Luz del Sur'!E1654</f>
        <v>0</v>
      </c>
      <c r="L1706" s="132" t="str">
        <f>'INFO Luz del Sur'!M1654</f>
        <v>PPC15</v>
      </c>
      <c r="M1706" s="120" t="str">
        <f>INDEX(RESUMEN!$D$17:$D$5475, MATCH(L1706,RESUMEN!$C$17:$C$5475,0))</f>
        <v>POSTE DE CONCRETO ARMADO DE 12/200/120/300</v>
      </c>
      <c r="N1706" s="95">
        <f>INDEX(RESUMEN!$G$17:$G$5475, MATCH(L1706,RESUMEN!$C$17:$C$5475,0))</f>
        <v>230.4</v>
      </c>
      <c r="O1706" s="133">
        <f t="shared" si="295"/>
        <v>0.77</v>
      </c>
      <c r="P1706" s="134">
        <f t="shared" si="297"/>
        <v>407.80799999999999</v>
      </c>
      <c r="Q1706" s="87">
        <v>0</v>
      </c>
      <c r="R1706" s="133">
        <f t="shared" si="298"/>
        <v>7.2000000000000008E-2</v>
      </c>
      <c r="S1706" s="88">
        <f t="shared" si="299"/>
        <v>2.4468480000000001</v>
      </c>
      <c r="T1706" s="132">
        <f t="shared" si="300"/>
        <v>0.2</v>
      </c>
      <c r="U1706" s="135">
        <f t="shared" si="301"/>
        <v>0.48936960000000007</v>
      </c>
      <c r="V1706" s="88">
        <f t="shared" si="302"/>
        <v>0.16467104226762661</v>
      </c>
      <c r="W1706" s="182">
        <f t="shared" si="303"/>
        <v>0.2</v>
      </c>
      <c r="X1706" s="133">
        <f>'INFO Luz del Sur'!N1654</f>
        <v>1</v>
      </c>
      <c r="Y1706" s="135">
        <f t="shared" si="296"/>
        <v>0.2</v>
      </c>
    </row>
    <row r="1707" spans="1:25" x14ac:dyDescent="0.25">
      <c r="A1707" s="97">
        <f>'INFO Luz del Sur'!A1655</f>
        <v>1649</v>
      </c>
      <c r="B1707" s="98" t="s">
        <v>8151</v>
      </c>
      <c r="C1707" s="131" t="str">
        <f>'INFO Luz del Sur'!K1655</f>
        <v>Poste</v>
      </c>
      <c r="D1707" s="120" t="str">
        <f>'INFO Luz del Sur'!L1655</f>
        <v>Concreto</v>
      </c>
      <c r="E1707" s="131">
        <f>'INFO Luz del Sur'!J1655</f>
        <v>13</v>
      </c>
      <c r="F1707" s="131" t="str">
        <f>'INFO Luz del Sur'!H1655</f>
        <v>0.22 KV</v>
      </c>
      <c r="G1707" s="148" t="str">
        <f t="shared" si="294"/>
        <v>BT</v>
      </c>
      <c r="H1707" s="120" t="str">
        <f>'INFO Luz del Sur'!D1655</f>
        <v>Miraflores</v>
      </c>
      <c r="I1707" s="120" t="str">
        <f>'INFO Luz del Sur'!C1655</f>
        <v>Lima</v>
      </c>
      <c r="J1707" s="120" t="str">
        <f>'INFO Luz del Sur'!B1655</f>
        <v>Lima</v>
      </c>
      <c r="K1707" s="120">
        <f>'INFO Luz del Sur'!E1655</f>
        <v>0</v>
      </c>
      <c r="L1707" s="132" t="str">
        <f>'INFO Luz del Sur'!M1655</f>
        <v>PPC19</v>
      </c>
      <c r="M1707" s="120" t="str">
        <f>INDEX(RESUMEN!$D$17:$D$5475, MATCH(L1707,RESUMEN!$C$17:$C$5475,0))</f>
        <v>POSTE DE CONCRETO ARMADO DE 13/300/150/345</v>
      </c>
      <c r="N1707" s="95">
        <f>INDEX(RESUMEN!$G$17:$G$5475, MATCH(L1707,RESUMEN!$C$17:$C$5475,0))</f>
        <v>314.14999999999998</v>
      </c>
      <c r="O1707" s="133">
        <f t="shared" si="295"/>
        <v>0.77</v>
      </c>
      <c r="P1707" s="134">
        <f t="shared" si="297"/>
        <v>556.04549999999995</v>
      </c>
      <c r="Q1707" s="87">
        <v>0</v>
      </c>
      <c r="R1707" s="133">
        <f t="shared" si="298"/>
        <v>7.2000000000000008E-2</v>
      </c>
      <c r="S1707" s="88">
        <f t="shared" si="299"/>
        <v>3.3362730000000003</v>
      </c>
      <c r="T1707" s="132">
        <f t="shared" si="300"/>
        <v>0.2</v>
      </c>
      <c r="U1707" s="135">
        <f t="shared" si="301"/>
        <v>0.66725460000000014</v>
      </c>
      <c r="V1707" s="88">
        <f t="shared" si="302"/>
        <v>0.22452868024468273</v>
      </c>
      <c r="W1707" s="182">
        <f t="shared" si="303"/>
        <v>0.2</v>
      </c>
      <c r="X1707" s="133">
        <f>'INFO Luz del Sur'!N1655</f>
        <v>1</v>
      </c>
      <c r="Y1707" s="135">
        <f t="shared" si="296"/>
        <v>0.2</v>
      </c>
    </row>
    <row r="1708" spans="1:25" x14ac:dyDescent="0.25">
      <c r="A1708" s="97">
        <f>'INFO Luz del Sur'!A1656</f>
        <v>1650</v>
      </c>
      <c r="B1708" s="98" t="s">
        <v>8151</v>
      </c>
      <c r="C1708" s="131" t="str">
        <f>'INFO Luz del Sur'!K1656</f>
        <v>Poste</v>
      </c>
      <c r="D1708" s="120" t="str">
        <f>'INFO Luz del Sur'!L1656</f>
        <v>Concreto</v>
      </c>
      <c r="E1708" s="131">
        <f>'INFO Luz del Sur'!J1656</f>
        <v>13</v>
      </c>
      <c r="F1708" s="131" t="str">
        <f>'INFO Luz del Sur'!H1656</f>
        <v>0.22 KV</v>
      </c>
      <c r="G1708" s="148" t="str">
        <f t="shared" si="294"/>
        <v>BT</v>
      </c>
      <c r="H1708" s="120" t="str">
        <f>'INFO Luz del Sur'!D1656</f>
        <v>Miraflores</v>
      </c>
      <c r="I1708" s="120" t="str">
        <f>'INFO Luz del Sur'!C1656</f>
        <v>Lima</v>
      </c>
      <c r="J1708" s="120" t="str">
        <f>'INFO Luz del Sur'!B1656</f>
        <v>Lima</v>
      </c>
      <c r="K1708" s="120">
        <f>'INFO Luz del Sur'!E1656</f>
        <v>0</v>
      </c>
      <c r="L1708" s="132" t="str">
        <f>'INFO Luz del Sur'!M1656</f>
        <v>PPC19</v>
      </c>
      <c r="M1708" s="120" t="str">
        <f>INDEX(RESUMEN!$D$17:$D$5475, MATCH(L1708,RESUMEN!$C$17:$C$5475,0))</f>
        <v>POSTE DE CONCRETO ARMADO DE 13/300/150/345</v>
      </c>
      <c r="N1708" s="95">
        <f>INDEX(RESUMEN!$G$17:$G$5475, MATCH(L1708,RESUMEN!$C$17:$C$5475,0))</f>
        <v>314.14999999999998</v>
      </c>
      <c r="O1708" s="133">
        <f t="shared" si="295"/>
        <v>0.77</v>
      </c>
      <c r="P1708" s="134">
        <f t="shared" si="297"/>
        <v>556.04549999999995</v>
      </c>
      <c r="Q1708" s="87">
        <v>0</v>
      </c>
      <c r="R1708" s="133">
        <f t="shared" si="298"/>
        <v>7.2000000000000008E-2</v>
      </c>
      <c r="S1708" s="88">
        <f t="shared" si="299"/>
        <v>3.3362730000000003</v>
      </c>
      <c r="T1708" s="132">
        <f t="shared" si="300"/>
        <v>0.2</v>
      </c>
      <c r="U1708" s="135">
        <f t="shared" si="301"/>
        <v>0.66725460000000014</v>
      </c>
      <c r="V1708" s="88">
        <f t="shared" si="302"/>
        <v>0.22452868024468273</v>
      </c>
      <c r="W1708" s="182">
        <f t="shared" si="303"/>
        <v>0.2</v>
      </c>
      <c r="X1708" s="133">
        <f>'INFO Luz del Sur'!N1656</f>
        <v>1</v>
      </c>
      <c r="Y1708" s="135">
        <f t="shared" si="296"/>
        <v>0.2</v>
      </c>
    </row>
    <row r="1709" spans="1:25" x14ac:dyDescent="0.25">
      <c r="A1709" s="97">
        <f>'INFO Luz del Sur'!A1657</f>
        <v>1651</v>
      </c>
      <c r="B1709" s="98" t="s">
        <v>8151</v>
      </c>
      <c r="C1709" s="131" t="str">
        <f>'INFO Luz del Sur'!K1657</f>
        <v>Poste</v>
      </c>
      <c r="D1709" s="120" t="str">
        <f>'INFO Luz del Sur'!L1657</f>
        <v>Concreto</v>
      </c>
      <c r="E1709" s="131">
        <f>'INFO Luz del Sur'!J1657</f>
        <v>12</v>
      </c>
      <c r="F1709" s="131" t="str">
        <f>'INFO Luz del Sur'!H1657</f>
        <v>0.22 KV</v>
      </c>
      <c r="G1709" s="148" t="str">
        <f t="shared" si="294"/>
        <v>BT</v>
      </c>
      <c r="H1709" s="120" t="str">
        <f>'INFO Luz del Sur'!D1657</f>
        <v>Miraflores</v>
      </c>
      <c r="I1709" s="120" t="str">
        <f>'INFO Luz del Sur'!C1657</f>
        <v>Lima</v>
      </c>
      <c r="J1709" s="120" t="str">
        <f>'INFO Luz del Sur'!B1657</f>
        <v>Lima</v>
      </c>
      <c r="K1709" s="120">
        <f>'INFO Luz del Sur'!E1657</f>
        <v>0</v>
      </c>
      <c r="L1709" s="132" t="str">
        <f>'INFO Luz del Sur'!M1657</f>
        <v>PPC15</v>
      </c>
      <c r="M1709" s="120" t="str">
        <f>INDEX(RESUMEN!$D$17:$D$5475, MATCH(L1709,RESUMEN!$C$17:$C$5475,0))</f>
        <v>POSTE DE CONCRETO ARMADO DE 12/200/120/300</v>
      </c>
      <c r="N1709" s="95">
        <f>INDEX(RESUMEN!$G$17:$G$5475, MATCH(L1709,RESUMEN!$C$17:$C$5475,0))</f>
        <v>230.4</v>
      </c>
      <c r="O1709" s="133">
        <f t="shared" si="295"/>
        <v>0.77</v>
      </c>
      <c r="P1709" s="134">
        <f t="shared" si="297"/>
        <v>407.80799999999999</v>
      </c>
      <c r="Q1709" s="87">
        <v>0</v>
      </c>
      <c r="R1709" s="133">
        <f t="shared" si="298"/>
        <v>7.2000000000000008E-2</v>
      </c>
      <c r="S1709" s="88">
        <f t="shared" si="299"/>
        <v>2.4468480000000001</v>
      </c>
      <c r="T1709" s="132">
        <f t="shared" si="300"/>
        <v>0.2</v>
      </c>
      <c r="U1709" s="135">
        <f t="shared" si="301"/>
        <v>0.48936960000000007</v>
      </c>
      <c r="V1709" s="88">
        <f t="shared" si="302"/>
        <v>0.16467104226762661</v>
      </c>
      <c r="W1709" s="182">
        <f t="shared" si="303"/>
        <v>0.2</v>
      </c>
      <c r="X1709" s="133">
        <f>'INFO Luz del Sur'!N1657</f>
        <v>1</v>
      </c>
      <c r="Y1709" s="135">
        <f t="shared" si="296"/>
        <v>0.2</v>
      </c>
    </row>
    <row r="1710" spans="1:25" x14ac:dyDescent="0.25">
      <c r="A1710" s="97">
        <f>'INFO Luz del Sur'!A1658</f>
        <v>1652</v>
      </c>
      <c r="B1710" s="98" t="s">
        <v>8151</v>
      </c>
      <c r="C1710" s="131" t="str">
        <f>'INFO Luz del Sur'!K1658</f>
        <v>Poste</v>
      </c>
      <c r="D1710" s="120" t="str">
        <f>'INFO Luz del Sur'!L1658</f>
        <v>Concreto</v>
      </c>
      <c r="E1710" s="131">
        <f>'INFO Luz del Sur'!J1658</f>
        <v>12</v>
      </c>
      <c r="F1710" s="131" t="str">
        <f>'INFO Luz del Sur'!H1658</f>
        <v>0.22 KV</v>
      </c>
      <c r="G1710" s="148" t="str">
        <f t="shared" si="294"/>
        <v>BT</v>
      </c>
      <c r="H1710" s="120" t="str">
        <f>'INFO Luz del Sur'!D1658</f>
        <v>Miraflores</v>
      </c>
      <c r="I1710" s="120" t="str">
        <f>'INFO Luz del Sur'!C1658</f>
        <v>Lima</v>
      </c>
      <c r="J1710" s="120" t="str">
        <f>'INFO Luz del Sur'!B1658</f>
        <v>Lima</v>
      </c>
      <c r="K1710" s="120">
        <f>'INFO Luz del Sur'!E1658</f>
        <v>0</v>
      </c>
      <c r="L1710" s="132" t="str">
        <f>'INFO Luz del Sur'!M1658</f>
        <v>PPC15</v>
      </c>
      <c r="M1710" s="120" t="str">
        <f>INDEX(RESUMEN!$D$17:$D$5475, MATCH(L1710,RESUMEN!$C$17:$C$5475,0))</f>
        <v>POSTE DE CONCRETO ARMADO DE 12/200/120/300</v>
      </c>
      <c r="N1710" s="95">
        <f>INDEX(RESUMEN!$G$17:$G$5475, MATCH(L1710,RESUMEN!$C$17:$C$5475,0))</f>
        <v>230.4</v>
      </c>
      <c r="O1710" s="133">
        <f t="shared" si="295"/>
        <v>0.77</v>
      </c>
      <c r="P1710" s="134">
        <f t="shared" si="297"/>
        <v>407.80799999999999</v>
      </c>
      <c r="Q1710" s="87">
        <v>0</v>
      </c>
      <c r="R1710" s="133">
        <f t="shared" si="298"/>
        <v>7.2000000000000008E-2</v>
      </c>
      <c r="S1710" s="88">
        <f t="shared" si="299"/>
        <v>2.4468480000000001</v>
      </c>
      <c r="T1710" s="132">
        <f t="shared" si="300"/>
        <v>0.2</v>
      </c>
      <c r="U1710" s="135">
        <f t="shared" si="301"/>
        <v>0.48936960000000007</v>
      </c>
      <c r="V1710" s="88">
        <f t="shared" si="302"/>
        <v>0.16467104226762661</v>
      </c>
      <c r="W1710" s="182">
        <f t="shared" si="303"/>
        <v>0.2</v>
      </c>
      <c r="X1710" s="133">
        <f>'INFO Luz del Sur'!N1658</f>
        <v>1</v>
      </c>
      <c r="Y1710" s="135">
        <f t="shared" si="296"/>
        <v>0.2</v>
      </c>
    </row>
    <row r="1711" spans="1:25" x14ac:dyDescent="0.25">
      <c r="A1711" s="97">
        <f>'INFO Luz del Sur'!A1659</f>
        <v>1653</v>
      </c>
      <c r="B1711" s="98" t="s">
        <v>8151</v>
      </c>
      <c r="C1711" s="131" t="str">
        <f>'INFO Luz del Sur'!K1659</f>
        <v>Poste</v>
      </c>
      <c r="D1711" s="120" t="str">
        <f>'INFO Luz del Sur'!L1659</f>
        <v>Concreto</v>
      </c>
      <c r="E1711" s="131">
        <f>'INFO Luz del Sur'!J1659</f>
        <v>10</v>
      </c>
      <c r="F1711" s="131" t="str">
        <f>'INFO Luz del Sur'!H1659</f>
        <v>0.22 KV</v>
      </c>
      <c r="G1711" s="148" t="str">
        <f t="shared" si="294"/>
        <v>BT</v>
      </c>
      <c r="H1711" s="120" t="str">
        <f>'INFO Luz del Sur'!D1659</f>
        <v>Miraflores</v>
      </c>
      <c r="I1711" s="120" t="str">
        <f>'INFO Luz del Sur'!C1659</f>
        <v>Lima</v>
      </c>
      <c r="J1711" s="120" t="str">
        <f>'INFO Luz del Sur'!B1659</f>
        <v>Lima</v>
      </c>
      <c r="K1711" s="120">
        <f>'INFO Luz del Sur'!E1659</f>
        <v>0</v>
      </c>
      <c r="L1711" s="132" t="str">
        <f>'INFO Luz del Sur'!M1659</f>
        <v>PPC12</v>
      </c>
      <c r="M1711" s="120" t="str">
        <f>INDEX(RESUMEN!$D$17:$D$5475, MATCH(L1711,RESUMEN!$C$17:$C$5475,0))</f>
        <v>POSTE DE CONCRETO ARMADO DE 11/300/120/285</v>
      </c>
      <c r="N1711" s="95">
        <f>INDEX(RESUMEN!$G$17:$G$5475, MATCH(L1711,RESUMEN!$C$17:$C$5475,0))</f>
        <v>250.13</v>
      </c>
      <c r="O1711" s="133">
        <f t="shared" si="295"/>
        <v>0.77</v>
      </c>
      <c r="P1711" s="134">
        <f t="shared" si="297"/>
        <v>442.73009999999999</v>
      </c>
      <c r="Q1711" s="87">
        <v>0</v>
      </c>
      <c r="R1711" s="133">
        <f t="shared" si="298"/>
        <v>7.2000000000000008E-2</v>
      </c>
      <c r="S1711" s="88">
        <f t="shared" si="299"/>
        <v>2.6563806000000003</v>
      </c>
      <c r="T1711" s="132">
        <f t="shared" si="300"/>
        <v>0.2</v>
      </c>
      <c r="U1711" s="135">
        <f t="shared" si="301"/>
        <v>0.53127612000000013</v>
      </c>
      <c r="V1711" s="88">
        <f t="shared" si="302"/>
        <v>0.17877242969792292</v>
      </c>
      <c r="W1711" s="182">
        <f t="shared" si="303"/>
        <v>0.2</v>
      </c>
      <c r="X1711" s="133">
        <f>'INFO Luz del Sur'!N1659</f>
        <v>1</v>
      </c>
      <c r="Y1711" s="135">
        <f t="shared" si="296"/>
        <v>0.2</v>
      </c>
    </row>
    <row r="1712" spans="1:25" x14ac:dyDescent="0.25">
      <c r="A1712" s="97">
        <f>'INFO Luz del Sur'!A1660</f>
        <v>1654</v>
      </c>
      <c r="B1712" s="98" t="s">
        <v>8151</v>
      </c>
      <c r="C1712" s="131" t="str">
        <f>'INFO Luz del Sur'!K1660</f>
        <v>Poste</v>
      </c>
      <c r="D1712" s="120" t="str">
        <f>'INFO Luz del Sur'!L1660</f>
        <v>Concreto</v>
      </c>
      <c r="E1712" s="131">
        <f>'INFO Luz del Sur'!J1660</f>
        <v>10</v>
      </c>
      <c r="F1712" s="131" t="str">
        <f>'INFO Luz del Sur'!H1660</f>
        <v>0.22 KV</v>
      </c>
      <c r="G1712" s="148" t="str">
        <f t="shared" si="294"/>
        <v>BT</v>
      </c>
      <c r="H1712" s="120" t="str">
        <f>'INFO Luz del Sur'!D1660</f>
        <v>Miraflores</v>
      </c>
      <c r="I1712" s="120" t="str">
        <f>'INFO Luz del Sur'!C1660</f>
        <v>Lima</v>
      </c>
      <c r="J1712" s="120" t="str">
        <f>'INFO Luz del Sur'!B1660</f>
        <v>Lima</v>
      </c>
      <c r="K1712" s="120">
        <f>'INFO Luz del Sur'!E1660</f>
        <v>0</v>
      </c>
      <c r="L1712" s="132" t="str">
        <f>'INFO Luz del Sur'!M1660</f>
        <v>PPC12</v>
      </c>
      <c r="M1712" s="120" t="str">
        <f>INDEX(RESUMEN!$D$17:$D$5475, MATCH(L1712,RESUMEN!$C$17:$C$5475,0))</f>
        <v>POSTE DE CONCRETO ARMADO DE 11/300/120/285</v>
      </c>
      <c r="N1712" s="95">
        <f>INDEX(RESUMEN!$G$17:$G$5475, MATCH(L1712,RESUMEN!$C$17:$C$5475,0))</f>
        <v>250.13</v>
      </c>
      <c r="O1712" s="133">
        <f t="shared" si="295"/>
        <v>0.77</v>
      </c>
      <c r="P1712" s="134">
        <f t="shared" si="297"/>
        <v>442.73009999999999</v>
      </c>
      <c r="Q1712" s="87">
        <v>0</v>
      </c>
      <c r="R1712" s="133">
        <f t="shared" si="298"/>
        <v>7.2000000000000008E-2</v>
      </c>
      <c r="S1712" s="88">
        <f t="shared" si="299"/>
        <v>2.6563806000000003</v>
      </c>
      <c r="T1712" s="132">
        <f t="shared" si="300"/>
        <v>0.2</v>
      </c>
      <c r="U1712" s="135">
        <f t="shared" si="301"/>
        <v>0.53127612000000013</v>
      </c>
      <c r="V1712" s="88">
        <f t="shared" si="302"/>
        <v>0.17877242969792292</v>
      </c>
      <c r="W1712" s="182">
        <f t="shared" si="303"/>
        <v>0.2</v>
      </c>
      <c r="X1712" s="133">
        <f>'INFO Luz del Sur'!N1660</f>
        <v>1</v>
      </c>
      <c r="Y1712" s="135">
        <f t="shared" si="296"/>
        <v>0.2</v>
      </c>
    </row>
    <row r="1713" spans="1:25" x14ac:dyDescent="0.25">
      <c r="A1713" s="97">
        <f>'INFO Luz del Sur'!A1661</f>
        <v>1655</v>
      </c>
      <c r="B1713" s="98" t="s">
        <v>8151</v>
      </c>
      <c r="C1713" s="131" t="str">
        <f>'INFO Luz del Sur'!K1661</f>
        <v>Poste</v>
      </c>
      <c r="D1713" s="120" t="str">
        <f>'INFO Luz del Sur'!L1661</f>
        <v>Concreto</v>
      </c>
      <c r="E1713" s="131">
        <f>'INFO Luz del Sur'!J1661</f>
        <v>12</v>
      </c>
      <c r="F1713" s="131" t="str">
        <f>'INFO Luz del Sur'!H1661</f>
        <v>0.22 KV</v>
      </c>
      <c r="G1713" s="148" t="str">
        <f t="shared" si="294"/>
        <v>BT</v>
      </c>
      <c r="H1713" s="120" t="str">
        <f>'INFO Luz del Sur'!D1661</f>
        <v>Miraflores</v>
      </c>
      <c r="I1713" s="120" t="str">
        <f>'INFO Luz del Sur'!C1661</f>
        <v>Lima</v>
      </c>
      <c r="J1713" s="120" t="str">
        <f>'INFO Luz del Sur'!B1661</f>
        <v>Lima</v>
      </c>
      <c r="K1713" s="120">
        <f>'INFO Luz del Sur'!E1661</f>
        <v>0</v>
      </c>
      <c r="L1713" s="132" t="str">
        <f>'INFO Luz del Sur'!M1661</f>
        <v>PPC17</v>
      </c>
      <c r="M1713" s="120" t="str">
        <f>INDEX(RESUMEN!$D$17:$D$5475, MATCH(L1713,RESUMEN!$C$17:$C$5475,0))</f>
        <v>POSTE DE CONCRETO ARMADO DE 12/400/150/330</v>
      </c>
      <c r="N1713" s="95">
        <f>INDEX(RESUMEN!$G$17:$G$5475, MATCH(L1713,RESUMEN!$C$17:$C$5475,0))</f>
        <v>305.79000000000002</v>
      </c>
      <c r="O1713" s="133">
        <f t="shared" si="295"/>
        <v>0.77</v>
      </c>
      <c r="P1713" s="134">
        <f t="shared" si="297"/>
        <v>541.24830000000009</v>
      </c>
      <c r="Q1713" s="87">
        <v>0</v>
      </c>
      <c r="R1713" s="133">
        <f t="shared" si="298"/>
        <v>7.2000000000000008E-2</v>
      </c>
      <c r="S1713" s="88">
        <f t="shared" si="299"/>
        <v>3.2474898000000008</v>
      </c>
      <c r="T1713" s="132">
        <f t="shared" si="300"/>
        <v>0.2</v>
      </c>
      <c r="U1713" s="135">
        <f t="shared" si="301"/>
        <v>0.64949796000000015</v>
      </c>
      <c r="V1713" s="88">
        <f t="shared" si="302"/>
        <v>0.21855363721795809</v>
      </c>
      <c r="W1713" s="182">
        <f t="shared" si="303"/>
        <v>0.2</v>
      </c>
      <c r="X1713" s="133">
        <f>'INFO Luz del Sur'!N1661</f>
        <v>1</v>
      </c>
      <c r="Y1713" s="135">
        <f t="shared" si="296"/>
        <v>0.2</v>
      </c>
    </row>
    <row r="1714" spans="1:25" x14ac:dyDescent="0.25">
      <c r="A1714" s="97">
        <f>'INFO Luz del Sur'!A1662</f>
        <v>1656</v>
      </c>
      <c r="B1714" s="98" t="s">
        <v>8151</v>
      </c>
      <c r="C1714" s="131" t="str">
        <f>'INFO Luz del Sur'!K1662</f>
        <v>Poste</v>
      </c>
      <c r="D1714" s="120" t="str">
        <f>'INFO Luz del Sur'!L1662</f>
        <v>Concreto</v>
      </c>
      <c r="E1714" s="131">
        <f>'INFO Luz del Sur'!J1662</f>
        <v>12</v>
      </c>
      <c r="F1714" s="131" t="str">
        <f>'INFO Luz del Sur'!H1662</f>
        <v>0.22 KV</v>
      </c>
      <c r="G1714" s="148" t="str">
        <f t="shared" si="294"/>
        <v>BT</v>
      </c>
      <c r="H1714" s="120" t="str">
        <f>'INFO Luz del Sur'!D1662</f>
        <v>Miraflores</v>
      </c>
      <c r="I1714" s="120" t="str">
        <f>'INFO Luz del Sur'!C1662</f>
        <v>Lima</v>
      </c>
      <c r="J1714" s="120" t="str">
        <f>'INFO Luz del Sur'!B1662</f>
        <v>Lima</v>
      </c>
      <c r="K1714" s="120">
        <f>'INFO Luz del Sur'!E1662</f>
        <v>0</v>
      </c>
      <c r="L1714" s="132" t="str">
        <f>'INFO Luz del Sur'!M1662</f>
        <v>PPC17</v>
      </c>
      <c r="M1714" s="120" t="str">
        <f>INDEX(RESUMEN!$D$17:$D$5475, MATCH(L1714,RESUMEN!$C$17:$C$5475,0))</f>
        <v>POSTE DE CONCRETO ARMADO DE 12/400/150/330</v>
      </c>
      <c r="N1714" s="95">
        <f>INDEX(RESUMEN!$G$17:$G$5475, MATCH(L1714,RESUMEN!$C$17:$C$5475,0))</f>
        <v>305.79000000000002</v>
      </c>
      <c r="O1714" s="133">
        <f t="shared" si="295"/>
        <v>0.77</v>
      </c>
      <c r="P1714" s="134">
        <f t="shared" si="297"/>
        <v>541.24830000000009</v>
      </c>
      <c r="Q1714" s="87">
        <v>0</v>
      </c>
      <c r="R1714" s="133">
        <f t="shared" si="298"/>
        <v>7.2000000000000008E-2</v>
      </c>
      <c r="S1714" s="88">
        <f t="shared" si="299"/>
        <v>3.2474898000000008</v>
      </c>
      <c r="T1714" s="132">
        <f t="shared" si="300"/>
        <v>0.2</v>
      </c>
      <c r="U1714" s="135">
        <f t="shared" si="301"/>
        <v>0.64949796000000015</v>
      </c>
      <c r="V1714" s="88">
        <f t="shared" si="302"/>
        <v>0.21855363721795809</v>
      </c>
      <c r="W1714" s="182">
        <f t="shared" si="303"/>
        <v>0.2</v>
      </c>
      <c r="X1714" s="133">
        <f>'INFO Luz del Sur'!N1662</f>
        <v>1</v>
      </c>
      <c r="Y1714" s="135">
        <f t="shared" si="296"/>
        <v>0.2</v>
      </c>
    </row>
    <row r="1715" spans="1:25" x14ac:dyDescent="0.25">
      <c r="A1715" s="97">
        <f>'INFO Luz del Sur'!A1663</f>
        <v>1657</v>
      </c>
      <c r="B1715" s="98" t="s">
        <v>8151</v>
      </c>
      <c r="C1715" s="131" t="str">
        <f>'INFO Luz del Sur'!K1663</f>
        <v>Poste</v>
      </c>
      <c r="D1715" s="120" t="str">
        <f>'INFO Luz del Sur'!L1663</f>
        <v>Concreto</v>
      </c>
      <c r="E1715" s="131">
        <f>'INFO Luz del Sur'!J1663</f>
        <v>12</v>
      </c>
      <c r="F1715" s="131" t="str">
        <f>'INFO Luz del Sur'!H1663</f>
        <v>0.22 KV</v>
      </c>
      <c r="G1715" s="148" t="str">
        <f t="shared" si="294"/>
        <v>BT</v>
      </c>
      <c r="H1715" s="120" t="str">
        <f>'INFO Luz del Sur'!D1663</f>
        <v>Miraflores</v>
      </c>
      <c r="I1715" s="120" t="str">
        <f>'INFO Luz del Sur'!C1663</f>
        <v>Lima</v>
      </c>
      <c r="J1715" s="120" t="str">
        <f>'INFO Luz del Sur'!B1663</f>
        <v>Lima</v>
      </c>
      <c r="K1715" s="120">
        <f>'INFO Luz del Sur'!E1663</f>
        <v>0</v>
      </c>
      <c r="L1715" s="132" t="str">
        <f>'INFO Luz del Sur'!M1663</f>
        <v>PPC17</v>
      </c>
      <c r="M1715" s="120" t="str">
        <f>INDEX(RESUMEN!$D$17:$D$5475, MATCH(L1715,RESUMEN!$C$17:$C$5475,0))</f>
        <v>POSTE DE CONCRETO ARMADO DE 12/400/150/330</v>
      </c>
      <c r="N1715" s="95">
        <f>INDEX(RESUMEN!$G$17:$G$5475, MATCH(L1715,RESUMEN!$C$17:$C$5475,0))</f>
        <v>305.79000000000002</v>
      </c>
      <c r="O1715" s="133">
        <f t="shared" si="295"/>
        <v>0.77</v>
      </c>
      <c r="P1715" s="134">
        <f t="shared" si="297"/>
        <v>541.24830000000009</v>
      </c>
      <c r="Q1715" s="87">
        <v>0</v>
      </c>
      <c r="R1715" s="133">
        <f t="shared" si="298"/>
        <v>7.2000000000000008E-2</v>
      </c>
      <c r="S1715" s="88">
        <f t="shared" si="299"/>
        <v>3.2474898000000008</v>
      </c>
      <c r="T1715" s="132">
        <f t="shared" si="300"/>
        <v>0.2</v>
      </c>
      <c r="U1715" s="135">
        <f t="shared" si="301"/>
        <v>0.64949796000000015</v>
      </c>
      <c r="V1715" s="88">
        <f t="shared" si="302"/>
        <v>0.21855363721795809</v>
      </c>
      <c r="W1715" s="182">
        <f t="shared" si="303"/>
        <v>0.2</v>
      </c>
      <c r="X1715" s="133">
        <f>'INFO Luz del Sur'!N1663</f>
        <v>1</v>
      </c>
      <c r="Y1715" s="135">
        <f t="shared" si="296"/>
        <v>0.2</v>
      </c>
    </row>
    <row r="1716" spans="1:25" x14ac:dyDescent="0.25">
      <c r="A1716" s="97">
        <f>'INFO Luz del Sur'!A1664</f>
        <v>1658</v>
      </c>
      <c r="B1716" s="98" t="s">
        <v>8151</v>
      </c>
      <c r="C1716" s="131" t="str">
        <f>'INFO Luz del Sur'!K1664</f>
        <v>Poste</v>
      </c>
      <c r="D1716" s="120" t="str">
        <f>'INFO Luz del Sur'!L1664</f>
        <v>Concreto</v>
      </c>
      <c r="E1716" s="131">
        <f>'INFO Luz del Sur'!J1664</f>
        <v>12</v>
      </c>
      <c r="F1716" s="131" t="str">
        <f>'INFO Luz del Sur'!H1664</f>
        <v>0.22 KV</v>
      </c>
      <c r="G1716" s="148" t="str">
        <f t="shared" si="294"/>
        <v>BT</v>
      </c>
      <c r="H1716" s="120" t="str">
        <f>'INFO Luz del Sur'!D1664</f>
        <v>Miraflores</v>
      </c>
      <c r="I1716" s="120" t="str">
        <f>'INFO Luz del Sur'!C1664</f>
        <v>Lima</v>
      </c>
      <c r="J1716" s="120" t="str">
        <f>'INFO Luz del Sur'!B1664</f>
        <v>Lima</v>
      </c>
      <c r="K1716" s="120">
        <f>'INFO Luz del Sur'!E1664</f>
        <v>0</v>
      </c>
      <c r="L1716" s="132" t="str">
        <f>'INFO Luz del Sur'!M1664</f>
        <v>PPC17</v>
      </c>
      <c r="M1716" s="120" t="str">
        <f>INDEX(RESUMEN!$D$17:$D$5475, MATCH(L1716,RESUMEN!$C$17:$C$5475,0))</f>
        <v>POSTE DE CONCRETO ARMADO DE 12/400/150/330</v>
      </c>
      <c r="N1716" s="95">
        <f>INDEX(RESUMEN!$G$17:$G$5475, MATCH(L1716,RESUMEN!$C$17:$C$5475,0))</f>
        <v>305.79000000000002</v>
      </c>
      <c r="O1716" s="133">
        <f t="shared" si="295"/>
        <v>0.77</v>
      </c>
      <c r="P1716" s="134">
        <f t="shared" si="297"/>
        <v>541.24830000000009</v>
      </c>
      <c r="Q1716" s="87">
        <v>0</v>
      </c>
      <c r="R1716" s="133">
        <f t="shared" si="298"/>
        <v>7.2000000000000008E-2</v>
      </c>
      <c r="S1716" s="88">
        <f t="shared" si="299"/>
        <v>3.2474898000000008</v>
      </c>
      <c r="T1716" s="132">
        <f t="shared" si="300"/>
        <v>0.2</v>
      </c>
      <c r="U1716" s="135">
        <f t="shared" si="301"/>
        <v>0.64949796000000015</v>
      </c>
      <c r="V1716" s="88">
        <f t="shared" si="302"/>
        <v>0.21855363721795809</v>
      </c>
      <c r="W1716" s="182">
        <f t="shared" si="303"/>
        <v>0.2</v>
      </c>
      <c r="X1716" s="133">
        <f>'INFO Luz del Sur'!N1664</f>
        <v>1</v>
      </c>
      <c r="Y1716" s="135">
        <f t="shared" si="296"/>
        <v>0.2</v>
      </c>
    </row>
    <row r="1717" spans="1:25" x14ac:dyDescent="0.25">
      <c r="A1717" s="97">
        <f>'INFO Luz del Sur'!A1665</f>
        <v>1659</v>
      </c>
      <c r="B1717" s="98" t="s">
        <v>8151</v>
      </c>
      <c r="C1717" s="131" t="str">
        <f>'INFO Luz del Sur'!K1665</f>
        <v>Poste</v>
      </c>
      <c r="D1717" s="120" t="str">
        <f>'INFO Luz del Sur'!L1665</f>
        <v>Concreto</v>
      </c>
      <c r="E1717" s="131">
        <f>'INFO Luz del Sur'!J1665</f>
        <v>12</v>
      </c>
      <c r="F1717" s="131" t="str">
        <f>'INFO Luz del Sur'!H1665</f>
        <v>0.22 KV</v>
      </c>
      <c r="G1717" s="148" t="str">
        <f t="shared" si="294"/>
        <v>BT</v>
      </c>
      <c r="H1717" s="120" t="str">
        <f>'INFO Luz del Sur'!D1665</f>
        <v>Miraflores</v>
      </c>
      <c r="I1717" s="120" t="str">
        <f>'INFO Luz del Sur'!C1665</f>
        <v>Lima</v>
      </c>
      <c r="J1717" s="120" t="str">
        <f>'INFO Luz del Sur'!B1665</f>
        <v>Lima</v>
      </c>
      <c r="K1717" s="120">
        <f>'INFO Luz del Sur'!E1665</f>
        <v>0</v>
      </c>
      <c r="L1717" s="132" t="str">
        <f>'INFO Luz del Sur'!M1665</f>
        <v>PPC17</v>
      </c>
      <c r="M1717" s="120" t="str">
        <f>INDEX(RESUMEN!$D$17:$D$5475, MATCH(L1717,RESUMEN!$C$17:$C$5475,0))</f>
        <v>POSTE DE CONCRETO ARMADO DE 12/400/150/330</v>
      </c>
      <c r="N1717" s="95">
        <f>INDEX(RESUMEN!$G$17:$G$5475, MATCH(L1717,RESUMEN!$C$17:$C$5475,0))</f>
        <v>305.79000000000002</v>
      </c>
      <c r="O1717" s="133">
        <f t="shared" si="295"/>
        <v>0.77</v>
      </c>
      <c r="P1717" s="134">
        <f t="shared" si="297"/>
        <v>541.24830000000009</v>
      </c>
      <c r="Q1717" s="87">
        <v>0</v>
      </c>
      <c r="R1717" s="133">
        <f t="shared" si="298"/>
        <v>7.2000000000000008E-2</v>
      </c>
      <c r="S1717" s="88">
        <f t="shared" si="299"/>
        <v>3.2474898000000008</v>
      </c>
      <c r="T1717" s="132">
        <f t="shared" si="300"/>
        <v>0.2</v>
      </c>
      <c r="U1717" s="135">
        <f t="shared" si="301"/>
        <v>0.64949796000000015</v>
      </c>
      <c r="V1717" s="88">
        <f t="shared" si="302"/>
        <v>0.21855363721795809</v>
      </c>
      <c r="W1717" s="182">
        <f t="shared" si="303"/>
        <v>0.2</v>
      </c>
      <c r="X1717" s="133">
        <f>'INFO Luz del Sur'!N1665</f>
        <v>1</v>
      </c>
      <c r="Y1717" s="135">
        <f t="shared" si="296"/>
        <v>0.2</v>
      </c>
    </row>
    <row r="1718" spans="1:25" x14ac:dyDescent="0.25">
      <c r="A1718" s="97">
        <f>'INFO Luz del Sur'!A1666</f>
        <v>1660</v>
      </c>
      <c r="B1718" s="98" t="s">
        <v>8151</v>
      </c>
      <c r="C1718" s="131" t="str">
        <f>'INFO Luz del Sur'!K1666</f>
        <v>Poste</v>
      </c>
      <c r="D1718" s="120" t="str">
        <f>'INFO Luz del Sur'!L1666</f>
        <v>Concreto</v>
      </c>
      <c r="E1718" s="131">
        <f>'INFO Luz del Sur'!J1666</f>
        <v>12</v>
      </c>
      <c r="F1718" s="131" t="str">
        <f>'INFO Luz del Sur'!H1666</f>
        <v>0.22 KV</v>
      </c>
      <c r="G1718" s="148" t="str">
        <f t="shared" si="294"/>
        <v>BT</v>
      </c>
      <c r="H1718" s="120" t="str">
        <f>'INFO Luz del Sur'!D1666</f>
        <v>Miraflores</v>
      </c>
      <c r="I1718" s="120" t="str">
        <f>'INFO Luz del Sur'!C1666</f>
        <v>Lima</v>
      </c>
      <c r="J1718" s="120" t="str">
        <f>'INFO Luz del Sur'!B1666</f>
        <v>Lima</v>
      </c>
      <c r="K1718" s="120">
        <f>'INFO Luz del Sur'!E1666</f>
        <v>0</v>
      </c>
      <c r="L1718" s="132" t="str">
        <f>'INFO Luz del Sur'!M1666</f>
        <v>PPC17</v>
      </c>
      <c r="M1718" s="120" t="str">
        <f>INDEX(RESUMEN!$D$17:$D$5475, MATCH(L1718,RESUMEN!$C$17:$C$5475,0))</f>
        <v>POSTE DE CONCRETO ARMADO DE 12/400/150/330</v>
      </c>
      <c r="N1718" s="95">
        <f>INDEX(RESUMEN!$G$17:$G$5475, MATCH(L1718,RESUMEN!$C$17:$C$5475,0))</f>
        <v>305.79000000000002</v>
      </c>
      <c r="O1718" s="133">
        <f t="shared" si="295"/>
        <v>0.77</v>
      </c>
      <c r="P1718" s="134">
        <f t="shared" si="297"/>
        <v>541.24830000000009</v>
      </c>
      <c r="Q1718" s="87">
        <v>0</v>
      </c>
      <c r="R1718" s="133">
        <f t="shared" si="298"/>
        <v>7.2000000000000008E-2</v>
      </c>
      <c r="S1718" s="88">
        <f t="shared" si="299"/>
        <v>3.2474898000000008</v>
      </c>
      <c r="T1718" s="132">
        <f t="shared" si="300"/>
        <v>0.2</v>
      </c>
      <c r="U1718" s="135">
        <f t="shared" si="301"/>
        <v>0.64949796000000015</v>
      </c>
      <c r="V1718" s="88">
        <f t="shared" si="302"/>
        <v>0.21855363721795809</v>
      </c>
      <c r="W1718" s="182">
        <f t="shared" si="303"/>
        <v>0.2</v>
      </c>
      <c r="X1718" s="133">
        <f>'INFO Luz del Sur'!N1666</f>
        <v>1</v>
      </c>
      <c r="Y1718" s="135">
        <f t="shared" si="296"/>
        <v>0.2</v>
      </c>
    </row>
    <row r="1719" spans="1:25" x14ac:dyDescent="0.25">
      <c r="A1719" s="97">
        <f>'INFO Luz del Sur'!A1667</f>
        <v>1661</v>
      </c>
      <c r="B1719" s="98" t="s">
        <v>8151</v>
      </c>
      <c r="C1719" s="131" t="str">
        <f>'INFO Luz del Sur'!K1667</f>
        <v>Poste</v>
      </c>
      <c r="D1719" s="120" t="str">
        <f>'INFO Luz del Sur'!L1667</f>
        <v>Concreto</v>
      </c>
      <c r="E1719" s="131">
        <f>'INFO Luz del Sur'!J1667</f>
        <v>12</v>
      </c>
      <c r="F1719" s="131" t="str">
        <f>'INFO Luz del Sur'!H1667</f>
        <v>0.22 KV</v>
      </c>
      <c r="G1719" s="148" t="str">
        <f t="shared" si="294"/>
        <v>BT</v>
      </c>
      <c r="H1719" s="120" t="str">
        <f>'INFO Luz del Sur'!D1667</f>
        <v>Miraflores</v>
      </c>
      <c r="I1719" s="120" t="str">
        <f>'INFO Luz del Sur'!C1667</f>
        <v>Lima</v>
      </c>
      <c r="J1719" s="120" t="str">
        <f>'INFO Luz del Sur'!B1667</f>
        <v>Lima</v>
      </c>
      <c r="K1719" s="120">
        <f>'INFO Luz del Sur'!E1667</f>
        <v>0</v>
      </c>
      <c r="L1719" s="132" t="str">
        <f>'INFO Luz del Sur'!M1667</f>
        <v>PPC17</v>
      </c>
      <c r="M1719" s="120" t="str">
        <f>INDEX(RESUMEN!$D$17:$D$5475, MATCH(L1719,RESUMEN!$C$17:$C$5475,0))</f>
        <v>POSTE DE CONCRETO ARMADO DE 12/400/150/330</v>
      </c>
      <c r="N1719" s="95">
        <f>INDEX(RESUMEN!$G$17:$G$5475, MATCH(L1719,RESUMEN!$C$17:$C$5475,0))</f>
        <v>305.79000000000002</v>
      </c>
      <c r="O1719" s="133">
        <f t="shared" si="295"/>
        <v>0.77</v>
      </c>
      <c r="P1719" s="134">
        <f t="shared" si="297"/>
        <v>541.24830000000009</v>
      </c>
      <c r="Q1719" s="87">
        <v>0</v>
      </c>
      <c r="R1719" s="133">
        <f t="shared" si="298"/>
        <v>7.2000000000000008E-2</v>
      </c>
      <c r="S1719" s="88">
        <f t="shared" si="299"/>
        <v>3.2474898000000008</v>
      </c>
      <c r="T1719" s="132">
        <f t="shared" si="300"/>
        <v>0.2</v>
      </c>
      <c r="U1719" s="135">
        <f t="shared" si="301"/>
        <v>0.64949796000000015</v>
      </c>
      <c r="V1719" s="88">
        <f t="shared" si="302"/>
        <v>0.21855363721795809</v>
      </c>
      <c r="W1719" s="182">
        <f t="shared" si="303"/>
        <v>0.2</v>
      </c>
      <c r="X1719" s="133">
        <f>'INFO Luz del Sur'!N1667</f>
        <v>1</v>
      </c>
      <c r="Y1719" s="135">
        <f t="shared" si="296"/>
        <v>0.2</v>
      </c>
    </row>
    <row r="1720" spans="1:25" x14ac:dyDescent="0.25">
      <c r="A1720" s="97">
        <f>'INFO Luz del Sur'!A1668</f>
        <v>1662</v>
      </c>
      <c r="B1720" s="98" t="s">
        <v>8151</v>
      </c>
      <c r="C1720" s="131" t="str">
        <f>'INFO Luz del Sur'!K1668</f>
        <v>Poste</v>
      </c>
      <c r="D1720" s="120" t="str">
        <f>'INFO Luz del Sur'!L1668</f>
        <v>Concreto</v>
      </c>
      <c r="E1720" s="131">
        <f>'INFO Luz del Sur'!J1668</f>
        <v>12</v>
      </c>
      <c r="F1720" s="131" t="str">
        <f>'INFO Luz del Sur'!H1668</f>
        <v>0.22 KV</v>
      </c>
      <c r="G1720" s="148" t="str">
        <f t="shared" si="294"/>
        <v>BT</v>
      </c>
      <c r="H1720" s="120" t="str">
        <f>'INFO Luz del Sur'!D1668</f>
        <v>Miraflores</v>
      </c>
      <c r="I1720" s="120" t="str">
        <f>'INFO Luz del Sur'!C1668</f>
        <v>Lima</v>
      </c>
      <c r="J1720" s="120" t="str">
        <f>'INFO Luz del Sur'!B1668</f>
        <v>Lima</v>
      </c>
      <c r="K1720" s="120">
        <f>'INFO Luz del Sur'!E1668</f>
        <v>0</v>
      </c>
      <c r="L1720" s="132" t="str">
        <f>'INFO Luz del Sur'!M1668</f>
        <v>PPC17</v>
      </c>
      <c r="M1720" s="120" t="str">
        <f>INDEX(RESUMEN!$D$17:$D$5475, MATCH(L1720,RESUMEN!$C$17:$C$5475,0))</f>
        <v>POSTE DE CONCRETO ARMADO DE 12/400/150/330</v>
      </c>
      <c r="N1720" s="95">
        <f>INDEX(RESUMEN!$G$17:$G$5475, MATCH(L1720,RESUMEN!$C$17:$C$5475,0))</f>
        <v>305.79000000000002</v>
      </c>
      <c r="O1720" s="133">
        <f t="shared" si="295"/>
        <v>0.77</v>
      </c>
      <c r="P1720" s="134">
        <f t="shared" si="297"/>
        <v>541.24830000000009</v>
      </c>
      <c r="Q1720" s="87">
        <v>0</v>
      </c>
      <c r="R1720" s="133">
        <f t="shared" si="298"/>
        <v>7.2000000000000008E-2</v>
      </c>
      <c r="S1720" s="88">
        <f t="shared" si="299"/>
        <v>3.2474898000000008</v>
      </c>
      <c r="T1720" s="132">
        <f t="shared" si="300"/>
        <v>0.2</v>
      </c>
      <c r="U1720" s="135">
        <f t="shared" si="301"/>
        <v>0.64949796000000015</v>
      </c>
      <c r="V1720" s="88">
        <f t="shared" si="302"/>
        <v>0.21855363721795809</v>
      </c>
      <c r="W1720" s="182">
        <f t="shared" si="303"/>
        <v>0.2</v>
      </c>
      <c r="X1720" s="133">
        <f>'INFO Luz del Sur'!N1668</f>
        <v>1</v>
      </c>
      <c r="Y1720" s="135">
        <f t="shared" si="296"/>
        <v>0.2</v>
      </c>
    </row>
    <row r="1721" spans="1:25" x14ac:dyDescent="0.25">
      <c r="A1721" s="97">
        <f>'INFO Luz del Sur'!A1669</f>
        <v>1663</v>
      </c>
      <c r="B1721" s="98" t="s">
        <v>8151</v>
      </c>
      <c r="C1721" s="131" t="str">
        <f>'INFO Luz del Sur'!K1669</f>
        <v>Poste</v>
      </c>
      <c r="D1721" s="120" t="str">
        <f>'INFO Luz del Sur'!L1669</f>
        <v>Concreto</v>
      </c>
      <c r="E1721" s="131">
        <f>'INFO Luz del Sur'!J1669</f>
        <v>12</v>
      </c>
      <c r="F1721" s="131" t="str">
        <f>'INFO Luz del Sur'!H1669</f>
        <v>0.22 KV</v>
      </c>
      <c r="G1721" s="148" t="str">
        <f t="shared" si="294"/>
        <v>BT</v>
      </c>
      <c r="H1721" s="120" t="str">
        <f>'INFO Luz del Sur'!D1669</f>
        <v>Miraflores</v>
      </c>
      <c r="I1721" s="120" t="str">
        <f>'INFO Luz del Sur'!C1669</f>
        <v>Lima</v>
      </c>
      <c r="J1721" s="120" t="str">
        <f>'INFO Luz del Sur'!B1669</f>
        <v>Lima</v>
      </c>
      <c r="K1721" s="120">
        <f>'INFO Luz del Sur'!E1669</f>
        <v>0</v>
      </c>
      <c r="L1721" s="132" t="str">
        <f>'INFO Luz del Sur'!M1669</f>
        <v>PPC15</v>
      </c>
      <c r="M1721" s="120" t="str">
        <f>INDEX(RESUMEN!$D$17:$D$5475, MATCH(L1721,RESUMEN!$C$17:$C$5475,0))</f>
        <v>POSTE DE CONCRETO ARMADO DE 12/200/120/300</v>
      </c>
      <c r="N1721" s="95">
        <f>INDEX(RESUMEN!$G$17:$G$5475, MATCH(L1721,RESUMEN!$C$17:$C$5475,0))</f>
        <v>230.4</v>
      </c>
      <c r="O1721" s="133">
        <f t="shared" si="295"/>
        <v>0.77</v>
      </c>
      <c r="P1721" s="134">
        <f t="shared" si="297"/>
        <v>407.80799999999999</v>
      </c>
      <c r="Q1721" s="87">
        <v>0</v>
      </c>
      <c r="R1721" s="133">
        <f t="shared" si="298"/>
        <v>7.2000000000000008E-2</v>
      </c>
      <c r="S1721" s="88">
        <f t="shared" si="299"/>
        <v>2.4468480000000001</v>
      </c>
      <c r="T1721" s="132">
        <f t="shared" si="300"/>
        <v>0.2</v>
      </c>
      <c r="U1721" s="135">
        <f t="shared" si="301"/>
        <v>0.48936960000000007</v>
      </c>
      <c r="V1721" s="88">
        <f t="shared" si="302"/>
        <v>0.16467104226762661</v>
      </c>
      <c r="W1721" s="182">
        <f t="shared" si="303"/>
        <v>0.2</v>
      </c>
      <c r="X1721" s="133">
        <f>'INFO Luz del Sur'!N1669</f>
        <v>1</v>
      </c>
      <c r="Y1721" s="135">
        <f t="shared" si="296"/>
        <v>0.2</v>
      </c>
    </row>
    <row r="1722" spans="1:25" x14ac:dyDescent="0.25">
      <c r="A1722" s="97">
        <f>'INFO Luz del Sur'!A1670</f>
        <v>1664</v>
      </c>
      <c r="B1722" s="98" t="s">
        <v>8151</v>
      </c>
      <c r="C1722" s="131" t="str">
        <f>'INFO Luz del Sur'!K1670</f>
        <v>Poste</v>
      </c>
      <c r="D1722" s="120" t="str">
        <f>'INFO Luz del Sur'!L1670</f>
        <v>Concreto</v>
      </c>
      <c r="E1722" s="131">
        <f>'INFO Luz del Sur'!J1670</f>
        <v>12</v>
      </c>
      <c r="F1722" s="131" t="str">
        <f>'INFO Luz del Sur'!H1670</f>
        <v>0.22 KV</v>
      </c>
      <c r="G1722" s="148" t="str">
        <f t="shared" si="294"/>
        <v>BT</v>
      </c>
      <c r="H1722" s="120" t="str">
        <f>'INFO Luz del Sur'!D1670</f>
        <v>Miraflores</v>
      </c>
      <c r="I1722" s="120" t="str">
        <f>'INFO Luz del Sur'!C1670</f>
        <v>Lima</v>
      </c>
      <c r="J1722" s="120" t="str">
        <f>'INFO Luz del Sur'!B1670</f>
        <v>Lima</v>
      </c>
      <c r="K1722" s="120">
        <f>'INFO Luz del Sur'!E1670</f>
        <v>0</v>
      </c>
      <c r="L1722" s="132" t="str">
        <f>'INFO Luz del Sur'!M1670</f>
        <v>PPC15</v>
      </c>
      <c r="M1722" s="120" t="str">
        <f>INDEX(RESUMEN!$D$17:$D$5475, MATCH(L1722,RESUMEN!$C$17:$C$5475,0))</f>
        <v>POSTE DE CONCRETO ARMADO DE 12/200/120/300</v>
      </c>
      <c r="N1722" s="95">
        <f>INDEX(RESUMEN!$G$17:$G$5475, MATCH(L1722,RESUMEN!$C$17:$C$5475,0))</f>
        <v>230.4</v>
      </c>
      <c r="O1722" s="133">
        <f t="shared" si="295"/>
        <v>0.77</v>
      </c>
      <c r="P1722" s="134">
        <f t="shared" si="297"/>
        <v>407.80799999999999</v>
      </c>
      <c r="Q1722" s="87">
        <v>0</v>
      </c>
      <c r="R1722" s="133">
        <f t="shared" si="298"/>
        <v>7.2000000000000008E-2</v>
      </c>
      <c r="S1722" s="88">
        <f t="shared" si="299"/>
        <v>2.4468480000000001</v>
      </c>
      <c r="T1722" s="132">
        <f t="shared" si="300"/>
        <v>0.2</v>
      </c>
      <c r="U1722" s="135">
        <f t="shared" si="301"/>
        <v>0.48936960000000007</v>
      </c>
      <c r="V1722" s="88">
        <f t="shared" si="302"/>
        <v>0.16467104226762661</v>
      </c>
      <c r="W1722" s="182">
        <f t="shared" si="303"/>
        <v>0.2</v>
      </c>
      <c r="X1722" s="133">
        <f>'INFO Luz del Sur'!N1670</f>
        <v>1</v>
      </c>
      <c r="Y1722" s="135">
        <f t="shared" si="296"/>
        <v>0.2</v>
      </c>
    </row>
    <row r="1723" spans="1:25" x14ac:dyDescent="0.25">
      <c r="A1723" s="97">
        <f>'INFO Luz del Sur'!A1671</f>
        <v>1665</v>
      </c>
      <c r="B1723" s="98" t="s">
        <v>8151</v>
      </c>
      <c r="C1723" s="131" t="str">
        <f>'INFO Luz del Sur'!K1671</f>
        <v>Poste</v>
      </c>
      <c r="D1723" s="120" t="str">
        <f>'INFO Luz del Sur'!L1671</f>
        <v>Concreto</v>
      </c>
      <c r="E1723" s="131">
        <f>'INFO Luz del Sur'!J1671</f>
        <v>12</v>
      </c>
      <c r="F1723" s="131" t="str">
        <f>'INFO Luz del Sur'!H1671</f>
        <v>0.22 KV</v>
      </c>
      <c r="G1723" s="148" t="str">
        <f t="shared" si="294"/>
        <v>BT</v>
      </c>
      <c r="H1723" s="120" t="str">
        <f>'INFO Luz del Sur'!D1671</f>
        <v>Miraflores</v>
      </c>
      <c r="I1723" s="120" t="str">
        <f>'INFO Luz del Sur'!C1671</f>
        <v>Lima</v>
      </c>
      <c r="J1723" s="120" t="str">
        <f>'INFO Luz del Sur'!B1671</f>
        <v>Lima</v>
      </c>
      <c r="K1723" s="120">
        <f>'INFO Luz del Sur'!E1671</f>
        <v>0</v>
      </c>
      <c r="L1723" s="132" t="str">
        <f>'INFO Luz del Sur'!M1671</f>
        <v>PPC15</v>
      </c>
      <c r="M1723" s="120" t="str">
        <f>INDEX(RESUMEN!$D$17:$D$5475, MATCH(L1723,RESUMEN!$C$17:$C$5475,0))</f>
        <v>POSTE DE CONCRETO ARMADO DE 12/200/120/300</v>
      </c>
      <c r="N1723" s="95">
        <f>INDEX(RESUMEN!$G$17:$G$5475, MATCH(L1723,RESUMEN!$C$17:$C$5475,0))</f>
        <v>230.4</v>
      </c>
      <c r="O1723" s="133">
        <f t="shared" si="295"/>
        <v>0.77</v>
      </c>
      <c r="P1723" s="134">
        <f t="shared" si="297"/>
        <v>407.80799999999999</v>
      </c>
      <c r="Q1723" s="87">
        <v>0</v>
      </c>
      <c r="R1723" s="133">
        <f t="shared" si="298"/>
        <v>7.2000000000000008E-2</v>
      </c>
      <c r="S1723" s="88">
        <f t="shared" si="299"/>
        <v>2.4468480000000001</v>
      </c>
      <c r="T1723" s="132">
        <f t="shared" si="300"/>
        <v>0.2</v>
      </c>
      <c r="U1723" s="135">
        <f t="shared" si="301"/>
        <v>0.48936960000000007</v>
      </c>
      <c r="V1723" s="88">
        <f t="shared" si="302"/>
        <v>0.16467104226762661</v>
      </c>
      <c r="W1723" s="182">
        <f t="shared" si="303"/>
        <v>0.2</v>
      </c>
      <c r="X1723" s="133">
        <f>'INFO Luz del Sur'!N1671</f>
        <v>1</v>
      </c>
      <c r="Y1723" s="135">
        <f t="shared" si="296"/>
        <v>0.2</v>
      </c>
    </row>
    <row r="1724" spans="1:25" x14ac:dyDescent="0.25">
      <c r="A1724" s="97">
        <f>'INFO Luz del Sur'!A1672</f>
        <v>1666</v>
      </c>
      <c r="B1724" s="98" t="s">
        <v>8151</v>
      </c>
      <c r="C1724" s="131" t="str">
        <f>'INFO Luz del Sur'!K1672</f>
        <v>Poste</v>
      </c>
      <c r="D1724" s="120" t="str">
        <f>'INFO Luz del Sur'!L1672</f>
        <v>Concreto</v>
      </c>
      <c r="E1724" s="131">
        <f>'INFO Luz del Sur'!J1672</f>
        <v>12</v>
      </c>
      <c r="F1724" s="131" t="str">
        <f>'INFO Luz del Sur'!H1672</f>
        <v>0.22 KV</v>
      </c>
      <c r="G1724" s="148" t="str">
        <f t="shared" ref="G1724:G1787" si="304">IF(F1724="0.22 KV", "BT", "MT/AT")</f>
        <v>BT</v>
      </c>
      <c r="H1724" s="120" t="str">
        <f>'INFO Luz del Sur'!D1672</f>
        <v>Miraflores</v>
      </c>
      <c r="I1724" s="120" t="str">
        <f>'INFO Luz del Sur'!C1672</f>
        <v>Lima</v>
      </c>
      <c r="J1724" s="120" t="str">
        <f>'INFO Luz del Sur'!B1672</f>
        <v>Lima</v>
      </c>
      <c r="K1724" s="120">
        <f>'INFO Luz del Sur'!E1672</f>
        <v>0</v>
      </c>
      <c r="L1724" s="132" t="str">
        <f>'INFO Luz del Sur'!M1672</f>
        <v>PPC15</v>
      </c>
      <c r="M1724" s="120" t="str">
        <f>INDEX(RESUMEN!$D$17:$D$5475, MATCH(L1724,RESUMEN!$C$17:$C$5475,0))</f>
        <v>POSTE DE CONCRETO ARMADO DE 12/200/120/300</v>
      </c>
      <c r="N1724" s="95">
        <f>INDEX(RESUMEN!$G$17:$G$5475, MATCH(L1724,RESUMEN!$C$17:$C$5475,0))</f>
        <v>230.4</v>
      </c>
      <c r="O1724" s="133">
        <f t="shared" ref="O1724:O1787" si="305">IF(G1724="BT", $O$2, $O$3)</f>
        <v>0.77</v>
      </c>
      <c r="P1724" s="134">
        <f t="shared" si="297"/>
        <v>407.80799999999999</v>
      </c>
      <c r="Q1724" s="87">
        <v>0</v>
      </c>
      <c r="R1724" s="133">
        <f t="shared" si="298"/>
        <v>7.2000000000000008E-2</v>
      </c>
      <c r="S1724" s="88">
        <f t="shared" si="299"/>
        <v>2.4468480000000001</v>
      </c>
      <c r="T1724" s="132">
        <f t="shared" si="300"/>
        <v>0.2</v>
      </c>
      <c r="U1724" s="135">
        <f t="shared" si="301"/>
        <v>0.48936960000000007</v>
      </c>
      <c r="V1724" s="88">
        <f t="shared" si="302"/>
        <v>0.16467104226762661</v>
      </c>
      <c r="W1724" s="182">
        <f t="shared" si="303"/>
        <v>0.2</v>
      </c>
      <c r="X1724" s="133">
        <f>'INFO Luz del Sur'!N1672</f>
        <v>1</v>
      </c>
      <c r="Y1724" s="135">
        <f t="shared" ref="Y1724:Y1787" si="306">W1724*X1724</f>
        <v>0.2</v>
      </c>
    </row>
    <row r="1725" spans="1:25" x14ac:dyDescent="0.25">
      <c r="A1725" s="97">
        <f>'INFO Luz del Sur'!A1673</f>
        <v>1667</v>
      </c>
      <c r="B1725" s="98" t="s">
        <v>8151</v>
      </c>
      <c r="C1725" s="131" t="str">
        <f>'INFO Luz del Sur'!K1673</f>
        <v>Poste</v>
      </c>
      <c r="D1725" s="120" t="str">
        <f>'INFO Luz del Sur'!L1673</f>
        <v>Concreto</v>
      </c>
      <c r="E1725" s="131">
        <f>'INFO Luz del Sur'!J1673</f>
        <v>12</v>
      </c>
      <c r="F1725" s="131" t="str">
        <f>'INFO Luz del Sur'!H1673</f>
        <v>0.22 KV</v>
      </c>
      <c r="G1725" s="148" t="str">
        <f t="shared" si="304"/>
        <v>BT</v>
      </c>
      <c r="H1725" s="120" t="str">
        <f>'INFO Luz del Sur'!D1673</f>
        <v>Miraflores</v>
      </c>
      <c r="I1725" s="120" t="str">
        <f>'INFO Luz del Sur'!C1673</f>
        <v>Lima</v>
      </c>
      <c r="J1725" s="120" t="str">
        <f>'INFO Luz del Sur'!B1673</f>
        <v>Lima</v>
      </c>
      <c r="K1725" s="120">
        <f>'INFO Luz del Sur'!E1673</f>
        <v>0</v>
      </c>
      <c r="L1725" s="132" t="str">
        <f>'INFO Luz del Sur'!M1673</f>
        <v>PPC15</v>
      </c>
      <c r="M1725" s="120" t="str">
        <f>INDEX(RESUMEN!$D$17:$D$5475, MATCH(L1725,RESUMEN!$C$17:$C$5475,0))</f>
        <v>POSTE DE CONCRETO ARMADO DE 12/200/120/300</v>
      </c>
      <c r="N1725" s="95">
        <f>INDEX(RESUMEN!$G$17:$G$5475, MATCH(L1725,RESUMEN!$C$17:$C$5475,0))</f>
        <v>230.4</v>
      </c>
      <c r="O1725" s="133">
        <f t="shared" si="305"/>
        <v>0.77</v>
      </c>
      <c r="P1725" s="134">
        <f t="shared" si="297"/>
        <v>407.80799999999999</v>
      </c>
      <c r="Q1725" s="87">
        <v>0</v>
      </c>
      <c r="R1725" s="133">
        <f t="shared" si="298"/>
        <v>7.2000000000000008E-2</v>
      </c>
      <c r="S1725" s="88">
        <f t="shared" si="299"/>
        <v>2.4468480000000001</v>
      </c>
      <c r="T1725" s="132">
        <f t="shared" si="300"/>
        <v>0.2</v>
      </c>
      <c r="U1725" s="135">
        <f t="shared" si="301"/>
        <v>0.48936960000000007</v>
      </c>
      <c r="V1725" s="88">
        <f t="shared" si="302"/>
        <v>0.16467104226762661</v>
      </c>
      <c r="W1725" s="182">
        <f t="shared" si="303"/>
        <v>0.2</v>
      </c>
      <c r="X1725" s="133">
        <f>'INFO Luz del Sur'!N1673</f>
        <v>1</v>
      </c>
      <c r="Y1725" s="135">
        <f t="shared" si="306"/>
        <v>0.2</v>
      </c>
    </row>
    <row r="1726" spans="1:25" x14ac:dyDescent="0.25">
      <c r="A1726" s="97">
        <f>'INFO Luz del Sur'!A1674</f>
        <v>1668</v>
      </c>
      <c r="B1726" s="98" t="s">
        <v>8151</v>
      </c>
      <c r="C1726" s="131" t="str">
        <f>'INFO Luz del Sur'!K1674</f>
        <v>Poste</v>
      </c>
      <c r="D1726" s="120" t="str">
        <f>'INFO Luz del Sur'!L1674</f>
        <v>Concreto</v>
      </c>
      <c r="E1726" s="131">
        <f>'INFO Luz del Sur'!J1674</f>
        <v>12</v>
      </c>
      <c r="F1726" s="131" t="str">
        <f>'INFO Luz del Sur'!H1674</f>
        <v>0.22 KV</v>
      </c>
      <c r="G1726" s="148" t="str">
        <f t="shared" si="304"/>
        <v>BT</v>
      </c>
      <c r="H1726" s="120" t="str">
        <f>'INFO Luz del Sur'!D1674</f>
        <v>Miraflores</v>
      </c>
      <c r="I1726" s="120" t="str">
        <f>'INFO Luz del Sur'!C1674</f>
        <v>Lima</v>
      </c>
      <c r="J1726" s="120" t="str">
        <f>'INFO Luz del Sur'!B1674</f>
        <v>Lima</v>
      </c>
      <c r="K1726" s="120">
        <f>'INFO Luz del Sur'!E1674</f>
        <v>0</v>
      </c>
      <c r="L1726" s="132" t="str">
        <f>'INFO Luz del Sur'!M1674</f>
        <v>PPC15</v>
      </c>
      <c r="M1726" s="120" t="str">
        <f>INDEX(RESUMEN!$D$17:$D$5475, MATCH(L1726,RESUMEN!$C$17:$C$5475,0))</f>
        <v>POSTE DE CONCRETO ARMADO DE 12/200/120/300</v>
      </c>
      <c r="N1726" s="95">
        <f>INDEX(RESUMEN!$G$17:$G$5475, MATCH(L1726,RESUMEN!$C$17:$C$5475,0))</f>
        <v>230.4</v>
      </c>
      <c r="O1726" s="133">
        <f t="shared" si="305"/>
        <v>0.77</v>
      </c>
      <c r="P1726" s="134">
        <f t="shared" si="297"/>
        <v>407.80799999999999</v>
      </c>
      <c r="Q1726" s="87">
        <v>0</v>
      </c>
      <c r="R1726" s="133">
        <f t="shared" si="298"/>
        <v>7.2000000000000008E-2</v>
      </c>
      <c r="S1726" s="88">
        <f t="shared" si="299"/>
        <v>2.4468480000000001</v>
      </c>
      <c r="T1726" s="132">
        <f t="shared" si="300"/>
        <v>0.2</v>
      </c>
      <c r="U1726" s="135">
        <f t="shared" si="301"/>
        <v>0.48936960000000007</v>
      </c>
      <c r="V1726" s="88">
        <f t="shared" si="302"/>
        <v>0.16467104226762661</v>
      </c>
      <c r="W1726" s="182">
        <f t="shared" si="303"/>
        <v>0.2</v>
      </c>
      <c r="X1726" s="133">
        <f>'INFO Luz del Sur'!N1674</f>
        <v>1</v>
      </c>
      <c r="Y1726" s="135">
        <f t="shared" si="306"/>
        <v>0.2</v>
      </c>
    </row>
    <row r="1727" spans="1:25" x14ac:dyDescent="0.25">
      <c r="A1727" s="97">
        <f>'INFO Luz del Sur'!A1675</f>
        <v>1669</v>
      </c>
      <c r="B1727" s="98" t="s">
        <v>8151</v>
      </c>
      <c r="C1727" s="131" t="str">
        <f>'INFO Luz del Sur'!K1675</f>
        <v>Poste</v>
      </c>
      <c r="D1727" s="120" t="str">
        <f>'INFO Luz del Sur'!L1675</f>
        <v>Concreto</v>
      </c>
      <c r="E1727" s="131">
        <f>'INFO Luz del Sur'!J1675</f>
        <v>12</v>
      </c>
      <c r="F1727" s="131" t="str">
        <f>'INFO Luz del Sur'!H1675</f>
        <v>0.22 KV</v>
      </c>
      <c r="G1727" s="148" t="str">
        <f t="shared" si="304"/>
        <v>BT</v>
      </c>
      <c r="H1727" s="120" t="str">
        <f>'INFO Luz del Sur'!D1675</f>
        <v>Miraflores</v>
      </c>
      <c r="I1727" s="120" t="str">
        <f>'INFO Luz del Sur'!C1675</f>
        <v>Lima</v>
      </c>
      <c r="J1727" s="120" t="str">
        <f>'INFO Luz del Sur'!B1675</f>
        <v>Lima</v>
      </c>
      <c r="K1727" s="120">
        <f>'INFO Luz del Sur'!E1675</f>
        <v>0</v>
      </c>
      <c r="L1727" s="132" t="str">
        <f>'INFO Luz del Sur'!M1675</f>
        <v>PPC15</v>
      </c>
      <c r="M1727" s="120" t="str">
        <f>INDEX(RESUMEN!$D$17:$D$5475, MATCH(L1727,RESUMEN!$C$17:$C$5475,0))</f>
        <v>POSTE DE CONCRETO ARMADO DE 12/200/120/300</v>
      </c>
      <c r="N1727" s="95">
        <f>INDEX(RESUMEN!$G$17:$G$5475, MATCH(L1727,RESUMEN!$C$17:$C$5475,0))</f>
        <v>230.4</v>
      </c>
      <c r="O1727" s="133">
        <f t="shared" si="305"/>
        <v>0.77</v>
      </c>
      <c r="P1727" s="134">
        <f t="shared" si="297"/>
        <v>407.80799999999999</v>
      </c>
      <c r="Q1727" s="87">
        <v>0</v>
      </c>
      <c r="R1727" s="133">
        <f t="shared" si="298"/>
        <v>7.2000000000000008E-2</v>
      </c>
      <c r="S1727" s="88">
        <f t="shared" si="299"/>
        <v>2.4468480000000001</v>
      </c>
      <c r="T1727" s="132">
        <f t="shared" si="300"/>
        <v>0.2</v>
      </c>
      <c r="U1727" s="135">
        <f t="shared" si="301"/>
        <v>0.48936960000000007</v>
      </c>
      <c r="V1727" s="88">
        <f t="shared" si="302"/>
        <v>0.16467104226762661</v>
      </c>
      <c r="W1727" s="182">
        <f t="shared" si="303"/>
        <v>0.2</v>
      </c>
      <c r="X1727" s="133">
        <f>'INFO Luz del Sur'!N1675</f>
        <v>1</v>
      </c>
      <c r="Y1727" s="135">
        <f t="shared" si="306"/>
        <v>0.2</v>
      </c>
    </row>
    <row r="1728" spans="1:25" x14ac:dyDescent="0.25">
      <c r="A1728" s="97">
        <f>'INFO Luz del Sur'!A1676</f>
        <v>1670</v>
      </c>
      <c r="B1728" s="98" t="s">
        <v>8151</v>
      </c>
      <c r="C1728" s="131" t="str">
        <f>'INFO Luz del Sur'!K1676</f>
        <v>Poste</v>
      </c>
      <c r="D1728" s="120" t="str">
        <f>'INFO Luz del Sur'!L1676</f>
        <v>Concreto</v>
      </c>
      <c r="E1728" s="131">
        <f>'INFO Luz del Sur'!J1676</f>
        <v>12</v>
      </c>
      <c r="F1728" s="131" t="str">
        <f>'INFO Luz del Sur'!H1676</f>
        <v>0.22 KV</v>
      </c>
      <c r="G1728" s="148" t="str">
        <f t="shared" si="304"/>
        <v>BT</v>
      </c>
      <c r="H1728" s="120" t="str">
        <f>'INFO Luz del Sur'!D1676</f>
        <v>Miraflores</v>
      </c>
      <c r="I1728" s="120" t="str">
        <f>'INFO Luz del Sur'!C1676</f>
        <v>Lima</v>
      </c>
      <c r="J1728" s="120" t="str">
        <f>'INFO Luz del Sur'!B1676</f>
        <v>Lima</v>
      </c>
      <c r="K1728" s="120">
        <f>'INFO Luz del Sur'!E1676</f>
        <v>0</v>
      </c>
      <c r="L1728" s="132" t="str">
        <f>'INFO Luz del Sur'!M1676</f>
        <v>PPC15</v>
      </c>
      <c r="M1728" s="120" t="str">
        <f>INDEX(RESUMEN!$D$17:$D$5475, MATCH(L1728,RESUMEN!$C$17:$C$5475,0))</f>
        <v>POSTE DE CONCRETO ARMADO DE 12/200/120/300</v>
      </c>
      <c r="N1728" s="95">
        <f>INDEX(RESUMEN!$G$17:$G$5475, MATCH(L1728,RESUMEN!$C$17:$C$5475,0))</f>
        <v>230.4</v>
      </c>
      <c r="O1728" s="133">
        <f t="shared" si="305"/>
        <v>0.77</v>
      </c>
      <c r="P1728" s="134">
        <f t="shared" si="297"/>
        <v>407.80799999999999</v>
      </c>
      <c r="Q1728" s="87">
        <v>0</v>
      </c>
      <c r="R1728" s="133">
        <f t="shared" si="298"/>
        <v>7.2000000000000008E-2</v>
      </c>
      <c r="S1728" s="88">
        <f t="shared" si="299"/>
        <v>2.4468480000000001</v>
      </c>
      <c r="T1728" s="132">
        <f t="shared" si="300"/>
        <v>0.2</v>
      </c>
      <c r="U1728" s="135">
        <f t="shared" si="301"/>
        <v>0.48936960000000007</v>
      </c>
      <c r="V1728" s="88">
        <f t="shared" si="302"/>
        <v>0.16467104226762661</v>
      </c>
      <c r="W1728" s="182">
        <f t="shared" si="303"/>
        <v>0.2</v>
      </c>
      <c r="X1728" s="133">
        <f>'INFO Luz del Sur'!N1676</f>
        <v>1</v>
      </c>
      <c r="Y1728" s="135">
        <f t="shared" si="306"/>
        <v>0.2</v>
      </c>
    </row>
    <row r="1729" spans="1:25" x14ac:dyDescent="0.25">
      <c r="A1729" s="97">
        <f>'INFO Luz del Sur'!A1677</f>
        <v>1671</v>
      </c>
      <c r="B1729" s="98" t="s">
        <v>8151</v>
      </c>
      <c r="C1729" s="131" t="str">
        <f>'INFO Luz del Sur'!K1677</f>
        <v>Poste</v>
      </c>
      <c r="D1729" s="120" t="str">
        <f>'INFO Luz del Sur'!L1677</f>
        <v>Concreto</v>
      </c>
      <c r="E1729" s="131">
        <f>'INFO Luz del Sur'!J1677</f>
        <v>12</v>
      </c>
      <c r="F1729" s="131" t="str">
        <f>'INFO Luz del Sur'!H1677</f>
        <v>0.22 KV</v>
      </c>
      <c r="G1729" s="148" t="str">
        <f t="shared" si="304"/>
        <v>BT</v>
      </c>
      <c r="H1729" s="120" t="str">
        <f>'INFO Luz del Sur'!D1677</f>
        <v>Miraflores</v>
      </c>
      <c r="I1729" s="120" t="str">
        <f>'INFO Luz del Sur'!C1677</f>
        <v>Lima</v>
      </c>
      <c r="J1729" s="120" t="str">
        <f>'INFO Luz del Sur'!B1677</f>
        <v>Lima</v>
      </c>
      <c r="K1729" s="120">
        <f>'INFO Luz del Sur'!E1677</f>
        <v>0</v>
      </c>
      <c r="L1729" s="132" t="str">
        <f>'INFO Luz del Sur'!M1677</f>
        <v>PPC15</v>
      </c>
      <c r="M1729" s="120" t="str">
        <f>INDEX(RESUMEN!$D$17:$D$5475, MATCH(L1729,RESUMEN!$C$17:$C$5475,0))</f>
        <v>POSTE DE CONCRETO ARMADO DE 12/200/120/300</v>
      </c>
      <c r="N1729" s="95">
        <f>INDEX(RESUMEN!$G$17:$G$5475, MATCH(L1729,RESUMEN!$C$17:$C$5475,0))</f>
        <v>230.4</v>
      </c>
      <c r="O1729" s="133">
        <f t="shared" si="305"/>
        <v>0.77</v>
      </c>
      <c r="P1729" s="134">
        <f t="shared" si="297"/>
        <v>407.80799999999999</v>
      </c>
      <c r="Q1729" s="87">
        <v>0</v>
      </c>
      <c r="R1729" s="133">
        <f t="shared" si="298"/>
        <v>7.2000000000000008E-2</v>
      </c>
      <c r="S1729" s="88">
        <f t="shared" si="299"/>
        <v>2.4468480000000001</v>
      </c>
      <c r="T1729" s="132">
        <f t="shared" si="300"/>
        <v>0.2</v>
      </c>
      <c r="U1729" s="135">
        <f t="shared" si="301"/>
        <v>0.48936960000000007</v>
      </c>
      <c r="V1729" s="88">
        <f t="shared" si="302"/>
        <v>0.16467104226762661</v>
      </c>
      <c r="W1729" s="182">
        <f t="shared" si="303"/>
        <v>0.2</v>
      </c>
      <c r="X1729" s="133">
        <f>'INFO Luz del Sur'!N1677</f>
        <v>1</v>
      </c>
      <c r="Y1729" s="135">
        <f t="shared" si="306"/>
        <v>0.2</v>
      </c>
    </row>
    <row r="1730" spans="1:25" x14ac:dyDescent="0.25">
      <c r="A1730" s="97">
        <f>'INFO Luz del Sur'!A1678</f>
        <v>1672</v>
      </c>
      <c r="B1730" s="98" t="s">
        <v>8151</v>
      </c>
      <c r="C1730" s="131" t="str">
        <f>'INFO Luz del Sur'!K1678</f>
        <v>Poste</v>
      </c>
      <c r="D1730" s="120" t="str">
        <f>'INFO Luz del Sur'!L1678</f>
        <v>Concreto</v>
      </c>
      <c r="E1730" s="131">
        <f>'INFO Luz del Sur'!J1678</f>
        <v>12</v>
      </c>
      <c r="F1730" s="131" t="str">
        <f>'INFO Luz del Sur'!H1678</f>
        <v>0.22 KV</v>
      </c>
      <c r="G1730" s="148" t="str">
        <f t="shared" si="304"/>
        <v>BT</v>
      </c>
      <c r="H1730" s="120" t="str">
        <f>'INFO Luz del Sur'!D1678</f>
        <v>Miraflores</v>
      </c>
      <c r="I1730" s="120" t="str">
        <f>'INFO Luz del Sur'!C1678</f>
        <v>Lima</v>
      </c>
      <c r="J1730" s="120" t="str">
        <f>'INFO Luz del Sur'!B1678</f>
        <v>Lima</v>
      </c>
      <c r="K1730" s="120">
        <f>'INFO Luz del Sur'!E1678</f>
        <v>0</v>
      </c>
      <c r="L1730" s="132" t="str">
        <f>'INFO Luz del Sur'!M1678</f>
        <v>PPC15</v>
      </c>
      <c r="M1730" s="120" t="str">
        <f>INDEX(RESUMEN!$D$17:$D$5475, MATCH(L1730,RESUMEN!$C$17:$C$5475,0))</f>
        <v>POSTE DE CONCRETO ARMADO DE 12/200/120/300</v>
      </c>
      <c r="N1730" s="95">
        <f>INDEX(RESUMEN!$G$17:$G$5475, MATCH(L1730,RESUMEN!$C$17:$C$5475,0))</f>
        <v>230.4</v>
      </c>
      <c r="O1730" s="133">
        <f t="shared" si="305"/>
        <v>0.77</v>
      </c>
      <c r="P1730" s="134">
        <f t="shared" si="297"/>
        <v>407.80799999999999</v>
      </c>
      <c r="Q1730" s="87">
        <v>0</v>
      </c>
      <c r="R1730" s="133">
        <f t="shared" si="298"/>
        <v>7.2000000000000008E-2</v>
      </c>
      <c r="S1730" s="88">
        <f t="shared" si="299"/>
        <v>2.4468480000000001</v>
      </c>
      <c r="T1730" s="132">
        <f t="shared" si="300"/>
        <v>0.2</v>
      </c>
      <c r="U1730" s="135">
        <f t="shared" si="301"/>
        <v>0.48936960000000007</v>
      </c>
      <c r="V1730" s="88">
        <f t="shared" si="302"/>
        <v>0.16467104226762661</v>
      </c>
      <c r="W1730" s="182">
        <f t="shared" si="303"/>
        <v>0.2</v>
      </c>
      <c r="X1730" s="133">
        <f>'INFO Luz del Sur'!N1678</f>
        <v>1</v>
      </c>
      <c r="Y1730" s="135">
        <f t="shared" si="306"/>
        <v>0.2</v>
      </c>
    </row>
    <row r="1731" spans="1:25" x14ac:dyDescent="0.25">
      <c r="A1731" s="97">
        <f>'INFO Luz del Sur'!A1679</f>
        <v>1673</v>
      </c>
      <c r="B1731" s="98" t="s">
        <v>8151</v>
      </c>
      <c r="C1731" s="131" t="str">
        <f>'INFO Luz del Sur'!K1679</f>
        <v>Poste</v>
      </c>
      <c r="D1731" s="120" t="str">
        <f>'INFO Luz del Sur'!L1679</f>
        <v>Concreto</v>
      </c>
      <c r="E1731" s="131">
        <f>'INFO Luz del Sur'!J1679</f>
        <v>12</v>
      </c>
      <c r="F1731" s="131" t="str">
        <f>'INFO Luz del Sur'!H1679</f>
        <v>0.22 KV</v>
      </c>
      <c r="G1731" s="148" t="str">
        <f t="shared" si="304"/>
        <v>BT</v>
      </c>
      <c r="H1731" s="120" t="str">
        <f>'INFO Luz del Sur'!D1679</f>
        <v>Miraflores</v>
      </c>
      <c r="I1731" s="120" t="str">
        <f>'INFO Luz del Sur'!C1679</f>
        <v>Lima</v>
      </c>
      <c r="J1731" s="120" t="str">
        <f>'INFO Luz del Sur'!B1679</f>
        <v>Lima</v>
      </c>
      <c r="K1731" s="120">
        <f>'INFO Luz del Sur'!E1679</f>
        <v>0</v>
      </c>
      <c r="L1731" s="132" t="str">
        <f>'INFO Luz del Sur'!M1679</f>
        <v>PPC15</v>
      </c>
      <c r="M1731" s="120" t="str">
        <f>INDEX(RESUMEN!$D$17:$D$5475, MATCH(L1731,RESUMEN!$C$17:$C$5475,0))</f>
        <v>POSTE DE CONCRETO ARMADO DE 12/200/120/300</v>
      </c>
      <c r="N1731" s="95">
        <f>INDEX(RESUMEN!$G$17:$G$5475, MATCH(L1731,RESUMEN!$C$17:$C$5475,0))</f>
        <v>230.4</v>
      </c>
      <c r="O1731" s="133">
        <f t="shared" si="305"/>
        <v>0.77</v>
      </c>
      <c r="P1731" s="134">
        <f t="shared" si="297"/>
        <v>407.80799999999999</v>
      </c>
      <c r="Q1731" s="87">
        <v>0</v>
      </c>
      <c r="R1731" s="133">
        <f t="shared" si="298"/>
        <v>7.2000000000000008E-2</v>
      </c>
      <c r="S1731" s="88">
        <f t="shared" si="299"/>
        <v>2.4468480000000001</v>
      </c>
      <c r="T1731" s="132">
        <f t="shared" si="300"/>
        <v>0.2</v>
      </c>
      <c r="U1731" s="135">
        <f t="shared" si="301"/>
        <v>0.48936960000000007</v>
      </c>
      <c r="V1731" s="88">
        <f t="shared" si="302"/>
        <v>0.16467104226762661</v>
      </c>
      <c r="W1731" s="182">
        <f t="shared" si="303"/>
        <v>0.2</v>
      </c>
      <c r="X1731" s="133">
        <f>'INFO Luz del Sur'!N1679</f>
        <v>1</v>
      </c>
      <c r="Y1731" s="135">
        <f t="shared" si="306"/>
        <v>0.2</v>
      </c>
    </row>
    <row r="1732" spans="1:25" x14ac:dyDescent="0.25">
      <c r="A1732" s="97">
        <f>'INFO Luz del Sur'!A1680</f>
        <v>1674</v>
      </c>
      <c r="B1732" s="98" t="s">
        <v>8151</v>
      </c>
      <c r="C1732" s="131" t="str">
        <f>'INFO Luz del Sur'!K1680</f>
        <v>Poste</v>
      </c>
      <c r="D1732" s="120" t="str">
        <f>'INFO Luz del Sur'!L1680</f>
        <v>Concreto</v>
      </c>
      <c r="E1732" s="131">
        <f>'INFO Luz del Sur'!J1680</f>
        <v>12</v>
      </c>
      <c r="F1732" s="131" t="str">
        <f>'INFO Luz del Sur'!H1680</f>
        <v>0.22 KV</v>
      </c>
      <c r="G1732" s="148" t="str">
        <f t="shared" si="304"/>
        <v>BT</v>
      </c>
      <c r="H1732" s="120" t="str">
        <f>'INFO Luz del Sur'!D1680</f>
        <v>Miraflores</v>
      </c>
      <c r="I1732" s="120" t="str">
        <f>'INFO Luz del Sur'!C1680</f>
        <v>Lima</v>
      </c>
      <c r="J1732" s="120" t="str">
        <f>'INFO Luz del Sur'!B1680</f>
        <v>Lima</v>
      </c>
      <c r="K1732" s="120">
        <f>'INFO Luz del Sur'!E1680</f>
        <v>0</v>
      </c>
      <c r="L1732" s="132" t="str">
        <f>'INFO Luz del Sur'!M1680</f>
        <v>PPC15</v>
      </c>
      <c r="M1732" s="120" t="str">
        <f>INDEX(RESUMEN!$D$17:$D$5475, MATCH(L1732,RESUMEN!$C$17:$C$5475,0))</f>
        <v>POSTE DE CONCRETO ARMADO DE 12/200/120/300</v>
      </c>
      <c r="N1732" s="95">
        <f>INDEX(RESUMEN!$G$17:$G$5475, MATCH(L1732,RESUMEN!$C$17:$C$5475,0))</f>
        <v>230.4</v>
      </c>
      <c r="O1732" s="133">
        <f t="shared" si="305"/>
        <v>0.77</v>
      </c>
      <c r="P1732" s="134">
        <f t="shared" si="297"/>
        <v>407.80799999999999</v>
      </c>
      <c r="Q1732" s="87">
        <v>0</v>
      </c>
      <c r="R1732" s="133">
        <f t="shared" si="298"/>
        <v>7.2000000000000008E-2</v>
      </c>
      <c r="S1732" s="88">
        <f t="shared" si="299"/>
        <v>2.4468480000000001</v>
      </c>
      <c r="T1732" s="132">
        <f t="shared" si="300"/>
        <v>0.2</v>
      </c>
      <c r="U1732" s="135">
        <f t="shared" si="301"/>
        <v>0.48936960000000007</v>
      </c>
      <c r="V1732" s="88">
        <f t="shared" si="302"/>
        <v>0.16467104226762661</v>
      </c>
      <c r="W1732" s="182">
        <f t="shared" si="303"/>
        <v>0.2</v>
      </c>
      <c r="X1732" s="133">
        <f>'INFO Luz del Sur'!N1680</f>
        <v>1</v>
      </c>
      <c r="Y1732" s="135">
        <f t="shared" si="306"/>
        <v>0.2</v>
      </c>
    </row>
    <row r="1733" spans="1:25" x14ac:dyDescent="0.25">
      <c r="A1733" s="97">
        <f>'INFO Luz del Sur'!A1681</f>
        <v>1675</v>
      </c>
      <c r="B1733" s="98" t="s">
        <v>8151</v>
      </c>
      <c r="C1733" s="131" t="str">
        <f>'INFO Luz del Sur'!K1681</f>
        <v>Poste</v>
      </c>
      <c r="D1733" s="120" t="str">
        <f>'INFO Luz del Sur'!L1681</f>
        <v>Concreto</v>
      </c>
      <c r="E1733" s="131">
        <f>'INFO Luz del Sur'!J1681</f>
        <v>12</v>
      </c>
      <c r="F1733" s="131" t="str">
        <f>'INFO Luz del Sur'!H1681</f>
        <v>0.22 KV</v>
      </c>
      <c r="G1733" s="148" t="str">
        <f t="shared" si="304"/>
        <v>BT</v>
      </c>
      <c r="H1733" s="120" t="str">
        <f>'INFO Luz del Sur'!D1681</f>
        <v>Miraflores</v>
      </c>
      <c r="I1733" s="120" t="str">
        <f>'INFO Luz del Sur'!C1681</f>
        <v>Lima</v>
      </c>
      <c r="J1733" s="120" t="str">
        <f>'INFO Luz del Sur'!B1681</f>
        <v>Lima</v>
      </c>
      <c r="K1733" s="120">
        <f>'INFO Luz del Sur'!E1681</f>
        <v>0</v>
      </c>
      <c r="L1733" s="132" t="str">
        <f>'INFO Luz del Sur'!M1681</f>
        <v>PPC15</v>
      </c>
      <c r="M1733" s="120" t="str">
        <f>INDEX(RESUMEN!$D$17:$D$5475, MATCH(L1733,RESUMEN!$C$17:$C$5475,0))</f>
        <v>POSTE DE CONCRETO ARMADO DE 12/200/120/300</v>
      </c>
      <c r="N1733" s="95">
        <f>INDEX(RESUMEN!$G$17:$G$5475, MATCH(L1733,RESUMEN!$C$17:$C$5475,0))</f>
        <v>230.4</v>
      </c>
      <c r="O1733" s="133">
        <f t="shared" si="305"/>
        <v>0.77</v>
      </c>
      <c r="P1733" s="134">
        <f t="shared" si="297"/>
        <v>407.80799999999999</v>
      </c>
      <c r="Q1733" s="87">
        <v>0</v>
      </c>
      <c r="R1733" s="133">
        <f t="shared" si="298"/>
        <v>7.2000000000000008E-2</v>
      </c>
      <c r="S1733" s="88">
        <f t="shared" si="299"/>
        <v>2.4468480000000001</v>
      </c>
      <c r="T1733" s="132">
        <f t="shared" si="300"/>
        <v>0.2</v>
      </c>
      <c r="U1733" s="135">
        <f t="shared" si="301"/>
        <v>0.48936960000000007</v>
      </c>
      <c r="V1733" s="88">
        <f t="shared" si="302"/>
        <v>0.16467104226762661</v>
      </c>
      <c r="W1733" s="182">
        <f t="shared" si="303"/>
        <v>0.2</v>
      </c>
      <c r="X1733" s="133">
        <f>'INFO Luz del Sur'!N1681</f>
        <v>1</v>
      </c>
      <c r="Y1733" s="135">
        <f t="shared" si="306"/>
        <v>0.2</v>
      </c>
    </row>
    <row r="1734" spans="1:25" x14ac:dyDescent="0.25">
      <c r="A1734" s="97">
        <f>'INFO Luz del Sur'!A1682</f>
        <v>1676</v>
      </c>
      <c r="B1734" s="98" t="s">
        <v>8151</v>
      </c>
      <c r="C1734" s="131" t="str">
        <f>'INFO Luz del Sur'!K1682</f>
        <v>Poste</v>
      </c>
      <c r="D1734" s="120" t="str">
        <f>'INFO Luz del Sur'!L1682</f>
        <v>Concreto</v>
      </c>
      <c r="E1734" s="131">
        <f>'INFO Luz del Sur'!J1682</f>
        <v>12</v>
      </c>
      <c r="F1734" s="131" t="str">
        <f>'INFO Luz del Sur'!H1682</f>
        <v>0.22 KV</v>
      </c>
      <c r="G1734" s="148" t="str">
        <f t="shared" si="304"/>
        <v>BT</v>
      </c>
      <c r="H1734" s="120" t="str">
        <f>'INFO Luz del Sur'!D1682</f>
        <v>Miraflores</v>
      </c>
      <c r="I1734" s="120" t="str">
        <f>'INFO Luz del Sur'!C1682</f>
        <v>Lima</v>
      </c>
      <c r="J1734" s="120" t="str">
        <f>'INFO Luz del Sur'!B1682</f>
        <v>Lima</v>
      </c>
      <c r="K1734" s="120">
        <f>'INFO Luz del Sur'!E1682</f>
        <v>0</v>
      </c>
      <c r="L1734" s="132" t="str">
        <f>'INFO Luz del Sur'!M1682</f>
        <v>PPC15</v>
      </c>
      <c r="M1734" s="120" t="str">
        <f>INDEX(RESUMEN!$D$17:$D$5475, MATCH(L1734,RESUMEN!$C$17:$C$5475,0))</f>
        <v>POSTE DE CONCRETO ARMADO DE 12/200/120/300</v>
      </c>
      <c r="N1734" s="95">
        <f>INDEX(RESUMEN!$G$17:$G$5475, MATCH(L1734,RESUMEN!$C$17:$C$5475,0))</f>
        <v>230.4</v>
      </c>
      <c r="O1734" s="133">
        <f t="shared" si="305"/>
        <v>0.77</v>
      </c>
      <c r="P1734" s="134">
        <f t="shared" si="297"/>
        <v>407.80799999999999</v>
      </c>
      <c r="Q1734" s="87">
        <v>0</v>
      </c>
      <c r="R1734" s="133">
        <f t="shared" si="298"/>
        <v>7.2000000000000008E-2</v>
      </c>
      <c r="S1734" s="88">
        <f t="shared" si="299"/>
        <v>2.4468480000000001</v>
      </c>
      <c r="T1734" s="132">
        <f t="shared" si="300"/>
        <v>0.2</v>
      </c>
      <c r="U1734" s="135">
        <f t="shared" si="301"/>
        <v>0.48936960000000007</v>
      </c>
      <c r="V1734" s="88">
        <f t="shared" si="302"/>
        <v>0.16467104226762661</v>
      </c>
      <c r="W1734" s="182">
        <f t="shared" si="303"/>
        <v>0.2</v>
      </c>
      <c r="X1734" s="133">
        <f>'INFO Luz del Sur'!N1682</f>
        <v>1</v>
      </c>
      <c r="Y1734" s="135">
        <f t="shared" si="306"/>
        <v>0.2</v>
      </c>
    </row>
    <row r="1735" spans="1:25" x14ac:dyDescent="0.25">
      <c r="A1735" s="97">
        <f>'INFO Luz del Sur'!A1683</f>
        <v>1677</v>
      </c>
      <c r="B1735" s="98" t="s">
        <v>8151</v>
      </c>
      <c r="C1735" s="131" t="str">
        <f>'INFO Luz del Sur'!K1683</f>
        <v>Poste</v>
      </c>
      <c r="D1735" s="120" t="str">
        <f>'INFO Luz del Sur'!L1683</f>
        <v>Concreto</v>
      </c>
      <c r="E1735" s="131">
        <f>'INFO Luz del Sur'!J1683</f>
        <v>12</v>
      </c>
      <c r="F1735" s="131" t="str">
        <f>'INFO Luz del Sur'!H1683</f>
        <v>0.22 KV</v>
      </c>
      <c r="G1735" s="148" t="str">
        <f t="shared" si="304"/>
        <v>BT</v>
      </c>
      <c r="H1735" s="120" t="str">
        <f>'INFO Luz del Sur'!D1683</f>
        <v>Miraflores</v>
      </c>
      <c r="I1735" s="120" t="str">
        <f>'INFO Luz del Sur'!C1683</f>
        <v>Lima</v>
      </c>
      <c r="J1735" s="120" t="str">
        <f>'INFO Luz del Sur'!B1683</f>
        <v>Lima</v>
      </c>
      <c r="K1735" s="120">
        <f>'INFO Luz del Sur'!E1683</f>
        <v>0</v>
      </c>
      <c r="L1735" s="132" t="str">
        <f>'INFO Luz del Sur'!M1683</f>
        <v>PPC15</v>
      </c>
      <c r="M1735" s="120" t="str">
        <f>INDEX(RESUMEN!$D$17:$D$5475, MATCH(L1735,RESUMEN!$C$17:$C$5475,0))</f>
        <v>POSTE DE CONCRETO ARMADO DE 12/200/120/300</v>
      </c>
      <c r="N1735" s="95">
        <f>INDEX(RESUMEN!$G$17:$G$5475, MATCH(L1735,RESUMEN!$C$17:$C$5475,0))</f>
        <v>230.4</v>
      </c>
      <c r="O1735" s="133">
        <f t="shared" si="305"/>
        <v>0.77</v>
      </c>
      <c r="P1735" s="134">
        <f t="shared" si="297"/>
        <v>407.80799999999999</v>
      </c>
      <c r="Q1735" s="87">
        <v>0</v>
      </c>
      <c r="R1735" s="133">
        <f t="shared" si="298"/>
        <v>7.2000000000000008E-2</v>
      </c>
      <c r="S1735" s="88">
        <f t="shared" si="299"/>
        <v>2.4468480000000001</v>
      </c>
      <c r="T1735" s="132">
        <f t="shared" si="300"/>
        <v>0.2</v>
      </c>
      <c r="U1735" s="135">
        <f t="shared" si="301"/>
        <v>0.48936960000000007</v>
      </c>
      <c r="V1735" s="88">
        <f t="shared" si="302"/>
        <v>0.16467104226762661</v>
      </c>
      <c r="W1735" s="182">
        <f t="shared" si="303"/>
        <v>0.2</v>
      </c>
      <c r="X1735" s="133">
        <f>'INFO Luz del Sur'!N1683</f>
        <v>1</v>
      </c>
      <c r="Y1735" s="135">
        <f t="shared" si="306"/>
        <v>0.2</v>
      </c>
    </row>
    <row r="1736" spans="1:25" x14ac:dyDescent="0.25">
      <c r="A1736" s="97">
        <f>'INFO Luz del Sur'!A1684</f>
        <v>1678</v>
      </c>
      <c r="B1736" s="98" t="s">
        <v>8151</v>
      </c>
      <c r="C1736" s="131" t="str">
        <f>'INFO Luz del Sur'!K1684</f>
        <v>Poste</v>
      </c>
      <c r="D1736" s="120" t="str">
        <f>'INFO Luz del Sur'!L1684</f>
        <v>Concreto</v>
      </c>
      <c r="E1736" s="131">
        <f>'INFO Luz del Sur'!J1684</f>
        <v>12</v>
      </c>
      <c r="F1736" s="131" t="str">
        <f>'INFO Luz del Sur'!H1684</f>
        <v>0.22 KV</v>
      </c>
      <c r="G1736" s="148" t="str">
        <f t="shared" si="304"/>
        <v>BT</v>
      </c>
      <c r="H1736" s="120" t="str">
        <f>'INFO Luz del Sur'!D1684</f>
        <v>Miraflores</v>
      </c>
      <c r="I1736" s="120" t="str">
        <f>'INFO Luz del Sur'!C1684</f>
        <v>Lima</v>
      </c>
      <c r="J1736" s="120" t="str">
        <f>'INFO Luz del Sur'!B1684</f>
        <v>Lima</v>
      </c>
      <c r="K1736" s="120">
        <f>'INFO Luz del Sur'!E1684</f>
        <v>0</v>
      </c>
      <c r="L1736" s="132" t="str">
        <f>'INFO Luz del Sur'!M1684</f>
        <v>PPC15</v>
      </c>
      <c r="M1736" s="120" t="str">
        <f>INDEX(RESUMEN!$D$17:$D$5475, MATCH(L1736,RESUMEN!$C$17:$C$5475,0))</f>
        <v>POSTE DE CONCRETO ARMADO DE 12/200/120/300</v>
      </c>
      <c r="N1736" s="95">
        <f>INDEX(RESUMEN!$G$17:$G$5475, MATCH(L1736,RESUMEN!$C$17:$C$5475,0))</f>
        <v>230.4</v>
      </c>
      <c r="O1736" s="133">
        <f t="shared" si="305"/>
        <v>0.77</v>
      </c>
      <c r="P1736" s="134">
        <f t="shared" si="297"/>
        <v>407.80799999999999</v>
      </c>
      <c r="Q1736" s="87">
        <v>0</v>
      </c>
      <c r="R1736" s="133">
        <f t="shared" si="298"/>
        <v>7.2000000000000008E-2</v>
      </c>
      <c r="S1736" s="88">
        <f t="shared" si="299"/>
        <v>2.4468480000000001</v>
      </c>
      <c r="T1736" s="132">
        <f t="shared" si="300"/>
        <v>0.2</v>
      </c>
      <c r="U1736" s="135">
        <f t="shared" si="301"/>
        <v>0.48936960000000007</v>
      </c>
      <c r="V1736" s="88">
        <f t="shared" si="302"/>
        <v>0.16467104226762661</v>
      </c>
      <c r="W1736" s="182">
        <f t="shared" si="303"/>
        <v>0.2</v>
      </c>
      <c r="X1736" s="133">
        <f>'INFO Luz del Sur'!N1684</f>
        <v>1</v>
      </c>
      <c r="Y1736" s="135">
        <f t="shared" si="306"/>
        <v>0.2</v>
      </c>
    </row>
    <row r="1737" spans="1:25" x14ac:dyDescent="0.25">
      <c r="A1737" s="97">
        <f>'INFO Luz del Sur'!A1685</f>
        <v>1679</v>
      </c>
      <c r="B1737" s="98" t="s">
        <v>8151</v>
      </c>
      <c r="C1737" s="131" t="str">
        <f>'INFO Luz del Sur'!K1685</f>
        <v>Poste</v>
      </c>
      <c r="D1737" s="120" t="str">
        <f>'INFO Luz del Sur'!L1685</f>
        <v>Concreto</v>
      </c>
      <c r="E1737" s="131">
        <f>'INFO Luz del Sur'!J1685</f>
        <v>12</v>
      </c>
      <c r="F1737" s="131" t="str">
        <f>'INFO Luz del Sur'!H1685</f>
        <v>0.22 KV</v>
      </c>
      <c r="G1737" s="148" t="str">
        <f t="shared" si="304"/>
        <v>BT</v>
      </c>
      <c r="H1737" s="120" t="str">
        <f>'INFO Luz del Sur'!D1685</f>
        <v>Miraflores</v>
      </c>
      <c r="I1737" s="120" t="str">
        <f>'INFO Luz del Sur'!C1685</f>
        <v>Lima</v>
      </c>
      <c r="J1737" s="120" t="str">
        <f>'INFO Luz del Sur'!B1685</f>
        <v>Lima</v>
      </c>
      <c r="K1737" s="120">
        <f>'INFO Luz del Sur'!E1685</f>
        <v>0</v>
      </c>
      <c r="L1737" s="132" t="str">
        <f>'INFO Luz del Sur'!M1685</f>
        <v>PPC15</v>
      </c>
      <c r="M1737" s="120" t="str">
        <f>INDEX(RESUMEN!$D$17:$D$5475, MATCH(L1737,RESUMEN!$C$17:$C$5475,0))</f>
        <v>POSTE DE CONCRETO ARMADO DE 12/200/120/300</v>
      </c>
      <c r="N1737" s="95">
        <f>INDEX(RESUMEN!$G$17:$G$5475, MATCH(L1737,RESUMEN!$C$17:$C$5475,0))</f>
        <v>230.4</v>
      </c>
      <c r="O1737" s="133">
        <f t="shared" si="305"/>
        <v>0.77</v>
      </c>
      <c r="P1737" s="134">
        <f t="shared" si="297"/>
        <v>407.80799999999999</v>
      </c>
      <c r="Q1737" s="87">
        <v>0</v>
      </c>
      <c r="R1737" s="133">
        <f t="shared" si="298"/>
        <v>7.2000000000000008E-2</v>
      </c>
      <c r="S1737" s="88">
        <f t="shared" si="299"/>
        <v>2.4468480000000001</v>
      </c>
      <c r="T1737" s="132">
        <f t="shared" si="300"/>
        <v>0.2</v>
      </c>
      <c r="U1737" s="135">
        <f t="shared" si="301"/>
        <v>0.48936960000000007</v>
      </c>
      <c r="V1737" s="88">
        <f t="shared" si="302"/>
        <v>0.16467104226762661</v>
      </c>
      <c r="W1737" s="182">
        <f t="shared" si="303"/>
        <v>0.2</v>
      </c>
      <c r="X1737" s="133">
        <f>'INFO Luz del Sur'!N1685</f>
        <v>1</v>
      </c>
      <c r="Y1737" s="135">
        <f t="shared" si="306"/>
        <v>0.2</v>
      </c>
    </row>
    <row r="1738" spans="1:25" x14ac:dyDescent="0.25">
      <c r="A1738" s="97">
        <f>'INFO Luz del Sur'!A1686</f>
        <v>1680</v>
      </c>
      <c r="B1738" s="98" t="s">
        <v>8151</v>
      </c>
      <c r="C1738" s="131" t="str">
        <f>'INFO Luz del Sur'!K1686</f>
        <v>Poste</v>
      </c>
      <c r="D1738" s="120" t="str">
        <f>'INFO Luz del Sur'!L1686</f>
        <v>Concreto</v>
      </c>
      <c r="E1738" s="131">
        <f>'INFO Luz del Sur'!J1686</f>
        <v>12</v>
      </c>
      <c r="F1738" s="131" t="str">
        <f>'INFO Luz del Sur'!H1686</f>
        <v>0.22 KV</v>
      </c>
      <c r="G1738" s="148" t="str">
        <f t="shared" si="304"/>
        <v>BT</v>
      </c>
      <c r="H1738" s="120" t="str">
        <f>'INFO Luz del Sur'!D1686</f>
        <v>Miraflores</v>
      </c>
      <c r="I1738" s="120" t="str">
        <f>'INFO Luz del Sur'!C1686</f>
        <v>Lima</v>
      </c>
      <c r="J1738" s="120" t="str">
        <f>'INFO Luz del Sur'!B1686</f>
        <v>Lima</v>
      </c>
      <c r="K1738" s="120">
        <f>'INFO Luz del Sur'!E1686</f>
        <v>0</v>
      </c>
      <c r="L1738" s="132" t="str">
        <f>'INFO Luz del Sur'!M1686</f>
        <v>PPC15</v>
      </c>
      <c r="M1738" s="120" t="str">
        <f>INDEX(RESUMEN!$D$17:$D$5475, MATCH(L1738,RESUMEN!$C$17:$C$5475,0))</f>
        <v>POSTE DE CONCRETO ARMADO DE 12/200/120/300</v>
      </c>
      <c r="N1738" s="95">
        <f>INDEX(RESUMEN!$G$17:$G$5475, MATCH(L1738,RESUMEN!$C$17:$C$5475,0))</f>
        <v>230.4</v>
      </c>
      <c r="O1738" s="133">
        <f t="shared" si="305"/>
        <v>0.77</v>
      </c>
      <c r="P1738" s="134">
        <f t="shared" ref="P1738:P1801" si="307">N1738*(O1738+1)</f>
        <v>407.80799999999999</v>
      </c>
      <c r="Q1738" s="87">
        <v>0</v>
      </c>
      <c r="R1738" s="133">
        <f t="shared" si="298"/>
        <v>7.2000000000000008E-2</v>
      </c>
      <c r="S1738" s="88">
        <f t="shared" si="299"/>
        <v>2.4468480000000001</v>
      </c>
      <c r="T1738" s="132">
        <f t="shared" si="300"/>
        <v>0.2</v>
      </c>
      <c r="U1738" s="135">
        <f t="shared" si="301"/>
        <v>0.48936960000000007</v>
      </c>
      <c r="V1738" s="88">
        <f t="shared" si="302"/>
        <v>0.16467104226762661</v>
      </c>
      <c r="W1738" s="182">
        <f t="shared" si="303"/>
        <v>0.2</v>
      </c>
      <c r="X1738" s="133">
        <f>'INFO Luz del Sur'!N1686</f>
        <v>1</v>
      </c>
      <c r="Y1738" s="135">
        <f t="shared" si="306"/>
        <v>0.2</v>
      </c>
    </row>
    <row r="1739" spans="1:25" x14ac:dyDescent="0.25">
      <c r="A1739" s="97">
        <f>'INFO Luz del Sur'!A1687</f>
        <v>1681</v>
      </c>
      <c r="B1739" s="98" t="s">
        <v>8151</v>
      </c>
      <c r="C1739" s="131" t="str">
        <f>'INFO Luz del Sur'!K1687</f>
        <v>Poste</v>
      </c>
      <c r="D1739" s="120" t="str">
        <f>'INFO Luz del Sur'!L1687</f>
        <v>Concreto</v>
      </c>
      <c r="E1739" s="131">
        <f>'INFO Luz del Sur'!J1687</f>
        <v>12</v>
      </c>
      <c r="F1739" s="131" t="str">
        <f>'INFO Luz del Sur'!H1687</f>
        <v>0.22 KV</v>
      </c>
      <c r="G1739" s="148" t="str">
        <f t="shared" si="304"/>
        <v>BT</v>
      </c>
      <c r="H1739" s="120" t="str">
        <f>'INFO Luz del Sur'!D1687</f>
        <v>Miraflores</v>
      </c>
      <c r="I1739" s="120" t="str">
        <f>'INFO Luz del Sur'!C1687</f>
        <v>Lima</v>
      </c>
      <c r="J1739" s="120" t="str">
        <f>'INFO Luz del Sur'!B1687</f>
        <v>Lima</v>
      </c>
      <c r="K1739" s="120">
        <f>'INFO Luz del Sur'!E1687</f>
        <v>0</v>
      </c>
      <c r="L1739" s="132" t="str">
        <f>'INFO Luz del Sur'!M1687</f>
        <v>PPC15</v>
      </c>
      <c r="M1739" s="120" t="str">
        <f>INDEX(RESUMEN!$D$17:$D$5475, MATCH(L1739,RESUMEN!$C$17:$C$5475,0))</f>
        <v>POSTE DE CONCRETO ARMADO DE 12/200/120/300</v>
      </c>
      <c r="N1739" s="95">
        <f>INDEX(RESUMEN!$G$17:$G$5475, MATCH(L1739,RESUMEN!$C$17:$C$5475,0))</f>
        <v>230.4</v>
      </c>
      <c r="O1739" s="133">
        <f t="shared" si="305"/>
        <v>0.77</v>
      </c>
      <c r="P1739" s="134">
        <f t="shared" si="307"/>
        <v>407.80799999999999</v>
      </c>
      <c r="Q1739" s="87">
        <v>0</v>
      </c>
      <c r="R1739" s="133">
        <f t="shared" ref="R1739:R1802" si="308">IF(G1739="BT", ($R$2), ($R$3))</f>
        <v>7.2000000000000008E-2</v>
      </c>
      <c r="S1739" s="88">
        <f t="shared" ref="S1739:S1802" si="309">(P1739*R1739)/12</f>
        <v>2.4468480000000001</v>
      </c>
      <c r="T1739" s="132">
        <f t="shared" ref="T1739:T1802" si="310">IF(G1739="BT", ($T$2), ($T$3))</f>
        <v>0.2</v>
      </c>
      <c r="U1739" s="135">
        <f t="shared" ref="U1739:U1802" si="311">S1739*T1739</f>
        <v>0.48936960000000007</v>
      </c>
      <c r="V1739" s="88">
        <f t="shared" ref="V1739:V1802" si="312">(U1739*(1/3)*(1+$X$2))+Q1739</f>
        <v>0.16467104226762661</v>
      </c>
      <c r="W1739" s="182">
        <f t="shared" ref="W1739:W1802" si="313">ROUND(V1739,1)</f>
        <v>0.2</v>
      </c>
      <c r="X1739" s="133">
        <f>'INFO Luz del Sur'!N1687</f>
        <v>1</v>
      </c>
      <c r="Y1739" s="135">
        <f t="shared" si="306"/>
        <v>0.2</v>
      </c>
    </row>
    <row r="1740" spans="1:25" x14ac:dyDescent="0.25">
      <c r="A1740" s="97">
        <f>'INFO Luz del Sur'!A1688</f>
        <v>1682</v>
      </c>
      <c r="B1740" s="98" t="s">
        <v>8151</v>
      </c>
      <c r="C1740" s="131" t="str">
        <f>'INFO Luz del Sur'!K1688</f>
        <v>Poste</v>
      </c>
      <c r="D1740" s="120" t="str">
        <f>'INFO Luz del Sur'!L1688</f>
        <v>Concreto</v>
      </c>
      <c r="E1740" s="131">
        <f>'INFO Luz del Sur'!J1688</f>
        <v>12</v>
      </c>
      <c r="F1740" s="131" t="str">
        <f>'INFO Luz del Sur'!H1688</f>
        <v>0.22 KV</v>
      </c>
      <c r="G1740" s="148" t="str">
        <f t="shared" si="304"/>
        <v>BT</v>
      </c>
      <c r="H1740" s="120" t="str">
        <f>'INFO Luz del Sur'!D1688</f>
        <v>Miraflores</v>
      </c>
      <c r="I1740" s="120" t="str">
        <f>'INFO Luz del Sur'!C1688</f>
        <v>Lima</v>
      </c>
      <c r="J1740" s="120" t="str">
        <f>'INFO Luz del Sur'!B1688</f>
        <v>Lima</v>
      </c>
      <c r="K1740" s="120">
        <f>'INFO Luz del Sur'!E1688</f>
        <v>0</v>
      </c>
      <c r="L1740" s="132" t="str">
        <f>'INFO Luz del Sur'!M1688</f>
        <v>PPC15</v>
      </c>
      <c r="M1740" s="120" t="str">
        <f>INDEX(RESUMEN!$D$17:$D$5475, MATCH(L1740,RESUMEN!$C$17:$C$5475,0))</f>
        <v>POSTE DE CONCRETO ARMADO DE 12/200/120/300</v>
      </c>
      <c r="N1740" s="95">
        <f>INDEX(RESUMEN!$G$17:$G$5475, MATCH(L1740,RESUMEN!$C$17:$C$5475,0))</f>
        <v>230.4</v>
      </c>
      <c r="O1740" s="133">
        <f t="shared" si="305"/>
        <v>0.77</v>
      </c>
      <c r="P1740" s="134">
        <f t="shared" si="307"/>
        <v>407.80799999999999</v>
      </c>
      <c r="Q1740" s="87">
        <v>0</v>
      </c>
      <c r="R1740" s="133">
        <f t="shared" si="308"/>
        <v>7.2000000000000008E-2</v>
      </c>
      <c r="S1740" s="88">
        <f t="shared" si="309"/>
        <v>2.4468480000000001</v>
      </c>
      <c r="T1740" s="132">
        <f t="shared" si="310"/>
        <v>0.2</v>
      </c>
      <c r="U1740" s="135">
        <f t="shared" si="311"/>
        <v>0.48936960000000007</v>
      </c>
      <c r="V1740" s="88">
        <f t="shared" si="312"/>
        <v>0.16467104226762661</v>
      </c>
      <c r="W1740" s="182">
        <f t="shared" si="313"/>
        <v>0.2</v>
      </c>
      <c r="X1740" s="133">
        <f>'INFO Luz del Sur'!N1688</f>
        <v>1</v>
      </c>
      <c r="Y1740" s="135">
        <f t="shared" si="306"/>
        <v>0.2</v>
      </c>
    </row>
    <row r="1741" spans="1:25" x14ac:dyDescent="0.25">
      <c r="A1741" s="97">
        <f>'INFO Luz del Sur'!A1689</f>
        <v>1683</v>
      </c>
      <c r="B1741" s="98" t="s">
        <v>8151</v>
      </c>
      <c r="C1741" s="131" t="str">
        <f>'INFO Luz del Sur'!K1689</f>
        <v>Poste</v>
      </c>
      <c r="D1741" s="120" t="str">
        <f>'INFO Luz del Sur'!L1689</f>
        <v>Concreto</v>
      </c>
      <c r="E1741" s="131">
        <f>'INFO Luz del Sur'!J1689</f>
        <v>12</v>
      </c>
      <c r="F1741" s="131" t="str">
        <f>'INFO Luz del Sur'!H1689</f>
        <v>0.22 KV</v>
      </c>
      <c r="G1741" s="148" t="str">
        <f t="shared" si="304"/>
        <v>BT</v>
      </c>
      <c r="H1741" s="120" t="str">
        <f>'INFO Luz del Sur'!D1689</f>
        <v>Miraflores</v>
      </c>
      <c r="I1741" s="120" t="str">
        <f>'INFO Luz del Sur'!C1689</f>
        <v>Lima</v>
      </c>
      <c r="J1741" s="120" t="str">
        <f>'INFO Luz del Sur'!B1689</f>
        <v>Lima</v>
      </c>
      <c r="K1741" s="120">
        <f>'INFO Luz del Sur'!E1689</f>
        <v>0</v>
      </c>
      <c r="L1741" s="132" t="str">
        <f>'INFO Luz del Sur'!M1689</f>
        <v>PPC15</v>
      </c>
      <c r="M1741" s="120" t="str">
        <f>INDEX(RESUMEN!$D$17:$D$5475, MATCH(L1741,RESUMEN!$C$17:$C$5475,0))</f>
        <v>POSTE DE CONCRETO ARMADO DE 12/200/120/300</v>
      </c>
      <c r="N1741" s="95">
        <f>INDEX(RESUMEN!$G$17:$G$5475, MATCH(L1741,RESUMEN!$C$17:$C$5475,0))</f>
        <v>230.4</v>
      </c>
      <c r="O1741" s="133">
        <f t="shared" si="305"/>
        <v>0.77</v>
      </c>
      <c r="P1741" s="134">
        <f t="shared" si="307"/>
        <v>407.80799999999999</v>
      </c>
      <c r="Q1741" s="87">
        <v>0</v>
      </c>
      <c r="R1741" s="133">
        <f t="shared" si="308"/>
        <v>7.2000000000000008E-2</v>
      </c>
      <c r="S1741" s="88">
        <f t="shared" si="309"/>
        <v>2.4468480000000001</v>
      </c>
      <c r="T1741" s="132">
        <f t="shared" si="310"/>
        <v>0.2</v>
      </c>
      <c r="U1741" s="135">
        <f t="shared" si="311"/>
        <v>0.48936960000000007</v>
      </c>
      <c r="V1741" s="88">
        <f t="shared" si="312"/>
        <v>0.16467104226762661</v>
      </c>
      <c r="W1741" s="182">
        <f t="shared" si="313"/>
        <v>0.2</v>
      </c>
      <c r="X1741" s="133">
        <f>'INFO Luz del Sur'!N1689</f>
        <v>1</v>
      </c>
      <c r="Y1741" s="135">
        <f t="shared" si="306"/>
        <v>0.2</v>
      </c>
    </row>
    <row r="1742" spans="1:25" x14ac:dyDescent="0.25">
      <c r="A1742" s="97">
        <f>'INFO Luz del Sur'!A1690</f>
        <v>1684</v>
      </c>
      <c r="B1742" s="98" t="s">
        <v>8151</v>
      </c>
      <c r="C1742" s="131" t="str">
        <f>'INFO Luz del Sur'!K1690</f>
        <v>Poste</v>
      </c>
      <c r="D1742" s="120" t="str">
        <f>'INFO Luz del Sur'!L1690</f>
        <v>Concreto</v>
      </c>
      <c r="E1742" s="131">
        <f>'INFO Luz del Sur'!J1690</f>
        <v>12</v>
      </c>
      <c r="F1742" s="131" t="str">
        <f>'INFO Luz del Sur'!H1690</f>
        <v>0.22 KV</v>
      </c>
      <c r="G1742" s="148" t="str">
        <f t="shared" si="304"/>
        <v>BT</v>
      </c>
      <c r="H1742" s="120" t="str">
        <f>'INFO Luz del Sur'!D1690</f>
        <v>Miraflores</v>
      </c>
      <c r="I1742" s="120" t="str">
        <f>'INFO Luz del Sur'!C1690</f>
        <v>Lima</v>
      </c>
      <c r="J1742" s="120" t="str">
        <f>'INFO Luz del Sur'!B1690</f>
        <v>Lima</v>
      </c>
      <c r="K1742" s="120">
        <f>'INFO Luz del Sur'!E1690</f>
        <v>0</v>
      </c>
      <c r="L1742" s="132" t="str">
        <f>'INFO Luz del Sur'!M1690</f>
        <v>PPC15</v>
      </c>
      <c r="M1742" s="120" t="str">
        <f>INDEX(RESUMEN!$D$17:$D$5475, MATCH(L1742,RESUMEN!$C$17:$C$5475,0))</f>
        <v>POSTE DE CONCRETO ARMADO DE 12/200/120/300</v>
      </c>
      <c r="N1742" s="95">
        <f>INDEX(RESUMEN!$G$17:$G$5475, MATCH(L1742,RESUMEN!$C$17:$C$5475,0))</f>
        <v>230.4</v>
      </c>
      <c r="O1742" s="133">
        <f t="shared" si="305"/>
        <v>0.77</v>
      </c>
      <c r="P1742" s="134">
        <f t="shared" si="307"/>
        <v>407.80799999999999</v>
      </c>
      <c r="Q1742" s="87">
        <v>0</v>
      </c>
      <c r="R1742" s="133">
        <f t="shared" si="308"/>
        <v>7.2000000000000008E-2</v>
      </c>
      <c r="S1742" s="88">
        <f t="shared" si="309"/>
        <v>2.4468480000000001</v>
      </c>
      <c r="T1742" s="132">
        <f t="shared" si="310"/>
        <v>0.2</v>
      </c>
      <c r="U1742" s="135">
        <f t="shared" si="311"/>
        <v>0.48936960000000007</v>
      </c>
      <c r="V1742" s="88">
        <f t="shared" si="312"/>
        <v>0.16467104226762661</v>
      </c>
      <c r="W1742" s="182">
        <f t="shared" si="313"/>
        <v>0.2</v>
      </c>
      <c r="X1742" s="133">
        <f>'INFO Luz del Sur'!N1690</f>
        <v>1</v>
      </c>
      <c r="Y1742" s="135">
        <f t="shared" si="306"/>
        <v>0.2</v>
      </c>
    </row>
    <row r="1743" spans="1:25" x14ac:dyDescent="0.25">
      <c r="A1743" s="97">
        <f>'INFO Luz del Sur'!A1691</f>
        <v>1685</v>
      </c>
      <c r="B1743" s="98" t="s">
        <v>8151</v>
      </c>
      <c r="C1743" s="131" t="str">
        <f>'INFO Luz del Sur'!K1691</f>
        <v>Poste</v>
      </c>
      <c r="D1743" s="120" t="str">
        <f>'INFO Luz del Sur'!L1691</f>
        <v>Concreto</v>
      </c>
      <c r="E1743" s="131">
        <f>'INFO Luz del Sur'!J1691</f>
        <v>12</v>
      </c>
      <c r="F1743" s="131" t="str">
        <f>'INFO Luz del Sur'!H1691</f>
        <v>0.22 KV</v>
      </c>
      <c r="G1743" s="148" t="str">
        <f t="shared" si="304"/>
        <v>BT</v>
      </c>
      <c r="H1743" s="120" t="str">
        <f>'INFO Luz del Sur'!D1691</f>
        <v>Miraflores</v>
      </c>
      <c r="I1743" s="120" t="str">
        <f>'INFO Luz del Sur'!C1691</f>
        <v>Lima</v>
      </c>
      <c r="J1743" s="120" t="str">
        <f>'INFO Luz del Sur'!B1691</f>
        <v>Lima</v>
      </c>
      <c r="K1743" s="120">
        <f>'INFO Luz del Sur'!E1691</f>
        <v>0</v>
      </c>
      <c r="L1743" s="132" t="str">
        <f>'INFO Luz del Sur'!M1691</f>
        <v>PPC15</v>
      </c>
      <c r="M1743" s="120" t="str">
        <f>INDEX(RESUMEN!$D$17:$D$5475, MATCH(L1743,RESUMEN!$C$17:$C$5475,0))</f>
        <v>POSTE DE CONCRETO ARMADO DE 12/200/120/300</v>
      </c>
      <c r="N1743" s="95">
        <f>INDEX(RESUMEN!$G$17:$G$5475, MATCH(L1743,RESUMEN!$C$17:$C$5475,0))</f>
        <v>230.4</v>
      </c>
      <c r="O1743" s="133">
        <f t="shared" si="305"/>
        <v>0.77</v>
      </c>
      <c r="P1743" s="134">
        <f t="shared" si="307"/>
        <v>407.80799999999999</v>
      </c>
      <c r="Q1743" s="87">
        <v>0</v>
      </c>
      <c r="R1743" s="133">
        <f t="shared" si="308"/>
        <v>7.2000000000000008E-2</v>
      </c>
      <c r="S1743" s="88">
        <f t="shared" si="309"/>
        <v>2.4468480000000001</v>
      </c>
      <c r="T1743" s="132">
        <f t="shared" si="310"/>
        <v>0.2</v>
      </c>
      <c r="U1743" s="135">
        <f t="shared" si="311"/>
        <v>0.48936960000000007</v>
      </c>
      <c r="V1743" s="88">
        <f t="shared" si="312"/>
        <v>0.16467104226762661</v>
      </c>
      <c r="W1743" s="182">
        <f t="shared" si="313"/>
        <v>0.2</v>
      </c>
      <c r="X1743" s="133">
        <f>'INFO Luz del Sur'!N1691</f>
        <v>1</v>
      </c>
      <c r="Y1743" s="135">
        <f t="shared" si="306"/>
        <v>0.2</v>
      </c>
    </row>
    <row r="1744" spans="1:25" x14ac:dyDescent="0.25">
      <c r="A1744" s="97">
        <f>'INFO Luz del Sur'!A1692</f>
        <v>1686</v>
      </c>
      <c r="B1744" s="98" t="s">
        <v>8151</v>
      </c>
      <c r="C1744" s="131" t="str">
        <f>'INFO Luz del Sur'!K1692</f>
        <v>Poste</v>
      </c>
      <c r="D1744" s="120" t="str">
        <f>'INFO Luz del Sur'!L1692</f>
        <v>Concreto</v>
      </c>
      <c r="E1744" s="131">
        <f>'INFO Luz del Sur'!J1692</f>
        <v>12</v>
      </c>
      <c r="F1744" s="131" t="str">
        <f>'INFO Luz del Sur'!H1692</f>
        <v>0.22 KV</v>
      </c>
      <c r="G1744" s="148" t="str">
        <f t="shared" si="304"/>
        <v>BT</v>
      </c>
      <c r="H1744" s="120" t="str">
        <f>'INFO Luz del Sur'!D1692</f>
        <v>Miraflores</v>
      </c>
      <c r="I1744" s="120" t="str">
        <f>'INFO Luz del Sur'!C1692</f>
        <v>Lima</v>
      </c>
      <c r="J1744" s="120" t="str">
        <f>'INFO Luz del Sur'!B1692</f>
        <v>Lima</v>
      </c>
      <c r="K1744" s="120">
        <f>'INFO Luz del Sur'!E1692</f>
        <v>0</v>
      </c>
      <c r="L1744" s="132" t="str">
        <f>'INFO Luz del Sur'!M1692</f>
        <v>PPC15</v>
      </c>
      <c r="M1744" s="120" t="str">
        <f>INDEX(RESUMEN!$D$17:$D$5475, MATCH(L1744,RESUMEN!$C$17:$C$5475,0))</f>
        <v>POSTE DE CONCRETO ARMADO DE 12/200/120/300</v>
      </c>
      <c r="N1744" s="95">
        <f>INDEX(RESUMEN!$G$17:$G$5475, MATCH(L1744,RESUMEN!$C$17:$C$5475,0))</f>
        <v>230.4</v>
      </c>
      <c r="O1744" s="133">
        <f t="shared" si="305"/>
        <v>0.77</v>
      </c>
      <c r="P1744" s="134">
        <f t="shared" si="307"/>
        <v>407.80799999999999</v>
      </c>
      <c r="Q1744" s="87">
        <v>0</v>
      </c>
      <c r="R1744" s="133">
        <f t="shared" si="308"/>
        <v>7.2000000000000008E-2</v>
      </c>
      <c r="S1744" s="88">
        <f t="shared" si="309"/>
        <v>2.4468480000000001</v>
      </c>
      <c r="T1744" s="132">
        <f t="shared" si="310"/>
        <v>0.2</v>
      </c>
      <c r="U1744" s="135">
        <f t="shared" si="311"/>
        <v>0.48936960000000007</v>
      </c>
      <c r="V1744" s="88">
        <f t="shared" si="312"/>
        <v>0.16467104226762661</v>
      </c>
      <c r="W1744" s="182">
        <f t="shared" si="313"/>
        <v>0.2</v>
      </c>
      <c r="X1744" s="133">
        <f>'INFO Luz del Sur'!N1692</f>
        <v>1</v>
      </c>
      <c r="Y1744" s="135">
        <f t="shared" si="306"/>
        <v>0.2</v>
      </c>
    </row>
    <row r="1745" spans="1:25" x14ac:dyDescent="0.25">
      <c r="A1745" s="97">
        <f>'INFO Luz del Sur'!A1693</f>
        <v>1687</v>
      </c>
      <c r="B1745" s="98" t="s">
        <v>8151</v>
      </c>
      <c r="C1745" s="131" t="str">
        <f>'INFO Luz del Sur'!K1693</f>
        <v>Poste</v>
      </c>
      <c r="D1745" s="120" t="str">
        <f>'INFO Luz del Sur'!L1693</f>
        <v>Concreto</v>
      </c>
      <c r="E1745" s="131">
        <f>'INFO Luz del Sur'!J1693</f>
        <v>12</v>
      </c>
      <c r="F1745" s="131" t="str">
        <f>'INFO Luz del Sur'!H1693</f>
        <v>0.22 KV</v>
      </c>
      <c r="G1745" s="148" t="str">
        <f t="shared" si="304"/>
        <v>BT</v>
      </c>
      <c r="H1745" s="120" t="str">
        <f>'INFO Luz del Sur'!D1693</f>
        <v>Miraflores</v>
      </c>
      <c r="I1745" s="120" t="str">
        <f>'INFO Luz del Sur'!C1693</f>
        <v>Lima</v>
      </c>
      <c r="J1745" s="120" t="str">
        <f>'INFO Luz del Sur'!B1693</f>
        <v>Lima</v>
      </c>
      <c r="K1745" s="120">
        <f>'INFO Luz del Sur'!E1693</f>
        <v>0</v>
      </c>
      <c r="L1745" s="132" t="str">
        <f>'INFO Luz del Sur'!M1693</f>
        <v>PPC17</v>
      </c>
      <c r="M1745" s="120" t="str">
        <f>INDEX(RESUMEN!$D$17:$D$5475, MATCH(L1745,RESUMEN!$C$17:$C$5475,0))</f>
        <v>POSTE DE CONCRETO ARMADO DE 12/400/150/330</v>
      </c>
      <c r="N1745" s="95">
        <f>INDEX(RESUMEN!$G$17:$G$5475, MATCH(L1745,RESUMEN!$C$17:$C$5475,0))</f>
        <v>305.79000000000002</v>
      </c>
      <c r="O1745" s="133">
        <f t="shared" si="305"/>
        <v>0.77</v>
      </c>
      <c r="P1745" s="134">
        <f t="shared" si="307"/>
        <v>541.24830000000009</v>
      </c>
      <c r="Q1745" s="87">
        <v>0</v>
      </c>
      <c r="R1745" s="133">
        <f t="shared" si="308"/>
        <v>7.2000000000000008E-2</v>
      </c>
      <c r="S1745" s="88">
        <f t="shared" si="309"/>
        <v>3.2474898000000008</v>
      </c>
      <c r="T1745" s="132">
        <f t="shared" si="310"/>
        <v>0.2</v>
      </c>
      <c r="U1745" s="135">
        <f t="shared" si="311"/>
        <v>0.64949796000000015</v>
      </c>
      <c r="V1745" s="88">
        <f t="shared" si="312"/>
        <v>0.21855363721795809</v>
      </c>
      <c r="W1745" s="182">
        <f t="shared" si="313"/>
        <v>0.2</v>
      </c>
      <c r="X1745" s="133">
        <f>'INFO Luz del Sur'!N1693</f>
        <v>1</v>
      </c>
      <c r="Y1745" s="135">
        <f t="shared" si="306"/>
        <v>0.2</v>
      </c>
    </row>
    <row r="1746" spans="1:25" x14ac:dyDescent="0.25">
      <c r="A1746" s="97">
        <f>'INFO Luz del Sur'!A1694</f>
        <v>1688</v>
      </c>
      <c r="B1746" s="98" t="s">
        <v>8151</v>
      </c>
      <c r="C1746" s="131" t="str">
        <f>'INFO Luz del Sur'!K1694</f>
        <v>Poste</v>
      </c>
      <c r="D1746" s="120" t="str">
        <f>'INFO Luz del Sur'!L1694</f>
        <v>Concreto</v>
      </c>
      <c r="E1746" s="131">
        <f>'INFO Luz del Sur'!J1694</f>
        <v>12</v>
      </c>
      <c r="F1746" s="131" t="str">
        <f>'INFO Luz del Sur'!H1694</f>
        <v>0.22 KV</v>
      </c>
      <c r="G1746" s="148" t="str">
        <f t="shared" si="304"/>
        <v>BT</v>
      </c>
      <c r="H1746" s="120" t="str">
        <f>'INFO Luz del Sur'!D1694</f>
        <v>Miraflores</v>
      </c>
      <c r="I1746" s="120" t="str">
        <f>'INFO Luz del Sur'!C1694</f>
        <v>Lima</v>
      </c>
      <c r="J1746" s="120" t="str">
        <f>'INFO Luz del Sur'!B1694</f>
        <v>Lima</v>
      </c>
      <c r="K1746" s="120">
        <f>'INFO Luz del Sur'!E1694</f>
        <v>0</v>
      </c>
      <c r="L1746" s="132" t="str">
        <f>'INFO Luz del Sur'!M1694</f>
        <v>PPC15</v>
      </c>
      <c r="M1746" s="120" t="str">
        <f>INDEX(RESUMEN!$D$17:$D$5475, MATCH(L1746,RESUMEN!$C$17:$C$5475,0))</f>
        <v>POSTE DE CONCRETO ARMADO DE 12/200/120/300</v>
      </c>
      <c r="N1746" s="95">
        <f>INDEX(RESUMEN!$G$17:$G$5475, MATCH(L1746,RESUMEN!$C$17:$C$5475,0))</f>
        <v>230.4</v>
      </c>
      <c r="O1746" s="133">
        <f t="shared" si="305"/>
        <v>0.77</v>
      </c>
      <c r="P1746" s="134">
        <f t="shared" si="307"/>
        <v>407.80799999999999</v>
      </c>
      <c r="Q1746" s="87">
        <v>0</v>
      </c>
      <c r="R1746" s="133">
        <f t="shared" si="308"/>
        <v>7.2000000000000008E-2</v>
      </c>
      <c r="S1746" s="88">
        <f t="shared" si="309"/>
        <v>2.4468480000000001</v>
      </c>
      <c r="T1746" s="132">
        <f t="shared" si="310"/>
        <v>0.2</v>
      </c>
      <c r="U1746" s="135">
        <f t="shared" si="311"/>
        <v>0.48936960000000007</v>
      </c>
      <c r="V1746" s="88">
        <f t="shared" si="312"/>
        <v>0.16467104226762661</v>
      </c>
      <c r="W1746" s="182">
        <f t="shared" si="313"/>
        <v>0.2</v>
      </c>
      <c r="X1746" s="133">
        <f>'INFO Luz del Sur'!N1694</f>
        <v>1</v>
      </c>
      <c r="Y1746" s="135">
        <f t="shared" si="306"/>
        <v>0.2</v>
      </c>
    </row>
    <row r="1747" spans="1:25" x14ac:dyDescent="0.25">
      <c r="A1747" s="97">
        <f>'INFO Luz del Sur'!A1695</f>
        <v>1689</v>
      </c>
      <c r="B1747" s="98" t="s">
        <v>8151</v>
      </c>
      <c r="C1747" s="131" t="str">
        <f>'INFO Luz del Sur'!K1695</f>
        <v>Poste</v>
      </c>
      <c r="D1747" s="120" t="str">
        <f>'INFO Luz del Sur'!L1695</f>
        <v>Concreto</v>
      </c>
      <c r="E1747" s="131">
        <f>'INFO Luz del Sur'!J1695</f>
        <v>12</v>
      </c>
      <c r="F1747" s="131" t="str">
        <f>'INFO Luz del Sur'!H1695</f>
        <v>0.22 KV</v>
      </c>
      <c r="G1747" s="148" t="str">
        <f t="shared" si="304"/>
        <v>BT</v>
      </c>
      <c r="H1747" s="120" t="str">
        <f>'INFO Luz del Sur'!D1695</f>
        <v>Miraflores</v>
      </c>
      <c r="I1747" s="120" t="str">
        <f>'INFO Luz del Sur'!C1695</f>
        <v>Lima</v>
      </c>
      <c r="J1747" s="120" t="str">
        <f>'INFO Luz del Sur'!B1695</f>
        <v>Lima</v>
      </c>
      <c r="K1747" s="120">
        <f>'INFO Luz del Sur'!E1695</f>
        <v>0</v>
      </c>
      <c r="L1747" s="132" t="str">
        <f>'INFO Luz del Sur'!M1695</f>
        <v>PPC15</v>
      </c>
      <c r="M1747" s="120" t="str">
        <f>INDEX(RESUMEN!$D$17:$D$5475, MATCH(L1747,RESUMEN!$C$17:$C$5475,0))</f>
        <v>POSTE DE CONCRETO ARMADO DE 12/200/120/300</v>
      </c>
      <c r="N1747" s="95">
        <f>INDEX(RESUMEN!$G$17:$G$5475, MATCH(L1747,RESUMEN!$C$17:$C$5475,0))</f>
        <v>230.4</v>
      </c>
      <c r="O1747" s="133">
        <f t="shared" si="305"/>
        <v>0.77</v>
      </c>
      <c r="P1747" s="134">
        <f t="shared" si="307"/>
        <v>407.80799999999999</v>
      </c>
      <c r="Q1747" s="87">
        <v>0</v>
      </c>
      <c r="R1747" s="133">
        <f t="shared" si="308"/>
        <v>7.2000000000000008E-2</v>
      </c>
      <c r="S1747" s="88">
        <f t="shared" si="309"/>
        <v>2.4468480000000001</v>
      </c>
      <c r="T1747" s="132">
        <f t="shared" si="310"/>
        <v>0.2</v>
      </c>
      <c r="U1747" s="135">
        <f t="shared" si="311"/>
        <v>0.48936960000000007</v>
      </c>
      <c r="V1747" s="88">
        <f t="shared" si="312"/>
        <v>0.16467104226762661</v>
      </c>
      <c r="W1747" s="182">
        <f t="shared" si="313"/>
        <v>0.2</v>
      </c>
      <c r="X1747" s="133">
        <f>'INFO Luz del Sur'!N1695</f>
        <v>1</v>
      </c>
      <c r="Y1747" s="135">
        <f t="shared" si="306"/>
        <v>0.2</v>
      </c>
    </row>
    <row r="1748" spans="1:25" x14ac:dyDescent="0.25">
      <c r="A1748" s="97">
        <f>'INFO Luz del Sur'!A1696</f>
        <v>1690</v>
      </c>
      <c r="B1748" s="98" t="s">
        <v>8151</v>
      </c>
      <c r="C1748" s="131" t="str">
        <f>'INFO Luz del Sur'!K1696</f>
        <v>Poste</v>
      </c>
      <c r="D1748" s="120" t="str">
        <f>'INFO Luz del Sur'!L1696</f>
        <v>Concreto</v>
      </c>
      <c r="E1748" s="131">
        <f>'INFO Luz del Sur'!J1696</f>
        <v>12</v>
      </c>
      <c r="F1748" s="131" t="str">
        <f>'INFO Luz del Sur'!H1696</f>
        <v>0.22 KV</v>
      </c>
      <c r="G1748" s="148" t="str">
        <f t="shared" si="304"/>
        <v>BT</v>
      </c>
      <c r="H1748" s="120" t="str">
        <f>'INFO Luz del Sur'!D1696</f>
        <v>Miraflores</v>
      </c>
      <c r="I1748" s="120" t="str">
        <f>'INFO Luz del Sur'!C1696</f>
        <v>Lima</v>
      </c>
      <c r="J1748" s="120" t="str">
        <f>'INFO Luz del Sur'!B1696</f>
        <v>Lima</v>
      </c>
      <c r="K1748" s="120">
        <f>'INFO Luz del Sur'!E1696</f>
        <v>0</v>
      </c>
      <c r="L1748" s="132" t="str">
        <f>'INFO Luz del Sur'!M1696</f>
        <v>PPC15</v>
      </c>
      <c r="M1748" s="120" t="str">
        <f>INDEX(RESUMEN!$D$17:$D$5475, MATCH(L1748,RESUMEN!$C$17:$C$5475,0))</f>
        <v>POSTE DE CONCRETO ARMADO DE 12/200/120/300</v>
      </c>
      <c r="N1748" s="95">
        <f>INDEX(RESUMEN!$G$17:$G$5475, MATCH(L1748,RESUMEN!$C$17:$C$5475,0))</f>
        <v>230.4</v>
      </c>
      <c r="O1748" s="133">
        <f t="shared" si="305"/>
        <v>0.77</v>
      </c>
      <c r="P1748" s="134">
        <f t="shared" si="307"/>
        <v>407.80799999999999</v>
      </c>
      <c r="Q1748" s="87">
        <v>0</v>
      </c>
      <c r="R1748" s="133">
        <f t="shared" si="308"/>
        <v>7.2000000000000008E-2</v>
      </c>
      <c r="S1748" s="88">
        <f t="shared" si="309"/>
        <v>2.4468480000000001</v>
      </c>
      <c r="T1748" s="132">
        <f t="shared" si="310"/>
        <v>0.2</v>
      </c>
      <c r="U1748" s="135">
        <f t="shared" si="311"/>
        <v>0.48936960000000007</v>
      </c>
      <c r="V1748" s="88">
        <f t="shared" si="312"/>
        <v>0.16467104226762661</v>
      </c>
      <c r="W1748" s="182">
        <f t="shared" si="313"/>
        <v>0.2</v>
      </c>
      <c r="X1748" s="133">
        <f>'INFO Luz del Sur'!N1696</f>
        <v>1</v>
      </c>
      <c r="Y1748" s="135">
        <f t="shared" si="306"/>
        <v>0.2</v>
      </c>
    </row>
    <row r="1749" spans="1:25" x14ac:dyDescent="0.25">
      <c r="A1749" s="97">
        <f>'INFO Luz del Sur'!A1697</f>
        <v>1691</v>
      </c>
      <c r="B1749" s="98" t="s">
        <v>8151</v>
      </c>
      <c r="C1749" s="131" t="str">
        <f>'INFO Luz del Sur'!K1697</f>
        <v>Poste</v>
      </c>
      <c r="D1749" s="120" t="str">
        <f>'INFO Luz del Sur'!L1697</f>
        <v>Concreto</v>
      </c>
      <c r="E1749" s="131">
        <f>'INFO Luz del Sur'!J1697</f>
        <v>12</v>
      </c>
      <c r="F1749" s="131" t="str">
        <f>'INFO Luz del Sur'!H1697</f>
        <v>0.22 KV</v>
      </c>
      <c r="G1749" s="148" t="str">
        <f t="shared" si="304"/>
        <v>BT</v>
      </c>
      <c r="H1749" s="120" t="str">
        <f>'INFO Luz del Sur'!D1697</f>
        <v>Miraflores</v>
      </c>
      <c r="I1749" s="120" t="str">
        <f>'INFO Luz del Sur'!C1697</f>
        <v>Lima</v>
      </c>
      <c r="J1749" s="120" t="str">
        <f>'INFO Luz del Sur'!B1697</f>
        <v>Lima</v>
      </c>
      <c r="K1749" s="120">
        <f>'INFO Luz del Sur'!E1697</f>
        <v>0</v>
      </c>
      <c r="L1749" s="132" t="str">
        <f>'INFO Luz del Sur'!M1697</f>
        <v>PPC15</v>
      </c>
      <c r="M1749" s="120" t="str">
        <f>INDEX(RESUMEN!$D$17:$D$5475, MATCH(L1749,RESUMEN!$C$17:$C$5475,0))</f>
        <v>POSTE DE CONCRETO ARMADO DE 12/200/120/300</v>
      </c>
      <c r="N1749" s="95">
        <f>INDEX(RESUMEN!$G$17:$G$5475, MATCH(L1749,RESUMEN!$C$17:$C$5475,0))</f>
        <v>230.4</v>
      </c>
      <c r="O1749" s="133">
        <f t="shared" si="305"/>
        <v>0.77</v>
      </c>
      <c r="P1749" s="134">
        <f t="shared" si="307"/>
        <v>407.80799999999999</v>
      </c>
      <c r="Q1749" s="87">
        <v>0</v>
      </c>
      <c r="R1749" s="133">
        <f t="shared" si="308"/>
        <v>7.2000000000000008E-2</v>
      </c>
      <c r="S1749" s="88">
        <f t="shared" si="309"/>
        <v>2.4468480000000001</v>
      </c>
      <c r="T1749" s="132">
        <f t="shared" si="310"/>
        <v>0.2</v>
      </c>
      <c r="U1749" s="135">
        <f t="shared" si="311"/>
        <v>0.48936960000000007</v>
      </c>
      <c r="V1749" s="88">
        <f t="shared" si="312"/>
        <v>0.16467104226762661</v>
      </c>
      <c r="W1749" s="182">
        <f t="shared" si="313"/>
        <v>0.2</v>
      </c>
      <c r="X1749" s="133">
        <f>'INFO Luz del Sur'!N1697</f>
        <v>1</v>
      </c>
      <c r="Y1749" s="135">
        <f t="shared" si="306"/>
        <v>0.2</v>
      </c>
    </row>
    <row r="1750" spans="1:25" x14ac:dyDescent="0.25">
      <c r="A1750" s="97">
        <f>'INFO Luz del Sur'!A1698</f>
        <v>1692</v>
      </c>
      <c r="B1750" s="98" t="s">
        <v>8151</v>
      </c>
      <c r="C1750" s="131" t="str">
        <f>'INFO Luz del Sur'!K1698</f>
        <v>Poste</v>
      </c>
      <c r="D1750" s="120" t="str">
        <f>'INFO Luz del Sur'!L1698</f>
        <v>Concreto</v>
      </c>
      <c r="E1750" s="131">
        <f>'INFO Luz del Sur'!J1698</f>
        <v>12</v>
      </c>
      <c r="F1750" s="131" t="str">
        <f>'INFO Luz del Sur'!H1698</f>
        <v>0.22 KV</v>
      </c>
      <c r="G1750" s="148" t="str">
        <f t="shared" si="304"/>
        <v>BT</v>
      </c>
      <c r="H1750" s="120" t="str">
        <f>'INFO Luz del Sur'!D1698</f>
        <v>Miraflores</v>
      </c>
      <c r="I1750" s="120" t="str">
        <f>'INFO Luz del Sur'!C1698</f>
        <v>Lima</v>
      </c>
      <c r="J1750" s="120" t="str">
        <f>'INFO Luz del Sur'!B1698</f>
        <v>Lima</v>
      </c>
      <c r="K1750" s="120">
        <f>'INFO Luz del Sur'!E1698</f>
        <v>0</v>
      </c>
      <c r="L1750" s="132" t="str">
        <f>'INFO Luz del Sur'!M1698</f>
        <v>PPC15</v>
      </c>
      <c r="M1750" s="120" t="str">
        <f>INDEX(RESUMEN!$D$17:$D$5475, MATCH(L1750,RESUMEN!$C$17:$C$5475,0))</f>
        <v>POSTE DE CONCRETO ARMADO DE 12/200/120/300</v>
      </c>
      <c r="N1750" s="95">
        <f>INDEX(RESUMEN!$G$17:$G$5475, MATCH(L1750,RESUMEN!$C$17:$C$5475,0))</f>
        <v>230.4</v>
      </c>
      <c r="O1750" s="133">
        <f t="shared" si="305"/>
        <v>0.77</v>
      </c>
      <c r="P1750" s="134">
        <f t="shared" si="307"/>
        <v>407.80799999999999</v>
      </c>
      <c r="Q1750" s="87">
        <v>0</v>
      </c>
      <c r="R1750" s="133">
        <f t="shared" si="308"/>
        <v>7.2000000000000008E-2</v>
      </c>
      <c r="S1750" s="88">
        <f t="shared" si="309"/>
        <v>2.4468480000000001</v>
      </c>
      <c r="T1750" s="132">
        <f t="shared" si="310"/>
        <v>0.2</v>
      </c>
      <c r="U1750" s="135">
        <f t="shared" si="311"/>
        <v>0.48936960000000007</v>
      </c>
      <c r="V1750" s="88">
        <f t="shared" si="312"/>
        <v>0.16467104226762661</v>
      </c>
      <c r="W1750" s="182">
        <f t="shared" si="313"/>
        <v>0.2</v>
      </c>
      <c r="X1750" s="133">
        <f>'INFO Luz del Sur'!N1698</f>
        <v>1</v>
      </c>
      <c r="Y1750" s="135">
        <f t="shared" si="306"/>
        <v>0.2</v>
      </c>
    </row>
    <row r="1751" spans="1:25" x14ac:dyDescent="0.25">
      <c r="A1751" s="97">
        <f>'INFO Luz del Sur'!A1699</f>
        <v>1693</v>
      </c>
      <c r="B1751" s="98" t="s">
        <v>8151</v>
      </c>
      <c r="C1751" s="131" t="str">
        <f>'INFO Luz del Sur'!K1699</f>
        <v>Poste</v>
      </c>
      <c r="D1751" s="120" t="str">
        <f>'INFO Luz del Sur'!L1699</f>
        <v>Concreto</v>
      </c>
      <c r="E1751" s="131">
        <f>'INFO Luz del Sur'!J1699</f>
        <v>12</v>
      </c>
      <c r="F1751" s="131" t="str">
        <f>'INFO Luz del Sur'!H1699</f>
        <v>0.22 KV</v>
      </c>
      <c r="G1751" s="148" t="str">
        <f t="shared" si="304"/>
        <v>BT</v>
      </c>
      <c r="H1751" s="120" t="str">
        <f>'INFO Luz del Sur'!D1699</f>
        <v>Miraflores</v>
      </c>
      <c r="I1751" s="120" t="str">
        <f>'INFO Luz del Sur'!C1699</f>
        <v>Lima</v>
      </c>
      <c r="J1751" s="120" t="str">
        <f>'INFO Luz del Sur'!B1699</f>
        <v>Lima</v>
      </c>
      <c r="K1751" s="120">
        <f>'INFO Luz del Sur'!E1699</f>
        <v>0</v>
      </c>
      <c r="L1751" s="132" t="str">
        <f>'INFO Luz del Sur'!M1699</f>
        <v>PPC15</v>
      </c>
      <c r="M1751" s="120" t="str">
        <f>INDEX(RESUMEN!$D$17:$D$5475, MATCH(L1751,RESUMEN!$C$17:$C$5475,0))</f>
        <v>POSTE DE CONCRETO ARMADO DE 12/200/120/300</v>
      </c>
      <c r="N1751" s="95">
        <f>INDEX(RESUMEN!$G$17:$G$5475, MATCH(L1751,RESUMEN!$C$17:$C$5475,0))</f>
        <v>230.4</v>
      </c>
      <c r="O1751" s="133">
        <f t="shared" si="305"/>
        <v>0.77</v>
      </c>
      <c r="P1751" s="134">
        <f t="shared" si="307"/>
        <v>407.80799999999999</v>
      </c>
      <c r="Q1751" s="87">
        <v>0</v>
      </c>
      <c r="R1751" s="133">
        <f t="shared" si="308"/>
        <v>7.2000000000000008E-2</v>
      </c>
      <c r="S1751" s="88">
        <f t="shared" si="309"/>
        <v>2.4468480000000001</v>
      </c>
      <c r="T1751" s="132">
        <f t="shared" si="310"/>
        <v>0.2</v>
      </c>
      <c r="U1751" s="135">
        <f t="shared" si="311"/>
        <v>0.48936960000000007</v>
      </c>
      <c r="V1751" s="88">
        <f t="shared" si="312"/>
        <v>0.16467104226762661</v>
      </c>
      <c r="W1751" s="182">
        <f t="shared" si="313"/>
        <v>0.2</v>
      </c>
      <c r="X1751" s="133">
        <f>'INFO Luz del Sur'!N1699</f>
        <v>1</v>
      </c>
      <c r="Y1751" s="135">
        <f t="shared" si="306"/>
        <v>0.2</v>
      </c>
    </row>
    <row r="1752" spans="1:25" x14ac:dyDescent="0.25">
      <c r="A1752" s="97">
        <f>'INFO Luz del Sur'!A1700</f>
        <v>1694</v>
      </c>
      <c r="B1752" s="98" t="s">
        <v>8151</v>
      </c>
      <c r="C1752" s="131" t="str">
        <f>'INFO Luz del Sur'!K1700</f>
        <v>Poste</v>
      </c>
      <c r="D1752" s="120" t="str">
        <f>'INFO Luz del Sur'!L1700</f>
        <v>Concreto</v>
      </c>
      <c r="E1752" s="131">
        <f>'INFO Luz del Sur'!J1700</f>
        <v>12</v>
      </c>
      <c r="F1752" s="131" t="str">
        <f>'INFO Luz del Sur'!H1700</f>
        <v>0.22 KV</v>
      </c>
      <c r="G1752" s="148" t="str">
        <f t="shared" si="304"/>
        <v>BT</v>
      </c>
      <c r="H1752" s="120" t="str">
        <f>'INFO Luz del Sur'!D1700</f>
        <v>Miraflores</v>
      </c>
      <c r="I1752" s="120" t="str">
        <f>'INFO Luz del Sur'!C1700</f>
        <v>Lima</v>
      </c>
      <c r="J1752" s="120" t="str">
        <f>'INFO Luz del Sur'!B1700</f>
        <v>Lima</v>
      </c>
      <c r="K1752" s="120">
        <f>'INFO Luz del Sur'!E1700</f>
        <v>0</v>
      </c>
      <c r="L1752" s="132" t="str">
        <f>'INFO Luz del Sur'!M1700</f>
        <v>PPC15</v>
      </c>
      <c r="M1752" s="120" t="str">
        <f>INDEX(RESUMEN!$D$17:$D$5475, MATCH(L1752,RESUMEN!$C$17:$C$5475,0))</f>
        <v>POSTE DE CONCRETO ARMADO DE 12/200/120/300</v>
      </c>
      <c r="N1752" s="95">
        <f>INDEX(RESUMEN!$G$17:$G$5475, MATCH(L1752,RESUMEN!$C$17:$C$5475,0))</f>
        <v>230.4</v>
      </c>
      <c r="O1752" s="133">
        <f t="shared" si="305"/>
        <v>0.77</v>
      </c>
      <c r="P1752" s="134">
        <f t="shared" si="307"/>
        <v>407.80799999999999</v>
      </c>
      <c r="Q1752" s="87">
        <v>0</v>
      </c>
      <c r="R1752" s="133">
        <f t="shared" si="308"/>
        <v>7.2000000000000008E-2</v>
      </c>
      <c r="S1752" s="88">
        <f t="shared" si="309"/>
        <v>2.4468480000000001</v>
      </c>
      <c r="T1752" s="132">
        <f t="shared" si="310"/>
        <v>0.2</v>
      </c>
      <c r="U1752" s="135">
        <f t="shared" si="311"/>
        <v>0.48936960000000007</v>
      </c>
      <c r="V1752" s="88">
        <f t="shared" si="312"/>
        <v>0.16467104226762661</v>
      </c>
      <c r="W1752" s="182">
        <f t="shared" si="313"/>
        <v>0.2</v>
      </c>
      <c r="X1752" s="133">
        <f>'INFO Luz del Sur'!N1700</f>
        <v>1</v>
      </c>
      <c r="Y1752" s="135">
        <f t="shared" si="306"/>
        <v>0.2</v>
      </c>
    </row>
    <row r="1753" spans="1:25" x14ac:dyDescent="0.25">
      <c r="A1753" s="97">
        <f>'INFO Luz del Sur'!A1701</f>
        <v>1695</v>
      </c>
      <c r="B1753" s="98" t="s">
        <v>8151</v>
      </c>
      <c r="C1753" s="131" t="str">
        <f>'INFO Luz del Sur'!K1701</f>
        <v>Poste</v>
      </c>
      <c r="D1753" s="120" t="str">
        <f>'INFO Luz del Sur'!L1701</f>
        <v>Concreto</v>
      </c>
      <c r="E1753" s="131">
        <f>'INFO Luz del Sur'!J1701</f>
        <v>12</v>
      </c>
      <c r="F1753" s="131" t="str">
        <f>'INFO Luz del Sur'!H1701</f>
        <v>0.22 KV</v>
      </c>
      <c r="G1753" s="148" t="str">
        <f t="shared" si="304"/>
        <v>BT</v>
      </c>
      <c r="H1753" s="120" t="str">
        <f>'INFO Luz del Sur'!D1701</f>
        <v>Miraflores</v>
      </c>
      <c r="I1753" s="120" t="str">
        <f>'INFO Luz del Sur'!C1701</f>
        <v>Lima</v>
      </c>
      <c r="J1753" s="120" t="str">
        <f>'INFO Luz del Sur'!B1701</f>
        <v>Lima</v>
      </c>
      <c r="K1753" s="120">
        <f>'INFO Luz del Sur'!E1701</f>
        <v>0</v>
      </c>
      <c r="L1753" s="132" t="str">
        <f>'INFO Luz del Sur'!M1701</f>
        <v>PPC15</v>
      </c>
      <c r="M1753" s="120" t="str">
        <f>INDEX(RESUMEN!$D$17:$D$5475, MATCH(L1753,RESUMEN!$C$17:$C$5475,0))</f>
        <v>POSTE DE CONCRETO ARMADO DE 12/200/120/300</v>
      </c>
      <c r="N1753" s="95">
        <f>INDEX(RESUMEN!$G$17:$G$5475, MATCH(L1753,RESUMEN!$C$17:$C$5475,0))</f>
        <v>230.4</v>
      </c>
      <c r="O1753" s="133">
        <f t="shared" si="305"/>
        <v>0.77</v>
      </c>
      <c r="P1753" s="134">
        <f t="shared" si="307"/>
        <v>407.80799999999999</v>
      </c>
      <c r="Q1753" s="87">
        <v>0</v>
      </c>
      <c r="R1753" s="133">
        <f t="shared" si="308"/>
        <v>7.2000000000000008E-2</v>
      </c>
      <c r="S1753" s="88">
        <f t="shared" si="309"/>
        <v>2.4468480000000001</v>
      </c>
      <c r="T1753" s="132">
        <f t="shared" si="310"/>
        <v>0.2</v>
      </c>
      <c r="U1753" s="135">
        <f t="shared" si="311"/>
        <v>0.48936960000000007</v>
      </c>
      <c r="V1753" s="88">
        <f t="shared" si="312"/>
        <v>0.16467104226762661</v>
      </c>
      <c r="W1753" s="182">
        <f t="shared" si="313"/>
        <v>0.2</v>
      </c>
      <c r="X1753" s="133">
        <f>'INFO Luz del Sur'!N1701</f>
        <v>1</v>
      </c>
      <c r="Y1753" s="135">
        <f t="shared" si="306"/>
        <v>0.2</v>
      </c>
    </row>
    <row r="1754" spans="1:25" x14ac:dyDescent="0.25">
      <c r="A1754" s="97">
        <f>'INFO Luz del Sur'!A1702</f>
        <v>1696</v>
      </c>
      <c r="B1754" s="98" t="s">
        <v>8151</v>
      </c>
      <c r="C1754" s="131" t="str">
        <f>'INFO Luz del Sur'!K1702</f>
        <v>Poste</v>
      </c>
      <c r="D1754" s="120" t="str">
        <f>'INFO Luz del Sur'!L1702</f>
        <v>Concreto</v>
      </c>
      <c r="E1754" s="131">
        <f>'INFO Luz del Sur'!J1702</f>
        <v>12</v>
      </c>
      <c r="F1754" s="131" t="str">
        <f>'INFO Luz del Sur'!H1702</f>
        <v>0.22 KV</v>
      </c>
      <c r="G1754" s="148" t="str">
        <f t="shared" si="304"/>
        <v>BT</v>
      </c>
      <c r="H1754" s="120" t="str">
        <f>'INFO Luz del Sur'!D1702</f>
        <v>Miraflores</v>
      </c>
      <c r="I1754" s="120" t="str">
        <f>'INFO Luz del Sur'!C1702</f>
        <v>Lima</v>
      </c>
      <c r="J1754" s="120" t="str">
        <f>'INFO Luz del Sur'!B1702</f>
        <v>Lima</v>
      </c>
      <c r="K1754" s="120">
        <f>'INFO Luz del Sur'!E1702</f>
        <v>0</v>
      </c>
      <c r="L1754" s="132" t="str">
        <f>'INFO Luz del Sur'!M1702</f>
        <v>PPC15</v>
      </c>
      <c r="M1754" s="120" t="str">
        <f>INDEX(RESUMEN!$D$17:$D$5475, MATCH(L1754,RESUMEN!$C$17:$C$5475,0))</f>
        <v>POSTE DE CONCRETO ARMADO DE 12/200/120/300</v>
      </c>
      <c r="N1754" s="95">
        <f>INDEX(RESUMEN!$G$17:$G$5475, MATCH(L1754,RESUMEN!$C$17:$C$5475,0))</f>
        <v>230.4</v>
      </c>
      <c r="O1754" s="133">
        <f t="shared" si="305"/>
        <v>0.77</v>
      </c>
      <c r="P1754" s="134">
        <f t="shared" si="307"/>
        <v>407.80799999999999</v>
      </c>
      <c r="Q1754" s="87">
        <v>0</v>
      </c>
      <c r="R1754" s="133">
        <f t="shared" si="308"/>
        <v>7.2000000000000008E-2</v>
      </c>
      <c r="S1754" s="88">
        <f t="shared" si="309"/>
        <v>2.4468480000000001</v>
      </c>
      <c r="T1754" s="132">
        <f t="shared" si="310"/>
        <v>0.2</v>
      </c>
      <c r="U1754" s="135">
        <f t="shared" si="311"/>
        <v>0.48936960000000007</v>
      </c>
      <c r="V1754" s="88">
        <f t="shared" si="312"/>
        <v>0.16467104226762661</v>
      </c>
      <c r="W1754" s="182">
        <f t="shared" si="313"/>
        <v>0.2</v>
      </c>
      <c r="X1754" s="133">
        <f>'INFO Luz del Sur'!N1702</f>
        <v>1</v>
      </c>
      <c r="Y1754" s="135">
        <f t="shared" si="306"/>
        <v>0.2</v>
      </c>
    </row>
    <row r="1755" spans="1:25" x14ac:dyDescent="0.25">
      <c r="A1755" s="97">
        <f>'INFO Luz del Sur'!A1703</f>
        <v>1697</v>
      </c>
      <c r="B1755" s="98" t="s">
        <v>8151</v>
      </c>
      <c r="C1755" s="131" t="str">
        <f>'INFO Luz del Sur'!K1703</f>
        <v>Poste</v>
      </c>
      <c r="D1755" s="120" t="str">
        <f>'INFO Luz del Sur'!L1703</f>
        <v>Concreto</v>
      </c>
      <c r="E1755" s="131">
        <f>'INFO Luz del Sur'!J1703</f>
        <v>12</v>
      </c>
      <c r="F1755" s="131" t="str">
        <f>'INFO Luz del Sur'!H1703</f>
        <v>0.22 KV</v>
      </c>
      <c r="G1755" s="148" t="str">
        <f t="shared" si="304"/>
        <v>BT</v>
      </c>
      <c r="H1755" s="120" t="str">
        <f>'INFO Luz del Sur'!D1703</f>
        <v>Miraflores</v>
      </c>
      <c r="I1755" s="120" t="str">
        <f>'INFO Luz del Sur'!C1703</f>
        <v>Lima</v>
      </c>
      <c r="J1755" s="120" t="str">
        <f>'INFO Luz del Sur'!B1703</f>
        <v>Lima</v>
      </c>
      <c r="K1755" s="120">
        <f>'INFO Luz del Sur'!E1703</f>
        <v>0</v>
      </c>
      <c r="L1755" s="132" t="str">
        <f>'INFO Luz del Sur'!M1703</f>
        <v>PPC15</v>
      </c>
      <c r="M1755" s="120" t="str">
        <f>INDEX(RESUMEN!$D$17:$D$5475, MATCH(L1755,RESUMEN!$C$17:$C$5475,0))</f>
        <v>POSTE DE CONCRETO ARMADO DE 12/200/120/300</v>
      </c>
      <c r="N1755" s="95">
        <f>INDEX(RESUMEN!$G$17:$G$5475, MATCH(L1755,RESUMEN!$C$17:$C$5475,0))</f>
        <v>230.4</v>
      </c>
      <c r="O1755" s="133">
        <f t="shared" si="305"/>
        <v>0.77</v>
      </c>
      <c r="P1755" s="134">
        <f t="shared" si="307"/>
        <v>407.80799999999999</v>
      </c>
      <c r="Q1755" s="87">
        <v>0</v>
      </c>
      <c r="R1755" s="133">
        <f t="shared" si="308"/>
        <v>7.2000000000000008E-2</v>
      </c>
      <c r="S1755" s="88">
        <f t="shared" si="309"/>
        <v>2.4468480000000001</v>
      </c>
      <c r="T1755" s="132">
        <f t="shared" si="310"/>
        <v>0.2</v>
      </c>
      <c r="U1755" s="135">
        <f t="shared" si="311"/>
        <v>0.48936960000000007</v>
      </c>
      <c r="V1755" s="88">
        <f t="shared" si="312"/>
        <v>0.16467104226762661</v>
      </c>
      <c r="W1755" s="182">
        <f t="shared" si="313"/>
        <v>0.2</v>
      </c>
      <c r="X1755" s="133">
        <f>'INFO Luz del Sur'!N1703</f>
        <v>1</v>
      </c>
      <c r="Y1755" s="135">
        <f t="shared" si="306"/>
        <v>0.2</v>
      </c>
    </row>
    <row r="1756" spans="1:25" x14ac:dyDescent="0.25">
      <c r="A1756" s="97">
        <f>'INFO Luz del Sur'!A1704</f>
        <v>1698</v>
      </c>
      <c r="B1756" s="98" t="s">
        <v>8151</v>
      </c>
      <c r="C1756" s="131" t="str">
        <f>'INFO Luz del Sur'!K1704</f>
        <v>Poste</v>
      </c>
      <c r="D1756" s="120" t="str">
        <f>'INFO Luz del Sur'!L1704</f>
        <v>Concreto</v>
      </c>
      <c r="E1756" s="131">
        <f>'INFO Luz del Sur'!J1704</f>
        <v>12</v>
      </c>
      <c r="F1756" s="131" t="str">
        <f>'INFO Luz del Sur'!H1704</f>
        <v>0.22 KV</v>
      </c>
      <c r="G1756" s="148" t="str">
        <f t="shared" si="304"/>
        <v>BT</v>
      </c>
      <c r="H1756" s="120" t="str">
        <f>'INFO Luz del Sur'!D1704</f>
        <v>Miraflores</v>
      </c>
      <c r="I1756" s="120" t="str">
        <f>'INFO Luz del Sur'!C1704</f>
        <v>Lima</v>
      </c>
      <c r="J1756" s="120" t="str">
        <f>'INFO Luz del Sur'!B1704</f>
        <v>Lima</v>
      </c>
      <c r="K1756" s="120">
        <f>'INFO Luz del Sur'!E1704</f>
        <v>0</v>
      </c>
      <c r="L1756" s="132" t="str">
        <f>'INFO Luz del Sur'!M1704</f>
        <v>PPC15</v>
      </c>
      <c r="M1756" s="120" t="str">
        <f>INDEX(RESUMEN!$D$17:$D$5475, MATCH(L1756,RESUMEN!$C$17:$C$5475,0))</f>
        <v>POSTE DE CONCRETO ARMADO DE 12/200/120/300</v>
      </c>
      <c r="N1756" s="95">
        <f>INDEX(RESUMEN!$G$17:$G$5475, MATCH(L1756,RESUMEN!$C$17:$C$5475,0))</f>
        <v>230.4</v>
      </c>
      <c r="O1756" s="133">
        <f t="shared" si="305"/>
        <v>0.77</v>
      </c>
      <c r="P1756" s="134">
        <f t="shared" si="307"/>
        <v>407.80799999999999</v>
      </c>
      <c r="Q1756" s="87">
        <v>0</v>
      </c>
      <c r="R1756" s="133">
        <f t="shared" si="308"/>
        <v>7.2000000000000008E-2</v>
      </c>
      <c r="S1756" s="88">
        <f t="shared" si="309"/>
        <v>2.4468480000000001</v>
      </c>
      <c r="T1756" s="132">
        <f t="shared" si="310"/>
        <v>0.2</v>
      </c>
      <c r="U1756" s="135">
        <f t="shared" si="311"/>
        <v>0.48936960000000007</v>
      </c>
      <c r="V1756" s="88">
        <f t="shared" si="312"/>
        <v>0.16467104226762661</v>
      </c>
      <c r="W1756" s="182">
        <f t="shared" si="313"/>
        <v>0.2</v>
      </c>
      <c r="X1756" s="133">
        <f>'INFO Luz del Sur'!N1704</f>
        <v>1</v>
      </c>
      <c r="Y1756" s="135">
        <f t="shared" si="306"/>
        <v>0.2</v>
      </c>
    </row>
    <row r="1757" spans="1:25" x14ac:dyDescent="0.25">
      <c r="A1757" s="97">
        <f>'INFO Luz del Sur'!A1705</f>
        <v>1699</v>
      </c>
      <c r="B1757" s="98" t="s">
        <v>8151</v>
      </c>
      <c r="C1757" s="131" t="str">
        <f>'INFO Luz del Sur'!K1705</f>
        <v>Poste</v>
      </c>
      <c r="D1757" s="120" t="str">
        <f>'INFO Luz del Sur'!L1705</f>
        <v>Concreto</v>
      </c>
      <c r="E1757" s="131">
        <f>'INFO Luz del Sur'!J1705</f>
        <v>12</v>
      </c>
      <c r="F1757" s="131" t="str">
        <f>'INFO Luz del Sur'!H1705</f>
        <v>0.22 KV</v>
      </c>
      <c r="G1757" s="148" t="str">
        <f t="shared" si="304"/>
        <v>BT</v>
      </c>
      <c r="H1757" s="120" t="str">
        <f>'INFO Luz del Sur'!D1705</f>
        <v>Miraflores</v>
      </c>
      <c r="I1757" s="120" t="str">
        <f>'INFO Luz del Sur'!C1705</f>
        <v>Lima</v>
      </c>
      <c r="J1757" s="120" t="str">
        <f>'INFO Luz del Sur'!B1705</f>
        <v>Lima</v>
      </c>
      <c r="K1757" s="120">
        <f>'INFO Luz del Sur'!E1705</f>
        <v>0</v>
      </c>
      <c r="L1757" s="132" t="str">
        <f>'INFO Luz del Sur'!M1705</f>
        <v>PPC15</v>
      </c>
      <c r="M1757" s="120" t="str">
        <f>INDEX(RESUMEN!$D$17:$D$5475, MATCH(L1757,RESUMEN!$C$17:$C$5475,0))</f>
        <v>POSTE DE CONCRETO ARMADO DE 12/200/120/300</v>
      </c>
      <c r="N1757" s="95">
        <f>INDEX(RESUMEN!$G$17:$G$5475, MATCH(L1757,RESUMEN!$C$17:$C$5475,0))</f>
        <v>230.4</v>
      </c>
      <c r="O1757" s="133">
        <f t="shared" si="305"/>
        <v>0.77</v>
      </c>
      <c r="P1757" s="134">
        <f t="shared" si="307"/>
        <v>407.80799999999999</v>
      </c>
      <c r="Q1757" s="87">
        <v>0</v>
      </c>
      <c r="R1757" s="133">
        <f t="shared" si="308"/>
        <v>7.2000000000000008E-2</v>
      </c>
      <c r="S1757" s="88">
        <f t="shared" si="309"/>
        <v>2.4468480000000001</v>
      </c>
      <c r="T1757" s="132">
        <f t="shared" si="310"/>
        <v>0.2</v>
      </c>
      <c r="U1757" s="135">
        <f t="shared" si="311"/>
        <v>0.48936960000000007</v>
      </c>
      <c r="V1757" s="88">
        <f t="shared" si="312"/>
        <v>0.16467104226762661</v>
      </c>
      <c r="W1757" s="182">
        <f t="shared" si="313"/>
        <v>0.2</v>
      </c>
      <c r="X1757" s="133">
        <f>'INFO Luz del Sur'!N1705</f>
        <v>1</v>
      </c>
      <c r="Y1757" s="135">
        <f t="shared" si="306"/>
        <v>0.2</v>
      </c>
    </row>
    <row r="1758" spans="1:25" x14ac:dyDescent="0.25">
      <c r="A1758" s="97">
        <f>'INFO Luz del Sur'!A1706</f>
        <v>1700</v>
      </c>
      <c r="B1758" s="98" t="s">
        <v>8151</v>
      </c>
      <c r="C1758" s="131" t="str">
        <f>'INFO Luz del Sur'!K1706</f>
        <v>Poste</v>
      </c>
      <c r="D1758" s="120" t="str">
        <f>'INFO Luz del Sur'!L1706</f>
        <v>Concreto</v>
      </c>
      <c r="E1758" s="131">
        <f>'INFO Luz del Sur'!J1706</f>
        <v>12</v>
      </c>
      <c r="F1758" s="131" t="str">
        <f>'INFO Luz del Sur'!H1706</f>
        <v>0.22 KV</v>
      </c>
      <c r="G1758" s="148" t="str">
        <f t="shared" si="304"/>
        <v>BT</v>
      </c>
      <c r="H1758" s="120" t="str">
        <f>'INFO Luz del Sur'!D1706</f>
        <v>Miraflores</v>
      </c>
      <c r="I1758" s="120" t="str">
        <f>'INFO Luz del Sur'!C1706</f>
        <v>Lima</v>
      </c>
      <c r="J1758" s="120" t="str">
        <f>'INFO Luz del Sur'!B1706</f>
        <v>Lima</v>
      </c>
      <c r="K1758" s="120">
        <f>'INFO Luz del Sur'!E1706</f>
        <v>0</v>
      </c>
      <c r="L1758" s="132" t="str">
        <f>'INFO Luz del Sur'!M1706</f>
        <v>PPC15</v>
      </c>
      <c r="M1758" s="120" t="str">
        <f>INDEX(RESUMEN!$D$17:$D$5475, MATCH(L1758,RESUMEN!$C$17:$C$5475,0))</f>
        <v>POSTE DE CONCRETO ARMADO DE 12/200/120/300</v>
      </c>
      <c r="N1758" s="95">
        <f>INDEX(RESUMEN!$G$17:$G$5475, MATCH(L1758,RESUMEN!$C$17:$C$5475,0))</f>
        <v>230.4</v>
      </c>
      <c r="O1758" s="133">
        <f t="shared" si="305"/>
        <v>0.77</v>
      </c>
      <c r="P1758" s="134">
        <f t="shared" si="307"/>
        <v>407.80799999999999</v>
      </c>
      <c r="Q1758" s="87">
        <v>0</v>
      </c>
      <c r="R1758" s="133">
        <f t="shared" si="308"/>
        <v>7.2000000000000008E-2</v>
      </c>
      <c r="S1758" s="88">
        <f t="shared" si="309"/>
        <v>2.4468480000000001</v>
      </c>
      <c r="T1758" s="132">
        <f t="shared" si="310"/>
        <v>0.2</v>
      </c>
      <c r="U1758" s="135">
        <f t="shared" si="311"/>
        <v>0.48936960000000007</v>
      </c>
      <c r="V1758" s="88">
        <f t="shared" si="312"/>
        <v>0.16467104226762661</v>
      </c>
      <c r="W1758" s="182">
        <f t="shared" si="313"/>
        <v>0.2</v>
      </c>
      <c r="X1758" s="133">
        <f>'INFO Luz del Sur'!N1706</f>
        <v>1</v>
      </c>
      <c r="Y1758" s="135">
        <f t="shared" si="306"/>
        <v>0.2</v>
      </c>
    </row>
    <row r="1759" spans="1:25" x14ac:dyDescent="0.25">
      <c r="A1759" s="97">
        <f>'INFO Luz del Sur'!A1707</f>
        <v>1701</v>
      </c>
      <c r="B1759" s="98" t="s">
        <v>8151</v>
      </c>
      <c r="C1759" s="131" t="str">
        <f>'INFO Luz del Sur'!K1707</f>
        <v>Poste</v>
      </c>
      <c r="D1759" s="120" t="str">
        <f>'INFO Luz del Sur'!L1707</f>
        <v>Concreto</v>
      </c>
      <c r="E1759" s="131">
        <f>'INFO Luz del Sur'!J1707</f>
        <v>12</v>
      </c>
      <c r="F1759" s="131" t="str">
        <f>'INFO Luz del Sur'!H1707</f>
        <v>0.22 KV</v>
      </c>
      <c r="G1759" s="148" t="str">
        <f t="shared" si="304"/>
        <v>BT</v>
      </c>
      <c r="H1759" s="120" t="str">
        <f>'INFO Luz del Sur'!D1707</f>
        <v>Miraflores</v>
      </c>
      <c r="I1759" s="120" t="str">
        <f>'INFO Luz del Sur'!C1707</f>
        <v>Lima</v>
      </c>
      <c r="J1759" s="120" t="str">
        <f>'INFO Luz del Sur'!B1707</f>
        <v>Lima</v>
      </c>
      <c r="K1759" s="120">
        <f>'INFO Luz del Sur'!E1707</f>
        <v>0</v>
      </c>
      <c r="L1759" s="132" t="str">
        <f>'INFO Luz del Sur'!M1707</f>
        <v>PPC15</v>
      </c>
      <c r="M1759" s="120" t="str">
        <f>INDEX(RESUMEN!$D$17:$D$5475, MATCH(L1759,RESUMEN!$C$17:$C$5475,0))</f>
        <v>POSTE DE CONCRETO ARMADO DE 12/200/120/300</v>
      </c>
      <c r="N1759" s="95">
        <f>INDEX(RESUMEN!$G$17:$G$5475, MATCH(L1759,RESUMEN!$C$17:$C$5475,0))</f>
        <v>230.4</v>
      </c>
      <c r="O1759" s="133">
        <f t="shared" si="305"/>
        <v>0.77</v>
      </c>
      <c r="P1759" s="134">
        <f t="shared" si="307"/>
        <v>407.80799999999999</v>
      </c>
      <c r="Q1759" s="87">
        <v>0</v>
      </c>
      <c r="R1759" s="133">
        <f t="shared" si="308"/>
        <v>7.2000000000000008E-2</v>
      </c>
      <c r="S1759" s="88">
        <f t="shared" si="309"/>
        <v>2.4468480000000001</v>
      </c>
      <c r="T1759" s="132">
        <f t="shared" si="310"/>
        <v>0.2</v>
      </c>
      <c r="U1759" s="135">
        <f t="shared" si="311"/>
        <v>0.48936960000000007</v>
      </c>
      <c r="V1759" s="88">
        <f t="shared" si="312"/>
        <v>0.16467104226762661</v>
      </c>
      <c r="W1759" s="182">
        <f t="shared" si="313"/>
        <v>0.2</v>
      </c>
      <c r="X1759" s="133">
        <f>'INFO Luz del Sur'!N1707</f>
        <v>1</v>
      </c>
      <c r="Y1759" s="135">
        <f t="shared" si="306"/>
        <v>0.2</v>
      </c>
    </row>
    <row r="1760" spans="1:25" x14ac:dyDescent="0.25">
      <c r="A1760" s="97">
        <f>'INFO Luz del Sur'!A1708</f>
        <v>1702</v>
      </c>
      <c r="B1760" s="98" t="s">
        <v>8151</v>
      </c>
      <c r="C1760" s="131" t="str">
        <f>'INFO Luz del Sur'!K1708</f>
        <v>Poste</v>
      </c>
      <c r="D1760" s="120" t="str">
        <f>'INFO Luz del Sur'!L1708</f>
        <v>Concreto</v>
      </c>
      <c r="E1760" s="131">
        <f>'INFO Luz del Sur'!J1708</f>
        <v>12</v>
      </c>
      <c r="F1760" s="131" t="str">
        <f>'INFO Luz del Sur'!H1708</f>
        <v>0.22 KV</v>
      </c>
      <c r="G1760" s="148" t="str">
        <f t="shared" si="304"/>
        <v>BT</v>
      </c>
      <c r="H1760" s="120" t="str">
        <f>'INFO Luz del Sur'!D1708</f>
        <v>Miraflores</v>
      </c>
      <c r="I1760" s="120" t="str">
        <f>'INFO Luz del Sur'!C1708</f>
        <v>Lima</v>
      </c>
      <c r="J1760" s="120" t="str">
        <f>'INFO Luz del Sur'!B1708</f>
        <v>Lima</v>
      </c>
      <c r="K1760" s="120">
        <f>'INFO Luz del Sur'!E1708</f>
        <v>0</v>
      </c>
      <c r="L1760" s="132" t="str">
        <f>'INFO Luz del Sur'!M1708</f>
        <v>PPC15</v>
      </c>
      <c r="M1760" s="120" t="str">
        <f>INDEX(RESUMEN!$D$17:$D$5475, MATCH(L1760,RESUMEN!$C$17:$C$5475,0))</f>
        <v>POSTE DE CONCRETO ARMADO DE 12/200/120/300</v>
      </c>
      <c r="N1760" s="95">
        <f>INDEX(RESUMEN!$G$17:$G$5475, MATCH(L1760,RESUMEN!$C$17:$C$5475,0))</f>
        <v>230.4</v>
      </c>
      <c r="O1760" s="133">
        <f t="shared" si="305"/>
        <v>0.77</v>
      </c>
      <c r="P1760" s="134">
        <f t="shared" si="307"/>
        <v>407.80799999999999</v>
      </c>
      <c r="Q1760" s="87">
        <v>0</v>
      </c>
      <c r="R1760" s="133">
        <f t="shared" si="308"/>
        <v>7.2000000000000008E-2</v>
      </c>
      <c r="S1760" s="88">
        <f t="shared" si="309"/>
        <v>2.4468480000000001</v>
      </c>
      <c r="T1760" s="132">
        <f t="shared" si="310"/>
        <v>0.2</v>
      </c>
      <c r="U1760" s="135">
        <f t="shared" si="311"/>
        <v>0.48936960000000007</v>
      </c>
      <c r="V1760" s="88">
        <f t="shared" si="312"/>
        <v>0.16467104226762661</v>
      </c>
      <c r="W1760" s="182">
        <f t="shared" si="313"/>
        <v>0.2</v>
      </c>
      <c r="X1760" s="133">
        <f>'INFO Luz del Sur'!N1708</f>
        <v>1</v>
      </c>
      <c r="Y1760" s="135">
        <f t="shared" si="306"/>
        <v>0.2</v>
      </c>
    </row>
    <row r="1761" spans="1:25" x14ac:dyDescent="0.25">
      <c r="A1761" s="97">
        <f>'INFO Luz del Sur'!A1709</f>
        <v>1703</v>
      </c>
      <c r="B1761" s="98" t="s">
        <v>8151</v>
      </c>
      <c r="C1761" s="131" t="str">
        <f>'INFO Luz del Sur'!K1709</f>
        <v>Poste</v>
      </c>
      <c r="D1761" s="120" t="str">
        <f>'INFO Luz del Sur'!L1709</f>
        <v>Concreto</v>
      </c>
      <c r="E1761" s="131">
        <f>'INFO Luz del Sur'!J1709</f>
        <v>12</v>
      </c>
      <c r="F1761" s="131" t="str">
        <f>'INFO Luz del Sur'!H1709</f>
        <v>0.22 KV</v>
      </c>
      <c r="G1761" s="148" t="str">
        <f t="shared" si="304"/>
        <v>BT</v>
      </c>
      <c r="H1761" s="120" t="str">
        <f>'INFO Luz del Sur'!D1709</f>
        <v>Miraflores</v>
      </c>
      <c r="I1761" s="120" t="str">
        <f>'INFO Luz del Sur'!C1709</f>
        <v>Lima</v>
      </c>
      <c r="J1761" s="120" t="str">
        <f>'INFO Luz del Sur'!B1709</f>
        <v>Lima</v>
      </c>
      <c r="K1761" s="120">
        <f>'INFO Luz del Sur'!E1709</f>
        <v>0</v>
      </c>
      <c r="L1761" s="132" t="str">
        <f>'INFO Luz del Sur'!M1709</f>
        <v>PPC15</v>
      </c>
      <c r="M1761" s="120" t="str">
        <f>INDEX(RESUMEN!$D$17:$D$5475, MATCH(L1761,RESUMEN!$C$17:$C$5475,0))</f>
        <v>POSTE DE CONCRETO ARMADO DE 12/200/120/300</v>
      </c>
      <c r="N1761" s="95">
        <f>INDEX(RESUMEN!$G$17:$G$5475, MATCH(L1761,RESUMEN!$C$17:$C$5475,0))</f>
        <v>230.4</v>
      </c>
      <c r="O1761" s="133">
        <f t="shared" si="305"/>
        <v>0.77</v>
      </c>
      <c r="P1761" s="134">
        <f t="shared" si="307"/>
        <v>407.80799999999999</v>
      </c>
      <c r="Q1761" s="87">
        <v>0</v>
      </c>
      <c r="R1761" s="133">
        <f t="shared" si="308"/>
        <v>7.2000000000000008E-2</v>
      </c>
      <c r="S1761" s="88">
        <f t="shared" si="309"/>
        <v>2.4468480000000001</v>
      </c>
      <c r="T1761" s="132">
        <f t="shared" si="310"/>
        <v>0.2</v>
      </c>
      <c r="U1761" s="135">
        <f t="shared" si="311"/>
        <v>0.48936960000000007</v>
      </c>
      <c r="V1761" s="88">
        <f t="shared" si="312"/>
        <v>0.16467104226762661</v>
      </c>
      <c r="W1761" s="182">
        <f t="shared" si="313"/>
        <v>0.2</v>
      </c>
      <c r="X1761" s="133">
        <f>'INFO Luz del Sur'!N1709</f>
        <v>1</v>
      </c>
      <c r="Y1761" s="135">
        <f t="shared" si="306"/>
        <v>0.2</v>
      </c>
    </row>
    <row r="1762" spans="1:25" x14ac:dyDescent="0.25">
      <c r="A1762" s="97">
        <f>'INFO Luz del Sur'!A1710</f>
        <v>1704</v>
      </c>
      <c r="B1762" s="98" t="s">
        <v>8151</v>
      </c>
      <c r="C1762" s="131" t="str">
        <f>'INFO Luz del Sur'!K1710</f>
        <v>Poste</v>
      </c>
      <c r="D1762" s="120" t="str">
        <f>'INFO Luz del Sur'!L1710</f>
        <v>Concreto</v>
      </c>
      <c r="E1762" s="131">
        <f>'INFO Luz del Sur'!J1710</f>
        <v>12</v>
      </c>
      <c r="F1762" s="131" t="str">
        <f>'INFO Luz del Sur'!H1710</f>
        <v>0.22 KV</v>
      </c>
      <c r="G1762" s="148" t="str">
        <f t="shared" si="304"/>
        <v>BT</v>
      </c>
      <c r="H1762" s="120" t="str">
        <f>'INFO Luz del Sur'!D1710</f>
        <v>Miraflores</v>
      </c>
      <c r="I1762" s="120" t="str">
        <f>'INFO Luz del Sur'!C1710</f>
        <v>Lima</v>
      </c>
      <c r="J1762" s="120" t="str">
        <f>'INFO Luz del Sur'!B1710</f>
        <v>Lima</v>
      </c>
      <c r="K1762" s="120">
        <f>'INFO Luz del Sur'!E1710</f>
        <v>0</v>
      </c>
      <c r="L1762" s="132" t="str">
        <f>'INFO Luz del Sur'!M1710</f>
        <v>PPC15</v>
      </c>
      <c r="M1762" s="120" t="str">
        <f>INDEX(RESUMEN!$D$17:$D$5475, MATCH(L1762,RESUMEN!$C$17:$C$5475,0))</f>
        <v>POSTE DE CONCRETO ARMADO DE 12/200/120/300</v>
      </c>
      <c r="N1762" s="95">
        <f>INDEX(RESUMEN!$G$17:$G$5475, MATCH(L1762,RESUMEN!$C$17:$C$5475,0))</f>
        <v>230.4</v>
      </c>
      <c r="O1762" s="133">
        <f t="shared" si="305"/>
        <v>0.77</v>
      </c>
      <c r="P1762" s="134">
        <f t="shared" si="307"/>
        <v>407.80799999999999</v>
      </c>
      <c r="Q1762" s="87">
        <v>0</v>
      </c>
      <c r="R1762" s="133">
        <f t="shared" si="308"/>
        <v>7.2000000000000008E-2</v>
      </c>
      <c r="S1762" s="88">
        <f t="shared" si="309"/>
        <v>2.4468480000000001</v>
      </c>
      <c r="T1762" s="132">
        <f t="shared" si="310"/>
        <v>0.2</v>
      </c>
      <c r="U1762" s="135">
        <f t="shared" si="311"/>
        <v>0.48936960000000007</v>
      </c>
      <c r="V1762" s="88">
        <f t="shared" si="312"/>
        <v>0.16467104226762661</v>
      </c>
      <c r="W1762" s="182">
        <f t="shared" si="313"/>
        <v>0.2</v>
      </c>
      <c r="X1762" s="133">
        <f>'INFO Luz del Sur'!N1710</f>
        <v>1</v>
      </c>
      <c r="Y1762" s="135">
        <f t="shared" si="306"/>
        <v>0.2</v>
      </c>
    </row>
    <row r="1763" spans="1:25" x14ac:dyDescent="0.25">
      <c r="A1763" s="97">
        <f>'INFO Luz del Sur'!A1711</f>
        <v>1705</v>
      </c>
      <c r="B1763" s="98" t="s">
        <v>8151</v>
      </c>
      <c r="C1763" s="131" t="str">
        <f>'INFO Luz del Sur'!K1711</f>
        <v>Poste</v>
      </c>
      <c r="D1763" s="120" t="str">
        <f>'INFO Luz del Sur'!L1711</f>
        <v>Concreto</v>
      </c>
      <c r="E1763" s="131">
        <f>'INFO Luz del Sur'!J1711</f>
        <v>12</v>
      </c>
      <c r="F1763" s="131" t="str">
        <f>'INFO Luz del Sur'!H1711</f>
        <v>0.22 KV</v>
      </c>
      <c r="G1763" s="148" t="str">
        <f t="shared" si="304"/>
        <v>BT</v>
      </c>
      <c r="H1763" s="120" t="str">
        <f>'INFO Luz del Sur'!D1711</f>
        <v>Miraflores</v>
      </c>
      <c r="I1763" s="120" t="str">
        <f>'INFO Luz del Sur'!C1711</f>
        <v>Lima</v>
      </c>
      <c r="J1763" s="120" t="str">
        <f>'INFO Luz del Sur'!B1711</f>
        <v>Lima</v>
      </c>
      <c r="K1763" s="120">
        <f>'INFO Luz del Sur'!E1711</f>
        <v>0</v>
      </c>
      <c r="L1763" s="132" t="str">
        <f>'INFO Luz del Sur'!M1711</f>
        <v>PPC15</v>
      </c>
      <c r="M1763" s="120" t="str">
        <f>INDEX(RESUMEN!$D$17:$D$5475, MATCH(L1763,RESUMEN!$C$17:$C$5475,0))</f>
        <v>POSTE DE CONCRETO ARMADO DE 12/200/120/300</v>
      </c>
      <c r="N1763" s="95">
        <f>INDEX(RESUMEN!$G$17:$G$5475, MATCH(L1763,RESUMEN!$C$17:$C$5475,0))</f>
        <v>230.4</v>
      </c>
      <c r="O1763" s="133">
        <f t="shared" si="305"/>
        <v>0.77</v>
      </c>
      <c r="P1763" s="134">
        <f t="shared" si="307"/>
        <v>407.80799999999999</v>
      </c>
      <c r="Q1763" s="87">
        <v>0</v>
      </c>
      <c r="R1763" s="133">
        <f t="shared" si="308"/>
        <v>7.2000000000000008E-2</v>
      </c>
      <c r="S1763" s="88">
        <f t="shared" si="309"/>
        <v>2.4468480000000001</v>
      </c>
      <c r="T1763" s="132">
        <f t="shared" si="310"/>
        <v>0.2</v>
      </c>
      <c r="U1763" s="135">
        <f t="shared" si="311"/>
        <v>0.48936960000000007</v>
      </c>
      <c r="V1763" s="88">
        <f t="shared" si="312"/>
        <v>0.16467104226762661</v>
      </c>
      <c r="W1763" s="182">
        <f t="shared" si="313"/>
        <v>0.2</v>
      </c>
      <c r="X1763" s="133">
        <f>'INFO Luz del Sur'!N1711</f>
        <v>1</v>
      </c>
      <c r="Y1763" s="135">
        <f t="shared" si="306"/>
        <v>0.2</v>
      </c>
    </row>
    <row r="1764" spans="1:25" x14ac:dyDescent="0.25">
      <c r="A1764" s="97">
        <f>'INFO Luz del Sur'!A1712</f>
        <v>1706</v>
      </c>
      <c r="B1764" s="98" t="s">
        <v>8151</v>
      </c>
      <c r="C1764" s="131" t="str">
        <f>'INFO Luz del Sur'!K1712</f>
        <v>Poste</v>
      </c>
      <c r="D1764" s="120" t="str">
        <f>'INFO Luz del Sur'!L1712</f>
        <v>Concreto</v>
      </c>
      <c r="E1764" s="131">
        <f>'INFO Luz del Sur'!J1712</f>
        <v>12</v>
      </c>
      <c r="F1764" s="131" t="str">
        <f>'INFO Luz del Sur'!H1712</f>
        <v>0.22 KV</v>
      </c>
      <c r="G1764" s="148" t="str">
        <f t="shared" si="304"/>
        <v>BT</v>
      </c>
      <c r="H1764" s="120" t="str">
        <f>'INFO Luz del Sur'!D1712</f>
        <v>Miraflores</v>
      </c>
      <c r="I1764" s="120" t="str">
        <f>'INFO Luz del Sur'!C1712</f>
        <v>Lima</v>
      </c>
      <c r="J1764" s="120" t="str">
        <f>'INFO Luz del Sur'!B1712</f>
        <v>Lima</v>
      </c>
      <c r="K1764" s="120">
        <f>'INFO Luz del Sur'!E1712</f>
        <v>0</v>
      </c>
      <c r="L1764" s="132" t="str">
        <f>'INFO Luz del Sur'!M1712</f>
        <v>PPC15</v>
      </c>
      <c r="M1764" s="120" t="str">
        <f>INDEX(RESUMEN!$D$17:$D$5475, MATCH(L1764,RESUMEN!$C$17:$C$5475,0))</f>
        <v>POSTE DE CONCRETO ARMADO DE 12/200/120/300</v>
      </c>
      <c r="N1764" s="95">
        <f>INDEX(RESUMEN!$G$17:$G$5475, MATCH(L1764,RESUMEN!$C$17:$C$5475,0))</f>
        <v>230.4</v>
      </c>
      <c r="O1764" s="133">
        <f t="shared" si="305"/>
        <v>0.77</v>
      </c>
      <c r="P1764" s="134">
        <f t="shared" si="307"/>
        <v>407.80799999999999</v>
      </c>
      <c r="Q1764" s="87">
        <v>0</v>
      </c>
      <c r="R1764" s="133">
        <f t="shared" si="308"/>
        <v>7.2000000000000008E-2</v>
      </c>
      <c r="S1764" s="88">
        <f t="shared" si="309"/>
        <v>2.4468480000000001</v>
      </c>
      <c r="T1764" s="132">
        <f t="shared" si="310"/>
        <v>0.2</v>
      </c>
      <c r="U1764" s="135">
        <f t="shared" si="311"/>
        <v>0.48936960000000007</v>
      </c>
      <c r="V1764" s="88">
        <f t="shared" si="312"/>
        <v>0.16467104226762661</v>
      </c>
      <c r="W1764" s="182">
        <f t="shared" si="313"/>
        <v>0.2</v>
      </c>
      <c r="X1764" s="133">
        <f>'INFO Luz del Sur'!N1712</f>
        <v>1</v>
      </c>
      <c r="Y1764" s="135">
        <f t="shared" si="306"/>
        <v>0.2</v>
      </c>
    </row>
    <row r="1765" spans="1:25" x14ac:dyDescent="0.25">
      <c r="A1765" s="97">
        <f>'INFO Luz del Sur'!A1713</f>
        <v>1707</v>
      </c>
      <c r="B1765" s="98" t="s">
        <v>8151</v>
      </c>
      <c r="C1765" s="131" t="str">
        <f>'INFO Luz del Sur'!K1713</f>
        <v>Poste</v>
      </c>
      <c r="D1765" s="120" t="str">
        <f>'INFO Luz del Sur'!L1713</f>
        <v>Concreto</v>
      </c>
      <c r="E1765" s="131">
        <f>'INFO Luz del Sur'!J1713</f>
        <v>12</v>
      </c>
      <c r="F1765" s="131" t="str">
        <f>'INFO Luz del Sur'!H1713</f>
        <v>0.22 KV</v>
      </c>
      <c r="G1765" s="148" t="str">
        <f t="shared" si="304"/>
        <v>BT</v>
      </c>
      <c r="H1765" s="120" t="str">
        <f>'INFO Luz del Sur'!D1713</f>
        <v>Miraflores</v>
      </c>
      <c r="I1765" s="120" t="str">
        <f>'INFO Luz del Sur'!C1713</f>
        <v>Lima</v>
      </c>
      <c r="J1765" s="120" t="str">
        <f>'INFO Luz del Sur'!B1713</f>
        <v>Lima</v>
      </c>
      <c r="K1765" s="120">
        <f>'INFO Luz del Sur'!E1713</f>
        <v>0</v>
      </c>
      <c r="L1765" s="132" t="str">
        <f>'INFO Luz del Sur'!M1713</f>
        <v>PPC15</v>
      </c>
      <c r="M1765" s="120" t="str">
        <f>INDEX(RESUMEN!$D$17:$D$5475, MATCH(L1765,RESUMEN!$C$17:$C$5475,0))</f>
        <v>POSTE DE CONCRETO ARMADO DE 12/200/120/300</v>
      </c>
      <c r="N1765" s="95">
        <f>INDEX(RESUMEN!$G$17:$G$5475, MATCH(L1765,RESUMEN!$C$17:$C$5475,0))</f>
        <v>230.4</v>
      </c>
      <c r="O1765" s="133">
        <f t="shared" si="305"/>
        <v>0.77</v>
      </c>
      <c r="P1765" s="134">
        <f t="shared" si="307"/>
        <v>407.80799999999999</v>
      </c>
      <c r="Q1765" s="87">
        <v>0</v>
      </c>
      <c r="R1765" s="133">
        <f t="shared" si="308"/>
        <v>7.2000000000000008E-2</v>
      </c>
      <c r="S1765" s="88">
        <f t="shared" si="309"/>
        <v>2.4468480000000001</v>
      </c>
      <c r="T1765" s="132">
        <f t="shared" si="310"/>
        <v>0.2</v>
      </c>
      <c r="U1765" s="135">
        <f t="shared" si="311"/>
        <v>0.48936960000000007</v>
      </c>
      <c r="V1765" s="88">
        <f t="shared" si="312"/>
        <v>0.16467104226762661</v>
      </c>
      <c r="W1765" s="182">
        <f t="shared" si="313"/>
        <v>0.2</v>
      </c>
      <c r="X1765" s="133">
        <f>'INFO Luz del Sur'!N1713</f>
        <v>1</v>
      </c>
      <c r="Y1765" s="135">
        <f t="shared" si="306"/>
        <v>0.2</v>
      </c>
    </row>
    <row r="1766" spans="1:25" x14ac:dyDescent="0.25">
      <c r="A1766" s="97">
        <f>'INFO Luz del Sur'!A1714</f>
        <v>1708</v>
      </c>
      <c r="B1766" s="98" t="s">
        <v>8151</v>
      </c>
      <c r="C1766" s="131" t="str">
        <f>'INFO Luz del Sur'!K1714</f>
        <v>Poste</v>
      </c>
      <c r="D1766" s="120" t="str">
        <f>'INFO Luz del Sur'!L1714</f>
        <v>Concreto</v>
      </c>
      <c r="E1766" s="131">
        <f>'INFO Luz del Sur'!J1714</f>
        <v>12</v>
      </c>
      <c r="F1766" s="131" t="str">
        <f>'INFO Luz del Sur'!H1714</f>
        <v>0.22 KV</v>
      </c>
      <c r="G1766" s="148" t="str">
        <f t="shared" si="304"/>
        <v>BT</v>
      </c>
      <c r="H1766" s="120" t="str">
        <f>'INFO Luz del Sur'!D1714</f>
        <v>Miraflores</v>
      </c>
      <c r="I1766" s="120" t="str">
        <f>'INFO Luz del Sur'!C1714</f>
        <v>Lima</v>
      </c>
      <c r="J1766" s="120" t="str">
        <f>'INFO Luz del Sur'!B1714</f>
        <v>Lima</v>
      </c>
      <c r="K1766" s="120">
        <f>'INFO Luz del Sur'!E1714</f>
        <v>0</v>
      </c>
      <c r="L1766" s="132" t="str">
        <f>'INFO Luz del Sur'!M1714</f>
        <v>PPC15</v>
      </c>
      <c r="M1766" s="120" t="str">
        <f>INDEX(RESUMEN!$D$17:$D$5475, MATCH(L1766,RESUMEN!$C$17:$C$5475,0))</f>
        <v>POSTE DE CONCRETO ARMADO DE 12/200/120/300</v>
      </c>
      <c r="N1766" s="95">
        <f>INDEX(RESUMEN!$G$17:$G$5475, MATCH(L1766,RESUMEN!$C$17:$C$5475,0))</f>
        <v>230.4</v>
      </c>
      <c r="O1766" s="133">
        <f t="shared" si="305"/>
        <v>0.77</v>
      </c>
      <c r="P1766" s="134">
        <f t="shared" si="307"/>
        <v>407.80799999999999</v>
      </c>
      <c r="Q1766" s="87">
        <v>0</v>
      </c>
      <c r="R1766" s="133">
        <f t="shared" si="308"/>
        <v>7.2000000000000008E-2</v>
      </c>
      <c r="S1766" s="88">
        <f t="shared" si="309"/>
        <v>2.4468480000000001</v>
      </c>
      <c r="T1766" s="132">
        <f t="shared" si="310"/>
        <v>0.2</v>
      </c>
      <c r="U1766" s="135">
        <f t="shared" si="311"/>
        <v>0.48936960000000007</v>
      </c>
      <c r="V1766" s="88">
        <f t="shared" si="312"/>
        <v>0.16467104226762661</v>
      </c>
      <c r="W1766" s="182">
        <f t="shared" si="313"/>
        <v>0.2</v>
      </c>
      <c r="X1766" s="133">
        <f>'INFO Luz del Sur'!N1714</f>
        <v>1</v>
      </c>
      <c r="Y1766" s="135">
        <f t="shared" si="306"/>
        <v>0.2</v>
      </c>
    </row>
    <row r="1767" spans="1:25" x14ac:dyDescent="0.25">
      <c r="A1767" s="97">
        <f>'INFO Luz del Sur'!A1715</f>
        <v>1709</v>
      </c>
      <c r="B1767" s="98" t="s">
        <v>8151</v>
      </c>
      <c r="C1767" s="131" t="str">
        <f>'INFO Luz del Sur'!K1715</f>
        <v>Poste</v>
      </c>
      <c r="D1767" s="120" t="str">
        <f>'INFO Luz del Sur'!L1715</f>
        <v>Concreto</v>
      </c>
      <c r="E1767" s="131">
        <f>'INFO Luz del Sur'!J1715</f>
        <v>12</v>
      </c>
      <c r="F1767" s="131" t="str">
        <f>'INFO Luz del Sur'!H1715</f>
        <v>0.22 KV</v>
      </c>
      <c r="G1767" s="148" t="str">
        <f t="shared" si="304"/>
        <v>BT</v>
      </c>
      <c r="H1767" s="120" t="str">
        <f>'INFO Luz del Sur'!D1715</f>
        <v>Miraflores</v>
      </c>
      <c r="I1767" s="120" t="str">
        <f>'INFO Luz del Sur'!C1715</f>
        <v>Lima</v>
      </c>
      <c r="J1767" s="120" t="str">
        <f>'INFO Luz del Sur'!B1715</f>
        <v>Lima</v>
      </c>
      <c r="K1767" s="120">
        <f>'INFO Luz del Sur'!E1715</f>
        <v>0</v>
      </c>
      <c r="L1767" s="132" t="str">
        <f>'INFO Luz del Sur'!M1715</f>
        <v>PPC15</v>
      </c>
      <c r="M1767" s="120" t="str">
        <f>INDEX(RESUMEN!$D$17:$D$5475, MATCH(L1767,RESUMEN!$C$17:$C$5475,0))</f>
        <v>POSTE DE CONCRETO ARMADO DE 12/200/120/300</v>
      </c>
      <c r="N1767" s="95">
        <f>INDEX(RESUMEN!$G$17:$G$5475, MATCH(L1767,RESUMEN!$C$17:$C$5475,0))</f>
        <v>230.4</v>
      </c>
      <c r="O1767" s="133">
        <f t="shared" si="305"/>
        <v>0.77</v>
      </c>
      <c r="P1767" s="134">
        <f t="shared" si="307"/>
        <v>407.80799999999999</v>
      </c>
      <c r="Q1767" s="87">
        <v>0</v>
      </c>
      <c r="R1767" s="133">
        <f t="shared" si="308"/>
        <v>7.2000000000000008E-2</v>
      </c>
      <c r="S1767" s="88">
        <f t="shared" si="309"/>
        <v>2.4468480000000001</v>
      </c>
      <c r="T1767" s="132">
        <f t="shared" si="310"/>
        <v>0.2</v>
      </c>
      <c r="U1767" s="135">
        <f t="shared" si="311"/>
        <v>0.48936960000000007</v>
      </c>
      <c r="V1767" s="88">
        <f t="shared" si="312"/>
        <v>0.16467104226762661</v>
      </c>
      <c r="W1767" s="182">
        <f t="shared" si="313"/>
        <v>0.2</v>
      </c>
      <c r="X1767" s="133">
        <f>'INFO Luz del Sur'!N1715</f>
        <v>1</v>
      </c>
      <c r="Y1767" s="135">
        <f t="shared" si="306"/>
        <v>0.2</v>
      </c>
    </row>
    <row r="1768" spans="1:25" x14ac:dyDescent="0.25">
      <c r="A1768" s="97">
        <f>'INFO Luz del Sur'!A1716</f>
        <v>1710</v>
      </c>
      <c r="B1768" s="98" t="s">
        <v>8151</v>
      </c>
      <c r="C1768" s="131" t="str">
        <f>'INFO Luz del Sur'!K1716</f>
        <v>Poste</v>
      </c>
      <c r="D1768" s="120" t="str">
        <f>'INFO Luz del Sur'!L1716</f>
        <v>Concreto</v>
      </c>
      <c r="E1768" s="131">
        <f>'INFO Luz del Sur'!J1716</f>
        <v>12</v>
      </c>
      <c r="F1768" s="131" t="str">
        <f>'INFO Luz del Sur'!H1716</f>
        <v>0.22 KV</v>
      </c>
      <c r="G1768" s="148" t="str">
        <f t="shared" si="304"/>
        <v>BT</v>
      </c>
      <c r="H1768" s="120" t="str">
        <f>'INFO Luz del Sur'!D1716</f>
        <v>Miraflores</v>
      </c>
      <c r="I1768" s="120" t="str">
        <f>'INFO Luz del Sur'!C1716</f>
        <v>Lima</v>
      </c>
      <c r="J1768" s="120" t="str">
        <f>'INFO Luz del Sur'!B1716</f>
        <v>Lima</v>
      </c>
      <c r="K1768" s="120">
        <f>'INFO Luz del Sur'!E1716</f>
        <v>0</v>
      </c>
      <c r="L1768" s="132" t="str">
        <f>'INFO Luz del Sur'!M1716</f>
        <v>PPC15</v>
      </c>
      <c r="M1768" s="120" t="str">
        <f>INDEX(RESUMEN!$D$17:$D$5475, MATCH(L1768,RESUMEN!$C$17:$C$5475,0))</f>
        <v>POSTE DE CONCRETO ARMADO DE 12/200/120/300</v>
      </c>
      <c r="N1768" s="95">
        <f>INDEX(RESUMEN!$G$17:$G$5475, MATCH(L1768,RESUMEN!$C$17:$C$5475,0))</f>
        <v>230.4</v>
      </c>
      <c r="O1768" s="133">
        <f t="shared" si="305"/>
        <v>0.77</v>
      </c>
      <c r="P1768" s="134">
        <f t="shared" si="307"/>
        <v>407.80799999999999</v>
      </c>
      <c r="Q1768" s="87">
        <v>0</v>
      </c>
      <c r="R1768" s="133">
        <f t="shared" si="308"/>
        <v>7.2000000000000008E-2</v>
      </c>
      <c r="S1768" s="88">
        <f t="shared" si="309"/>
        <v>2.4468480000000001</v>
      </c>
      <c r="T1768" s="132">
        <f t="shared" si="310"/>
        <v>0.2</v>
      </c>
      <c r="U1768" s="135">
        <f t="shared" si="311"/>
        <v>0.48936960000000007</v>
      </c>
      <c r="V1768" s="88">
        <f t="shared" si="312"/>
        <v>0.16467104226762661</v>
      </c>
      <c r="W1768" s="182">
        <f t="shared" si="313"/>
        <v>0.2</v>
      </c>
      <c r="X1768" s="133">
        <f>'INFO Luz del Sur'!N1716</f>
        <v>1</v>
      </c>
      <c r="Y1768" s="135">
        <f t="shared" si="306"/>
        <v>0.2</v>
      </c>
    </row>
    <row r="1769" spans="1:25" x14ac:dyDescent="0.25">
      <c r="A1769" s="97">
        <f>'INFO Luz del Sur'!A1717</f>
        <v>1711</v>
      </c>
      <c r="B1769" s="98" t="s">
        <v>8151</v>
      </c>
      <c r="C1769" s="131" t="str">
        <f>'INFO Luz del Sur'!K1717</f>
        <v>Poste</v>
      </c>
      <c r="D1769" s="120" t="str">
        <f>'INFO Luz del Sur'!L1717</f>
        <v>Concreto</v>
      </c>
      <c r="E1769" s="131">
        <f>'INFO Luz del Sur'!J1717</f>
        <v>12</v>
      </c>
      <c r="F1769" s="131" t="str">
        <f>'INFO Luz del Sur'!H1717</f>
        <v>0.22 KV</v>
      </c>
      <c r="G1769" s="148" t="str">
        <f t="shared" si="304"/>
        <v>BT</v>
      </c>
      <c r="H1769" s="120" t="str">
        <f>'INFO Luz del Sur'!D1717</f>
        <v>Miraflores</v>
      </c>
      <c r="I1769" s="120" t="str">
        <f>'INFO Luz del Sur'!C1717</f>
        <v>Lima</v>
      </c>
      <c r="J1769" s="120" t="str">
        <f>'INFO Luz del Sur'!B1717</f>
        <v>Lima</v>
      </c>
      <c r="K1769" s="120">
        <f>'INFO Luz del Sur'!E1717</f>
        <v>0</v>
      </c>
      <c r="L1769" s="132" t="str">
        <f>'INFO Luz del Sur'!M1717</f>
        <v>PPC15</v>
      </c>
      <c r="M1769" s="120" t="str">
        <f>INDEX(RESUMEN!$D$17:$D$5475, MATCH(L1769,RESUMEN!$C$17:$C$5475,0))</f>
        <v>POSTE DE CONCRETO ARMADO DE 12/200/120/300</v>
      </c>
      <c r="N1769" s="95">
        <f>INDEX(RESUMEN!$G$17:$G$5475, MATCH(L1769,RESUMEN!$C$17:$C$5475,0))</f>
        <v>230.4</v>
      </c>
      <c r="O1769" s="133">
        <f t="shared" si="305"/>
        <v>0.77</v>
      </c>
      <c r="P1769" s="134">
        <f t="shared" si="307"/>
        <v>407.80799999999999</v>
      </c>
      <c r="Q1769" s="87">
        <v>0</v>
      </c>
      <c r="R1769" s="133">
        <f t="shared" si="308"/>
        <v>7.2000000000000008E-2</v>
      </c>
      <c r="S1769" s="88">
        <f t="shared" si="309"/>
        <v>2.4468480000000001</v>
      </c>
      <c r="T1769" s="132">
        <f t="shared" si="310"/>
        <v>0.2</v>
      </c>
      <c r="U1769" s="135">
        <f t="shared" si="311"/>
        <v>0.48936960000000007</v>
      </c>
      <c r="V1769" s="88">
        <f t="shared" si="312"/>
        <v>0.16467104226762661</v>
      </c>
      <c r="W1769" s="182">
        <f t="shared" si="313"/>
        <v>0.2</v>
      </c>
      <c r="X1769" s="133">
        <f>'INFO Luz del Sur'!N1717</f>
        <v>1</v>
      </c>
      <c r="Y1769" s="135">
        <f t="shared" si="306"/>
        <v>0.2</v>
      </c>
    </row>
    <row r="1770" spans="1:25" x14ac:dyDescent="0.25">
      <c r="A1770" s="97">
        <f>'INFO Luz del Sur'!A1718</f>
        <v>1712</v>
      </c>
      <c r="B1770" s="98" t="s">
        <v>8151</v>
      </c>
      <c r="C1770" s="131" t="str">
        <f>'INFO Luz del Sur'!K1718</f>
        <v>Poste</v>
      </c>
      <c r="D1770" s="120" t="str">
        <f>'INFO Luz del Sur'!L1718</f>
        <v>Concreto</v>
      </c>
      <c r="E1770" s="131">
        <f>'INFO Luz del Sur'!J1718</f>
        <v>12</v>
      </c>
      <c r="F1770" s="131" t="str">
        <f>'INFO Luz del Sur'!H1718</f>
        <v>0.22 KV</v>
      </c>
      <c r="G1770" s="148" t="str">
        <f t="shared" si="304"/>
        <v>BT</v>
      </c>
      <c r="H1770" s="120" t="str">
        <f>'INFO Luz del Sur'!D1718</f>
        <v>Miraflores</v>
      </c>
      <c r="I1770" s="120" t="str">
        <f>'INFO Luz del Sur'!C1718</f>
        <v>Lima</v>
      </c>
      <c r="J1770" s="120" t="str">
        <f>'INFO Luz del Sur'!B1718</f>
        <v>Lima</v>
      </c>
      <c r="K1770" s="120">
        <f>'INFO Luz del Sur'!E1718</f>
        <v>0</v>
      </c>
      <c r="L1770" s="132" t="str">
        <f>'INFO Luz del Sur'!M1718</f>
        <v>PPC15</v>
      </c>
      <c r="M1770" s="120" t="str">
        <f>INDEX(RESUMEN!$D$17:$D$5475, MATCH(L1770,RESUMEN!$C$17:$C$5475,0))</f>
        <v>POSTE DE CONCRETO ARMADO DE 12/200/120/300</v>
      </c>
      <c r="N1770" s="95">
        <f>INDEX(RESUMEN!$G$17:$G$5475, MATCH(L1770,RESUMEN!$C$17:$C$5475,0))</f>
        <v>230.4</v>
      </c>
      <c r="O1770" s="133">
        <f t="shared" si="305"/>
        <v>0.77</v>
      </c>
      <c r="P1770" s="134">
        <f t="shared" si="307"/>
        <v>407.80799999999999</v>
      </c>
      <c r="Q1770" s="87">
        <v>0</v>
      </c>
      <c r="R1770" s="133">
        <f t="shared" si="308"/>
        <v>7.2000000000000008E-2</v>
      </c>
      <c r="S1770" s="88">
        <f t="shared" si="309"/>
        <v>2.4468480000000001</v>
      </c>
      <c r="T1770" s="132">
        <f t="shared" si="310"/>
        <v>0.2</v>
      </c>
      <c r="U1770" s="135">
        <f t="shared" si="311"/>
        <v>0.48936960000000007</v>
      </c>
      <c r="V1770" s="88">
        <f t="shared" si="312"/>
        <v>0.16467104226762661</v>
      </c>
      <c r="W1770" s="182">
        <f t="shared" si="313"/>
        <v>0.2</v>
      </c>
      <c r="X1770" s="133">
        <f>'INFO Luz del Sur'!N1718</f>
        <v>1</v>
      </c>
      <c r="Y1770" s="135">
        <f t="shared" si="306"/>
        <v>0.2</v>
      </c>
    </row>
    <row r="1771" spans="1:25" x14ac:dyDescent="0.25">
      <c r="A1771" s="97">
        <f>'INFO Luz del Sur'!A1719</f>
        <v>1713</v>
      </c>
      <c r="B1771" s="98" t="s">
        <v>8151</v>
      </c>
      <c r="C1771" s="131" t="str">
        <f>'INFO Luz del Sur'!K1719</f>
        <v>Poste</v>
      </c>
      <c r="D1771" s="120" t="str">
        <f>'INFO Luz del Sur'!L1719</f>
        <v>Concreto</v>
      </c>
      <c r="E1771" s="131">
        <f>'INFO Luz del Sur'!J1719</f>
        <v>12</v>
      </c>
      <c r="F1771" s="131" t="str">
        <f>'INFO Luz del Sur'!H1719</f>
        <v>0.22 KV</v>
      </c>
      <c r="G1771" s="148" t="str">
        <f t="shared" si="304"/>
        <v>BT</v>
      </c>
      <c r="H1771" s="120" t="str">
        <f>'INFO Luz del Sur'!D1719</f>
        <v>Miraflores</v>
      </c>
      <c r="I1771" s="120" t="str">
        <f>'INFO Luz del Sur'!C1719</f>
        <v>Lima</v>
      </c>
      <c r="J1771" s="120" t="str">
        <f>'INFO Luz del Sur'!B1719</f>
        <v>Lima</v>
      </c>
      <c r="K1771" s="120">
        <f>'INFO Luz del Sur'!E1719</f>
        <v>0</v>
      </c>
      <c r="L1771" s="132" t="str">
        <f>'INFO Luz del Sur'!M1719</f>
        <v>PPC15</v>
      </c>
      <c r="M1771" s="120" t="str">
        <f>INDEX(RESUMEN!$D$17:$D$5475, MATCH(L1771,RESUMEN!$C$17:$C$5475,0))</f>
        <v>POSTE DE CONCRETO ARMADO DE 12/200/120/300</v>
      </c>
      <c r="N1771" s="95">
        <f>INDEX(RESUMEN!$G$17:$G$5475, MATCH(L1771,RESUMEN!$C$17:$C$5475,0))</f>
        <v>230.4</v>
      </c>
      <c r="O1771" s="133">
        <f t="shared" si="305"/>
        <v>0.77</v>
      </c>
      <c r="P1771" s="134">
        <f t="shared" si="307"/>
        <v>407.80799999999999</v>
      </c>
      <c r="Q1771" s="87">
        <v>0</v>
      </c>
      <c r="R1771" s="133">
        <f t="shared" si="308"/>
        <v>7.2000000000000008E-2</v>
      </c>
      <c r="S1771" s="88">
        <f t="shared" si="309"/>
        <v>2.4468480000000001</v>
      </c>
      <c r="T1771" s="132">
        <f t="shared" si="310"/>
        <v>0.2</v>
      </c>
      <c r="U1771" s="135">
        <f t="shared" si="311"/>
        <v>0.48936960000000007</v>
      </c>
      <c r="V1771" s="88">
        <f t="shared" si="312"/>
        <v>0.16467104226762661</v>
      </c>
      <c r="W1771" s="182">
        <f t="shared" si="313"/>
        <v>0.2</v>
      </c>
      <c r="X1771" s="133">
        <f>'INFO Luz del Sur'!N1719</f>
        <v>1</v>
      </c>
      <c r="Y1771" s="135">
        <f t="shared" si="306"/>
        <v>0.2</v>
      </c>
    </row>
    <row r="1772" spans="1:25" x14ac:dyDescent="0.25">
      <c r="A1772" s="97">
        <f>'INFO Luz del Sur'!A1720</f>
        <v>1714</v>
      </c>
      <c r="B1772" s="98" t="s">
        <v>8151</v>
      </c>
      <c r="C1772" s="131" t="str">
        <f>'INFO Luz del Sur'!K1720</f>
        <v>Poste</v>
      </c>
      <c r="D1772" s="120" t="str">
        <f>'INFO Luz del Sur'!L1720</f>
        <v>Concreto</v>
      </c>
      <c r="E1772" s="131">
        <f>'INFO Luz del Sur'!J1720</f>
        <v>12</v>
      </c>
      <c r="F1772" s="131" t="str">
        <f>'INFO Luz del Sur'!H1720</f>
        <v>0.22 KV</v>
      </c>
      <c r="G1772" s="148" t="str">
        <f t="shared" si="304"/>
        <v>BT</v>
      </c>
      <c r="H1772" s="120" t="str">
        <f>'INFO Luz del Sur'!D1720</f>
        <v>Miraflores</v>
      </c>
      <c r="I1772" s="120" t="str">
        <f>'INFO Luz del Sur'!C1720</f>
        <v>Lima</v>
      </c>
      <c r="J1772" s="120" t="str">
        <f>'INFO Luz del Sur'!B1720</f>
        <v>Lima</v>
      </c>
      <c r="K1772" s="120">
        <f>'INFO Luz del Sur'!E1720</f>
        <v>0</v>
      </c>
      <c r="L1772" s="132" t="str">
        <f>'INFO Luz del Sur'!M1720</f>
        <v>PPC15</v>
      </c>
      <c r="M1772" s="120" t="str">
        <f>INDEX(RESUMEN!$D$17:$D$5475, MATCH(L1772,RESUMEN!$C$17:$C$5475,0))</f>
        <v>POSTE DE CONCRETO ARMADO DE 12/200/120/300</v>
      </c>
      <c r="N1772" s="95">
        <f>INDEX(RESUMEN!$G$17:$G$5475, MATCH(L1772,RESUMEN!$C$17:$C$5475,0))</f>
        <v>230.4</v>
      </c>
      <c r="O1772" s="133">
        <f t="shared" si="305"/>
        <v>0.77</v>
      </c>
      <c r="P1772" s="134">
        <f t="shared" si="307"/>
        <v>407.80799999999999</v>
      </c>
      <c r="Q1772" s="87">
        <v>0</v>
      </c>
      <c r="R1772" s="133">
        <f t="shared" si="308"/>
        <v>7.2000000000000008E-2</v>
      </c>
      <c r="S1772" s="88">
        <f t="shared" si="309"/>
        <v>2.4468480000000001</v>
      </c>
      <c r="T1772" s="132">
        <f t="shared" si="310"/>
        <v>0.2</v>
      </c>
      <c r="U1772" s="135">
        <f t="shared" si="311"/>
        <v>0.48936960000000007</v>
      </c>
      <c r="V1772" s="88">
        <f t="shared" si="312"/>
        <v>0.16467104226762661</v>
      </c>
      <c r="W1772" s="182">
        <f t="shared" si="313"/>
        <v>0.2</v>
      </c>
      <c r="X1772" s="133">
        <f>'INFO Luz del Sur'!N1720</f>
        <v>1</v>
      </c>
      <c r="Y1772" s="135">
        <f t="shared" si="306"/>
        <v>0.2</v>
      </c>
    </row>
    <row r="1773" spans="1:25" x14ac:dyDescent="0.25">
      <c r="A1773" s="97">
        <f>'INFO Luz del Sur'!A1721</f>
        <v>1715</v>
      </c>
      <c r="B1773" s="98" t="s">
        <v>8151</v>
      </c>
      <c r="C1773" s="131" t="str">
        <f>'INFO Luz del Sur'!K1721</f>
        <v>Poste</v>
      </c>
      <c r="D1773" s="120" t="str">
        <f>'INFO Luz del Sur'!L1721</f>
        <v>Concreto</v>
      </c>
      <c r="E1773" s="131">
        <f>'INFO Luz del Sur'!J1721</f>
        <v>14</v>
      </c>
      <c r="F1773" s="131" t="str">
        <f>'INFO Luz del Sur'!H1721</f>
        <v>0.22 KV</v>
      </c>
      <c r="G1773" s="148" t="str">
        <f t="shared" si="304"/>
        <v>BT</v>
      </c>
      <c r="H1773" s="120" t="str">
        <f>'INFO Luz del Sur'!D1721</f>
        <v>Miraflores</v>
      </c>
      <c r="I1773" s="120" t="str">
        <f>'INFO Luz del Sur'!C1721</f>
        <v>Lima</v>
      </c>
      <c r="J1773" s="120" t="str">
        <f>'INFO Luz del Sur'!B1721</f>
        <v>Lima</v>
      </c>
      <c r="K1773" s="120">
        <f>'INFO Luz del Sur'!E1721</f>
        <v>0</v>
      </c>
      <c r="L1773" s="132" t="str">
        <f>'INFO Luz del Sur'!M1721</f>
        <v>PPC24</v>
      </c>
      <c r="M1773" s="120" t="str">
        <f>INDEX(RESUMEN!$D$17:$D$5475, MATCH(L1773,RESUMEN!$C$17:$C$5475,0))</f>
        <v>POSTE DE CONCRETO ARMADO DE 15/400/150/375</v>
      </c>
      <c r="N1773" s="95">
        <f>INDEX(RESUMEN!$G$17:$G$5475, MATCH(L1773,RESUMEN!$C$17:$C$5475,0))</f>
        <v>476.76</v>
      </c>
      <c r="O1773" s="133">
        <f t="shared" si="305"/>
        <v>0.77</v>
      </c>
      <c r="P1773" s="134">
        <f t="shared" si="307"/>
        <v>843.86519999999996</v>
      </c>
      <c r="Q1773" s="87">
        <v>0</v>
      </c>
      <c r="R1773" s="133">
        <f t="shared" si="308"/>
        <v>7.2000000000000008E-2</v>
      </c>
      <c r="S1773" s="88">
        <f t="shared" si="309"/>
        <v>5.0631912000000003</v>
      </c>
      <c r="T1773" s="132">
        <f t="shared" si="310"/>
        <v>0.2</v>
      </c>
      <c r="U1773" s="135">
        <f t="shared" si="311"/>
        <v>1.01263824</v>
      </c>
      <c r="V1773" s="88">
        <f t="shared" si="312"/>
        <v>0.34074898485900018</v>
      </c>
      <c r="W1773" s="182">
        <f t="shared" si="313"/>
        <v>0.3</v>
      </c>
      <c r="X1773" s="133">
        <f>'INFO Luz del Sur'!N1721</f>
        <v>1</v>
      </c>
      <c r="Y1773" s="135">
        <f t="shared" si="306"/>
        <v>0.3</v>
      </c>
    </row>
    <row r="1774" spans="1:25" x14ac:dyDescent="0.25">
      <c r="A1774" s="97">
        <f>'INFO Luz del Sur'!A1722</f>
        <v>1716</v>
      </c>
      <c r="B1774" s="98" t="s">
        <v>8151</v>
      </c>
      <c r="C1774" s="131" t="str">
        <f>'INFO Luz del Sur'!K1722</f>
        <v>Poste</v>
      </c>
      <c r="D1774" s="120" t="str">
        <f>'INFO Luz del Sur'!L1722</f>
        <v>Concreto</v>
      </c>
      <c r="E1774" s="131">
        <f>'INFO Luz del Sur'!J1722</f>
        <v>14</v>
      </c>
      <c r="F1774" s="131" t="str">
        <f>'INFO Luz del Sur'!H1722</f>
        <v>0.22 KV</v>
      </c>
      <c r="G1774" s="148" t="str">
        <f t="shared" si="304"/>
        <v>BT</v>
      </c>
      <c r="H1774" s="120" t="str">
        <f>'INFO Luz del Sur'!D1722</f>
        <v>Miraflores</v>
      </c>
      <c r="I1774" s="120" t="str">
        <f>'INFO Luz del Sur'!C1722</f>
        <v>Lima</v>
      </c>
      <c r="J1774" s="120" t="str">
        <f>'INFO Luz del Sur'!B1722</f>
        <v>Lima</v>
      </c>
      <c r="K1774" s="120">
        <f>'INFO Luz del Sur'!E1722</f>
        <v>0</v>
      </c>
      <c r="L1774" s="132" t="str">
        <f>'INFO Luz del Sur'!M1722</f>
        <v>PPC24</v>
      </c>
      <c r="M1774" s="120" t="str">
        <f>INDEX(RESUMEN!$D$17:$D$5475, MATCH(L1774,RESUMEN!$C$17:$C$5475,0))</f>
        <v>POSTE DE CONCRETO ARMADO DE 15/400/150/375</v>
      </c>
      <c r="N1774" s="95">
        <f>INDEX(RESUMEN!$G$17:$G$5475, MATCH(L1774,RESUMEN!$C$17:$C$5475,0))</f>
        <v>476.76</v>
      </c>
      <c r="O1774" s="133">
        <f t="shared" si="305"/>
        <v>0.77</v>
      </c>
      <c r="P1774" s="134">
        <f t="shared" si="307"/>
        <v>843.86519999999996</v>
      </c>
      <c r="Q1774" s="87">
        <v>0</v>
      </c>
      <c r="R1774" s="133">
        <f t="shared" si="308"/>
        <v>7.2000000000000008E-2</v>
      </c>
      <c r="S1774" s="88">
        <f t="shared" si="309"/>
        <v>5.0631912000000003</v>
      </c>
      <c r="T1774" s="132">
        <f t="shared" si="310"/>
        <v>0.2</v>
      </c>
      <c r="U1774" s="135">
        <f t="shared" si="311"/>
        <v>1.01263824</v>
      </c>
      <c r="V1774" s="88">
        <f t="shared" si="312"/>
        <v>0.34074898485900018</v>
      </c>
      <c r="W1774" s="182">
        <f t="shared" si="313"/>
        <v>0.3</v>
      </c>
      <c r="X1774" s="133">
        <f>'INFO Luz del Sur'!N1722</f>
        <v>1</v>
      </c>
      <c r="Y1774" s="135">
        <f t="shared" si="306"/>
        <v>0.3</v>
      </c>
    </row>
    <row r="1775" spans="1:25" x14ac:dyDescent="0.25">
      <c r="A1775" s="97">
        <f>'INFO Luz del Sur'!A1723</f>
        <v>1717</v>
      </c>
      <c r="B1775" s="98" t="s">
        <v>8151</v>
      </c>
      <c r="C1775" s="131" t="str">
        <f>'INFO Luz del Sur'!K1723</f>
        <v>Poste</v>
      </c>
      <c r="D1775" s="120" t="str">
        <f>'INFO Luz del Sur'!L1723</f>
        <v>Concreto</v>
      </c>
      <c r="E1775" s="131">
        <f>'INFO Luz del Sur'!J1723</f>
        <v>14</v>
      </c>
      <c r="F1775" s="131" t="str">
        <f>'INFO Luz del Sur'!H1723</f>
        <v>0.22 KV</v>
      </c>
      <c r="G1775" s="148" t="str">
        <f t="shared" si="304"/>
        <v>BT</v>
      </c>
      <c r="H1775" s="120" t="str">
        <f>'INFO Luz del Sur'!D1723</f>
        <v>Miraflores</v>
      </c>
      <c r="I1775" s="120" t="str">
        <f>'INFO Luz del Sur'!C1723</f>
        <v>Lima</v>
      </c>
      <c r="J1775" s="120" t="str">
        <f>'INFO Luz del Sur'!B1723</f>
        <v>Lima</v>
      </c>
      <c r="K1775" s="120">
        <f>'INFO Luz del Sur'!E1723</f>
        <v>0</v>
      </c>
      <c r="L1775" s="132" t="str">
        <f>'INFO Luz del Sur'!M1723</f>
        <v>PPC24</v>
      </c>
      <c r="M1775" s="120" t="str">
        <f>INDEX(RESUMEN!$D$17:$D$5475, MATCH(L1775,RESUMEN!$C$17:$C$5475,0))</f>
        <v>POSTE DE CONCRETO ARMADO DE 15/400/150/375</v>
      </c>
      <c r="N1775" s="95">
        <f>INDEX(RESUMEN!$G$17:$G$5475, MATCH(L1775,RESUMEN!$C$17:$C$5475,0))</f>
        <v>476.76</v>
      </c>
      <c r="O1775" s="133">
        <f t="shared" si="305"/>
        <v>0.77</v>
      </c>
      <c r="P1775" s="134">
        <f t="shared" si="307"/>
        <v>843.86519999999996</v>
      </c>
      <c r="Q1775" s="87">
        <v>0</v>
      </c>
      <c r="R1775" s="133">
        <f t="shared" si="308"/>
        <v>7.2000000000000008E-2</v>
      </c>
      <c r="S1775" s="88">
        <f t="shared" si="309"/>
        <v>5.0631912000000003</v>
      </c>
      <c r="T1775" s="132">
        <f t="shared" si="310"/>
        <v>0.2</v>
      </c>
      <c r="U1775" s="135">
        <f t="shared" si="311"/>
        <v>1.01263824</v>
      </c>
      <c r="V1775" s="88">
        <f t="shared" si="312"/>
        <v>0.34074898485900018</v>
      </c>
      <c r="W1775" s="182">
        <f t="shared" si="313"/>
        <v>0.3</v>
      </c>
      <c r="X1775" s="133">
        <f>'INFO Luz del Sur'!N1723</f>
        <v>1</v>
      </c>
      <c r="Y1775" s="135">
        <f t="shared" si="306"/>
        <v>0.3</v>
      </c>
    </row>
    <row r="1776" spans="1:25" x14ac:dyDescent="0.25">
      <c r="A1776" s="97">
        <f>'INFO Luz del Sur'!A1724</f>
        <v>1718</v>
      </c>
      <c r="B1776" s="98" t="s">
        <v>8151</v>
      </c>
      <c r="C1776" s="131" t="str">
        <f>'INFO Luz del Sur'!K1724</f>
        <v>Poste</v>
      </c>
      <c r="D1776" s="120" t="str">
        <f>'INFO Luz del Sur'!L1724</f>
        <v>Concreto</v>
      </c>
      <c r="E1776" s="131">
        <f>'INFO Luz del Sur'!J1724</f>
        <v>13</v>
      </c>
      <c r="F1776" s="131" t="str">
        <f>'INFO Luz del Sur'!H1724</f>
        <v>0.22 KV</v>
      </c>
      <c r="G1776" s="148" t="str">
        <f t="shared" si="304"/>
        <v>BT</v>
      </c>
      <c r="H1776" s="120" t="str">
        <f>'INFO Luz del Sur'!D1724</f>
        <v>San Borja</v>
      </c>
      <c r="I1776" s="120" t="str">
        <f>'INFO Luz del Sur'!C1724</f>
        <v>Lima</v>
      </c>
      <c r="J1776" s="120" t="str">
        <f>'INFO Luz del Sur'!B1724</f>
        <v>Lima</v>
      </c>
      <c r="K1776" s="120">
        <f>'INFO Luz del Sur'!E1724</f>
        <v>0</v>
      </c>
      <c r="L1776" s="132" t="str">
        <f>'INFO Luz del Sur'!M1724</f>
        <v>PPC19</v>
      </c>
      <c r="M1776" s="120" t="str">
        <f>INDEX(RESUMEN!$D$17:$D$5475, MATCH(L1776,RESUMEN!$C$17:$C$5475,0))</f>
        <v>POSTE DE CONCRETO ARMADO DE 13/300/150/345</v>
      </c>
      <c r="N1776" s="95">
        <f>INDEX(RESUMEN!$G$17:$G$5475, MATCH(L1776,RESUMEN!$C$17:$C$5475,0))</f>
        <v>314.14999999999998</v>
      </c>
      <c r="O1776" s="133">
        <f t="shared" si="305"/>
        <v>0.77</v>
      </c>
      <c r="P1776" s="134">
        <f t="shared" si="307"/>
        <v>556.04549999999995</v>
      </c>
      <c r="Q1776" s="87">
        <v>0</v>
      </c>
      <c r="R1776" s="133">
        <f t="shared" si="308"/>
        <v>7.2000000000000008E-2</v>
      </c>
      <c r="S1776" s="88">
        <f t="shared" si="309"/>
        <v>3.3362730000000003</v>
      </c>
      <c r="T1776" s="132">
        <f t="shared" si="310"/>
        <v>0.2</v>
      </c>
      <c r="U1776" s="135">
        <f t="shared" si="311"/>
        <v>0.66725460000000014</v>
      </c>
      <c r="V1776" s="88">
        <f t="shared" si="312"/>
        <v>0.22452868024468273</v>
      </c>
      <c r="W1776" s="182">
        <f t="shared" si="313"/>
        <v>0.2</v>
      </c>
      <c r="X1776" s="133">
        <f>'INFO Luz del Sur'!N1724</f>
        <v>1</v>
      </c>
      <c r="Y1776" s="135">
        <f t="shared" si="306"/>
        <v>0.2</v>
      </c>
    </row>
    <row r="1777" spans="1:25" x14ac:dyDescent="0.25">
      <c r="A1777" s="97">
        <f>'INFO Luz del Sur'!A1725</f>
        <v>1719</v>
      </c>
      <c r="B1777" s="98" t="s">
        <v>8151</v>
      </c>
      <c r="C1777" s="131" t="str">
        <f>'INFO Luz del Sur'!K1725</f>
        <v>Poste</v>
      </c>
      <c r="D1777" s="120" t="str">
        <f>'INFO Luz del Sur'!L1725</f>
        <v>Concreto</v>
      </c>
      <c r="E1777" s="131">
        <f>'INFO Luz del Sur'!J1725</f>
        <v>13</v>
      </c>
      <c r="F1777" s="131" t="str">
        <f>'INFO Luz del Sur'!H1725</f>
        <v>0.22 KV</v>
      </c>
      <c r="G1777" s="148" t="str">
        <f t="shared" si="304"/>
        <v>BT</v>
      </c>
      <c r="H1777" s="120" t="str">
        <f>'INFO Luz del Sur'!D1725</f>
        <v>San Borja</v>
      </c>
      <c r="I1777" s="120" t="str">
        <f>'INFO Luz del Sur'!C1725</f>
        <v>Lima</v>
      </c>
      <c r="J1777" s="120" t="str">
        <f>'INFO Luz del Sur'!B1725</f>
        <v>Lima</v>
      </c>
      <c r="K1777" s="120">
        <f>'INFO Luz del Sur'!E1725</f>
        <v>0</v>
      </c>
      <c r="L1777" s="132" t="str">
        <f>'INFO Luz del Sur'!M1725</f>
        <v>PPC19</v>
      </c>
      <c r="M1777" s="120" t="str">
        <f>INDEX(RESUMEN!$D$17:$D$5475, MATCH(L1777,RESUMEN!$C$17:$C$5475,0))</f>
        <v>POSTE DE CONCRETO ARMADO DE 13/300/150/345</v>
      </c>
      <c r="N1777" s="95">
        <f>INDEX(RESUMEN!$G$17:$G$5475, MATCH(L1777,RESUMEN!$C$17:$C$5475,0))</f>
        <v>314.14999999999998</v>
      </c>
      <c r="O1777" s="133">
        <f t="shared" si="305"/>
        <v>0.77</v>
      </c>
      <c r="P1777" s="134">
        <f t="shared" si="307"/>
        <v>556.04549999999995</v>
      </c>
      <c r="Q1777" s="87">
        <v>0</v>
      </c>
      <c r="R1777" s="133">
        <f t="shared" si="308"/>
        <v>7.2000000000000008E-2</v>
      </c>
      <c r="S1777" s="88">
        <f t="shared" si="309"/>
        <v>3.3362730000000003</v>
      </c>
      <c r="T1777" s="132">
        <f t="shared" si="310"/>
        <v>0.2</v>
      </c>
      <c r="U1777" s="135">
        <f t="shared" si="311"/>
        <v>0.66725460000000014</v>
      </c>
      <c r="V1777" s="88">
        <f t="shared" si="312"/>
        <v>0.22452868024468273</v>
      </c>
      <c r="W1777" s="182">
        <f t="shared" si="313"/>
        <v>0.2</v>
      </c>
      <c r="X1777" s="133">
        <f>'INFO Luz del Sur'!N1725</f>
        <v>1</v>
      </c>
      <c r="Y1777" s="135">
        <f t="shared" si="306"/>
        <v>0.2</v>
      </c>
    </row>
    <row r="1778" spans="1:25" x14ac:dyDescent="0.25">
      <c r="A1778" s="97">
        <f>'INFO Luz del Sur'!A1726</f>
        <v>1720</v>
      </c>
      <c r="B1778" s="98" t="s">
        <v>20</v>
      </c>
      <c r="C1778" s="131" t="str">
        <f>'INFO Luz del Sur'!K1726</f>
        <v>Poste</v>
      </c>
      <c r="D1778" s="120" t="str">
        <f>'INFO Luz del Sur'!L1726</f>
        <v>Metálico</v>
      </c>
      <c r="E1778" s="131">
        <f>'INFO Luz del Sur'!J1726</f>
        <v>15</v>
      </c>
      <c r="F1778" s="131" t="str">
        <f>'INFO Luz del Sur'!H1726</f>
        <v>60 KV</v>
      </c>
      <c r="G1778" s="148" t="str">
        <f t="shared" si="304"/>
        <v>MT/AT</v>
      </c>
      <c r="H1778" s="120" t="str">
        <f>'INFO Luz del Sur'!D1726</f>
        <v>San Borja</v>
      </c>
      <c r="I1778" s="120" t="str">
        <f>'INFO Luz del Sur'!C1726</f>
        <v>Lima</v>
      </c>
      <c r="J1778" s="120" t="str">
        <f>'INFO Luz del Sur'!B1726</f>
        <v>Lima</v>
      </c>
      <c r="K1778" s="120">
        <f>'INFO Luz del Sur'!E1726</f>
        <v>0</v>
      </c>
      <c r="L1778" s="132" t="str">
        <f>'INFO Luz del Sur'!M1726</f>
        <v>TA060SIR0D1C1240R+3</v>
      </c>
      <c r="M1778" s="120" t="str">
        <f>INDEX(RESUMEN!$D$17:$D$5475, MATCH(L1778,RESUMEN!$C$17:$C$5475,0))</f>
        <v>Torre de anclaje, retención intermedia y terminal (15°) Tipo R2+3</v>
      </c>
      <c r="N1778" s="95">
        <f>INDEX(RESUMEN!$G$17:$G$5475, MATCH(L1778,RESUMEN!$C$17:$C$5475,0))</f>
        <v>15480.457667929655</v>
      </c>
      <c r="O1778" s="133">
        <f t="shared" si="305"/>
        <v>0.84299999999999997</v>
      </c>
      <c r="P1778" s="134">
        <f t="shared" si="307"/>
        <v>28530.483481994353</v>
      </c>
      <c r="Q1778" s="87">
        <v>0</v>
      </c>
      <c r="R1778" s="133">
        <f t="shared" si="308"/>
        <v>0.13400000000000001</v>
      </c>
      <c r="S1778" s="88">
        <f t="shared" si="309"/>
        <v>318.59039888227034</v>
      </c>
      <c r="T1778" s="132">
        <f t="shared" si="310"/>
        <v>0.183</v>
      </c>
      <c r="U1778" s="135">
        <f t="shared" si="311"/>
        <v>58.302042995455473</v>
      </c>
      <c r="V1778" s="88">
        <f t="shared" si="312"/>
        <v>19.618419669700835</v>
      </c>
      <c r="W1778" s="182">
        <f t="shared" si="313"/>
        <v>19.600000000000001</v>
      </c>
      <c r="X1778" s="133">
        <f>'INFO Luz del Sur'!N1726</f>
        <v>1</v>
      </c>
      <c r="Y1778" s="135">
        <f t="shared" si="306"/>
        <v>19.600000000000001</v>
      </c>
    </row>
    <row r="1779" spans="1:25" x14ac:dyDescent="0.25">
      <c r="A1779" s="97">
        <f>'INFO Luz del Sur'!A1727</f>
        <v>1721</v>
      </c>
      <c r="B1779" s="98" t="s">
        <v>20</v>
      </c>
      <c r="C1779" s="131" t="str">
        <f>'INFO Luz del Sur'!K1727</f>
        <v>Poste</v>
      </c>
      <c r="D1779" s="120" t="str">
        <f>'INFO Luz del Sur'!L1727</f>
        <v>Metálico</v>
      </c>
      <c r="E1779" s="131">
        <f>'INFO Luz del Sur'!J1727</f>
        <v>15</v>
      </c>
      <c r="F1779" s="131" t="str">
        <f>'INFO Luz del Sur'!H1727</f>
        <v>60 KV</v>
      </c>
      <c r="G1779" s="148" t="str">
        <f t="shared" si="304"/>
        <v>MT/AT</v>
      </c>
      <c r="H1779" s="120" t="str">
        <f>'INFO Luz del Sur'!D1727</f>
        <v>San Borja</v>
      </c>
      <c r="I1779" s="120" t="str">
        <f>'INFO Luz del Sur'!C1727</f>
        <v>Lima</v>
      </c>
      <c r="J1779" s="120" t="str">
        <f>'INFO Luz del Sur'!B1727</f>
        <v>Lima</v>
      </c>
      <c r="K1779" s="120">
        <f>'INFO Luz del Sur'!E1727</f>
        <v>0</v>
      </c>
      <c r="L1779" s="132" t="str">
        <f>'INFO Luz del Sur'!M1727</f>
        <v>TA060SIR0D1C1240R+3</v>
      </c>
      <c r="M1779" s="120" t="str">
        <f>INDEX(RESUMEN!$D$17:$D$5475, MATCH(L1779,RESUMEN!$C$17:$C$5475,0))</f>
        <v>Torre de anclaje, retención intermedia y terminal (15°) Tipo R2+3</v>
      </c>
      <c r="N1779" s="95">
        <f>INDEX(RESUMEN!$G$17:$G$5475, MATCH(L1779,RESUMEN!$C$17:$C$5475,0))</f>
        <v>15480.457667929655</v>
      </c>
      <c r="O1779" s="133">
        <f t="shared" si="305"/>
        <v>0.84299999999999997</v>
      </c>
      <c r="P1779" s="134">
        <f t="shared" si="307"/>
        <v>28530.483481994353</v>
      </c>
      <c r="Q1779" s="87">
        <v>0</v>
      </c>
      <c r="R1779" s="133">
        <f t="shared" si="308"/>
        <v>0.13400000000000001</v>
      </c>
      <c r="S1779" s="88">
        <f t="shared" si="309"/>
        <v>318.59039888227034</v>
      </c>
      <c r="T1779" s="132">
        <f t="shared" si="310"/>
        <v>0.183</v>
      </c>
      <c r="U1779" s="135">
        <f t="shared" si="311"/>
        <v>58.302042995455473</v>
      </c>
      <c r="V1779" s="88">
        <f t="shared" si="312"/>
        <v>19.618419669700835</v>
      </c>
      <c r="W1779" s="182">
        <f t="shared" si="313"/>
        <v>19.600000000000001</v>
      </c>
      <c r="X1779" s="133">
        <f>'INFO Luz del Sur'!N1727</f>
        <v>1</v>
      </c>
      <c r="Y1779" s="135">
        <f t="shared" si="306"/>
        <v>19.600000000000001</v>
      </c>
    </row>
    <row r="1780" spans="1:25" x14ac:dyDescent="0.25">
      <c r="A1780" s="97">
        <f>'INFO Luz del Sur'!A1728</f>
        <v>1722</v>
      </c>
      <c r="B1780" s="98" t="s">
        <v>20</v>
      </c>
      <c r="C1780" s="131" t="str">
        <f>'INFO Luz del Sur'!K1728</f>
        <v>Poste</v>
      </c>
      <c r="D1780" s="120" t="str">
        <f>'INFO Luz del Sur'!L1728</f>
        <v>Metálico</v>
      </c>
      <c r="E1780" s="131">
        <f>'INFO Luz del Sur'!J1728</f>
        <v>15</v>
      </c>
      <c r="F1780" s="131" t="str">
        <f>'INFO Luz del Sur'!H1728</f>
        <v>60 KV</v>
      </c>
      <c r="G1780" s="148" t="str">
        <f t="shared" si="304"/>
        <v>MT/AT</v>
      </c>
      <c r="H1780" s="120" t="str">
        <f>'INFO Luz del Sur'!D1728</f>
        <v>San Borja</v>
      </c>
      <c r="I1780" s="120" t="str">
        <f>'INFO Luz del Sur'!C1728</f>
        <v>Lima</v>
      </c>
      <c r="J1780" s="120" t="str">
        <f>'INFO Luz del Sur'!B1728</f>
        <v>Lima</v>
      </c>
      <c r="K1780" s="120">
        <f>'INFO Luz del Sur'!E1728</f>
        <v>0</v>
      </c>
      <c r="L1780" s="132" t="str">
        <f>'INFO Luz del Sur'!M1728</f>
        <v>TA060SIR0D1C1240R+3</v>
      </c>
      <c r="M1780" s="120" t="str">
        <f>INDEX(RESUMEN!$D$17:$D$5475, MATCH(L1780,RESUMEN!$C$17:$C$5475,0))</f>
        <v>Torre de anclaje, retención intermedia y terminal (15°) Tipo R2+3</v>
      </c>
      <c r="N1780" s="95">
        <f>INDEX(RESUMEN!$G$17:$G$5475, MATCH(L1780,RESUMEN!$C$17:$C$5475,0))</f>
        <v>15480.457667929655</v>
      </c>
      <c r="O1780" s="133">
        <f t="shared" si="305"/>
        <v>0.84299999999999997</v>
      </c>
      <c r="P1780" s="134">
        <f t="shared" si="307"/>
        <v>28530.483481994353</v>
      </c>
      <c r="Q1780" s="87">
        <v>0</v>
      </c>
      <c r="R1780" s="133">
        <f t="shared" si="308"/>
        <v>0.13400000000000001</v>
      </c>
      <c r="S1780" s="88">
        <f t="shared" si="309"/>
        <v>318.59039888227034</v>
      </c>
      <c r="T1780" s="132">
        <f t="shared" si="310"/>
        <v>0.183</v>
      </c>
      <c r="U1780" s="135">
        <f t="shared" si="311"/>
        <v>58.302042995455473</v>
      </c>
      <c r="V1780" s="88">
        <f t="shared" si="312"/>
        <v>19.618419669700835</v>
      </c>
      <c r="W1780" s="182">
        <f t="shared" si="313"/>
        <v>19.600000000000001</v>
      </c>
      <c r="X1780" s="133">
        <f>'INFO Luz del Sur'!N1728</f>
        <v>1</v>
      </c>
      <c r="Y1780" s="135">
        <f t="shared" si="306"/>
        <v>19.600000000000001</v>
      </c>
    </row>
    <row r="1781" spans="1:25" x14ac:dyDescent="0.25">
      <c r="A1781" s="97">
        <f>'INFO Luz del Sur'!A1729</f>
        <v>1723</v>
      </c>
      <c r="B1781" s="98" t="s">
        <v>20</v>
      </c>
      <c r="C1781" s="131" t="str">
        <f>'INFO Luz del Sur'!K1729</f>
        <v>Poste</v>
      </c>
      <c r="D1781" s="120" t="str">
        <f>'INFO Luz del Sur'!L1729</f>
        <v>Metálico</v>
      </c>
      <c r="E1781" s="131">
        <f>'INFO Luz del Sur'!J1729</f>
        <v>15</v>
      </c>
      <c r="F1781" s="131" t="str">
        <f>'INFO Luz del Sur'!H1729</f>
        <v>60 KV</v>
      </c>
      <c r="G1781" s="148" t="str">
        <f t="shared" si="304"/>
        <v>MT/AT</v>
      </c>
      <c r="H1781" s="120" t="str">
        <f>'INFO Luz del Sur'!D1729</f>
        <v>San Borja</v>
      </c>
      <c r="I1781" s="120" t="str">
        <f>'INFO Luz del Sur'!C1729</f>
        <v>Lima</v>
      </c>
      <c r="J1781" s="120" t="str">
        <f>'INFO Luz del Sur'!B1729</f>
        <v>Lima</v>
      </c>
      <c r="K1781" s="120">
        <f>'INFO Luz del Sur'!E1729</f>
        <v>0</v>
      </c>
      <c r="L1781" s="132" t="str">
        <f>'INFO Luz del Sur'!M1729</f>
        <v>TA060SIR0D1C1240R+3</v>
      </c>
      <c r="M1781" s="120" t="str">
        <f>INDEX(RESUMEN!$D$17:$D$5475, MATCH(L1781,RESUMEN!$C$17:$C$5475,0))</f>
        <v>Torre de anclaje, retención intermedia y terminal (15°) Tipo R2+3</v>
      </c>
      <c r="N1781" s="95">
        <f>INDEX(RESUMEN!$G$17:$G$5475, MATCH(L1781,RESUMEN!$C$17:$C$5475,0))</f>
        <v>15480.457667929655</v>
      </c>
      <c r="O1781" s="133">
        <f t="shared" si="305"/>
        <v>0.84299999999999997</v>
      </c>
      <c r="P1781" s="134">
        <f t="shared" si="307"/>
        <v>28530.483481994353</v>
      </c>
      <c r="Q1781" s="87">
        <v>0</v>
      </c>
      <c r="R1781" s="133">
        <f t="shared" si="308"/>
        <v>0.13400000000000001</v>
      </c>
      <c r="S1781" s="88">
        <f t="shared" si="309"/>
        <v>318.59039888227034</v>
      </c>
      <c r="T1781" s="132">
        <f t="shared" si="310"/>
        <v>0.183</v>
      </c>
      <c r="U1781" s="135">
        <f t="shared" si="311"/>
        <v>58.302042995455473</v>
      </c>
      <c r="V1781" s="88">
        <f t="shared" si="312"/>
        <v>19.618419669700835</v>
      </c>
      <c r="W1781" s="182">
        <f t="shared" si="313"/>
        <v>19.600000000000001</v>
      </c>
      <c r="X1781" s="133">
        <f>'INFO Luz del Sur'!N1729</f>
        <v>1</v>
      </c>
      <c r="Y1781" s="135">
        <f t="shared" si="306"/>
        <v>19.600000000000001</v>
      </c>
    </row>
    <row r="1782" spans="1:25" x14ac:dyDescent="0.25">
      <c r="A1782" s="97">
        <f>'INFO Luz del Sur'!A1730</f>
        <v>1724</v>
      </c>
      <c r="B1782" s="98" t="s">
        <v>8151</v>
      </c>
      <c r="C1782" s="131" t="str">
        <f>'INFO Luz del Sur'!K1730</f>
        <v>Poste</v>
      </c>
      <c r="D1782" s="120" t="str">
        <f>'INFO Luz del Sur'!L1730</f>
        <v>Concreto</v>
      </c>
      <c r="E1782" s="131">
        <f>'INFO Luz del Sur'!J1730</f>
        <v>13</v>
      </c>
      <c r="F1782" s="131" t="str">
        <f>'INFO Luz del Sur'!H1730</f>
        <v>0.22 KV</v>
      </c>
      <c r="G1782" s="148" t="str">
        <f t="shared" si="304"/>
        <v>BT</v>
      </c>
      <c r="H1782" s="120" t="str">
        <f>'INFO Luz del Sur'!D1730</f>
        <v>San Borja</v>
      </c>
      <c r="I1782" s="120" t="str">
        <f>'INFO Luz del Sur'!C1730</f>
        <v>Lima</v>
      </c>
      <c r="J1782" s="120" t="str">
        <f>'INFO Luz del Sur'!B1730</f>
        <v>Lima</v>
      </c>
      <c r="K1782" s="120">
        <f>'INFO Luz del Sur'!E1730</f>
        <v>0</v>
      </c>
      <c r="L1782" s="132" t="str">
        <f>'INFO Luz del Sur'!M1730</f>
        <v>PPC19</v>
      </c>
      <c r="M1782" s="120" t="str">
        <f>INDEX(RESUMEN!$D$17:$D$5475, MATCH(L1782,RESUMEN!$C$17:$C$5475,0))</f>
        <v>POSTE DE CONCRETO ARMADO DE 13/300/150/345</v>
      </c>
      <c r="N1782" s="95">
        <f>INDEX(RESUMEN!$G$17:$G$5475, MATCH(L1782,RESUMEN!$C$17:$C$5475,0))</f>
        <v>314.14999999999998</v>
      </c>
      <c r="O1782" s="133">
        <f t="shared" si="305"/>
        <v>0.77</v>
      </c>
      <c r="P1782" s="134">
        <f t="shared" si="307"/>
        <v>556.04549999999995</v>
      </c>
      <c r="Q1782" s="87">
        <v>0</v>
      </c>
      <c r="R1782" s="133">
        <f t="shared" si="308"/>
        <v>7.2000000000000008E-2</v>
      </c>
      <c r="S1782" s="88">
        <f t="shared" si="309"/>
        <v>3.3362730000000003</v>
      </c>
      <c r="T1782" s="132">
        <f t="shared" si="310"/>
        <v>0.2</v>
      </c>
      <c r="U1782" s="135">
        <f t="shared" si="311"/>
        <v>0.66725460000000014</v>
      </c>
      <c r="V1782" s="88">
        <f t="shared" si="312"/>
        <v>0.22452868024468273</v>
      </c>
      <c r="W1782" s="182">
        <f t="shared" si="313"/>
        <v>0.2</v>
      </c>
      <c r="X1782" s="133">
        <f>'INFO Luz del Sur'!N1730</f>
        <v>1</v>
      </c>
      <c r="Y1782" s="135">
        <f t="shared" si="306"/>
        <v>0.2</v>
      </c>
    </row>
    <row r="1783" spans="1:25" x14ac:dyDescent="0.25">
      <c r="A1783" s="97">
        <f>'INFO Luz del Sur'!A1731</f>
        <v>1725</v>
      </c>
      <c r="B1783" s="98" t="s">
        <v>8151</v>
      </c>
      <c r="C1783" s="131" t="str">
        <f>'INFO Luz del Sur'!K1731</f>
        <v>Poste</v>
      </c>
      <c r="D1783" s="120" t="str">
        <f>'INFO Luz del Sur'!L1731</f>
        <v>Concreto</v>
      </c>
      <c r="E1783" s="131">
        <f>'INFO Luz del Sur'!J1731</f>
        <v>13</v>
      </c>
      <c r="F1783" s="131" t="str">
        <f>'INFO Luz del Sur'!H1731</f>
        <v>0.22 KV</v>
      </c>
      <c r="G1783" s="148" t="str">
        <f t="shared" si="304"/>
        <v>BT</v>
      </c>
      <c r="H1783" s="120" t="str">
        <f>'INFO Luz del Sur'!D1731</f>
        <v>San Borja</v>
      </c>
      <c r="I1783" s="120" t="str">
        <f>'INFO Luz del Sur'!C1731</f>
        <v>Lima</v>
      </c>
      <c r="J1783" s="120" t="str">
        <f>'INFO Luz del Sur'!B1731</f>
        <v>Lima</v>
      </c>
      <c r="K1783" s="120">
        <f>'INFO Luz del Sur'!E1731</f>
        <v>0</v>
      </c>
      <c r="L1783" s="132" t="str">
        <f>'INFO Luz del Sur'!M1731</f>
        <v>PPC19</v>
      </c>
      <c r="M1783" s="120" t="str">
        <f>INDEX(RESUMEN!$D$17:$D$5475, MATCH(L1783,RESUMEN!$C$17:$C$5475,0))</f>
        <v>POSTE DE CONCRETO ARMADO DE 13/300/150/345</v>
      </c>
      <c r="N1783" s="95">
        <f>INDEX(RESUMEN!$G$17:$G$5475, MATCH(L1783,RESUMEN!$C$17:$C$5475,0))</f>
        <v>314.14999999999998</v>
      </c>
      <c r="O1783" s="133">
        <f t="shared" si="305"/>
        <v>0.77</v>
      </c>
      <c r="P1783" s="134">
        <f t="shared" si="307"/>
        <v>556.04549999999995</v>
      </c>
      <c r="Q1783" s="87">
        <v>0</v>
      </c>
      <c r="R1783" s="133">
        <f t="shared" si="308"/>
        <v>7.2000000000000008E-2</v>
      </c>
      <c r="S1783" s="88">
        <f t="shared" si="309"/>
        <v>3.3362730000000003</v>
      </c>
      <c r="T1783" s="132">
        <f t="shared" si="310"/>
        <v>0.2</v>
      </c>
      <c r="U1783" s="135">
        <f t="shared" si="311"/>
        <v>0.66725460000000014</v>
      </c>
      <c r="V1783" s="88">
        <f t="shared" si="312"/>
        <v>0.22452868024468273</v>
      </c>
      <c r="W1783" s="182">
        <f t="shared" si="313"/>
        <v>0.2</v>
      </c>
      <c r="X1783" s="133">
        <f>'INFO Luz del Sur'!N1731</f>
        <v>1</v>
      </c>
      <c r="Y1783" s="135">
        <f t="shared" si="306"/>
        <v>0.2</v>
      </c>
    </row>
    <row r="1784" spans="1:25" x14ac:dyDescent="0.25">
      <c r="A1784" s="97">
        <f>'INFO Luz del Sur'!A1732</f>
        <v>1726</v>
      </c>
      <c r="B1784" s="98" t="s">
        <v>8151</v>
      </c>
      <c r="C1784" s="131" t="str">
        <f>'INFO Luz del Sur'!K1732</f>
        <v>Poste</v>
      </c>
      <c r="D1784" s="120" t="str">
        <f>'INFO Luz del Sur'!L1732</f>
        <v>Concreto</v>
      </c>
      <c r="E1784" s="131">
        <f>'INFO Luz del Sur'!J1732</f>
        <v>13</v>
      </c>
      <c r="F1784" s="131" t="str">
        <f>'INFO Luz del Sur'!H1732</f>
        <v>0.22 KV</v>
      </c>
      <c r="G1784" s="148" t="str">
        <f t="shared" si="304"/>
        <v>BT</v>
      </c>
      <c r="H1784" s="120" t="str">
        <f>'INFO Luz del Sur'!D1732</f>
        <v>San Borja</v>
      </c>
      <c r="I1784" s="120" t="str">
        <f>'INFO Luz del Sur'!C1732</f>
        <v>Lima</v>
      </c>
      <c r="J1784" s="120" t="str">
        <f>'INFO Luz del Sur'!B1732</f>
        <v>Lima</v>
      </c>
      <c r="K1784" s="120">
        <f>'INFO Luz del Sur'!E1732</f>
        <v>0</v>
      </c>
      <c r="L1784" s="132" t="str">
        <f>'INFO Luz del Sur'!M1732</f>
        <v>PPC19</v>
      </c>
      <c r="M1784" s="120" t="str">
        <f>INDEX(RESUMEN!$D$17:$D$5475, MATCH(L1784,RESUMEN!$C$17:$C$5475,0))</f>
        <v>POSTE DE CONCRETO ARMADO DE 13/300/150/345</v>
      </c>
      <c r="N1784" s="95">
        <f>INDEX(RESUMEN!$G$17:$G$5475, MATCH(L1784,RESUMEN!$C$17:$C$5475,0))</f>
        <v>314.14999999999998</v>
      </c>
      <c r="O1784" s="133">
        <f t="shared" si="305"/>
        <v>0.77</v>
      </c>
      <c r="P1784" s="134">
        <f t="shared" si="307"/>
        <v>556.04549999999995</v>
      </c>
      <c r="Q1784" s="87">
        <v>0</v>
      </c>
      <c r="R1784" s="133">
        <f t="shared" si="308"/>
        <v>7.2000000000000008E-2</v>
      </c>
      <c r="S1784" s="88">
        <f t="shared" si="309"/>
        <v>3.3362730000000003</v>
      </c>
      <c r="T1784" s="132">
        <f t="shared" si="310"/>
        <v>0.2</v>
      </c>
      <c r="U1784" s="135">
        <f t="shared" si="311"/>
        <v>0.66725460000000014</v>
      </c>
      <c r="V1784" s="88">
        <f t="shared" si="312"/>
        <v>0.22452868024468273</v>
      </c>
      <c r="W1784" s="182">
        <f t="shared" si="313"/>
        <v>0.2</v>
      </c>
      <c r="X1784" s="133">
        <f>'INFO Luz del Sur'!N1732</f>
        <v>1</v>
      </c>
      <c r="Y1784" s="135">
        <f t="shared" si="306"/>
        <v>0.2</v>
      </c>
    </row>
    <row r="1785" spans="1:25" x14ac:dyDescent="0.25">
      <c r="A1785" s="97">
        <f>'INFO Luz del Sur'!A1733</f>
        <v>1727</v>
      </c>
      <c r="B1785" s="98" t="s">
        <v>8151</v>
      </c>
      <c r="C1785" s="131" t="str">
        <f>'INFO Luz del Sur'!K1733</f>
        <v>Poste</v>
      </c>
      <c r="D1785" s="120" t="str">
        <f>'INFO Luz del Sur'!L1733</f>
        <v>Concreto</v>
      </c>
      <c r="E1785" s="131">
        <f>'INFO Luz del Sur'!J1733</f>
        <v>13</v>
      </c>
      <c r="F1785" s="131" t="str">
        <f>'INFO Luz del Sur'!H1733</f>
        <v>0.22 KV</v>
      </c>
      <c r="G1785" s="148" t="str">
        <f t="shared" si="304"/>
        <v>BT</v>
      </c>
      <c r="H1785" s="120" t="str">
        <f>'INFO Luz del Sur'!D1733</f>
        <v>San Borja</v>
      </c>
      <c r="I1785" s="120" t="str">
        <f>'INFO Luz del Sur'!C1733</f>
        <v>Lima</v>
      </c>
      <c r="J1785" s="120" t="str">
        <f>'INFO Luz del Sur'!B1733</f>
        <v>Lima</v>
      </c>
      <c r="K1785" s="120">
        <f>'INFO Luz del Sur'!E1733</f>
        <v>0</v>
      </c>
      <c r="L1785" s="132" t="str">
        <f>'INFO Luz del Sur'!M1733</f>
        <v>PPC19</v>
      </c>
      <c r="M1785" s="120" t="str">
        <f>INDEX(RESUMEN!$D$17:$D$5475, MATCH(L1785,RESUMEN!$C$17:$C$5475,0))</f>
        <v>POSTE DE CONCRETO ARMADO DE 13/300/150/345</v>
      </c>
      <c r="N1785" s="95">
        <f>INDEX(RESUMEN!$G$17:$G$5475, MATCH(L1785,RESUMEN!$C$17:$C$5475,0))</f>
        <v>314.14999999999998</v>
      </c>
      <c r="O1785" s="133">
        <f t="shared" si="305"/>
        <v>0.77</v>
      </c>
      <c r="P1785" s="134">
        <f t="shared" si="307"/>
        <v>556.04549999999995</v>
      </c>
      <c r="Q1785" s="87">
        <v>0</v>
      </c>
      <c r="R1785" s="133">
        <f t="shared" si="308"/>
        <v>7.2000000000000008E-2</v>
      </c>
      <c r="S1785" s="88">
        <f t="shared" si="309"/>
        <v>3.3362730000000003</v>
      </c>
      <c r="T1785" s="132">
        <f t="shared" si="310"/>
        <v>0.2</v>
      </c>
      <c r="U1785" s="135">
        <f t="shared" si="311"/>
        <v>0.66725460000000014</v>
      </c>
      <c r="V1785" s="88">
        <f t="shared" si="312"/>
        <v>0.22452868024468273</v>
      </c>
      <c r="W1785" s="182">
        <f t="shared" si="313"/>
        <v>0.2</v>
      </c>
      <c r="X1785" s="133">
        <f>'INFO Luz del Sur'!N1733</f>
        <v>1</v>
      </c>
      <c r="Y1785" s="135">
        <f t="shared" si="306"/>
        <v>0.2</v>
      </c>
    </row>
    <row r="1786" spans="1:25" x14ac:dyDescent="0.25">
      <c r="A1786" s="97">
        <f>'INFO Luz del Sur'!A1734</f>
        <v>1728</v>
      </c>
      <c r="B1786" s="98" t="s">
        <v>8151</v>
      </c>
      <c r="C1786" s="131" t="str">
        <f>'INFO Luz del Sur'!K1734</f>
        <v>Poste</v>
      </c>
      <c r="D1786" s="120" t="str">
        <f>'INFO Luz del Sur'!L1734</f>
        <v>Concreto</v>
      </c>
      <c r="E1786" s="131">
        <f>'INFO Luz del Sur'!J1734</f>
        <v>13</v>
      </c>
      <c r="F1786" s="131" t="str">
        <f>'INFO Luz del Sur'!H1734</f>
        <v>0.22 KV</v>
      </c>
      <c r="G1786" s="148" t="str">
        <f t="shared" si="304"/>
        <v>BT</v>
      </c>
      <c r="H1786" s="120" t="str">
        <f>'INFO Luz del Sur'!D1734</f>
        <v>San Borja</v>
      </c>
      <c r="I1786" s="120" t="str">
        <f>'INFO Luz del Sur'!C1734</f>
        <v>Lima</v>
      </c>
      <c r="J1786" s="120" t="str">
        <f>'INFO Luz del Sur'!B1734</f>
        <v>Lima</v>
      </c>
      <c r="K1786" s="120">
        <f>'INFO Luz del Sur'!E1734</f>
        <v>0</v>
      </c>
      <c r="L1786" s="132" t="str">
        <f>'INFO Luz del Sur'!M1734</f>
        <v>PPC19</v>
      </c>
      <c r="M1786" s="120" t="str">
        <f>INDEX(RESUMEN!$D$17:$D$5475, MATCH(L1786,RESUMEN!$C$17:$C$5475,0))</f>
        <v>POSTE DE CONCRETO ARMADO DE 13/300/150/345</v>
      </c>
      <c r="N1786" s="95">
        <f>INDEX(RESUMEN!$G$17:$G$5475, MATCH(L1786,RESUMEN!$C$17:$C$5475,0))</f>
        <v>314.14999999999998</v>
      </c>
      <c r="O1786" s="133">
        <f t="shared" si="305"/>
        <v>0.77</v>
      </c>
      <c r="P1786" s="134">
        <f t="shared" si="307"/>
        <v>556.04549999999995</v>
      </c>
      <c r="Q1786" s="87">
        <v>0</v>
      </c>
      <c r="R1786" s="133">
        <f t="shared" si="308"/>
        <v>7.2000000000000008E-2</v>
      </c>
      <c r="S1786" s="88">
        <f t="shared" si="309"/>
        <v>3.3362730000000003</v>
      </c>
      <c r="T1786" s="132">
        <f t="shared" si="310"/>
        <v>0.2</v>
      </c>
      <c r="U1786" s="135">
        <f t="shared" si="311"/>
        <v>0.66725460000000014</v>
      </c>
      <c r="V1786" s="88">
        <f t="shared" si="312"/>
        <v>0.22452868024468273</v>
      </c>
      <c r="W1786" s="182">
        <f t="shared" si="313"/>
        <v>0.2</v>
      </c>
      <c r="X1786" s="133">
        <f>'INFO Luz del Sur'!N1734</f>
        <v>1</v>
      </c>
      <c r="Y1786" s="135">
        <f t="shared" si="306"/>
        <v>0.2</v>
      </c>
    </row>
    <row r="1787" spans="1:25" x14ac:dyDescent="0.25">
      <c r="A1787" s="97">
        <f>'INFO Luz del Sur'!A1735</f>
        <v>1729</v>
      </c>
      <c r="B1787" s="98" t="s">
        <v>8151</v>
      </c>
      <c r="C1787" s="131" t="str">
        <f>'INFO Luz del Sur'!K1735</f>
        <v>Poste</v>
      </c>
      <c r="D1787" s="120" t="str">
        <f>'INFO Luz del Sur'!L1735</f>
        <v>Concreto</v>
      </c>
      <c r="E1787" s="131">
        <f>'INFO Luz del Sur'!J1735</f>
        <v>13</v>
      </c>
      <c r="F1787" s="131" t="str">
        <f>'INFO Luz del Sur'!H1735</f>
        <v>0.22 KV</v>
      </c>
      <c r="G1787" s="148" t="str">
        <f t="shared" si="304"/>
        <v>BT</v>
      </c>
      <c r="H1787" s="120" t="str">
        <f>'INFO Luz del Sur'!D1735</f>
        <v>San Borja</v>
      </c>
      <c r="I1787" s="120" t="str">
        <f>'INFO Luz del Sur'!C1735</f>
        <v>Lima</v>
      </c>
      <c r="J1787" s="120" t="str">
        <f>'INFO Luz del Sur'!B1735</f>
        <v>Lima</v>
      </c>
      <c r="K1787" s="120">
        <f>'INFO Luz del Sur'!E1735</f>
        <v>0</v>
      </c>
      <c r="L1787" s="132" t="str">
        <f>'INFO Luz del Sur'!M1735</f>
        <v>PPC19</v>
      </c>
      <c r="M1787" s="120" t="str">
        <f>INDEX(RESUMEN!$D$17:$D$5475, MATCH(L1787,RESUMEN!$C$17:$C$5475,0))</f>
        <v>POSTE DE CONCRETO ARMADO DE 13/300/150/345</v>
      </c>
      <c r="N1787" s="95">
        <f>INDEX(RESUMEN!$G$17:$G$5475, MATCH(L1787,RESUMEN!$C$17:$C$5475,0))</f>
        <v>314.14999999999998</v>
      </c>
      <c r="O1787" s="133">
        <f t="shared" si="305"/>
        <v>0.77</v>
      </c>
      <c r="P1787" s="134">
        <f t="shared" si="307"/>
        <v>556.04549999999995</v>
      </c>
      <c r="Q1787" s="87">
        <v>0</v>
      </c>
      <c r="R1787" s="133">
        <f t="shared" si="308"/>
        <v>7.2000000000000008E-2</v>
      </c>
      <c r="S1787" s="88">
        <f t="shared" si="309"/>
        <v>3.3362730000000003</v>
      </c>
      <c r="T1787" s="132">
        <f t="shared" si="310"/>
        <v>0.2</v>
      </c>
      <c r="U1787" s="135">
        <f t="shared" si="311"/>
        <v>0.66725460000000014</v>
      </c>
      <c r="V1787" s="88">
        <f t="shared" si="312"/>
        <v>0.22452868024468273</v>
      </c>
      <c r="W1787" s="182">
        <f t="shared" si="313"/>
        <v>0.2</v>
      </c>
      <c r="X1787" s="133">
        <f>'INFO Luz del Sur'!N1735</f>
        <v>1</v>
      </c>
      <c r="Y1787" s="135">
        <f t="shared" si="306"/>
        <v>0.2</v>
      </c>
    </row>
    <row r="1788" spans="1:25" x14ac:dyDescent="0.25">
      <c r="A1788" s="97">
        <f>'INFO Luz del Sur'!A1736</f>
        <v>1730</v>
      </c>
      <c r="B1788" s="98" t="s">
        <v>8151</v>
      </c>
      <c r="C1788" s="131" t="str">
        <f>'INFO Luz del Sur'!K1736</f>
        <v>Poste</v>
      </c>
      <c r="D1788" s="120" t="str">
        <f>'INFO Luz del Sur'!L1736</f>
        <v>Concreto</v>
      </c>
      <c r="E1788" s="131">
        <f>'INFO Luz del Sur'!J1736</f>
        <v>13</v>
      </c>
      <c r="F1788" s="131" t="str">
        <f>'INFO Luz del Sur'!H1736</f>
        <v>0.22 KV</v>
      </c>
      <c r="G1788" s="148" t="str">
        <f t="shared" ref="G1788:G1823" si="314">IF(F1788="0.22 KV", "BT", "MT/AT")</f>
        <v>BT</v>
      </c>
      <c r="H1788" s="120" t="str">
        <f>'INFO Luz del Sur'!D1736</f>
        <v>San Borja</v>
      </c>
      <c r="I1788" s="120" t="str">
        <f>'INFO Luz del Sur'!C1736</f>
        <v>Lima</v>
      </c>
      <c r="J1788" s="120" t="str">
        <f>'INFO Luz del Sur'!B1736</f>
        <v>Lima</v>
      </c>
      <c r="K1788" s="120">
        <f>'INFO Luz del Sur'!E1736</f>
        <v>0</v>
      </c>
      <c r="L1788" s="132" t="str">
        <f>'INFO Luz del Sur'!M1736</f>
        <v>PPC19</v>
      </c>
      <c r="M1788" s="120" t="str">
        <f>INDEX(RESUMEN!$D$17:$D$5475, MATCH(L1788,RESUMEN!$C$17:$C$5475,0))</f>
        <v>POSTE DE CONCRETO ARMADO DE 13/300/150/345</v>
      </c>
      <c r="N1788" s="95">
        <f>INDEX(RESUMEN!$G$17:$G$5475, MATCH(L1788,RESUMEN!$C$17:$C$5475,0))</f>
        <v>314.14999999999998</v>
      </c>
      <c r="O1788" s="133">
        <f t="shared" ref="O1788:O1823" si="315">IF(G1788="BT", $O$2, $O$3)</f>
        <v>0.77</v>
      </c>
      <c r="P1788" s="134">
        <f t="shared" si="307"/>
        <v>556.04549999999995</v>
      </c>
      <c r="Q1788" s="87">
        <v>0</v>
      </c>
      <c r="R1788" s="133">
        <f t="shared" si="308"/>
        <v>7.2000000000000008E-2</v>
      </c>
      <c r="S1788" s="88">
        <f t="shared" si="309"/>
        <v>3.3362730000000003</v>
      </c>
      <c r="T1788" s="132">
        <f t="shared" si="310"/>
        <v>0.2</v>
      </c>
      <c r="U1788" s="135">
        <f t="shared" si="311"/>
        <v>0.66725460000000014</v>
      </c>
      <c r="V1788" s="88">
        <f t="shared" si="312"/>
        <v>0.22452868024468273</v>
      </c>
      <c r="W1788" s="182">
        <f t="shared" si="313"/>
        <v>0.2</v>
      </c>
      <c r="X1788" s="133">
        <f>'INFO Luz del Sur'!N1736</f>
        <v>1</v>
      </c>
      <c r="Y1788" s="135">
        <f t="shared" ref="Y1788:Y1823" si="316">W1788*X1788</f>
        <v>0.2</v>
      </c>
    </row>
    <row r="1789" spans="1:25" x14ac:dyDescent="0.25">
      <c r="A1789" s="97">
        <f>'INFO Luz del Sur'!A1737</f>
        <v>1731</v>
      </c>
      <c r="B1789" s="98" t="s">
        <v>8151</v>
      </c>
      <c r="C1789" s="131" t="str">
        <f>'INFO Luz del Sur'!K1737</f>
        <v>Poste</v>
      </c>
      <c r="D1789" s="120" t="str">
        <f>'INFO Luz del Sur'!L1737</f>
        <v>Concreto</v>
      </c>
      <c r="E1789" s="131">
        <f>'INFO Luz del Sur'!J1737</f>
        <v>10</v>
      </c>
      <c r="F1789" s="131" t="str">
        <f>'INFO Luz del Sur'!H1737</f>
        <v>0.22 KV</v>
      </c>
      <c r="G1789" s="148" t="str">
        <f t="shared" si="314"/>
        <v>BT</v>
      </c>
      <c r="H1789" s="120" t="str">
        <f>'INFO Luz del Sur'!D1737</f>
        <v>San Borja</v>
      </c>
      <c r="I1789" s="120" t="str">
        <f>'INFO Luz del Sur'!C1737</f>
        <v>Lima</v>
      </c>
      <c r="J1789" s="120" t="str">
        <f>'INFO Luz del Sur'!B1737</f>
        <v>Lima</v>
      </c>
      <c r="K1789" s="120">
        <f>'INFO Luz del Sur'!E1737</f>
        <v>0</v>
      </c>
      <c r="L1789" s="132" t="str">
        <f>'INFO Luz del Sur'!M1737</f>
        <v>PPC12</v>
      </c>
      <c r="M1789" s="120" t="str">
        <f>INDEX(RESUMEN!$D$17:$D$5475, MATCH(L1789,RESUMEN!$C$17:$C$5475,0))</f>
        <v>POSTE DE CONCRETO ARMADO DE 11/300/120/285</v>
      </c>
      <c r="N1789" s="95">
        <f>INDEX(RESUMEN!$G$17:$G$5475, MATCH(L1789,RESUMEN!$C$17:$C$5475,0))</f>
        <v>250.13</v>
      </c>
      <c r="O1789" s="133">
        <f t="shared" si="315"/>
        <v>0.77</v>
      </c>
      <c r="P1789" s="134">
        <f t="shared" si="307"/>
        <v>442.73009999999999</v>
      </c>
      <c r="Q1789" s="87">
        <v>0</v>
      </c>
      <c r="R1789" s="133">
        <f t="shared" si="308"/>
        <v>7.2000000000000008E-2</v>
      </c>
      <c r="S1789" s="88">
        <f t="shared" si="309"/>
        <v>2.6563806000000003</v>
      </c>
      <c r="T1789" s="132">
        <f t="shared" si="310"/>
        <v>0.2</v>
      </c>
      <c r="U1789" s="135">
        <f t="shared" si="311"/>
        <v>0.53127612000000013</v>
      </c>
      <c r="V1789" s="88">
        <f t="shared" si="312"/>
        <v>0.17877242969792292</v>
      </c>
      <c r="W1789" s="182">
        <f t="shared" si="313"/>
        <v>0.2</v>
      </c>
      <c r="X1789" s="133">
        <f>'INFO Luz del Sur'!N1737</f>
        <v>1</v>
      </c>
      <c r="Y1789" s="135">
        <f t="shared" si="316"/>
        <v>0.2</v>
      </c>
    </row>
    <row r="1790" spans="1:25" x14ac:dyDescent="0.25">
      <c r="A1790" s="97">
        <f>'INFO Luz del Sur'!A1738</f>
        <v>1732</v>
      </c>
      <c r="B1790" s="98" t="s">
        <v>20</v>
      </c>
      <c r="C1790" s="131" t="str">
        <f>'INFO Luz del Sur'!K1738</f>
        <v>Poste</v>
      </c>
      <c r="D1790" s="120" t="str">
        <f>'INFO Luz del Sur'!L1738</f>
        <v>Metálico</v>
      </c>
      <c r="E1790" s="131">
        <f>'INFO Luz del Sur'!J1738</f>
        <v>15</v>
      </c>
      <c r="F1790" s="131" t="str">
        <f>'INFO Luz del Sur'!H1738</f>
        <v>60 KV</v>
      </c>
      <c r="G1790" s="148" t="str">
        <f t="shared" si="314"/>
        <v>MT/AT</v>
      </c>
      <c r="H1790" s="120" t="str">
        <f>'INFO Luz del Sur'!D1738</f>
        <v>San Borja</v>
      </c>
      <c r="I1790" s="120" t="str">
        <f>'INFO Luz del Sur'!C1738</f>
        <v>Lima</v>
      </c>
      <c r="J1790" s="120" t="str">
        <f>'INFO Luz del Sur'!B1738</f>
        <v>Lima</v>
      </c>
      <c r="K1790" s="120">
        <f>'INFO Luz del Sur'!E1738</f>
        <v>0</v>
      </c>
      <c r="L1790" s="132" t="str">
        <f>'INFO Luz del Sur'!M1738</f>
        <v>TA060SIR0D1C1240R+3</v>
      </c>
      <c r="M1790" s="120" t="str">
        <f>INDEX(RESUMEN!$D$17:$D$5475, MATCH(L1790,RESUMEN!$C$17:$C$5475,0))</f>
        <v>Torre de anclaje, retención intermedia y terminal (15°) Tipo R2+3</v>
      </c>
      <c r="N1790" s="95">
        <f>INDEX(RESUMEN!$G$17:$G$5475, MATCH(L1790,RESUMEN!$C$17:$C$5475,0))</f>
        <v>15480.457667929655</v>
      </c>
      <c r="O1790" s="133">
        <f t="shared" si="315"/>
        <v>0.84299999999999997</v>
      </c>
      <c r="P1790" s="134">
        <f t="shared" si="307"/>
        <v>28530.483481994353</v>
      </c>
      <c r="Q1790" s="87">
        <v>0</v>
      </c>
      <c r="R1790" s="133">
        <f t="shared" si="308"/>
        <v>0.13400000000000001</v>
      </c>
      <c r="S1790" s="88">
        <f t="shared" si="309"/>
        <v>318.59039888227034</v>
      </c>
      <c r="T1790" s="132">
        <f t="shared" si="310"/>
        <v>0.183</v>
      </c>
      <c r="U1790" s="135">
        <f t="shared" si="311"/>
        <v>58.302042995455473</v>
      </c>
      <c r="V1790" s="88">
        <f t="shared" si="312"/>
        <v>19.618419669700835</v>
      </c>
      <c r="W1790" s="182">
        <f t="shared" si="313"/>
        <v>19.600000000000001</v>
      </c>
      <c r="X1790" s="133">
        <f>'INFO Luz del Sur'!N1738</f>
        <v>1</v>
      </c>
      <c r="Y1790" s="135">
        <f t="shared" si="316"/>
        <v>19.600000000000001</v>
      </c>
    </row>
    <row r="1791" spans="1:25" x14ac:dyDescent="0.25">
      <c r="A1791" s="97">
        <f>'INFO Luz del Sur'!A1739</f>
        <v>1733</v>
      </c>
      <c r="B1791" s="98" t="s">
        <v>20</v>
      </c>
      <c r="C1791" s="131" t="str">
        <f>'INFO Luz del Sur'!K1739</f>
        <v>Poste</v>
      </c>
      <c r="D1791" s="120" t="str">
        <f>'INFO Luz del Sur'!L1739</f>
        <v>Metálico</v>
      </c>
      <c r="E1791" s="131">
        <f>'INFO Luz del Sur'!J1739</f>
        <v>15</v>
      </c>
      <c r="F1791" s="131" t="str">
        <f>'INFO Luz del Sur'!H1739</f>
        <v>60 KV</v>
      </c>
      <c r="G1791" s="148" t="str">
        <f t="shared" si="314"/>
        <v>MT/AT</v>
      </c>
      <c r="H1791" s="120" t="str">
        <f>'INFO Luz del Sur'!D1739</f>
        <v>San Borja</v>
      </c>
      <c r="I1791" s="120" t="str">
        <f>'INFO Luz del Sur'!C1739</f>
        <v>Lima</v>
      </c>
      <c r="J1791" s="120" t="str">
        <f>'INFO Luz del Sur'!B1739</f>
        <v>Lima</v>
      </c>
      <c r="K1791" s="120">
        <f>'INFO Luz del Sur'!E1739</f>
        <v>0</v>
      </c>
      <c r="L1791" s="132" t="str">
        <f>'INFO Luz del Sur'!M1739</f>
        <v>TA060SIR0D1C1240R+3</v>
      </c>
      <c r="M1791" s="120" t="str">
        <f>INDEX(RESUMEN!$D$17:$D$5475, MATCH(L1791,RESUMEN!$C$17:$C$5475,0))</f>
        <v>Torre de anclaje, retención intermedia y terminal (15°) Tipo R2+3</v>
      </c>
      <c r="N1791" s="95">
        <f>INDEX(RESUMEN!$G$17:$G$5475, MATCH(L1791,RESUMEN!$C$17:$C$5475,0))</f>
        <v>15480.457667929655</v>
      </c>
      <c r="O1791" s="133">
        <f t="shared" si="315"/>
        <v>0.84299999999999997</v>
      </c>
      <c r="P1791" s="134">
        <f t="shared" si="307"/>
        <v>28530.483481994353</v>
      </c>
      <c r="Q1791" s="87">
        <v>0</v>
      </c>
      <c r="R1791" s="133">
        <f t="shared" si="308"/>
        <v>0.13400000000000001</v>
      </c>
      <c r="S1791" s="88">
        <f t="shared" si="309"/>
        <v>318.59039888227034</v>
      </c>
      <c r="T1791" s="132">
        <f t="shared" si="310"/>
        <v>0.183</v>
      </c>
      <c r="U1791" s="135">
        <f t="shared" si="311"/>
        <v>58.302042995455473</v>
      </c>
      <c r="V1791" s="88">
        <f t="shared" si="312"/>
        <v>19.618419669700835</v>
      </c>
      <c r="W1791" s="182">
        <f t="shared" si="313"/>
        <v>19.600000000000001</v>
      </c>
      <c r="X1791" s="133">
        <f>'INFO Luz del Sur'!N1739</f>
        <v>1</v>
      </c>
      <c r="Y1791" s="135">
        <f t="shared" si="316"/>
        <v>19.600000000000001</v>
      </c>
    </row>
    <row r="1792" spans="1:25" x14ac:dyDescent="0.25">
      <c r="A1792" s="97">
        <f>'INFO Luz del Sur'!A1740</f>
        <v>1734</v>
      </c>
      <c r="B1792" s="98" t="s">
        <v>20</v>
      </c>
      <c r="C1792" s="131" t="str">
        <f>'INFO Luz del Sur'!K1740</f>
        <v>Poste</v>
      </c>
      <c r="D1792" s="120" t="str">
        <f>'INFO Luz del Sur'!L1740</f>
        <v>Metálico</v>
      </c>
      <c r="E1792" s="131">
        <f>'INFO Luz del Sur'!J1740</f>
        <v>15</v>
      </c>
      <c r="F1792" s="131" t="str">
        <f>'INFO Luz del Sur'!H1740</f>
        <v>60 KV</v>
      </c>
      <c r="G1792" s="148" t="str">
        <f t="shared" si="314"/>
        <v>MT/AT</v>
      </c>
      <c r="H1792" s="120" t="str">
        <f>'INFO Luz del Sur'!D1740</f>
        <v>San Borja</v>
      </c>
      <c r="I1792" s="120" t="str">
        <f>'INFO Luz del Sur'!C1740</f>
        <v>Lima</v>
      </c>
      <c r="J1792" s="120" t="str">
        <f>'INFO Luz del Sur'!B1740</f>
        <v>Lima</v>
      </c>
      <c r="K1792" s="120">
        <f>'INFO Luz del Sur'!E1740</f>
        <v>0</v>
      </c>
      <c r="L1792" s="132" t="str">
        <f>'INFO Luz del Sur'!M1740</f>
        <v>TA060SIR0D1C1240R+3</v>
      </c>
      <c r="M1792" s="120" t="str">
        <f>INDEX(RESUMEN!$D$17:$D$5475, MATCH(L1792,RESUMEN!$C$17:$C$5475,0))</f>
        <v>Torre de anclaje, retención intermedia y terminal (15°) Tipo R2+3</v>
      </c>
      <c r="N1792" s="95">
        <f>INDEX(RESUMEN!$G$17:$G$5475, MATCH(L1792,RESUMEN!$C$17:$C$5475,0))</f>
        <v>15480.457667929655</v>
      </c>
      <c r="O1792" s="133">
        <f t="shared" si="315"/>
        <v>0.84299999999999997</v>
      </c>
      <c r="P1792" s="134">
        <f t="shared" si="307"/>
        <v>28530.483481994353</v>
      </c>
      <c r="Q1792" s="87">
        <v>0</v>
      </c>
      <c r="R1792" s="133">
        <f t="shared" si="308"/>
        <v>0.13400000000000001</v>
      </c>
      <c r="S1792" s="88">
        <f t="shared" si="309"/>
        <v>318.59039888227034</v>
      </c>
      <c r="T1792" s="132">
        <f t="shared" si="310"/>
        <v>0.183</v>
      </c>
      <c r="U1792" s="135">
        <f t="shared" si="311"/>
        <v>58.302042995455473</v>
      </c>
      <c r="V1792" s="88">
        <f t="shared" si="312"/>
        <v>19.618419669700835</v>
      </c>
      <c r="W1792" s="182">
        <f t="shared" si="313"/>
        <v>19.600000000000001</v>
      </c>
      <c r="X1792" s="133">
        <f>'INFO Luz del Sur'!N1740</f>
        <v>1</v>
      </c>
      <c r="Y1792" s="135">
        <f t="shared" si="316"/>
        <v>19.600000000000001</v>
      </c>
    </row>
    <row r="1793" spans="1:25" x14ac:dyDescent="0.25">
      <c r="A1793" s="97">
        <f>'INFO Luz del Sur'!A1741</f>
        <v>1735</v>
      </c>
      <c r="B1793" s="98" t="s">
        <v>20</v>
      </c>
      <c r="C1793" s="131" t="str">
        <f>'INFO Luz del Sur'!K1741</f>
        <v>Poste</v>
      </c>
      <c r="D1793" s="120" t="str">
        <f>'INFO Luz del Sur'!L1741</f>
        <v>Metálico</v>
      </c>
      <c r="E1793" s="131">
        <f>'INFO Luz del Sur'!J1741</f>
        <v>15</v>
      </c>
      <c r="F1793" s="131" t="str">
        <f>'INFO Luz del Sur'!H1741</f>
        <v>60 KV</v>
      </c>
      <c r="G1793" s="148" t="str">
        <f t="shared" si="314"/>
        <v>MT/AT</v>
      </c>
      <c r="H1793" s="120" t="str">
        <f>'INFO Luz del Sur'!D1741</f>
        <v>San Borja</v>
      </c>
      <c r="I1793" s="120" t="str">
        <f>'INFO Luz del Sur'!C1741</f>
        <v>Lima</v>
      </c>
      <c r="J1793" s="120" t="str">
        <f>'INFO Luz del Sur'!B1741</f>
        <v>Lima</v>
      </c>
      <c r="K1793" s="120">
        <f>'INFO Luz del Sur'!E1741</f>
        <v>0</v>
      </c>
      <c r="L1793" s="132" t="str">
        <f>'INFO Luz del Sur'!M1741</f>
        <v>TA060SIR0D1C1240R+3</v>
      </c>
      <c r="M1793" s="120" t="str">
        <f>INDEX(RESUMEN!$D$17:$D$5475, MATCH(L1793,RESUMEN!$C$17:$C$5475,0))</f>
        <v>Torre de anclaje, retención intermedia y terminal (15°) Tipo R2+3</v>
      </c>
      <c r="N1793" s="95">
        <f>INDEX(RESUMEN!$G$17:$G$5475, MATCH(L1793,RESUMEN!$C$17:$C$5475,0))</f>
        <v>15480.457667929655</v>
      </c>
      <c r="O1793" s="133">
        <f t="shared" si="315"/>
        <v>0.84299999999999997</v>
      </c>
      <c r="P1793" s="134">
        <f t="shared" si="307"/>
        <v>28530.483481994353</v>
      </c>
      <c r="Q1793" s="87">
        <v>0</v>
      </c>
      <c r="R1793" s="133">
        <f t="shared" si="308"/>
        <v>0.13400000000000001</v>
      </c>
      <c r="S1793" s="88">
        <f t="shared" si="309"/>
        <v>318.59039888227034</v>
      </c>
      <c r="T1793" s="132">
        <f t="shared" si="310"/>
        <v>0.183</v>
      </c>
      <c r="U1793" s="135">
        <f t="shared" si="311"/>
        <v>58.302042995455473</v>
      </c>
      <c r="V1793" s="88">
        <f t="shared" si="312"/>
        <v>19.618419669700835</v>
      </c>
      <c r="W1793" s="182">
        <f t="shared" si="313"/>
        <v>19.600000000000001</v>
      </c>
      <c r="X1793" s="133">
        <f>'INFO Luz del Sur'!N1741</f>
        <v>1</v>
      </c>
      <c r="Y1793" s="135">
        <f t="shared" si="316"/>
        <v>19.600000000000001</v>
      </c>
    </row>
    <row r="1794" spans="1:25" x14ac:dyDescent="0.25">
      <c r="A1794" s="97">
        <f>'INFO Luz del Sur'!A1742</f>
        <v>1736</v>
      </c>
      <c r="B1794" s="98" t="s">
        <v>20</v>
      </c>
      <c r="C1794" s="131" t="str">
        <f>'INFO Luz del Sur'!K1742</f>
        <v>Poste</v>
      </c>
      <c r="D1794" s="120" t="str">
        <f>'INFO Luz del Sur'!L1742</f>
        <v>Metálico</v>
      </c>
      <c r="E1794" s="131">
        <f>'INFO Luz del Sur'!J1742</f>
        <v>15</v>
      </c>
      <c r="F1794" s="131" t="str">
        <f>'INFO Luz del Sur'!H1742</f>
        <v>60 KV</v>
      </c>
      <c r="G1794" s="148" t="str">
        <f t="shared" si="314"/>
        <v>MT/AT</v>
      </c>
      <c r="H1794" s="120" t="str">
        <f>'INFO Luz del Sur'!D1742</f>
        <v>San Borja</v>
      </c>
      <c r="I1794" s="120" t="str">
        <f>'INFO Luz del Sur'!C1742</f>
        <v>Lima</v>
      </c>
      <c r="J1794" s="120" t="str">
        <f>'INFO Luz del Sur'!B1742</f>
        <v>Lima</v>
      </c>
      <c r="K1794" s="120">
        <f>'INFO Luz del Sur'!E1742</f>
        <v>0</v>
      </c>
      <c r="L1794" s="132" t="str">
        <f>'INFO Luz del Sur'!M1742</f>
        <v>TA060SIR0D1C1240R+3</v>
      </c>
      <c r="M1794" s="120" t="str">
        <f>INDEX(RESUMEN!$D$17:$D$5475, MATCH(L1794,RESUMEN!$C$17:$C$5475,0))</f>
        <v>Torre de anclaje, retención intermedia y terminal (15°) Tipo R2+3</v>
      </c>
      <c r="N1794" s="95">
        <f>INDEX(RESUMEN!$G$17:$G$5475, MATCH(L1794,RESUMEN!$C$17:$C$5475,0))</f>
        <v>15480.457667929655</v>
      </c>
      <c r="O1794" s="133">
        <f t="shared" si="315"/>
        <v>0.84299999999999997</v>
      </c>
      <c r="P1794" s="134">
        <f t="shared" si="307"/>
        <v>28530.483481994353</v>
      </c>
      <c r="Q1794" s="87">
        <v>0</v>
      </c>
      <c r="R1794" s="133">
        <f t="shared" si="308"/>
        <v>0.13400000000000001</v>
      </c>
      <c r="S1794" s="88">
        <f t="shared" si="309"/>
        <v>318.59039888227034</v>
      </c>
      <c r="T1794" s="132">
        <f t="shared" si="310"/>
        <v>0.183</v>
      </c>
      <c r="U1794" s="135">
        <f t="shared" si="311"/>
        <v>58.302042995455473</v>
      </c>
      <c r="V1794" s="88">
        <f t="shared" si="312"/>
        <v>19.618419669700835</v>
      </c>
      <c r="W1794" s="182">
        <f t="shared" si="313"/>
        <v>19.600000000000001</v>
      </c>
      <c r="X1794" s="133">
        <f>'INFO Luz del Sur'!N1742</f>
        <v>1</v>
      </c>
      <c r="Y1794" s="135">
        <f t="shared" si="316"/>
        <v>19.600000000000001</v>
      </c>
    </row>
    <row r="1795" spans="1:25" x14ac:dyDescent="0.25">
      <c r="A1795" s="97">
        <f>'INFO Luz del Sur'!A1743</f>
        <v>1737</v>
      </c>
      <c r="B1795" s="98" t="s">
        <v>20</v>
      </c>
      <c r="C1795" s="131" t="str">
        <f>'INFO Luz del Sur'!K1743</f>
        <v>Poste</v>
      </c>
      <c r="D1795" s="120" t="str">
        <f>'INFO Luz del Sur'!L1743</f>
        <v>Metálico</v>
      </c>
      <c r="E1795" s="131">
        <f>'INFO Luz del Sur'!J1743</f>
        <v>15</v>
      </c>
      <c r="F1795" s="131" t="str">
        <f>'INFO Luz del Sur'!H1743</f>
        <v>60 KV</v>
      </c>
      <c r="G1795" s="148" t="str">
        <f t="shared" si="314"/>
        <v>MT/AT</v>
      </c>
      <c r="H1795" s="120" t="str">
        <f>'INFO Luz del Sur'!D1743</f>
        <v>San Borja</v>
      </c>
      <c r="I1795" s="120" t="str">
        <f>'INFO Luz del Sur'!C1743</f>
        <v>Lima</v>
      </c>
      <c r="J1795" s="120" t="str">
        <f>'INFO Luz del Sur'!B1743</f>
        <v>Lima</v>
      </c>
      <c r="K1795" s="120">
        <f>'INFO Luz del Sur'!E1743</f>
        <v>0</v>
      </c>
      <c r="L1795" s="132" t="str">
        <f>'INFO Luz del Sur'!M1743</f>
        <v>TA060SIR0D1C1240R+3</v>
      </c>
      <c r="M1795" s="120" t="str">
        <f>INDEX(RESUMEN!$D$17:$D$5475, MATCH(L1795,RESUMEN!$C$17:$C$5475,0))</f>
        <v>Torre de anclaje, retención intermedia y terminal (15°) Tipo R2+3</v>
      </c>
      <c r="N1795" s="95">
        <f>INDEX(RESUMEN!$G$17:$G$5475, MATCH(L1795,RESUMEN!$C$17:$C$5475,0))</f>
        <v>15480.457667929655</v>
      </c>
      <c r="O1795" s="133">
        <f t="shared" si="315"/>
        <v>0.84299999999999997</v>
      </c>
      <c r="P1795" s="134">
        <f t="shared" si="307"/>
        <v>28530.483481994353</v>
      </c>
      <c r="Q1795" s="87">
        <v>0</v>
      </c>
      <c r="R1795" s="133">
        <f t="shared" si="308"/>
        <v>0.13400000000000001</v>
      </c>
      <c r="S1795" s="88">
        <f t="shared" si="309"/>
        <v>318.59039888227034</v>
      </c>
      <c r="T1795" s="132">
        <f t="shared" si="310"/>
        <v>0.183</v>
      </c>
      <c r="U1795" s="135">
        <f t="shared" si="311"/>
        <v>58.302042995455473</v>
      </c>
      <c r="V1795" s="88">
        <f t="shared" si="312"/>
        <v>19.618419669700835</v>
      </c>
      <c r="W1795" s="182">
        <f t="shared" si="313"/>
        <v>19.600000000000001</v>
      </c>
      <c r="X1795" s="133">
        <f>'INFO Luz del Sur'!N1743</f>
        <v>1</v>
      </c>
      <c r="Y1795" s="135">
        <f t="shared" si="316"/>
        <v>19.600000000000001</v>
      </c>
    </row>
    <row r="1796" spans="1:25" x14ac:dyDescent="0.25">
      <c r="A1796" s="97">
        <f>'INFO Luz del Sur'!A1744</f>
        <v>1738</v>
      </c>
      <c r="B1796" s="98" t="s">
        <v>20</v>
      </c>
      <c r="C1796" s="131" t="str">
        <f>'INFO Luz del Sur'!K1744</f>
        <v>Poste</v>
      </c>
      <c r="D1796" s="120" t="str">
        <f>'INFO Luz del Sur'!L1744</f>
        <v>Metálico</v>
      </c>
      <c r="E1796" s="131">
        <f>'INFO Luz del Sur'!J1744</f>
        <v>15</v>
      </c>
      <c r="F1796" s="131" t="str">
        <f>'INFO Luz del Sur'!H1744</f>
        <v>60 KV</v>
      </c>
      <c r="G1796" s="148" t="str">
        <f t="shared" si="314"/>
        <v>MT/AT</v>
      </c>
      <c r="H1796" s="120" t="str">
        <f>'INFO Luz del Sur'!D1744</f>
        <v>Surquillo</v>
      </c>
      <c r="I1796" s="120" t="str">
        <f>'INFO Luz del Sur'!C1744</f>
        <v>Lima</v>
      </c>
      <c r="J1796" s="120" t="str">
        <f>'INFO Luz del Sur'!B1744</f>
        <v>Lima</v>
      </c>
      <c r="K1796" s="120">
        <f>'INFO Luz del Sur'!E1744</f>
        <v>0</v>
      </c>
      <c r="L1796" s="132" t="str">
        <f>'INFO Luz del Sur'!M1744</f>
        <v>TA060SIR0D1C1240R+3</v>
      </c>
      <c r="M1796" s="120" t="str">
        <f>INDEX(RESUMEN!$D$17:$D$5475, MATCH(L1796,RESUMEN!$C$17:$C$5475,0))</f>
        <v>Torre de anclaje, retención intermedia y terminal (15°) Tipo R2+3</v>
      </c>
      <c r="N1796" s="95">
        <f>INDEX(RESUMEN!$G$17:$G$5475, MATCH(L1796,RESUMEN!$C$17:$C$5475,0))</f>
        <v>15480.457667929655</v>
      </c>
      <c r="O1796" s="133">
        <f t="shared" si="315"/>
        <v>0.84299999999999997</v>
      </c>
      <c r="P1796" s="134">
        <f t="shared" si="307"/>
        <v>28530.483481994353</v>
      </c>
      <c r="Q1796" s="87">
        <v>0</v>
      </c>
      <c r="R1796" s="133">
        <f t="shared" si="308"/>
        <v>0.13400000000000001</v>
      </c>
      <c r="S1796" s="88">
        <f t="shared" si="309"/>
        <v>318.59039888227034</v>
      </c>
      <c r="T1796" s="132">
        <f t="shared" si="310"/>
        <v>0.183</v>
      </c>
      <c r="U1796" s="135">
        <f t="shared" si="311"/>
        <v>58.302042995455473</v>
      </c>
      <c r="V1796" s="88">
        <f t="shared" si="312"/>
        <v>19.618419669700835</v>
      </c>
      <c r="W1796" s="182">
        <f t="shared" si="313"/>
        <v>19.600000000000001</v>
      </c>
      <c r="X1796" s="133">
        <f>'INFO Luz del Sur'!N1744</f>
        <v>1</v>
      </c>
      <c r="Y1796" s="135">
        <f t="shared" si="316"/>
        <v>19.600000000000001</v>
      </c>
    </row>
    <row r="1797" spans="1:25" x14ac:dyDescent="0.25">
      <c r="A1797" s="97">
        <f>'INFO Luz del Sur'!A1745</f>
        <v>1739</v>
      </c>
      <c r="B1797" s="98" t="s">
        <v>20</v>
      </c>
      <c r="C1797" s="131" t="str">
        <f>'INFO Luz del Sur'!K1745</f>
        <v>Poste</v>
      </c>
      <c r="D1797" s="120" t="str">
        <f>'INFO Luz del Sur'!L1745</f>
        <v>Metálico</v>
      </c>
      <c r="E1797" s="131">
        <f>'INFO Luz del Sur'!J1745</f>
        <v>15</v>
      </c>
      <c r="F1797" s="131" t="str">
        <f>'INFO Luz del Sur'!H1745</f>
        <v>60 KV</v>
      </c>
      <c r="G1797" s="148" t="str">
        <f t="shared" si="314"/>
        <v>MT/AT</v>
      </c>
      <c r="H1797" s="120" t="str">
        <f>'INFO Luz del Sur'!D1745</f>
        <v>Surquillo</v>
      </c>
      <c r="I1797" s="120" t="str">
        <f>'INFO Luz del Sur'!C1745</f>
        <v>Lima</v>
      </c>
      <c r="J1797" s="120" t="str">
        <f>'INFO Luz del Sur'!B1745</f>
        <v>Lima</v>
      </c>
      <c r="K1797" s="120">
        <f>'INFO Luz del Sur'!E1745</f>
        <v>0</v>
      </c>
      <c r="L1797" s="132" t="str">
        <f>'INFO Luz del Sur'!M1745</f>
        <v>TA060SIR0D1C1240R+3</v>
      </c>
      <c r="M1797" s="120" t="str">
        <f>INDEX(RESUMEN!$D$17:$D$5475, MATCH(L1797,RESUMEN!$C$17:$C$5475,0))</f>
        <v>Torre de anclaje, retención intermedia y terminal (15°) Tipo R2+3</v>
      </c>
      <c r="N1797" s="95">
        <f>INDEX(RESUMEN!$G$17:$G$5475, MATCH(L1797,RESUMEN!$C$17:$C$5475,0))</f>
        <v>15480.457667929655</v>
      </c>
      <c r="O1797" s="133">
        <f t="shared" si="315"/>
        <v>0.84299999999999997</v>
      </c>
      <c r="P1797" s="134">
        <f t="shared" si="307"/>
        <v>28530.483481994353</v>
      </c>
      <c r="Q1797" s="87">
        <v>0</v>
      </c>
      <c r="R1797" s="133">
        <f t="shared" si="308"/>
        <v>0.13400000000000001</v>
      </c>
      <c r="S1797" s="88">
        <f t="shared" si="309"/>
        <v>318.59039888227034</v>
      </c>
      <c r="T1797" s="132">
        <f t="shared" si="310"/>
        <v>0.183</v>
      </c>
      <c r="U1797" s="135">
        <f t="shared" si="311"/>
        <v>58.302042995455473</v>
      </c>
      <c r="V1797" s="88">
        <f t="shared" si="312"/>
        <v>19.618419669700835</v>
      </c>
      <c r="W1797" s="182">
        <f t="shared" si="313"/>
        <v>19.600000000000001</v>
      </c>
      <c r="X1797" s="133">
        <f>'INFO Luz del Sur'!N1745</f>
        <v>1</v>
      </c>
      <c r="Y1797" s="135">
        <f t="shared" si="316"/>
        <v>19.600000000000001</v>
      </c>
    </row>
    <row r="1798" spans="1:25" x14ac:dyDescent="0.25">
      <c r="A1798" s="97">
        <f>'INFO Luz del Sur'!A1746</f>
        <v>1740</v>
      </c>
      <c r="B1798" s="98" t="s">
        <v>20</v>
      </c>
      <c r="C1798" s="131" t="str">
        <f>'INFO Luz del Sur'!K1746</f>
        <v>Poste</v>
      </c>
      <c r="D1798" s="120" t="str">
        <f>'INFO Luz del Sur'!L1746</f>
        <v>Metálico</v>
      </c>
      <c r="E1798" s="131">
        <f>'INFO Luz del Sur'!J1746</f>
        <v>15</v>
      </c>
      <c r="F1798" s="131" t="str">
        <f>'INFO Luz del Sur'!H1746</f>
        <v>60 KV</v>
      </c>
      <c r="G1798" s="148" t="str">
        <f t="shared" si="314"/>
        <v>MT/AT</v>
      </c>
      <c r="H1798" s="120" t="str">
        <f>'INFO Luz del Sur'!D1746</f>
        <v>Surquillo</v>
      </c>
      <c r="I1798" s="120" t="str">
        <f>'INFO Luz del Sur'!C1746</f>
        <v>Lima</v>
      </c>
      <c r="J1798" s="120" t="str">
        <f>'INFO Luz del Sur'!B1746</f>
        <v>Lima</v>
      </c>
      <c r="K1798" s="120">
        <f>'INFO Luz del Sur'!E1746</f>
        <v>0</v>
      </c>
      <c r="L1798" s="132" t="str">
        <f>'INFO Luz del Sur'!M1746</f>
        <v>TA060SIR0D1C1240R+3</v>
      </c>
      <c r="M1798" s="120" t="str">
        <f>INDEX(RESUMEN!$D$17:$D$5475, MATCH(L1798,RESUMEN!$C$17:$C$5475,0))</f>
        <v>Torre de anclaje, retención intermedia y terminal (15°) Tipo R2+3</v>
      </c>
      <c r="N1798" s="95">
        <f>INDEX(RESUMEN!$G$17:$G$5475, MATCH(L1798,RESUMEN!$C$17:$C$5475,0))</f>
        <v>15480.457667929655</v>
      </c>
      <c r="O1798" s="133">
        <f t="shared" si="315"/>
        <v>0.84299999999999997</v>
      </c>
      <c r="P1798" s="134">
        <f t="shared" si="307"/>
        <v>28530.483481994353</v>
      </c>
      <c r="Q1798" s="87">
        <v>0</v>
      </c>
      <c r="R1798" s="133">
        <f t="shared" si="308"/>
        <v>0.13400000000000001</v>
      </c>
      <c r="S1798" s="88">
        <f t="shared" si="309"/>
        <v>318.59039888227034</v>
      </c>
      <c r="T1798" s="132">
        <f t="shared" si="310"/>
        <v>0.183</v>
      </c>
      <c r="U1798" s="135">
        <f t="shared" si="311"/>
        <v>58.302042995455473</v>
      </c>
      <c r="V1798" s="88">
        <f t="shared" si="312"/>
        <v>19.618419669700835</v>
      </c>
      <c r="W1798" s="182">
        <f t="shared" si="313"/>
        <v>19.600000000000001</v>
      </c>
      <c r="X1798" s="133">
        <f>'INFO Luz del Sur'!N1746</f>
        <v>1</v>
      </c>
      <c r="Y1798" s="135">
        <f t="shared" si="316"/>
        <v>19.600000000000001</v>
      </c>
    </row>
    <row r="1799" spans="1:25" x14ac:dyDescent="0.25">
      <c r="A1799" s="97">
        <f>'INFO Luz del Sur'!A1747</f>
        <v>1741</v>
      </c>
      <c r="B1799" s="98" t="s">
        <v>20</v>
      </c>
      <c r="C1799" s="131" t="str">
        <f>'INFO Luz del Sur'!K1747</f>
        <v>Poste</v>
      </c>
      <c r="D1799" s="120" t="str">
        <f>'INFO Luz del Sur'!L1747</f>
        <v>Metálico</v>
      </c>
      <c r="E1799" s="131">
        <f>'INFO Luz del Sur'!J1747</f>
        <v>15</v>
      </c>
      <c r="F1799" s="131" t="str">
        <f>'INFO Luz del Sur'!H1747</f>
        <v>60 KV</v>
      </c>
      <c r="G1799" s="148" t="str">
        <f t="shared" si="314"/>
        <v>MT/AT</v>
      </c>
      <c r="H1799" s="120" t="str">
        <f>'INFO Luz del Sur'!D1747</f>
        <v>Surquillo</v>
      </c>
      <c r="I1799" s="120" t="str">
        <f>'INFO Luz del Sur'!C1747</f>
        <v>Lima</v>
      </c>
      <c r="J1799" s="120" t="str">
        <f>'INFO Luz del Sur'!B1747</f>
        <v>Lima</v>
      </c>
      <c r="K1799" s="120">
        <f>'INFO Luz del Sur'!E1747</f>
        <v>0</v>
      </c>
      <c r="L1799" s="132" t="str">
        <f>'INFO Luz del Sur'!M1747</f>
        <v>TA060SIR0D1C1240R+3</v>
      </c>
      <c r="M1799" s="120" t="str">
        <f>INDEX(RESUMEN!$D$17:$D$5475, MATCH(L1799,RESUMEN!$C$17:$C$5475,0))</f>
        <v>Torre de anclaje, retención intermedia y terminal (15°) Tipo R2+3</v>
      </c>
      <c r="N1799" s="95">
        <f>INDEX(RESUMEN!$G$17:$G$5475, MATCH(L1799,RESUMEN!$C$17:$C$5475,0))</f>
        <v>15480.457667929655</v>
      </c>
      <c r="O1799" s="133">
        <f t="shared" si="315"/>
        <v>0.84299999999999997</v>
      </c>
      <c r="P1799" s="134">
        <f t="shared" si="307"/>
        <v>28530.483481994353</v>
      </c>
      <c r="Q1799" s="87">
        <v>0</v>
      </c>
      <c r="R1799" s="133">
        <f t="shared" si="308"/>
        <v>0.13400000000000001</v>
      </c>
      <c r="S1799" s="88">
        <f t="shared" si="309"/>
        <v>318.59039888227034</v>
      </c>
      <c r="T1799" s="132">
        <f t="shared" si="310"/>
        <v>0.183</v>
      </c>
      <c r="U1799" s="135">
        <f t="shared" si="311"/>
        <v>58.302042995455473</v>
      </c>
      <c r="V1799" s="88">
        <f t="shared" si="312"/>
        <v>19.618419669700835</v>
      </c>
      <c r="W1799" s="182">
        <f t="shared" si="313"/>
        <v>19.600000000000001</v>
      </c>
      <c r="X1799" s="133">
        <f>'INFO Luz del Sur'!N1747</f>
        <v>1</v>
      </c>
      <c r="Y1799" s="135">
        <f t="shared" si="316"/>
        <v>19.600000000000001</v>
      </c>
    </row>
    <row r="1800" spans="1:25" x14ac:dyDescent="0.25">
      <c r="A1800" s="97">
        <f>'INFO Luz del Sur'!A1748</f>
        <v>1742</v>
      </c>
      <c r="B1800" s="98" t="s">
        <v>20</v>
      </c>
      <c r="C1800" s="131" t="str">
        <f>'INFO Luz del Sur'!K1748</f>
        <v>Poste</v>
      </c>
      <c r="D1800" s="120" t="str">
        <f>'INFO Luz del Sur'!L1748</f>
        <v>Metálico</v>
      </c>
      <c r="E1800" s="131">
        <f>'INFO Luz del Sur'!J1748</f>
        <v>15</v>
      </c>
      <c r="F1800" s="131" t="str">
        <f>'INFO Luz del Sur'!H1748</f>
        <v>60 KV</v>
      </c>
      <c r="G1800" s="148" t="str">
        <f t="shared" si="314"/>
        <v>MT/AT</v>
      </c>
      <c r="H1800" s="120" t="str">
        <f>'INFO Luz del Sur'!D1748</f>
        <v>Surquillo</v>
      </c>
      <c r="I1800" s="120" t="str">
        <f>'INFO Luz del Sur'!C1748</f>
        <v>Lima</v>
      </c>
      <c r="J1800" s="120" t="str">
        <f>'INFO Luz del Sur'!B1748</f>
        <v>Lima</v>
      </c>
      <c r="K1800" s="120">
        <f>'INFO Luz del Sur'!E1748</f>
        <v>0</v>
      </c>
      <c r="L1800" s="132" t="str">
        <f>'INFO Luz del Sur'!M1748</f>
        <v>TA060SIR0D1C1240R+3</v>
      </c>
      <c r="M1800" s="120" t="str">
        <f>INDEX(RESUMEN!$D$17:$D$5475, MATCH(L1800,RESUMEN!$C$17:$C$5475,0))</f>
        <v>Torre de anclaje, retención intermedia y terminal (15°) Tipo R2+3</v>
      </c>
      <c r="N1800" s="95">
        <f>INDEX(RESUMEN!$G$17:$G$5475, MATCH(L1800,RESUMEN!$C$17:$C$5475,0))</f>
        <v>15480.457667929655</v>
      </c>
      <c r="O1800" s="133">
        <f t="shared" si="315"/>
        <v>0.84299999999999997</v>
      </c>
      <c r="P1800" s="134">
        <f t="shared" si="307"/>
        <v>28530.483481994353</v>
      </c>
      <c r="Q1800" s="87">
        <v>0</v>
      </c>
      <c r="R1800" s="133">
        <f t="shared" si="308"/>
        <v>0.13400000000000001</v>
      </c>
      <c r="S1800" s="88">
        <f t="shared" si="309"/>
        <v>318.59039888227034</v>
      </c>
      <c r="T1800" s="132">
        <f t="shared" si="310"/>
        <v>0.183</v>
      </c>
      <c r="U1800" s="135">
        <f t="shared" si="311"/>
        <v>58.302042995455473</v>
      </c>
      <c r="V1800" s="88">
        <f t="shared" si="312"/>
        <v>19.618419669700835</v>
      </c>
      <c r="W1800" s="182">
        <f t="shared" si="313"/>
        <v>19.600000000000001</v>
      </c>
      <c r="X1800" s="133">
        <f>'INFO Luz del Sur'!N1748</f>
        <v>1</v>
      </c>
      <c r="Y1800" s="135">
        <f t="shared" si="316"/>
        <v>19.600000000000001</v>
      </c>
    </row>
    <row r="1801" spans="1:25" x14ac:dyDescent="0.25">
      <c r="A1801" s="97">
        <f>'INFO Luz del Sur'!A1749</f>
        <v>1743</v>
      </c>
      <c r="B1801" s="98" t="s">
        <v>20</v>
      </c>
      <c r="C1801" s="131" t="str">
        <f>'INFO Luz del Sur'!K1749</f>
        <v>Poste</v>
      </c>
      <c r="D1801" s="120" t="str">
        <f>'INFO Luz del Sur'!L1749</f>
        <v>Metálico</v>
      </c>
      <c r="E1801" s="131">
        <f>'INFO Luz del Sur'!J1749</f>
        <v>15</v>
      </c>
      <c r="F1801" s="131" t="str">
        <f>'INFO Luz del Sur'!H1749</f>
        <v>60 KV</v>
      </c>
      <c r="G1801" s="148" t="str">
        <f t="shared" si="314"/>
        <v>MT/AT</v>
      </c>
      <c r="H1801" s="120" t="str">
        <f>'INFO Luz del Sur'!D1749</f>
        <v>Surquillo</v>
      </c>
      <c r="I1801" s="120" t="str">
        <f>'INFO Luz del Sur'!C1749</f>
        <v>Lima</v>
      </c>
      <c r="J1801" s="120" t="str">
        <f>'INFO Luz del Sur'!B1749</f>
        <v>Lima</v>
      </c>
      <c r="K1801" s="120">
        <f>'INFO Luz del Sur'!E1749</f>
        <v>0</v>
      </c>
      <c r="L1801" s="132" t="str">
        <f>'INFO Luz del Sur'!M1749</f>
        <v>TA060SIR0D1C1240R+3</v>
      </c>
      <c r="M1801" s="120" t="str">
        <f>INDEX(RESUMEN!$D$17:$D$5475, MATCH(L1801,RESUMEN!$C$17:$C$5475,0))</f>
        <v>Torre de anclaje, retención intermedia y terminal (15°) Tipo R2+3</v>
      </c>
      <c r="N1801" s="95">
        <f>INDEX(RESUMEN!$G$17:$G$5475, MATCH(L1801,RESUMEN!$C$17:$C$5475,0))</f>
        <v>15480.457667929655</v>
      </c>
      <c r="O1801" s="133">
        <f t="shared" si="315"/>
        <v>0.84299999999999997</v>
      </c>
      <c r="P1801" s="134">
        <f t="shared" si="307"/>
        <v>28530.483481994353</v>
      </c>
      <c r="Q1801" s="87">
        <v>0</v>
      </c>
      <c r="R1801" s="133">
        <f t="shared" si="308"/>
        <v>0.13400000000000001</v>
      </c>
      <c r="S1801" s="88">
        <f t="shared" si="309"/>
        <v>318.59039888227034</v>
      </c>
      <c r="T1801" s="132">
        <f t="shared" si="310"/>
        <v>0.183</v>
      </c>
      <c r="U1801" s="135">
        <f t="shared" si="311"/>
        <v>58.302042995455473</v>
      </c>
      <c r="V1801" s="88">
        <f t="shared" si="312"/>
        <v>19.618419669700835</v>
      </c>
      <c r="W1801" s="182">
        <f t="shared" si="313"/>
        <v>19.600000000000001</v>
      </c>
      <c r="X1801" s="133">
        <f>'INFO Luz del Sur'!N1749</f>
        <v>1</v>
      </c>
      <c r="Y1801" s="135">
        <f t="shared" si="316"/>
        <v>19.600000000000001</v>
      </c>
    </row>
    <row r="1802" spans="1:25" x14ac:dyDescent="0.25">
      <c r="A1802" s="97">
        <f>'INFO Luz del Sur'!A1750</f>
        <v>1744</v>
      </c>
      <c r="B1802" s="98" t="s">
        <v>20</v>
      </c>
      <c r="C1802" s="131" t="str">
        <f>'INFO Luz del Sur'!K1750</f>
        <v>Poste</v>
      </c>
      <c r="D1802" s="120" t="str">
        <f>'INFO Luz del Sur'!L1750</f>
        <v>Metálico</v>
      </c>
      <c r="E1802" s="131">
        <f>'INFO Luz del Sur'!J1750</f>
        <v>15</v>
      </c>
      <c r="F1802" s="131" t="str">
        <f>'INFO Luz del Sur'!H1750</f>
        <v>60 KV</v>
      </c>
      <c r="G1802" s="148" t="str">
        <f t="shared" si="314"/>
        <v>MT/AT</v>
      </c>
      <c r="H1802" s="120" t="str">
        <f>'INFO Luz del Sur'!D1750</f>
        <v>Surquillo</v>
      </c>
      <c r="I1802" s="120" t="str">
        <f>'INFO Luz del Sur'!C1750</f>
        <v>Lima</v>
      </c>
      <c r="J1802" s="120" t="str">
        <f>'INFO Luz del Sur'!B1750</f>
        <v>Lima</v>
      </c>
      <c r="K1802" s="120">
        <f>'INFO Luz del Sur'!E1750</f>
        <v>0</v>
      </c>
      <c r="L1802" s="132" t="str">
        <f>'INFO Luz del Sur'!M1750</f>
        <v>TA060SIR0D1C1240R+3</v>
      </c>
      <c r="M1802" s="120" t="str">
        <f>INDEX(RESUMEN!$D$17:$D$5475, MATCH(L1802,RESUMEN!$C$17:$C$5475,0))</f>
        <v>Torre de anclaje, retención intermedia y terminal (15°) Tipo R2+3</v>
      </c>
      <c r="N1802" s="95">
        <f>INDEX(RESUMEN!$G$17:$G$5475, MATCH(L1802,RESUMEN!$C$17:$C$5475,0))</f>
        <v>15480.457667929655</v>
      </c>
      <c r="O1802" s="133">
        <f t="shared" si="315"/>
        <v>0.84299999999999997</v>
      </c>
      <c r="P1802" s="134">
        <f t="shared" ref="P1802:P1823" si="317">N1802*(O1802+1)</f>
        <v>28530.483481994353</v>
      </c>
      <c r="Q1802" s="87">
        <v>0</v>
      </c>
      <c r="R1802" s="133">
        <f t="shared" si="308"/>
        <v>0.13400000000000001</v>
      </c>
      <c r="S1802" s="88">
        <f t="shared" si="309"/>
        <v>318.59039888227034</v>
      </c>
      <c r="T1802" s="132">
        <f t="shared" si="310"/>
        <v>0.183</v>
      </c>
      <c r="U1802" s="135">
        <f t="shared" si="311"/>
        <v>58.302042995455473</v>
      </c>
      <c r="V1802" s="88">
        <f t="shared" si="312"/>
        <v>19.618419669700835</v>
      </c>
      <c r="W1802" s="182">
        <f t="shared" si="313"/>
        <v>19.600000000000001</v>
      </c>
      <c r="X1802" s="133">
        <f>'INFO Luz del Sur'!N1750</f>
        <v>1</v>
      </c>
      <c r="Y1802" s="135">
        <f t="shared" si="316"/>
        <v>19.600000000000001</v>
      </c>
    </row>
    <row r="1803" spans="1:25" x14ac:dyDescent="0.25">
      <c r="A1803" s="97">
        <f>'INFO Luz del Sur'!A1751</f>
        <v>1745</v>
      </c>
      <c r="B1803" s="98" t="s">
        <v>20</v>
      </c>
      <c r="C1803" s="131" t="str">
        <f>'INFO Luz del Sur'!K1751</f>
        <v>Poste</v>
      </c>
      <c r="D1803" s="120" t="str">
        <f>'INFO Luz del Sur'!L1751</f>
        <v>Metálico</v>
      </c>
      <c r="E1803" s="131">
        <f>'INFO Luz del Sur'!J1751</f>
        <v>15</v>
      </c>
      <c r="F1803" s="131" t="str">
        <f>'INFO Luz del Sur'!H1751</f>
        <v>60 KV</v>
      </c>
      <c r="G1803" s="148" t="str">
        <f t="shared" si="314"/>
        <v>MT/AT</v>
      </c>
      <c r="H1803" s="120" t="str">
        <f>'INFO Luz del Sur'!D1751</f>
        <v>Surquillo</v>
      </c>
      <c r="I1803" s="120" t="str">
        <f>'INFO Luz del Sur'!C1751</f>
        <v>Lima</v>
      </c>
      <c r="J1803" s="120" t="str">
        <f>'INFO Luz del Sur'!B1751</f>
        <v>Lima</v>
      </c>
      <c r="K1803" s="120">
        <f>'INFO Luz del Sur'!E1751</f>
        <v>0</v>
      </c>
      <c r="L1803" s="132" t="str">
        <f>'INFO Luz del Sur'!M1751</f>
        <v>TA060SIR0D1C1240R+3</v>
      </c>
      <c r="M1803" s="120" t="str">
        <f>INDEX(RESUMEN!$D$17:$D$5475, MATCH(L1803,RESUMEN!$C$17:$C$5475,0))</f>
        <v>Torre de anclaje, retención intermedia y terminal (15°) Tipo R2+3</v>
      </c>
      <c r="N1803" s="95">
        <f>INDEX(RESUMEN!$G$17:$G$5475, MATCH(L1803,RESUMEN!$C$17:$C$5475,0))</f>
        <v>15480.457667929655</v>
      </c>
      <c r="O1803" s="133">
        <f t="shared" si="315"/>
        <v>0.84299999999999997</v>
      </c>
      <c r="P1803" s="134">
        <f t="shared" si="317"/>
        <v>28530.483481994353</v>
      </c>
      <c r="Q1803" s="87">
        <v>0</v>
      </c>
      <c r="R1803" s="133">
        <f t="shared" ref="R1803:R1823" si="318">IF(G1803="BT", ($R$2), ($R$3))</f>
        <v>0.13400000000000001</v>
      </c>
      <c r="S1803" s="88">
        <f t="shared" ref="S1803:S1823" si="319">(P1803*R1803)/12</f>
        <v>318.59039888227034</v>
      </c>
      <c r="T1803" s="132">
        <f t="shared" ref="T1803:T1823" si="320">IF(G1803="BT", ($T$2), ($T$3))</f>
        <v>0.183</v>
      </c>
      <c r="U1803" s="135">
        <f t="shared" ref="U1803:U1823" si="321">S1803*T1803</f>
        <v>58.302042995455473</v>
      </c>
      <c r="V1803" s="88">
        <f t="shared" ref="V1803:V1823" si="322">(U1803*(1/3)*(1+$X$2))+Q1803</f>
        <v>19.618419669700835</v>
      </c>
      <c r="W1803" s="182">
        <f t="shared" ref="W1803:W1823" si="323">ROUND(V1803,1)</f>
        <v>19.600000000000001</v>
      </c>
      <c r="X1803" s="133">
        <f>'INFO Luz del Sur'!N1751</f>
        <v>1</v>
      </c>
      <c r="Y1803" s="135">
        <f t="shared" si="316"/>
        <v>19.600000000000001</v>
      </c>
    </row>
    <row r="1804" spans="1:25" x14ac:dyDescent="0.25">
      <c r="A1804" s="97">
        <f>'INFO Luz del Sur'!A1752</f>
        <v>1746</v>
      </c>
      <c r="B1804" s="98" t="s">
        <v>20</v>
      </c>
      <c r="C1804" s="131" t="str">
        <f>'INFO Luz del Sur'!K1752</f>
        <v>Poste</v>
      </c>
      <c r="D1804" s="120" t="str">
        <f>'INFO Luz del Sur'!L1752</f>
        <v>Metálico</v>
      </c>
      <c r="E1804" s="131">
        <f>'INFO Luz del Sur'!J1752</f>
        <v>15</v>
      </c>
      <c r="F1804" s="131" t="str">
        <f>'INFO Luz del Sur'!H1752</f>
        <v>60 KV</v>
      </c>
      <c r="G1804" s="148" t="str">
        <f t="shared" si="314"/>
        <v>MT/AT</v>
      </c>
      <c r="H1804" s="120" t="str">
        <f>'INFO Luz del Sur'!D1752</f>
        <v>Surquillo</v>
      </c>
      <c r="I1804" s="120" t="str">
        <f>'INFO Luz del Sur'!C1752</f>
        <v>Lima</v>
      </c>
      <c r="J1804" s="120" t="str">
        <f>'INFO Luz del Sur'!B1752</f>
        <v>Lima</v>
      </c>
      <c r="K1804" s="120">
        <f>'INFO Luz del Sur'!E1752</f>
        <v>0</v>
      </c>
      <c r="L1804" s="132" t="str">
        <f>'INFO Luz del Sur'!M1752</f>
        <v>TA060SIR0D1C1240R+3</v>
      </c>
      <c r="M1804" s="120" t="str">
        <f>INDEX(RESUMEN!$D$17:$D$5475, MATCH(L1804,RESUMEN!$C$17:$C$5475,0))</f>
        <v>Torre de anclaje, retención intermedia y terminal (15°) Tipo R2+3</v>
      </c>
      <c r="N1804" s="95">
        <f>INDEX(RESUMEN!$G$17:$G$5475, MATCH(L1804,RESUMEN!$C$17:$C$5475,0))</f>
        <v>15480.457667929655</v>
      </c>
      <c r="O1804" s="133">
        <f t="shared" si="315"/>
        <v>0.84299999999999997</v>
      </c>
      <c r="P1804" s="134">
        <f t="shared" si="317"/>
        <v>28530.483481994353</v>
      </c>
      <c r="Q1804" s="87">
        <v>0</v>
      </c>
      <c r="R1804" s="133">
        <f t="shared" si="318"/>
        <v>0.13400000000000001</v>
      </c>
      <c r="S1804" s="88">
        <f t="shared" si="319"/>
        <v>318.59039888227034</v>
      </c>
      <c r="T1804" s="132">
        <f t="shared" si="320"/>
        <v>0.183</v>
      </c>
      <c r="U1804" s="135">
        <f t="shared" si="321"/>
        <v>58.302042995455473</v>
      </c>
      <c r="V1804" s="88">
        <f t="shared" si="322"/>
        <v>19.618419669700835</v>
      </c>
      <c r="W1804" s="182">
        <f t="shared" si="323"/>
        <v>19.600000000000001</v>
      </c>
      <c r="X1804" s="133">
        <f>'INFO Luz del Sur'!N1752</f>
        <v>1</v>
      </c>
      <c r="Y1804" s="135">
        <f t="shared" si="316"/>
        <v>19.600000000000001</v>
      </c>
    </row>
    <row r="1805" spans="1:25" x14ac:dyDescent="0.25">
      <c r="A1805" s="97">
        <f>'INFO Luz del Sur'!A1753</f>
        <v>1747</v>
      </c>
      <c r="B1805" s="98" t="s">
        <v>20</v>
      </c>
      <c r="C1805" s="131" t="str">
        <f>'INFO Luz del Sur'!K1753</f>
        <v>Poste</v>
      </c>
      <c r="D1805" s="120" t="str">
        <f>'INFO Luz del Sur'!L1753</f>
        <v>Metálico</v>
      </c>
      <c r="E1805" s="131">
        <f>'INFO Luz del Sur'!J1753</f>
        <v>15</v>
      </c>
      <c r="F1805" s="131" t="str">
        <f>'INFO Luz del Sur'!H1753</f>
        <v>60 KV</v>
      </c>
      <c r="G1805" s="148" t="str">
        <f t="shared" si="314"/>
        <v>MT/AT</v>
      </c>
      <c r="H1805" s="120" t="str">
        <f>'INFO Luz del Sur'!D1753</f>
        <v>Surquillo</v>
      </c>
      <c r="I1805" s="120" t="str">
        <f>'INFO Luz del Sur'!C1753</f>
        <v>Lima</v>
      </c>
      <c r="J1805" s="120" t="str">
        <f>'INFO Luz del Sur'!B1753</f>
        <v>Lima</v>
      </c>
      <c r="K1805" s="120">
        <f>'INFO Luz del Sur'!E1753</f>
        <v>0</v>
      </c>
      <c r="L1805" s="132" t="str">
        <f>'INFO Luz del Sur'!M1753</f>
        <v>TA060SIR0D1C1240R+3</v>
      </c>
      <c r="M1805" s="120" t="str">
        <f>INDEX(RESUMEN!$D$17:$D$5475, MATCH(L1805,RESUMEN!$C$17:$C$5475,0))</f>
        <v>Torre de anclaje, retención intermedia y terminal (15°) Tipo R2+3</v>
      </c>
      <c r="N1805" s="95">
        <f>INDEX(RESUMEN!$G$17:$G$5475, MATCH(L1805,RESUMEN!$C$17:$C$5475,0))</f>
        <v>15480.457667929655</v>
      </c>
      <c r="O1805" s="133">
        <f t="shared" si="315"/>
        <v>0.84299999999999997</v>
      </c>
      <c r="P1805" s="134">
        <f t="shared" si="317"/>
        <v>28530.483481994353</v>
      </c>
      <c r="Q1805" s="87">
        <v>0</v>
      </c>
      <c r="R1805" s="133">
        <f t="shared" si="318"/>
        <v>0.13400000000000001</v>
      </c>
      <c r="S1805" s="88">
        <f t="shared" si="319"/>
        <v>318.59039888227034</v>
      </c>
      <c r="T1805" s="132">
        <f t="shared" si="320"/>
        <v>0.183</v>
      </c>
      <c r="U1805" s="135">
        <f t="shared" si="321"/>
        <v>58.302042995455473</v>
      </c>
      <c r="V1805" s="88">
        <f t="shared" si="322"/>
        <v>19.618419669700835</v>
      </c>
      <c r="W1805" s="182">
        <f t="shared" si="323"/>
        <v>19.600000000000001</v>
      </c>
      <c r="X1805" s="133">
        <f>'INFO Luz del Sur'!N1753</f>
        <v>1</v>
      </c>
      <c r="Y1805" s="135">
        <f t="shared" si="316"/>
        <v>19.600000000000001</v>
      </c>
    </row>
    <row r="1806" spans="1:25" x14ac:dyDescent="0.25">
      <c r="A1806" s="97">
        <f>'INFO Luz del Sur'!A1754</f>
        <v>1748</v>
      </c>
      <c r="B1806" s="98" t="s">
        <v>20</v>
      </c>
      <c r="C1806" s="131" t="str">
        <f>'INFO Luz del Sur'!K1754</f>
        <v>Poste</v>
      </c>
      <c r="D1806" s="120" t="str">
        <f>'INFO Luz del Sur'!L1754</f>
        <v>Metálico</v>
      </c>
      <c r="E1806" s="131">
        <f>'INFO Luz del Sur'!J1754</f>
        <v>15</v>
      </c>
      <c r="F1806" s="131" t="str">
        <f>'INFO Luz del Sur'!H1754</f>
        <v>60 KV</v>
      </c>
      <c r="G1806" s="148" t="str">
        <f t="shared" si="314"/>
        <v>MT/AT</v>
      </c>
      <c r="H1806" s="120" t="str">
        <f>'INFO Luz del Sur'!D1754</f>
        <v>Surquillo</v>
      </c>
      <c r="I1806" s="120" t="str">
        <f>'INFO Luz del Sur'!C1754</f>
        <v>Lima</v>
      </c>
      <c r="J1806" s="120" t="str">
        <f>'INFO Luz del Sur'!B1754</f>
        <v>Lima</v>
      </c>
      <c r="K1806" s="120">
        <f>'INFO Luz del Sur'!E1754</f>
        <v>0</v>
      </c>
      <c r="L1806" s="132" t="str">
        <f>'INFO Luz del Sur'!M1754</f>
        <v>TA060SIR0D1C1240R+3</v>
      </c>
      <c r="M1806" s="120" t="str">
        <f>INDEX(RESUMEN!$D$17:$D$5475, MATCH(L1806,RESUMEN!$C$17:$C$5475,0))</f>
        <v>Torre de anclaje, retención intermedia y terminal (15°) Tipo R2+3</v>
      </c>
      <c r="N1806" s="95">
        <f>INDEX(RESUMEN!$G$17:$G$5475, MATCH(L1806,RESUMEN!$C$17:$C$5475,0))</f>
        <v>15480.457667929655</v>
      </c>
      <c r="O1806" s="133">
        <f t="shared" si="315"/>
        <v>0.84299999999999997</v>
      </c>
      <c r="P1806" s="134">
        <f t="shared" si="317"/>
        <v>28530.483481994353</v>
      </c>
      <c r="Q1806" s="87">
        <v>0</v>
      </c>
      <c r="R1806" s="133">
        <f t="shared" si="318"/>
        <v>0.13400000000000001</v>
      </c>
      <c r="S1806" s="88">
        <f t="shared" si="319"/>
        <v>318.59039888227034</v>
      </c>
      <c r="T1806" s="132">
        <f t="shared" si="320"/>
        <v>0.183</v>
      </c>
      <c r="U1806" s="135">
        <f t="shared" si="321"/>
        <v>58.302042995455473</v>
      </c>
      <c r="V1806" s="88">
        <f t="shared" si="322"/>
        <v>19.618419669700835</v>
      </c>
      <c r="W1806" s="182">
        <f t="shared" si="323"/>
        <v>19.600000000000001</v>
      </c>
      <c r="X1806" s="133">
        <f>'INFO Luz del Sur'!N1754</f>
        <v>1</v>
      </c>
      <c r="Y1806" s="135">
        <f t="shared" si="316"/>
        <v>19.600000000000001</v>
      </c>
    </row>
    <row r="1807" spans="1:25" x14ac:dyDescent="0.25">
      <c r="A1807" s="97">
        <f>'INFO Luz del Sur'!A1755</f>
        <v>1749</v>
      </c>
      <c r="B1807" s="98" t="s">
        <v>20</v>
      </c>
      <c r="C1807" s="131" t="str">
        <f>'INFO Luz del Sur'!K1755</f>
        <v>Poste</v>
      </c>
      <c r="D1807" s="120" t="str">
        <f>'INFO Luz del Sur'!L1755</f>
        <v>Metálico</v>
      </c>
      <c r="E1807" s="131">
        <f>'INFO Luz del Sur'!J1755</f>
        <v>15</v>
      </c>
      <c r="F1807" s="131" t="str">
        <f>'INFO Luz del Sur'!H1755</f>
        <v>60 KV</v>
      </c>
      <c r="G1807" s="148" t="str">
        <f t="shared" si="314"/>
        <v>MT/AT</v>
      </c>
      <c r="H1807" s="120" t="str">
        <f>'INFO Luz del Sur'!D1755</f>
        <v>Surquillo</v>
      </c>
      <c r="I1807" s="120" t="str">
        <f>'INFO Luz del Sur'!C1755</f>
        <v>Lima</v>
      </c>
      <c r="J1807" s="120" t="str">
        <f>'INFO Luz del Sur'!B1755</f>
        <v>Lima</v>
      </c>
      <c r="K1807" s="120">
        <f>'INFO Luz del Sur'!E1755</f>
        <v>0</v>
      </c>
      <c r="L1807" s="132" t="str">
        <f>'INFO Luz del Sur'!M1755</f>
        <v>TA060SIR0D1C1240R+3</v>
      </c>
      <c r="M1807" s="120" t="str">
        <f>INDEX(RESUMEN!$D$17:$D$5475, MATCH(L1807,RESUMEN!$C$17:$C$5475,0))</f>
        <v>Torre de anclaje, retención intermedia y terminal (15°) Tipo R2+3</v>
      </c>
      <c r="N1807" s="95">
        <f>INDEX(RESUMEN!$G$17:$G$5475, MATCH(L1807,RESUMEN!$C$17:$C$5475,0))</f>
        <v>15480.457667929655</v>
      </c>
      <c r="O1807" s="133">
        <f t="shared" si="315"/>
        <v>0.84299999999999997</v>
      </c>
      <c r="P1807" s="134">
        <f t="shared" si="317"/>
        <v>28530.483481994353</v>
      </c>
      <c r="Q1807" s="87">
        <v>0</v>
      </c>
      <c r="R1807" s="133">
        <f t="shared" si="318"/>
        <v>0.13400000000000001</v>
      </c>
      <c r="S1807" s="88">
        <f t="shared" si="319"/>
        <v>318.59039888227034</v>
      </c>
      <c r="T1807" s="132">
        <f t="shared" si="320"/>
        <v>0.183</v>
      </c>
      <c r="U1807" s="135">
        <f t="shared" si="321"/>
        <v>58.302042995455473</v>
      </c>
      <c r="V1807" s="88">
        <f t="shared" si="322"/>
        <v>19.618419669700835</v>
      </c>
      <c r="W1807" s="182">
        <f t="shared" si="323"/>
        <v>19.600000000000001</v>
      </c>
      <c r="X1807" s="133">
        <f>'INFO Luz del Sur'!N1755</f>
        <v>1</v>
      </c>
      <c r="Y1807" s="135">
        <f t="shared" si="316"/>
        <v>19.600000000000001</v>
      </c>
    </row>
    <row r="1808" spans="1:25" x14ac:dyDescent="0.25">
      <c r="A1808" s="97">
        <f>'INFO Luz del Sur'!A1756</f>
        <v>1750</v>
      </c>
      <c r="B1808" s="98" t="s">
        <v>8151</v>
      </c>
      <c r="C1808" s="131" t="str">
        <f>'INFO Luz del Sur'!K1756</f>
        <v>Poste</v>
      </c>
      <c r="D1808" s="120" t="str">
        <f>'INFO Luz del Sur'!L1756</f>
        <v>Concreto</v>
      </c>
      <c r="E1808" s="131">
        <f>'INFO Luz del Sur'!J1756</f>
        <v>11</v>
      </c>
      <c r="F1808" s="131" t="str">
        <f>'INFO Luz del Sur'!H1756</f>
        <v>0.22 KV</v>
      </c>
      <c r="G1808" s="148" t="str">
        <f t="shared" si="314"/>
        <v>BT</v>
      </c>
      <c r="H1808" s="120" t="str">
        <f>'INFO Luz del Sur'!D1756</f>
        <v>Surquillo</v>
      </c>
      <c r="I1808" s="120" t="str">
        <f>'INFO Luz del Sur'!C1756</f>
        <v>Lima</v>
      </c>
      <c r="J1808" s="120" t="str">
        <f>'INFO Luz del Sur'!B1756</f>
        <v>Lima</v>
      </c>
      <c r="K1808" s="120">
        <f>'INFO Luz del Sur'!E1756</f>
        <v>0</v>
      </c>
      <c r="L1808" s="132" t="str">
        <f>'INFO Luz del Sur'!M1756</f>
        <v>PPC40</v>
      </c>
      <c r="M1808" s="120" t="str">
        <f>INDEX(RESUMEN!$D$17:$D$5475, MATCH(L1808,RESUMEN!$C$17:$C$5475,0))</f>
        <v>POSTE DE CONCRETO ARMADO PARA A. P. 11/200/120/285</v>
      </c>
      <c r="N1808" s="95">
        <f>INDEX(RESUMEN!$G$17:$G$5475, MATCH(L1808,RESUMEN!$C$17:$C$5475,0))</f>
        <v>206.03</v>
      </c>
      <c r="O1808" s="133">
        <f t="shared" si="315"/>
        <v>0.77</v>
      </c>
      <c r="P1808" s="134">
        <f t="shared" si="317"/>
        <v>364.67310000000003</v>
      </c>
      <c r="Q1808" s="87">
        <v>0</v>
      </c>
      <c r="R1808" s="133">
        <f t="shared" si="318"/>
        <v>7.2000000000000008E-2</v>
      </c>
      <c r="S1808" s="88">
        <f t="shared" si="319"/>
        <v>2.1880386000000005</v>
      </c>
      <c r="T1808" s="132">
        <f t="shared" si="320"/>
        <v>0.2</v>
      </c>
      <c r="U1808" s="135">
        <f t="shared" si="321"/>
        <v>0.43760772000000014</v>
      </c>
      <c r="V1808" s="88">
        <f t="shared" si="322"/>
        <v>0.14725336301388503</v>
      </c>
      <c r="W1808" s="182">
        <f t="shared" si="323"/>
        <v>0.1</v>
      </c>
      <c r="X1808" s="133">
        <f>'INFO Luz del Sur'!N1756</f>
        <v>1</v>
      </c>
      <c r="Y1808" s="135">
        <f t="shared" si="316"/>
        <v>0.1</v>
      </c>
    </row>
    <row r="1809" spans="1:25" x14ac:dyDescent="0.25">
      <c r="A1809" s="97">
        <f>'INFO Luz del Sur'!A1757</f>
        <v>1751</v>
      </c>
      <c r="B1809" s="98" t="s">
        <v>8151</v>
      </c>
      <c r="C1809" s="131" t="str">
        <f>'INFO Luz del Sur'!K1757</f>
        <v>Poste</v>
      </c>
      <c r="D1809" s="120" t="str">
        <f>'INFO Luz del Sur'!L1757</f>
        <v>Concreto</v>
      </c>
      <c r="E1809" s="131">
        <f>'INFO Luz del Sur'!J1757</f>
        <v>9</v>
      </c>
      <c r="F1809" s="131" t="str">
        <f>'INFO Luz del Sur'!H1757</f>
        <v>0.22 KV</v>
      </c>
      <c r="G1809" s="148" t="str">
        <f t="shared" si="314"/>
        <v>BT</v>
      </c>
      <c r="H1809" s="120" t="str">
        <f>'INFO Luz del Sur'!D1757</f>
        <v>Surquillo</v>
      </c>
      <c r="I1809" s="120" t="str">
        <f>'INFO Luz del Sur'!C1757</f>
        <v>Lima</v>
      </c>
      <c r="J1809" s="120" t="str">
        <f>'INFO Luz del Sur'!B1757</f>
        <v>Lima</v>
      </c>
      <c r="K1809" s="120">
        <f>'INFO Luz del Sur'!E1757</f>
        <v>0</v>
      </c>
      <c r="L1809" s="132" t="str">
        <f>'INFO Luz del Sur'!M1757</f>
        <v>PPC10</v>
      </c>
      <c r="M1809" s="120" t="str">
        <f>INDEX(RESUMEN!$D$17:$D$5475, MATCH(L1809,RESUMEN!$C$17:$C$5475,0))</f>
        <v>POSTE DE CONCRETO ARMADO DE  9/400/140/275</v>
      </c>
      <c r="N1809" s="95">
        <f>INDEX(RESUMEN!$G$17:$G$5475, MATCH(L1809,RESUMEN!$C$17:$C$5475,0))</f>
        <v>192.02</v>
      </c>
      <c r="O1809" s="133">
        <f t="shared" si="315"/>
        <v>0.77</v>
      </c>
      <c r="P1809" s="134">
        <f t="shared" si="317"/>
        <v>339.87540000000001</v>
      </c>
      <c r="Q1809" s="87">
        <v>0</v>
      </c>
      <c r="R1809" s="133">
        <f t="shared" si="318"/>
        <v>7.2000000000000008E-2</v>
      </c>
      <c r="S1809" s="88">
        <f t="shared" si="319"/>
        <v>2.0392524000000001</v>
      </c>
      <c r="T1809" s="132">
        <f t="shared" si="320"/>
        <v>0.2</v>
      </c>
      <c r="U1809" s="135">
        <f t="shared" si="321"/>
        <v>0.40785048000000002</v>
      </c>
      <c r="V1809" s="88">
        <f t="shared" si="322"/>
        <v>0.13724016291766342</v>
      </c>
      <c r="W1809" s="182">
        <f t="shared" si="323"/>
        <v>0.1</v>
      </c>
      <c r="X1809" s="133">
        <f>'INFO Luz del Sur'!N1757</f>
        <v>1</v>
      </c>
      <c r="Y1809" s="135">
        <f t="shared" si="316"/>
        <v>0.1</v>
      </c>
    </row>
    <row r="1810" spans="1:25" x14ac:dyDescent="0.25">
      <c r="A1810" s="97">
        <f>'INFO Luz del Sur'!A1758</f>
        <v>1752</v>
      </c>
      <c r="B1810" s="98" t="s">
        <v>8151</v>
      </c>
      <c r="C1810" s="131" t="str">
        <f>'INFO Luz del Sur'!K1758</f>
        <v>Poste Auxiliar</v>
      </c>
      <c r="D1810" s="120" t="str">
        <f>'INFO Luz del Sur'!L1758</f>
        <v>Concreto</v>
      </c>
      <c r="E1810" s="131">
        <f>'INFO Luz del Sur'!J1758</f>
        <v>11</v>
      </c>
      <c r="F1810" s="131" t="str">
        <f>'INFO Luz del Sur'!H1758</f>
        <v>0.22 KV</v>
      </c>
      <c r="G1810" s="148" t="str">
        <f t="shared" si="314"/>
        <v>BT</v>
      </c>
      <c r="H1810" s="120" t="str">
        <f>'INFO Luz del Sur'!D1758</f>
        <v>Surquillo</v>
      </c>
      <c r="I1810" s="120" t="str">
        <f>'INFO Luz del Sur'!C1758</f>
        <v>Lima</v>
      </c>
      <c r="J1810" s="120" t="str">
        <f>'INFO Luz del Sur'!B1758</f>
        <v>Lima</v>
      </c>
      <c r="K1810" s="120">
        <f>'INFO Luz del Sur'!E1758</f>
        <v>0</v>
      </c>
      <c r="L1810" s="132" t="str">
        <f>'INFO Luz del Sur'!M1758</f>
        <v>PPC40</v>
      </c>
      <c r="M1810" s="120" t="str">
        <f>INDEX(RESUMEN!$D$17:$D$5475, MATCH(L1810,RESUMEN!$C$17:$C$5475,0))</f>
        <v>POSTE DE CONCRETO ARMADO PARA A. P. 11/200/120/285</v>
      </c>
      <c r="N1810" s="95">
        <f>INDEX(RESUMEN!$G$17:$G$5475, MATCH(L1810,RESUMEN!$C$17:$C$5475,0))</f>
        <v>206.03</v>
      </c>
      <c r="O1810" s="133">
        <f t="shared" si="315"/>
        <v>0.77</v>
      </c>
      <c r="P1810" s="134">
        <f t="shared" si="317"/>
        <v>364.67310000000003</v>
      </c>
      <c r="Q1810" s="87">
        <v>0</v>
      </c>
      <c r="R1810" s="133">
        <f t="shared" si="318"/>
        <v>7.2000000000000008E-2</v>
      </c>
      <c r="S1810" s="88">
        <f t="shared" si="319"/>
        <v>2.1880386000000005</v>
      </c>
      <c r="T1810" s="132">
        <f t="shared" si="320"/>
        <v>0.2</v>
      </c>
      <c r="U1810" s="135">
        <f t="shared" si="321"/>
        <v>0.43760772000000014</v>
      </c>
      <c r="V1810" s="88">
        <f t="shared" si="322"/>
        <v>0.14725336301388503</v>
      </c>
      <c r="W1810" s="182">
        <f t="shared" si="323"/>
        <v>0.1</v>
      </c>
      <c r="X1810" s="133">
        <f>'INFO Luz del Sur'!N1758</f>
        <v>1</v>
      </c>
      <c r="Y1810" s="135">
        <f t="shared" si="316"/>
        <v>0.1</v>
      </c>
    </row>
    <row r="1811" spans="1:25" x14ac:dyDescent="0.25">
      <c r="A1811" s="97">
        <f>'INFO Luz del Sur'!A1759</f>
        <v>1753</v>
      </c>
      <c r="B1811" s="98" t="s">
        <v>8151</v>
      </c>
      <c r="C1811" s="131" t="str">
        <f>'INFO Luz del Sur'!K1759</f>
        <v>Poste</v>
      </c>
      <c r="D1811" s="120" t="str">
        <f>'INFO Luz del Sur'!L1759</f>
        <v>Concreto</v>
      </c>
      <c r="E1811" s="131">
        <f>'INFO Luz del Sur'!J1759</f>
        <v>11</v>
      </c>
      <c r="F1811" s="131" t="str">
        <f>'INFO Luz del Sur'!H1759</f>
        <v>0.22 KV</v>
      </c>
      <c r="G1811" s="148" t="str">
        <f t="shared" si="314"/>
        <v>BT</v>
      </c>
      <c r="H1811" s="120" t="str">
        <f>'INFO Luz del Sur'!D1759</f>
        <v>Surquillo</v>
      </c>
      <c r="I1811" s="120" t="str">
        <f>'INFO Luz del Sur'!C1759</f>
        <v>Lima</v>
      </c>
      <c r="J1811" s="120" t="str">
        <f>'INFO Luz del Sur'!B1759</f>
        <v>Lima</v>
      </c>
      <c r="K1811" s="120">
        <f>'INFO Luz del Sur'!E1759</f>
        <v>0</v>
      </c>
      <c r="L1811" s="132" t="str">
        <f>'INFO Luz del Sur'!M1759</f>
        <v>PPC40</v>
      </c>
      <c r="M1811" s="120" t="str">
        <f>INDEX(RESUMEN!$D$17:$D$5475, MATCH(L1811,RESUMEN!$C$17:$C$5475,0))</f>
        <v>POSTE DE CONCRETO ARMADO PARA A. P. 11/200/120/285</v>
      </c>
      <c r="N1811" s="95">
        <f>INDEX(RESUMEN!$G$17:$G$5475, MATCH(L1811,RESUMEN!$C$17:$C$5475,0))</f>
        <v>206.03</v>
      </c>
      <c r="O1811" s="133">
        <f t="shared" si="315"/>
        <v>0.77</v>
      </c>
      <c r="P1811" s="134">
        <f t="shared" si="317"/>
        <v>364.67310000000003</v>
      </c>
      <c r="Q1811" s="87">
        <v>0</v>
      </c>
      <c r="R1811" s="133">
        <f t="shared" si="318"/>
        <v>7.2000000000000008E-2</v>
      </c>
      <c r="S1811" s="88">
        <f t="shared" si="319"/>
        <v>2.1880386000000005</v>
      </c>
      <c r="T1811" s="132">
        <f t="shared" si="320"/>
        <v>0.2</v>
      </c>
      <c r="U1811" s="135">
        <f t="shared" si="321"/>
        <v>0.43760772000000014</v>
      </c>
      <c r="V1811" s="88">
        <f t="shared" si="322"/>
        <v>0.14725336301388503</v>
      </c>
      <c r="W1811" s="182">
        <f t="shared" si="323"/>
        <v>0.1</v>
      </c>
      <c r="X1811" s="133">
        <f>'INFO Luz del Sur'!N1759</f>
        <v>1</v>
      </c>
      <c r="Y1811" s="135">
        <f t="shared" si="316"/>
        <v>0.1</v>
      </c>
    </row>
    <row r="1812" spans="1:25" x14ac:dyDescent="0.25">
      <c r="A1812" s="97">
        <f>'INFO Luz del Sur'!A1760</f>
        <v>1754</v>
      </c>
      <c r="B1812" s="98" t="s">
        <v>8151</v>
      </c>
      <c r="C1812" s="131" t="str">
        <f>'INFO Luz del Sur'!K1760</f>
        <v>Poste</v>
      </c>
      <c r="D1812" s="120" t="str">
        <f>'INFO Luz del Sur'!L1760</f>
        <v>Concreto</v>
      </c>
      <c r="E1812" s="131">
        <f>'INFO Luz del Sur'!J1760</f>
        <v>8</v>
      </c>
      <c r="F1812" s="131" t="str">
        <f>'INFO Luz del Sur'!H1760</f>
        <v>0.22 KV</v>
      </c>
      <c r="G1812" s="148" t="str">
        <f t="shared" si="314"/>
        <v>BT</v>
      </c>
      <c r="H1812" s="120" t="str">
        <f>'INFO Luz del Sur'!D1760</f>
        <v>Surquillo</v>
      </c>
      <c r="I1812" s="120" t="str">
        <f>'INFO Luz del Sur'!C1760</f>
        <v>Lima</v>
      </c>
      <c r="J1812" s="120" t="str">
        <f>'INFO Luz del Sur'!B1760</f>
        <v>Lima</v>
      </c>
      <c r="K1812" s="120">
        <f>'INFO Luz del Sur'!E1760</f>
        <v>0</v>
      </c>
      <c r="L1812" s="132" t="str">
        <f>'INFO Luz del Sur'!M1760</f>
        <v>PPC05</v>
      </c>
      <c r="M1812" s="120" t="str">
        <f>INDEX(RESUMEN!$D$17:$D$5475, MATCH(L1812,RESUMEN!$C$17:$C$5475,0))</f>
        <v>POSTE DE CONCRETO ARMADO DE  8/200/120/240</v>
      </c>
      <c r="N1812" s="95">
        <f>INDEX(RESUMEN!$G$17:$G$5475, MATCH(L1812,RESUMEN!$C$17:$C$5475,0))</f>
        <v>136.80000000000001</v>
      </c>
      <c r="O1812" s="133">
        <f t="shared" si="315"/>
        <v>0.77</v>
      </c>
      <c r="P1812" s="134">
        <f t="shared" si="317"/>
        <v>242.13600000000002</v>
      </c>
      <c r="Q1812" s="87">
        <v>0</v>
      </c>
      <c r="R1812" s="133">
        <f t="shared" si="318"/>
        <v>7.2000000000000008E-2</v>
      </c>
      <c r="S1812" s="88">
        <f t="shared" si="319"/>
        <v>1.4528160000000003</v>
      </c>
      <c r="T1812" s="132">
        <f t="shared" si="320"/>
        <v>0.2</v>
      </c>
      <c r="U1812" s="135">
        <f t="shared" si="321"/>
        <v>0.29056320000000008</v>
      </c>
      <c r="V1812" s="88">
        <f t="shared" si="322"/>
        <v>9.7773431346403303E-2</v>
      </c>
      <c r="W1812" s="182">
        <f t="shared" si="323"/>
        <v>0.1</v>
      </c>
      <c r="X1812" s="133">
        <f>'INFO Luz del Sur'!N1760</f>
        <v>1</v>
      </c>
      <c r="Y1812" s="135">
        <f t="shared" si="316"/>
        <v>0.1</v>
      </c>
    </row>
    <row r="1813" spans="1:25" x14ac:dyDescent="0.25">
      <c r="A1813" s="97">
        <f>'INFO Luz del Sur'!A1761</f>
        <v>1755</v>
      </c>
      <c r="B1813" s="98" t="s">
        <v>8151</v>
      </c>
      <c r="C1813" s="131" t="str">
        <f>'INFO Luz del Sur'!K1761</f>
        <v>Poste</v>
      </c>
      <c r="D1813" s="120" t="str">
        <f>'INFO Luz del Sur'!L1761</f>
        <v>Metálico</v>
      </c>
      <c r="E1813" s="131">
        <f>'INFO Luz del Sur'!J1761</f>
        <v>8</v>
      </c>
      <c r="F1813" s="131" t="str">
        <f>'INFO Luz del Sur'!H1761</f>
        <v>0.22 KV</v>
      </c>
      <c r="G1813" s="148" t="str">
        <f t="shared" si="314"/>
        <v>BT</v>
      </c>
      <c r="H1813" s="120" t="str">
        <f>'INFO Luz del Sur'!D1761</f>
        <v>Surquillo</v>
      </c>
      <c r="I1813" s="120" t="str">
        <f>'INFO Luz del Sur'!C1761</f>
        <v>Lima</v>
      </c>
      <c r="J1813" s="120" t="str">
        <f>'INFO Luz del Sur'!B1761</f>
        <v>Lima</v>
      </c>
      <c r="K1813" s="120">
        <f>'INFO Luz del Sur'!E1761</f>
        <v>0</v>
      </c>
      <c r="L1813" s="132" t="str">
        <f>'INFO Luz del Sur'!M1761</f>
        <v>PPF02</v>
      </c>
      <c r="M1813" s="120" t="str">
        <f>INDEX(RESUMEN!$D$17:$D$5475, MATCH(L1813,RESUMEN!$C$17:$C$5475,0))</f>
        <v>POSTE DE METAL DE  8 mts.</v>
      </c>
      <c r="N1813" s="95">
        <f>INDEX(RESUMEN!$G$17:$G$5475, MATCH(L1813,RESUMEN!$C$17:$C$5475,0))</f>
        <v>375.88</v>
      </c>
      <c r="O1813" s="133">
        <f t="shared" si="315"/>
        <v>0.77</v>
      </c>
      <c r="P1813" s="134">
        <f t="shared" si="317"/>
        <v>665.30759999999998</v>
      </c>
      <c r="Q1813" s="87">
        <v>0</v>
      </c>
      <c r="R1813" s="133">
        <f t="shared" si="318"/>
        <v>7.2000000000000008E-2</v>
      </c>
      <c r="S1813" s="88">
        <f t="shared" si="319"/>
        <v>3.9918456</v>
      </c>
      <c r="T1813" s="132">
        <f t="shared" si="320"/>
        <v>0.2</v>
      </c>
      <c r="U1813" s="135">
        <f t="shared" si="321"/>
        <v>0.79836912000000004</v>
      </c>
      <c r="V1813" s="88">
        <f t="shared" si="322"/>
        <v>0.26864822642168174</v>
      </c>
      <c r="W1813" s="182">
        <f t="shared" si="323"/>
        <v>0.3</v>
      </c>
      <c r="X1813" s="133">
        <f>'INFO Luz del Sur'!N1761</f>
        <v>1</v>
      </c>
      <c r="Y1813" s="135">
        <f t="shared" si="316"/>
        <v>0.3</v>
      </c>
    </row>
    <row r="1814" spans="1:25" x14ac:dyDescent="0.25">
      <c r="A1814" s="97">
        <f>'INFO Luz del Sur'!A1762</f>
        <v>1756</v>
      </c>
      <c r="B1814" s="98" t="s">
        <v>8151</v>
      </c>
      <c r="C1814" s="131" t="str">
        <f>'INFO Luz del Sur'!K1762</f>
        <v>Poste</v>
      </c>
      <c r="D1814" s="120" t="str">
        <f>'INFO Luz del Sur'!L1762</f>
        <v>Metálico</v>
      </c>
      <c r="E1814" s="131">
        <f>'INFO Luz del Sur'!J1762</f>
        <v>8</v>
      </c>
      <c r="F1814" s="131" t="str">
        <f>'INFO Luz del Sur'!H1762</f>
        <v>0.22 KV</v>
      </c>
      <c r="G1814" s="148" t="str">
        <f t="shared" si="314"/>
        <v>BT</v>
      </c>
      <c r="H1814" s="120" t="str">
        <f>'INFO Luz del Sur'!D1762</f>
        <v>Surquillo</v>
      </c>
      <c r="I1814" s="120" t="str">
        <f>'INFO Luz del Sur'!C1762</f>
        <v>Lima</v>
      </c>
      <c r="J1814" s="120" t="str">
        <f>'INFO Luz del Sur'!B1762</f>
        <v>Lima</v>
      </c>
      <c r="K1814" s="120">
        <f>'INFO Luz del Sur'!E1762</f>
        <v>0</v>
      </c>
      <c r="L1814" s="132" t="str">
        <f>'INFO Luz del Sur'!M1762</f>
        <v>PPF02</v>
      </c>
      <c r="M1814" s="120" t="str">
        <f>INDEX(RESUMEN!$D$17:$D$5475, MATCH(L1814,RESUMEN!$C$17:$C$5475,0))</f>
        <v>POSTE DE METAL DE  8 mts.</v>
      </c>
      <c r="N1814" s="95">
        <f>INDEX(RESUMEN!$G$17:$G$5475, MATCH(L1814,RESUMEN!$C$17:$C$5475,0))</f>
        <v>375.88</v>
      </c>
      <c r="O1814" s="133">
        <f t="shared" si="315"/>
        <v>0.77</v>
      </c>
      <c r="P1814" s="134">
        <f t="shared" si="317"/>
        <v>665.30759999999998</v>
      </c>
      <c r="Q1814" s="87">
        <v>0</v>
      </c>
      <c r="R1814" s="133">
        <f t="shared" si="318"/>
        <v>7.2000000000000008E-2</v>
      </c>
      <c r="S1814" s="88">
        <f t="shared" si="319"/>
        <v>3.9918456</v>
      </c>
      <c r="T1814" s="132">
        <f t="shared" si="320"/>
        <v>0.2</v>
      </c>
      <c r="U1814" s="135">
        <f t="shared" si="321"/>
        <v>0.79836912000000004</v>
      </c>
      <c r="V1814" s="88">
        <f t="shared" si="322"/>
        <v>0.26864822642168174</v>
      </c>
      <c r="W1814" s="182">
        <f t="shared" si="323"/>
        <v>0.3</v>
      </c>
      <c r="X1814" s="133">
        <f>'INFO Luz del Sur'!N1762</f>
        <v>1</v>
      </c>
      <c r="Y1814" s="135">
        <f t="shared" si="316"/>
        <v>0.3</v>
      </c>
    </row>
    <row r="1815" spans="1:25" x14ac:dyDescent="0.25">
      <c r="A1815" s="97">
        <f>'INFO Luz del Sur'!A1763</f>
        <v>1757</v>
      </c>
      <c r="B1815" s="98" t="s">
        <v>8151</v>
      </c>
      <c r="C1815" s="131" t="str">
        <f>'INFO Luz del Sur'!K1763</f>
        <v>Poste</v>
      </c>
      <c r="D1815" s="120" t="str">
        <f>'INFO Luz del Sur'!L1763</f>
        <v>Concreto</v>
      </c>
      <c r="E1815" s="131">
        <f>'INFO Luz del Sur'!J1763</f>
        <v>9</v>
      </c>
      <c r="F1815" s="131" t="str">
        <f>'INFO Luz del Sur'!H1763</f>
        <v>0.22 KV</v>
      </c>
      <c r="G1815" s="148" t="str">
        <f t="shared" si="314"/>
        <v>BT</v>
      </c>
      <c r="H1815" s="120" t="str">
        <f>'INFO Luz del Sur'!D1763</f>
        <v>Surquillo</v>
      </c>
      <c r="I1815" s="120" t="str">
        <f>'INFO Luz del Sur'!C1763</f>
        <v>Lima</v>
      </c>
      <c r="J1815" s="120" t="str">
        <f>'INFO Luz del Sur'!B1763</f>
        <v>Lima</v>
      </c>
      <c r="K1815" s="120">
        <f>'INFO Luz del Sur'!E1763</f>
        <v>0</v>
      </c>
      <c r="L1815" s="132" t="str">
        <f>'INFO Luz del Sur'!M1763</f>
        <v>PPC10</v>
      </c>
      <c r="M1815" s="120" t="str">
        <f>INDEX(RESUMEN!$D$17:$D$5475, MATCH(L1815,RESUMEN!$C$17:$C$5475,0))</f>
        <v>POSTE DE CONCRETO ARMADO DE  9/400/140/275</v>
      </c>
      <c r="N1815" s="95">
        <f>INDEX(RESUMEN!$G$17:$G$5475, MATCH(L1815,RESUMEN!$C$17:$C$5475,0))</f>
        <v>192.02</v>
      </c>
      <c r="O1815" s="133">
        <f t="shared" si="315"/>
        <v>0.77</v>
      </c>
      <c r="P1815" s="134">
        <f t="shared" si="317"/>
        <v>339.87540000000001</v>
      </c>
      <c r="Q1815" s="87">
        <v>0</v>
      </c>
      <c r="R1815" s="133">
        <f t="shared" si="318"/>
        <v>7.2000000000000008E-2</v>
      </c>
      <c r="S1815" s="88">
        <f t="shared" si="319"/>
        <v>2.0392524000000001</v>
      </c>
      <c r="T1815" s="132">
        <f t="shared" si="320"/>
        <v>0.2</v>
      </c>
      <c r="U1815" s="135">
        <f t="shared" si="321"/>
        <v>0.40785048000000002</v>
      </c>
      <c r="V1815" s="88">
        <f t="shared" si="322"/>
        <v>0.13724016291766342</v>
      </c>
      <c r="W1815" s="182">
        <f t="shared" si="323"/>
        <v>0.1</v>
      </c>
      <c r="X1815" s="133">
        <f>'INFO Luz del Sur'!N1763</f>
        <v>1</v>
      </c>
      <c r="Y1815" s="135">
        <f t="shared" si="316"/>
        <v>0.1</v>
      </c>
    </row>
    <row r="1816" spans="1:25" x14ac:dyDescent="0.25">
      <c r="A1816" s="97">
        <f>'INFO Luz del Sur'!A1764</f>
        <v>1758</v>
      </c>
      <c r="B1816" s="98" t="s">
        <v>8151</v>
      </c>
      <c r="C1816" s="131" t="str">
        <f>'INFO Luz del Sur'!K1764</f>
        <v>Poste</v>
      </c>
      <c r="D1816" s="120" t="str">
        <f>'INFO Luz del Sur'!L1764</f>
        <v>Concreto</v>
      </c>
      <c r="E1816" s="131">
        <f>'INFO Luz del Sur'!J1764</f>
        <v>9</v>
      </c>
      <c r="F1816" s="131" t="str">
        <f>'INFO Luz del Sur'!H1764</f>
        <v>0.22 KV</v>
      </c>
      <c r="G1816" s="148" t="str">
        <f t="shared" si="314"/>
        <v>BT</v>
      </c>
      <c r="H1816" s="120" t="str">
        <f>'INFO Luz del Sur'!D1764</f>
        <v>Surquillo</v>
      </c>
      <c r="I1816" s="120" t="str">
        <f>'INFO Luz del Sur'!C1764</f>
        <v>Lima</v>
      </c>
      <c r="J1816" s="120" t="str">
        <f>'INFO Luz del Sur'!B1764</f>
        <v>Lima</v>
      </c>
      <c r="K1816" s="120">
        <f>'INFO Luz del Sur'!E1764</f>
        <v>0</v>
      </c>
      <c r="L1816" s="132" t="str">
        <f>'INFO Luz del Sur'!M1764</f>
        <v>PPC10</v>
      </c>
      <c r="M1816" s="120" t="str">
        <f>INDEX(RESUMEN!$D$17:$D$5475, MATCH(L1816,RESUMEN!$C$17:$C$5475,0))</f>
        <v>POSTE DE CONCRETO ARMADO DE  9/400/140/275</v>
      </c>
      <c r="N1816" s="95">
        <f>INDEX(RESUMEN!$G$17:$G$5475, MATCH(L1816,RESUMEN!$C$17:$C$5475,0))</f>
        <v>192.02</v>
      </c>
      <c r="O1816" s="133">
        <f t="shared" si="315"/>
        <v>0.77</v>
      </c>
      <c r="P1816" s="134">
        <f t="shared" si="317"/>
        <v>339.87540000000001</v>
      </c>
      <c r="Q1816" s="87">
        <v>0</v>
      </c>
      <c r="R1816" s="133">
        <f t="shared" si="318"/>
        <v>7.2000000000000008E-2</v>
      </c>
      <c r="S1816" s="88">
        <f t="shared" si="319"/>
        <v>2.0392524000000001</v>
      </c>
      <c r="T1816" s="132">
        <f t="shared" si="320"/>
        <v>0.2</v>
      </c>
      <c r="U1816" s="135">
        <f t="shared" si="321"/>
        <v>0.40785048000000002</v>
      </c>
      <c r="V1816" s="88">
        <f t="shared" si="322"/>
        <v>0.13724016291766342</v>
      </c>
      <c r="W1816" s="182">
        <f t="shared" si="323"/>
        <v>0.1</v>
      </c>
      <c r="X1816" s="133">
        <f>'INFO Luz del Sur'!N1764</f>
        <v>1</v>
      </c>
      <c r="Y1816" s="135">
        <f t="shared" si="316"/>
        <v>0.1</v>
      </c>
    </row>
    <row r="1817" spans="1:25" x14ac:dyDescent="0.25">
      <c r="A1817" s="97">
        <f>'INFO Luz del Sur'!A1765</f>
        <v>1759</v>
      </c>
      <c r="B1817" s="98" t="s">
        <v>8151</v>
      </c>
      <c r="C1817" s="131" t="str">
        <f>'INFO Luz del Sur'!K1765</f>
        <v>Poste</v>
      </c>
      <c r="D1817" s="120" t="str">
        <f>'INFO Luz del Sur'!L1765</f>
        <v>Concreto</v>
      </c>
      <c r="E1817" s="131">
        <f>'INFO Luz del Sur'!J1765</f>
        <v>9</v>
      </c>
      <c r="F1817" s="131" t="str">
        <f>'INFO Luz del Sur'!H1765</f>
        <v>0.22 KV</v>
      </c>
      <c r="G1817" s="148" t="str">
        <f t="shared" si="314"/>
        <v>BT</v>
      </c>
      <c r="H1817" s="120" t="str">
        <f>'INFO Luz del Sur'!D1765</f>
        <v>Surquillo</v>
      </c>
      <c r="I1817" s="120" t="str">
        <f>'INFO Luz del Sur'!C1765</f>
        <v>Lima</v>
      </c>
      <c r="J1817" s="120" t="str">
        <f>'INFO Luz del Sur'!B1765</f>
        <v>Lima</v>
      </c>
      <c r="K1817" s="120">
        <f>'INFO Luz del Sur'!E1765</f>
        <v>0</v>
      </c>
      <c r="L1817" s="132" t="str">
        <f>'INFO Luz del Sur'!M1765</f>
        <v>PPC10</v>
      </c>
      <c r="M1817" s="120" t="str">
        <f>INDEX(RESUMEN!$D$17:$D$5475, MATCH(L1817,RESUMEN!$C$17:$C$5475,0))</f>
        <v>POSTE DE CONCRETO ARMADO DE  9/400/140/275</v>
      </c>
      <c r="N1817" s="95">
        <f>INDEX(RESUMEN!$G$17:$G$5475, MATCH(L1817,RESUMEN!$C$17:$C$5475,0))</f>
        <v>192.02</v>
      </c>
      <c r="O1817" s="133">
        <f t="shared" si="315"/>
        <v>0.77</v>
      </c>
      <c r="P1817" s="134">
        <f t="shared" si="317"/>
        <v>339.87540000000001</v>
      </c>
      <c r="Q1817" s="87">
        <v>0</v>
      </c>
      <c r="R1817" s="133">
        <f t="shared" si="318"/>
        <v>7.2000000000000008E-2</v>
      </c>
      <c r="S1817" s="88">
        <f t="shared" si="319"/>
        <v>2.0392524000000001</v>
      </c>
      <c r="T1817" s="132">
        <f t="shared" si="320"/>
        <v>0.2</v>
      </c>
      <c r="U1817" s="135">
        <f t="shared" si="321"/>
        <v>0.40785048000000002</v>
      </c>
      <c r="V1817" s="88">
        <f t="shared" si="322"/>
        <v>0.13724016291766342</v>
      </c>
      <c r="W1817" s="182">
        <f t="shared" si="323"/>
        <v>0.1</v>
      </c>
      <c r="X1817" s="133">
        <f>'INFO Luz del Sur'!N1765</f>
        <v>1</v>
      </c>
      <c r="Y1817" s="135">
        <f t="shared" si="316"/>
        <v>0.1</v>
      </c>
    </row>
    <row r="1818" spans="1:25" x14ac:dyDescent="0.25">
      <c r="A1818" s="97">
        <f>'INFO Luz del Sur'!A1766</f>
        <v>1760</v>
      </c>
      <c r="B1818" s="98" t="s">
        <v>8151</v>
      </c>
      <c r="C1818" s="131" t="str">
        <f>'INFO Luz del Sur'!K1766</f>
        <v>Poste</v>
      </c>
      <c r="D1818" s="120" t="str">
        <f>'INFO Luz del Sur'!L1766</f>
        <v>Concreto</v>
      </c>
      <c r="E1818" s="131">
        <f>'INFO Luz del Sur'!J1766</f>
        <v>9</v>
      </c>
      <c r="F1818" s="131" t="str">
        <f>'INFO Luz del Sur'!H1766</f>
        <v>0.22 KV</v>
      </c>
      <c r="G1818" s="148" t="str">
        <f t="shared" si="314"/>
        <v>BT</v>
      </c>
      <c r="H1818" s="120" t="str">
        <f>'INFO Luz del Sur'!D1766</f>
        <v>Surquillo</v>
      </c>
      <c r="I1818" s="120" t="str">
        <f>'INFO Luz del Sur'!C1766</f>
        <v>Lima</v>
      </c>
      <c r="J1818" s="120" t="str">
        <f>'INFO Luz del Sur'!B1766</f>
        <v>Lima</v>
      </c>
      <c r="K1818" s="120">
        <f>'INFO Luz del Sur'!E1766</f>
        <v>0</v>
      </c>
      <c r="L1818" s="132" t="str">
        <f>'INFO Luz del Sur'!M1766</f>
        <v>PPC10</v>
      </c>
      <c r="M1818" s="120" t="str">
        <f>INDEX(RESUMEN!$D$17:$D$5475, MATCH(L1818,RESUMEN!$C$17:$C$5475,0))</f>
        <v>POSTE DE CONCRETO ARMADO DE  9/400/140/275</v>
      </c>
      <c r="N1818" s="95">
        <f>INDEX(RESUMEN!$G$17:$G$5475, MATCH(L1818,RESUMEN!$C$17:$C$5475,0))</f>
        <v>192.02</v>
      </c>
      <c r="O1818" s="133">
        <f t="shared" si="315"/>
        <v>0.77</v>
      </c>
      <c r="P1818" s="134">
        <f t="shared" si="317"/>
        <v>339.87540000000001</v>
      </c>
      <c r="Q1818" s="87">
        <v>0</v>
      </c>
      <c r="R1818" s="133">
        <f t="shared" si="318"/>
        <v>7.2000000000000008E-2</v>
      </c>
      <c r="S1818" s="88">
        <f t="shared" si="319"/>
        <v>2.0392524000000001</v>
      </c>
      <c r="T1818" s="132">
        <f t="shared" si="320"/>
        <v>0.2</v>
      </c>
      <c r="U1818" s="135">
        <f t="shared" si="321"/>
        <v>0.40785048000000002</v>
      </c>
      <c r="V1818" s="88">
        <f t="shared" si="322"/>
        <v>0.13724016291766342</v>
      </c>
      <c r="W1818" s="182">
        <f t="shared" si="323"/>
        <v>0.1</v>
      </c>
      <c r="X1818" s="133">
        <f>'INFO Luz del Sur'!N1766</f>
        <v>1</v>
      </c>
      <c r="Y1818" s="135">
        <f t="shared" si="316"/>
        <v>0.1</v>
      </c>
    </row>
    <row r="1819" spans="1:25" x14ac:dyDescent="0.25">
      <c r="A1819" s="97">
        <f>'INFO Luz del Sur'!A1767</f>
        <v>1761</v>
      </c>
      <c r="B1819" s="98" t="s">
        <v>8151</v>
      </c>
      <c r="C1819" s="131" t="str">
        <f>'INFO Luz del Sur'!K1767</f>
        <v>Poste</v>
      </c>
      <c r="D1819" s="120" t="str">
        <f>'INFO Luz del Sur'!L1767</f>
        <v>Concreto</v>
      </c>
      <c r="E1819" s="131">
        <f>'INFO Luz del Sur'!J1767</f>
        <v>9</v>
      </c>
      <c r="F1819" s="131" t="str">
        <f>'INFO Luz del Sur'!H1767</f>
        <v>0.22 KV</v>
      </c>
      <c r="G1819" s="148" t="str">
        <f t="shared" si="314"/>
        <v>BT</v>
      </c>
      <c r="H1819" s="120" t="str">
        <f>'INFO Luz del Sur'!D1767</f>
        <v>Surquillo</v>
      </c>
      <c r="I1819" s="120" t="str">
        <f>'INFO Luz del Sur'!C1767</f>
        <v>Lima</v>
      </c>
      <c r="J1819" s="120" t="str">
        <f>'INFO Luz del Sur'!B1767</f>
        <v>Lima</v>
      </c>
      <c r="K1819" s="120">
        <f>'INFO Luz del Sur'!E1767</f>
        <v>0</v>
      </c>
      <c r="L1819" s="132" t="str">
        <f>'INFO Luz del Sur'!M1767</f>
        <v>PPC10</v>
      </c>
      <c r="M1819" s="120" t="str">
        <f>INDEX(RESUMEN!$D$17:$D$5475, MATCH(L1819,RESUMEN!$C$17:$C$5475,0))</f>
        <v>POSTE DE CONCRETO ARMADO DE  9/400/140/275</v>
      </c>
      <c r="N1819" s="95">
        <f>INDEX(RESUMEN!$G$17:$G$5475, MATCH(L1819,RESUMEN!$C$17:$C$5475,0))</f>
        <v>192.02</v>
      </c>
      <c r="O1819" s="133">
        <f t="shared" si="315"/>
        <v>0.77</v>
      </c>
      <c r="P1819" s="134">
        <f t="shared" si="317"/>
        <v>339.87540000000001</v>
      </c>
      <c r="Q1819" s="87">
        <v>0</v>
      </c>
      <c r="R1819" s="133">
        <f t="shared" si="318"/>
        <v>7.2000000000000008E-2</v>
      </c>
      <c r="S1819" s="88">
        <f t="shared" si="319"/>
        <v>2.0392524000000001</v>
      </c>
      <c r="T1819" s="132">
        <f t="shared" si="320"/>
        <v>0.2</v>
      </c>
      <c r="U1819" s="135">
        <f t="shared" si="321"/>
        <v>0.40785048000000002</v>
      </c>
      <c r="V1819" s="88">
        <f t="shared" si="322"/>
        <v>0.13724016291766342</v>
      </c>
      <c r="W1819" s="182">
        <f t="shared" si="323"/>
        <v>0.1</v>
      </c>
      <c r="X1819" s="133">
        <f>'INFO Luz del Sur'!N1767</f>
        <v>1</v>
      </c>
      <c r="Y1819" s="135">
        <f t="shared" si="316"/>
        <v>0.1</v>
      </c>
    </row>
    <row r="1820" spans="1:25" x14ac:dyDescent="0.25">
      <c r="A1820" s="97">
        <f>'INFO Luz del Sur'!A1768</f>
        <v>1762</v>
      </c>
      <c r="B1820" s="98" t="s">
        <v>8151</v>
      </c>
      <c r="C1820" s="131" t="str">
        <f>'INFO Luz del Sur'!K1768</f>
        <v>Poste</v>
      </c>
      <c r="D1820" s="120" t="str">
        <f>'INFO Luz del Sur'!L1768</f>
        <v>Concreto</v>
      </c>
      <c r="E1820" s="131">
        <f>'INFO Luz del Sur'!J1768</f>
        <v>9</v>
      </c>
      <c r="F1820" s="131" t="str">
        <f>'INFO Luz del Sur'!H1768</f>
        <v>0.22 KV</v>
      </c>
      <c r="G1820" s="148" t="str">
        <f t="shared" si="314"/>
        <v>BT</v>
      </c>
      <c r="H1820" s="120" t="str">
        <f>'INFO Luz del Sur'!D1768</f>
        <v>Surquillo</v>
      </c>
      <c r="I1820" s="120" t="str">
        <f>'INFO Luz del Sur'!C1768</f>
        <v>Lima</v>
      </c>
      <c r="J1820" s="120" t="str">
        <f>'INFO Luz del Sur'!B1768</f>
        <v>Lima</v>
      </c>
      <c r="K1820" s="120">
        <f>'INFO Luz del Sur'!E1768</f>
        <v>0</v>
      </c>
      <c r="L1820" s="132" t="str">
        <f>'INFO Luz del Sur'!M1768</f>
        <v>PPC10</v>
      </c>
      <c r="M1820" s="120" t="str">
        <f>INDEX(RESUMEN!$D$17:$D$5475, MATCH(L1820,RESUMEN!$C$17:$C$5475,0))</f>
        <v>POSTE DE CONCRETO ARMADO DE  9/400/140/275</v>
      </c>
      <c r="N1820" s="95">
        <f>INDEX(RESUMEN!$G$17:$G$5475, MATCH(L1820,RESUMEN!$C$17:$C$5475,0))</f>
        <v>192.02</v>
      </c>
      <c r="O1820" s="133">
        <f t="shared" si="315"/>
        <v>0.77</v>
      </c>
      <c r="P1820" s="134">
        <f t="shared" si="317"/>
        <v>339.87540000000001</v>
      </c>
      <c r="Q1820" s="87">
        <v>0</v>
      </c>
      <c r="R1820" s="133">
        <f t="shared" si="318"/>
        <v>7.2000000000000008E-2</v>
      </c>
      <c r="S1820" s="88">
        <f t="shared" si="319"/>
        <v>2.0392524000000001</v>
      </c>
      <c r="T1820" s="132">
        <f t="shared" si="320"/>
        <v>0.2</v>
      </c>
      <c r="U1820" s="135">
        <f t="shared" si="321"/>
        <v>0.40785048000000002</v>
      </c>
      <c r="V1820" s="88">
        <f t="shared" si="322"/>
        <v>0.13724016291766342</v>
      </c>
      <c r="W1820" s="182">
        <f t="shared" si="323"/>
        <v>0.1</v>
      </c>
      <c r="X1820" s="133">
        <f>'INFO Luz del Sur'!N1768</f>
        <v>1</v>
      </c>
      <c r="Y1820" s="135">
        <f t="shared" si="316"/>
        <v>0.1</v>
      </c>
    </row>
    <row r="1821" spans="1:25" x14ac:dyDescent="0.25">
      <c r="A1821" s="97">
        <f>'INFO Luz del Sur'!A1769</f>
        <v>1763</v>
      </c>
      <c r="B1821" s="98" t="s">
        <v>8151</v>
      </c>
      <c r="C1821" s="131" t="str">
        <f>'INFO Luz del Sur'!K1769</f>
        <v>Poste</v>
      </c>
      <c r="D1821" s="120" t="str">
        <f>'INFO Luz del Sur'!L1769</f>
        <v>Concreto</v>
      </c>
      <c r="E1821" s="131">
        <f>'INFO Luz del Sur'!J1769</f>
        <v>9</v>
      </c>
      <c r="F1821" s="131" t="str">
        <f>'INFO Luz del Sur'!H1769</f>
        <v>0.22 KV</v>
      </c>
      <c r="G1821" s="148" t="str">
        <f t="shared" si="314"/>
        <v>BT</v>
      </c>
      <c r="H1821" s="120" t="str">
        <f>'INFO Luz del Sur'!D1769</f>
        <v>Surquillo</v>
      </c>
      <c r="I1821" s="120" t="str">
        <f>'INFO Luz del Sur'!C1769</f>
        <v>Lima</v>
      </c>
      <c r="J1821" s="120" t="str">
        <f>'INFO Luz del Sur'!B1769</f>
        <v>Lima</v>
      </c>
      <c r="K1821" s="120">
        <f>'INFO Luz del Sur'!E1769</f>
        <v>0</v>
      </c>
      <c r="L1821" s="132" t="str">
        <f>'INFO Luz del Sur'!M1769</f>
        <v>PPC10</v>
      </c>
      <c r="M1821" s="120" t="str">
        <f>INDEX(RESUMEN!$D$17:$D$5475, MATCH(L1821,RESUMEN!$C$17:$C$5475,0))</f>
        <v>POSTE DE CONCRETO ARMADO DE  9/400/140/275</v>
      </c>
      <c r="N1821" s="95">
        <f>INDEX(RESUMEN!$G$17:$G$5475, MATCH(L1821,RESUMEN!$C$17:$C$5475,0))</f>
        <v>192.02</v>
      </c>
      <c r="O1821" s="133">
        <f t="shared" si="315"/>
        <v>0.77</v>
      </c>
      <c r="P1821" s="134">
        <f t="shared" si="317"/>
        <v>339.87540000000001</v>
      </c>
      <c r="Q1821" s="87">
        <v>0</v>
      </c>
      <c r="R1821" s="133">
        <f t="shared" si="318"/>
        <v>7.2000000000000008E-2</v>
      </c>
      <c r="S1821" s="88">
        <f t="shared" si="319"/>
        <v>2.0392524000000001</v>
      </c>
      <c r="T1821" s="132">
        <f t="shared" si="320"/>
        <v>0.2</v>
      </c>
      <c r="U1821" s="135">
        <f t="shared" si="321"/>
        <v>0.40785048000000002</v>
      </c>
      <c r="V1821" s="88">
        <f t="shared" si="322"/>
        <v>0.13724016291766342</v>
      </c>
      <c r="W1821" s="182">
        <f t="shared" si="323"/>
        <v>0.1</v>
      </c>
      <c r="X1821" s="133">
        <f>'INFO Luz del Sur'!N1769</f>
        <v>1</v>
      </c>
      <c r="Y1821" s="135">
        <f t="shared" si="316"/>
        <v>0.1</v>
      </c>
    </row>
    <row r="1822" spans="1:25" x14ac:dyDescent="0.25">
      <c r="A1822" s="97">
        <f>'INFO Luz del Sur'!A1770</f>
        <v>1764</v>
      </c>
      <c r="B1822" s="98" t="s">
        <v>8151</v>
      </c>
      <c r="C1822" s="131" t="str">
        <f>'INFO Luz del Sur'!K1770</f>
        <v>Poste Auxiliar</v>
      </c>
      <c r="D1822" s="120" t="str">
        <f>'INFO Luz del Sur'!L1770</f>
        <v>Concreto</v>
      </c>
      <c r="E1822" s="131">
        <f>'INFO Luz del Sur'!J1770</f>
        <v>9</v>
      </c>
      <c r="F1822" s="131" t="str">
        <f>'INFO Luz del Sur'!H1770</f>
        <v>0.22 KV</v>
      </c>
      <c r="G1822" s="148" t="str">
        <f t="shared" si="314"/>
        <v>BT</v>
      </c>
      <c r="H1822" s="120" t="str">
        <f>'INFO Luz del Sur'!D1770</f>
        <v>Surquillo</v>
      </c>
      <c r="I1822" s="120" t="str">
        <f>'INFO Luz del Sur'!C1770</f>
        <v>Lima</v>
      </c>
      <c r="J1822" s="120" t="str">
        <f>'INFO Luz del Sur'!B1770</f>
        <v>Lima</v>
      </c>
      <c r="K1822" s="120">
        <f>'INFO Luz del Sur'!E1770</f>
        <v>0</v>
      </c>
      <c r="L1822" s="132" t="str">
        <f>'INFO Luz del Sur'!M1770</f>
        <v>PPC38</v>
      </c>
      <c r="M1822" s="120" t="str">
        <f>INDEX(RESUMEN!$D$17:$D$5475, MATCH(L1822,RESUMEN!$C$17:$C$5475,0))</f>
        <v>POSTE DE CONCRETO ARMADO PARA A. P.  9/200/120/245</v>
      </c>
      <c r="N1822" s="95">
        <f>INDEX(RESUMEN!$G$17:$G$5475, MATCH(L1822,RESUMEN!$C$17:$C$5475,0))</f>
        <v>159.16999999999999</v>
      </c>
      <c r="O1822" s="133">
        <f t="shared" si="315"/>
        <v>0.77</v>
      </c>
      <c r="P1822" s="134">
        <f t="shared" si="317"/>
        <v>281.73089999999996</v>
      </c>
      <c r="Q1822" s="87">
        <v>0</v>
      </c>
      <c r="R1822" s="133">
        <f t="shared" si="318"/>
        <v>7.2000000000000008E-2</v>
      </c>
      <c r="S1822" s="88">
        <f t="shared" si="319"/>
        <v>1.6903854</v>
      </c>
      <c r="T1822" s="132">
        <f t="shared" si="320"/>
        <v>0.2</v>
      </c>
      <c r="U1822" s="135">
        <f t="shared" si="321"/>
        <v>0.33807708000000003</v>
      </c>
      <c r="V1822" s="88">
        <f t="shared" si="322"/>
        <v>0.1137616744693495</v>
      </c>
      <c r="W1822" s="182">
        <f t="shared" si="323"/>
        <v>0.1</v>
      </c>
      <c r="X1822" s="133">
        <f>'INFO Luz del Sur'!N1770</f>
        <v>1</v>
      </c>
      <c r="Y1822" s="135">
        <f t="shared" si="316"/>
        <v>0.1</v>
      </c>
    </row>
    <row r="1823" spans="1:25" x14ac:dyDescent="0.25">
      <c r="A1823" s="97">
        <f>'INFO Luz del Sur'!A1771</f>
        <v>1765</v>
      </c>
      <c r="B1823" s="98" t="s">
        <v>8151</v>
      </c>
      <c r="C1823" s="131" t="str">
        <f>'INFO Luz del Sur'!K1771</f>
        <v>Poste</v>
      </c>
      <c r="D1823" s="120" t="str">
        <f>'INFO Luz del Sur'!L1771</f>
        <v>Concreto</v>
      </c>
      <c r="E1823" s="131">
        <f>'INFO Luz del Sur'!J1771</f>
        <v>11</v>
      </c>
      <c r="F1823" s="131" t="str">
        <f>'INFO Luz del Sur'!H1771</f>
        <v>0.22 KV</v>
      </c>
      <c r="G1823" s="148" t="str">
        <f t="shared" si="314"/>
        <v>BT</v>
      </c>
      <c r="H1823" s="120" t="str">
        <f>'INFO Luz del Sur'!D1771</f>
        <v>Surquillo</v>
      </c>
      <c r="I1823" s="120" t="str">
        <f>'INFO Luz del Sur'!C1771</f>
        <v>Lima</v>
      </c>
      <c r="J1823" s="120" t="str">
        <f>'INFO Luz del Sur'!B1771</f>
        <v>Lima</v>
      </c>
      <c r="K1823" s="120">
        <f>'INFO Luz del Sur'!E1771</f>
        <v>0</v>
      </c>
      <c r="L1823" s="132" t="str">
        <f>'INFO Luz del Sur'!M1771</f>
        <v>PPC40</v>
      </c>
      <c r="M1823" s="120" t="str">
        <f>INDEX(RESUMEN!$D$17:$D$5475, MATCH(L1823,RESUMEN!$C$17:$C$5475,0))</f>
        <v>POSTE DE CONCRETO ARMADO PARA A. P. 11/200/120/285</v>
      </c>
      <c r="N1823" s="95">
        <f>INDEX(RESUMEN!$G$17:$G$5475, MATCH(L1823,RESUMEN!$C$17:$C$5475,0))</f>
        <v>206.03</v>
      </c>
      <c r="O1823" s="133">
        <f t="shared" si="315"/>
        <v>0.77</v>
      </c>
      <c r="P1823" s="134">
        <f t="shared" si="317"/>
        <v>364.67310000000003</v>
      </c>
      <c r="Q1823" s="87">
        <v>0</v>
      </c>
      <c r="R1823" s="133">
        <f t="shared" si="318"/>
        <v>7.2000000000000008E-2</v>
      </c>
      <c r="S1823" s="88">
        <f t="shared" si="319"/>
        <v>2.1880386000000005</v>
      </c>
      <c r="T1823" s="132">
        <f t="shared" si="320"/>
        <v>0.2</v>
      </c>
      <c r="U1823" s="135">
        <f t="shared" si="321"/>
        <v>0.43760772000000014</v>
      </c>
      <c r="V1823" s="88">
        <f t="shared" si="322"/>
        <v>0.14725336301388503</v>
      </c>
      <c r="W1823" s="182">
        <f t="shared" si="323"/>
        <v>0.1</v>
      </c>
      <c r="X1823" s="133">
        <f>'INFO Luz del Sur'!N1771</f>
        <v>1</v>
      </c>
      <c r="Y1823" s="135">
        <f t="shared" si="316"/>
        <v>0.1</v>
      </c>
    </row>
    <row r="1824" spans="1:25" x14ac:dyDescent="0.25">
      <c r="H1824" s="1"/>
      <c r="M1824" s="1"/>
      <c r="N1824" s="175">
        <f>COUNT(N59:N1823)</f>
        <v>1765</v>
      </c>
      <c r="O1824" s="176"/>
      <c r="P1824" s="176"/>
      <c r="Q1824" s="176"/>
      <c r="R1824" s="176"/>
      <c r="S1824" s="176"/>
      <c r="T1824" s="176"/>
      <c r="U1824" s="176"/>
      <c r="V1824" s="176"/>
      <c r="W1824" s="178">
        <f>SUM(W59:W1823)</f>
        <v>8986.1000000002787</v>
      </c>
    </row>
  </sheetData>
  <autoFilter ref="B9:W1824"/>
  <mergeCells count="29">
    <mergeCell ref="AC9:AC10"/>
    <mergeCell ref="AB9:AB10"/>
    <mergeCell ref="L9:L10"/>
    <mergeCell ref="F9:F10"/>
    <mergeCell ref="B1:K1"/>
    <mergeCell ref="B3:K3"/>
    <mergeCell ref="B9:B10"/>
    <mergeCell ref="C9:C10"/>
    <mergeCell ref="D9:D10"/>
    <mergeCell ref="E9:E10"/>
    <mergeCell ref="G9:G10"/>
    <mergeCell ref="H9:H10"/>
    <mergeCell ref="I9:I10"/>
    <mergeCell ref="J9:J10"/>
    <mergeCell ref="K9:K10"/>
    <mergeCell ref="M9:M10"/>
    <mergeCell ref="N9:N10"/>
    <mergeCell ref="P9:P10"/>
    <mergeCell ref="Q9:Q10"/>
    <mergeCell ref="U9:U10"/>
    <mergeCell ref="S9:S10"/>
    <mergeCell ref="T9:T10"/>
    <mergeCell ref="R9:R10"/>
    <mergeCell ref="AA9:AA10"/>
    <mergeCell ref="X9:X10"/>
    <mergeCell ref="Y9:Y10"/>
    <mergeCell ref="Z9:Z10"/>
    <mergeCell ref="V9:V10"/>
    <mergeCell ref="W9:W10"/>
  </mergeCells>
  <pageMargins left="0.25" right="0.25" top="0.75" bottom="0.75" header="0.3" footer="0.3"/>
  <pageSetup paperSize="9" scale="5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50"/>
  <sheetViews>
    <sheetView workbookViewId="0">
      <selection activeCell="B2" sqref="B2:H2"/>
    </sheetView>
  </sheetViews>
  <sheetFormatPr baseColWidth="10" defaultColWidth="17.140625" defaultRowHeight="15" x14ac:dyDescent="0.25"/>
  <cols>
    <col min="1" max="16384" width="17.140625" style="1"/>
  </cols>
  <sheetData>
    <row r="2" spans="2:11" x14ac:dyDescent="0.25">
      <c r="B2" s="214" t="s">
        <v>8217</v>
      </c>
      <c r="C2" s="214"/>
      <c r="D2" s="214"/>
      <c r="E2" s="214"/>
      <c r="F2" s="214"/>
      <c r="G2" s="214"/>
      <c r="H2" s="214"/>
      <c r="I2" s="184">
        <f>SUBTOTAL(109,I4:I49)</f>
        <v>1764</v>
      </c>
      <c r="J2" s="184">
        <f>SUBTOTAL(109,J4:J49)</f>
        <v>1765</v>
      </c>
      <c r="K2" s="184">
        <f>SUBTOTAL(109,K4:K49)</f>
        <v>4677.5073908731292</v>
      </c>
    </row>
    <row r="3" spans="2:11" ht="75" x14ac:dyDescent="0.25">
      <c r="B3" s="185" t="s">
        <v>3145</v>
      </c>
      <c r="C3" s="185" t="s">
        <v>8218</v>
      </c>
      <c r="D3" s="185" t="s">
        <v>3144</v>
      </c>
      <c r="E3" s="185" t="s">
        <v>8219</v>
      </c>
      <c r="F3" s="185" t="s">
        <v>8220</v>
      </c>
      <c r="G3" s="185" t="s">
        <v>8221</v>
      </c>
      <c r="H3" s="185" t="s">
        <v>3144</v>
      </c>
      <c r="I3" s="185" t="s">
        <v>8222</v>
      </c>
      <c r="J3" s="185" t="s">
        <v>8223</v>
      </c>
      <c r="K3" s="185" t="s">
        <v>8224</v>
      </c>
    </row>
    <row r="4" spans="2:11" x14ac:dyDescent="0.25">
      <c r="B4" s="186" t="s">
        <v>931</v>
      </c>
      <c r="C4" s="187">
        <v>15480.457667929655</v>
      </c>
      <c r="D4" s="188">
        <v>19.600000000000001</v>
      </c>
      <c r="E4" s="189">
        <v>311</v>
      </c>
      <c r="F4" s="189">
        <v>6095.6</v>
      </c>
      <c r="G4" s="190">
        <v>15480.457667929655</v>
      </c>
      <c r="H4" s="191">
        <v>19.600000000000001</v>
      </c>
      <c r="I4" s="192">
        <v>52</v>
      </c>
      <c r="J4" s="193">
        <v>52</v>
      </c>
      <c r="K4" s="191">
        <f t="shared" ref="K4:K22" si="0">H4*J4</f>
        <v>1019.2</v>
      </c>
    </row>
    <row r="5" spans="2:11" x14ac:dyDescent="0.25">
      <c r="B5" s="186" t="s">
        <v>5767</v>
      </c>
      <c r="C5" s="187">
        <v>476.76</v>
      </c>
      <c r="D5" s="188">
        <v>0.6</v>
      </c>
      <c r="E5" s="189">
        <v>218</v>
      </c>
      <c r="F5" s="189">
        <v>130.79999999999998</v>
      </c>
      <c r="G5" s="190">
        <v>476.76</v>
      </c>
      <c r="H5" s="191">
        <v>0.60419904645994038</v>
      </c>
      <c r="I5" s="192">
        <v>231</v>
      </c>
      <c r="J5" s="194">
        <v>231</v>
      </c>
      <c r="K5" s="191">
        <f t="shared" si="0"/>
        <v>139.56997973224622</v>
      </c>
    </row>
    <row r="6" spans="2:11" x14ac:dyDescent="0.25">
      <c r="B6" s="186" t="s">
        <v>5757</v>
      </c>
      <c r="C6" s="187">
        <v>314.14999999999998</v>
      </c>
      <c r="D6" s="188">
        <v>0.2</v>
      </c>
      <c r="E6" s="189">
        <v>141</v>
      </c>
      <c r="F6" s="189">
        <v>28.200000000000003</v>
      </c>
      <c r="G6" s="190">
        <v>314.14999999999998</v>
      </c>
      <c r="H6" s="191">
        <v>0.22452868024468267</v>
      </c>
      <c r="I6" s="192">
        <v>131</v>
      </c>
      <c r="J6" s="193">
        <v>131</v>
      </c>
      <c r="K6" s="191">
        <f t="shared" si="0"/>
        <v>29.413257112053429</v>
      </c>
    </row>
    <row r="7" spans="2:11" x14ac:dyDescent="0.25">
      <c r="B7" s="186" t="s">
        <v>5749</v>
      </c>
      <c r="C7" s="187">
        <v>230.4</v>
      </c>
      <c r="D7" s="188">
        <v>0.2</v>
      </c>
      <c r="E7" s="189">
        <v>118</v>
      </c>
      <c r="F7" s="189">
        <v>23.6</v>
      </c>
      <c r="G7" s="190">
        <v>230.4</v>
      </c>
      <c r="H7" s="191">
        <v>0.2</v>
      </c>
      <c r="I7" s="192">
        <v>245</v>
      </c>
      <c r="J7" s="195">
        <v>130</v>
      </c>
      <c r="K7" s="191">
        <f t="shared" si="0"/>
        <v>26</v>
      </c>
    </row>
    <row r="8" spans="2:11" x14ac:dyDescent="0.25">
      <c r="B8" s="186" t="s">
        <v>5753</v>
      </c>
      <c r="C8" s="187">
        <v>305.79000000000002</v>
      </c>
      <c r="D8" s="188">
        <v>0.4</v>
      </c>
      <c r="E8" s="189">
        <v>105</v>
      </c>
      <c r="F8" s="189">
        <v>42</v>
      </c>
      <c r="G8" s="190">
        <v>305.79000000000002</v>
      </c>
      <c r="H8" s="191">
        <v>0.4</v>
      </c>
      <c r="I8" s="192">
        <v>28</v>
      </c>
      <c r="J8" s="194">
        <v>100</v>
      </c>
      <c r="K8" s="191">
        <f t="shared" si="0"/>
        <v>40</v>
      </c>
    </row>
    <row r="9" spans="2:11" x14ac:dyDescent="0.25">
      <c r="B9" s="186" t="s">
        <v>5759</v>
      </c>
      <c r="C9" s="187">
        <v>364.69</v>
      </c>
      <c r="D9" s="188">
        <v>0.5</v>
      </c>
      <c r="E9" s="189">
        <v>103</v>
      </c>
      <c r="F9" s="189">
        <v>51.5</v>
      </c>
      <c r="G9" s="190">
        <v>364.69</v>
      </c>
      <c r="H9" s="191">
        <v>0.5</v>
      </c>
      <c r="I9" s="192">
        <v>20</v>
      </c>
      <c r="J9" s="195">
        <v>10</v>
      </c>
      <c r="K9" s="191">
        <f t="shared" si="0"/>
        <v>5</v>
      </c>
    </row>
    <row r="10" spans="2:11" x14ac:dyDescent="0.25">
      <c r="B10" s="186" t="s">
        <v>5775</v>
      </c>
      <c r="C10" s="187">
        <v>607.52</v>
      </c>
      <c r="D10" s="188">
        <v>0.8</v>
      </c>
      <c r="E10" s="189">
        <v>85</v>
      </c>
      <c r="F10" s="189">
        <v>68</v>
      </c>
      <c r="G10" s="190">
        <v>607.52</v>
      </c>
      <c r="H10" s="191">
        <v>0.8</v>
      </c>
      <c r="I10" s="192">
        <v>6</v>
      </c>
      <c r="J10" s="194">
        <v>50</v>
      </c>
      <c r="K10" s="191">
        <f t="shared" si="0"/>
        <v>40</v>
      </c>
    </row>
    <row r="11" spans="2:11" x14ac:dyDescent="0.25">
      <c r="B11" s="186" t="s">
        <v>5757</v>
      </c>
      <c r="C11" s="187">
        <v>314.14999999999998</v>
      </c>
      <c r="D11" s="188">
        <v>0.4</v>
      </c>
      <c r="E11" s="189">
        <v>82</v>
      </c>
      <c r="F11" s="189">
        <v>32.800000000000004</v>
      </c>
      <c r="G11" s="190">
        <v>314.14999999999998</v>
      </c>
      <c r="H11" s="191">
        <v>0.39812301880482892</v>
      </c>
      <c r="I11" s="192">
        <v>192</v>
      </c>
      <c r="J11" s="194">
        <v>92</v>
      </c>
      <c r="K11" s="191">
        <f t="shared" si="0"/>
        <v>36.627317730044261</v>
      </c>
    </row>
    <row r="12" spans="2:11" x14ac:dyDescent="0.25">
      <c r="B12" s="186" t="s">
        <v>5749</v>
      </c>
      <c r="C12" s="187">
        <v>230.4</v>
      </c>
      <c r="D12" s="188">
        <v>0.3</v>
      </c>
      <c r="E12" s="189">
        <v>75</v>
      </c>
      <c r="F12" s="189">
        <v>22.5</v>
      </c>
      <c r="G12" s="190">
        <v>230.4</v>
      </c>
      <c r="H12" s="191">
        <v>0.3</v>
      </c>
      <c r="I12" s="189">
        <v>0</v>
      </c>
      <c r="J12" s="196">
        <v>11</v>
      </c>
      <c r="K12" s="191">
        <f t="shared" si="0"/>
        <v>3.3</v>
      </c>
    </row>
    <row r="13" spans="2:11" x14ac:dyDescent="0.25">
      <c r="B13" s="186" t="s">
        <v>5806</v>
      </c>
      <c r="C13" s="187">
        <v>255.39</v>
      </c>
      <c r="D13" s="188">
        <v>0.2</v>
      </c>
      <c r="E13" s="189">
        <v>63</v>
      </c>
      <c r="F13" s="189">
        <v>12.600000000000001</v>
      </c>
      <c r="G13" s="190">
        <v>255.39</v>
      </c>
      <c r="H13" s="191">
        <v>0.2</v>
      </c>
      <c r="I13" s="189">
        <v>0</v>
      </c>
      <c r="J13" s="196">
        <v>57</v>
      </c>
      <c r="K13" s="191">
        <f t="shared" si="0"/>
        <v>11.4</v>
      </c>
    </row>
    <row r="14" spans="2:11" x14ac:dyDescent="0.25">
      <c r="B14" s="186" t="s">
        <v>2110</v>
      </c>
      <c r="C14" s="187">
        <v>34499.088416819366</v>
      </c>
      <c r="D14" s="188">
        <v>43.7</v>
      </c>
      <c r="E14" s="189">
        <v>50</v>
      </c>
      <c r="F14" s="189">
        <v>2185</v>
      </c>
      <c r="G14" s="190">
        <v>34499.088416819366</v>
      </c>
      <c r="H14" s="191">
        <v>43.7</v>
      </c>
      <c r="I14" s="192">
        <v>56</v>
      </c>
      <c r="J14" s="194">
        <v>56</v>
      </c>
      <c r="K14" s="191">
        <f t="shared" si="0"/>
        <v>2447.2000000000003</v>
      </c>
    </row>
    <row r="15" spans="2:11" x14ac:dyDescent="0.25">
      <c r="B15" s="186" t="s">
        <v>2639</v>
      </c>
      <c r="C15" s="187">
        <v>1371.4481845511427</v>
      </c>
      <c r="D15" s="188">
        <v>1.7</v>
      </c>
      <c r="E15" s="189">
        <v>48</v>
      </c>
      <c r="F15" s="189">
        <v>81.599999999999994</v>
      </c>
      <c r="G15" s="190">
        <v>1371.4481845511427</v>
      </c>
      <c r="H15" s="191">
        <v>1.7</v>
      </c>
      <c r="I15" s="192">
        <v>165</v>
      </c>
      <c r="J15" s="195">
        <v>47</v>
      </c>
      <c r="K15" s="191">
        <f t="shared" si="0"/>
        <v>79.899999999999991</v>
      </c>
    </row>
    <row r="16" spans="2:11" x14ac:dyDescent="0.25">
      <c r="B16" s="186" t="s">
        <v>5735</v>
      </c>
      <c r="C16" s="187">
        <v>159.16999999999999</v>
      </c>
      <c r="D16" s="188">
        <v>0.1</v>
      </c>
      <c r="E16" s="189">
        <v>38</v>
      </c>
      <c r="F16" s="189">
        <v>3.8000000000000003</v>
      </c>
      <c r="G16" s="190">
        <v>159.16999999999999</v>
      </c>
      <c r="H16" s="191">
        <v>0.1</v>
      </c>
      <c r="I16" s="189">
        <v>0</v>
      </c>
      <c r="J16" s="196">
        <v>2</v>
      </c>
      <c r="K16" s="191">
        <f t="shared" si="0"/>
        <v>0.2</v>
      </c>
    </row>
    <row r="17" spans="2:11" x14ac:dyDescent="0.25">
      <c r="B17" s="186" t="s">
        <v>2698</v>
      </c>
      <c r="C17" s="187">
        <v>1927.2433019071186</v>
      </c>
      <c r="D17" s="188">
        <v>2.4</v>
      </c>
      <c r="E17" s="189">
        <v>37</v>
      </c>
      <c r="F17" s="189">
        <v>88.8</v>
      </c>
      <c r="G17" s="190">
        <v>1927.2433019071186</v>
      </c>
      <c r="H17" s="191">
        <v>2.4</v>
      </c>
      <c r="I17" s="189">
        <v>0</v>
      </c>
      <c r="J17" s="196">
        <v>36</v>
      </c>
      <c r="K17" s="191">
        <f t="shared" si="0"/>
        <v>86.399999999999991</v>
      </c>
    </row>
    <row r="18" spans="2:11" x14ac:dyDescent="0.25">
      <c r="B18" s="186" t="s">
        <v>5753</v>
      </c>
      <c r="C18" s="187">
        <v>305.79000000000002</v>
      </c>
      <c r="D18" s="188">
        <v>0.2</v>
      </c>
      <c r="E18" s="189">
        <v>29</v>
      </c>
      <c r="F18" s="189">
        <v>5.8000000000000007</v>
      </c>
      <c r="G18" s="190">
        <v>305.79000000000002</v>
      </c>
      <c r="H18" s="191">
        <v>0.2</v>
      </c>
      <c r="I18" s="189">
        <v>0</v>
      </c>
      <c r="J18" s="196">
        <v>20</v>
      </c>
      <c r="K18" s="191">
        <f t="shared" si="0"/>
        <v>4</v>
      </c>
    </row>
    <row r="19" spans="2:11" x14ac:dyDescent="0.25">
      <c r="B19" s="186" t="s">
        <v>5775</v>
      </c>
      <c r="C19" s="187">
        <v>607.52</v>
      </c>
      <c r="D19" s="188">
        <v>0.4</v>
      </c>
      <c r="E19" s="189">
        <v>29</v>
      </c>
      <c r="F19" s="189">
        <v>11.600000000000001</v>
      </c>
      <c r="G19" s="190">
        <v>305.79000000000002</v>
      </c>
      <c r="H19" s="189">
        <v>0.4</v>
      </c>
      <c r="I19" s="192">
        <v>101</v>
      </c>
      <c r="J19" s="194">
        <v>101</v>
      </c>
      <c r="K19" s="191">
        <f t="shared" si="0"/>
        <v>40.400000000000006</v>
      </c>
    </row>
    <row r="20" spans="2:11" x14ac:dyDescent="0.25">
      <c r="B20" s="186" t="s">
        <v>5909</v>
      </c>
      <c r="C20" s="187">
        <v>187.56</v>
      </c>
      <c r="D20" s="188">
        <v>0.2</v>
      </c>
      <c r="E20" s="189">
        <v>28</v>
      </c>
      <c r="F20" s="189">
        <v>5.6000000000000005</v>
      </c>
      <c r="G20" s="190">
        <v>187.56</v>
      </c>
      <c r="H20" s="191">
        <v>0.2</v>
      </c>
      <c r="I20" s="192">
        <v>17</v>
      </c>
      <c r="J20" s="194">
        <v>26</v>
      </c>
      <c r="K20" s="191">
        <f t="shared" si="0"/>
        <v>5.2</v>
      </c>
    </row>
    <row r="21" spans="2:11" x14ac:dyDescent="0.25">
      <c r="B21" s="186" t="s">
        <v>5751</v>
      </c>
      <c r="C21" s="187">
        <v>281.68</v>
      </c>
      <c r="D21" s="188">
        <v>0.4</v>
      </c>
      <c r="E21" s="189">
        <v>25</v>
      </c>
      <c r="F21" s="189">
        <v>10</v>
      </c>
      <c r="G21" s="190">
        <v>281.68</v>
      </c>
      <c r="H21" s="191">
        <v>0.35697371299361524</v>
      </c>
      <c r="I21" s="192">
        <v>224</v>
      </c>
      <c r="J21" s="195">
        <v>212</v>
      </c>
      <c r="K21" s="191">
        <f t="shared" si="0"/>
        <v>75.678427154646428</v>
      </c>
    </row>
    <row r="22" spans="2:11" x14ac:dyDescent="0.25">
      <c r="B22" s="186" t="s">
        <v>5800</v>
      </c>
      <c r="C22" s="187">
        <v>206.03</v>
      </c>
      <c r="D22" s="188">
        <v>0.1</v>
      </c>
      <c r="E22" s="189">
        <v>25</v>
      </c>
      <c r="F22" s="189">
        <v>2.5</v>
      </c>
      <c r="G22" s="187">
        <v>206.03</v>
      </c>
      <c r="H22" s="189">
        <v>0.1</v>
      </c>
      <c r="I22" s="189">
        <v>0</v>
      </c>
      <c r="J22" s="196">
        <v>10</v>
      </c>
      <c r="K22" s="191">
        <f t="shared" si="0"/>
        <v>1</v>
      </c>
    </row>
    <row r="23" spans="2:11" x14ac:dyDescent="0.25">
      <c r="B23" s="186" t="s">
        <v>5917</v>
      </c>
      <c r="C23" s="187">
        <v>215.37</v>
      </c>
      <c r="D23" s="188">
        <v>0.3</v>
      </c>
      <c r="E23" s="189">
        <v>23</v>
      </c>
      <c r="F23" s="189">
        <v>6.8999999999999995</v>
      </c>
      <c r="G23" s="190">
        <v>215.37</v>
      </c>
      <c r="H23" s="191">
        <v>0.3</v>
      </c>
      <c r="I23" s="189">
        <v>0</v>
      </c>
      <c r="J23" s="196">
        <v>15</v>
      </c>
      <c r="K23" s="191">
        <f>H23*J23</f>
        <v>4.5</v>
      </c>
    </row>
    <row r="24" spans="2:11" x14ac:dyDescent="0.25">
      <c r="B24" s="186" t="s">
        <v>5755</v>
      </c>
      <c r="C24" s="187">
        <v>255.39</v>
      </c>
      <c r="D24" s="188">
        <v>0.2</v>
      </c>
      <c r="E24" s="189">
        <v>20</v>
      </c>
      <c r="F24" s="189">
        <v>4</v>
      </c>
      <c r="G24" s="190">
        <v>255.39</v>
      </c>
      <c r="H24" s="191">
        <v>0.2</v>
      </c>
      <c r="I24" s="189">
        <v>0</v>
      </c>
      <c r="J24" s="196">
        <v>20</v>
      </c>
      <c r="K24" s="191">
        <f>H24*J24</f>
        <v>4</v>
      </c>
    </row>
    <row r="25" spans="2:11" x14ac:dyDescent="0.25">
      <c r="B25" s="186" t="s">
        <v>5741</v>
      </c>
      <c r="C25" s="187">
        <v>206.03</v>
      </c>
      <c r="D25" s="188">
        <v>0.1</v>
      </c>
      <c r="E25" s="189">
        <v>18</v>
      </c>
      <c r="F25" s="189">
        <v>1.8</v>
      </c>
      <c r="G25" s="187">
        <v>206.03</v>
      </c>
      <c r="H25" s="189">
        <v>0.1</v>
      </c>
      <c r="I25" s="189">
        <v>0</v>
      </c>
      <c r="J25" s="196">
        <v>10</v>
      </c>
      <c r="K25" s="191">
        <f>H25*J25</f>
        <v>1</v>
      </c>
    </row>
    <row r="26" spans="2:11" x14ac:dyDescent="0.25">
      <c r="B26" s="186" t="s">
        <v>5765</v>
      </c>
      <c r="C26" s="187">
        <v>381.9</v>
      </c>
      <c r="D26" s="188">
        <v>0.5</v>
      </c>
      <c r="E26" s="189">
        <v>12</v>
      </c>
      <c r="F26" s="189">
        <v>6</v>
      </c>
      <c r="G26" s="190">
        <v>381.9</v>
      </c>
      <c r="H26" s="191">
        <v>0.48398274990152529</v>
      </c>
      <c r="I26" s="192">
        <v>17</v>
      </c>
      <c r="J26" s="195">
        <v>7</v>
      </c>
      <c r="K26" s="191">
        <f t="shared" ref="K26:K49" si="1">H26*J26</f>
        <v>3.3878792493106769</v>
      </c>
    </row>
    <row r="27" spans="2:11" x14ac:dyDescent="0.25">
      <c r="B27" s="186" t="s">
        <v>5901</v>
      </c>
      <c r="C27" s="187">
        <v>178</v>
      </c>
      <c r="D27" s="188">
        <v>0.2</v>
      </c>
      <c r="E27" s="189">
        <v>9</v>
      </c>
      <c r="F27" s="189">
        <v>1.8</v>
      </c>
      <c r="G27" s="190">
        <v>178</v>
      </c>
      <c r="H27" s="191">
        <v>0.2</v>
      </c>
      <c r="I27" s="189">
        <v>0</v>
      </c>
      <c r="J27" s="196">
        <v>8</v>
      </c>
      <c r="K27" s="191">
        <f t="shared" si="1"/>
        <v>1.6</v>
      </c>
    </row>
    <row r="28" spans="2:11" x14ac:dyDescent="0.25">
      <c r="B28" s="186" t="s">
        <v>5739</v>
      </c>
      <c r="C28" s="187">
        <v>192.02</v>
      </c>
      <c r="D28" s="188">
        <v>0.1</v>
      </c>
      <c r="E28" s="189">
        <v>8</v>
      </c>
      <c r="F28" s="189">
        <v>0.8</v>
      </c>
      <c r="G28" s="190">
        <v>192.02</v>
      </c>
      <c r="H28" s="191">
        <v>0.1</v>
      </c>
      <c r="I28" s="189">
        <v>0</v>
      </c>
      <c r="J28" s="196">
        <v>12</v>
      </c>
      <c r="K28" s="191">
        <f t="shared" si="1"/>
        <v>1.2000000000000002</v>
      </c>
    </row>
    <row r="29" spans="2:11" x14ac:dyDescent="0.25">
      <c r="B29" s="186" t="s">
        <v>5835</v>
      </c>
      <c r="C29" s="187">
        <v>695.25</v>
      </c>
      <c r="D29" s="188">
        <v>0.9</v>
      </c>
      <c r="E29" s="189">
        <v>8</v>
      </c>
      <c r="F29" s="189">
        <v>7.2</v>
      </c>
      <c r="G29" s="190">
        <v>695.25</v>
      </c>
      <c r="H29" s="191">
        <v>0.9</v>
      </c>
      <c r="I29" s="189">
        <v>0</v>
      </c>
      <c r="J29" s="196">
        <v>27</v>
      </c>
      <c r="K29" s="191">
        <f t="shared" si="1"/>
        <v>24.3</v>
      </c>
    </row>
    <row r="30" spans="2:11" x14ac:dyDescent="0.25">
      <c r="B30" s="186" t="s">
        <v>5743</v>
      </c>
      <c r="C30" s="187">
        <v>250.13</v>
      </c>
      <c r="D30" s="188">
        <v>0.2</v>
      </c>
      <c r="E30" s="189">
        <v>8</v>
      </c>
      <c r="F30" s="189">
        <v>1.6</v>
      </c>
      <c r="G30" s="190">
        <v>250.13</v>
      </c>
      <c r="H30" s="191">
        <v>0.1787724296979229</v>
      </c>
      <c r="I30" s="192">
        <v>7</v>
      </c>
      <c r="J30" s="194">
        <v>8</v>
      </c>
      <c r="K30" s="191">
        <f t="shared" si="1"/>
        <v>1.4301794375833832</v>
      </c>
    </row>
    <row r="31" spans="2:11" x14ac:dyDescent="0.25">
      <c r="B31" s="186" t="s">
        <v>5808</v>
      </c>
      <c r="C31" s="187">
        <v>364.69</v>
      </c>
      <c r="D31" s="188">
        <v>0.3</v>
      </c>
      <c r="E31" s="189">
        <v>6</v>
      </c>
      <c r="F31" s="189">
        <v>1.7999999999999998</v>
      </c>
      <c r="G31" s="190">
        <v>250.13</v>
      </c>
      <c r="H31" s="189">
        <v>0.3</v>
      </c>
      <c r="I31" s="192">
        <v>98</v>
      </c>
      <c r="J31" s="195">
        <v>3</v>
      </c>
      <c r="K31" s="191">
        <f t="shared" si="1"/>
        <v>0.89999999999999991</v>
      </c>
    </row>
    <row r="32" spans="2:11" x14ac:dyDescent="0.25">
      <c r="B32" s="186" t="s">
        <v>5765</v>
      </c>
      <c r="C32" s="187">
        <v>381.9</v>
      </c>
      <c r="D32" s="188">
        <v>0.3</v>
      </c>
      <c r="E32" s="189">
        <v>5</v>
      </c>
      <c r="F32" s="189">
        <v>1.5</v>
      </c>
      <c r="G32" s="190">
        <v>381.9</v>
      </c>
      <c r="H32" s="191">
        <v>0.27295082917537583</v>
      </c>
      <c r="I32" s="192">
        <v>6</v>
      </c>
      <c r="J32" s="195">
        <v>3</v>
      </c>
      <c r="K32" s="191">
        <f t="shared" si="1"/>
        <v>0.81885248752612749</v>
      </c>
    </row>
    <row r="33" spans="2:11" x14ac:dyDescent="0.25">
      <c r="B33" s="186" t="s">
        <v>2649</v>
      </c>
      <c r="C33" s="187">
        <v>5396.7016943757408</v>
      </c>
      <c r="D33" s="188">
        <v>6.8</v>
      </c>
      <c r="E33" s="189">
        <v>5</v>
      </c>
      <c r="F33" s="189">
        <v>34</v>
      </c>
      <c r="G33" s="190">
        <v>5396.7016943757408</v>
      </c>
      <c r="H33" s="191">
        <v>6.8</v>
      </c>
      <c r="I33" s="189">
        <v>0</v>
      </c>
      <c r="J33" s="196">
        <v>5</v>
      </c>
      <c r="K33" s="191">
        <f t="shared" si="1"/>
        <v>34</v>
      </c>
    </row>
    <row r="34" spans="2:11" x14ac:dyDescent="0.25">
      <c r="B34" s="186" t="s">
        <v>5802</v>
      </c>
      <c r="C34" s="187">
        <v>261.49</v>
      </c>
      <c r="D34" s="188">
        <v>0.2</v>
      </c>
      <c r="E34" s="189">
        <v>5</v>
      </c>
      <c r="F34" s="189">
        <v>1</v>
      </c>
      <c r="G34" s="190">
        <v>261.49</v>
      </c>
      <c r="H34" s="191">
        <v>0.2</v>
      </c>
      <c r="I34" s="189">
        <v>0</v>
      </c>
      <c r="J34" s="196">
        <v>10</v>
      </c>
      <c r="K34" s="191">
        <f t="shared" si="1"/>
        <v>2</v>
      </c>
    </row>
    <row r="35" spans="2:11" x14ac:dyDescent="0.25">
      <c r="B35" s="186" t="s">
        <v>5810</v>
      </c>
      <c r="C35" s="187">
        <v>306.98</v>
      </c>
      <c r="D35" s="188">
        <v>0.2</v>
      </c>
      <c r="E35" s="189">
        <v>5</v>
      </c>
      <c r="F35" s="189">
        <v>1</v>
      </c>
      <c r="G35" s="190">
        <v>306.98</v>
      </c>
      <c r="H35" s="191">
        <v>0.2</v>
      </c>
      <c r="I35" s="189">
        <v>0</v>
      </c>
      <c r="J35" s="196">
        <v>10</v>
      </c>
      <c r="K35" s="191">
        <f t="shared" si="1"/>
        <v>2</v>
      </c>
    </row>
    <row r="36" spans="2:11" x14ac:dyDescent="0.25">
      <c r="B36" s="186" t="s">
        <v>5767</v>
      </c>
      <c r="C36" s="187">
        <v>476.76</v>
      </c>
      <c r="D36" s="188">
        <v>0.3</v>
      </c>
      <c r="E36" s="189">
        <v>3</v>
      </c>
      <c r="F36" s="189">
        <v>0.89999999999999991</v>
      </c>
      <c r="G36" s="190">
        <v>476.76</v>
      </c>
      <c r="H36" s="191">
        <v>0.34074898485900018</v>
      </c>
      <c r="I36" s="192">
        <v>11</v>
      </c>
      <c r="J36" s="195">
        <v>2</v>
      </c>
      <c r="K36" s="191">
        <f t="shared" si="1"/>
        <v>0.68149796971800036</v>
      </c>
    </row>
    <row r="37" spans="2:11" x14ac:dyDescent="0.25">
      <c r="B37" s="186" t="s">
        <v>5909</v>
      </c>
      <c r="C37" s="187">
        <v>187.56</v>
      </c>
      <c r="D37" s="188">
        <v>0.1</v>
      </c>
      <c r="E37" s="189">
        <v>3</v>
      </c>
      <c r="F37" s="189">
        <v>0.30000000000000004</v>
      </c>
      <c r="G37" s="190">
        <v>187.56</v>
      </c>
      <c r="H37" s="191">
        <v>0.1</v>
      </c>
      <c r="I37" s="189">
        <v>0</v>
      </c>
      <c r="J37" s="196">
        <v>7</v>
      </c>
      <c r="K37" s="191">
        <f t="shared" si="1"/>
        <v>0.70000000000000007</v>
      </c>
    </row>
    <row r="38" spans="2:11" x14ac:dyDescent="0.25">
      <c r="B38" s="186" t="s">
        <v>2629</v>
      </c>
      <c r="C38" s="187">
        <v>2450.7864080016525</v>
      </c>
      <c r="D38" s="188">
        <v>3.1</v>
      </c>
      <c r="E38" s="189">
        <v>3</v>
      </c>
      <c r="F38" s="189">
        <v>9.3000000000000007</v>
      </c>
      <c r="G38" s="190">
        <v>2450.7864080016525</v>
      </c>
      <c r="H38" s="191">
        <v>3.1</v>
      </c>
      <c r="I38" s="192">
        <v>157</v>
      </c>
      <c r="J38" s="194">
        <v>157</v>
      </c>
      <c r="K38" s="191">
        <f t="shared" si="1"/>
        <v>486.7</v>
      </c>
    </row>
    <row r="39" spans="2:11" x14ac:dyDescent="0.25">
      <c r="B39" s="186" t="s">
        <v>5806</v>
      </c>
      <c r="C39" s="187">
        <v>255.39</v>
      </c>
      <c r="D39" s="188">
        <v>0.3</v>
      </c>
      <c r="E39" s="189">
        <v>2</v>
      </c>
      <c r="F39" s="189">
        <v>0.6</v>
      </c>
      <c r="G39" s="190">
        <v>255.39</v>
      </c>
      <c r="H39" s="191">
        <v>0.3</v>
      </c>
      <c r="I39" s="189">
        <v>0</v>
      </c>
      <c r="J39" s="196">
        <v>1</v>
      </c>
      <c r="K39" s="191">
        <f t="shared" si="1"/>
        <v>0.3</v>
      </c>
    </row>
    <row r="40" spans="2:11" x14ac:dyDescent="0.25">
      <c r="B40" s="186" t="s">
        <v>5831</v>
      </c>
      <c r="C40" s="187">
        <v>375.88</v>
      </c>
      <c r="D40" s="188">
        <v>0.3</v>
      </c>
      <c r="E40" s="189">
        <v>2</v>
      </c>
      <c r="F40" s="189">
        <v>0.6</v>
      </c>
      <c r="G40" s="190">
        <v>375.88</v>
      </c>
      <c r="H40" s="191">
        <v>0.3</v>
      </c>
      <c r="I40" s="189">
        <v>0</v>
      </c>
      <c r="J40" s="196">
        <v>1</v>
      </c>
      <c r="K40" s="191">
        <f t="shared" si="1"/>
        <v>0.3</v>
      </c>
    </row>
    <row r="41" spans="2:11" x14ac:dyDescent="0.25">
      <c r="B41" s="186" t="s">
        <v>5812</v>
      </c>
      <c r="C41" s="187">
        <v>476.76</v>
      </c>
      <c r="D41" s="188">
        <v>0.3</v>
      </c>
      <c r="E41" s="189">
        <v>2</v>
      </c>
      <c r="F41" s="189">
        <v>0.6</v>
      </c>
      <c r="G41" s="190">
        <v>476.76</v>
      </c>
      <c r="H41" s="191">
        <v>0.3</v>
      </c>
      <c r="I41" s="189">
        <v>0</v>
      </c>
      <c r="J41" s="196">
        <v>1</v>
      </c>
      <c r="K41" s="191">
        <f t="shared" si="1"/>
        <v>0.3</v>
      </c>
    </row>
    <row r="42" spans="2:11" x14ac:dyDescent="0.25">
      <c r="B42" s="186" t="s">
        <v>5755</v>
      </c>
      <c r="C42" s="187">
        <v>255.39</v>
      </c>
      <c r="D42" s="188">
        <v>0.3</v>
      </c>
      <c r="E42" s="189">
        <v>1</v>
      </c>
      <c r="F42" s="189">
        <v>0.3</v>
      </c>
      <c r="G42" s="190">
        <v>255.39</v>
      </c>
      <c r="H42" s="191">
        <v>0.3</v>
      </c>
      <c r="I42" s="189">
        <v>0</v>
      </c>
      <c r="J42" s="196">
        <v>1</v>
      </c>
      <c r="K42" s="191">
        <f t="shared" si="1"/>
        <v>0.3</v>
      </c>
    </row>
    <row r="43" spans="2:11" x14ac:dyDescent="0.25">
      <c r="B43" s="186" t="s">
        <v>5741</v>
      </c>
      <c r="C43" s="187">
        <v>206.03</v>
      </c>
      <c r="D43" s="188">
        <v>0.3</v>
      </c>
      <c r="E43" s="189">
        <v>1</v>
      </c>
      <c r="F43" s="189">
        <v>0.3</v>
      </c>
      <c r="G43" s="190">
        <v>206.03</v>
      </c>
      <c r="H43" s="191">
        <v>0.3</v>
      </c>
      <c r="I43" s="189">
        <v>0</v>
      </c>
      <c r="J43" s="196">
        <v>1</v>
      </c>
      <c r="K43" s="191">
        <f t="shared" si="1"/>
        <v>0.3</v>
      </c>
    </row>
    <row r="44" spans="2:11" x14ac:dyDescent="0.25">
      <c r="B44" s="186" t="s">
        <v>5763</v>
      </c>
      <c r="C44" s="187">
        <v>306.98</v>
      </c>
      <c r="D44" s="188">
        <v>0.4</v>
      </c>
      <c r="E44" s="189">
        <v>1</v>
      </c>
      <c r="F44" s="189">
        <v>0.4</v>
      </c>
      <c r="G44" s="190">
        <v>306.98</v>
      </c>
      <c r="H44" s="191">
        <v>0.4</v>
      </c>
      <c r="I44" s="189">
        <v>0</v>
      </c>
      <c r="J44" s="196">
        <v>1</v>
      </c>
      <c r="K44" s="191">
        <f t="shared" si="1"/>
        <v>0.4</v>
      </c>
    </row>
    <row r="45" spans="2:11" x14ac:dyDescent="0.25">
      <c r="B45" s="186" t="s">
        <v>5903</v>
      </c>
      <c r="C45" s="187">
        <v>141.72</v>
      </c>
      <c r="D45" s="188">
        <v>0.2</v>
      </c>
      <c r="E45" s="189">
        <v>1</v>
      </c>
      <c r="F45" s="189">
        <v>0.2</v>
      </c>
      <c r="G45" s="190">
        <v>141.72</v>
      </c>
      <c r="H45" s="191">
        <v>0.2</v>
      </c>
      <c r="I45" s="189">
        <v>0</v>
      </c>
      <c r="J45" s="196">
        <v>1</v>
      </c>
      <c r="K45" s="191">
        <f t="shared" si="1"/>
        <v>0.2</v>
      </c>
    </row>
    <row r="46" spans="2:11" x14ac:dyDescent="0.25">
      <c r="B46" s="186" t="s">
        <v>5771</v>
      </c>
      <c r="C46" s="187">
        <v>360.57</v>
      </c>
      <c r="D46" s="188">
        <v>0.5</v>
      </c>
      <c r="E46" s="189">
        <v>1</v>
      </c>
      <c r="F46" s="189">
        <v>0.5</v>
      </c>
      <c r="G46" s="187">
        <v>360.57</v>
      </c>
      <c r="H46" s="189">
        <v>0.5</v>
      </c>
      <c r="I46" s="189">
        <v>0</v>
      </c>
      <c r="J46" s="196">
        <v>1</v>
      </c>
      <c r="K46" s="191">
        <f t="shared" si="1"/>
        <v>0.5</v>
      </c>
    </row>
    <row r="47" spans="2:11" x14ac:dyDescent="0.25">
      <c r="B47" s="186" t="s">
        <v>5729</v>
      </c>
      <c r="C47" s="187">
        <v>136.80000000000001</v>
      </c>
      <c r="D47" s="188">
        <v>0.1</v>
      </c>
      <c r="E47" s="189">
        <v>1</v>
      </c>
      <c r="F47" s="189">
        <v>0.1</v>
      </c>
      <c r="G47" s="190">
        <v>136.80000000000001</v>
      </c>
      <c r="H47" s="191">
        <v>0.1</v>
      </c>
      <c r="I47" s="189">
        <v>0</v>
      </c>
      <c r="J47" s="196">
        <v>5</v>
      </c>
      <c r="K47" s="191">
        <f t="shared" si="1"/>
        <v>0.5</v>
      </c>
    </row>
    <row r="48" spans="2:11" x14ac:dyDescent="0.25">
      <c r="B48" s="186" t="s">
        <v>5796</v>
      </c>
      <c r="C48" s="187">
        <v>159.16999999999999</v>
      </c>
      <c r="D48" s="188">
        <v>0.1</v>
      </c>
      <c r="E48" s="189">
        <v>1</v>
      </c>
      <c r="F48" s="189">
        <v>0.1</v>
      </c>
      <c r="G48" s="190">
        <v>159.16999999999999</v>
      </c>
      <c r="H48" s="191">
        <v>0.1</v>
      </c>
      <c r="I48" s="189">
        <v>0</v>
      </c>
      <c r="J48" s="196">
        <v>1</v>
      </c>
      <c r="K48" s="191">
        <f t="shared" si="1"/>
        <v>0.1</v>
      </c>
    </row>
    <row r="49" spans="2:11" x14ac:dyDescent="0.25">
      <c r="B49" s="186" t="s">
        <v>5804</v>
      </c>
      <c r="C49" s="187">
        <v>283.99</v>
      </c>
      <c r="D49" s="188">
        <v>0.2</v>
      </c>
      <c r="E49" s="189">
        <v>1</v>
      </c>
      <c r="F49" s="189">
        <v>0.2</v>
      </c>
      <c r="G49" s="190">
        <v>283.99</v>
      </c>
      <c r="H49" s="191">
        <v>0.2</v>
      </c>
      <c r="I49" s="189">
        <v>0</v>
      </c>
      <c r="J49" s="196">
        <v>73</v>
      </c>
      <c r="K49" s="191">
        <f t="shared" si="1"/>
        <v>14.600000000000001</v>
      </c>
    </row>
    <row r="50" spans="2:11" x14ac:dyDescent="0.25">
      <c r="B50" s="197" t="s">
        <v>8225</v>
      </c>
      <c r="C50" s="197"/>
      <c r="D50" s="197"/>
      <c r="E50" s="198">
        <v>1765</v>
      </c>
      <c r="F50" s="197">
        <v>8986.0999999999967</v>
      </c>
      <c r="G50" s="199"/>
      <c r="H50" s="199"/>
      <c r="I50" s="200"/>
      <c r="J50" s="199"/>
      <c r="K50" s="199"/>
    </row>
  </sheetData>
  <mergeCells count="1">
    <mergeCell ref="B2:H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15</vt:i4>
      </vt:variant>
    </vt:vector>
  </HeadingPairs>
  <TitlesOfParts>
    <vt:vector size="20" baseType="lpstr">
      <vt:lpstr>INFO Luz del Sur</vt:lpstr>
      <vt:lpstr>RESUMEN</vt:lpstr>
      <vt:lpstr>SICODI</vt:lpstr>
      <vt:lpstr>Renta Mensual</vt:lpstr>
      <vt:lpstr>Cantidades</vt:lpstr>
      <vt:lpstr>ACCCABLEGUARDA</vt:lpstr>
      <vt:lpstr>ACCCABLESUB</vt:lpstr>
      <vt:lpstr>ACCCOND</vt:lpstr>
      <vt:lpstr>ACEROCONC</vt:lpstr>
      <vt:lpstr>'Renta Mensual'!Área_de_impresión</vt:lpstr>
      <vt:lpstr>RESUMEN!Área_de_impresión</vt:lpstr>
      <vt:lpstr>CABGUARDA</vt:lpstr>
      <vt:lpstr>CADAISL</vt:lpstr>
      <vt:lpstr>CONDUCTORES</vt:lpstr>
      <vt:lpstr>MADERA</vt:lpstr>
      <vt:lpstr>PARRILLA</vt:lpstr>
      <vt:lpstr>PUESTAATIERRA</vt:lpstr>
      <vt:lpstr>RETENIDA</vt:lpstr>
      <vt:lpstr>RESUMEN!Títulos_a_imprimir</vt:lpstr>
      <vt:lpstr>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2017-11-24T17:05:13Z</cp:lastPrinted>
  <dcterms:created xsi:type="dcterms:W3CDTF">2016-03-23T23:48:29Z</dcterms:created>
  <dcterms:modified xsi:type="dcterms:W3CDTF">2018-09-20T18:44:25Z</dcterms:modified>
</cp:coreProperties>
</file>